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Data\"/>
    </mc:Choice>
  </mc:AlternateContent>
  <xr:revisionPtr revIDLastSave="0" documentId="13_ncr:1_{ED6DEA42-4137-44B4-A5A7-BE4DD3F9DFF8}" xr6:coauthVersionLast="47" xr6:coauthVersionMax="47" xr10:uidLastSave="{00000000-0000-0000-0000-000000000000}"/>
  <bookViews>
    <workbookView xWindow="-98" yWindow="-98" windowWidth="22695" windowHeight="14476" tabRatio="723" activeTab="1" xr2:uid="{0CEC781A-5DE6-47DB-AA6A-823628D03D0B}"/>
  </bookViews>
  <sheets>
    <sheet name="Rookie - Full Season" sheetId="9" r:id="rId1"/>
    <sheet name="Full Rookie Season Ranks" sheetId="4" r:id="rId2"/>
    <sheet name="First 10 GS" sheetId="7" r:id="rId3"/>
    <sheet name="Through First 10 Starts Ranks" sheetId="5" r:id="rId4"/>
    <sheet name="Skenes Projection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C3" i="4"/>
  <c r="C5" i="4"/>
  <c r="C6" i="4"/>
  <c r="C7" i="4"/>
  <c r="C8" i="4"/>
  <c r="C11" i="4"/>
  <c r="C14" i="4"/>
  <c r="C9" i="4"/>
  <c r="C10" i="4"/>
  <c r="C12" i="4"/>
  <c r="C43" i="4"/>
  <c r="C13" i="4"/>
  <c r="C24" i="4"/>
  <c r="C48" i="4"/>
  <c r="C22" i="4"/>
  <c r="C15" i="4"/>
  <c r="C19" i="4"/>
  <c r="C18" i="4"/>
  <c r="C16" i="4"/>
  <c r="C17" i="4"/>
  <c r="C20" i="4"/>
  <c r="C23" i="4"/>
  <c r="C26" i="4"/>
  <c r="C72" i="4"/>
  <c r="C25" i="4"/>
  <c r="C83" i="4"/>
  <c r="C21" i="4"/>
  <c r="C35" i="4"/>
  <c r="C33" i="4"/>
  <c r="C30" i="4"/>
  <c r="C29" i="4"/>
  <c r="C37" i="4"/>
  <c r="C40" i="4"/>
  <c r="C32" i="4"/>
  <c r="C28" i="4"/>
  <c r="C27" i="4"/>
  <c r="C36" i="4"/>
  <c r="C31" i="4"/>
  <c r="C57" i="4"/>
  <c r="C34" i="4"/>
  <c r="C125" i="4"/>
  <c r="C58" i="4"/>
  <c r="C42" i="4"/>
  <c r="C152" i="4"/>
  <c r="C223" i="4"/>
  <c r="C222" i="4"/>
  <c r="C221" i="4"/>
  <c r="C41" i="4"/>
  <c r="C55" i="4"/>
  <c r="C162" i="4"/>
  <c r="C44" i="4"/>
  <c r="C47" i="4"/>
  <c r="C46" i="4"/>
  <c r="C87" i="4"/>
  <c r="C62" i="4"/>
  <c r="C53" i="4"/>
  <c r="C45" i="4"/>
  <c r="C63" i="4"/>
  <c r="C50" i="4"/>
  <c r="C71" i="4"/>
  <c r="C54" i="4"/>
  <c r="C49" i="4"/>
  <c r="C184" i="4"/>
  <c r="C60" i="4"/>
  <c r="C56" i="4"/>
  <c r="C51" i="4"/>
  <c r="C64" i="4"/>
  <c r="C104" i="4"/>
  <c r="C52" i="4"/>
  <c r="C59" i="4"/>
  <c r="C75" i="4"/>
  <c r="C77" i="4"/>
  <c r="C61" i="4"/>
  <c r="C84" i="4"/>
  <c r="C68" i="4"/>
  <c r="C65" i="4"/>
  <c r="C81" i="4"/>
  <c r="C110" i="4"/>
  <c r="C70" i="4"/>
  <c r="C67" i="4"/>
  <c r="C99" i="4"/>
  <c r="C120" i="4"/>
  <c r="C74" i="4"/>
  <c r="C263" i="4"/>
  <c r="C89" i="4"/>
  <c r="C82" i="4"/>
  <c r="C85" i="4"/>
  <c r="C73" i="4"/>
  <c r="C69" i="4"/>
  <c r="C97" i="4"/>
  <c r="C279" i="4"/>
  <c r="C86" i="4"/>
  <c r="C66" i="4"/>
  <c r="C91" i="4"/>
  <c r="C101" i="4"/>
  <c r="C79" i="4"/>
  <c r="C76" i="4"/>
  <c r="C100" i="4"/>
  <c r="C102" i="4"/>
  <c r="C90" i="4"/>
  <c r="C103" i="4"/>
  <c r="C107" i="4"/>
  <c r="C140" i="4"/>
  <c r="C80" i="4"/>
  <c r="C109" i="4"/>
  <c r="C88" i="4"/>
  <c r="C78" i="4"/>
  <c r="C92" i="4"/>
  <c r="C95" i="4"/>
  <c r="C106" i="4"/>
  <c r="C105" i="4"/>
  <c r="C194" i="4"/>
  <c r="C96" i="4"/>
  <c r="C123" i="4"/>
  <c r="C94" i="4"/>
  <c r="C98" i="4"/>
  <c r="C111" i="4"/>
  <c r="C93" i="4"/>
  <c r="C177" i="4"/>
  <c r="C155" i="4"/>
  <c r="C201" i="4"/>
  <c r="C171" i="4"/>
  <c r="C117" i="4"/>
  <c r="C231" i="4"/>
  <c r="C165" i="4"/>
  <c r="C121" i="4"/>
  <c r="C115" i="4"/>
  <c r="C112" i="4"/>
  <c r="C131" i="4"/>
  <c r="C114" i="4"/>
  <c r="C108" i="4"/>
  <c r="C113" i="4"/>
  <c r="C135" i="4"/>
  <c r="C132" i="4"/>
  <c r="C127" i="4"/>
  <c r="C148" i="4"/>
  <c r="C150" i="4"/>
  <c r="C119" i="4"/>
  <c r="C116" i="4"/>
  <c r="C128" i="4"/>
  <c r="C227" i="4"/>
  <c r="C124" i="4"/>
  <c r="C142" i="4"/>
  <c r="C129" i="4"/>
  <c r="C174" i="4"/>
  <c r="C134" i="4"/>
  <c r="C202" i="4"/>
  <c r="C146" i="4"/>
  <c r="C179" i="4"/>
  <c r="C157" i="4"/>
  <c r="C118" i="4"/>
  <c r="C261" i="4"/>
  <c r="C172" i="4"/>
  <c r="C122" i="4"/>
  <c r="C232" i="4"/>
  <c r="C39" i="4"/>
  <c r="C38" i="4"/>
  <c r="C126" i="4"/>
  <c r="C136" i="4"/>
  <c r="C183" i="4"/>
  <c r="C130" i="4"/>
  <c r="C164" i="4"/>
  <c r="C138" i="4"/>
  <c r="C185" i="4"/>
  <c r="C154" i="4"/>
  <c r="C143" i="4"/>
  <c r="C133" i="4"/>
  <c r="C219" i="4"/>
  <c r="C159" i="4"/>
  <c r="C141" i="4"/>
  <c r="C139" i="4"/>
  <c r="C163" i="4"/>
  <c r="C149" i="4"/>
  <c r="C145" i="4"/>
  <c r="C161" i="4"/>
  <c r="C195" i="4"/>
  <c r="C147" i="4"/>
  <c r="C167" i="4"/>
  <c r="C144" i="4"/>
  <c r="C137" i="4"/>
  <c r="C158" i="4"/>
  <c r="C166" i="4"/>
  <c r="C175" i="4"/>
  <c r="C153" i="4"/>
  <c r="C151" i="4"/>
  <c r="C169" i="4"/>
  <c r="C203" i="4"/>
  <c r="C190" i="4"/>
  <c r="C264" i="4"/>
  <c r="C198" i="4"/>
  <c r="C170" i="4"/>
  <c r="C160" i="4"/>
  <c r="C207" i="4"/>
  <c r="C197" i="4"/>
  <c r="C156" i="4"/>
  <c r="C1332" i="4"/>
  <c r="C1333" i="4"/>
  <c r="C187" i="4"/>
  <c r="C173" i="4"/>
  <c r="C178" i="4"/>
  <c r="C199" i="4"/>
  <c r="C250" i="4"/>
  <c r="C191" i="4"/>
  <c r="C304" i="4"/>
  <c r="C266" i="4"/>
  <c r="C176" i="4"/>
  <c r="C186" i="4"/>
  <c r="C192" i="4"/>
  <c r="C168" i="4"/>
  <c r="C278" i="4"/>
  <c r="C206" i="4"/>
  <c r="C180" i="4"/>
  <c r="C225" i="4"/>
  <c r="C196" i="4"/>
  <c r="C214" i="4"/>
  <c r="C210" i="4"/>
  <c r="C189" i="4"/>
  <c r="C193" i="4"/>
  <c r="C302" i="4"/>
  <c r="C236" i="4"/>
  <c r="C182" i="4"/>
  <c r="C208" i="4"/>
  <c r="C181" i="4"/>
  <c r="C212" i="4"/>
  <c r="C237" i="4"/>
  <c r="C311" i="4"/>
  <c r="C229" i="4"/>
  <c r="C624" i="4"/>
  <c r="C331" i="4"/>
  <c r="C243" i="4"/>
  <c r="C293" i="4"/>
  <c r="C298" i="4"/>
  <c r="C200" i="4"/>
  <c r="C188" i="4"/>
  <c r="C275" i="4"/>
  <c r="C209" i="4"/>
  <c r="C234" i="4"/>
  <c r="C205" i="4"/>
  <c r="C204" i="4"/>
  <c r="C242" i="4"/>
  <c r="C218" i="4"/>
  <c r="C251" i="4"/>
  <c r="C239" i="4"/>
  <c r="C220" i="4"/>
  <c r="C233" i="4"/>
  <c r="C433" i="4"/>
  <c r="C386" i="4"/>
  <c r="C240" i="4"/>
  <c r="C685" i="4"/>
  <c r="C460" i="4"/>
  <c r="C230" i="4"/>
  <c r="C254" i="4"/>
  <c r="C339" i="4"/>
  <c r="C226" i="4"/>
  <c r="C216" i="4"/>
  <c r="C259" i="4"/>
  <c r="C211" i="4"/>
  <c r="C309" i="4"/>
  <c r="C217" i="4"/>
  <c r="C262" i="4"/>
  <c r="C245" i="4"/>
  <c r="C215" i="4"/>
  <c r="C345" i="4"/>
  <c r="C274" i="4"/>
  <c r="C287" i="4"/>
  <c r="C269" i="4"/>
  <c r="C730" i="4"/>
  <c r="C285" i="4"/>
  <c r="C213" i="4"/>
  <c r="C248" i="4"/>
  <c r="C241" i="4"/>
  <c r="C224" i="4"/>
  <c r="C488" i="4"/>
  <c r="C244" i="4"/>
  <c r="C314" i="4"/>
  <c r="C282" i="4"/>
  <c r="C235" i="4"/>
  <c r="C252" i="4"/>
  <c r="C759" i="4"/>
  <c r="C426" i="4"/>
  <c r="C238" i="4"/>
  <c r="C363" i="4"/>
  <c r="C328" i="4"/>
  <c r="C290" i="4"/>
  <c r="C258" i="4"/>
  <c r="C228" i="4"/>
  <c r="C255" i="4"/>
  <c r="C270" i="4"/>
  <c r="C272" i="4"/>
  <c r="C246" i="4"/>
  <c r="C256" i="4"/>
  <c r="C276" i="4"/>
  <c r="C283" i="4"/>
  <c r="C294" i="4"/>
  <c r="C292" i="4"/>
  <c r="C253" i="4"/>
  <c r="C408" i="4"/>
  <c r="C267" i="4"/>
  <c r="C318" i="4"/>
  <c r="C247" i="4"/>
  <c r="C316" i="4"/>
  <c r="C281" i="4"/>
  <c r="C398" i="4"/>
  <c r="C249" i="4"/>
  <c r="C257" i="4"/>
  <c r="C378" i="4"/>
  <c r="C308" i="4"/>
  <c r="C317" i="4"/>
  <c r="C544" i="4"/>
  <c r="C379" i="4"/>
  <c r="C458" i="4"/>
  <c r="C335" i="4"/>
  <c r="C310" i="4"/>
  <c r="C280" i="4"/>
  <c r="C260" i="4"/>
  <c r="C297" i="4"/>
  <c r="C490" i="4"/>
  <c r="C336" i="4"/>
  <c r="C368" i="4"/>
  <c r="C356" i="4"/>
  <c r="C271" i="4"/>
  <c r="C373" i="4"/>
  <c r="C268" i="4"/>
  <c r="C409" i="4"/>
  <c r="C265" i="4"/>
  <c r="C273" i="4"/>
  <c r="C415" i="4"/>
  <c r="C353" i="4"/>
  <c r="C500" i="4"/>
  <c r="C405" i="4"/>
  <c r="C439" i="4"/>
  <c r="C291" i="4"/>
  <c r="C350" i="4"/>
  <c r="C277" i="4"/>
  <c r="C407" i="4"/>
  <c r="C288" i="4"/>
  <c r="C289" i="4"/>
  <c r="C392" i="4"/>
  <c r="C300" i="4"/>
  <c r="C327" i="4"/>
  <c r="C301" i="4"/>
  <c r="C333" i="4"/>
  <c r="C534" i="4"/>
  <c r="C284" i="4"/>
  <c r="C303" i="4"/>
  <c r="C296" i="4"/>
  <c r="C305" i="4"/>
  <c r="C351" i="4"/>
  <c r="C295" i="4"/>
  <c r="C355" i="4"/>
  <c r="C365" i="4"/>
  <c r="C360" i="4"/>
  <c r="C931" i="4"/>
  <c r="C357" i="4"/>
  <c r="C315" i="4"/>
  <c r="C286" i="4"/>
  <c r="C306" i="4"/>
  <c r="C441" i="4"/>
  <c r="C943" i="4"/>
  <c r="C323" i="4"/>
  <c r="C348" i="4"/>
  <c r="C313" i="4"/>
  <c r="C402" i="4"/>
  <c r="C330" i="4"/>
  <c r="C549" i="4"/>
  <c r="C352" i="4"/>
  <c r="C320" i="4"/>
  <c r="C307" i="4"/>
  <c r="C381" i="4"/>
  <c r="C340" i="4"/>
  <c r="C299" i="4"/>
  <c r="C349" i="4"/>
  <c r="C312" i="4"/>
  <c r="C344" i="4"/>
  <c r="C343" i="4"/>
  <c r="C334" i="4"/>
  <c r="C354" i="4"/>
  <c r="C329" i="4"/>
  <c r="C969" i="4"/>
  <c r="C346" i="4"/>
  <c r="C420" i="4"/>
  <c r="C342" i="4"/>
  <c r="C337" i="4"/>
  <c r="C326" i="4"/>
  <c r="C412" i="4"/>
  <c r="C387" i="4"/>
  <c r="C526" i="4"/>
  <c r="C321" i="4"/>
  <c r="C450" i="4"/>
  <c r="C512" i="4"/>
  <c r="C325" i="4"/>
  <c r="C324" i="4"/>
  <c r="C361" i="4"/>
  <c r="C463" i="4"/>
  <c r="C322" i="4"/>
  <c r="C531" i="4"/>
  <c r="C369" i="4"/>
  <c r="C319" i="4"/>
  <c r="C382" i="4"/>
  <c r="C347" i="4"/>
  <c r="C383" i="4"/>
  <c r="C390" i="4"/>
  <c r="C491" i="4"/>
  <c r="C366" i="4"/>
  <c r="C455" i="4"/>
  <c r="C338" i="4"/>
  <c r="C403" i="4"/>
  <c r="C435" i="4"/>
  <c r="C332" i="4"/>
  <c r="C385" i="4"/>
  <c r="C384" i="4"/>
  <c r="C380" i="4"/>
  <c r="C341" i="4"/>
  <c r="C377" i="4"/>
  <c r="C510" i="4"/>
  <c r="C424" i="4"/>
  <c r="C425" i="4"/>
  <c r="C414" i="4"/>
  <c r="C367" i="4"/>
  <c r="C465" i="4"/>
  <c r="C395" i="4"/>
  <c r="C494" i="4"/>
  <c r="C362" i="4"/>
  <c r="C400" i="4"/>
  <c r="C464" i="4"/>
  <c r="C515" i="4"/>
  <c r="C404" i="4"/>
  <c r="C370" i="4"/>
  <c r="C560" i="4"/>
  <c r="C359" i="4"/>
  <c r="C372" i="4"/>
  <c r="C482" i="4"/>
  <c r="C358" i="4"/>
  <c r="C364" i="4"/>
  <c r="C503" i="4"/>
  <c r="C545" i="4"/>
  <c r="C496" i="4"/>
  <c r="C539" i="4"/>
  <c r="C374" i="4"/>
  <c r="C506" i="4"/>
  <c r="C501" i="4"/>
  <c r="C479" i="4"/>
  <c r="C391" i="4"/>
  <c r="C421" i="4"/>
  <c r="C375" i="4"/>
  <c r="C438" i="4"/>
  <c r="C389" i="4"/>
  <c r="C729" i="4"/>
  <c r="C413" i="4"/>
  <c r="C486" i="4"/>
  <c r="C548" i="4"/>
  <c r="C419" i="4"/>
  <c r="C406" i="4"/>
  <c r="C394" i="4"/>
  <c r="C457" i="4"/>
  <c r="C371" i="4"/>
  <c r="C411" i="4"/>
  <c r="C520" i="4"/>
  <c r="C393" i="4"/>
  <c r="C462" i="4"/>
  <c r="C499" i="4"/>
  <c r="C376" i="4"/>
  <c r="C468" i="4"/>
  <c r="C396" i="4"/>
  <c r="C637" i="4"/>
  <c r="C475" i="4"/>
  <c r="C423" i="4"/>
  <c r="C416" i="4"/>
  <c r="C440" i="4"/>
  <c r="C474" i="4"/>
  <c r="C1147" i="4"/>
  <c r="C418" i="4"/>
  <c r="C493" i="4"/>
  <c r="C410" i="4"/>
  <c r="C533" i="4"/>
  <c r="C429" i="4"/>
  <c r="C399" i="4"/>
  <c r="C397" i="4"/>
  <c r="C470" i="4"/>
  <c r="C388" i="4"/>
  <c r="C498" i="4"/>
  <c r="C430" i="4"/>
  <c r="C422" i="4"/>
  <c r="C645" i="4"/>
  <c r="C401" i="4"/>
  <c r="C473" i="4"/>
  <c r="C447" i="4"/>
  <c r="C472" i="4"/>
  <c r="C442" i="4"/>
  <c r="C432" i="4"/>
  <c r="C451" i="4"/>
  <c r="C449" i="4"/>
  <c r="C436" i="4"/>
  <c r="C443" i="4"/>
  <c r="C434" i="4"/>
  <c r="C417" i="4"/>
  <c r="C476" i="4"/>
  <c r="C478" i="4"/>
  <c r="C467" i="4"/>
  <c r="C445" i="4"/>
  <c r="C437" i="4"/>
  <c r="C454" i="4"/>
  <c r="C523" i="4"/>
  <c r="C466" i="4"/>
  <c r="C480" i="4"/>
  <c r="C461" i="4"/>
  <c r="C427" i="4"/>
  <c r="C485" i="4"/>
  <c r="C483" i="4"/>
  <c r="C428" i="4"/>
  <c r="C536" i="4"/>
  <c r="C484" i="4"/>
  <c r="C446" i="4"/>
  <c r="C431" i="4"/>
  <c r="C565" i="4"/>
  <c r="C477" i="4"/>
  <c r="C444" i="4"/>
  <c r="C471" i="4"/>
  <c r="C453" i="4"/>
  <c r="C505" i="4"/>
  <c r="C459" i="4"/>
  <c r="C448" i="4"/>
  <c r="C516" i="4"/>
  <c r="C452" i="4"/>
  <c r="C456" i="4"/>
  <c r="C613" i="4"/>
  <c r="C1292" i="4"/>
  <c r="C660" i="4"/>
  <c r="C564" i="4"/>
  <c r="C554" i="4"/>
  <c r="C625" i="4"/>
  <c r="C497" i="4"/>
  <c r="C654" i="4"/>
  <c r="C527" i="4"/>
  <c r="C543" i="4"/>
  <c r="C489" i="4"/>
  <c r="C764" i="4"/>
  <c r="C585" i="4"/>
  <c r="C524" i="4"/>
  <c r="C581" i="4"/>
  <c r="C469" i="4"/>
  <c r="C495" i="4"/>
  <c r="C621" i="4"/>
  <c r="C502" i="4"/>
  <c r="C595" i="4"/>
  <c r="C521" i="4"/>
  <c r="C640" i="4"/>
  <c r="C641" i="4"/>
  <c r="C541" i="4"/>
  <c r="C492" i="4"/>
  <c r="C808" i="4"/>
  <c r="C522" i="4"/>
  <c r="C487" i="4"/>
  <c r="C559" i="4"/>
  <c r="C519" i="4"/>
  <c r="C535" i="4"/>
  <c r="C508" i="4"/>
  <c r="C518" i="4"/>
  <c r="C528" i="4"/>
  <c r="C610" i="4"/>
  <c r="C517" i="4"/>
  <c r="C481" i="4"/>
  <c r="C680" i="4"/>
  <c r="C525" i="4"/>
  <c r="C603" i="4"/>
  <c r="C579" i="4"/>
  <c r="C602" i="4"/>
  <c r="C667" i="4"/>
  <c r="C712" i="4"/>
  <c r="C507" i="4"/>
  <c r="C547" i="4"/>
  <c r="C555" i="4"/>
  <c r="C563" i="4"/>
  <c r="C737" i="4"/>
  <c r="C650" i="4"/>
  <c r="C504" i="4"/>
  <c r="C550" i="4"/>
  <c r="C587" i="4"/>
  <c r="C553" i="4"/>
  <c r="C593" i="4"/>
  <c r="C542" i="4"/>
  <c r="C556" i="4"/>
  <c r="C634" i="4"/>
  <c r="C630" i="4"/>
  <c r="C796" i="4"/>
  <c r="C852" i="4"/>
  <c r="C851" i="4"/>
  <c r="C644" i="4"/>
  <c r="C551" i="4"/>
  <c r="C546" i="4"/>
  <c r="C511" i="4"/>
  <c r="C509" i="4"/>
  <c r="C530" i="4"/>
  <c r="C628" i="4"/>
  <c r="C583" i="4"/>
  <c r="C698" i="4"/>
  <c r="C662" i="4"/>
  <c r="C670" i="4"/>
  <c r="C529" i="4"/>
  <c r="C571" i="4"/>
  <c r="C514" i="4"/>
  <c r="C632" i="4"/>
  <c r="C588" i="4"/>
  <c r="C513" i="4"/>
  <c r="C570" i="4"/>
  <c r="C552" i="4"/>
  <c r="C572" i="4"/>
  <c r="C562" i="4"/>
  <c r="C772" i="4"/>
  <c r="C538" i="4"/>
  <c r="C566" i="4"/>
  <c r="C568" i="4"/>
  <c r="C633" i="4"/>
  <c r="C592" i="4"/>
  <c r="C577" i="4"/>
  <c r="C578" i="4"/>
  <c r="C612" i="4"/>
  <c r="C843" i="4"/>
  <c r="C537" i="4"/>
  <c r="C710" i="4"/>
  <c r="C784" i="4"/>
  <c r="C688" i="4"/>
  <c r="C790" i="4"/>
  <c r="C620" i="4"/>
  <c r="C532" i="4"/>
  <c r="C580" i="4"/>
  <c r="C668" i="4"/>
  <c r="C788" i="4"/>
  <c r="C567" i="4"/>
  <c r="C615" i="4"/>
  <c r="C584" i="4"/>
  <c r="C649" i="4"/>
  <c r="C569" i="4"/>
  <c r="C573" i="4"/>
  <c r="C669" i="4"/>
  <c r="C598" i="4"/>
  <c r="C540" i="4"/>
  <c r="C561" i="4"/>
  <c r="C655" i="4"/>
  <c r="C648" i="4"/>
  <c r="C948" i="4"/>
  <c r="C709" i="4"/>
  <c r="C701" i="4"/>
  <c r="C699" i="4"/>
  <c r="C617" i="4"/>
  <c r="C594" i="4"/>
  <c r="C902" i="4"/>
  <c r="C664" i="4"/>
  <c r="C850" i="4"/>
  <c r="C725" i="4"/>
  <c r="C867" i="4"/>
  <c r="C582" i="4"/>
  <c r="C614" i="4"/>
  <c r="C800" i="4"/>
  <c r="C586" i="4"/>
  <c r="C690" i="4"/>
  <c r="C676" i="4"/>
  <c r="C605" i="4"/>
  <c r="C591" i="4"/>
  <c r="C599" i="4"/>
  <c r="C596" i="4"/>
  <c r="C575" i="4"/>
  <c r="C590" i="4"/>
  <c r="C576" i="4"/>
  <c r="C574" i="4"/>
  <c r="C732" i="4"/>
  <c r="C597" i="4"/>
  <c r="C642" i="4"/>
  <c r="C751" i="4"/>
  <c r="C609" i="4"/>
  <c r="C1052" i="4"/>
  <c r="C679" i="4"/>
  <c r="C1503" i="4"/>
  <c r="C653" i="4"/>
  <c r="C1506" i="4"/>
  <c r="C1000" i="4"/>
  <c r="C616" i="4"/>
  <c r="C781" i="4"/>
  <c r="C762" i="4"/>
  <c r="C831" i="4"/>
  <c r="C719" i="4"/>
  <c r="C626" i="4"/>
  <c r="C607" i="4"/>
  <c r="C606" i="4"/>
  <c r="C643" i="4"/>
  <c r="C623" i="4"/>
  <c r="C589" i="4"/>
  <c r="C601" i="4"/>
  <c r="C608" i="4"/>
  <c r="C692" i="4"/>
  <c r="C631" i="4"/>
  <c r="C1530" i="4"/>
  <c r="C700" i="4"/>
  <c r="C638" i="4"/>
  <c r="C666" i="4"/>
  <c r="C647" i="4"/>
  <c r="C663" i="4"/>
  <c r="C696" i="4"/>
  <c r="C600" i="4"/>
  <c r="C750" i="4"/>
  <c r="C756" i="4"/>
  <c r="C723" i="4"/>
  <c r="C724" i="4"/>
  <c r="C604" i="4"/>
  <c r="C718" i="4"/>
  <c r="C629" i="4"/>
  <c r="C720" i="4"/>
  <c r="C678" i="4"/>
  <c r="C727" i="4"/>
  <c r="C636" i="4"/>
  <c r="C786" i="4"/>
  <c r="C611" i="4"/>
  <c r="C794" i="4"/>
  <c r="C619" i="4"/>
  <c r="C1556" i="4"/>
  <c r="C706" i="4"/>
  <c r="C651" i="4"/>
  <c r="C684" i="4"/>
  <c r="C722" i="4"/>
  <c r="C925" i="4"/>
  <c r="C627" i="4"/>
  <c r="C622" i="4"/>
  <c r="C707" i="4"/>
  <c r="C769" i="4"/>
  <c r="C639" i="4"/>
  <c r="C618" i="4"/>
  <c r="C716" i="4"/>
  <c r="C721" i="4"/>
  <c r="C656" i="4"/>
  <c r="C842" i="4"/>
  <c r="C744" i="4"/>
  <c r="C715" i="4"/>
  <c r="C1026" i="4"/>
  <c r="C1053" i="4"/>
  <c r="C747" i="4"/>
  <c r="C702" i="4"/>
  <c r="C823" i="4"/>
  <c r="C740" i="4"/>
  <c r="C761" i="4"/>
  <c r="C657" i="4"/>
  <c r="C1585" i="4"/>
  <c r="C665" i="4"/>
  <c r="C768" i="4"/>
  <c r="C671" i="4"/>
  <c r="C673" i="4"/>
  <c r="C787" i="4"/>
  <c r="C635" i="4"/>
  <c r="C674" i="4"/>
  <c r="C693" i="4"/>
  <c r="C695" i="4"/>
  <c r="C697" i="4"/>
  <c r="C661" i="4"/>
  <c r="C658" i="4"/>
  <c r="C681" i="4"/>
  <c r="C677" i="4"/>
  <c r="C789" i="4"/>
  <c r="C691" i="4"/>
  <c r="C733" i="4"/>
  <c r="C711" i="4"/>
  <c r="C900" i="4"/>
  <c r="C646" i="4"/>
  <c r="C990" i="4"/>
  <c r="C652" i="4"/>
  <c r="C717" i="4"/>
  <c r="C735" i="4"/>
  <c r="C1071" i="4"/>
  <c r="C815" i="4"/>
  <c r="C741" i="4"/>
  <c r="C683" i="4"/>
  <c r="C763" i="4"/>
  <c r="C783" i="4"/>
  <c r="C672" i="4"/>
  <c r="C864" i="4"/>
  <c r="C855" i="4"/>
  <c r="C749" i="4"/>
  <c r="C807" i="4"/>
  <c r="C776" i="4"/>
  <c r="C1624" i="4"/>
  <c r="C682" i="4"/>
  <c r="C659" i="4"/>
  <c r="C713" i="4"/>
  <c r="C782" i="4"/>
  <c r="C795" i="4"/>
  <c r="C736" i="4"/>
  <c r="C694" i="4"/>
  <c r="C757" i="4"/>
  <c r="C745" i="4"/>
  <c r="C675" i="4"/>
  <c r="C806" i="4"/>
  <c r="C1032" i="4"/>
  <c r="C1630" i="4"/>
  <c r="C689" i="4"/>
  <c r="C924" i="4"/>
  <c r="C728" i="4"/>
  <c r="C926" i="4"/>
  <c r="C734" i="4"/>
  <c r="C771" i="4"/>
  <c r="C825" i="4"/>
  <c r="C686" i="4"/>
  <c r="C703" i="4"/>
  <c r="C708" i="4"/>
  <c r="C1022" i="4"/>
  <c r="C803" i="4"/>
  <c r="C755" i="4"/>
  <c r="C557" i="4"/>
  <c r="C558" i="4"/>
  <c r="C917" i="4"/>
  <c r="C705" i="4"/>
  <c r="C704" i="4"/>
  <c r="C752" i="4"/>
  <c r="C687" i="4"/>
  <c r="C888" i="4"/>
  <c r="C880" i="4"/>
  <c r="C739" i="4"/>
  <c r="C738" i="4"/>
  <c r="C857" i="4"/>
  <c r="C891" i="4"/>
  <c r="C987" i="4"/>
  <c r="C1051" i="4"/>
  <c r="C839" i="4"/>
  <c r="C726" i="4"/>
  <c r="C758" i="4"/>
  <c r="C765" i="4"/>
  <c r="C714" i="4"/>
  <c r="C1124" i="4"/>
  <c r="C798" i="4"/>
  <c r="C1140" i="4"/>
  <c r="C774" i="4"/>
  <c r="C779" i="4"/>
  <c r="C773" i="4"/>
  <c r="C777" i="4"/>
  <c r="C871" i="4"/>
  <c r="C876" i="4"/>
  <c r="C835" i="4"/>
  <c r="C913" i="4"/>
  <c r="C791" i="4"/>
  <c r="C1102" i="4"/>
  <c r="C748" i="4"/>
  <c r="C832" i="4"/>
  <c r="C862" i="4"/>
  <c r="C820" i="4"/>
  <c r="C834" i="4"/>
  <c r="C746" i="4"/>
  <c r="C869" i="4"/>
  <c r="C812" i="4"/>
  <c r="C875" i="4"/>
  <c r="C753" i="4"/>
  <c r="C731" i="4"/>
  <c r="C780" i="4"/>
  <c r="C859" i="4"/>
  <c r="C878" i="4"/>
  <c r="C760" i="4"/>
  <c r="C1048" i="4"/>
  <c r="C766" i="4"/>
  <c r="C1027" i="4"/>
  <c r="C822" i="4"/>
  <c r="C896" i="4"/>
  <c r="C971" i="4"/>
  <c r="C742" i="4"/>
  <c r="C754" i="4"/>
  <c r="C978" i="4"/>
  <c r="C809" i="4"/>
  <c r="C792" i="4"/>
  <c r="C775" i="4"/>
  <c r="C770" i="4"/>
  <c r="C767" i="4"/>
  <c r="C830" i="4"/>
  <c r="C805" i="4"/>
  <c r="C743" i="4"/>
  <c r="C816" i="4"/>
  <c r="C921" i="4"/>
  <c r="C793" i="4"/>
  <c r="C877" i="4"/>
  <c r="C846" i="4"/>
  <c r="C1007" i="4"/>
  <c r="C837" i="4"/>
  <c r="C785" i="4"/>
  <c r="C952" i="4"/>
  <c r="C950" i="4"/>
  <c r="C1095" i="4"/>
  <c r="C811" i="4"/>
  <c r="C778" i="4"/>
  <c r="C819" i="4"/>
  <c r="C887" i="4"/>
  <c r="C814" i="4"/>
  <c r="C841" i="4"/>
  <c r="C1678" i="4"/>
  <c r="C836" i="4"/>
  <c r="C853" i="4"/>
  <c r="C802" i="4"/>
  <c r="C828" i="4"/>
  <c r="C886" i="4"/>
  <c r="C1010" i="4"/>
  <c r="C936" i="4"/>
  <c r="C810" i="4"/>
  <c r="C817" i="4"/>
  <c r="C879" i="4"/>
  <c r="C1081" i="4"/>
  <c r="C801" i="4"/>
  <c r="C818" i="4"/>
  <c r="C826" i="4"/>
  <c r="C799" i="4"/>
  <c r="C797" i="4"/>
  <c r="C1046" i="4"/>
  <c r="C838" i="4"/>
  <c r="C944" i="4"/>
  <c r="C912" i="4"/>
  <c r="C827" i="4"/>
  <c r="C804" i="4"/>
  <c r="C813" i="4"/>
  <c r="C1060" i="4"/>
  <c r="C844" i="4"/>
  <c r="C882" i="4"/>
  <c r="C821" i="4"/>
  <c r="C1168" i="4"/>
  <c r="C848" i="4"/>
  <c r="C873" i="4"/>
  <c r="C863" i="4"/>
  <c r="C1058" i="4"/>
  <c r="C845" i="4"/>
  <c r="C963" i="4"/>
  <c r="C1219" i="4"/>
  <c r="C847" i="4"/>
  <c r="C865" i="4"/>
  <c r="C883" i="4"/>
  <c r="C858" i="4"/>
  <c r="C833" i="4"/>
  <c r="C1047" i="4"/>
  <c r="C849" i="4"/>
  <c r="C982" i="4"/>
  <c r="C874" i="4"/>
  <c r="C1079" i="4"/>
  <c r="C824" i="4"/>
  <c r="C951" i="4"/>
  <c r="C897" i="4"/>
  <c r="C905" i="4"/>
  <c r="C1002" i="4"/>
  <c r="C885" i="4"/>
  <c r="C854" i="4"/>
  <c r="C1020" i="4"/>
  <c r="C868" i="4"/>
  <c r="C861" i="4"/>
  <c r="C1176" i="4"/>
  <c r="C889" i="4"/>
  <c r="C866" i="4"/>
  <c r="C1234" i="4"/>
  <c r="C829" i="4"/>
  <c r="C840" i="4"/>
  <c r="C918" i="4"/>
  <c r="C860" i="4"/>
  <c r="C964" i="4"/>
  <c r="C984" i="4"/>
  <c r="C872" i="4"/>
  <c r="C937" i="4"/>
  <c r="C870" i="4"/>
  <c r="C1310" i="4"/>
  <c r="C929" i="4"/>
  <c r="C947" i="4"/>
  <c r="C932" i="4"/>
  <c r="C996" i="4"/>
  <c r="C983" i="4"/>
  <c r="C1247" i="4"/>
  <c r="C1139" i="4"/>
  <c r="C928" i="4"/>
  <c r="C988" i="4"/>
  <c r="C904" i="4"/>
  <c r="C922" i="4"/>
  <c r="C914" i="4"/>
  <c r="C1004" i="4"/>
  <c r="C1293" i="4"/>
  <c r="C999" i="4"/>
  <c r="C856" i="4"/>
  <c r="C1408" i="4"/>
  <c r="C958" i="4"/>
  <c r="C1085" i="4"/>
  <c r="C919" i="4"/>
  <c r="C916" i="4"/>
  <c r="C1104" i="4"/>
  <c r="C1044" i="4"/>
  <c r="C892" i="4"/>
  <c r="C1184" i="4"/>
  <c r="C961" i="4"/>
  <c r="C884" i="4"/>
  <c r="C881" i="4"/>
  <c r="C923" i="4"/>
  <c r="C942" i="4"/>
  <c r="C899" i="4"/>
  <c r="C941" i="4"/>
  <c r="C1068" i="4"/>
  <c r="C1469" i="4"/>
  <c r="C934" i="4"/>
  <c r="C890" i="4"/>
  <c r="C935" i="4"/>
  <c r="C985" i="4"/>
  <c r="C894" i="4"/>
  <c r="C893" i="4"/>
  <c r="C906" i="4"/>
  <c r="C994" i="4"/>
  <c r="C895" i="4"/>
  <c r="C946" i="4"/>
  <c r="C927" i="4"/>
  <c r="C962" i="4"/>
  <c r="C911" i="4"/>
  <c r="C1201" i="4"/>
  <c r="C1038" i="4"/>
  <c r="C908" i="4"/>
  <c r="C1042" i="4"/>
  <c r="C898" i="4"/>
  <c r="C945" i="4"/>
  <c r="C1129" i="4"/>
  <c r="C903" i="4"/>
  <c r="C1070" i="4"/>
  <c r="C901" i="4"/>
  <c r="C1015" i="4"/>
  <c r="C959" i="4"/>
  <c r="C909" i="4"/>
  <c r="C910" i="4"/>
  <c r="C966" i="4"/>
  <c r="C980" i="4"/>
  <c r="C1076" i="4"/>
  <c r="C1272" i="4"/>
  <c r="C1073" i="4"/>
  <c r="C915" i="4"/>
  <c r="C1017" i="4"/>
  <c r="C1358" i="4"/>
  <c r="C1359" i="4"/>
  <c r="C1088" i="4"/>
  <c r="C957" i="4"/>
  <c r="C970" i="4"/>
  <c r="C955" i="4"/>
  <c r="C920" i="4"/>
  <c r="C1391" i="4"/>
  <c r="C907" i="4"/>
  <c r="C1057" i="4"/>
  <c r="C954" i="4"/>
  <c r="C1236" i="4"/>
  <c r="C1097" i="4"/>
  <c r="C1205" i="4"/>
  <c r="C976" i="4"/>
  <c r="C1237" i="4"/>
  <c r="C933" i="4"/>
  <c r="C1049" i="4"/>
  <c r="C938" i="4"/>
  <c r="C1231" i="4"/>
  <c r="C993" i="4"/>
  <c r="C1019" i="4"/>
  <c r="C1006" i="4"/>
  <c r="C1162" i="4"/>
  <c r="C1179" i="4"/>
  <c r="C981" i="4"/>
  <c r="C1136" i="4"/>
  <c r="C930" i="4"/>
  <c r="C1062" i="4"/>
  <c r="C974" i="4"/>
  <c r="C1077" i="4"/>
  <c r="C940" i="4"/>
  <c r="C1444" i="4"/>
  <c r="C1164" i="4"/>
  <c r="C939" i="4"/>
  <c r="C1180" i="4"/>
  <c r="C1125" i="4"/>
  <c r="C1195" i="4"/>
  <c r="C949" i="4"/>
  <c r="C1187" i="4"/>
  <c r="C998" i="4"/>
  <c r="C1078" i="4"/>
  <c r="C968" i="4"/>
  <c r="C1153" i="4"/>
  <c r="C1329" i="4"/>
  <c r="C995" i="4"/>
  <c r="C1069" i="4"/>
  <c r="C1003" i="4"/>
  <c r="C972" i="4"/>
  <c r="C1345" i="4"/>
  <c r="C953" i="4"/>
  <c r="C1030" i="4"/>
  <c r="C1064" i="4"/>
  <c r="C1050" i="4"/>
  <c r="C956" i="4"/>
  <c r="C975" i="4"/>
  <c r="C1063" i="4"/>
  <c r="C960" i="4"/>
  <c r="C1035" i="4"/>
  <c r="C973" i="4"/>
  <c r="C1084" i="4"/>
  <c r="C967" i="4"/>
  <c r="C1349" i="4"/>
  <c r="C1276" i="4"/>
  <c r="C1347" i="4"/>
  <c r="C1100" i="4"/>
  <c r="C1160" i="4"/>
  <c r="C1233" i="4"/>
  <c r="C1090" i="4"/>
  <c r="C1041" i="4"/>
  <c r="C965" i="4"/>
  <c r="C1096" i="4"/>
  <c r="C1117" i="4"/>
  <c r="C1021" i="4"/>
  <c r="C1001" i="4"/>
  <c r="C1008" i="4"/>
  <c r="C1131" i="4"/>
  <c r="C979" i="4"/>
  <c r="C1093" i="4"/>
  <c r="C1086" i="4"/>
  <c r="C986" i="4"/>
  <c r="C977" i="4"/>
  <c r="C1105" i="4"/>
  <c r="C1016" i="4"/>
  <c r="C1256" i="4"/>
  <c r="C1045" i="4"/>
  <c r="C1113" i="4"/>
  <c r="C997" i="4"/>
  <c r="C1034" i="4"/>
  <c r="C1092" i="4"/>
  <c r="C1024" i="4"/>
  <c r="C1132" i="4"/>
  <c r="C991" i="4"/>
  <c r="C1031" i="4"/>
  <c r="C1218" i="4"/>
  <c r="C1023" i="4"/>
  <c r="C1014" i="4"/>
  <c r="C1005" i="4"/>
  <c r="C1182" i="4"/>
  <c r="C1011" i="4"/>
  <c r="C989" i="4"/>
  <c r="C992" i="4"/>
  <c r="C1122" i="4"/>
  <c r="C1240" i="4"/>
  <c r="C1012" i="4"/>
  <c r="C1036" i="4"/>
  <c r="C1067" i="4"/>
  <c r="C1028" i="4"/>
  <c r="C1009" i="4"/>
  <c r="C1025" i="4"/>
  <c r="C1295" i="4"/>
  <c r="C1412" i="4"/>
  <c r="C1121" i="4"/>
  <c r="C1367" i="4"/>
  <c r="C1083" i="4"/>
  <c r="C1029" i="4"/>
  <c r="C1308" i="4"/>
  <c r="C1108" i="4"/>
  <c r="C1110" i="4"/>
  <c r="C1288" i="4"/>
  <c r="C1013" i="4"/>
  <c r="C1040" i="4"/>
  <c r="C1396" i="4"/>
  <c r="C1018" i="4"/>
  <c r="C1271" i="4"/>
  <c r="C1145" i="4"/>
  <c r="C1033" i="4"/>
  <c r="C1089" i="4"/>
  <c r="C1134" i="4"/>
  <c r="C1200" i="4"/>
  <c r="C1254" i="4"/>
  <c r="C1185" i="4"/>
  <c r="C1114" i="4"/>
  <c r="C1056" i="4"/>
  <c r="C1130" i="4"/>
  <c r="C1135" i="4"/>
  <c r="C1094" i="4"/>
  <c r="C1306" i="4"/>
  <c r="C1158" i="4"/>
  <c r="C1037" i="4"/>
  <c r="C1103" i="4"/>
  <c r="C1091" i="4"/>
  <c r="C1265" i="4"/>
  <c r="C1074" i="4"/>
  <c r="C1154" i="4"/>
  <c r="C1604" i="4"/>
  <c r="C1143" i="4"/>
  <c r="C1054" i="4"/>
  <c r="C1039" i="4"/>
  <c r="C1120" i="4"/>
  <c r="C1075" i="4"/>
  <c r="C1350" i="4"/>
  <c r="C1209" i="4"/>
  <c r="C1043" i="4"/>
  <c r="C1082" i="4"/>
  <c r="C1055" i="4"/>
  <c r="C1239" i="4"/>
  <c r="C1371" i="4"/>
  <c r="C1146" i="4"/>
  <c r="C1418" i="4"/>
  <c r="C1099" i="4"/>
  <c r="C1192" i="4"/>
  <c r="C1173" i="4"/>
  <c r="C1059" i="4"/>
  <c r="C1118" i="4"/>
  <c r="C1106" i="4"/>
  <c r="C1098" i="4"/>
  <c r="C1166" i="4"/>
  <c r="C1191" i="4"/>
  <c r="C1061" i="4"/>
  <c r="C1268" i="4"/>
  <c r="C1080" i="4"/>
  <c r="C1112" i="4"/>
  <c r="C1138" i="4"/>
  <c r="C1087" i="4"/>
  <c r="C1183" i="4"/>
  <c r="C1072" i="4"/>
  <c r="C1163" i="4"/>
  <c r="C1274" i="4"/>
  <c r="C1387" i="4"/>
  <c r="C1142" i="4"/>
  <c r="C1197" i="4"/>
  <c r="C1127" i="4"/>
  <c r="C1111" i="4"/>
  <c r="C1304" i="4"/>
  <c r="C1133" i="4"/>
  <c r="C1155" i="4"/>
  <c r="C1212" i="4"/>
  <c r="C1181" i="4"/>
  <c r="C1109" i="4"/>
  <c r="C1177" i="4"/>
  <c r="C1475" i="4"/>
  <c r="C1115" i="4"/>
  <c r="C1165" i="4"/>
  <c r="C1260" i="4"/>
  <c r="C1101" i="4"/>
  <c r="C1508" i="4"/>
  <c r="C1119" i="4"/>
  <c r="C1539" i="4"/>
  <c r="C1137" i="4"/>
  <c r="C1157" i="4"/>
  <c r="C1107" i="4"/>
  <c r="C1259" i="4"/>
  <c r="C1305" i="4"/>
  <c r="C1226" i="4"/>
  <c r="C1221" i="4"/>
  <c r="C1128" i="4"/>
  <c r="C1149" i="4"/>
  <c r="C1580" i="4"/>
  <c r="C1148" i="4"/>
  <c r="C1161" i="4"/>
  <c r="C1123" i="4"/>
  <c r="C1151" i="4"/>
  <c r="C1066" i="4"/>
  <c r="C1065" i="4"/>
  <c r="C1141" i="4"/>
  <c r="C1116" i="4"/>
  <c r="C1144" i="4"/>
  <c r="C1275" i="4"/>
  <c r="C1126" i="4"/>
  <c r="C1207" i="4"/>
  <c r="C1196" i="4"/>
  <c r="C1455" i="4"/>
  <c r="C1420" i="4"/>
  <c r="C1193" i="4"/>
  <c r="C1273" i="4"/>
  <c r="C1210" i="4"/>
  <c r="C1501" i="4"/>
  <c r="C1339" i="4"/>
  <c r="C1159" i="4"/>
  <c r="C1380" i="4"/>
  <c r="C1373" i="4"/>
  <c r="C1325" i="4"/>
  <c r="C1282" i="4"/>
  <c r="C1172" i="4"/>
  <c r="C1150" i="4"/>
  <c r="C1170" i="4"/>
  <c r="C1222" i="4"/>
  <c r="C1314" i="4"/>
  <c r="C1270" i="4"/>
  <c r="C1251" i="4"/>
  <c r="C1277" i="4"/>
  <c r="C1298" i="4"/>
  <c r="C1203" i="4"/>
  <c r="C1266" i="4"/>
  <c r="C1167" i="4"/>
  <c r="C1152" i="4"/>
  <c r="C1229" i="4"/>
  <c r="C1299" i="4"/>
  <c r="C1190" i="4"/>
  <c r="C1169" i="4"/>
  <c r="C1171" i="4"/>
  <c r="C1206" i="4"/>
  <c r="C1175" i="4"/>
  <c r="C1198" i="4"/>
  <c r="C1156" i="4"/>
  <c r="C1186" i="4"/>
  <c r="C1502" i="4"/>
  <c r="C1398" i="4"/>
  <c r="C1228" i="4"/>
  <c r="C1213" i="4"/>
  <c r="C1178" i="4"/>
  <c r="C1291" i="4"/>
  <c r="C1220" i="4"/>
  <c r="C1174" i="4"/>
  <c r="C1223" i="4"/>
  <c r="C1227" i="4"/>
  <c r="C1249" i="4"/>
  <c r="C1286" i="4"/>
  <c r="C1384" i="4"/>
  <c r="C1211" i="4"/>
  <c r="C1204" i="4"/>
  <c r="C1284" i="4"/>
  <c r="C1216" i="4"/>
  <c r="C1529" i="4"/>
  <c r="C1224" i="4"/>
  <c r="C1255" i="4"/>
  <c r="C1188" i="4"/>
  <c r="C1189" i="4"/>
  <c r="C1217" i="4"/>
  <c r="C1346" i="4"/>
  <c r="C1311" i="4"/>
  <c r="C1238" i="4"/>
  <c r="C1194" i="4"/>
  <c r="C1243" i="4"/>
  <c r="C1337" i="4"/>
  <c r="C1423" i="4"/>
  <c r="C1208" i="4"/>
  <c r="C1386" i="4"/>
  <c r="C1323" i="4"/>
  <c r="C1202" i="4"/>
  <c r="C1474" i="4"/>
  <c r="C1285" i="4"/>
  <c r="C1199" i="4"/>
  <c r="C1215" i="4"/>
  <c r="C1214" i="4"/>
  <c r="C1438" i="4"/>
  <c r="C1422" i="4"/>
  <c r="C1241" i="4"/>
  <c r="C1382" i="4"/>
  <c r="C1232" i="4"/>
  <c r="C1258" i="4"/>
  <c r="C1313" i="4"/>
  <c r="C1225" i="4"/>
  <c r="C1250" i="4"/>
  <c r="C1567" i="4"/>
  <c r="C1230" i="4"/>
  <c r="C1344" i="4"/>
  <c r="C1245" i="4"/>
  <c r="C1279" i="4"/>
  <c r="C1281" i="4"/>
  <c r="C1252" i="4"/>
  <c r="C1242" i="4"/>
  <c r="C1235" i="4"/>
  <c r="C1524" i="4"/>
  <c r="C1246" i="4"/>
  <c r="C1253" i="4"/>
  <c r="C1445" i="4"/>
  <c r="C1312" i="4"/>
  <c r="C1244" i="4"/>
  <c r="C1294" i="4"/>
  <c r="C1334" i="4"/>
  <c r="C1609" i="4"/>
  <c r="C1262" i="4"/>
  <c r="C1307" i="4"/>
  <c r="C1318" i="4"/>
  <c r="C1297" i="4"/>
  <c r="C1290" i="4"/>
  <c r="C1261" i="4"/>
  <c r="C1248" i="4"/>
  <c r="C1278" i="4"/>
  <c r="C1395" i="4"/>
  <c r="C1319" i="4"/>
  <c r="C1303" i="4"/>
  <c r="C1263" i="4"/>
  <c r="C1315" i="4"/>
  <c r="C1433" i="4"/>
  <c r="C1257" i="4"/>
  <c r="C1320" i="4"/>
  <c r="C1368" i="4"/>
  <c r="C1336" i="4"/>
  <c r="C1453" i="4"/>
  <c r="C1289" i="4"/>
  <c r="C1363" i="4"/>
  <c r="C1264" i="4"/>
  <c r="C1463" i="4"/>
  <c r="C1566" i="4"/>
  <c r="C1351" i="4"/>
  <c r="C1361" i="4"/>
  <c r="C1301" i="4"/>
  <c r="C1269" i="4"/>
  <c r="C1300" i="4"/>
  <c r="C1522" i="4"/>
  <c r="C1405" i="4"/>
  <c r="C1267" i="4"/>
  <c r="C1302" i="4"/>
  <c r="C1376" i="4"/>
  <c r="C1327" i="4"/>
  <c r="C1324" i="4"/>
  <c r="C1340" i="4"/>
  <c r="C1287" i="4"/>
  <c r="C1280" i="4"/>
  <c r="C1321" i="4"/>
  <c r="C1283" i="4"/>
  <c r="C1377" i="4"/>
  <c r="C1558" i="4"/>
  <c r="C1481" i="4"/>
  <c r="C1379" i="4"/>
  <c r="C1364" i="4"/>
  <c r="C1296" i="4"/>
  <c r="C1471" i="4"/>
  <c r="C1317" i="4"/>
  <c r="C1335" i="4"/>
  <c r="C1331" i="4"/>
  <c r="C1355" i="4"/>
  <c r="C1434" i="4"/>
  <c r="C1520" i="4"/>
  <c r="C1442" i="4"/>
  <c r="C1419" i="4"/>
  <c r="C1309" i="4"/>
  <c r="C1402" i="4"/>
  <c r="C1397" i="4"/>
  <c r="C1328" i="4"/>
  <c r="C1410" i="4"/>
  <c r="C1341" i="4"/>
  <c r="C1360" i="4"/>
  <c r="C1426" i="4"/>
  <c r="C1372" i="4"/>
  <c r="C1316" i="4"/>
  <c r="C1326" i="4"/>
  <c r="C1322" i="4"/>
  <c r="C1478" i="4"/>
  <c r="C1414" i="4"/>
  <c r="C1413" i="4"/>
  <c r="C1415" i="4"/>
  <c r="C1330" i="4"/>
  <c r="C1389" i="4"/>
  <c r="C1352" i="4"/>
  <c r="C1476" i="4"/>
  <c r="C1365" i="4"/>
  <c r="C1452" i="4"/>
  <c r="C1403" i="4"/>
  <c r="C1374" i="4"/>
  <c r="C1601" i="4"/>
  <c r="C1394" i="4"/>
  <c r="C1440" i="4"/>
  <c r="C1342" i="4"/>
  <c r="C1357" i="4"/>
  <c r="C1348" i="4"/>
  <c r="C1343" i="4"/>
  <c r="C1338" i="4"/>
  <c r="C1381" i="4"/>
  <c r="C1541" i="4"/>
  <c r="C1385" i="4"/>
  <c r="C1451" i="4"/>
  <c r="C1366" i="4"/>
  <c r="C1424" i="4"/>
  <c r="C1441" i="4"/>
  <c r="C1392" i="4"/>
  <c r="C1375" i="4"/>
  <c r="C1431" i="4"/>
  <c r="C1400" i="4"/>
  <c r="C1362" i="4"/>
  <c r="C1356" i="4"/>
  <c r="C1390" i="4"/>
  <c r="C1632" i="4"/>
  <c r="C1407" i="4"/>
  <c r="C1383" i="4"/>
  <c r="C1369" i="4"/>
  <c r="C1416" i="4"/>
  <c r="C1618" i="4"/>
  <c r="C1496" i="4"/>
  <c r="C1439" i="4"/>
  <c r="C1583" i="4"/>
  <c r="C1404" i="4"/>
  <c r="C1378" i="4"/>
  <c r="C1409" i="4"/>
  <c r="C1370" i="4"/>
  <c r="C1511" i="4"/>
  <c r="C1436" i="4"/>
  <c r="C1393" i="4"/>
  <c r="C1430" i="4"/>
  <c r="C1509" i="4"/>
  <c r="C1518" i="4"/>
  <c r="C1411" i="4"/>
  <c r="C1388" i="4"/>
  <c r="C1617" i="4"/>
  <c r="C1535" i="4"/>
  <c r="C1421" i="4"/>
  <c r="C1401" i="4"/>
  <c r="C1449" i="4"/>
  <c r="C1406" i="4"/>
  <c r="C1428" i="4"/>
  <c r="C1480" i="4"/>
  <c r="C1399" i="4"/>
  <c r="C1605" i="4"/>
  <c r="C1498" i="4"/>
  <c r="C1482" i="4"/>
  <c r="C1493" i="4"/>
  <c r="C1417" i="4"/>
  <c r="C1454" i="4"/>
  <c r="C1429" i="4"/>
  <c r="C1490" i="4"/>
  <c r="C1464" i="4"/>
  <c r="C1462" i="4"/>
  <c r="C1447" i="4"/>
  <c r="C1435" i="4"/>
  <c r="C1443" i="4"/>
  <c r="C1427" i="4"/>
  <c r="C1553" i="4"/>
  <c r="C1425" i="4"/>
  <c r="C1446" i="4"/>
  <c r="C1437" i="4"/>
  <c r="C1470" i="4"/>
  <c r="C1458" i="4"/>
  <c r="C1526" i="4"/>
  <c r="C1571" i="4"/>
  <c r="C1459" i="4"/>
  <c r="C1432" i="4"/>
  <c r="C1479" i="4"/>
  <c r="C1628" i="4"/>
  <c r="C1448" i="4"/>
  <c r="C1468" i="4"/>
  <c r="C1457" i="4"/>
  <c r="C1590" i="4"/>
  <c r="C1576" i="4"/>
  <c r="C1354" i="4"/>
  <c r="C1353" i="4"/>
  <c r="C1473" i="4"/>
  <c r="C1450" i="4"/>
  <c r="C1510" i="4"/>
  <c r="C1504" i="4"/>
  <c r="C1456" i="4"/>
  <c r="C1466" i="4"/>
  <c r="C1467" i="4"/>
  <c r="C1495" i="4"/>
  <c r="C1492" i="4"/>
  <c r="C1654" i="4"/>
  <c r="C1460" i="4"/>
  <c r="C1465" i="4"/>
  <c r="C1486" i="4"/>
  <c r="C1472" i="4"/>
  <c r="C1461" i="4"/>
  <c r="C1551" i="4"/>
  <c r="C1515" i="4"/>
  <c r="C1505" i="4"/>
  <c r="C1574" i="4"/>
  <c r="C1517" i="4"/>
  <c r="C1651" i="4"/>
  <c r="C1485" i="4"/>
  <c r="C1491" i="4"/>
  <c r="C1497" i="4"/>
  <c r="C1575" i="4"/>
  <c r="C1488" i="4"/>
  <c r="C1477" i="4"/>
  <c r="C1507" i="4"/>
  <c r="C1699" i="4"/>
  <c r="C1588" i="4"/>
  <c r="C1586" i="4"/>
  <c r="C1483" i="4"/>
  <c r="C1494" i="4"/>
  <c r="C1487" i="4"/>
  <c r="C1536" i="4"/>
  <c r="C1499" i="4"/>
  <c r="C1484" i="4"/>
  <c r="C1500" i="4"/>
  <c r="C1489" i="4"/>
  <c r="C1645" i="4"/>
  <c r="C1582" i="4"/>
  <c r="C1516" i="4"/>
  <c r="C1528" i="4"/>
  <c r="C1537" i="4"/>
  <c r="C1513" i="4"/>
  <c r="C1521" i="4"/>
  <c r="C1634" i="4"/>
  <c r="C1640" i="4"/>
  <c r="C1674" i="4"/>
  <c r="C1655" i="4"/>
  <c r="C1550" i="4"/>
  <c r="C1512" i="4"/>
  <c r="C1591" i="4"/>
  <c r="C1525" i="4"/>
  <c r="C1523" i="4"/>
  <c r="C1519" i="4"/>
  <c r="C1514" i="4"/>
  <c r="C1689" i="4"/>
  <c r="C1546" i="4"/>
  <c r="C1677" i="4"/>
  <c r="C1533" i="4"/>
  <c r="C1540" i="4"/>
  <c r="C1544" i="4"/>
  <c r="C1549" i="4"/>
  <c r="C1564" i="4"/>
  <c r="C1561" i="4"/>
  <c r="C1573" i="4"/>
  <c r="C1531" i="4"/>
  <c r="C1527" i="4"/>
  <c r="C1538" i="4"/>
  <c r="C1557" i="4"/>
  <c r="C1543" i="4"/>
  <c r="C1565" i="4"/>
  <c r="C1532" i="4"/>
  <c r="C1534" i="4"/>
  <c r="C1547" i="4"/>
  <c r="C1629" i="4"/>
  <c r="C1579" i="4"/>
  <c r="C1548" i="4"/>
  <c r="C1572" i="4"/>
  <c r="C1621" i="4"/>
  <c r="C1568" i="4"/>
  <c r="C1562" i="4"/>
  <c r="C1545" i="4"/>
  <c r="C1542" i="4"/>
  <c r="C1554" i="4"/>
  <c r="C1615" i="4"/>
  <c r="C1569" i="4"/>
  <c r="C1631" i="4"/>
  <c r="C1619" i="4"/>
  <c r="C1552" i="4"/>
  <c r="C1597" i="4"/>
  <c r="C1555" i="4"/>
  <c r="C1612" i="4"/>
  <c r="C1559" i="4"/>
  <c r="C1625" i="4"/>
  <c r="C1627" i="4"/>
  <c r="C1577" i="4"/>
  <c r="C1560" i="4"/>
  <c r="C1563" i="4"/>
  <c r="C1589" i="4"/>
  <c r="C1596" i="4"/>
  <c r="C1593" i="4"/>
  <c r="C1578" i="4"/>
  <c r="C1570" i="4"/>
  <c r="C1595" i="4"/>
  <c r="C1613" i="4"/>
  <c r="C1620" i="4"/>
  <c r="C1587" i="4"/>
  <c r="C1598" i="4"/>
  <c r="C1581" i="4"/>
  <c r="C1594" i="4"/>
  <c r="C1603" i="4"/>
  <c r="C1622" i="4"/>
  <c r="C1644" i="4"/>
  <c r="C1592" i="4"/>
  <c r="C1607" i="4"/>
  <c r="C1626" i="4"/>
  <c r="C1653" i="4"/>
  <c r="C1652" i="4"/>
  <c r="C1584" i="4"/>
  <c r="C1600" i="4"/>
  <c r="C1642" i="4"/>
  <c r="C1679" i="4"/>
  <c r="C1616" i="4"/>
  <c r="C1602" i="4"/>
  <c r="C1610" i="4"/>
  <c r="C1599" i="4"/>
  <c r="C1676" i="4"/>
  <c r="C1606" i="4"/>
  <c r="C1611" i="4"/>
  <c r="C1643" i="4"/>
  <c r="C1671" i="4"/>
  <c r="C1614" i="4"/>
  <c r="C1608" i="4"/>
  <c r="C1649" i="4"/>
  <c r="C1706" i="4"/>
  <c r="C1661" i="4"/>
  <c r="C1694" i="4"/>
  <c r="C1700" i="4"/>
  <c r="C1623" i="4"/>
  <c r="C1647" i="4"/>
  <c r="C1659" i="4"/>
  <c r="C1639" i="4"/>
  <c r="C1672" i="4"/>
  <c r="C1646" i="4"/>
  <c r="C1641" i="4"/>
  <c r="C1633" i="4"/>
  <c r="C1635" i="4"/>
  <c r="C1697" i="4"/>
  <c r="C1638" i="4"/>
  <c r="C1662" i="4"/>
  <c r="C1637" i="4"/>
  <c r="C1636" i="4"/>
  <c r="C1650" i="4"/>
  <c r="C1648" i="4"/>
  <c r="C1669" i="4"/>
  <c r="C1668" i="4"/>
  <c r="C1673" i="4"/>
  <c r="C1692" i="4"/>
  <c r="C1658" i="4"/>
  <c r="C1656" i="4"/>
  <c r="C1660" i="4"/>
  <c r="C1657" i="4"/>
  <c r="C1696" i="4"/>
  <c r="C1675" i="4"/>
  <c r="C1666" i="4"/>
  <c r="C1664" i="4"/>
  <c r="C1691" i="4"/>
  <c r="C1667" i="4"/>
  <c r="C1670" i="4"/>
  <c r="C1665" i="4"/>
  <c r="C1663" i="4"/>
  <c r="C1683" i="4"/>
  <c r="C1684" i="4"/>
  <c r="C1686" i="4"/>
  <c r="C1681" i="4"/>
  <c r="C1680" i="4"/>
  <c r="C1682" i="4"/>
  <c r="C1687" i="4"/>
  <c r="C1685" i="4"/>
  <c r="C1690" i="4"/>
  <c r="C1688" i="4"/>
  <c r="C1693" i="4"/>
  <c r="C1695" i="4"/>
  <c r="C1698" i="4"/>
  <c r="C1701" i="4"/>
  <c r="C1702" i="4"/>
  <c r="C1704" i="4"/>
  <c r="C1703" i="4"/>
  <c r="C1707" i="4"/>
  <c r="C1705" i="4"/>
  <c r="C4" i="4"/>
  <c r="H126" i="4"/>
  <c r="H1656" i="4"/>
  <c r="H1246" i="4"/>
  <c r="H117" i="4"/>
  <c r="H1634" i="4"/>
  <c r="H830" i="4"/>
  <c r="H1637" i="4"/>
  <c r="H640" i="4"/>
  <c r="H641" i="4"/>
  <c r="H284" i="4"/>
  <c r="H1106" i="4"/>
  <c r="H172" i="4"/>
  <c r="H1127" i="4"/>
  <c r="H301" i="4"/>
  <c r="H773" i="4"/>
  <c r="H709" i="4"/>
  <c r="H840" i="4"/>
  <c r="H1663" i="4"/>
  <c r="H1411" i="4"/>
  <c r="H659" i="4"/>
  <c r="H767" i="4"/>
  <c r="H1267" i="4"/>
  <c r="H1174" i="4"/>
  <c r="H1306" i="4"/>
  <c r="H125" i="4"/>
  <c r="H391" i="4"/>
  <c r="H688" i="4"/>
  <c r="H859" i="4"/>
  <c r="H43" i="4"/>
  <c r="H925" i="4"/>
  <c r="H578" i="4"/>
  <c r="H1310" i="4"/>
  <c r="H1524" i="4"/>
  <c r="H1449" i="4"/>
  <c r="H969" i="4"/>
  <c r="H1160" i="4"/>
  <c r="H870" i="4"/>
  <c r="H1040" i="4"/>
  <c r="H1247" i="4"/>
  <c r="H1158" i="4"/>
  <c r="H1491" i="4"/>
  <c r="H967" i="4"/>
  <c r="H760" i="4"/>
  <c r="H1056" i="4"/>
  <c r="H45" i="4"/>
  <c r="H536" i="4"/>
  <c r="H1238" i="4"/>
  <c r="H1630" i="4"/>
  <c r="H1454" i="4"/>
  <c r="H795" i="4"/>
  <c r="H516" i="4"/>
  <c r="H384" i="4"/>
  <c r="H381" i="4"/>
  <c r="H1542" i="4"/>
  <c r="H479" i="4"/>
  <c r="H611" i="4"/>
  <c r="H1485" i="4"/>
  <c r="H1118" i="4"/>
  <c r="H1607" i="4"/>
  <c r="H1224" i="4"/>
  <c r="H1240" i="4"/>
  <c r="H201" i="4"/>
  <c r="H1349" i="4"/>
  <c r="H1225" i="4"/>
  <c r="H1461" i="4"/>
  <c r="H914" i="4"/>
  <c r="H1269" i="4"/>
  <c r="H321" i="4"/>
  <c r="H442" i="4"/>
  <c r="H646" i="4"/>
  <c r="H385" i="4"/>
  <c r="H1327" i="4"/>
  <c r="H635" i="4"/>
  <c r="H689" i="4"/>
  <c r="H303" i="4"/>
  <c r="H1576" i="4"/>
  <c r="H480" i="4"/>
  <c r="H1191" i="4"/>
  <c r="H608" i="4"/>
  <c r="H423" i="4"/>
  <c r="H148" i="4"/>
  <c r="H361" i="4"/>
  <c r="H1178" i="4"/>
  <c r="H1633" i="4"/>
  <c r="H822" i="4"/>
  <c r="H884" i="4"/>
  <c r="H623" i="4"/>
  <c r="H1164" i="4"/>
  <c r="H332" i="4"/>
  <c r="H1518" i="4"/>
  <c r="H324" i="4"/>
  <c r="H673" i="4"/>
  <c r="H695" i="4"/>
  <c r="H460" i="4"/>
  <c r="H1516" i="4"/>
  <c r="H1002" i="4"/>
  <c r="H663" i="4"/>
  <c r="H315" i="4"/>
  <c r="H794" i="4"/>
  <c r="H869" i="4"/>
  <c r="H588" i="4"/>
  <c r="H617" i="4"/>
  <c r="H319" i="4"/>
  <c r="H1107" i="4"/>
  <c r="H132" i="4"/>
  <c r="H1546" i="4"/>
  <c r="H895" i="4"/>
  <c r="H1646" i="4"/>
  <c r="H973" i="4"/>
  <c r="H169" i="4"/>
  <c r="H220" i="4"/>
  <c r="H908" i="4"/>
  <c r="H982" i="4"/>
  <c r="H138" i="4"/>
  <c r="H1234" i="4"/>
  <c r="H1272" i="4"/>
  <c r="H1402" i="4"/>
  <c r="H720" i="4"/>
  <c r="H1045" i="4"/>
  <c r="H352" i="4"/>
  <c r="H1043" i="4"/>
  <c r="H1481" i="4"/>
  <c r="H1528" i="4"/>
  <c r="H1044" i="4"/>
  <c r="H1212" i="4"/>
  <c r="H101" i="4"/>
  <c r="H1286" i="4"/>
  <c r="H1026" i="4"/>
  <c r="H1314" i="4"/>
  <c r="H996" i="4"/>
  <c r="H333" i="4"/>
  <c r="H506" i="4"/>
  <c r="H1307" i="4"/>
  <c r="H710" i="4"/>
  <c r="H924" i="4"/>
  <c r="H490" i="4"/>
  <c r="H1195" i="4"/>
  <c r="H776" i="4"/>
  <c r="H1585" i="4"/>
  <c r="H327" i="4"/>
  <c r="H781" i="4"/>
  <c r="H855" i="4"/>
  <c r="H1482" i="4"/>
  <c r="H757" i="4"/>
  <c r="H1662" i="4"/>
  <c r="H465" i="4"/>
  <c r="H123" i="4"/>
  <c r="H1332" i="4"/>
  <c r="H1333" i="4"/>
  <c r="H149" i="4"/>
  <c r="H330" i="4"/>
  <c r="H1350" i="4"/>
  <c r="H1186" i="4"/>
  <c r="H682" i="4"/>
  <c r="H603" i="4"/>
  <c r="H1399" i="4"/>
  <c r="H468" i="4"/>
  <c r="H592" i="4"/>
  <c r="H1380" i="4"/>
  <c r="H512" i="4"/>
  <c r="H523" i="4"/>
  <c r="H1094" i="4"/>
  <c r="H1558" i="4"/>
  <c r="H593" i="4"/>
  <c r="H1097" i="4"/>
  <c r="H304" i="4"/>
  <c r="H353" i="4"/>
  <c r="H1496" i="4"/>
  <c r="H952" i="4"/>
  <c r="H1529" i="4"/>
  <c r="H225" i="4"/>
  <c r="H1632" i="4"/>
  <c r="H848" i="4"/>
  <c r="H1277" i="4"/>
  <c r="H463" i="4"/>
  <c r="H392" i="4"/>
  <c r="H698" i="4"/>
  <c r="H823" i="4"/>
  <c r="H1471" i="4"/>
  <c r="H485" i="4"/>
  <c r="H395" i="4"/>
  <c r="H1200" i="4"/>
  <c r="H292" i="4"/>
  <c r="H798" i="4"/>
  <c r="H1345" i="4"/>
  <c r="H1643" i="4"/>
  <c r="H805" i="4"/>
  <c r="H1313" i="4"/>
  <c r="H1407" i="4"/>
  <c r="H493" i="4"/>
  <c r="H533" i="4"/>
  <c r="H880" i="4"/>
  <c r="H1617" i="4"/>
  <c r="H175" i="4"/>
  <c r="H625" i="4"/>
  <c r="H1362" i="4"/>
  <c r="H1006" i="4"/>
  <c r="H658" i="4"/>
  <c r="H195" i="4"/>
  <c r="H96" i="4"/>
  <c r="H432" i="4"/>
  <c r="H498" i="4"/>
  <c r="H600" i="4"/>
  <c r="H1422" i="4"/>
  <c r="H521" i="4"/>
  <c r="H845" i="4"/>
  <c r="H1472" i="4"/>
  <c r="H1093" i="4"/>
  <c r="H1492" i="4"/>
  <c r="H464" i="4"/>
  <c r="H1499" i="4"/>
  <c r="H893" i="4"/>
  <c r="H1041" i="4"/>
  <c r="H992" i="4"/>
  <c r="H1523" i="4"/>
  <c r="H1487" i="4"/>
  <c r="H437" i="4"/>
  <c r="H108" i="4"/>
  <c r="H1589" i="4"/>
  <c r="H948" i="4"/>
  <c r="H439" i="4"/>
  <c r="H614" i="4"/>
  <c r="H1448" i="4"/>
  <c r="H481" i="4"/>
  <c r="H939" i="4"/>
  <c r="H54" i="4"/>
  <c r="H575" i="4"/>
  <c r="H454" i="4"/>
  <c r="H1053" i="4"/>
  <c r="H714" i="4"/>
  <c r="H320" i="4"/>
  <c r="H666" i="4"/>
  <c r="H205" i="4"/>
  <c r="H1215" i="4"/>
  <c r="H1459" i="4"/>
  <c r="H134" i="4"/>
  <c r="H344" i="4"/>
  <c r="H467" i="4"/>
  <c r="H1340" i="4"/>
  <c r="H927" i="4"/>
  <c r="H276" i="4"/>
  <c r="H1207" i="4"/>
  <c r="H737" i="4"/>
  <c r="H956" i="4"/>
  <c r="H783" i="4"/>
  <c r="H702" i="4"/>
  <c r="H297" i="4"/>
  <c r="H436" i="4"/>
  <c r="H945" i="4"/>
  <c r="H1657" i="4"/>
  <c r="H681" i="4"/>
  <c r="H1210" i="4"/>
  <c r="H82" i="4"/>
  <c r="H1209" i="4"/>
  <c r="H691" i="4"/>
  <c r="H278" i="4"/>
  <c r="H875" i="4"/>
  <c r="H236" i="4"/>
  <c r="H1309" i="4"/>
  <c r="H1081" i="4"/>
  <c r="H872" i="4"/>
  <c r="H452" i="4"/>
  <c r="H390" i="4"/>
  <c r="H247" i="4"/>
  <c r="H563" i="4"/>
  <c r="H1478" i="4"/>
  <c r="H1452" i="4"/>
  <c r="H1147" i="4"/>
  <c r="H915" i="4"/>
  <c r="H514" i="4"/>
  <c r="H1226" i="4"/>
  <c r="H72" i="4"/>
  <c r="H488" i="4"/>
  <c r="H1573" i="4"/>
  <c r="H841" i="4"/>
  <c r="H1695" i="4"/>
  <c r="H772" i="4"/>
  <c r="H15" i="4"/>
  <c r="H1672" i="4"/>
  <c r="H1086" i="4"/>
  <c r="H1707" i="4"/>
  <c r="H894" i="4"/>
  <c r="H389" i="4"/>
  <c r="H1689" i="4"/>
  <c r="H832" i="4"/>
  <c r="H936" i="4"/>
  <c r="H242" i="4"/>
  <c r="H377" i="4"/>
  <c r="H866" i="4"/>
  <c r="H429" i="4"/>
  <c r="H1377" i="4"/>
  <c r="H557" i="4"/>
  <c r="H558" i="4"/>
  <c r="H1467" i="4"/>
  <c r="H1636" i="4"/>
  <c r="H289" i="4"/>
  <c r="H1688" i="4"/>
  <c r="H440" i="4"/>
  <c r="H735" i="4"/>
  <c r="H1468" i="4"/>
  <c r="H789" i="4"/>
  <c r="H1638" i="4"/>
  <c r="H406" i="4"/>
  <c r="H1036" i="4"/>
  <c r="H427" i="4"/>
  <c r="H933" i="4"/>
  <c r="H176" i="4"/>
  <c r="H1017" i="4"/>
  <c r="H755" i="4"/>
  <c r="H438" i="4"/>
  <c r="H587" i="4"/>
  <c r="H99" i="4"/>
  <c r="H645" i="4"/>
  <c r="H1541" i="4"/>
  <c r="H788" i="4"/>
  <c r="H1395" i="4"/>
  <c r="H1408" i="4"/>
  <c r="H1605" i="4"/>
  <c r="H1450" i="4"/>
  <c r="H1180" i="4"/>
  <c r="H1613" i="4"/>
  <c r="H510" i="4"/>
  <c r="H549" i="4"/>
  <c r="H1692" i="4"/>
  <c r="H753" i="4"/>
  <c r="H777" i="4"/>
  <c r="H526" i="4"/>
  <c r="H985" i="4"/>
  <c r="H1453" i="4"/>
  <c r="H707" i="4"/>
  <c r="H347" i="4"/>
  <c r="H595" i="4"/>
  <c r="H1123" i="4"/>
  <c r="H1337" i="4"/>
  <c r="H1343" i="4"/>
  <c r="H1476" i="4"/>
  <c r="H556" i="4"/>
  <c r="H115" i="4"/>
  <c r="H52" i="4"/>
  <c r="H1616" i="4"/>
  <c r="H954" i="4"/>
  <c r="H1355" i="4"/>
  <c r="H1150" i="4"/>
  <c r="H717" i="4"/>
  <c r="H1563" i="4"/>
  <c r="H515" i="4"/>
  <c r="H1549" i="4"/>
  <c r="H1132" i="4"/>
  <c r="H223" i="4"/>
  <c r="H222" i="4"/>
  <c r="H221" i="4"/>
  <c r="H1119" i="4"/>
  <c r="H1167" i="4"/>
  <c r="H1064" i="4"/>
  <c r="H255" i="4"/>
  <c r="H532" i="4"/>
  <c r="H983" i="4"/>
  <c r="H198" i="4"/>
  <c r="H1159" i="4"/>
  <c r="H1421" i="4"/>
  <c r="H1090" i="4"/>
  <c r="H774" i="4"/>
  <c r="H780" i="4"/>
  <c r="H667" i="4"/>
  <c r="H1501" i="4"/>
  <c r="H453" i="4"/>
  <c r="H35" i="4"/>
  <c r="H768" i="4"/>
  <c r="H1364" i="4"/>
  <c r="H1511" i="4"/>
  <c r="H1655" i="4"/>
  <c r="H1157" i="4"/>
  <c r="H340" i="4"/>
  <c r="H1559" i="4"/>
  <c r="H1417" i="4"/>
  <c r="H604" i="4"/>
  <c r="H215" i="4"/>
  <c r="H1021" i="4"/>
  <c r="H1458" i="4"/>
  <c r="H44" i="4"/>
  <c r="H984" i="4"/>
  <c r="H1165" i="4"/>
  <c r="H1608" i="4"/>
  <c r="H1014" i="4"/>
  <c r="H1018" i="4"/>
  <c r="H868" i="4"/>
  <c r="H153" i="4"/>
  <c r="H1642" i="4"/>
  <c r="H693" i="4"/>
  <c r="H350" i="4"/>
  <c r="H1023" i="4"/>
  <c r="H723" i="4"/>
  <c r="H168" i="4"/>
  <c r="H814" i="4"/>
  <c r="H103" i="4"/>
  <c r="H1092" i="4"/>
  <c r="H748" i="4"/>
  <c r="H14" i="4"/>
  <c r="H1455" i="4"/>
  <c r="H1169" i="4"/>
  <c r="H181" i="4"/>
  <c r="H459" i="4"/>
  <c r="H1394" i="4"/>
  <c r="H1666" i="4"/>
  <c r="H508" i="4"/>
  <c r="H1139" i="4"/>
  <c r="H1360" i="4"/>
  <c r="H545" i="4"/>
  <c r="H1704" i="4"/>
  <c r="H863" i="4"/>
  <c r="H1385" i="4"/>
  <c r="H1177" i="4"/>
  <c r="H430" i="4"/>
  <c r="H357" i="4"/>
  <c r="H1494" i="4"/>
  <c r="H520" i="4"/>
  <c r="H734" i="4"/>
  <c r="H1108" i="4"/>
  <c r="H1460" i="4"/>
  <c r="H34" i="4"/>
  <c r="H1381" i="4"/>
  <c r="H1243" i="4"/>
  <c r="H504" i="4"/>
  <c r="H964" i="4"/>
  <c r="H1341" i="4"/>
  <c r="H1231" i="4"/>
  <c r="H1069" i="4"/>
  <c r="H503" i="4"/>
  <c r="H137" i="4"/>
  <c r="H1248" i="4"/>
  <c r="H1439" i="4"/>
  <c r="H771" i="4"/>
  <c r="H1603" i="4"/>
  <c r="H411" i="4"/>
  <c r="H418" i="4"/>
  <c r="H120" i="4"/>
  <c r="H157" i="4"/>
  <c r="H807" i="4"/>
  <c r="H316" i="4"/>
  <c r="H692" i="4"/>
  <c r="H1426" i="4"/>
  <c r="H727" i="4"/>
  <c r="H495" i="4"/>
  <c r="H24" i="4"/>
  <c r="H139" i="4"/>
  <c r="H591" i="4"/>
  <c r="H1063" i="4"/>
  <c r="H1198" i="4"/>
  <c r="H1137" i="4"/>
  <c r="H836" i="4"/>
  <c r="H1344" i="4"/>
  <c r="H1623" i="4"/>
  <c r="H1356" i="4"/>
  <c r="H1099" i="4"/>
  <c r="H422" i="4"/>
  <c r="H511" i="4"/>
  <c r="H708" i="4"/>
  <c r="H1216" i="4"/>
  <c r="H309" i="4"/>
  <c r="H1560" i="4"/>
  <c r="H1700" i="4"/>
  <c r="H1687" i="4"/>
  <c r="H256" i="4"/>
  <c r="H482" i="4"/>
  <c r="H189" i="4"/>
  <c r="H849" i="4"/>
  <c r="H582" i="4"/>
  <c r="H804" i="4"/>
  <c r="H258" i="4"/>
  <c r="H1214" i="4"/>
  <c r="H711" i="4"/>
  <c r="H1681" i="4"/>
  <c r="H1285" i="4"/>
  <c r="H1694" i="4"/>
  <c r="H550" i="4"/>
  <c r="H343" i="4"/>
  <c r="H1526" i="4"/>
  <c r="H28" i="4"/>
  <c r="H669" i="4"/>
  <c r="H633" i="4"/>
  <c r="H1077" i="4"/>
  <c r="H1683" i="4"/>
  <c r="H1015" i="4"/>
  <c r="H218" i="4"/>
  <c r="H944" i="4"/>
  <c r="H728" i="4"/>
  <c r="H265" i="4"/>
  <c r="H97" i="4"/>
  <c r="H784" i="4"/>
  <c r="H178" i="4"/>
  <c r="H687" i="4"/>
  <c r="H1706" i="4"/>
  <c r="H121" i="4"/>
  <c r="H524" i="4"/>
  <c r="H1371" i="4"/>
  <c r="H864" i="4"/>
  <c r="H861" i="4"/>
  <c r="H902" i="4"/>
  <c r="H1080" i="4"/>
  <c r="H1201" i="4"/>
  <c r="H581" i="4"/>
  <c r="H61" i="4"/>
  <c r="H170" i="4"/>
  <c r="H496" i="4"/>
  <c r="H1078" i="4"/>
  <c r="H29" i="4"/>
  <c r="H478" i="4"/>
  <c r="H166" i="4"/>
  <c r="H928" i="4"/>
  <c r="H901" i="4"/>
  <c r="H779" i="4"/>
  <c r="H1552" i="4"/>
  <c r="H839" i="4"/>
  <c r="H1192" i="4"/>
  <c r="H810" i="4"/>
  <c r="H1190" i="4"/>
  <c r="H295" i="4"/>
  <c r="H1509" i="4"/>
  <c r="H57" i="4"/>
  <c r="H249" i="4"/>
  <c r="H1361" i="4"/>
  <c r="H1440" i="4"/>
  <c r="H2" i="4"/>
  <c r="H652" i="4"/>
  <c r="H953" i="4"/>
  <c r="H1685" i="4"/>
  <c r="H943" i="4"/>
  <c r="H654" i="4"/>
  <c r="H769" i="4"/>
  <c r="H1480" i="4"/>
  <c r="H1237" i="4"/>
  <c r="H1102" i="4"/>
  <c r="H1551" i="4"/>
  <c r="H1410" i="4"/>
  <c r="H811" i="4"/>
  <c r="H387" i="4"/>
  <c r="H602" i="4"/>
  <c r="H250" i="4"/>
  <c r="H1539" i="4"/>
  <c r="H1444" i="4"/>
  <c r="H475" i="4"/>
  <c r="H1690" i="4"/>
  <c r="H1618" i="4"/>
  <c r="H1641" i="4"/>
  <c r="H1135" i="4"/>
  <c r="H1680" i="4"/>
  <c r="H56" i="4"/>
  <c r="H471" i="4"/>
  <c r="H156" i="4"/>
  <c r="H1366" i="4"/>
  <c r="H1676" i="4"/>
  <c r="H743" i="4"/>
  <c r="H63" i="4"/>
  <c r="H650" i="4"/>
  <c r="H227" i="4"/>
  <c r="H322" i="4"/>
  <c r="H1220" i="4"/>
  <c r="H94" i="4"/>
  <c r="H716" i="4"/>
  <c r="H1301" i="4"/>
  <c r="H881" i="4"/>
  <c r="H905" i="4"/>
  <c r="H1008" i="4"/>
  <c r="H1204" i="4"/>
  <c r="H947" i="4"/>
  <c r="H1031" i="4"/>
  <c r="H1596" i="4"/>
  <c r="H566" i="4"/>
  <c r="H472" i="4"/>
  <c r="H960" i="4"/>
  <c r="H1239" i="4"/>
  <c r="H1245" i="4"/>
  <c r="H758" i="4"/>
  <c r="H701" i="4"/>
  <c r="H1218" i="4"/>
  <c r="H89" i="4"/>
  <c r="H850" i="4"/>
  <c r="H694" i="4"/>
  <c r="H1227" i="4"/>
  <c r="H1185" i="4"/>
  <c r="H188" i="4"/>
  <c r="H1556" i="4"/>
  <c r="H231" i="4"/>
  <c r="H1370" i="4"/>
  <c r="H1083" i="4"/>
  <c r="H53" i="4"/>
  <c r="H977" i="4"/>
  <c r="H934" i="4"/>
  <c r="H13" i="4"/>
  <c r="H1376" i="4"/>
  <c r="H721" i="4"/>
  <c r="H1032" i="4"/>
  <c r="H494" i="4"/>
  <c r="H7" i="4"/>
  <c r="H455" i="4"/>
  <c r="H1363" i="4"/>
  <c r="H409" i="4"/>
  <c r="H786" i="4"/>
  <c r="H1242" i="4"/>
  <c r="H1498" i="4"/>
  <c r="H547" i="4"/>
  <c r="H1583" i="4"/>
  <c r="H185" i="4"/>
  <c r="H1625" i="4"/>
  <c r="H1673" i="4"/>
  <c r="H1166" i="4"/>
  <c r="H412" i="4"/>
  <c r="H1334" i="4"/>
  <c r="H193" i="4"/>
  <c r="H141" i="4"/>
  <c r="H831" i="4"/>
  <c r="H163" i="4"/>
  <c r="H808" i="4"/>
  <c r="H1320" i="4"/>
  <c r="H1374" i="4"/>
  <c r="H1193" i="4"/>
  <c r="H346" i="4"/>
  <c r="H238" i="4"/>
  <c r="H668" i="4"/>
  <c r="H16" i="4"/>
  <c r="H11" i="4"/>
  <c r="H958" i="4"/>
  <c r="H449" i="4"/>
  <c r="H349" i="4"/>
  <c r="H1176" i="4"/>
  <c r="H765" i="4"/>
  <c r="H1671" i="4"/>
  <c r="H670" i="4"/>
  <c r="H114" i="4"/>
  <c r="H1503" i="4"/>
  <c r="H544" i="4"/>
  <c r="H476" i="4"/>
  <c r="H626" i="4"/>
  <c r="H792" i="4"/>
  <c r="H375" i="4"/>
  <c r="H206" i="4"/>
  <c r="H998" i="4"/>
  <c r="H1067" i="4"/>
  <c r="H833" i="4"/>
  <c r="H986" i="4"/>
  <c r="H1515" i="4"/>
  <c r="H938" i="4"/>
  <c r="H75" i="4"/>
  <c r="H987" i="4"/>
  <c r="H732" i="4"/>
  <c r="H1397" i="4"/>
  <c r="H1254" i="4"/>
  <c r="H941" i="4"/>
  <c r="H374" i="4"/>
  <c r="H759" i="4"/>
  <c r="H1521" i="4"/>
  <c r="H1414" i="4"/>
  <c r="H1413" i="4"/>
  <c r="H1415" i="4"/>
  <c r="H680" i="4"/>
  <c r="H852" i="4"/>
  <c r="H851" i="4"/>
  <c r="H1703" i="4"/>
  <c r="H919" i="4"/>
  <c r="H325" i="4"/>
  <c r="H307" i="4"/>
  <c r="H1156" i="4"/>
  <c r="H367" i="4"/>
  <c r="H477" i="4"/>
  <c r="H1311" i="4"/>
  <c r="H1391" i="4"/>
  <c r="H1463" i="4"/>
  <c r="H1121" i="4"/>
  <c r="H539" i="4"/>
  <c r="H339" i="4"/>
  <c r="H1347" i="4"/>
  <c r="H179" i="4"/>
  <c r="H386" i="4"/>
  <c r="H1308" i="4"/>
  <c r="H1579" i="4"/>
  <c r="H435" i="4"/>
  <c r="H1567" i="4"/>
  <c r="H570" i="4"/>
  <c r="H458" i="4"/>
  <c r="H1288" i="4"/>
  <c r="H664" i="4"/>
  <c r="H31" i="4"/>
  <c r="H856" i="4"/>
  <c r="H826" i="4"/>
  <c r="H1236" i="4"/>
  <c r="H326" i="4"/>
  <c r="H1678" i="4"/>
  <c r="H548" i="4"/>
  <c r="H923" i="4"/>
  <c r="H1390" i="4"/>
  <c r="H21" i="4"/>
  <c r="H1580" i="4"/>
  <c r="H1557" i="4"/>
  <c r="H1493" i="4"/>
  <c r="H1675" i="4"/>
  <c r="H311" i="4"/>
  <c r="H6" i="4"/>
  <c r="H896" i="4"/>
  <c r="H283" i="4"/>
  <c r="H1059" i="4"/>
  <c r="H313" i="4"/>
  <c r="H1038" i="4"/>
  <c r="H202" i="4"/>
  <c r="H656" i="4"/>
  <c r="H612" i="4"/>
  <c r="H104" i="4"/>
  <c r="H290" i="4"/>
  <c r="H1292" i="4"/>
  <c r="H341" i="4"/>
  <c r="H213" i="4"/>
  <c r="H95" i="4"/>
  <c r="H273" i="4"/>
  <c r="H1702" i="4"/>
  <c r="H79" i="4"/>
  <c r="H348" i="4"/>
  <c r="H1022" i="4"/>
  <c r="H410" i="4"/>
  <c r="H1263" i="4"/>
  <c r="H705" i="4"/>
  <c r="H1400" i="4"/>
  <c r="H1565" i="4"/>
  <c r="H1473" i="4"/>
  <c r="H1213" i="4"/>
  <c r="H78" i="4"/>
  <c r="H1351" i="4"/>
  <c r="H1575" i="4"/>
  <c r="H1027" i="4"/>
  <c r="H853" i="4"/>
  <c r="H50" i="4"/>
  <c r="H1389" i="4"/>
  <c r="H1533" i="4"/>
  <c r="H60" i="4"/>
  <c r="H890" i="4"/>
  <c r="H975" i="4"/>
  <c r="H380" i="4"/>
  <c r="H586" i="4"/>
  <c r="H259" i="4"/>
  <c r="H750" i="4"/>
  <c r="H317" i="4"/>
  <c r="H1368" i="4"/>
  <c r="H370" i="4"/>
  <c r="H1055" i="4"/>
  <c r="H764" i="4"/>
  <c r="H296" i="4"/>
  <c r="H651" i="4"/>
  <c r="H1035" i="4"/>
  <c r="H1602" i="4"/>
  <c r="H1653" i="4"/>
  <c r="H417" i="4"/>
  <c r="H444" i="4"/>
  <c r="H364" i="4"/>
  <c r="H407" i="4"/>
  <c r="H770" i="4"/>
  <c r="H204" i="4"/>
  <c r="H1291" i="4"/>
  <c r="H1222" i="4"/>
  <c r="H1436" i="4"/>
  <c r="H1365" i="4"/>
  <c r="H568" i="4"/>
  <c r="H285" i="4"/>
  <c r="H187" i="4"/>
  <c r="H596" i="4"/>
  <c r="H1428" i="4"/>
  <c r="H241" i="4"/>
  <c r="H1562" i="4"/>
  <c r="H997" i="4"/>
  <c r="H686" i="4"/>
  <c r="H1497" i="4"/>
  <c r="H1025" i="4"/>
  <c r="H308" i="4"/>
  <c r="H486" i="4"/>
  <c r="H561" i="4"/>
  <c r="H858" i="4"/>
  <c r="H787" i="4"/>
  <c r="H359" i="4"/>
  <c r="H1171" i="4"/>
  <c r="H328" i="4"/>
  <c r="H1479" i="4"/>
  <c r="H1705" i="4"/>
  <c r="H1697" i="4"/>
  <c r="H1316" i="4"/>
  <c r="H746" i="4"/>
  <c r="H899" i="4"/>
  <c r="H1203" i="4"/>
  <c r="H366" i="4"/>
  <c r="H1162" i="4"/>
  <c r="H739" i="4"/>
  <c r="H738" i="4"/>
  <c r="H562" i="4"/>
  <c r="H903" i="4"/>
  <c r="H88" i="4"/>
  <c r="H41" i="4"/>
  <c r="H1262" i="4"/>
  <c r="H684" i="4"/>
  <c r="H246" i="4"/>
  <c r="H573" i="4"/>
  <c r="H892" i="4"/>
  <c r="H473" i="4"/>
  <c r="H766" i="4"/>
  <c r="H1073" i="4"/>
  <c r="H36" i="4"/>
  <c r="H918" i="4"/>
  <c r="H262" i="4"/>
  <c r="H1011" i="4"/>
  <c r="H214" i="4"/>
  <c r="H363" i="4"/>
  <c r="H1375" i="4"/>
  <c r="H1223" i="4"/>
  <c r="H1441" i="4"/>
  <c r="H1531" i="4"/>
  <c r="H299" i="4"/>
  <c r="H897" i="4"/>
  <c r="H1101" i="4"/>
  <c r="H1527" i="4"/>
  <c r="H210" i="4"/>
  <c r="H620" i="4"/>
  <c r="H229" i="4"/>
  <c r="H751" i="4"/>
  <c r="H1004" i="4"/>
  <c r="H1357" i="4"/>
  <c r="H1587" i="4"/>
  <c r="H1582" i="4"/>
  <c r="H337" i="4"/>
  <c r="H1392" i="4"/>
  <c r="H81" i="4"/>
  <c r="H628" i="4"/>
  <c r="H882" i="4"/>
  <c r="H713" i="4"/>
  <c r="H1299" i="4"/>
  <c r="H240" i="4"/>
  <c r="H396" i="4"/>
  <c r="H87" i="4"/>
  <c r="H20" i="4"/>
  <c r="H199" i="4"/>
  <c r="H877" i="4"/>
  <c r="H1161" i="4"/>
  <c r="H1229" i="4"/>
  <c r="H100" i="4"/>
  <c r="H1120" i="4"/>
  <c r="H1129" i="4"/>
  <c r="H891" i="4"/>
  <c r="H203" i="4"/>
  <c r="H1054" i="4"/>
  <c r="H83" i="4"/>
  <c r="H1050" i="4"/>
  <c r="H1626" i="4"/>
  <c r="H1060" i="4"/>
  <c r="H1451" i="4"/>
  <c r="H105" i="4"/>
  <c r="H1294" i="4"/>
  <c r="H1701" i="4"/>
  <c r="H434" i="4"/>
  <c r="H1205" i="4"/>
  <c r="H1403" i="4"/>
  <c r="H718" i="4"/>
  <c r="H1442" i="4"/>
  <c r="H662" i="4"/>
  <c r="H1339" i="4"/>
  <c r="H85" i="4"/>
  <c r="H1155" i="4"/>
  <c r="H1163" i="4"/>
  <c r="H827" i="4"/>
  <c r="H373" i="4"/>
  <c r="H1324" i="4"/>
  <c r="H584" i="4"/>
  <c r="H605" i="4"/>
  <c r="H1536" i="4"/>
  <c r="H754" i="4"/>
  <c r="H1033" i="4"/>
  <c r="H400" i="4"/>
  <c r="H1168" i="4"/>
  <c r="H461" i="4"/>
  <c r="H879" i="4"/>
  <c r="H267" i="4"/>
  <c r="H122" i="4"/>
  <c r="H820" i="4"/>
  <c r="H1561" i="4"/>
  <c r="H420" i="4"/>
  <c r="H961" i="4"/>
  <c r="H1592" i="4"/>
  <c r="H1342" i="4"/>
  <c r="H294" i="4"/>
  <c r="H431" i="4"/>
  <c r="H1584" i="4"/>
  <c r="H1447" i="4"/>
  <c r="H404" i="4"/>
  <c r="H111" i="4"/>
  <c r="H1235" i="4"/>
  <c r="H415" i="4"/>
  <c r="H1297" i="4"/>
  <c r="H1057" i="4"/>
  <c r="H443" i="4"/>
  <c r="H86" i="4"/>
  <c r="H752" i="4"/>
  <c r="H1520" i="4"/>
  <c r="H1409" i="4"/>
  <c r="H522" i="4"/>
  <c r="H909" i="4"/>
  <c r="H910" i="4"/>
  <c r="H817" i="4"/>
  <c r="H1423" i="4"/>
  <c r="H228" i="4"/>
  <c r="H1412" i="4"/>
  <c r="H23" i="4"/>
  <c r="H1221" i="4"/>
  <c r="H1464" i="4"/>
  <c r="H1674" i="4"/>
  <c r="H1667" i="4"/>
  <c r="H619" i="4"/>
  <c r="H1152" i="4"/>
  <c r="H1070" i="4"/>
  <c r="H572" i="4"/>
  <c r="H245" i="4"/>
  <c r="H819" i="4"/>
  <c r="H803" i="4"/>
  <c r="H251" i="4"/>
  <c r="H1184" i="4"/>
  <c r="H58" i="4"/>
  <c r="H888" i="4"/>
  <c r="H565" i="4"/>
  <c r="H675" i="4"/>
  <c r="H1305" i="4"/>
  <c r="H825" i="4"/>
  <c r="H1691" i="4"/>
  <c r="H1384" i="4"/>
  <c r="H632" i="4"/>
  <c r="H302" i="4"/>
  <c r="H630" i="4"/>
  <c r="H876" i="4"/>
  <c r="H1295" i="4"/>
  <c r="H959" i="4"/>
  <c r="H1146" i="4"/>
  <c r="H660" i="4"/>
  <c r="H1388" i="4"/>
  <c r="H1670" i="4"/>
  <c r="H147" i="4"/>
  <c r="H846" i="4"/>
  <c r="H567" i="4"/>
  <c r="H42" i="4"/>
  <c r="H1500" i="4"/>
  <c r="H1019" i="4"/>
  <c r="H616" i="4"/>
  <c r="H1144" i="4"/>
  <c r="H260" i="4"/>
  <c r="H312" i="4"/>
  <c r="H489" i="4"/>
  <c r="H1437" i="4"/>
  <c r="H1208" i="4"/>
  <c r="H904" i="4"/>
  <c r="H1599" i="4"/>
  <c r="H17" i="4"/>
  <c r="H37" i="4"/>
  <c r="H8" i="4"/>
  <c r="H1352" i="4"/>
  <c r="H1635" i="4"/>
  <c r="H889" i="4"/>
  <c r="H212" i="4"/>
  <c r="H1425" i="4"/>
  <c r="H1590" i="4"/>
  <c r="H1502" i="4"/>
  <c r="H1540" i="4"/>
  <c r="H446" i="4"/>
  <c r="H1474" i="4"/>
  <c r="H291" i="4"/>
  <c r="H1318" i="4"/>
  <c r="H906" i="4"/>
  <c r="H1199" i="4"/>
  <c r="H244" i="4"/>
  <c r="H268" i="4"/>
  <c r="H785" i="4"/>
  <c r="H513" i="4"/>
  <c r="H1569" i="4"/>
  <c r="H821" i="4"/>
  <c r="H618" i="4"/>
  <c r="H1074" i="4"/>
  <c r="H1484" i="4"/>
  <c r="H1420" i="4"/>
  <c r="H64" i="4"/>
  <c r="H91" i="4"/>
  <c r="H530" i="4"/>
  <c r="H929" i="4"/>
  <c r="H1631" i="4"/>
  <c r="H1568" i="4"/>
  <c r="H116" i="4"/>
  <c r="H269" i="4"/>
  <c r="H531" i="4"/>
  <c r="H128" i="4"/>
  <c r="H376" i="4"/>
  <c r="H1317" i="4"/>
  <c r="H672" i="4"/>
  <c r="H1196" i="4"/>
  <c r="H1003" i="4"/>
  <c r="H1315" i="4"/>
  <c r="H306" i="4"/>
  <c r="H378" i="4"/>
  <c r="H450" i="4"/>
  <c r="H551" i="4"/>
  <c r="H590" i="4"/>
  <c r="H1534" i="4"/>
  <c r="H1432" i="4"/>
  <c r="H335" i="4"/>
  <c r="H1183" i="4"/>
  <c r="H314" i="4"/>
  <c r="H1265" i="4"/>
  <c r="H469" i="4"/>
  <c r="H1544" i="4"/>
  <c r="H800" i="4"/>
  <c r="H1386" i="4"/>
  <c r="H1110" i="4"/>
  <c r="H1433" i="4"/>
  <c r="H1189" i="4"/>
  <c r="H1149" i="4"/>
  <c r="H883" i="4"/>
  <c r="H843" i="4"/>
  <c r="H80" i="4"/>
  <c r="H12" i="4"/>
  <c r="H131" i="4"/>
  <c r="H318" i="4"/>
  <c r="H554" i="4"/>
  <c r="H1082" i="4"/>
  <c r="H637" i="4"/>
  <c r="H1312" i="4"/>
  <c r="H990" i="4"/>
  <c r="H371" i="4"/>
  <c r="H192" i="4"/>
  <c r="H1572" i="4"/>
  <c r="H369" i="4"/>
  <c r="H1398" i="4"/>
  <c r="H665" i="4"/>
  <c r="H135" i="4"/>
  <c r="H1335" i="4"/>
  <c r="H49" i="4"/>
  <c r="H334" i="4"/>
  <c r="H761" i="4"/>
  <c r="H955" i="4"/>
  <c r="H382" i="4"/>
  <c r="H1109" i="4"/>
  <c r="H744" i="4"/>
  <c r="H1087" i="4"/>
  <c r="H911" i="4"/>
  <c r="H994" i="4"/>
  <c r="H1564" i="4"/>
  <c r="H1532" i="4"/>
  <c r="H865" i="4"/>
  <c r="H1593" i="4"/>
  <c r="H1566" i="4"/>
  <c r="H102" i="4"/>
  <c r="H606" i="4"/>
  <c r="H1619" i="4"/>
  <c r="H1378" i="4"/>
  <c r="H1611" i="4"/>
  <c r="H978" i="4"/>
  <c r="H1133" i="4"/>
  <c r="H981" i="4"/>
  <c r="H196" i="4"/>
  <c r="H1486" i="4"/>
  <c r="H1211" i="4"/>
  <c r="H73" i="4"/>
  <c r="H329" i="4"/>
  <c r="H1419" i="4"/>
  <c r="H445" i="4"/>
  <c r="H1052" i="4"/>
  <c r="H1037" i="4"/>
  <c r="H559" i="4"/>
  <c r="H1696" i="4"/>
  <c r="H1325" i="4"/>
  <c r="H696" i="4"/>
  <c r="H1506" i="4"/>
  <c r="H1010" i="4"/>
  <c r="H1125" i="4"/>
  <c r="H162" i="4"/>
  <c r="H1293" i="4"/>
  <c r="H615" i="4"/>
  <c r="H1679" i="4"/>
  <c r="H916" i="4"/>
  <c r="H1379" i="4"/>
  <c r="H1088" i="4"/>
  <c r="H1111" i="4"/>
  <c r="H1699" i="4"/>
  <c r="H1504" i="4"/>
  <c r="H1438" i="4"/>
  <c r="H1570" i="4"/>
  <c r="H274" i="4"/>
  <c r="H607" i="4"/>
  <c r="H211" i="4"/>
  <c r="H796" i="4"/>
  <c r="H1122" i="4"/>
  <c r="H264" i="4"/>
  <c r="H1654" i="4"/>
  <c r="H1469" i="4"/>
  <c r="H1145" i="4"/>
  <c r="H829" i="4"/>
  <c r="H118" i="4"/>
  <c r="H457" i="4"/>
  <c r="H1525" i="4"/>
  <c r="H1075" i="4"/>
  <c r="H1505" i="4"/>
  <c r="H144" i="4"/>
  <c r="H401" i="4"/>
  <c r="H133" i="4"/>
  <c r="H1538" i="4"/>
  <c r="H1647" i="4"/>
  <c r="H1303" i="4"/>
  <c r="H1686" i="4"/>
  <c r="H813" i="4"/>
  <c r="H1012" i="4"/>
  <c r="H393" i="4"/>
  <c r="H143" i="4"/>
  <c r="H1488" i="4"/>
  <c r="H1284" i="4"/>
  <c r="H151" i="4"/>
  <c r="H1508" i="4"/>
  <c r="H425" i="4"/>
  <c r="H745" i="4"/>
  <c r="H413" i="4"/>
  <c r="H1228" i="4"/>
  <c r="H1588" i="4"/>
  <c r="H569" i="4"/>
  <c r="H282" i="4"/>
  <c r="H109" i="4"/>
  <c r="H1261" i="4"/>
  <c r="H729" i="4"/>
  <c r="H1456" i="4"/>
  <c r="H197" i="4"/>
  <c r="H33" i="4"/>
  <c r="H1517" i="4"/>
  <c r="H543" i="4"/>
  <c r="H1470" i="4"/>
  <c r="H1005" i="4"/>
  <c r="H90" i="4"/>
  <c r="H930" i="4"/>
  <c r="H1300" i="4"/>
  <c r="H69" i="4"/>
  <c r="H601" i="4"/>
  <c r="H360" i="4"/>
  <c r="H636" i="4"/>
  <c r="H1682" i="4"/>
  <c r="H1281" i="4"/>
  <c r="H27" i="4"/>
  <c r="H657" i="4"/>
  <c r="H1001" i="4"/>
  <c r="H1594" i="4"/>
  <c r="H39" i="4"/>
  <c r="H38" i="4"/>
  <c r="H1383" i="4"/>
  <c r="H1030" i="4"/>
  <c r="H1172" i="4"/>
  <c r="H129" i="4"/>
  <c r="H1283" i="4"/>
  <c r="H1372" i="4"/>
  <c r="H280" i="4"/>
  <c r="H150" i="4"/>
  <c r="H552" i="4"/>
  <c r="H1698" i="4"/>
  <c r="H47" i="4"/>
  <c r="H1600" i="4"/>
  <c r="H1289" i="4"/>
  <c r="H272" i="4"/>
  <c r="H1555" i="4"/>
  <c r="H1434" i="4"/>
  <c r="H749" i="4"/>
  <c r="H165" i="4"/>
  <c r="H538" i="4"/>
  <c r="H399" i="4"/>
  <c r="H1610" i="4"/>
  <c r="H661" i="4"/>
  <c r="H124" i="4"/>
  <c r="H797" i="4"/>
  <c r="H1601" i="4"/>
  <c r="H1543" i="4"/>
  <c r="H1321" i="4"/>
  <c r="H76" i="4"/>
  <c r="H46" i="4"/>
  <c r="H161" i="4"/>
  <c r="H1091" i="4"/>
  <c r="H812" i="4"/>
  <c r="H1510" i="4"/>
  <c r="H487" i="4"/>
  <c r="H1115" i="4"/>
  <c r="H59" i="4"/>
  <c r="H1250" i="4"/>
  <c r="H1085" i="4"/>
  <c r="H1009" i="4"/>
  <c r="H1051" i="4"/>
  <c r="H424" i="4"/>
  <c r="H1396" i="4"/>
  <c r="H226" i="4"/>
  <c r="H1257" i="4"/>
  <c r="H383" i="4"/>
  <c r="H1665" i="4"/>
  <c r="H962" i="4"/>
  <c r="H847" i="4"/>
  <c r="H1648" i="4"/>
  <c r="H1046" i="4"/>
  <c r="H1553" i="4"/>
  <c r="H756" i="4"/>
  <c r="H1131" i="4"/>
  <c r="H678" i="4"/>
  <c r="H1279" i="4"/>
  <c r="H1577" i="4"/>
  <c r="H252" i="4"/>
  <c r="H402" i="4"/>
  <c r="H564" i="4"/>
  <c r="H1629" i="4"/>
  <c r="H1142" i="4"/>
  <c r="H1354" i="4"/>
  <c r="H1353" i="4"/>
  <c r="H62" i="4"/>
  <c r="H871" i="4"/>
  <c r="H679" i="4"/>
  <c r="H1328" i="4"/>
  <c r="H1369" i="4"/>
  <c r="H426" i="4"/>
  <c r="H492" i="4"/>
  <c r="H1105" i="4"/>
  <c r="H1007" i="4"/>
  <c r="H500" i="4"/>
  <c r="H634" i="4"/>
  <c r="H275" i="4"/>
  <c r="H405" i="4"/>
  <c r="H1049" i="4"/>
  <c r="H1574" i="4"/>
  <c r="H345" i="4"/>
  <c r="H791" i="4"/>
  <c r="H624" i="4"/>
  <c r="H183" i="4"/>
  <c r="H1597" i="4"/>
  <c r="H372" i="4"/>
  <c r="H576" i="4"/>
  <c r="H1270" i="4"/>
  <c r="H988" i="4"/>
  <c r="H1322" i="4"/>
  <c r="H597" i="4"/>
  <c r="H1116" i="4"/>
  <c r="H224" i="4"/>
  <c r="H1512" i="4"/>
  <c r="H1507" i="4"/>
  <c r="H1513" i="4"/>
  <c r="H731" i="4"/>
  <c r="H818" i="4"/>
  <c r="H113" i="4"/>
  <c r="H51" i="4"/>
  <c r="H631" i="4"/>
  <c r="H1114" i="4"/>
  <c r="H966" i="4"/>
  <c r="H456" i="4"/>
  <c r="H724" i="4"/>
  <c r="H537" i="4"/>
  <c r="H1020" i="4"/>
  <c r="H19" i="4"/>
  <c r="H1329" i="4"/>
  <c r="H74" i="4"/>
  <c r="H1604" i="4"/>
  <c r="H1071" i="4"/>
  <c r="H1034" i="4"/>
  <c r="H1319" i="4"/>
  <c r="H740" i="4"/>
  <c r="H1134" i="4"/>
  <c r="H1124" i="4"/>
  <c r="H854" i="4"/>
  <c r="H428" i="4"/>
  <c r="H690" i="4"/>
  <c r="H22" i="4"/>
  <c r="H1346" i="4"/>
  <c r="H164" i="4"/>
  <c r="H497" i="4"/>
  <c r="H237" i="4"/>
  <c r="H802" i="4"/>
  <c r="H483" i="4"/>
  <c r="H1640" i="4"/>
  <c r="H92" i="4"/>
  <c r="H207" i="4"/>
  <c r="H815" i="4"/>
  <c r="H298" i="4"/>
  <c r="H1401" i="4"/>
  <c r="H1103" i="4"/>
  <c r="H922" i="4"/>
  <c r="H980" i="4"/>
  <c r="H1230" i="4"/>
  <c r="H3" i="4"/>
  <c r="H140" i="4"/>
  <c r="H838" i="4"/>
  <c r="H1181" i="4"/>
  <c r="H1387" i="4"/>
  <c r="H1153" i="4"/>
  <c r="H194" i="4"/>
  <c r="H1548" i="4"/>
  <c r="H266" i="4"/>
  <c r="H653" i="4"/>
  <c r="H613" i="4"/>
  <c r="H763" i="4"/>
  <c r="H913" i="4"/>
  <c r="H782" i="4"/>
  <c r="H355" i="4"/>
  <c r="H1614" i="4"/>
  <c r="H474" i="4"/>
  <c r="H1173" i="4"/>
  <c r="H1639" i="4"/>
  <c r="H599" i="4"/>
  <c r="H963" i="4"/>
  <c r="H1117" i="4"/>
  <c r="H1645" i="4"/>
  <c r="H174" i="4"/>
  <c r="H1652" i="4"/>
  <c r="H379" i="4"/>
  <c r="H1554" i="4"/>
  <c r="H1620" i="4"/>
  <c r="H898" i="4"/>
  <c r="H216" i="4"/>
  <c r="H1367" i="4"/>
  <c r="H331" i="4"/>
  <c r="H491" i="4"/>
  <c r="H970" i="4"/>
  <c r="H1406" i="4"/>
  <c r="H1028" i="4"/>
  <c r="H1197" i="4"/>
  <c r="H878" i="4"/>
  <c r="H1609" i="4"/>
  <c r="H419" i="4"/>
  <c r="H1182" i="4"/>
  <c r="H70" i="4"/>
  <c r="H281" i="4"/>
  <c r="H991" i="4"/>
  <c r="H1275" i="4"/>
  <c r="H159" i="4"/>
  <c r="H398" i="4"/>
  <c r="H1048" i="4"/>
  <c r="H171" i="4"/>
  <c r="H844" i="4"/>
  <c r="H932" i="4"/>
  <c r="H629" i="4"/>
  <c r="H368" i="4"/>
  <c r="H1047" i="4"/>
  <c r="H448" i="4"/>
  <c r="H230" i="4"/>
  <c r="H1595" i="4"/>
  <c r="H300" i="4"/>
  <c r="H305" i="4"/>
  <c r="H1066" i="4"/>
  <c r="H1065" i="4"/>
  <c r="H1586" i="4"/>
  <c r="H860" i="4"/>
  <c r="H243" i="4"/>
  <c r="H1581" i="4"/>
  <c r="H1232" i="4"/>
  <c r="H610" i="4"/>
  <c r="H801" i="4"/>
  <c r="H700" i="4"/>
  <c r="H574" i="4"/>
  <c r="H1684" i="4"/>
  <c r="H534" i="4"/>
  <c r="H809" i="4"/>
  <c r="H579" i="4"/>
  <c r="H93" i="4"/>
  <c r="H1100" i="4"/>
  <c r="H1280" i="4"/>
  <c r="H806" i="4"/>
  <c r="H974" i="4"/>
  <c r="H1096" i="4"/>
  <c r="H1076" i="4"/>
  <c r="H639" i="4"/>
  <c r="H110" i="4"/>
  <c r="H414" i="4"/>
  <c r="H1244" i="4"/>
  <c r="H535" i="4"/>
  <c r="H1136" i="4"/>
  <c r="H995" i="4"/>
  <c r="H1029" i="4"/>
  <c r="H546" i="4"/>
  <c r="H712" i="4"/>
  <c r="H703" i="4"/>
  <c r="H1013" i="4"/>
  <c r="H598" i="4"/>
  <c r="H470" i="4"/>
  <c r="H1217" i="4"/>
  <c r="H1140" i="4"/>
  <c r="H571" i="4"/>
  <c r="H747" i="4"/>
  <c r="H365" i="4"/>
  <c r="H965" i="4"/>
  <c r="H1298" i="4"/>
  <c r="H257" i="4"/>
  <c r="H577" i="4"/>
  <c r="H136" i="4"/>
  <c r="H310" i="4"/>
  <c r="H1187" i="4"/>
  <c r="H527" i="4"/>
  <c r="H235" i="4"/>
  <c r="H594" i="4"/>
  <c r="H642" i="4"/>
  <c r="H1042" i="4"/>
  <c r="H1661" i="4"/>
  <c r="H542" i="4"/>
  <c r="H736" i="4"/>
  <c r="H643" i="4"/>
  <c r="H976" i="4"/>
  <c r="H842" i="4"/>
  <c r="H1677" i="4"/>
  <c r="H9" i="4"/>
  <c r="H1457" i="4"/>
  <c r="H730" i="4"/>
  <c r="H946" i="4"/>
  <c r="H1624" i="4"/>
  <c r="H239" i="4"/>
  <c r="H1475" i="4"/>
  <c r="H354" i="4"/>
  <c r="H1514" i="4"/>
  <c r="H1304" i="4"/>
  <c r="H1256" i="4"/>
  <c r="H828" i="4"/>
  <c r="H261" i="4"/>
  <c r="H1522" i="4"/>
  <c r="H1170" i="4"/>
  <c r="H699" i="4"/>
  <c r="H722" i="4"/>
  <c r="H1268" i="4"/>
  <c r="H1659" i="4"/>
  <c r="H1089" i="4"/>
  <c r="H1128" i="4"/>
  <c r="H1578" i="4"/>
  <c r="H1024" i="4"/>
  <c r="H793" i="4"/>
  <c r="H1489" i="4"/>
  <c r="H1175" i="4"/>
  <c r="H219" i="4"/>
  <c r="H942" i="4"/>
  <c r="H279" i="4"/>
  <c r="H1287" i="4"/>
  <c r="H790" i="4"/>
  <c r="H1418" i="4"/>
  <c r="H518" i="4"/>
  <c r="H529" i="4"/>
  <c r="H1179" i="4"/>
  <c r="H834" i="4"/>
  <c r="H993" i="4"/>
  <c r="H4" i="4"/>
  <c r="H336" i="4"/>
  <c r="H1252" i="4"/>
  <c r="H451" i="4"/>
  <c r="H674" i="4"/>
  <c r="H1615" i="4"/>
  <c r="H323" i="4"/>
  <c r="H1148" i="4"/>
  <c r="H648" i="4"/>
  <c r="H1466" i="4"/>
  <c r="H1141" i="4"/>
  <c r="H1113" i="4"/>
  <c r="H234" i="4"/>
  <c r="H1072" i="4"/>
  <c r="H288" i="4"/>
  <c r="H1061" i="4"/>
  <c r="H951" i="4"/>
  <c r="H190" i="4"/>
  <c r="H1416" i="4"/>
  <c r="H1550" i="4"/>
  <c r="H935" i="4"/>
  <c r="H394" i="4"/>
  <c r="H1435" i="4"/>
  <c r="H816" i="4"/>
  <c r="H1126" i="4"/>
  <c r="H1138" i="4"/>
  <c r="H1462" i="4"/>
  <c r="H907" i="4"/>
  <c r="H1290" i="4"/>
  <c r="H277" i="4"/>
  <c r="H1258" i="4"/>
  <c r="H119" i="4"/>
  <c r="H580" i="4"/>
  <c r="H182" i="4"/>
  <c r="H112" i="4"/>
  <c r="H1331" i="4"/>
  <c r="H1202" i="4"/>
  <c r="H886" i="4"/>
  <c r="H920" i="4"/>
  <c r="H837" i="4"/>
  <c r="H1547" i="4"/>
  <c r="H160" i="4"/>
  <c r="H130" i="4"/>
  <c r="H583" i="4"/>
  <c r="H1519" i="4"/>
  <c r="H968" i="4"/>
  <c r="H733" i="4"/>
  <c r="H1446" i="4"/>
  <c r="H912" i="4"/>
  <c r="H867" i="4"/>
  <c r="H146" i="4"/>
  <c r="H1382" i="4"/>
  <c r="H254" i="4"/>
  <c r="H862" i="4"/>
  <c r="H5" i="4"/>
  <c r="H553" i="4"/>
  <c r="H1606" i="4"/>
  <c r="H184" i="4"/>
  <c r="H525" i="4"/>
  <c r="H25" i="4"/>
  <c r="H741" i="4"/>
  <c r="H874" i="4"/>
  <c r="H30" i="4"/>
  <c r="H1628" i="4"/>
  <c r="H1260" i="4"/>
  <c r="H1490" i="4"/>
  <c r="H585" i="4"/>
  <c r="H1266" i="4"/>
  <c r="H233" i="4"/>
  <c r="H462" i="4"/>
  <c r="H416" i="4"/>
  <c r="H1348" i="4"/>
  <c r="H1664" i="4"/>
  <c r="H1278" i="4"/>
  <c r="H1276" i="4"/>
  <c r="H715" i="4"/>
  <c r="H541" i="4"/>
  <c r="H1627" i="4"/>
  <c r="H1302" i="4"/>
  <c r="H1151" i="4"/>
  <c r="H55" i="4"/>
  <c r="H937" i="4"/>
  <c r="H1405" i="4"/>
  <c r="H507" i="4"/>
  <c r="H200" i="4"/>
  <c r="H742" i="4"/>
  <c r="H1651" i="4"/>
  <c r="H931" i="4"/>
  <c r="H26" i="4"/>
  <c r="H441" i="4"/>
  <c r="H1000" i="4"/>
  <c r="H1358" i="4"/>
  <c r="H1359" i="4"/>
  <c r="H540" i="4"/>
  <c r="H98" i="4"/>
  <c r="H142" i="4"/>
  <c r="H388" i="4"/>
  <c r="H979" i="4"/>
  <c r="H1296" i="4"/>
  <c r="H719" i="4"/>
  <c r="H528" i="4"/>
  <c r="H1095" i="4"/>
  <c r="H725" i="4"/>
  <c r="H1233" i="4"/>
  <c r="H106" i="4"/>
  <c r="H1660" i="4"/>
  <c r="H1058" i="4"/>
  <c r="H253" i="4"/>
  <c r="H1323" i="4"/>
  <c r="H1445" i="4"/>
  <c r="H676" i="4"/>
  <c r="H644" i="4"/>
  <c r="H799" i="4"/>
  <c r="H84" i="4"/>
  <c r="H972" i="4"/>
  <c r="H1424" i="4"/>
  <c r="H68" i="4"/>
  <c r="H186" i="4"/>
  <c r="H501" i="4"/>
  <c r="H824" i="4"/>
  <c r="H1430" i="4"/>
  <c r="H155" i="4"/>
  <c r="H1612" i="4"/>
  <c r="H18" i="4"/>
  <c r="H466" i="4"/>
  <c r="H421" i="4"/>
  <c r="H397" i="4"/>
  <c r="H1477" i="4"/>
  <c r="H1251" i="4"/>
  <c r="H145" i="4"/>
  <c r="H1062" i="4"/>
  <c r="H1098" i="4"/>
  <c r="H1644" i="4"/>
  <c r="H655" i="4"/>
  <c r="H1016" i="4"/>
  <c r="H762" i="4"/>
  <c r="H180" i="4"/>
  <c r="H1495" i="4"/>
  <c r="H71" i="4"/>
  <c r="H1255" i="4"/>
  <c r="H555" i="4"/>
  <c r="H107" i="4"/>
  <c r="H127" i="4"/>
  <c r="H1104" i="4"/>
  <c r="H900" i="4"/>
  <c r="H356" i="4"/>
  <c r="H1273" i="4"/>
  <c r="H1259" i="4"/>
  <c r="H154" i="4"/>
  <c r="H1338" i="4"/>
  <c r="H1535" i="4"/>
  <c r="H671" i="4"/>
  <c r="H217" i="4"/>
  <c r="H408" i="4"/>
  <c r="H921" i="4"/>
  <c r="H66" i="4"/>
  <c r="H940" i="4"/>
  <c r="H835" i="4"/>
  <c r="H1658" i="4"/>
  <c r="H885" i="4"/>
  <c r="H697" i="4"/>
  <c r="H1393" i="4"/>
  <c r="H173" i="4"/>
  <c r="H778" i="4"/>
  <c r="H638" i="4"/>
  <c r="H1253" i="4"/>
  <c r="H519" i="4"/>
  <c r="H677" i="4"/>
  <c r="H40" i="4"/>
  <c r="H484" i="4"/>
  <c r="H1143" i="4"/>
  <c r="H286" i="4"/>
  <c r="H1693" i="4"/>
  <c r="H1483" i="4"/>
  <c r="H517" i="4"/>
  <c r="H1650" i="4"/>
  <c r="H1668" i="4"/>
  <c r="H957" i="4"/>
  <c r="H342" i="4"/>
  <c r="H989" i="4"/>
  <c r="H1591" i="4"/>
  <c r="H1622" i="4"/>
  <c r="H208" i="4"/>
  <c r="H1545" i="4"/>
  <c r="H1039" i="4"/>
  <c r="H706" i="4"/>
  <c r="H1326" i="4"/>
  <c r="H589" i="4"/>
  <c r="H1669" i="4"/>
  <c r="H683" i="4"/>
  <c r="H1112" i="4"/>
  <c r="H999" i="4"/>
  <c r="H926" i="4"/>
  <c r="H857" i="4"/>
  <c r="H167" i="4"/>
  <c r="H971" i="4"/>
  <c r="H649" i="4"/>
  <c r="H1084" i="4"/>
  <c r="H1154" i="4"/>
  <c r="H560" i="4"/>
  <c r="H1068" i="4"/>
  <c r="H950" i="4"/>
  <c r="H502" i="4"/>
  <c r="H1373" i="4"/>
  <c r="H1079" i="4"/>
  <c r="H704" i="4"/>
  <c r="H1537" i="4"/>
  <c r="H351" i="4"/>
  <c r="H1271" i="4"/>
  <c r="H232" i="4"/>
  <c r="H917" i="4"/>
  <c r="H949" i="4"/>
  <c r="H505" i="4"/>
  <c r="H726" i="4"/>
  <c r="H362" i="4"/>
  <c r="H65" i="4"/>
  <c r="H1431" i="4"/>
  <c r="H10" i="4"/>
  <c r="H67" i="4"/>
  <c r="H609" i="4"/>
  <c r="H1649" i="4"/>
  <c r="H1241" i="4"/>
  <c r="H287" i="4"/>
  <c r="H1571" i="4"/>
  <c r="H158" i="4"/>
  <c r="H263" i="4"/>
  <c r="H338" i="4"/>
  <c r="H293" i="4"/>
  <c r="H1598" i="4"/>
  <c r="H1249" i="4"/>
  <c r="H191" i="4"/>
  <c r="H177" i="4"/>
  <c r="H621" i="4"/>
  <c r="H1194" i="4"/>
  <c r="H1404" i="4"/>
  <c r="H1282" i="4"/>
  <c r="H499" i="4"/>
  <c r="H1336" i="4"/>
  <c r="H509" i="4"/>
  <c r="H1530" i="4"/>
  <c r="H48" i="4"/>
  <c r="H685" i="4"/>
  <c r="H152" i="4"/>
  <c r="H433" i="4"/>
  <c r="H873" i="4"/>
  <c r="H403" i="4"/>
  <c r="H1219" i="4"/>
  <c r="H1443" i="4"/>
  <c r="H1274" i="4"/>
  <c r="H1427" i="4"/>
  <c r="H1130" i="4"/>
  <c r="H775" i="4"/>
  <c r="H248" i="4"/>
  <c r="H270" i="4"/>
  <c r="H32" i="4"/>
  <c r="H1188" i="4"/>
  <c r="H209" i="4"/>
  <c r="H271" i="4"/>
  <c r="H77" i="4"/>
  <c r="H1264" i="4"/>
  <c r="H1465" i="4"/>
  <c r="H627" i="4"/>
  <c r="H1206" i="4"/>
  <c r="H622" i="4"/>
  <c r="H1429" i="4"/>
  <c r="H447" i="4"/>
  <c r="H887" i="4"/>
  <c r="H1330" i="4"/>
  <c r="H358" i="4"/>
  <c r="H647" i="4"/>
  <c r="H1621" i="4"/>
  <c r="I126" i="4"/>
  <c r="I1656" i="4"/>
  <c r="I1246" i="4"/>
  <c r="I117" i="4"/>
  <c r="I1634" i="4"/>
  <c r="I830" i="4"/>
  <c r="I1637" i="4"/>
  <c r="I640" i="4"/>
  <c r="I641" i="4"/>
  <c r="I284" i="4"/>
  <c r="I1106" i="4"/>
  <c r="I172" i="4"/>
  <c r="I1127" i="4"/>
  <c r="I301" i="4"/>
  <c r="I773" i="4"/>
  <c r="I709" i="4"/>
  <c r="I840" i="4"/>
  <c r="I1663" i="4"/>
  <c r="I1411" i="4"/>
  <c r="I659" i="4"/>
  <c r="I767" i="4"/>
  <c r="I1267" i="4"/>
  <c r="I1174" i="4"/>
  <c r="I1306" i="4"/>
  <c r="I125" i="4"/>
  <c r="I391" i="4"/>
  <c r="I688" i="4"/>
  <c r="I859" i="4"/>
  <c r="I43" i="4"/>
  <c r="I925" i="4"/>
  <c r="I578" i="4"/>
  <c r="I1310" i="4"/>
  <c r="I1524" i="4"/>
  <c r="I1449" i="4"/>
  <c r="I969" i="4"/>
  <c r="I1160" i="4"/>
  <c r="I870" i="4"/>
  <c r="I1040" i="4"/>
  <c r="I1247" i="4"/>
  <c r="I1158" i="4"/>
  <c r="I1491" i="4"/>
  <c r="I967" i="4"/>
  <c r="I760" i="4"/>
  <c r="I1056" i="4"/>
  <c r="I45" i="4"/>
  <c r="I536" i="4"/>
  <c r="I1238" i="4"/>
  <c r="I1630" i="4"/>
  <c r="I1454" i="4"/>
  <c r="I795" i="4"/>
  <c r="I516" i="4"/>
  <c r="I384" i="4"/>
  <c r="I381" i="4"/>
  <c r="I1542" i="4"/>
  <c r="I479" i="4"/>
  <c r="I611" i="4"/>
  <c r="I1485" i="4"/>
  <c r="I1118" i="4"/>
  <c r="I1607" i="4"/>
  <c r="I1224" i="4"/>
  <c r="I1240" i="4"/>
  <c r="I201" i="4"/>
  <c r="I1349" i="4"/>
  <c r="I1225" i="4"/>
  <c r="I1461" i="4"/>
  <c r="I914" i="4"/>
  <c r="I1269" i="4"/>
  <c r="I321" i="4"/>
  <c r="I442" i="4"/>
  <c r="I646" i="4"/>
  <c r="I385" i="4"/>
  <c r="I1327" i="4"/>
  <c r="I635" i="4"/>
  <c r="I689" i="4"/>
  <c r="I303" i="4"/>
  <c r="I1576" i="4"/>
  <c r="I480" i="4"/>
  <c r="I1191" i="4"/>
  <c r="I608" i="4"/>
  <c r="I423" i="4"/>
  <c r="I148" i="4"/>
  <c r="I361" i="4"/>
  <c r="I1178" i="4"/>
  <c r="I1633" i="4"/>
  <c r="I822" i="4"/>
  <c r="I884" i="4"/>
  <c r="I623" i="4"/>
  <c r="I1164" i="4"/>
  <c r="I332" i="4"/>
  <c r="I1518" i="4"/>
  <c r="I324" i="4"/>
  <c r="I673" i="4"/>
  <c r="I695" i="4"/>
  <c r="I460" i="4"/>
  <c r="I1516" i="4"/>
  <c r="I1002" i="4"/>
  <c r="I663" i="4"/>
  <c r="I315" i="4"/>
  <c r="I794" i="4"/>
  <c r="I869" i="4"/>
  <c r="I588" i="4"/>
  <c r="I617" i="4"/>
  <c r="I319" i="4"/>
  <c r="I1107" i="4"/>
  <c r="I132" i="4"/>
  <c r="I1546" i="4"/>
  <c r="I895" i="4"/>
  <c r="I1646" i="4"/>
  <c r="I973" i="4"/>
  <c r="I169" i="4"/>
  <c r="I220" i="4"/>
  <c r="I908" i="4"/>
  <c r="I982" i="4"/>
  <c r="I138" i="4"/>
  <c r="I1234" i="4"/>
  <c r="I1272" i="4"/>
  <c r="I1402" i="4"/>
  <c r="I720" i="4"/>
  <c r="I1045" i="4"/>
  <c r="I352" i="4"/>
  <c r="I1043" i="4"/>
  <c r="I1481" i="4"/>
  <c r="I1528" i="4"/>
  <c r="I1044" i="4"/>
  <c r="I1212" i="4"/>
  <c r="I101" i="4"/>
  <c r="I1286" i="4"/>
  <c r="I1026" i="4"/>
  <c r="I1314" i="4"/>
  <c r="I996" i="4"/>
  <c r="I333" i="4"/>
  <c r="I506" i="4"/>
  <c r="I1307" i="4"/>
  <c r="I710" i="4"/>
  <c r="I924" i="4"/>
  <c r="I490" i="4"/>
  <c r="I1195" i="4"/>
  <c r="I776" i="4"/>
  <c r="I1585" i="4"/>
  <c r="I327" i="4"/>
  <c r="I781" i="4"/>
  <c r="I855" i="4"/>
  <c r="I1482" i="4"/>
  <c r="I757" i="4"/>
  <c r="I1662" i="4"/>
  <c r="I465" i="4"/>
  <c r="I123" i="4"/>
  <c r="I1332" i="4"/>
  <c r="I1333" i="4"/>
  <c r="I149" i="4"/>
  <c r="I330" i="4"/>
  <c r="I1350" i="4"/>
  <c r="I1186" i="4"/>
  <c r="I682" i="4"/>
  <c r="I603" i="4"/>
  <c r="I1399" i="4"/>
  <c r="I468" i="4"/>
  <c r="I592" i="4"/>
  <c r="I1380" i="4"/>
  <c r="I512" i="4"/>
  <c r="I523" i="4"/>
  <c r="I1094" i="4"/>
  <c r="I1558" i="4"/>
  <c r="I593" i="4"/>
  <c r="I1097" i="4"/>
  <c r="I304" i="4"/>
  <c r="I353" i="4"/>
  <c r="I1496" i="4"/>
  <c r="I952" i="4"/>
  <c r="I1529" i="4"/>
  <c r="I225" i="4"/>
  <c r="I1632" i="4"/>
  <c r="I848" i="4"/>
  <c r="I1277" i="4"/>
  <c r="I463" i="4"/>
  <c r="I392" i="4"/>
  <c r="I698" i="4"/>
  <c r="I823" i="4"/>
  <c r="I1471" i="4"/>
  <c r="I485" i="4"/>
  <c r="I395" i="4"/>
  <c r="I1200" i="4"/>
  <c r="I292" i="4"/>
  <c r="I798" i="4"/>
  <c r="I1345" i="4"/>
  <c r="I1643" i="4"/>
  <c r="I805" i="4"/>
  <c r="I1313" i="4"/>
  <c r="I1407" i="4"/>
  <c r="I493" i="4"/>
  <c r="I533" i="4"/>
  <c r="I880" i="4"/>
  <c r="I1617" i="4"/>
  <c r="I175" i="4"/>
  <c r="I625" i="4"/>
  <c r="I1362" i="4"/>
  <c r="I1006" i="4"/>
  <c r="I658" i="4"/>
  <c r="I195" i="4"/>
  <c r="I96" i="4"/>
  <c r="I432" i="4"/>
  <c r="I498" i="4"/>
  <c r="I600" i="4"/>
  <c r="I1422" i="4"/>
  <c r="I521" i="4"/>
  <c r="I845" i="4"/>
  <c r="I1472" i="4"/>
  <c r="I1093" i="4"/>
  <c r="I1492" i="4"/>
  <c r="I464" i="4"/>
  <c r="I1499" i="4"/>
  <c r="I893" i="4"/>
  <c r="I1041" i="4"/>
  <c r="I992" i="4"/>
  <c r="I1523" i="4"/>
  <c r="I1487" i="4"/>
  <c r="I437" i="4"/>
  <c r="I108" i="4"/>
  <c r="I1589" i="4"/>
  <c r="I948" i="4"/>
  <c r="I439" i="4"/>
  <c r="I614" i="4"/>
  <c r="I1448" i="4"/>
  <c r="I481" i="4"/>
  <c r="I939" i="4"/>
  <c r="I54" i="4"/>
  <c r="I575" i="4"/>
  <c r="I454" i="4"/>
  <c r="I1053" i="4"/>
  <c r="I714" i="4"/>
  <c r="I320" i="4"/>
  <c r="I666" i="4"/>
  <c r="I205" i="4"/>
  <c r="I1215" i="4"/>
  <c r="I1459" i="4"/>
  <c r="I134" i="4"/>
  <c r="I344" i="4"/>
  <c r="I467" i="4"/>
  <c r="I1340" i="4"/>
  <c r="I927" i="4"/>
  <c r="I276" i="4"/>
  <c r="I1207" i="4"/>
  <c r="I737" i="4"/>
  <c r="I956" i="4"/>
  <c r="I783" i="4"/>
  <c r="I702" i="4"/>
  <c r="I297" i="4"/>
  <c r="I436" i="4"/>
  <c r="I945" i="4"/>
  <c r="I1657" i="4"/>
  <c r="I681" i="4"/>
  <c r="I1210" i="4"/>
  <c r="I82" i="4"/>
  <c r="I1209" i="4"/>
  <c r="I691" i="4"/>
  <c r="I278" i="4"/>
  <c r="I875" i="4"/>
  <c r="I236" i="4"/>
  <c r="I1309" i="4"/>
  <c r="I1081" i="4"/>
  <c r="I872" i="4"/>
  <c r="I452" i="4"/>
  <c r="I390" i="4"/>
  <c r="I247" i="4"/>
  <c r="I563" i="4"/>
  <c r="I1478" i="4"/>
  <c r="I1452" i="4"/>
  <c r="I1147" i="4"/>
  <c r="I915" i="4"/>
  <c r="I514" i="4"/>
  <c r="I1226" i="4"/>
  <c r="I72" i="4"/>
  <c r="I488" i="4"/>
  <c r="I1573" i="4"/>
  <c r="I841" i="4"/>
  <c r="I1695" i="4"/>
  <c r="I772" i="4"/>
  <c r="I15" i="4"/>
  <c r="I1672" i="4"/>
  <c r="I1086" i="4"/>
  <c r="I1707" i="4"/>
  <c r="I894" i="4"/>
  <c r="I389" i="4"/>
  <c r="I1689" i="4"/>
  <c r="I832" i="4"/>
  <c r="I936" i="4"/>
  <c r="I242" i="4"/>
  <c r="I377" i="4"/>
  <c r="I866" i="4"/>
  <c r="I429" i="4"/>
  <c r="I1377" i="4"/>
  <c r="I557" i="4"/>
  <c r="I558" i="4"/>
  <c r="I1467" i="4"/>
  <c r="I1636" i="4"/>
  <c r="I289" i="4"/>
  <c r="I1688" i="4"/>
  <c r="I440" i="4"/>
  <c r="I735" i="4"/>
  <c r="I1468" i="4"/>
  <c r="I789" i="4"/>
  <c r="I1638" i="4"/>
  <c r="I406" i="4"/>
  <c r="I1036" i="4"/>
  <c r="I427" i="4"/>
  <c r="I933" i="4"/>
  <c r="I176" i="4"/>
  <c r="I1017" i="4"/>
  <c r="I755" i="4"/>
  <c r="I438" i="4"/>
  <c r="I587" i="4"/>
  <c r="I99" i="4"/>
  <c r="I645" i="4"/>
  <c r="I1541" i="4"/>
  <c r="I788" i="4"/>
  <c r="I1395" i="4"/>
  <c r="I1408" i="4"/>
  <c r="I1605" i="4"/>
  <c r="I1450" i="4"/>
  <c r="I1180" i="4"/>
  <c r="I1613" i="4"/>
  <c r="I510" i="4"/>
  <c r="I549" i="4"/>
  <c r="I1692" i="4"/>
  <c r="I753" i="4"/>
  <c r="I777" i="4"/>
  <c r="I526" i="4"/>
  <c r="I985" i="4"/>
  <c r="I1453" i="4"/>
  <c r="I707" i="4"/>
  <c r="I347" i="4"/>
  <c r="I595" i="4"/>
  <c r="I1123" i="4"/>
  <c r="I1337" i="4"/>
  <c r="I1343" i="4"/>
  <c r="I1476" i="4"/>
  <c r="I556" i="4"/>
  <c r="I115" i="4"/>
  <c r="I52" i="4"/>
  <c r="I1616" i="4"/>
  <c r="I954" i="4"/>
  <c r="I1355" i="4"/>
  <c r="I1150" i="4"/>
  <c r="I717" i="4"/>
  <c r="I1563" i="4"/>
  <c r="I515" i="4"/>
  <c r="I1549" i="4"/>
  <c r="I1132" i="4"/>
  <c r="I223" i="4"/>
  <c r="I222" i="4"/>
  <c r="I221" i="4"/>
  <c r="I1119" i="4"/>
  <c r="I1167" i="4"/>
  <c r="I1064" i="4"/>
  <c r="I255" i="4"/>
  <c r="I532" i="4"/>
  <c r="I983" i="4"/>
  <c r="I198" i="4"/>
  <c r="I1159" i="4"/>
  <c r="I1421" i="4"/>
  <c r="I1090" i="4"/>
  <c r="I774" i="4"/>
  <c r="I780" i="4"/>
  <c r="I667" i="4"/>
  <c r="I1501" i="4"/>
  <c r="I453" i="4"/>
  <c r="I35" i="4"/>
  <c r="I768" i="4"/>
  <c r="I1364" i="4"/>
  <c r="I1511" i="4"/>
  <c r="I1655" i="4"/>
  <c r="I1157" i="4"/>
  <c r="I340" i="4"/>
  <c r="I1559" i="4"/>
  <c r="I1417" i="4"/>
  <c r="I604" i="4"/>
  <c r="I215" i="4"/>
  <c r="I1021" i="4"/>
  <c r="I1458" i="4"/>
  <c r="I44" i="4"/>
  <c r="I984" i="4"/>
  <c r="I1165" i="4"/>
  <c r="I1608" i="4"/>
  <c r="I1014" i="4"/>
  <c r="I1018" i="4"/>
  <c r="I868" i="4"/>
  <c r="I153" i="4"/>
  <c r="I1642" i="4"/>
  <c r="I693" i="4"/>
  <c r="I350" i="4"/>
  <c r="I1023" i="4"/>
  <c r="I723" i="4"/>
  <c r="I168" i="4"/>
  <c r="I814" i="4"/>
  <c r="I103" i="4"/>
  <c r="I1092" i="4"/>
  <c r="I748" i="4"/>
  <c r="I14" i="4"/>
  <c r="I1455" i="4"/>
  <c r="I1169" i="4"/>
  <c r="I181" i="4"/>
  <c r="I459" i="4"/>
  <c r="I1394" i="4"/>
  <c r="I1666" i="4"/>
  <c r="I508" i="4"/>
  <c r="I1139" i="4"/>
  <c r="I1360" i="4"/>
  <c r="I545" i="4"/>
  <c r="I1704" i="4"/>
  <c r="I863" i="4"/>
  <c r="I1385" i="4"/>
  <c r="I1177" i="4"/>
  <c r="I430" i="4"/>
  <c r="I357" i="4"/>
  <c r="I1494" i="4"/>
  <c r="I520" i="4"/>
  <c r="I734" i="4"/>
  <c r="I1108" i="4"/>
  <c r="I1460" i="4"/>
  <c r="I34" i="4"/>
  <c r="I1381" i="4"/>
  <c r="I1243" i="4"/>
  <c r="I504" i="4"/>
  <c r="I964" i="4"/>
  <c r="I1341" i="4"/>
  <c r="I1231" i="4"/>
  <c r="I1069" i="4"/>
  <c r="I503" i="4"/>
  <c r="I137" i="4"/>
  <c r="I1248" i="4"/>
  <c r="I1439" i="4"/>
  <c r="I771" i="4"/>
  <c r="I1603" i="4"/>
  <c r="I411" i="4"/>
  <c r="I418" i="4"/>
  <c r="I120" i="4"/>
  <c r="I157" i="4"/>
  <c r="I807" i="4"/>
  <c r="I316" i="4"/>
  <c r="I692" i="4"/>
  <c r="I1426" i="4"/>
  <c r="I727" i="4"/>
  <c r="I495" i="4"/>
  <c r="I24" i="4"/>
  <c r="I139" i="4"/>
  <c r="I591" i="4"/>
  <c r="I1063" i="4"/>
  <c r="I1198" i="4"/>
  <c r="I1137" i="4"/>
  <c r="I836" i="4"/>
  <c r="I1344" i="4"/>
  <c r="I1623" i="4"/>
  <c r="I1356" i="4"/>
  <c r="I1099" i="4"/>
  <c r="I422" i="4"/>
  <c r="I511" i="4"/>
  <c r="I708" i="4"/>
  <c r="I1216" i="4"/>
  <c r="I309" i="4"/>
  <c r="I1560" i="4"/>
  <c r="I1700" i="4"/>
  <c r="I1687" i="4"/>
  <c r="I256" i="4"/>
  <c r="I482" i="4"/>
  <c r="I189" i="4"/>
  <c r="I849" i="4"/>
  <c r="I582" i="4"/>
  <c r="I804" i="4"/>
  <c r="I258" i="4"/>
  <c r="I1214" i="4"/>
  <c r="I711" i="4"/>
  <c r="I1681" i="4"/>
  <c r="I1285" i="4"/>
  <c r="I1694" i="4"/>
  <c r="I550" i="4"/>
  <c r="I343" i="4"/>
  <c r="I1526" i="4"/>
  <c r="I28" i="4"/>
  <c r="I669" i="4"/>
  <c r="I633" i="4"/>
  <c r="I1077" i="4"/>
  <c r="I1683" i="4"/>
  <c r="I1015" i="4"/>
  <c r="I218" i="4"/>
  <c r="I944" i="4"/>
  <c r="I728" i="4"/>
  <c r="I265" i="4"/>
  <c r="I97" i="4"/>
  <c r="I784" i="4"/>
  <c r="I178" i="4"/>
  <c r="I687" i="4"/>
  <c r="I1706" i="4"/>
  <c r="I121" i="4"/>
  <c r="I524" i="4"/>
  <c r="I1371" i="4"/>
  <c r="I864" i="4"/>
  <c r="I861" i="4"/>
  <c r="I902" i="4"/>
  <c r="I1080" i="4"/>
  <c r="I1201" i="4"/>
  <c r="I581" i="4"/>
  <c r="I61" i="4"/>
  <c r="I170" i="4"/>
  <c r="I496" i="4"/>
  <c r="I1078" i="4"/>
  <c r="I29" i="4"/>
  <c r="I478" i="4"/>
  <c r="I166" i="4"/>
  <c r="I928" i="4"/>
  <c r="I901" i="4"/>
  <c r="I779" i="4"/>
  <c r="I1552" i="4"/>
  <c r="I839" i="4"/>
  <c r="I1192" i="4"/>
  <c r="I810" i="4"/>
  <c r="I1190" i="4"/>
  <c r="I295" i="4"/>
  <c r="I1509" i="4"/>
  <c r="I57" i="4"/>
  <c r="I249" i="4"/>
  <c r="I1361" i="4"/>
  <c r="I1440" i="4"/>
  <c r="I2" i="4"/>
  <c r="I652" i="4"/>
  <c r="I953" i="4"/>
  <c r="I1685" i="4"/>
  <c r="I943" i="4"/>
  <c r="I654" i="4"/>
  <c r="I769" i="4"/>
  <c r="I1480" i="4"/>
  <c r="I1237" i="4"/>
  <c r="I1102" i="4"/>
  <c r="I1551" i="4"/>
  <c r="I1410" i="4"/>
  <c r="I811" i="4"/>
  <c r="I387" i="4"/>
  <c r="I602" i="4"/>
  <c r="I250" i="4"/>
  <c r="I1539" i="4"/>
  <c r="I1444" i="4"/>
  <c r="I475" i="4"/>
  <c r="I1690" i="4"/>
  <c r="I1618" i="4"/>
  <c r="I1641" i="4"/>
  <c r="I1135" i="4"/>
  <c r="I1680" i="4"/>
  <c r="I56" i="4"/>
  <c r="I471" i="4"/>
  <c r="I156" i="4"/>
  <c r="I1366" i="4"/>
  <c r="I1676" i="4"/>
  <c r="I743" i="4"/>
  <c r="I63" i="4"/>
  <c r="I650" i="4"/>
  <c r="I227" i="4"/>
  <c r="I322" i="4"/>
  <c r="I1220" i="4"/>
  <c r="I94" i="4"/>
  <c r="I716" i="4"/>
  <c r="I1301" i="4"/>
  <c r="I881" i="4"/>
  <c r="I905" i="4"/>
  <c r="I1008" i="4"/>
  <c r="I1204" i="4"/>
  <c r="I947" i="4"/>
  <c r="I1031" i="4"/>
  <c r="I1596" i="4"/>
  <c r="I566" i="4"/>
  <c r="I472" i="4"/>
  <c r="I960" i="4"/>
  <c r="I1239" i="4"/>
  <c r="I1245" i="4"/>
  <c r="I758" i="4"/>
  <c r="I701" i="4"/>
  <c r="I1218" i="4"/>
  <c r="I89" i="4"/>
  <c r="I850" i="4"/>
  <c r="I694" i="4"/>
  <c r="I1227" i="4"/>
  <c r="I1185" i="4"/>
  <c r="I188" i="4"/>
  <c r="I1556" i="4"/>
  <c r="I231" i="4"/>
  <c r="I1370" i="4"/>
  <c r="I1083" i="4"/>
  <c r="I53" i="4"/>
  <c r="I977" i="4"/>
  <c r="I934" i="4"/>
  <c r="I13" i="4"/>
  <c r="I1376" i="4"/>
  <c r="I721" i="4"/>
  <c r="I1032" i="4"/>
  <c r="I494" i="4"/>
  <c r="I7" i="4"/>
  <c r="I455" i="4"/>
  <c r="I1363" i="4"/>
  <c r="I409" i="4"/>
  <c r="I786" i="4"/>
  <c r="I1242" i="4"/>
  <c r="I1498" i="4"/>
  <c r="I547" i="4"/>
  <c r="I1583" i="4"/>
  <c r="I185" i="4"/>
  <c r="I1625" i="4"/>
  <c r="I1673" i="4"/>
  <c r="I1166" i="4"/>
  <c r="I412" i="4"/>
  <c r="I1334" i="4"/>
  <c r="I193" i="4"/>
  <c r="I141" i="4"/>
  <c r="I831" i="4"/>
  <c r="I163" i="4"/>
  <c r="I808" i="4"/>
  <c r="I1320" i="4"/>
  <c r="I1374" i="4"/>
  <c r="I1193" i="4"/>
  <c r="I346" i="4"/>
  <c r="I238" i="4"/>
  <c r="I668" i="4"/>
  <c r="I16" i="4"/>
  <c r="I11" i="4"/>
  <c r="I958" i="4"/>
  <c r="I449" i="4"/>
  <c r="I349" i="4"/>
  <c r="I1176" i="4"/>
  <c r="I765" i="4"/>
  <c r="I1671" i="4"/>
  <c r="I670" i="4"/>
  <c r="I114" i="4"/>
  <c r="I1503" i="4"/>
  <c r="I544" i="4"/>
  <c r="I476" i="4"/>
  <c r="I626" i="4"/>
  <c r="I792" i="4"/>
  <c r="I375" i="4"/>
  <c r="I206" i="4"/>
  <c r="I998" i="4"/>
  <c r="I1067" i="4"/>
  <c r="I833" i="4"/>
  <c r="I986" i="4"/>
  <c r="I1515" i="4"/>
  <c r="I938" i="4"/>
  <c r="I75" i="4"/>
  <c r="I987" i="4"/>
  <c r="I732" i="4"/>
  <c r="I1397" i="4"/>
  <c r="I1254" i="4"/>
  <c r="I941" i="4"/>
  <c r="I374" i="4"/>
  <c r="I759" i="4"/>
  <c r="I1521" i="4"/>
  <c r="I1414" i="4"/>
  <c r="I1413" i="4"/>
  <c r="I1415" i="4"/>
  <c r="I680" i="4"/>
  <c r="I852" i="4"/>
  <c r="I851" i="4"/>
  <c r="I1703" i="4"/>
  <c r="I919" i="4"/>
  <c r="I325" i="4"/>
  <c r="I307" i="4"/>
  <c r="I1156" i="4"/>
  <c r="I367" i="4"/>
  <c r="I477" i="4"/>
  <c r="I1311" i="4"/>
  <c r="I1391" i="4"/>
  <c r="I1463" i="4"/>
  <c r="I1121" i="4"/>
  <c r="I539" i="4"/>
  <c r="I339" i="4"/>
  <c r="I1347" i="4"/>
  <c r="I179" i="4"/>
  <c r="I386" i="4"/>
  <c r="I1308" i="4"/>
  <c r="I1579" i="4"/>
  <c r="I435" i="4"/>
  <c r="I1567" i="4"/>
  <c r="I570" i="4"/>
  <c r="I458" i="4"/>
  <c r="I1288" i="4"/>
  <c r="I664" i="4"/>
  <c r="I31" i="4"/>
  <c r="I856" i="4"/>
  <c r="I826" i="4"/>
  <c r="I1236" i="4"/>
  <c r="I326" i="4"/>
  <c r="I1678" i="4"/>
  <c r="I548" i="4"/>
  <c r="I923" i="4"/>
  <c r="I1390" i="4"/>
  <c r="I21" i="4"/>
  <c r="I1580" i="4"/>
  <c r="I1557" i="4"/>
  <c r="I1493" i="4"/>
  <c r="I1675" i="4"/>
  <c r="I311" i="4"/>
  <c r="I6" i="4"/>
  <c r="I896" i="4"/>
  <c r="I283" i="4"/>
  <c r="I1059" i="4"/>
  <c r="I313" i="4"/>
  <c r="I1038" i="4"/>
  <c r="I202" i="4"/>
  <c r="I656" i="4"/>
  <c r="I612" i="4"/>
  <c r="I104" i="4"/>
  <c r="I290" i="4"/>
  <c r="I1292" i="4"/>
  <c r="I341" i="4"/>
  <c r="I213" i="4"/>
  <c r="I95" i="4"/>
  <c r="I273" i="4"/>
  <c r="I1702" i="4"/>
  <c r="I79" i="4"/>
  <c r="I348" i="4"/>
  <c r="I1022" i="4"/>
  <c r="I410" i="4"/>
  <c r="I1263" i="4"/>
  <c r="I705" i="4"/>
  <c r="I1400" i="4"/>
  <c r="I1565" i="4"/>
  <c r="I1473" i="4"/>
  <c r="I1213" i="4"/>
  <c r="I78" i="4"/>
  <c r="I1351" i="4"/>
  <c r="I1575" i="4"/>
  <c r="I1027" i="4"/>
  <c r="I853" i="4"/>
  <c r="I50" i="4"/>
  <c r="I1389" i="4"/>
  <c r="I1533" i="4"/>
  <c r="I60" i="4"/>
  <c r="I890" i="4"/>
  <c r="I975" i="4"/>
  <c r="I380" i="4"/>
  <c r="I586" i="4"/>
  <c r="I259" i="4"/>
  <c r="I750" i="4"/>
  <c r="I317" i="4"/>
  <c r="I1368" i="4"/>
  <c r="I370" i="4"/>
  <c r="I1055" i="4"/>
  <c r="I764" i="4"/>
  <c r="I296" i="4"/>
  <c r="I651" i="4"/>
  <c r="I1035" i="4"/>
  <c r="I1602" i="4"/>
  <c r="I1653" i="4"/>
  <c r="I417" i="4"/>
  <c r="I444" i="4"/>
  <c r="I364" i="4"/>
  <c r="I407" i="4"/>
  <c r="I770" i="4"/>
  <c r="I204" i="4"/>
  <c r="I1291" i="4"/>
  <c r="I1222" i="4"/>
  <c r="I1436" i="4"/>
  <c r="I1365" i="4"/>
  <c r="I568" i="4"/>
  <c r="I285" i="4"/>
  <c r="I187" i="4"/>
  <c r="I596" i="4"/>
  <c r="I1428" i="4"/>
  <c r="I241" i="4"/>
  <c r="I1562" i="4"/>
  <c r="I997" i="4"/>
  <c r="I686" i="4"/>
  <c r="I1497" i="4"/>
  <c r="I1025" i="4"/>
  <c r="I308" i="4"/>
  <c r="I486" i="4"/>
  <c r="I561" i="4"/>
  <c r="I858" i="4"/>
  <c r="I787" i="4"/>
  <c r="I359" i="4"/>
  <c r="I1171" i="4"/>
  <c r="I328" i="4"/>
  <c r="I1479" i="4"/>
  <c r="I1705" i="4"/>
  <c r="I1697" i="4"/>
  <c r="I1316" i="4"/>
  <c r="I746" i="4"/>
  <c r="I899" i="4"/>
  <c r="I1203" i="4"/>
  <c r="I366" i="4"/>
  <c r="I1162" i="4"/>
  <c r="I739" i="4"/>
  <c r="I738" i="4"/>
  <c r="I562" i="4"/>
  <c r="I903" i="4"/>
  <c r="I88" i="4"/>
  <c r="I41" i="4"/>
  <c r="I1262" i="4"/>
  <c r="I684" i="4"/>
  <c r="I246" i="4"/>
  <c r="I573" i="4"/>
  <c r="I892" i="4"/>
  <c r="I473" i="4"/>
  <c r="I766" i="4"/>
  <c r="I1073" i="4"/>
  <c r="I36" i="4"/>
  <c r="I918" i="4"/>
  <c r="I262" i="4"/>
  <c r="I1011" i="4"/>
  <c r="I214" i="4"/>
  <c r="I363" i="4"/>
  <c r="I1375" i="4"/>
  <c r="I1223" i="4"/>
  <c r="I1441" i="4"/>
  <c r="I1531" i="4"/>
  <c r="I299" i="4"/>
  <c r="I897" i="4"/>
  <c r="I1101" i="4"/>
  <c r="I1527" i="4"/>
  <c r="I210" i="4"/>
  <c r="I620" i="4"/>
  <c r="I229" i="4"/>
  <c r="I751" i="4"/>
  <c r="I1004" i="4"/>
  <c r="I1357" i="4"/>
  <c r="I1587" i="4"/>
  <c r="I1582" i="4"/>
  <c r="I337" i="4"/>
  <c r="I1392" i="4"/>
  <c r="I81" i="4"/>
  <c r="I628" i="4"/>
  <c r="I882" i="4"/>
  <c r="I713" i="4"/>
  <c r="I1299" i="4"/>
  <c r="I240" i="4"/>
  <c r="I396" i="4"/>
  <c r="I87" i="4"/>
  <c r="I20" i="4"/>
  <c r="I199" i="4"/>
  <c r="I877" i="4"/>
  <c r="I1161" i="4"/>
  <c r="I1229" i="4"/>
  <c r="I100" i="4"/>
  <c r="I1120" i="4"/>
  <c r="I1129" i="4"/>
  <c r="I891" i="4"/>
  <c r="I203" i="4"/>
  <c r="I1054" i="4"/>
  <c r="I83" i="4"/>
  <c r="I1050" i="4"/>
  <c r="I1626" i="4"/>
  <c r="I1060" i="4"/>
  <c r="I1451" i="4"/>
  <c r="I105" i="4"/>
  <c r="I1294" i="4"/>
  <c r="I1701" i="4"/>
  <c r="I434" i="4"/>
  <c r="I1205" i="4"/>
  <c r="I1403" i="4"/>
  <c r="I718" i="4"/>
  <c r="I1442" i="4"/>
  <c r="I662" i="4"/>
  <c r="I1339" i="4"/>
  <c r="I85" i="4"/>
  <c r="I1155" i="4"/>
  <c r="I1163" i="4"/>
  <c r="I827" i="4"/>
  <c r="I373" i="4"/>
  <c r="I1324" i="4"/>
  <c r="I584" i="4"/>
  <c r="I605" i="4"/>
  <c r="I1536" i="4"/>
  <c r="I754" i="4"/>
  <c r="I1033" i="4"/>
  <c r="I400" i="4"/>
  <c r="I1168" i="4"/>
  <c r="I461" i="4"/>
  <c r="I879" i="4"/>
  <c r="I267" i="4"/>
  <c r="I122" i="4"/>
  <c r="I820" i="4"/>
  <c r="I1561" i="4"/>
  <c r="I420" i="4"/>
  <c r="I961" i="4"/>
  <c r="I1592" i="4"/>
  <c r="I1342" i="4"/>
  <c r="I294" i="4"/>
  <c r="I431" i="4"/>
  <c r="I1584" i="4"/>
  <c r="I1447" i="4"/>
  <c r="I404" i="4"/>
  <c r="I111" i="4"/>
  <c r="I1235" i="4"/>
  <c r="I415" i="4"/>
  <c r="I1297" i="4"/>
  <c r="I1057" i="4"/>
  <c r="I443" i="4"/>
  <c r="I86" i="4"/>
  <c r="I752" i="4"/>
  <c r="I1520" i="4"/>
  <c r="I1409" i="4"/>
  <c r="I522" i="4"/>
  <c r="I909" i="4"/>
  <c r="I910" i="4"/>
  <c r="I817" i="4"/>
  <c r="I1423" i="4"/>
  <c r="I228" i="4"/>
  <c r="I1412" i="4"/>
  <c r="I23" i="4"/>
  <c r="I1221" i="4"/>
  <c r="I1464" i="4"/>
  <c r="I1674" i="4"/>
  <c r="I1667" i="4"/>
  <c r="I619" i="4"/>
  <c r="I1152" i="4"/>
  <c r="I1070" i="4"/>
  <c r="I572" i="4"/>
  <c r="I245" i="4"/>
  <c r="I819" i="4"/>
  <c r="I803" i="4"/>
  <c r="I251" i="4"/>
  <c r="I1184" i="4"/>
  <c r="I58" i="4"/>
  <c r="I888" i="4"/>
  <c r="I565" i="4"/>
  <c r="I675" i="4"/>
  <c r="I1305" i="4"/>
  <c r="I825" i="4"/>
  <c r="I1691" i="4"/>
  <c r="I1384" i="4"/>
  <c r="I632" i="4"/>
  <c r="I302" i="4"/>
  <c r="I630" i="4"/>
  <c r="I876" i="4"/>
  <c r="I1295" i="4"/>
  <c r="I959" i="4"/>
  <c r="I1146" i="4"/>
  <c r="I660" i="4"/>
  <c r="I1388" i="4"/>
  <c r="I1670" i="4"/>
  <c r="I147" i="4"/>
  <c r="I846" i="4"/>
  <c r="I567" i="4"/>
  <c r="I42" i="4"/>
  <c r="I1500" i="4"/>
  <c r="I1019" i="4"/>
  <c r="I616" i="4"/>
  <c r="I1144" i="4"/>
  <c r="I260" i="4"/>
  <c r="I312" i="4"/>
  <c r="I489" i="4"/>
  <c r="I1437" i="4"/>
  <c r="I1208" i="4"/>
  <c r="I904" i="4"/>
  <c r="I1599" i="4"/>
  <c r="I17" i="4"/>
  <c r="I37" i="4"/>
  <c r="I8" i="4"/>
  <c r="I1352" i="4"/>
  <c r="I1635" i="4"/>
  <c r="I889" i="4"/>
  <c r="I212" i="4"/>
  <c r="I1425" i="4"/>
  <c r="I1590" i="4"/>
  <c r="I1502" i="4"/>
  <c r="I1540" i="4"/>
  <c r="I446" i="4"/>
  <c r="I1474" i="4"/>
  <c r="I291" i="4"/>
  <c r="I1318" i="4"/>
  <c r="I906" i="4"/>
  <c r="I1199" i="4"/>
  <c r="I244" i="4"/>
  <c r="I268" i="4"/>
  <c r="I785" i="4"/>
  <c r="I513" i="4"/>
  <c r="I1569" i="4"/>
  <c r="I821" i="4"/>
  <c r="I618" i="4"/>
  <c r="I1074" i="4"/>
  <c r="I1484" i="4"/>
  <c r="I1420" i="4"/>
  <c r="I64" i="4"/>
  <c r="I91" i="4"/>
  <c r="I530" i="4"/>
  <c r="I929" i="4"/>
  <c r="I1631" i="4"/>
  <c r="I1568" i="4"/>
  <c r="I116" i="4"/>
  <c r="I269" i="4"/>
  <c r="I531" i="4"/>
  <c r="I128" i="4"/>
  <c r="I376" i="4"/>
  <c r="I1317" i="4"/>
  <c r="I672" i="4"/>
  <c r="I1196" i="4"/>
  <c r="I1003" i="4"/>
  <c r="I1315" i="4"/>
  <c r="I306" i="4"/>
  <c r="I378" i="4"/>
  <c r="I450" i="4"/>
  <c r="I551" i="4"/>
  <c r="I590" i="4"/>
  <c r="I1534" i="4"/>
  <c r="I1432" i="4"/>
  <c r="I335" i="4"/>
  <c r="I1183" i="4"/>
  <c r="I314" i="4"/>
  <c r="I1265" i="4"/>
  <c r="I469" i="4"/>
  <c r="I1544" i="4"/>
  <c r="I800" i="4"/>
  <c r="I1386" i="4"/>
  <c r="I1110" i="4"/>
  <c r="I1433" i="4"/>
  <c r="I1189" i="4"/>
  <c r="I1149" i="4"/>
  <c r="I883" i="4"/>
  <c r="I843" i="4"/>
  <c r="I80" i="4"/>
  <c r="I12" i="4"/>
  <c r="I131" i="4"/>
  <c r="I318" i="4"/>
  <c r="I554" i="4"/>
  <c r="I1082" i="4"/>
  <c r="I637" i="4"/>
  <c r="I1312" i="4"/>
  <c r="I990" i="4"/>
  <c r="I371" i="4"/>
  <c r="I192" i="4"/>
  <c r="I1572" i="4"/>
  <c r="I369" i="4"/>
  <c r="I1398" i="4"/>
  <c r="I665" i="4"/>
  <c r="I135" i="4"/>
  <c r="I1335" i="4"/>
  <c r="I49" i="4"/>
  <c r="I334" i="4"/>
  <c r="I761" i="4"/>
  <c r="I955" i="4"/>
  <c r="I382" i="4"/>
  <c r="I1109" i="4"/>
  <c r="I744" i="4"/>
  <c r="I1087" i="4"/>
  <c r="I911" i="4"/>
  <c r="I994" i="4"/>
  <c r="I1564" i="4"/>
  <c r="I1532" i="4"/>
  <c r="I865" i="4"/>
  <c r="I1593" i="4"/>
  <c r="I1566" i="4"/>
  <c r="I102" i="4"/>
  <c r="I606" i="4"/>
  <c r="I1619" i="4"/>
  <c r="I1378" i="4"/>
  <c r="I1611" i="4"/>
  <c r="I978" i="4"/>
  <c r="I1133" i="4"/>
  <c r="I981" i="4"/>
  <c r="I196" i="4"/>
  <c r="I1486" i="4"/>
  <c r="I1211" i="4"/>
  <c r="I73" i="4"/>
  <c r="I329" i="4"/>
  <c r="I1419" i="4"/>
  <c r="I445" i="4"/>
  <c r="I1052" i="4"/>
  <c r="I1037" i="4"/>
  <c r="I559" i="4"/>
  <c r="I1696" i="4"/>
  <c r="I1325" i="4"/>
  <c r="I696" i="4"/>
  <c r="I1506" i="4"/>
  <c r="I1010" i="4"/>
  <c r="I1125" i="4"/>
  <c r="I162" i="4"/>
  <c r="I1293" i="4"/>
  <c r="I615" i="4"/>
  <c r="I1679" i="4"/>
  <c r="I916" i="4"/>
  <c r="I1379" i="4"/>
  <c r="I1088" i="4"/>
  <c r="I1111" i="4"/>
  <c r="I1699" i="4"/>
  <c r="I1504" i="4"/>
  <c r="I1438" i="4"/>
  <c r="I1570" i="4"/>
  <c r="I274" i="4"/>
  <c r="I607" i="4"/>
  <c r="I211" i="4"/>
  <c r="I796" i="4"/>
  <c r="I1122" i="4"/>
  <c r="I264" i="4"/>
  <c r="I1654" i="4"/>
  <c r="I1469" i="4"/>
  <c r="I1145" i="4"/>
  <c r="I829" i="4"/>
  <c r="I118" i="4"/>
  <c r="I457" i="4"/>
  <c r="I1525" i="4"/>
  <c r="I1075" i="4"/>
  <c r="I1505" i="4"/>
  <c r="I144" i="4"/>
  <c r="I401" i="4"/>
  <c r="I133" i="4"/>
  <c r="I1538" i="4"/>
  <c r="I1647" i="4"/>
  <c r="I1303" i="4"/>
  <c r="I1686" i="4"/>
  <c r="I813" i="4"/>
  <c r="I1012" i="4"/>
  <c r="I393" i="4"/>
  <c r="I143" i="4"/>
  <c r="I1488" i="4"/>
  <c r="I1284" i="4"/>
  <c r="I151" i="4"/>
  <c r="I1508" i="4"/>
  <c r="I425" i="4"/>
  <c r="I745" i="4"/>
  <c r="I413" i="4"/>
  <c r="I1228" i="4"/>
  <c r="I1588" i="4"/>
  <c r="I569" i="4"/>
  <c r="I282" i="4"/>
  <c r="I109" i="4"/>
  <c r="I1261" i="4"/>
  <c r="I729" i="4"/>
  <c r="I1456" i="4"/>
  <c r="I197" i="4"/>
  <c r="I33" i="4"/>
  <c r="I1517" i="4"/>
  <c r="I543" i="4"/>
  <c r="I1470" i="4"/>
  <c r="I1005" i="4"/>
  <c r="I90" i="4"/>
  <c r="I930" i="4"/>
  <c r="I1300" i="4"/>
  <c r="I69" i="4"/>
  <c r="I601" i="4"/>
  <c r="I360" i="4"/>
  <c r="I636" i="4"/>
  <c r="I1682" i="4"/>
  <c r="I1281" i="4"/>
  <c r="I27" i="4"/>
  <c r="I657" i="4"/>
  <c r="I1001" i="4"/>
  <c r="I1594" i="4"/>
  <c r="I39" i="4"/>
  <c r="I38" i="4"/>
  <c r="I1383" i="4"/>
  <c r="I1030" i="4"/>
  <c r="I1172" i="4"/>
  <c r="I129" i="4"/>
  <c r="I1283" i="4"/>
  <c r="I1372" i="4"/>
  <c r="I280" i="4"/>
  <c r="I150" i="4"/>
  <c r="I552" i="4"/>
  <c r="I1698" i="4"/>
  <c r="I47" i="4"/>
  <c r="I1600" i="4"/>
  <c r="I1289" i="4"/>
  <c r="I272" i="4"/>
  <c r="I1555" i="4"/>
  <c r="I1434" i="4"/>
  <c r="I749" i="4"/>
  <c r="I165" i="4"/>
  <c r="I538" i="4"/>
  <c r="I399" i="4"/>
  <c r="I1610" i="4"/>
  <c r="I661" i="4"/>
  <c r="I124" i="4"/>
  <c r="I797" i="4"/>
  <c r="I1601" i="4"/>
  <c r="I1543" i="4"/>
  <c r="I1321" i="4"/>
  <c r="I76" i="4"/>
  <c r="I46" i="4"/>
  <c r="I161" i="4"/>
  <c r="I1091" i="4"/>
  <c r="I812" i="4"/>
  <c r="I1510" i="4"/>
  <c r="I487" i="4"/>
  <c r="I1115" i="4"/>
  <c r="I59" i="4"/>
  <c r="I1250" i="4"/>
  <c r="I1085" i="4"/>
  <c r="I1009" i="4"/>
  <c r="I1051" i="4"/>
  <c r="I424" i="4"/>
  <c r="I1396" i="4"/>
  <c r="I226" i="4"/>
  <c r="I1257" i="4"/>
  <c r="I383" i="4"/>
  <c r="I1665" i="4"/>
  <c r="I962" i="4"/>
  <c r="I847" i="4"/>
  <c r="I1648" i="4"/>
  <c r="I1046" i="4"/>
  <c r="I1553" i="4"/>
  <c r="I756" i="4"/>
  <c r="I1131" i="4"/>
  <c r="I678" i="4"/>
  <c r="I1279" i="4"/>
  <c r="I1577" i="4"/>
  <c r="I252" i="4"/>
  <c r="I402" i="4"/>
  <c r="I564" i="4"/>
  <c r="I1629" i="4"/>
  <c r="I1142" i="4"/>
  <c r="I1354" i="4"/>
  <c r="I1353" i="4"/>
  <c r="I62" i="4"/>
  <c r="I871" i="4"/>
  <c r="I679" i="4"/>
  <c r="I1328" i="4"/>
  <c r="I1369" i="4"/>
  <c r="I426" i="4"/>
  <c r="I492" i="4"/>
  <c r="I1105" i="4"/>
  <c r="I1007" i="4"/>
  <c r="I500" i="4"/>
  <c r="I634" i="4"/>
  <c r="I275" i="4"/>
  <c r="I405" i="4"/>
  <c r="I1049" i="4"/>
  <c r="I1574" i="4"/>
  <c r="I345" i="4"/>
  <c r="I791" i="4"/>
  <c r="I624" i="4"/>
  <c r="I183" i="4"/>
  <c r="I1597" i="4"/>
  <c r="I372" i="4"/>
  <c r="I576" i="4"/>
  <c r="I1270" i="4"/>
  <c r="I988" i="4"/>
  <c r="I1322" i="4"/>
  <c r="I597" i="4"/>
  <c r="I1116" i="4"/>
  <c r="I224" i="4"/>
  <c r="I1512" i="4"/>
  <c r="I1507" i="4"/>
  <c r="I1513" i="4"/>
  <c r="I731" i="4"/>
  <c r="I818" i="4"/>
  <c r="I113" i="4"/>
  <c r="I51" i="4"/>
  <c r="I631" i="4"/>
  <c r="I1114" i="4"/>
  <c r="I966" i="4"/>
  <c r="I456" i="4"/>
  <c r="I724" i="4"/>
  <c r="I537" i="4"/>
  <c r="I1020" i="4"/>
  <c r="I19" i="4"/>
  <c r="I1329" i="4"/>
  <c r="I74" i="4"/>
  <c r="I1604" i="4"/>
  <c r="I1071" i="4"/>
  <c r="I1034" i="4"/>
  <c r="I1319" i="4"/>
  <c r="I740" i="4"/>
  <c r="I1134" i="4"/>
  <c r="I1124" i="4"/>
  <c r="I854" i="4"/>
  <c r="I428" i="4"/>
  <c r="I690" i="4"/>
  <c r="I22" i="4"/>
  <c r="I1346" i="4"/>
  <c r="I164" i="4"/>
  <c r="I497" i="4"/>
  <c r="I237" i="4"/>
  <c r="I802" i="4"/>
  <c r="I483" i="4"/>
  <c r="I1640" i="4"/>
  <c r="I92" i="4"/>
  <c r="I207" i="4"/>
  <c r="I815" i="4"/>
  <c r="I298" i="4"/>
  <c r="I1401" i="4"/>
  <c r="I1103" i="4"/>
  <c r="I922" i="4"/>
  <c r="I980" i="4"/>
  <c r="I1230" i="4"/>
  <c r="I3" i="4"/>
  <c r="I140" i="4"/>
  <c r="I838" i="4"/>
  <c r="I1181" i="4"/>
  <c r="I1387" i="4"/>
  <c r="I1153" i="4"/>
  <c r="I194" i="4"/>
  <c r="I1548" i="4"/>
  <c r="I266" i="4"/>
  <c r="I653" i="4"/>
  <c r="I613" i="4"/>
  <c r="I763" i="4"/>
  <c r="I913" i="4"/>
  <c r="I782" i="4"/>
  <c r="I355" i="4"/>
  <c r="I1614" i="4"/>
  <c r="I474" i="4"/>
  <c r="I1173" i="4"/>
  <c r="I1639" i="4"/>
  <c r="I599" i="4"/>
  <c r="I963" i="4"/>
  <c r="I1117" i="4"/>
  <c r="I1645" i="4"/>
  <c r="I174" i="4"/>
  <c r="I1652" i="4"/>
  <c r="I379" i="4"/>
  <c r="I1554" i="4"/>
  <c r="I1620" i="4"/>
  <c r="I898" i="4"/>
  <c r="I216" i="4"/>
  <c r="I1367" i="4"/>
  <c r="I331" i="4"/>
  <c r="I491" i="4"/>
  <c r="I970" i="4"/>
  <c r="I1406" i="4"/>
  <c r="I1028" i="4"/>
  <c r="I1197" i="4"/>
  <c r="I878" i="4"/>
  <c r="I1609" i="4"/>
  <c r="I419" i="4"/>
  <c r="I1182" i="4"/>
  <c r="I70" i="4"/>
  <c r="I281" i="4"/>
  <c r="I991" i="4"/>
  <c r="I1275" i="4"/>
  <c r="I159" i="4"/>
  <c r="I398" i="4"/>
  <c r="I1048" i="4"/>
  <c r="I171" i="4"/>
  <c r="I844" i="4"/>
  <c r="I932" i="4"/>
  <c r="I629" i="4"/>
  <c r="I368" i="4"/>
  <c r="I1047" i="4"/>
  <c r="I448" i="4"/>
  <c r="I230" i="4"/>
  <c r="I1595" i="4"/>
  <c r="I300" i="4"/>
  <c r="I305" i="4"/>
  <c r="I1066" i="4"/>
  <c r="I1065" i="4"/>
  <c r="I1586" i="4"/>
  <c r="I860" i="4"/>
  <c r="I243" i="4"/>
  <c r="I1581" i="4"/>
  <c r="I1232" i="4"/>
  <c r="I610" i="4"/>
  <c r="I801" i="4"/>
  <c r="I700" i="4"/>
  <c r="I574" i="4"/>
  <c r="I1684" i="4"/>
  <c r="I534" i="4"/>
  <c r="I809" i="4"/>
  <c r="I579" i="4"/>
  <c r="I93" i="4"/>
  <c r="I1100" i="4"/>
  <c r="I1280" i="4"/>
  <c r="I806" i="4"/>
  <c r="I974" i="4"/>
  <c r="I1096" i="4"/>
  <c r="I1076" i="4"/>
  <c r="I639" i="4"/>
  <c r="I110" i="4"/>
  <c r="I414" i="4"/>
  <c r="I1244" i="4"/>
  <c r="I535" i="4"/>
  <c r="I1136" i="4"/>
  <c r="I995" i="4"/>
  <c r="I1029" i="4"/>
  <c r="I546" i="4"/>
  <c r="I712" i="4"/>
  <c r="I703" i="4"/>
  <c r="I1013" i="4"/>
  <c r="I598" i="4"/>
  <c r="I470" i="4"/>
  <c r="I1217" i="4"/>
  <c r="I1140" i="4"/>
  <c r="I571" i="4"/>
  <c r="I747" i="4"/>
  <c r="I365" i="4"/>
  <c r="I965" i="4"/>
  <c r="I1298" i="4"/>
  <c r="I257" i="4"/>
  <c r="I577" i="4"/>
  <c r="I136" i="4"/>
  <c r="I310" i="4"/>
  <c r="I1187" i="4"/>
  <c r="I527" i="4"/>
  <c r="I235" i="4"/>
  <c r="I594" i="4"/>
  <c r="I642" i="4"/>
  <c r="I1042" i="4"/>
  <c r="I1661" i="4"/>
  <c r="I542" i="4"/>
  <c r="I736" i="4"/>
  <c r="I643" i="4"/>
  <c r="I976" i="4"/>
  <c r="I842" i="4"/>
  <c r="I1677" i="4"/>
  <c r="I9" i="4"/>
  <c r="I1457" i="4"/>
  <c r="I730" i="4"/>
  <c r="I946" i="4"/>
  <c r="I1624" i="4"/>
  <c r="I239" i="4"/>
  <c r="I1475" i="4"/>
  <c r="I354" i="4"/>
  <c r="I1514" i="4"/>
  <c r="I1304" i="4"/>
  <c r="I1256" i="4"/>
  <c r="I828" i="4"/>
  <c r="I261" i="4"/>
  <c r="I1522" i="4"/>
  <c r="I1170" i="4"/>
  <c r="I699" i="4"/>
  <c r="I722" i="4"/>
  <c r="I1268" i="4"/>
  <c r="I1659" i="4"/>
  <c r="I1089" i="4"/>
  <c r="I1128" i="4"/>
  <c r="I1578" i="4"/>
  <c r="I1024" i="4"/>
  <c r="I793" i="4"/>
  <c r="I1489" i="4"/>
  <c r="I1175" i="4"/>
  <c r="I219" i="4"/>
  <c r="I942" i="4"/>
  <c r="I279" i="4"/>
  <c r="I1287" i="4"/>
  <c r="I790" i="4"/>
  <c r="I1418" i="4"/>
  <c r="I518" i="4"/>
  <c r="I529" i="4"/>
  <c r="I1179" i="4"/>
  <c r="I834" i="4"/>
  <c r="I993" i="4"/>
  <c r="I4" i="4"/>
  <c r="I336" i="4"/>
  <c r="I1252" i="4"/>
  <c r="I451" i="4"/>
  <c r="I674" i="4"/>
  <c r="I1615" i="4"/>
  <c r="I323" i="4"/>
  <c r="I1148" i="4"/>
  <c r="I648" i="4"/>
  <c r="I1466" i="4"/>
  <c r="I1141" i="4"/>
  <c r="I1113" i="4"/>
  <c r="I234" i="4"/>
  <c r="I1072" i="4"/>
  <c r="I288" i="4"/>
  <c r="I1061" i="4"/>
  <c r="I951" i="4"/>
  <c r="I190" i="4"/>
  <c r="I1416" i="4"/>
  <c r="I1550" i="4"/>
  <c r="I935" i="4"/>
  <c r="I394" i="4"/>
  <c r="I1435" i="4"/>
  <c r="I816" i="4"/>
  <c r="I1126" i="4"/>
  <c r="I1138" i="4"/>
  <c r="I1462" i="4"/>
  <c r="I907" i="4"/>
  <c r="I1290" i="4"/>
  <c r="I277" i="4"/>
  <c r="I1258" i="4"/>
  <c r="I119" i="4"/>
  <c r="I580" i="4"/>
  <c r="I182" i="4"/>
  <c r="I112" i="4"/>
  <c r="I1331" i="4"/>
  <c r="I1202" i="4"/>
  <c r="I886" i="4"/>
  <c r="I920" i="4"/>
  <c r="I837" i="4"/>
  <c r="I1547" i="4"/>
  <c r="I160" i="4"/>
  <c r="I130" i="4"/>
  <c r="I583" i="4"/>
  <c r="I1519" i="4"/>
  <c r="I968" i="4"/>
  <c r="I733" i="4"/>
  <c r="I1446" i="4"/>
  <c r="I912" i="4"/>
  <c r="I867" i="4"/>
  <c r="I146" i="4"/>
  <c r="I1382" i="4"/>
  <c r="I254" i="4"/>
  <c r="I862" i="4"/>
  <c r="I5" i="4"/>
  <c r="I553" i="4"/>
  <c r="I1606" i="4"/>
  <c r="I184" i="4"/>
  <c r="I525" i="4"/>
  <c r="I25" i="4"/>
  <c r="I741" i="4"/>
  <c r="I874" i="4"/>
  <c r="I30" i="4"/>
  <c r="I1628" i="4"/>
  <c r="I1260" i="4"/>
  <c r="I1490" i="4"/>
  <c r="I585" i="4"/>
  <c r="I1266" i="4"/>
  <c r="I233" i="4"/>
  <c r="I462" i="4"/>
  <c r="I416" i="4"/>
  <c r="I1348" i="4"/>
  <c r="I1664" i="4"/>
  <c r="I1278" i="4"/>
  <c r="I1276" i="4"/>
  <c r="I715" i="4"/>
  <c r="I541" i="4"/>
  <c r="I1627" i="4"/>
  <c r="I1302" i="4"/>
  <c r="I1151" i="4"/>
  <c r="I55" i="4"/>
  <c r="I937" i="4"/>
  <c r="I1405" i="4"/>
  <c r="I507" i="4"/>
  <c r="I200" i="4"/>
  <c r="I742" i="4"/>
  <c r="I1651" i="4"/>
  <c r="I931" i="4"/>
  <c r="I26" i="4"/>
  <c r="I441" i="4"/>
  <c r="I1000" i="4"/>
  <c r="I1358" i="4"/>
  <c r="I1359" i="4"/>
  <c r="I540" i="4"/>
  <c r="I98" i="4"/>
  <c r="I142" i="4"/>
  <c r="I388" i="4"/>
  <c r="I979" i="4"/>
  <c r="I1296" i="4"/>
  <c r="I719" i="4"/>
  <c r="I528" i="4"/>
  <c r="I1095" i="4"/>
  <c r="I725" i="4"/>
  <c r="I1233" i="4"/>
  <c r="I106" i="4"/>
  <c r="I1660" i="4"/>
  <c r="I1058" i="4"/>
  <c r="I253" i="4"/>
  <c r="I1323" i="4"/>
  <c r="I1445" i="4"/>
  <c r="I676" i="4"/>
  <c r="I644" i="4"/>
  <c r="I799" i="4"/>
  <c r="I84" i="4"/>
  <c r="I972" i="4"/>
  <c r="I1424" i="4"/>
  <c r="I68" i="4"/>
  <c r="I186" i="4"/>
  <c r="I501" i="4"/>
  <c r="I824" i="4"/>
  <c r="I1430" i="4"/>
  <c r="I155" i="4"/>
  <c r="I1612" i="4"/>
  <c r="I18" i="4"/>
  <c r="I466" i="4"/>
  <c r="I421" i="4"/>
  <c r="I397" i="4"/>
  <c r="I1477" i="4"/>
  <c r="I1251" i="4"/>
  <c r="I145" i="4"/>
  <c r="I1062" i="4"/>
  <c r="I1098" i="4"/>
  <c r="I1644" i="4"/>
  <c r="I655" i="4"/>
  <c r="I1016" i="4"/>
  <c r="I762" i="4"/>
  <c r="I180" i="4"/>
  <c r="I1495" i="4"/>
  <c r="I71" i="4"/>
  <c r="I1255" i="4"/>
  <c r="I555" i="4"/>
  <c r="I107" i="4"/>
  <c r="I127" i="4"/>
  <c r="I1104" i="4"/>
  <c r="I900" i="4"/>
  <c r="I356" i="4"/>
  <c r="I1273" i="4"/>
  <c r="I1259" i="4"/>
  <c r="I154" i="4"/>
  <c r="I1338" i="4"/>
  <c r="I1535" i="4"/>
  <c r="I671" i="4"/>
  <c r="I217" i="4"/>
  <c r="I408" i="4"/>
  <c r="I921" i="4"/>
  <c r="I66" i="4"/>
  <c r="I940" i="4"/>
  <c r="I835" i="4"/>
  <c r="I1658" i="4"/>
  <c r="I885" i="4"/>
  <c r="I697" i="4"/>
  <c r="I1393" i="4"/>
  <c r="I173" i="4"/>
  <c r="I778" i="4"/>
  <c r="I638" i="4"/>
  <c r="I1253" i="4"/>
  <c r="I519" i="4"/>
  <c r="I677" i="4"/>
  <c r="I40" i="4"/>
  <c r="I484" i="4"/>
  <c r="I1143" i="4"/>
  <c r="I286" i="4"/>
  <c r="I1693" i="4"/>
  <c r="I1483" i="4"/>
  <c r="I517" i="4"/>
  <c r="I1650" i="4"/>
  <c r="I1668" i="4"/>
  <c r="I957" i="4"/>
  <c r="I342" i="4"/>
  <c r="I989" i="4"/>
  <c r="I1591" i="4"/>
  <c r="I1622" i="4"/>
  <c r="I208" i="4"/>
  <c r="I1545" i="4"/>
  <c r="I1039" i="4"/>
  <c r="I706" i="4"/>
  <c r="I1326" i="4"/>
  <c r="I589" i="4"/>
  <c r="I1669" i="4"/>
  <c r="I683" i="4"/>
  <c r="I1112" i="4"/>
  <c r="I999" i="4"/>
  <c r="I926" i="4"/>
  <c r="I857" i="4"/>
  <c r="I167" i="4"/>
  <c r="I971" i="4"/>
  <c r="I649" i="4"/>
  <c r="I1084" i="4"/>
  <c r="I1154" i="4"/>
  <c r="I560" i="4"/>
  <c r="I1068" i="4"/>
  <c r="I950" i="4"/>
  <c r="I502" i="4"/>
  <c r="I1373" i="4"/>
  <c r="I1079" i="4"/>
  <c r="I704" i="4"/>
  <c r="I1537" i="4"/>
  <c r="I351" i="4"/>
  <c r="I1271" i="4"/>
  <c r="I232" i="4"/>
  <c r="I917" i="4"/>
  <c r="I949" i="4"/>
  <c r="I505" i="4"/>
  <c r="I726" i="4"/>
  <c r="I362" i="4"/>
  <c r="I65" i="4"/>
  <c r="I1431" i="4"/>
  <c r="I10" i="4"/>
  <c r="I67" i="4"/>
  <c r="I609" i="4"/>
  <c r="I1649" i="4"/>
  <c r="I1241" i="4"/>
  <c r="I287" i="4"/>
  <c r="I1571" i="4"/>
  <c r="I158" i="4"/>
  <c r="I263" i="4"/>
  <c r="I338" i="4"/>
  <c r="I293" i="4"/>
  <c r="I1598" i="4"/>
  <c r="I1249" i="4"/>
  <c r="I191" i="4"/>
  <c r="I177" i="4"/>
  <c r="I621" i="4"/>
  <c r="I1194" i="4"/>
  <c r="I1404" i="4"/>
  <c r="I1282" i="4"/>
  <c r="I499" i="4"/>
  <c r="I1336" i="4"/>
  <c r="I509" i="4"/>
  <c r="I1530" i="4"/>
  <c r="I48" i="4"/>
  <c r="I685" i="4"/>
  <c r="I152" i="4"/>
  <c r="I433" i="4"/>
  <c r="I873" i="4"/>
  <c r="I403" i="4"/>
  <c r="I1219" i="4"/>
  <c r="I1443" i="4"/>
  <c r="I1274" i="4"/>
  <c r="I1427" i="4"/>
  <c r="I1130" i="4"/>
  <c r="I775" i="4"/>
  <c r="I248" i="4"/>
  <c r="I270" i="4"/>
  <c r="I32" i="4"/>
  <c r="I1188" i="4"/>
  <c r="I209" i="4"/>
  <c r="I271" i="4"/>
  <c r="I77" i="4"/>
  <c r="I1264" i="4"/>
  <c r="I1465" i="4"/>
  <c r="I627" i="4"/>
  <c r="I1206" i="4"/>
  <c r="I622" i="4"/>
  <c r="I1429" i="4"/>
  <c r="I447" i="4"/>
  <c r="I887" i="4"/>
  <c r="I1330" i="4"/>
  <c r="I358" i="4"/>
  <c r="I647" i="4"/>
  <c r="J126" i="4"/>
  <c r="J1656" i="4"/>
  <c r="J1246" i="4"/>
  <c r="J117" i="4"/>
  <c r="J1634" i="4"/>
  <c r="J830" i="4"/>
  <c r="J1637" i="4"/>
  <c r="J640" i="4"/>
  <c r="J641" i="4"/>
  <c r="J284" i="4"/>
  <c r="J1106" i="4"/>
  <c r="J172" i="4"/>
  <c r="J1127" i="4"/>
  <c r="J301" i="4"/>
  <c r="J773" i="4"/>
  <c r="J709" i="4"/>
  <c r="J840" i="4"/>
  <c r="J1663" i="4"/>
  <c r="J1411" i="4"/>
  <c r="J659" i="4"/>
  <c r="J767" i="4"/>
  <c r="J1267" i="4"/>
  <c r="J1174" i="4"/>
  <c r="J1306" i="4"/>
  <c r="J125" i="4"/>
  <c r="J391" i="4"/>
  <c r="J688" i="4"/>
  <c r="J859" i="4"/>
  <c r="J43" i="4"/>
  <c r="J925" i="4"/>
  <c r="J578" i="4"/>
  <c r="J1310" i="4"/>
  <c r="J1524" i="4"/>
  <c r="J1449" i="4"/>
  <c r="J969" i="4"/>
  <c r="J1160" i="4"/>
  <c r="J870" i="4"/>
  <c r="J1040" i="4"/>
  <c r="J1247" i="4"/>
  <c r="J1158" i="4"/>
  <c r="J1491" i="4"/>
  <c r="J967" i="4"/>
  <c r="J760" i="4"/>
  <c r="J1056" i="4"/>
  <c r="J45" i="4"/>
  <c r="J536" i="4"/>
  <c r="J1238" i="4"/>
  <c r="J1630" i="4"/>
  <c r="J1454" i="4"/>
  <c r="J795" i="4"/>
  <c r="J516" i="4"/>
  <c r="J384" i="4"/>
  <c r="J381" i="4"/>
  <c r="J1542" i="4"/>
  <c r="J479" i="4"/>
  <c r="J611" i="4"/>
  <c r="J1485" i="4"/>
  <c r="J1118" i="4"/>
  <c r="J1607" i="4"/>
  <c r="J1224" i="4"/>
  <c r="J1240" i="4"/>
  <c r="J201" i="4"/>
  <c r="J1349" i="4"/>
  <c r="J1225" i="4"/>
  <c r="J1461" i="4"/>
  <c r="J914" i="4"/>
  <c r="J1269" i="4"/>
  <c r="J321" i="4"/>
  <c r="J442" i="4"/>
  <c r="J646" i="4"/>
  <c r="J385" i="4"/>
  <c r="J1327" i="4"/>
  <c r="J635" i="4"/>
  <c r="J689" i="4"/>
  <c r="J303" i="4"/>
  <c r="J1576" i="4"/>
  <c r="J480" i="4"/>
  <c r="J1191" i="4"/>
  <c r="J608" i="4"/>
  <c r="J423" i="4"/>
  <c r="J148" i="4"/>
  <c r="J361" i="4"/>
  <c r="J1178" i="4"/>
  <c r="J1633" i="4"/>
  <c r="J822" i="4"/>
  <c r="J884" i="4"/>
  <c r="J623" i="4"/>
  <c r="J1164" i="4"/>
  <c r="J332" i="4"/>
  <c r="J1518" i="4"/>
  <c r="J324" i="4"/>
  <c r="J673" i="4"/>
  <c r="J695" i="4"/>
  <c r="J460" i="4"/>
  <c r="J1516" i="4"/>
  <c r="J1002" i="4"/>
  <c r="J663" i="4"/>
  <c r="J315" i="4"/>
  <c r="J794" i="4"/>
  <c r="J869" i="4"/>
  <c r="J588" i="4"/>
  <c r="J617" i="4"/>
  <c r="J319" i="4"/>
  <c r="J1107" i="4"/>
  <c r="J132" i="4"/>
  <c r="J1546" i="4"/>
  <c r="J895" i="4"/>
  <c r="J1646" i="4"/>
  <c r="J973" i="4"/>
  <c r="J169" i="4"/>
  <c r="J220" i="4"/>
  <c r="J908" i="4"/>
  <c r="J982" i="4"/>
  <c r="J138" i="4"/>
  <c r="J1234" i="4"/>
  <c r="J1272" i="4"/>
  <c r="J1402" i="4"/>
  <c r="J720" i="4"/>
  <c r="J1045" i="4"/>
  <c r="J352" i="4"/>
  <c r="J1043" i="4"/>
  <c r="J1481" i="4"/>
  <c r="J1528" i="4"/>
  <c r="J1044" i="4"/>
  <c r="J1212" i="4"/>
  <c r="J101" i="4"/>
  <c r="J1286" i="4"/>
  <c r="J1026" i="4"/>
  <c r="J1314" i="4"/>
  <c r="J996" i="4"/>
  <c r="J333" i="4"/>
  <c r="J506" i="4"/>
  <c r="J1307" i="4"/>
  <c r="J710" i="4"/>
  <c r="J924" i="4"/>
  <c r="J490" i="4"/>
  <c r="J1195" i="4"/>
  <c r="J776" i="4"/>
  <c r="J1585" i="4"/>
  <c r="J327" i="4"/>
  <c r="J781" i="4"/>
  <c r="J855" i="4"/>
  <c r="J1482" i="4"/>
  <c r="J757" i="4"/>
  <c r="J1662" i="4"/>
  <c r="J465" i="4"/>
  <c r="J123" i="4"/>
  <c r="J1332" i="4"/>
  <c r="J1333" i="4"/>
  <c r="J149" i="4"/>
  <c r="J330" i="4"/>
  <c r="J1350" i="4"/>
  <c r="J1186" i="4"/>
  <c r="J682" i="4"/>
  <c r="J603" i="4"/>
  <c r="J1399" i="4"/>
  <c r="J468" i="4"/>
  <c r="J592" i="4"/>
  <c r="J1380" i="4"/>
  <c r="J512" i="4"/>
  <c r="J523" i="4"/>
  <c r="J1094" i="4"/>
  <c r="J1558" i="4"/>
  <c r="J593" i="4"/>
  <c r="J1097" i="4"/>
  <c r="J304" i="4"/>
  <c r="J353" i="4"/>
  <c r="J1496" i="4"/>
  <c r="J952" i="4"/>
  <c r="J1529" i="4"/>
  <c r="J225" i="4"/>
  <c r="J1632" i="4"/>
  <c r="J848" i="4"/>
  <c r="J1277" i="4"/>
  <c r="J463" i="4"/>
  <c r="J392" i="4"/>
  <c r="J698" i="4"/>
  <c r="J823" i="4"/>
  <c r="J1471" i="4"/>
  <c r="J485" i="4"/>
  <c r="J395" i="4"/>
  <c r="J1200" i="4"/>
  <c r="J292" i="4"/>
  <c r="J798" i="4"/>
  <c r="J1345" i="4"/>
  <c r="J1643" i="4"/>
  <c r="J805" i="4"/>
  <c r="J1313" i="4"/>
  <c r="J1407" i="4"/>
  <c r="J493" i="4"/>
  <c r="J533" i="4"/>
  <c r="J880" i="4"/>
  <c r="J1617" i="4"/>
  <c r="J175" i="4"/>
  <c r="J625" i="4"/>
  <c r="J1362" i="4"/>
  <c r="J1006" i="4"/>
  <c r="J658" i="4"/>
  <c r="J195" i="4"/>
  <c r="J96" i="4"/>
  <c r="J432" i="4"/>
  <c r="J498" i="4"/>
  <c r="J600" i="4"/>
  <c r="J1422" i="4"/>
  <c r="J521" i="4"/>
  <c r="J845" i="4"/>
  <c r="J1472" i="4"/>
  <c r="J1093" i="4"/>
  <c r="J1492" i="4"/>
  <c r="J464" i="4"/>
  <c r="J1499" i="4"/>
  <c r="J893" i="4"/>
  <c r="J1041" i="4"/>
  <c r="J992" i="4"/>
  <c r="J1523" i="4"/>
  <c r="J1487" i="4"/>
  <c r="J437" i="4"/>
  <c r="J108" i="4"/>
  <c r="J1589" i="4"/>
  <c r="J948" i="4"/>
  <c r="J439" i="4"/>
  <c r="J614" i="4"/>
  <c r="J1448" i="4"/>
  <c r="J481" i="4"/>
  <c r="J939" i="4"/>
  <c r="J54" i="4"/>
  <c r="J575" i="4"/>
  <c r="J454" i="4"/>
  <c r="J1053" i="4"/>
  <c r="J714" i="4"/>
  <c r="J320" i="4"/>
  <c r="J666" i="4"/>
  <c r="J205" i="4"/>
  <c r="J1215" i="4"/>
  <c r="J1459" i="4"/>
  <c r="J134" i="4"/>
  <c r="J344" i="4"/>
  <c r="J467" i="4"/>
  <c r="J1340" i="4"/>
  <c r="J927" i="4"/>
  <c r="J276" i="4"/>
  <c r="J1207" i="4"/>
  <c r="J737" i="4"/>
  <c r="J956" i="4"/>
  <c r="J783" i="4"/>
  <c r="J702" i="4"/>
  <c r="J297" i="4"/>
  <c r="J436" i="4"/>
  <c r="J945" i="4"/>
  <c r="J1657" i="4"/>
  <c r="J681" i="4"/>
  <c r="J1210" i="4"/>
  <c r="J82" i="4"/>
  <c r="J1209" i="4"/>
  <c r="J691" i="4"/>
  <c r="J278" i="4"/>
  <c r="J875" i="4"/>
  <c r="J236" i="4"/>
  <c r="J1309" i="4"/>
  <c r="J1081" i="4"/>
  <c r="J872" i="4"/>
  <c r="J452" i="4"/>
  <c r="J390" i="4"/>
  <c r="J247" i="4"/>
  <c r="J563" i="4"/>
  <c r="J1478" i="4"/>
  <c r="J1452" i="4"/>
  <c r="J1147" i="4"/>
  <c r="J915" i="4"/>
  <c r="J514" i="4"/>
  <c r="J1226" i="4"/>
  <c r="J72" i="4"/>
  <c r="J488" i="4"/>
  <c r="J1573" i="4"/>
  <c r="J841" i="4"/>
  <c r="J1695" i="4"/>
  <c r="J772" i="4"/>
  <c r="J15" i="4"/>
  <c r="J1672" i="4"/>
  <c r="J1086" i="4"/>
  <c r="J1707" i="4"/>
  <c r="J894" i="4"/>
  <c r="J389" i="4"/>
  <c r="J1689" i="4"/>
  <c r="J832" i="4"/>
  <c r="J936" i="4"/>
  <c r="J242" i="4"/>
  <c r="J377" i="4"/>
  <c r="J866" i="4"/>
  <c r="J429" i="4"/>
  <c r="J1377" i="4"/>
  <c r="J557" i="4"/>
  <c r="J558" i="4"/>
  <c r="J1467" i="4"/>
  <c r="J1636" i="4"/>
  <c r="J289" i="4"/>
  <c r="J1688" i="4"/>
  <c r="J440" i="4"/>
  <c r="J735" i="4"/>
  <c r="J1468" i="4"/>
  <c r="J789" i="4"/>
  <c r="J1638" i="4"/>
  <c r="J406" i="4"/>
  <c r="J1036" i="4"/>
  <c r="J427" i="4"/>
  <c r="J933" i="4"/>
  <c r="J176" i="4"/>
  <c r="J1017" i="4"/>
  <c r="J755" i="4"/>
  <c r="J438" i="4"/>
  <c r="J587" i="4"/>
  <c r="J99" i="4"/>
  <c r="J645" i="4"/>
  <c r="J1541" i="4"/>
  <c r="J788" i="4"/>
  <c r="J1395" i="4"/>
  <c r="J1408" i="4"/>
  <c r="J1605" i="4"/>
  <c r="J1450" i="4"/>
  <c r="J1180" i="4"/>
  <c r="J1613" i="4"/>
  <c r="J510" i="4"/>
  <c r="J549" i="4"/>
  <c r="J1692" i="4"/>
  <c r="J753" i="4"/>
  <c r="J777" i="4"/>
  <c r="J526" i="4"/>
  <c r="J985" i="4"/>
  <c r="J1453" i="4"/>
  <c r="J707" i="4"/>
  <c r="J347" i="4"/>
  <c r="J595" i="4"/>
  <c r="J1123" i="4"/>
  <c r="J1337" i="4"/>
  <c r="J1343" i="4"/>
  <c r="J1476" i="4"/>
  <c r="J556" i="4"/>
  <c r="J115" i="4"/>
  <c r="J52" i="4"/>
  <c r="J1616" i="4"/>
  <c r="J954" i="4"/>
  <c r="J1355" i="4"/>
  <c r="J1150" i="4"/>
  <c r="J717" i="4"/>
  <c r="J1563" i="4"/>
  <c r="J515" i="4"/>
  <c r="J1549" i="4"/>
  <c r="J1132" i="4"/>
  <c r="J223" i="4"/>
  <c r="J222" i="4"/>
  <c r="J221" i="4"/>
  <c r="J1119" i="4"/>
  <c r="J1167" i="4"/>
  <c r="J1064" i="4"/>
  <c r="J255" i="4"/>
  <c r="J532" i="4"/>
  <c r="J983" i="4"/>
  <c r="J198" i="4"/>
  <c r="J1159" i="4"/>
  <c r="J1421" i="4"/>
  <c r="J1090" i="4"/>
  <c r="J774" i="4"/>
  <c r="J780" i="4"/>
  <c r="J667" i="4"/>
  <c r="J1501" i="4"/>
  <c r="J453" i="4"/>
  <c r="J35" i="4"/>
  <c r="J768" i="4"/>
  <c r="J1364" i="4"/>
  <c r="J1511" i="4"/>
  <c r="J1655" i="4"/>
  <c r="J1157" i="4"/>
  <c r="J340" i="4"/>
  <c r="J1559" i="4"/>
  <c r="J1417" i="4"/>
  <c r="J604" i="4"/>
  <c r="J215" i="4"/>
  <c r="J1021" i="4"/>
  <c r="J1458" i="4"/>
  <c r="J44" i="4"/>
  <c r="J984" i="4"/>
  <c r="J1165" i="4"/>
  <c r="J1608" i="4"/>
  <c r="J1014" i="4"/>
  <c r="J1018" i="4"/>
  <c r="J868" i="4"/>
  <c r="J153" i="4"/>
  <c r="J1642" i="4"/>
  <c r="J693" i="4"/>
  <c r="J350" i="4"/>
  <c r="J1023" i="4"/>
  <c r="J723" i="4"/>
  <c r="J168" i="4"/>
  <c r="J814" i="4"/>
  <c r="J103" i="4"/>
  <c r="J1092" i="4"/>
  <c r="J748" i="4"/>
  <c r="J14" i="4"/>
  <c r="J1455" i="4"/>
  <c r="J1169" i="4"/>
  <c r="J181" i="4"/>
  <c r="J459" i="4"/>
  <c r="J1394" i="4"/>
  <c r="J1666" i="4"/>
  <c r="J508" i="4"/>
  <c r="J1139" i="4"/>
  <c r="J1360" i="4"/>
  <c r="J545" i="4"/>
  <c r="J1704" i="4"/>
  <c r="J863" i="4"/>
  <c r="J1385" i="4"/>
  <c r="J1177" i="4"/>
  <c r="J430" i="4"/>
  <c r="J357" i="4"/>
  <c r="J1494" i="4"/>
  <c r="J520" i="4"/>
  <c r="J734" i="4"/>
  <c r="J1108" i="4"/>
  <c r="J1460" i="4"/>
  <c r="J34" i="4"/>
  <c r="J1381" i="4"/>
  <c r="J1243" i="4"/>
  <c r="J504" i="4"/>
  <c r="J964" i="4"/>
  <c r="J1341" i="4"/>
  <c r="J1231" i="4"/>
  <c r="J1069" i="4"/>
  <c r="J503" i="4"/>
  <c r="J137" i="4"/>
  <c r="J1248" i="4"/>
  <c r="J1439" i="4"/>
  <c r="J771" i="4"/>
  <c r="J1603" i="4"/>
  <c r="J411" i="4"/>
  <c r="J418" i="4"/>
  <c r="J120" i="4"/>
  <c r="J157" i="4"/>
  <c r="J807" i="4"/>
  <c r="J316" i="4"/>
  <c r="J692" i="4"/>
  <c r="J1426" i="4"/>
  <c r="J727" i="4"/>
  <c r="J495" i="4"/>
  <c r="J24" i="4"/>
  <c r="J139" i="4"/>
  <c r="J591" i="4"/>
  <c r="J1063" i="4"/>
  <c r="J1198" i="4"/>
  <c r="J1137" i="4"/>
  <c r="J836" i="4"/>
  <c r="J1344" i="4"/>
  <c r="J1623" i="4"/>
  <c r="J1356" i="4"/>
  <c r="J1099" i="4"/>
  <c r="J422" i="4"/>
  <c r="J511" i="4"/>
  <c r="J708" i="4"/>
  <c r="J1216" i="4"/>
  <c r="J309" i="4"/>
  <c r="J1560" i="4"/>
  <c r="J1700" i="4"/>
  <c r="J1687" i="4"/>
  <c r="J256" i="4"/>
  <c r="J482" i="4"/>
  <c r="J189" i="4"/>
  <c r="J849" i="4"/>
  <c r="J582" i="4"/>
  <c r="J804" i="4"/>
  <c r="J258" i="4"/>
  <c r="J1214" i="4"/>
  <c r="J711" i="4"/>
  <c r="J1681" i="4"/>
  <c r="J1285" i="4"/>
  <c r="J1694" i="4"/>
  <c r="J550" i="4"/>
  <c r="J343" i="4"/>
  <c r="J1526" i="4"/>
  <c r="J28" i="4"/>
  <c r="J669" i="4"/>
  <c r="J633" i="4"/>
  <c r="J1077" i="4"/>
  <c r="J1683" i="4"/>
  <c r="J1015" i="4"/>
  <c r="J218" i="4"/>
  <c r="J944" i="4"/>
  <c r="J728" i="4"/>
  <c r="J265" i="4"/>
  <c r="J97" i="4"/>
  <c r="J784" i="4"/>
  <c r="J178" i="4"/>
  <c r="J687" i="4"/>
  <c r="J1706" i="4"/>
  <c r="J121" i="4"/>
  <c r="J524" i="4"/>
  <c r="J1371" i="4"/>
  <c r="J864" i="4"/>
  <c r="J861" i="4"/>
  <c r="J902" i="4"/>
  <c r="J1080" i="4"/>
  <c r="J1201" i="4"/>
  <c r="J581" i="4"/>
  <c r="J61" i="4"/>
  <c r="J170" i="4"/>
  <c r="J496" i="4"/>
  <c r="J1078" i="4"/>
  <c r="J29" i="4"/>
  <c r="J478" i="4"/>
  <c r="J166" i="4"/>
  <c r="J928" i="4"/>
  <c r="J901" i="4"/>
  <c r="J779" i="4"/>
  <c r="J1552" i="4"/>
  <c r="J839" i="4"/>
  <c r="J1192" i="4"/>
  <c r="J810" i="4"/>
  <c r="J1190" i="4"/>
  <c r="J295" i="4"/>
  <c r="J1509" i="4"/>
  <c r="J57" i="4"/>
  <c r="J249" i="4"/>
  <c r="J1361" i="4"/>
  <c r="J1440" i="4"/>
  <c r="J2" i="4"/>
  <c r="J652" i="4"/>
  <c r="J953" i="4"/>
  <c r="J1685" i="4"/>
  <c r="J943" i="4"/>
  <c r="J654" i="4"/>
  <c r="J769" i="4"/>
  <c r="J1480" i="4"/>
  <c r="J1237" i="4"/>
  <c r="J1102" i="4"/>
  <c r="J1551" i="4"/>
  <c r="J1410" i="4"/>
  <c r="J811" i="4"/>
  <c r="J387" i="4"/>
  <c r="J602" i="4"/>
  <c r="J250" i="4"/>
  <c r="J1539" i="4"/>
  <c r="J1444" i="4"/>
  <c r="J475" i="4"/>
  <c r="J1690" i="4"/>
  <c r="J1618" i="4"/>
  <c r="J1641" i="4"/>
  <c r="J1135" i="4"/>
  <c r="J1680" i="4"/>
  <c r="J56" i="4"/>
  <c r="J471" i="4"/>
  <c r="J156" i="4"/>
  <c r="J1366" i="4"/>
  <c r="J1676" i="4"/>
  <c r="J743" i="4"/>
  <c r="J63" i="4"/>
  <c r="J650" i="4"/>
  <c r="J227" i="4"/>
  <c r="J322" i="4"/>
  <c r="J1220" i="4"/>
  <c r="J94" i="4"/>
  <c r="J716" i="4"/>
  <c r="J1301" i="4"/>
  <c r="J881" i="4"/>
  <c r="J905" i="4"/>
  <c r="J1008" i="4"/>
  <c r="J1204" i="4"/>
  <c r="J947" i="4"/>
  <c r="J1031" i="4"/>
  <c r="J1596" i="4"/>
  <c r="J566" i="4"/>
  <c r="J472" i="4"/>
  <c r="J960" i="4"/>
  <c r="J1239" i="4"/>
  <c r="J1245" i="4"/>
  <c r="J758" i="4"/>
  <c r="J701" i="4"/>
  <c r="J1218" i="4"/>
  <c r="J89" i="4"/>
  <c r="J850" i="4"/>
  <c r="J694" i="4"/>
  <c r="J1227" i="4"/>
  <c r="J1185" i="4"/>
  <c r="J188" i="4"/>
  <c r="J1556" i="4"/>
  <c r="J231" i="4"/>
  <c r="J1370" i="4"/>
  <c r="J1083" i="4"/>
  <c r="J53" i="4"/>
  <c r="J977" i="4"/>
  <c r="J934" i="4"/>
  <c r="J13" i="4"/>
  <c r="J1376" i="4"/>
  <c r="J721" i="4"/>
  <c r="J1032" i="4"/>
  <c r="J494" i="4"/>
  <c r="J7" i="4"/>
  <c r="J455" i="4"/>
  <c r="J1363" i="4"/>
  <c r="J409" i="4"/>
  <c r="J786" i="4"/>
  <c r="J1242" i="4"/>
  <c r="J1498" i="4"/>
  <c r="J547" i="4"/>
  <c r="J1583" i="4"/>
  <c r="J185" i="4"/>
  <c r="J1625" i="4"/>
  <c r="J1673" i="4"/>
  <c r="J1166" i="4"/>
  <c r="J412" i="4"/>
  <c r="J1334" i="4"/>
  <c r="J193" i="4"/>
  <c r="J141" i="4"/>
  <c r="J831" i="4"/>
  <c r="J163" i="4"/>
  <c r="J808" i="4"/>
  <c r="J1320" i="4"/>
  <c r="J1374" i="4"/>
  <c r="J1193" i="4"/>
  <c r="J346" i="4"/>
  <c r="J238" i="4"/>
  <c r="J668" i="4"/>
  <c r="J16" i="4"/>
  <c r="J11" i="4"/>
  <c r="J958" i="4"/>
  <c r="J449" i="4"/>
  <c r="J349" i="4"/>
  <c r="J1176" i="4"/>
  <c r="J765" i="4"/>
  <c r="J1671" i="4"/>
  <c r="J670" i="4"/>
  <c r="J114" i="4"/>
  <c r="J1503" i="4"/>
  <c r="J544" i="4"/>
  <c r="J476" i="4"/>
  <c r="J626" i="4"/>
  <c r="J792" i="4"/>
  <c r="J375" i="4"/>
  <c r="J206" i="4"/>
  <c r="J998" i="4"/>
  <c r="J1067" i="4"/>
  <c r="J833" i="4"/>
  <c r="J986" i="4"/>
  <c r="J1515" i="4"/>
  <c r="J938" i="4"/>
  <c r="J75" i="4"/>
  <c r="J987" i="4"/>
  <c r="J732" i="4"/>
  <c r="J1397" i="4"/>
  <c r="J1254" i="4"/>
  <c r="J941" i="4"/>
  <c r="J374" i="4"/>
  <c r="J759" i="4"/>
  <c r="J1521" i="4"/>
  <c r="J1414" i="4"/>
  <c r="J1413" i="4"/>
  <c r="J1415" i="4"/>
  <c r="J680" i="4"/>
  <c r="J852" i="4"/>
  <c r="J851" i="4"/>
  <c r="J1703" i="4"/>
  <c r="J919" i="4"/>
  <c r="J325" i="4"/>
  <c r="J307" i="4"/>
  <c r="J1156" i="4"/>
  <c r="J367" i="4"/>
  <c r="J477" i="4"/>
  <c r="J1311" i="4"/>
  <c r="J1391" i="4"/>
  <c r="J1463" i="4"/>
  <c r="J1121" i="4"/>
  <c r="J539" i="4"/>
  <c r="J339" i="4"/>
  <c r="J1347" i="4"/>
  <c r="J179" i="4"/>
  <c r="J386" i="4"/>
  <c r="J1308" i="4"/>
  <c r="J1579" i="4"/>
  <c r="J435" i="4"/>
  <c r="J1567" i="4"/>
  <c r="J570" i="4"/>
  <c r="J458" i="4"/>
  <c r="J1288" i="4"/>
  <c r="J664" i="4"/>
  <c r="J31" i="4"/>
  <c r="J856" i="4"/>
  <c r="J826" i="4"/>
  <c r="J1236" i="4"/>
  <c r="J326" i="4"/>
  <c r="J1678" i="4"/>
  <c r="J548" i="4"/>
  <c r="J923" i="4"/>
  <c r="J1390" i="4"/>
  <c r="J21" i="4"/>
  <c r="J1580" i="4"/>
  <c r="J1557" i="4"/>
  <c r="J1493" i="4"/>
  <c r="J1675" i="4"/>
  <c r="J311" i="4"/>
  <c r="J6" i="4"/>
  <c r="J896" i="4"/>
  <c r="J283" i="4"/>
  <c r="J1059" i="4"/>
  <c r="J313" i="4"/>
  <c r="J1038" i="4"/>
  <c r="J202" i="4"/>
  <c r="J656" i="4"/>
  <c r="J612" i="4"/>
  <c r="J104" i="4"/>
  <c r="J290" i="4"/>
  <c r="J1292" i="4"/>
  <c r="J341" i="4"/>
  <c r="J213" i="4"/>
  <c r="J95" i="4"/>
  <c r="J273" i="4"/>
  <c r="J1702" i="4"/>
  <c r="J79" i="4"/>
  <c r="J348" i="4"/>
  <c r="J1022" i="4"/>
  <c r="J410" i="4"/>
  <c r="J1263" i="4"/>
  <c r="J705" i="4"/>
  <c r="J1400" i="4"/>
  <c r="J1565" i="4"/>
  <c r="J1473" i="4"/>
  <c r="J1213" i="4"/>
  <c r="J78" i="4"/>
  <c r="J1351" i="4"/>
  <c r="J1575" i="4"/>
  <c r="J1027" i="4"/>
  <c r="J853" i="4"/>
  <c r="J50" i="4"/>
  <c r="J1389" i="4"/>
  <c r="J1533" i="4"/>
  <c r="J60" i="4"/>
  <c r="J890" i="4"/>
  <c r="J975" i="4"/>
  <c r="J380" i="4"/>
  <c r="J586" i="4"/>
  <c r="J259" i="4"/>
  <c r="J750" i="4"/>
  <c r="J317" i="4"/>
  <c r="J1368" i="4"/>
  <c r="J370" i="4"/>
  <c r="J1055" i="4"/>
  <c r="J764" i="4"/>
  <c r="J296" i="4"/>
  <c r="J651" i="4"/>
  <c r="J1035" i="4"/>
  <c r="J1602" i="4"/>
  <c r="J1653" i="4"/>
  <c r="J417" i="4"/>
  <c r="J444" i="4"/>
  <c r="J364" i="4"/>
  <c r="J407" i="4"/>
  <c r="J770" i="4"/>
  <c r="J204" i="4"/>
  <c r="J1291" i="4"/>
  <c r="J1222" i="4"/>
  <c r="J1436" i="4"/>
  <c r="J1365" i="4"/>
  <c r="J568" i="4"/>
  <c r="J285" i="4"/>
  <c r="J187" i="4"/>
  <c r="J596" i="4"/>
  <c r="J1428" i="4"/>
  <c r="J241" i="4"/>
  <c r="J1562" i="4"/>
  <c r="J997" i="4"/>
  <c r="J686" i="4"/>
  <c r="J1497" i="4"/>
  <c r="J1025" i="4"/>
  <c r="J308" i="4"/>
  <c r="J486" i="4"/>
  <c r="J561" i="4"/>
  <c r="J858" i="4"/>
  <c r="J787" i="4"/>
  <c r="J359" i="4"/>
  <c r="J1171" i="4"/>
  <c r="J328" i="4"/>
  <c r="J1479" i="4"/>
  <c r="J1705" i="4"/>
  <c r="J1697" i="4"/>
  <c r="J1316" i="4"/>
  <c r="J746" i="4"/>
  <c r="J899" i="4"/>
  <c r="J1203" i="4"/>
  <c r="J366" i="4"/>
  <c r="J1162" i="4"/>
  <c r="J739" i="4"/>
  <c r="J738" i="4"/>
  <c r="J562" i="4"/>
  <c r="J903" i="4"/>
  <c r="J88" i="4"/>
  <c r="J41" i="4"/>
  <c r="J1262" i="4"/>
  <c r="J684" i="4"/>
  <c r="J246" i="4"/>
  <c r="J573" i="4"/>
  <c r="J892" i="4"/>
  <c r="J473" i="4"/>
  <c r="J766" i="4"/>
  <c r="J1073" i="4"/>
  <c r="J36" i="4"/>
  <c r="J918" i="4"/>
  <c r="J262" i="4"/>
  <c r="J1011" i="4"/>
  <c r="J214" i="4"/>
  <c r="J363" i="4"/>
  <c r="J1375" i="4"/>
  <c r="J1223" i="4"/>
  <c r="J1441" i="4"/>
  <c r="J1531" i="4"/>
  <c r="J299" i="4"/>
  <c r="J897" i="4"/>
  <c r="J1101" i="4"/>
  <c r="J1527" i="4"/>
  <c r="J210" i="4"/>
  <c r="J620" i="4"/>
  <c r="J229" i="4"/>
  <c r="J751" i="4"/>
  <c r="J1004" i="4"/>
  <c r="J1357" i="4"/>
  <c r="J1587" i="4"/>
  <c r="J1582" i="4"/>
  <c r="J337" i="4"/>
  <c r="J1392" i="4"/>
  <c r="J81" i="4"/>
  <c r="J628" i="4"/>
  <c r="J882" i="4"/>
  <c r="J713" i="4"/>
  <c r="J1299" i="4"/>
  <c r="J240" i="4"/>
  <c r="J396" i="4"/>
  <c r="J87" i="4"/>
  <c r="J20" i="4"/>
  <c r="J199" i="4"/>
  <c r="J877" i="4"/>
  <c r="J1161" i="4"/>
  <c r="J1229" i="4"/>
  <c r="J100" i="4"/>
  <c r="J1120" i="4"/>
  <c r="J1129" i="4"/>
  <c r="J891" i="4"/>
  <c r="J203" i="4"/>
  <c r="J1054" i="4"/>
  <c r="J83" i="4"/>
  <c r="J1050" i="4"/>
  <c r="J1626" i="4"/>
  <c r="J1060" i="4"/>
  <c r="J1451" i="4"/>
  <c r="J105" i="4"/>
  <c r="J1294" i="4"/>
  <c r="J1701" i="4"/>
  <c r="J434" i="4"/>
  <c r="J1205" i="4"/>
  <c r="J1403" i="4"/>
  <c r="J718" i="4"/>
  <c r="J1442" i="4"/>
  <c r="J662" i="4"/>
  <c r="J1339" i="4"/>
  <c r="J85" i="4"/>
  <c r="J1155" i="4"/>
  <c r="J1163" i="4"/>
  <c r="J827" i="4"/>
  <c r="J373" i="4"/>
  <c r="J1324" i="4"/>
  <c r="J584" i="4"/>
  <c r="J605" i="4"/>
  <c r="J1536" i="4"/>
  <c r="J754" i="4"/>
  <c r="J1033" i="4"/>
  <c r="J400" i="4"/>
  <c r="J1168" i="4"/>
  <c r="J461" i="4"/>
  <c r="J879" i="4"/>
  <c r="J267" i="4"/>
  <c r="J122" i="4"/>
  <c r="J820" i="4"/>
  <c r="J1561" i="4"/>
  <c r="J420" i="4"/>
  <c r="J961" i="4"/>
  <c r="J1592" i="4"/>
  <c r="J1342" i="4"/>
  <c r="J294" i="4"/>
  <c r="J431" i="4"/>
  <c r="J1584" i="4"/>
  <c r="J1447" i="4"/>
  <c r="J404" i="4"/>
  <c r="J111" i="4"/>
  <c r="J1235" i="4"/>
  <c r="J415" i="4"/>
  <c r="J1297" i="4"/>
  <c r="J1057" i="4"/>
  <c r="J443" i="4"/>
  <c r="J86" i="4"/>
  <c r="J752" i="4"/>
  <c r="J1520" i="4"/>
  <c r="J1409" i="4"/>
  <c r="J522" i="4"/>
  <c r="J909" i="4"/>
  <c r="J910" i="4"/>
  <c r="J817" i="4"/>
  <c r="J1423" i="4"/>
  <c r="J228" i="4"/>
  <c r="J1412" i="4"/>
  <c r="J23" i="4"/>
  <c r="J1221" i="4"/>
  <c r="J1464" i="4"/>
  <c r="J1674" i="4"/>
  <c r="J1667" i="4"/>
  <c r="J619" i="4"/>
  <c r="J1152" i="4"/>
  <c r="J1070" i="4"/>
  <c r="J572" i="4"/>
  <c r="J245" i="4"/>
  <c r="J819" i="4"/>
  <c r="J803" i="4"/>
  <c r="J251" i="4"/>
  <c r="J1184" i="4"/>
  <c r="J58" i="4"/>
  <c r="J888" i="4"/>
  <c r="J565" i="4"/>
  <c r="J675" i="4"/>
  <c r="J1305" i="4"/>
  <c r="J825" i="4"/>
  <c r="J1691" i="4"/>
  <c r="J1384" i="4"/>
  <c r="J632" i="4"/>
  <c r="J302" i="4"/>
  <c r="J630" i="4"/>
  <c r="J876" i="4"/>
  <c r="J1295" i="4"/>
  <c r="J959" i="4"/>
  <c r="J1146" i="4"/>
  <c r="J660" i="4"/>
  <c r="J1388" i="4"/>
  <c r="J1670" i="4"/>
  <c r="J147" i="4"/>
  <c r="J846" i="4"/>
  <c r="J567" i="4"/>
  <c r="J42" i="4"/>
  <c r="J1500" i="4"/>
  <c r="J1019" i="4"/>
  <c r="J616" i="4"/>
  <c r="J1144" i="4"/>
  <c r="J260" i="4"/>
  <c r="J312" i="4"/>
  <c r="J489" i="4"/>
  <c r="J1437" i="4"/>
  <c r="J1208" i="4"/>
  <c r="J904" i="4"/>
  <c r="J1599" i="4"/>
  <c r="J17" i="4"/>
  <c r="J37" i="4"/>
  <c r="J8" i="4"/>
  <c r="J1352" i="4"/>
  <c r="J1635" i="4"/>
  <c r="J889" i="4"/>
  <c r="J212" i="4"/>
  <c r="J1425" i="4"/>
  <c r="J1590" i="4"/>
  <c r="J1502" i="4"/>
  <c r="J1540" i="4"/>
  <c r="J446" i="4"/>
  <c r="J1474" i="4"/>
  <c r="J291" i="4"/>
  <c r="J1318" i="4"/>
  <c r="J906" i="4"/>
  <c r="J1199" i="4"/>
  <c r="J244" i="4"/>
  <c r="J268" i="4"/>
  <c r="J785" i="4"/>
  <c r="J513" i="4"/>
  <c r="J1569" i="4"/>
  <c r="J821" i="4"/>
  <c r="J618" i="4"/>
  <c r="J1074" i="4"/>
  <c r="J1484" i="4"/>
  <c r="J1420" i="4"/>
  <c r="J64" i="4"/>
  <c r="J91" i="4"/>
  <c r="J530" i="4"/>
  <c r="J929" i="4"/>
  <c r="J1631" i="4"/>
  <c r="J1568" i="4"/>
  <c r="J116" i="4"/>
  <c r="J269" i="4"/>
  <c r="J531" i="4"/>
  <c r="J128" i="4"/>
  <c r="J376" i="4"/>
  <c r="J1317" i="4"/>
  <c r="J672" i="4"/>
  <c r="J1196" i="4"/>
  <c r="J1003" i="4"/>
  <c r="J1315" i="4"/>
  <c r="J306" i="4"/>
  <c r="J378" i="4"/>
  <c r="J450" i="4"/>
  <c r="J551" i="4"/>
  <c r="J590" i="4"/>
  <c r="J1534" i="4"/>
  <c r="J1432" i="4"/>
  <c r="J335" i="4"/>
  <c r="J1183" i="4"/>
  <c r="J314" i="4"/>
  <c r="J1265" i="4"/>
  <c r="J469" i="4"/>
  <c r="J1544" i="4"/>
  <c r="J800" i="4"/>
  <c r="J1386" i="4"/>
  <c r="J1110" i="4"/>
  <c r="J1433" i="4"/>
  <c r="J1189" i="4"/>
  <c r="J1149" i="4"/>
  <c r="J883" i="4"/>
  <c r="J843" i="4"/>
  <c r="J80" i="4"/>
  <c r="J12" i="4"/>
  <c r="J131" i="4"/>
  <c r="J318" i="4"/>
  <c r="J554" i="4"/>
  <c r="J1082" i="4"/>
  <c r="J637" i="4"/>
  <c r="J1312" i="4"/>
  <c r="J990" i="4"/>
  <c r="J371" i="4"/>
  <c r="J192" i="4"/>
  <c r="J1572" i="4"/>
  <c r="J369" i="4"/>
  <c r="J1398" i="4"/>
  <c r="J665" i="4"/>
  <c r="J135" i="4"/>
  <c r="J1335" i="4"/>
  <c r="J49" i="4"/>
  <c r="J334" i="4"/>
  <c r="J761" i="4"/>
  <c r="J955" i="4"/>
  <c r="J382" i="4"/>
  <c r="J1109" i="4"/>
  <c r="J744" i="4"/>
  <c r="J1087" i="4"/>
  <c r="J911" i="4"/>
  <c r="J994" i="4"/>
  <c r="J1564" i="4"/>
  <c r="J1532" i="4"/>
  <c r="J865" i="4"/>
  <c r="J1593" i="4"/>
  <c r="J1566" i="4"/>
  <c r="J102" i="4"/>
  <c r="J606" i="4"/>
  <c r="J1619" i="4"/>
  <c r="J1378" i="4"/>
  <c r="J1611" i="4"/>
  <c r="J978" i="4"/>
  <c r="J1133" i="4"/>
  <c r="J981" i="4"/>
  <c r="J196" i="4"/>
  <c r="J1486" i="4"/>
  <c r="J1211" i="4"/>
  <c r="J73" i="4"/>
  <c r="J329" i="4"/>
  <c r="J1419" i="4"/>
  <c r="J445" i="4"/>
  <c r="J1052" i="4"/>
  <c r="J1037" i="4"/>
  <c r="J559" i="4"/>
  <c r="J1696" i="4"/>
  <c r="J1325" i="4"/>
  <c r="J696" i="4"/>
  <c r="J1506" i="4"/>
  <c r="J1010" i="4"/>
  <c r="J1125" i="4"/>
  <c r="J162" i="4"/>
  <c r="J1293" i="4"/>
  <c r="J615" i="4"/>
  <c r="J1679" i="4"/>
  <c r="J916" i="4"/>
  <c r="J1379" i="4"/>
  <c r="J1088" i="4"/>
  <c r="J1111" i="4"/>
  <c r="J1699" i="4"/>
  <c r="J1504" i="4"/>
  <c r="J1438" i="4"/>
  <c r="J1570" i="4"/>
  <c r="J274" i="4"/>
  <c r="J607" i="4"/>
  <c r="J211" i="4"/>
  <c r="J796" i="4"/>
  <c r="J1122" i="4"/>
  <c r="J264" i="4"/>
  <c r="J1654" i="4"/>
  <c r="J1469" i="4"/>
  <c r="J1145" i="4"/>
  <c r="J829" i="4"/>
  <c r="J118" i="4"/>
  <c r="J457" i="4"/>
  <c r="J1525" i="4"/>
  <c r="J1075" i="4"/>
  <c r="J1505" i="4"/>
  <c r="J144" i="4"/>
  <c r="J401" i="4"/>
  <c r="J133" i="4"/>
  <c r="J1538" i="4"/>
  <c r="J1647" i="4"/>
  <c r="J1303" i="4"/>
  <c r="J1686" i="4"/>
  <c r="J813" i="4"/>
  <c r="J1012" i="4"/>
  <c r="J393" i="4"/>
  <c r="J143" i="4"/>
  <c r="J1488" i="4"/>
  <c r="J1284" i="4"/>
  <c r="J151" i="4"/>
  <c r="J1508" i="4"/>
  <c r="J425" i="4"/>
  <c r="J745" i="4"/>
  <c r="J413" i="4"/>
  <c r="J1228" i="4"/>
  <c r="J1588" i="4"/>
  <c r="J569" i="4"/>
  <c r="J282" i="4"/>
  <c r="J109" i="4"/>
  <c r="J1261" i="4"/>
  <c r="J729" i="4"/>
  <c r="J1456" i="4"/>
  <c r="J197" i="4"/>
  <c r="J33" i="4"/>
  <c r="J1517" i="4"/>
  <c r="J543" i="4"/>
  <c r="J1470" i="4"/>
  <c r="J1005" i="4"/>
  <c r="J90" i="4"/>
  <c r="J930" i="4"/>
  <c r="J1300" i="4"/>
  <c r="J69" i="4"/>
  <c r="J601" i="4"/>
  <c r="J360" i="4"/>
  <c r="J636" i="4"/>
  <c r="J1682" i="4"/>
  <c r="J1281" i="4"/>
  <c r="J27" i="4"/>
  <c r="J657" i="4"/>
  <c r="J1001" i="4"/>
  <c r="J1594" i="4"/>
  <c r="J39" i="4"/>
  <c r="J38" i="4"/>
  <c r="J1383" i="4"/>
  <c r="J1030" i="4"/>
  <c r="J1172" i="4"/>
  <c r="J129" i="4"/>
  <c r="J1283" i="4"/>
  <c r="J1372" i="4"/>
  <c r="J280" i="4"/>
  <c r="J150" i="4"/>
  <c r="J552" i="4"/>
  <c r="J1698" i="4"/>
  <c r="J47" i="4"/>
  <c r="J1600" i="4"/>
  <c r="J1289" i="4"/>
  <c r="J272" i="4"/>
  <c r="J1555" i="4"/>
  <c r="J1434" i="4"/>
  <c r="J749" i="4"/>
  <c r="J165" i="4"/>
  <c r="J538" i="4"/>
  <c r="J399" i="4"/>
  <c r="J1610" i="4"/>
  <c r="J661" i="4"/>
  <c r="J124" i="4"/>
  <c r="J797" i="4"/>
  <c r="J1601" i="4"/>
  <c r="J1543" i="4"/>
  <c r="J1321" i="4"/>
  <c r="J76" i="4"/>
  <c r="J46" i="4"/>
  <c r="J161" i="4"/>
  <c r="J1091" i="4"/>
  <c r="J812" i="4"/>
  <c r="J1510" i="4"/>
  <c r="J487" i="4"/>
  <c r="J1115" i="4"/>
  <c r="J59" i="4"/>
  <c r="J1250" i="4"/>
  <c r="J1085" i="4"/>
  <c r="J1009" i="4"/>
  <c r="J1051" i="4"/>
  <c r="J424" i="4"/>
  <c r="J1396" i="4"/>
  <c r="J226" i="4"/>
  <c r="J1257" i="4"/>
  <c r="J383" i="4"/>
  <c r="J1665" i="4"/>
  <c r="J962" i="4"/>
  <c r="J847" i="4"/>
  <c r="J1648" i="4"/>
  <c r="J1046" i="4"/>
  <c r="J1553" i="4"/>
  <c r="J756" i="4"/>
  <c r="J1131" i="4"/>
  <c r="J678" i="4"/>
  <c r="J1279" i="4"/>
  <c r="J1577" i="4"/>
  <c r="J252" i="4"/>
  <c r="J402" i="4"/>
  <c r="J564" i="4"/>
  <c r="J1629" i="4"/>
  <c r="J1142" i="4"/>
  <c r="J1354" i="4"/>
  <c r="J1353" i="4"/>
  <c r="J62" i="4"/>
  <c r="J871" i="4"/>
  <c r="J679" i="4"/>
  <c r="J1328" i="4"/>
  <c r="J1369" i="4"/>
  <c r="J426" i="4"/>
  <c r="J492" i="4"/>
  <c r="J1105" i="4"/>
  <c r="J1007" i="4"/>
  <c r="J500" i="4"/>
  <c r="J634" i="4"/>
  <c r="J275" i="4"/>
  <c r="J405" i="4"/>
  <c r="J1049" i="4"/>
  <c r="J1574" i="4"/>
  <c r="J345" i="4"/>
  <c r="J791" i="4"/>
  <c r="J624" i="4"/>
  <c r="J183" i="4"/>
  <c r="J1597" i="4"/>
  <c r="J372" i="4"/>
  <c r="J576" i="4"/>
  <c r="J1270" i="4"/>
  <c r="J988" i="4"/>
  <c r="J1322" i="4"/>
  <c r="J597" i="4"/>
  <c r="J1116" i="4"/>
  <c r="J224" i="4"/>
  <c r="J1512" i="4"/>
  <c r="J1507" i="4"/>
  <c r="J1513" i="4"/>
  <c r="J731" i="4"/>
  <c r="J818" i="4"/>
  <c r="J113" i="4"/>
  <c r="J51" i="4"/>
  <c r="J631" i="4"/>
  <c r="J1114" i="4"/>
  <c r="J966" i="4"/>
  <c r="J456" i="4"/>
  <c r="J724" i="4"/>
  <c r="J537" i="4"/>
  <c r="J1020" i="4"/>
  <c r="J19" i="4"/>
  <c r="J1329" i="4"/>
  <c r="J74" i="4"/>
  <c r="J1604" i="4"/>
  <c r="J1071" i="4"/>
  <c r="J1034" i="4"/>
  <c r="J1319" i="4"/>
  <c r="J740" i="4"/>
  <c r="J1134" i="4"/>
  <c r="J1124" i="4"/>
  <c r="J854" i="4"/>
  <c r="J428" i="4"/>
  <c r="J690" i="4"/>
  <c r="J22" i="4"/>
  <c r="J1346" i="4"/>
  <c r="J164" i="4"/>
  <c r="J497" i="4"/>
  <c r="J237" i="4"/>
  <c r="J802" i="4"/>
  <c r="J483" i="4"/>
  <c r="J1640" i="4"/>
  <c r="J92" i="4"/>
  <c r="J207" i="4"/>
  <c r="J815" i="4"/>
  <c r="J298" i="4"/>
  <c r="J1401" i="4"/>
  <c r="J1103" i="4"/>
  <c r="J922" i="4"/>
  <c r="J980" i="4"/>
  <c r="J1230" i="4"/>
  <c r="J3" i="4"/>
  <c r="J140" i="4"/>
  <c r="J838" i="4"/>
  <c r="J1181" i="4"/>
  <c r="J1387" i="4"/>
  <c r="J1153" i="4"/>
  <c r="J194" i="4"/>
  <c r="J1548" i="4"/>
  <c r="J266" i="4"/>
  <c r="J653" i="4"/>
  <c r="J613" i="4"/>
  <c r="J763" i="4"/>
  <c r="J913" i="4"/>
  <c r="J782" i="4"/>
  <c r="J355" i="4"/>
  <c r="J1614" i="4"/>
  <c r="J474" i="4"/>
  <c r="J1173" i="4"/>
  <c r="J1639" i="4"/>
  <c r="J599" i="4"/>
  <c r="J963" i="4"/>
  <c r="J1117" i="4"/>
  <c r="J1645" i="4"/>
  <c r="J174" i="4"/>
  <c r="J1652" i="4"/>
  <c r="J379" i="4"/>
  <c r="J1554" i="4"/>
  <c r="J1620" i="4"/>
  <c r="J898" i="4"/>
  <c r="J216" i="4"/>
  <c r="J1367" i="4"/>
  <c r="J331" i="4"/>
  <c r="J491" i="4"/>
  <c r="J970" i="4"/>
  <c r="J1406" i="4"/>
  <c r="J1028" i="4"/>
  <c r="J1197" i="4"/>
  <c r="J878" i="4"/>
  <c r="J1609" i="4"/>
  <c r="J419" i="4"/>
  <c r="J1182" i="4"/>
  <c r="J70" i="4"/>
  <c r="J281" i="4"/>
  <c r="J991" i="4"/>
  <c r="J1275" i="4"/>
  <c r="J159" i="4"/>
  <c r="J398" i="4"/>
  <c r="J1048" i="4"/>
  <c r="J171" i="4"/>
  <c r="J844" i="4"/>
  <c r="J932" i="4"/>
  <c r="J629" i="4"/>
  <c r="J368" i="4"/>
  <c r="J1047" i="4"/>
  <c r="J448" i="4"/>
  <c r="J230" i="4"/>
  <c r="J1595" i="4"/>
  <c r="J300" i="4"/>
  <c r="J305" i="4"/>
  <c r="J1066" i="4"/>
  <c r="J1065" i="4"/>
  <c r="J1586" i="4"/>
  <c r="J860" i="4"/>
  <c r="J243" i="4"/>
  <c r="J1581" i="4"/>
  <c r="J1232" i="4"/>
  <c r="J610" i="4"/>
  <c r="J801" i="4"/>
  <c r="J700" i="4"/>
  <c r="J574" i="4"/>
  <c r="J1684" i="4"/>
  <c r="J534" i="4"/>
  <c r="J809" i="4"/>
  <c r="J579" i="4"/>
  <c r="J93" i="4"/>
  <c r="J1100" i="4"/>
  <c r="J1280" i="4"/>
  <c r="J806" i="4"/>
  <c r="J974" i="4"/>
  <c r="J1096" i="4"/>
  <c r="J1076" i="4"/>
  <c r="J639" i="4"/>
  <c r="J110" i="4"/>
  <c r="J414" i="4"/>
  <c r="J1244" i="4"/>
  <c r="J535" i="4"/>
  <c r="J1136" i="4"/>
  <c r="J995" i="4"/>
  <c r="J1029" i="4"/>
  <c r="J546" i="4"/>
  <c r="J712" i="4"/>
  <c r="J703" i="4"/>
  <c r="J1013" i="4"/>
  <c r="J598" i="4"/>
  <c r="J470" i="4"/>
  <c r="J1217" i="4"/>
  <c r="J1140" i="4"/>
  <c r="J571" i="4"/>
  <c r="J747" i="4"/>
  <c r="J365" i="4"/>
  <c r="J965" i="4"/>
  <c r="J1298" i="4"/>
  <c r="J257" i="4"/>
  <c r="J577" i="4"/>
  <c r="J136" i="4"/>
  <c r="J310" i="4"/>
  <c r="J1187" i="4"/>
  <c r="J527" i="4"/>
  <c r="J235" i="4"/>
  <c r="J594" i="4"/>
  <c r="J642" i="4"/>
  <c r="J1042" i="4"/>
  <c r="J1661" i="4"/>
  <c r="J542" i="4"/>
  <c r="J736" i="4"/>
  <c r="J643" i="4"/>
  <c r="J976" i="4"/>
  <c r="J842" i="4"/>
  <c r="J1677" i="4"/>
  <c r="J9" i="4"/>
  <c r="J1457" i="4"/>
  <c r="J730" i="4"/>
  <c r="J946" i="4"/>
  <c r="J1624" i="4"/>
  <c r="J239" i="4"/>
  <c r="J1475" i="4"/>
  <c r="J354" i="4"/>
  <c r="J1514" i="4"/>
  <c r="J1304" i="4"/>
  <c r="J1256" i="4"/>
  <c r="J828" i="4"/>
  <c r="J261" i="4"/>
  <c r="J1522" i="4"/>
  <c r="J1170" i="4"/>
  <c r="J699" i="4"/>
  <c r="J722" i="4"/>
  <c r="J1268" i="4"/>
  <c r="J1659" i="4"/>
  <c r="J1089" i="4"/>
  <c r="J1128" i="4"/>
  <c r="J1578" i="4"/>
  <c r="J1024" i="4"/>
  <c r="J793" i="4"/>
  <c r="J1489" i="4"/>
  <c r="J1175" i="4"/>
  <c r="J219" i="4"/>
  <c r="J942" i="4"/>
  <c r="J279" i="4"/>
  <c r="J1287" i="4"/>
  <c r="J790" i="4"/>
  <c r="J1418" i="4"/>
  <c r="J518" i="4"/>
  <c r="J529" i="4"/>
  <c r="J1179" i="4"/>
  <c r="J834" i="4"/>
  <c r="J993" i="4"/>
  <c r="J4" i="4"/>
  <c r="J336" i="4"/>
  <c r="J1252" i="4"/>
  <c r="J451" i="4"/>
  <c r="J674" i="4"/>
  <c r="J1615" i="4"/>
  <c r="J323" i="4"/>
  <c r="J1148" i="4"/>
  <c r="J648" i="4"/>
  <c r="J1466" i="4"/>
  <c r="J1141" i="4"/>
  <c r="J1113" i="4"/>
  <c r="J234" i="4"/>
  <c r="J1072" i="4"/>
  <c r="J288" i="4"/>
  <c r="J1061" i="4"/>
  <c r="J951" i="4"/>
  <c r="J190" i="4"/>
  <c r="J1416" i="4"/>
  <c r="J1550" i="4"/>
  <c r="J935" i="4"/>
  <c r="J394" i="4"/>
  <c r="J1435" i="4"/>
  <c r="J816" i="4"/>
  <c r="J1126" i="4"/>
  <c r="J1138" i="4"/>
  <c r="J1462" i="4"/>
  <c r="J907" i="4"/>
  <c r="J1290" i="4"/>
  <c r="J277" i="4"/>
  <c r="J1258" i="4"/>
  <c r="J119" i="4"/>
  <c r="J580" i="4"/>
  <c r="J182" i="4"/>
  <c r="J112" i="4"/>
  <c r="J1331" i="4"/>
  <c r="J1202" i="4"/>
  <c r="J886" i="4"/>
  <c r="J920" i="4"/>
  <c r="J837" i="4"/>
  <c r="J1547" i="4"/>
  <c r="J160" i="4"/>
  <c r="J130" i="4"/>
  <c r="J583" i="4"/>
  <c r="J1519" i="4"/>
  <c r="J968" i="4"/>
  <c r="J733" i="4"/>
  <c r="J1446" i="4"/>
  <c r="J912" i="4"/>
  <c r="J867" i="4"/>
  <c r="J146" i="4"/>
  <c r="J1382" i="4"/>
  <c r="J254" i="4"/>
  <c r="J862" i="4"/>
  <c r="J5" i="4"/>
  <c r="J553" i="4"/>
  <c r="J1606" i="4"/>
  <c r="J184" i="4"/>
  <c r="J525" i="4"/>
  <c r="J25" i="4"/>
  <c r="J741" i="4"/>
  <c r="J874" i="4"/>
  <c r="J30" i="4"/>
  <c r="J1628" i="4"/>
  <c r="J1260" i="4"/>
  <c r="J1490" i="4"/>
  <c r="J585" i="4"/>
  <c r="J1266" i="4"/>
  <c r="J233" i="4"/>
  <c r="J462" i="4"/>
  <c r="J416" i="4"/>
  <c r="J1348" i="4"/>
  <c r="J1664" i="4"/>
  <c r="J1278" i="4"/>
  <c r="J1276" i="4"/>
  <c r="J715" i="4"/>
  <c r="J541" i="4"/>
  <c r="J1627" i="4"/>
  <c r="J1302" i="4"/>
  <c r="J1151" i="4"/>
  <c r="J55" i="4"/>
  <c r="J937" i="4"/>
  <c r="J1405" i="4"/>
  <c r="J507" i="4"/>
  <c r="J200" i="4"/>
  <c r="J742" i="4"/>
  <c r="J1651" i="4"/>
  <c r="J931" i="4"/>
  <c r="J26" i="4"/>
  <c r="J441" i="4"/>
  <c r="J1000" i="4"/>
  <c r="J1358" i="4"/>
  <c r="J1359" i="4"/>
  <c r="J540" i="4"/>
  <c r="J98" i="4"/>
  <c r="J142" i="4"/>
  <c r="J388" i="4"/>
  <c r="J979" i="4"/>
  <c r="J1296" i="4"/>
  <c r="J719" i="4"/>
  <c r="J528" i="4"/>
  <c r="J1095" i="4"/>
  <c r="J725" i="4"/>
  <c r="J1233" i="4"/>
  <c r="J106" i="4"/>
  <c r="J1660" i="4"/>
  <c r="J1058" i="4"/>
  <c r="J253" i="4"/>
  <c r="J1323" i="4"/>
  <c r="J1445" i="4"/>
  <c r="J676" i="4"/>
  <c r="J644" i="4"/>
  <c r="J799" i="4"/>
  <c r="J84" i="4"/>
  <c r="J972" i="4"/>
  <c r="J1424" i="4"/>
  <c r="J68" i="4"/>
  <c r="J186" i="4"/>
  <c r="J501" i="4"/>
  <c r="J824" i="4"/>
  <c r="J1430" i="4"/>
  <c r="J155" i="4"/>
  <c r="J1612" i="4"/>
  <c r="J18" i="4"/>
  <c r="J466" i="4"/>
  <c r="J421" i="4"/>
  <c r="J397" i="4"/>
  <c r="J1477" i="4"/>
  <c r="J1251" i="4"/>
  <c r="J145" i="4"/>
  <c r="J1062" i="4"/>
  <c r="J1098" i="4"/>
  <c r="J1644" i="4"/>
  <c r="J655" i="4"/>
  <c r="J1016" i="4"/>
  <c r="J762" i="4"/>
  <c r="J180" i="4"/>
  <c r="J1495" i="4"/>
  <c r="J71" i="4"/>
  <c r="J1255" i="4"/>
  <c r="J555" i="4"/>
  <c r="J107" i="4"/>
  <c r="J127" i="4"/>
  <c r="J1104" i="4"/>
  <c r="J900" i="4"/>
  <c r="J356" i="4"/>
  <c r="J1273" i="4"/>
  <c r="J1259" i="4"/>
  <c r="J154" i="4"/>
  <c r="J1338" i="4"/>
  <c r="J1535" i="4"/>
  <c r="J671" i="4"/>
  <c r="J217" i="4"/>
  <c r="J408" i="4"/>
  <c r="J921" i="4"/>
  <c r="J66" i="4"/>
  <c r="J940" i="4"/>
  <c r="J835" i="4"/>
  <c r="J1658" i="4"/>
  <c r="J885" i="4"/>
  <c r="J697" i="4"/>
  <c r="J1393" i="4"/>
  <c r="J173" i="4"/>
  <c r="J778" i="4"/>
  <c r="J638" i="4"/>
  <c r="J1253" i="4"/>
  <c r="J519" i="4"/>
  <c r="J677" i="4"/>
  <c r="J40" i="4"/>
  <c r="J484" i="4"/>
  <c r="J1143" i="4"/>
  <c r="J286" i="4"/>
  <c r="J1693" i="4"/>
  <c r="J1483" i="4"/>
  <c r="J517" i="4"/>
  <c r="J1650" i="4"/>
  <c r="J1668" i="4"/>
  <c r="J957" i="4"/>
  <c r="J342" i="4"/>
  <c r="J989" i="4"/>
  <c r="J1591" i="4"/>
  <c r="J1622" i="4"/>
  <c r="J208" i="4"/>
  <c r="J1545" i="4"/>
  <c r="J1039" i="4"/>
  <c r="J706" i="4"/>
  <c r="J1326" i="4"/>
  <c r="J589" i="4"/>
  <c r="J1669" i="4"/>
  <c r="J683" i="4"/>
  <c r="J1112" i="4"/>
  <c r="J999" i="4"/>
  <c r="J926" i="4"/>
  <c r="J857" i="4"/>
  <c r="J167" i="4"/>
  <c r="J971" i="4"/>
  <c r="J649" i="4"/>
  <c r="J1084" i="4"/>
  <c r="J1154" i="4"/>
  <c r="J560" i="4"/>
  <c r="J1068" i="4"/>
  <c r="J950" i="4"/>
  <c r="J502" i="4"/>
  <c r="J1373" i="4"/>
  <c r="J1079" i="4"/>
  <c r="J704" i="4"/>
  <c r="J1537" i="4"/>
  <c r="J351" i="4"/>
  <c r="J1271" i="4"/>
  <c r="J232" i="4"/>
  <c r="J917" i="4"/>
  <c r="J949" i="4"/>
  <c r="J505" i="4"/>
  <c r="J726" i="4"/>
  <c r="J362" i="4"/>
  <c r="J65" i="4"/>
  <c r="J1431" i="4"/>
  <c r="J10" i="4"/>
  <c r="J67" i="4"/>
  <c r="J609" i="4"/>
  <c r="J1649" i="4"/>
  <c r="J1241" i="4"/>
  <c r="J287" i="4"/>
  <c r="J1571" i="4"/>
  <c r="J158" i="4"/>
  <c r="J263" i="4"/>
  <c r="J338" i="4"/>
  <c r="J293" i="4"/>
  <c r="J1598" i="4"/>
  <c r="J1249" i="4"/>
  <c r="J191" i="4"/>
  <c r="J177" i="4"/>
  <c r="J621" i="4"/>
  <c r="J1194" i="4"/>
  <c r="J1404" i="4"/>
  <c r="J1282" i="4"/>
  <c r="J499" i="4"/>
  <c r="J1336" i="4"/>
  <c r="J509" i="4"/>
  <c r="J1530" i="4"/>
  <c r="J48" i="4"/>
  <c r="J685" i="4"/>
  <c r="J152" i="4"/>
  <c r="J433" i="4"/>
  <c r="J873" i="4"/>
  <c r="J403" i="4"/>
  <c r="J1219" i="4"/>
  <c r="J1443" i="4"/>
  <c r="J1274" i="4"/>
  <c r="J1427" i="4"/>
  <c r="J1130" i="4"/>
  <c r="J775" i="4"/>
  <c r="J248" i="4"/>
  <c r="J270" i="4"/>
  <c r="J32" i="4"/>
  <c r="J1188" i="4"/>
  <c r="J209" i="4"/>
  <c r="J271" i="4"/>
  <c r="J77" i="4"/>
  <c r="J1264" i="4"/>
  <c r="J1465" i="4"/>
  <c r="J627" i="4"/>
  <c r="J1206" i="4"/>
  <c r="J622" i="4"/>
  <c r="J1429" i="4"/>
  <c r="J447" i="4"/>
  <c r="J887" i="4"/>
  <c r="J1330" i="4"/>
  <c r="J358" i="4"/>
  <c r="J647" i="4"/>
  <c r="K126" i="4"/>
  <c r="K1656" i="4"/>
  <c r="K1246" i="4"/>
  <c r="K117" i="4"/>
  <c r="K1634" i="4"/>
  <c r="K830" i="4"/>
  <c r="K1637" i="4"/>
  <c r="K640" i="4"/>
  <c r="K641" i="4"/>
  <c r="K284" i="4"/>
  <c r="K1106" i="4"/>
  <c r="K172" i="4"/>
  <c r="K1127" i="4"/>
  <c r="K301" i="4"/>
  <c r="K773" i="4"/>
  <c r="K709" i="4"/>
  <c r="K840" i="4"/>
  <c r="K1663" i="4"/>
  <c r="K1411" i="4"/>
  <c r="K659" i="4"/>
  <c r="K767" i="4"/>
  <c r="K1267" i="4"/>
  <c r="K1174" i="4"/>
  <c r="K1306" i="4"/>
  <c r="K125" i="4"/>
  <c r="K391" i="4"/>
  <c r="K688" i="4"/>
  <c r="K859" i="4"/>
  <c r="K43" i="4"/>
  <c r="K925" i="4"/>
  <c r="K578" i="4"/>
  <c r="K1310" i="4"/>
  <c r="K1524" i="4"/>
  <c r="K1449" i="4"/>
  <c r="K969" i="4"/>
  <c r="K1160" i="4"/>
  <c r="K870" i="4"/>
  <c r="K1040" i="4"/>
  <c r="K1247" i="4"/>
  <c r="K1158" i="4"/>
  <c r="K1491" i="4"/>
  <c r="K967" i="4"/>
  <c r="K760" i="4"/>
  <c r="K1056" i="4"/>
  <c r="K45" i="4"/>
  <c r="K536" i="4"/>
  <c r="K1238" i="4"/>
  <c r="K1630" i="4"/>
  <c r="K1454" i="4"/>
  <c r="K795" i="4"/>
  <c r="K516" i="4"/>
  <c r="K384" i="4"/>
  <c r="K381" i="4"/>
  <c r="K1542" i="4"/>
  <c r="K479" i="4"/>
  <c r="K611" i="4"/>
  <c r="K1485" i="4"/>
  <c r="K1118" i="4"/>
  <c r="K1607" i="4"/>
  <c r="K1224" i="4"/>
  <c r="K1240" i="4"/>
  <c r="K201" i="4"/>
  <c r="K1349" i="4"/>
  <c r="K1225" i="4"/>
  <c r="K1461" i="4"/>
  <c r="K914" i="4"/>
  <c r="K1269" i="4"/>
  <c r="K321" i="4"/>
  <c r="K442" i="4"/>
  <c r="K646" i="4"/>
  <c r="K385" i="4"/>
  <c r="K1327" i="4"/>
  <c r="K635" i="4"/>
  <c r="K689" i="4"/>
  <c r="K303" i="4"/>
  <c r="K1576" i="4"/>
  <c r="K480" i="4"/>
  <c r="K1191" i="4"/>
  <c r="K608" i="4"/>
  <c r="K423" i="4"/>
  <c r="K148" i="4"/>
  <c r="K361" i="4"/>
  <c r="K1178" i="4"/>
  <c r="K1633" i="4"/>
  <c r="K822" i="4"/>
  <c r="K884" i="4"/>
  <c r="K623" i="4"/>
  <c r="K1164" i="4"/>
  <c r="K332" i="4"/>
  <c r="K1518" i="4"/>
  <c r="K324" i="4"/>
  <c r="K673" i="4"/>
  <c r="K695" i="4"/>
  <c r="K460" i="4"/>
  <c r="K1516" i="4"/>
  <c r="K1002" i="4"/>
  <c r="K663" i="4"/>
  <c r="K315" i="4"/>
  <c r="K794" i="4"/>
  <c r="K869" i="4"/>
  <c r="K588" i="4"/>
  <c r="K617" i="4"/>
  <c r="K319" i="4"/>
  <c r="K1107" i="4"/>
  <c r="K132" i="4"/>
  <c r="K1546" i="4"/>
  <c r="K895" i="4"/>
  <c r="K1646" i="4"/>
  <c r="K973" i="4"/>
  <c r="K169" i="4"/>
  <c r="K220" i="4"/>
  <c r="K908" i="4"/>
  <c r="K982" i="4"/>
  <c r="K138" i="4"/>
  <c r="K1234" i="4"/>
  <c r="K1272" i="4"/>
  <c r="K1402" i="4"/>
  <c r="K720" i="4"/>
  <c r="K1045" i="4"/>
  <c r="K352" i="4"/>
  <c r="K1043" i="4"/>
  <c r="K1481" i="4"/>
  <c r="K1528" i="4"/>
  <c r="K1044" i="4"/>
  <c r="K1212" i="4"/>
  <c r="K101" i="4"/>
  <c r="K1286" i="4"/>
  <c r="K1026" i="4"/>
  <c r="K1314" i="4"/>
  <c r="K996" i="4"/>
  <c r="K333" i="4"/>
  <c r="K506" i="4"/>
  <c r="K1307" i="4"/>
  <c r="K710" i="4"/>
  <c r="K924" i="4"/>
  <c r="K490" i="4"/>
  <c r="K1195" i="4"/>
  <c r="K776" i="4"/>
  <c r="K1585" i="4"/>
  <c r="K327" i="4"/>
  <c r="K781" i="4"/>
  <c r="K855" i="4"/>
  <c r="K1482" i="4"/>
  <c r="K757" i="4"/>
  <c r="K1662" i="4"/>
  <c r="K465" i="4"/>
  <c r="K123" i="4"/>
  <c r="K1332" i="4"/>
  <c r="K1333" i="4"/>
  <c r="K149" i="4"/>
  <c r="K330" i="4"/>
  <c r="K1350" i="4"/>
  <c r="K1186" i="4"/>
  <c r="K682" i="4"/>
  <c r="K603" i="4"/>
  <c r="K1399" i="4"/>
  <c r="K468" i="4"/>
  <c r="K592" i="4"/>
  <c r="K1380" i="4"/>
  <c r="K512" i="4"/>
  <c r="K523" i="4"/>
  <c r="K1094" i="4"/>
  <c r="K1558" i="4"/>
  <c r="K593" i="4"/>
  <c r="K1097" i="4"/>
  <c r="K304" i="4"/>
  <c r="K353" i="4"/>
  <c r="K1496" i="4"/>
  <c r="K952" i="4"/>
  <c r="K1529" i="4"/>
  <c r="K225" i="4"/>
  <c r="K1632" i="4"/>
  <c r="K848" i="4"/>
  <c r="K1277" i="4"/>
  <c r="K463" i="4"/>
  <c r="K392" i="4"/>
  <c r="K698" i="4"/>
  <c r="K823" i="4"/>
  <c r="K1471" i="4"/>
  <c r="K485" i="4"/>
  <c r="K395" i="4"/>
  <c r="K1200" i="4"/>
  <c r="K292" i="4"/>
  <c r="K798" i="4"/>
  <c r="K1345" i="4"/>
  <c r="K1643" i="4"/>
  <c r="K805" i="4"/>
  <c r="K1313" i="4"/>
  <c r="K1407" i="4"/>
  <c r="K493" i="4"/>
  <c r="K533" i="4"/>
  <c r="K880" i="4"/>
  <c r="K1617" i="4"/>
  <c r="K175" i="4"/>
  <c r="K625" i="4"/>
  <c r="K1362" i="4"/>
  <c r="K1006" i="4"/>
  <c r="K658" i="4"/>
  <c r="K195" i="4"/>
  <c r="K96" i="4"/>
  <c r="K432" i="4"/>
  <c r="K498" i="4"/>
  <c r="K600" i="4"/>
  <c r="K1422" i="4"/>
  <c r="K521" i="4"/>
  <c r="K845" i="4"/>
  <c r="K1472" i="4"/>
  <c r="K1093" i="4"/>
  <c r="K1492" i="4"/>
  <c r="K464" i="4"/>
  <c r="K1499" i="4"/>
  <c r="K893" i="4"/>
  <c r="K1041" i="4"/>
  <c r="K992" i="4"/>
  <c r="K1523" i="4"/>
  <c r="K1487" i="4"/>
  <c r="K437" i="4"/>
  <c r="K108" i="4"/>
  <c r="K1589" i="4"/>
  <c r="K948" i="4"/>
  <c r="K439" i="4"/>
  <c r="K614" i="4"/>
  <c r="K1448" i="4"/>
  <c r="K481" i="4"/>
  <c r="K939" i="4"/>
  <c r="K54" i="4"/>
  <c r="K575" i="4"/>
  <c r="K454" i="4"/>
  <c r="K1053" i="4"/>
  <c r="K714" i="4"/>
  <c r="K320" i="4"/>
  <c r="K666" i="4"/>
  <c r="K205" i="4"/>
  <c r="K1215" i="4"/>
  <c r="K1459" i="4"/>
  <c r="K134" i="4"/>
  <c r="K344" i="4"/>
  <c r="K467" i="4"/>
  <c r="K1340" i="4"/>
  <c r="K927" i="4"/>
  <c r="K276" i="4"/>
  <c r="K1207" i="4"/>
  <c r="K737" i="4"/>
  <c r="K956" i="4"/>
  <c r="K783" i="4"/>
  <c r="K702" i="4"/>
  <c r="K297" i="4"/>
  <c r="K436" i="4"/>
  <c r="K945" i="4"/>
  <c r="K1657" i="4"/>
  <c r="K681" i="4"/>
  <c r="K1210" i="4"/>
  <c r="K82" i="4"/>
  <c r="K1209" i="4"/>
  <c r="K691" i="4"/>
  <c r="K278" i="4"/>
  <c r="K875" i="4"/>
  <c r="K236" i="4"/>
  <c r="K1309" i="4"/>
  <c r="K1081" i="4"/>
  <c r="K872" i="4"/>
  <c r="K452" i="4"/>
  <c r="K390" i="4"/>
  <c r="K247" i="4"/>
  <c r="K563" i="4"/>
  <c r="K1478" i="4"/>
  <c r="K1452" i="4"/>
  <c r="K1147" i="4"/>
  <c r="K915" i="4"/>
  <c r="K514" i="4"/>
  <c r="K1226" i="4"/>
  <c r="K72" i="4"/>
  <c r="K488" i="4"/>
  <c r="K1573" i="4"/>
  <c r="K841" i="4"/>
  <c r="K1695" i="4"/>
  <c r="K772" i="4"/>
  <c r="K15" i="4"/>
  <c r="K1672" i="4"/>
  <c r="K1086" i="4"/>
  <c r="K1707" i="4"/>
  <c r="K894" i="4"/>
  <c r="K389" i="4"/>
  <c r="K1689" i="4"/>
  <c r="K832" i="4"/>
  <c r="K936" i="4"/>
  <c r="K242" i="4"/>
  <c r="K377" i="4"/>
  <c r="K866" i="4"/>
  <c r="K429" i="4"/>
  <c r="K1377" i="4"/>
  <c r="K557" i="4"/>
  <c r="K558" i="4"/>
  <c r="K1467" i="4"/>
  <c r="K1636" i="4"/>
  <c r="K289" i="4"/>
  <c r="K1688" i="4"/>
  <c r="K440" i="4"/>
  <c r="K735" i="4"/>
  <c r="K1468" i="4"/>
  <c r="K789" i="4"/>
  <c r="K1638" i="4"/>
  <c r="K406" i="4"/>
  <c r="K1036" i="4"/>
  <c r="K427" i="4"/>
  <c r="K933" i="4"/>
  <c r="K176" i="4"/>
  <c r="K1017" i="4"/>
  <c r="K755" i="4"/>
  <c r="K438" i="4"/>
  <c r="K587" i="4"/>
  <c r="K99" i="4"/>
  <c r="K645" i="4"/>
  <c r="K1541" i="4"/>
  <c r="K788" i="4"/>
  <c r="K1395" i="4"/>
  <c r="K1408" i="4"/>
  <c r="K1605" i="4"/>
  <c r="K1450" i="4"/>
  <c r="K1180" i="4"/>
  <c r="K1613" i="4"/>
  <c r="K510" i="4"/>
  <c r="K549" i="4"/>
  <c r="K1692" i="4"/>
  <c r="K753" i="4"/>
  <c r="K777" i="4"/>
  <c r="K526" i="4"/>
  <c r="K985" i="4"/>
  <c r="K1453" i="4"/>
  <c r="K707" i="4"/>
  <c r="K347" i="4"/>
  <c r="K595" i="4"/>
  <c r="K1123" i="4"/>
  <c r="K1337" i="4"/>
  <c r="K1343" i="4"/>
  <c r="K1476" i="4"/>
  <c r="K556" i="4"/>
  <c r="K115" i="4"/>
  <c r="K52" i="4"/>
  <c r="K1616" i="4"/>
  <c r="K954" i="4"/>
  <c r="K1355" i="4"/>
  <c r="K1150" i="4"/>
  <c r="K717" i="4"/>
  <c r="K1563" i="4"/>
  <c r="K515" i="4"/>
  <c r="K1549" i="4"/>
  <c r="K1132" i="4"/>
  <c r="K223" i="4"/>
  <c r="K222" i="4"/>
  <c r="K221" i="4"/>
  <c r="K1119" i="4"/>
  <c r="K1167" i="4"/>
  <c r="K1064" i="4"/>
  <c r="K255" i="4"/>
  <c r="K532" i="4"/>
  <c r="K983" i="4"/>
  <c r="K198" i="4"/>
  <c r="K1159" i="4"/>
  <c r="K1421" i="4"/>
  <c r="K1090" i="4"/>
  <c r="K774" i="4"/>
  <c r="K780" i="4"/>
  <c r="K667" i="4"/>
  <c r="K1501" i="4"/>
  <c r="K453" i="4"/>
  <c r="K35" i="4"/>
  <c r="K768" i="4"/>
  <c r="K1364" i="4"/>
  <c r="K1511" i="4"/>
  <c r="K1655" i="4"/>
  <c r="K1157" i="4"/>
  <c r="K340" i="4"/>
  <c r="K1559" i="4"/>
  <c r="K1417" i="4"/>
  <c r="K604" i="4"/>
  <c r="K215" i="4"/>
  <c r="K1021" i="4"/>
  <c r="K1458" i="4"/>
  <c r="K44" i="4"/>
  <c r="K984" i="4"/>
  <c r="K1165" i="4"/>
  <c r="K1608" i="4"/>
  <c r="K1014" i="4"/>
  <c r="K1018" i="4"/>
  <c r="K868" i="4"/>
  <c r="K153" i="4"/>
  <c r="K1642" i="4"/>
  <c r="K693" i="4"/>
  <c r="K350" i="4"/>
  <c r="K1023" i="4"/>
  <c r="K723" i="4"/>
  <c r="K168" i="4"/>
  <c r="K814" i="4"/>
  <c r="K103" i="4"/>
  <c r="K1092" i="4"/>
  <c r="K748" i="4"/>
  <c r="K14" i="4"/>
  <c r="K1455" i="4"/>
  <c r="K1169" i="4"/>
  <c r="K181" i="4"/>
  <c r="K459" i="4"/>
  <c r="K1394" i="4"/>
  <c r="K1666" i="4"/>
  <c r="K508" i="4"/>
  <c r="K1139" i="4"/>
  <c r="K1360" i="4"/>
  <c r="K545" i="4"/>
  <c r="K1704" i="4"/>
  <c r="K863" i="4"/>
  <c r="K1385" i="4"/>
  <c r="K1177" i="4"/>
  <c r="K430" i="4"/>
  <c r="K357" i="4"/>
  <c r="K1494" i="4"/>
  <c r="K520" i="4"/>
  <c r="K734" i="4"/>
  <c r="K1108" i="4"/>
  <c r="K1460" i="4"/>
  <c r="K34" i="4"/>
  <c r="K1381" i="4"/>
  <c r="K1243" i="4"/>
  <c r="K504" i="4"/>
  <c r="K964" i="4"/>
  <c r="K1341" i="4"/>
  <c r="K1231" i="4"/>
  <c r="K1069" i="4"/>
  <c r="K503" i="4"/>
  <c r="K137" i="4"/>
  <c r="K1248" i="4"/>
  <c r="K1439" i="4"/>
  <c r="K771" i="4"/>
  <c r="K1603" i="4"/>
  <c r="K411" i="4"/>
  <c r="K418" i="4"/>
  <c r="K120" i="4"/>
  <c r="K157" i="4"/>
  <c r="K807" i="4"/>
  <c r="K316" i="4"/>
  <c r="K692" i="4"/>
  <c r="K1426" i="4"/>
  <c r="K727" i="4"/>
  <c r="K495" i="4"/>
  <c r="K24" i="4"/>
  <c r="K139" i="4"/>
  <c r="K591" i="4"/>
  <c r="K1063" i="4"/>
  <c r="K1198" i="4"/>
  <c r="K1137" i="4"/>
  <c r="K836" i="4"/>
  <c r="K1344" i="4"/>
  <c r="K1623" i="4"/>
  <c r="K1356" i="4"/>
  <c r="K1099" i="4"/>
  <c r="K422" i="4"/>
  <c r="K511" i="4"/>
  <c r="K708" i="4"/>
  <c r="K1216" i="4"/>
  <c r="K309" i="4"/>
  <c r="K1560" i="4"/>
  <c r="K1700" i="4"/>
  <c r="K1687" i="4"/>
  <c r="K256" i="4"/>
  <c r="K482" i="4"/>
  <c r="K189" i="4"/>
  <c r="K849" i="4"/>
  <c r="K582" i="4"/>
  <c r="K804" i="4"/>
  <c r="K258" i="4"/>
  <c r="K1214" i="4"/>
  <c r="K711" i="4"/>
  <c r="K1681" i="4"/>
  <c r="K1285" i="4"/>
  <c r="K1694" i="4"/>
  <c r="K550" i="4"/>
  <c r="K343" i="4"/>
  <c r="K1526" i="4"/>
  <c r="K28" i="4"/>
  <c r="K669" i="4"/>
  <c r="K633" i="4"/>
  <c r="K1077" i="4"/>
  <c r="K1683" i="4"/>
  <c r="K1015" i="4"/>
  <c r="K218" i="4"/>
  <c r="K944" i="4"/>
  <c r="K728" i="4"/>
  <c r="K265" i="4"/>
  <c r="K97" i="4"/>
  <c r="K784" i="4"/>
  <c r="K178" i="4"/>
  <c r="K687" i="4"/>
  <c r="K1706" i="4"/>
  <c r="K121" i="4"/>
  <c r="K524" i="4"/>
  <c r="K1371" i="4"/>
  <c r="K864" i="4"/>
  <c r="K861" i="4"/>
  <c r="K902" i="4"/>
  <c r="K1080" i="4"/>
  <c r="K1201" i="4"/>
  <c r="K581" i="4"/>
  <c r="K61" i="4"/>
  <c r="K170" i="4"/>
  <c r="K496" i="4"/>
  <c r="K1078" i="4"/>
  <c r="K29" i="4"/>
  <c r="K478" i="4"/>
  <c r="K166" i="4"/>
  <c r="K928" i="4"/>
  <c r="K901" i="4"/>
  <c r="K779" i="4"/>
  <c r="K1552" i="4"/>
  <c r="K839" i="4"/>
  <c r="K1192" i="4"/>
  <c r="K810" i="4"/>
  <c r="K1190" i="4"/>
  <c r="K295" i="4"/>
  <c r="K1509" i="4"/>
  <c r="K57" i="4"/>
  <c r="K249" i="4"/>
  <c r="K1361" i="4"/>
  <c r="K1440" i="4"/>
  <c r="K2" i="4"/>
  <c r="K652" i="4"/>
  <c r="K953" i="4"/>
  <c r="K1685" i="4"/>
  <c r="K943" i="4"/>
  <c r="K654" i="4"/>
  <c r="K769" i="4"/>
  <c r="K1480" i="4"/>
  <c r="K1237" i="4"/>
  <c r="K1102" i="4"/>
  <c r="K1551" i="4"/>
  <c r="K1410" i="4"/>
  <c r="K811" i="4"/>
  <c r="K387" i="4"/>
  <c r="K602" i="4"/>
  <c r="K250" i="4"/>
  <c r="K1539" i="4"/>
  <c r="K1444" i="4"/>
  <c r="K475" i="4"/>
  <c r="K1690" i="4"/>
  <c r="K1618" i="4"/>
  <c r="K1641" i="4"/>
  <c r="K1135" i="4"/>
  <c r="K1680" i="4"/>
  <c r="K56" i="4"/>
  <c r="K471" i="4"/>
  <c r="K156" i="4"/>
  <c r="K1366" i="4"/>
  <c r="K1676" i="4"/>
  <c r="K743" i="4"/>
  <c r="K63" i="4"/>
  <c r="K650" i="4"/>
  <c r="K227" i="4"/>
  <c r="K322" i="4"/>
  <c r="K1220" i="4"/>
  <c r="K94" i="4"/>
  <c r="K716" i="4"/>
  <c r="K1301" i="4"/>
  <c r="K881" i="4"/>
  <c r="K905" i="4"/>
  <c r="K1008" i="4"/>
  <c r="K1204" i="4"/>
  <c r="K947" i="4"/>
  <c r="K1031" i="4"/>
  <c r="K1596" i="4"/>
  <c r="K566" i="4"/>
  <c r="K472" i="4"/>
  <c r="K960" i="4"/>
  <c r="K1239" i="4"/>
  <c r="K1245" i="4"/>
  <c r="K758" i="4"/>
  <c r="K701" i="4"/>
  <c r="K1218" i="4"/>
  <c r="K89" i="4"/>
  <c r="K850" i="4"/>
  <c r="K694" i="4"/>
  <c r="K1227" i="4"/>
  <c r="K1185" i="4"/>
  <c r="K188" i="4"/>
  <c r="K1556" i="4"/>
  <c r="K231" i="4"/>
  <c r="K1370" i="4"/>
  <c r="K1083" i="4"/>
  <c r="K53" i="4"/>
  <c r="K977" i="4"/>
  <c r="K934" i="4"/>
  <c r="K13" i="4"/>
  <c r="K1376" i="4"/>
  <c r="K721" i="4"/>
  <c r="K1032" i="4"/>
  <c r="K494" i="4"/>
  <c r="K7" i="4"/>
  <c r="K455" i="4"/>
  <c r="K1363" i="4"/>
  <c r="K409" i="4"/>
  <c r="K786" i="4"/>
  <c r="K1242" i="4"/>
  <c r="K1498" i="4"/>
  <c r="K547" i="4"/>
  <c r="K1583" i="4"/>
  <c r="K185" i="4"/>
  <c r="K1625" i="4"/>
  <c r="K1673" i="4"/>
  <c r="K1166" i="4"/>
  <c r="K412" i="4"/>
  <c r="K1334" i="4"/>
  <c r="K193" i="4"/>
  <c r="K141" i="4"/>
  <c r="K831" i="4"/>
  <c r="K163" i="4"/>
  <c r="K808" i="4"/>
  <c r="K1320" i="4"/>
  <c r="K1374" i="4"/>
  <c r="K1193" i="4"/>
  <c r="K346" i="4"/>
  <c r="K238" i="4"/>
  <c r="K668" i="4"/>
  <c r="K16" i="4"/>
  <c r="K11" i="4"/>
  <c r="K958" i="4"/>
  <c r="K449" i="4"/>
  <c r="K349" i="4"/>
  <c r="K1176" i="4"/>
  <c r="K765" i="4"/>
  <c r="K1671" i="4"/>
  <c r="K670" i="4"/>
  <c r="K114" i="4"/>
  <c r="K1503" i="4"/>
  <c r="K544" i="4"/>
  <c r="K476" i="4"/>
  <c r="K626" i="4"/>
  <c r="K792" i="4"/>
  <c r="K375" i="4"/>
  <c r="K206" i="4"/>
  <c r="K998" i="4"/>
  <c r="K1067" i="4"/>
  <c r="K833" i="4"/>
  <c r="K986" i="4"/>
  <c r="K1515" i="4"/>
  <c r="K938" i="4"/>
  <c r="K75" i="4"/>
  <c r="K987" i="4"/>
  <c r="K732" i="4"/>
  <c r="K1397" i="4"/>
  <c r="K1254" i="4"/>
  <c r="K941" i="4"/>
  <c r="K374" i="4"/>
  <c r="K759" i="4"/>
  <c r="K1521" i="4"/>
  <c r="K1414" i="4"/>
  <c r="K1413" i="4"/>
  <c r="K1415" i="4"/>
  <c r="K680" i="4"/>
  <c r="K852" i="4"/>
  <c r="K851" i="4"/>
  <c r="K1703" i="4"/>
  <c r="K919" i="4"/>
  <c r="K325" i="4"/>
  <c r="K307" i="4"/>
  <c r="K1156" i="4"/>
  <c r="K367" i="4"/>
  <c r="K477" i="4"/>
  <c r="K1311" i="4"/>
  <c r="K1391" i="4"/>
  <c r="K1463" i="4"/>
  <c r="K1121" i="4"/>
  <c r="K539" i="4"/>
  <c r="K339" i="4"/>
  <c r="K1347" i="4"/>
  <c r="K179" i="4"/>
  <c r="K386" i="4"/>
  <c r="K1308" i="4"/>
  <c r="K1579" i="4"/>
  <c r="K435" i="4"/>
  <c r="K1567" i="4"/>
  <c r="K570" i="4"/>
  <c r="K458" i="4"/>
  <c r="K1288" i="4"/>
  <c r="K664" i="4"/>
  <c r="K31" i="4"/>
  <c r="K856" i="4"/>
  <c r="K826" i="4"/>
  <c r="K1236" i="4"/>
  <c r="K326" i="4"/>
  <c r="K1678" i="4"/>
  <c r="K548" i="4"/>
  <c r="K923" i="4"/>
  <c r="K1390" i="4"/>
  <c r="K21" i="4"/>
  <c r="K1580" i="4"/>
  <c r="K1557" i="4"/>
  <c r="K1493" i="4"/>
  <c r="K1675" i="4"/>
  <c r="K311" i="4"/>
  <c r="K6" i="4"/>
  <c r="K896" i="4"/>
  <c r="K283" i="4"/>
  <c r="K1059" i="4"/>
  <c r="K313" i="4"/>
  <c r="K1038" i="4"/>
  <c r="K202" i="4"/>
  <c r="K656" i="4"/>
  <c r="K612" i="4"/>
  <c r="K104" i="4"/>
  <c r="K290" i="4"/>
  <c r="K1292" i="4"/>
  <c r="K341" i="4"/>
  <c r="K213" i="4"/>
  <c r="K95" i="4"/>
  <c r="K273" i="4"/>
  <c r="K1702" i="4"/>
  <c r="K79" i="4"/>
  <c r="K348" i="4"/>
  <c r="K1022" i="4"/>
  <c r="K410" i="4"/>
  <c r="K1263" i="4"/>
  <c r="K705" i="4"/>
  <c r="K1400" i="4"/>
  <c r="K1565" i="4"/>
  <c r="K1473" i="4"/>
  <c r="K1213" i="4"/>
  <c r="K78" i="4"/>
  <c r="K1351" i="4"/>
  <c r="K1575" i="4"/>
  <c r="K1027" i="4"/>
  <c r="K853" i="4"/>
  <c r="K50" i="4"/>
  <c r="K1389" i="4"/>
  <c r="K1533" i="4"/>
  <c r="K60" i="4"/>
  <c r="K890" i="4"/>
  <c r="K975" i="4"/>
  <c r="K380" i="4"/>
  <c r="K586" i="4"/>
  <c r="K259" i="4"/>
  <c r="K750" i="4"/>
  <c r="K317" i="4"/>
  <c r="K1368" i="4"/>
  <c r="K370" i="4"/>
  <c r="K1055" i="4"/>
  <c r="K764" i="4"/>
  <c r="K296" i="4"/>
  <c r="K651" i="4"/>
  <c r="K1035" i="4"/>
  <c r="K1602" i="4"/>
  <c r="K1653" i="4"/>
  <c r="K417" i="4"/>
  <c r="K444" i="4"/>
  <c r="K364" i="4"/>
  <c r="K407" i="4"/>
  <c r="K770" i="4"/>
  <c r="K204" i="4"/>
  <c r="K1291" i="4"/>
  <c r="K1222" i="4"/>
  <c r="K1436" i="4"/>
  <c r="K1365" i="4"/>
  <c r="K568" i="4"/>
  <c r="K285" i="4"/>
  <c r="K187" i="4"/>
  <c r="K596" i="4"/>
  <c r="K1428" i="4"/>
  <c r="K241" i="4"/>
  <c r="K1562" i="4"/>
  <c r="K997" i="4"/>
  <c r="K686" i="4"/>
  <c r="K1497" i="4"/>
  <c r="K1025" i="4"/>
  <c r="K308" i="4"/>
  <c r="K486" i="4"/>
  <c r="K561" i="4"/>
  <c r="K858" i="4"/>
  <c r="K787" i="4"/>
  <c r="K359" i="4"/>
  <c r="K1171" i="4"/>
  <c r="K328" i="4"/>
  <c r="K1479" i="4"/>
  <c r="K1705" i="4"/>
  <c r="K1697" i="4"/>
  <c r="K1316" i="4"/>
  <c r="K746" i="4"/>
  <c r="K899" i="4"/>
  <c r="K1203" i="4"/>
  <c r="K366" i="4"/>
  <c r="K1162" i="4"/>
  <c r="K739" i="4"/>
  <c r="K738" i="4"/>
  <c r="K562" i="4"/>
  <c r="K903" i="4"/>
  <c r="K88" i="4"/>
  <c r="K41" i="4"/>
  <c r="K1262" i="4"/>
  <c r="K684" i="4"/>
  <c r="K246" i="4"/>
  <c r="K573" i="4"/>
  <c r="K892" i="4"/>
  <c r="K473" i="4"/>
  <c r="K766" i="4"/>
  <c r="K1073" i="4"/>
  <c r="K36" i="4"/>
  <c r="K918" i="4"/>
  <c r="K262" i="4"/>
  <c r="K1011" i="4"/>
  <c r="K214" i="4"/>
  <c r="K363" i="4"/>
  <c r="K1375" i="4"/>
  <c r="K1223" i="4"/>
  <c r="K1441" i="4"/>
  <c r="K1531" i="4"/>
  <c r="K299" i="4"/>
  <c r="K897" i="4"/>
  <c r="K1101" i="4"/>
  <c r="K1527" i="4"/>
  <c r="K210" i="4"/>
  <c r="K620" i="4"/>
  <c r="K229" i="4"/>
  <c r="K751" i="4"/>
  <c r="K1004" i="4"/>
  <c r="K1357" i="4"/>
  <c r="K1587" i="4"/>
  <c r="K1582" i="4"/>
  <c r="K337" i="4"/>
  <c r="K1392" i="4"/>
  <c r="K81" i="4"/>
  <c r="K628" i="4"/>
  <c r="K882" i="4"/>
  <c r="K713" i="4"/>
  <c r="K1299" i="4"/>
  <c r="K240" i="4"/>
  <c r="K396" i="4"/>
  <c r="K87" i="4"/>
  <c r="K20" i="4"/>
  <c r="K199" i="4"/>
  <c r="K877" i="4"/>
  <c r="K1161" i="4"/>
  <c r="K1229" i="4"/>
  <c r="K100" i="4"/>
  <c r="K1120" i="4"/>
  <c r="K1129" i="4"/>
  <c r="K891" i="4"/>
  <c r="K203" i="4"/>
  <c r="K1054" i="4"/>
  <c r="K83" i="4"/>
  <c r="K1050" i="4"/>
  <c r="K1626" i="4"/>
  <c r="K1060" i="4"/>
  <c r="K1451" i="4"/>
  <c r="K105" i="4"/>
  <c r="K1294" i="4"/>
  <c r="K1701" i="4"/>
  <c r="K434" i="4"/>
  <c r="K1205" i="4"/>
  <c r="K1403" i="4"/>
  <c r="K718" i="4"/>
  <c r="K1442" i="4"/>
  <c r="K662" i="4"/>
  <c r="K1339" i="4"/>
  <c r="K85" i="4"/>
  <c r="K1155" i="4"/>
  <c r="K1163" i="4"/>
  <c r="K827" i="4"/>
  <c r="K373" i="4"/>
  <c r="K1324" i="4"/>
  <c r="K584" i="4"/>
  <c r="K605" i="4"/>
  <c r="K1536" i="4"/>
  <c r="K754" i="4"/>
  <c r="K1033" i="4"/>
  <c r="K400" i="4"/>
  <c r="K1168" i="4"/>
  <c r="K461" i="4"/>
  <c r="K879" i="4"/>
  <c r="K267" i="4"/>
  <c r="K122" i="4"/>
  <c r="K820" i="4"/>
  <c r="K1561" i="4"/>
  <c r="K420" i="4"/>
  <c r="K961" i="4"/>
  <c r="K1592" i="4"/>
  <c r="K1342" i="4"/>
  <c r="K294" i="4"/>
  <c r="K431" i="4"/>
  <c r="K1584" i="4"/>
  <c r="K1447" i="4"/>
  <c r="K404" i="4"/>
  <c r="K111" i="4"/>
  <c r="K1235" i="4"/>
  <c r="K415" i="4"/>
  <c r="K1297" i="4"/>
  <c r="K1057" i="4"/>
  <c r="K443" i="4"/>
  <c r="K86" i="4"/>
  <c r="K752" i="4"/>
  <c r="K1520" i="4"/>
  <c r="K1409" i="4"/>
  <c r="K522" i="4"/>
  <c r="K909" i="4"/>
  <c r="K910" i="4"/>
  <c r="K817" i="4"/>
  <c r="K1423" i="4"/>
  <c r="K228" i="4"/>
  <c r="K1412" i="4"/>
  <c r="K23" i="4"/>
  <c r="K1221" i="4"/>
  <c r="K1464" i="4"/>
  <c r="K1674" i="4"/>
  <c r="K1667" i="4"/>
  <c r="K619" i="4"/>
  <c r="K1152" i="4"/>
  <c r="K1070" i="4"/>
  <c r="K572" i="4"/>
  <c r="K245" i="4"/>
  <c r="K819" i="4"/>
  <c r="K803" i="4"/>
  <c r="K251" i="4"/>
  <c r="K1184" i="4"/>
  <c r="K58" i="4"/>
  <c r="K888" i="4"/>
  <c r="K565" i="4"/>
  <c r="K675" i="4"/>
  <c r="K1305" i="4"/>
  <c r="K825" i="4"/>
  <c r="K1691" i="4"/>
  <c r="K1384" i="4"/>
  <c r="K632" i="4"/>
  <c r="K302" i="4"/>
  <c r="K630" i="4"/>
  <c r="K876" i="4"/>
  <c r="K1295" i="4"/>
  <c r="K959" i="4"/>
  <c r="K1146" i="4"/>
  <c r="K660" i="4"/>
  <c r="K1388" i="4"/>
  <c r="K1670" i="4"/>
  <c r="K147" i="4"/>
  <c r="K846" i="4"/>
  <c r="K567" i="4"/>
  <c r="K42" i="4"/>
  <c r="K1500" i="4"/>
  <c r="K1019" i="4"/>
  <c r="K616" i="4"/>
  <c r="K1144" i="4"/>
  <c r="K260" i="4"/>
  <c r="K312" i="4"/>
  <c r="K489" i="4"/>
  <c r="K1437" i="4"/>
  <c r="K1208" i="4"/>
  <c r="K904" i="4"/>
  <c r="K1599" i="4"/>
  <c r="K17" i="4"/>
  <c r="K37" i="4"/>
  <c r="K8" i="4"/>
  <c r="K1352" i="4"/>
  <c r="K1635" i="4"/>
  <c r="K889" i="4"/>
  <c r="K212" i="4"/>
  <c r="K1425" i="4"/>
  <c r="K1590" i="4"/>
  <c r="K1502" i="4"/>
  <c r="K1540" i="4"/>
  <c r="K446" i="4"/>
  <c r="K1474" i="4"/>
  <c r="K291" i="4"/>
  <c r="K1318" i="4"/>
  <c r="K906" i="4"/>
  <c r="K1199" i="4"/>
  <c r="K244" i="4"/>
  <c r="K268" i="4"/>
  <c r="K785" i="4"/>
  <c r="K513" i="4"/>
  <c r="K1569" i="4"/>
  <c r="K821" i="4"/>
  <c r="K618" i="4"/>
  <c r="K1074" i="4"/>
  <c r="K1484" i="4"/>
  <c r="K1420" i="4"/>
  <c r="K64" i="4"/>
  <c r="K91" i="4"/>
  <c r="K530" i="4"/>
  <c r="K929" i="4"/>
  <c r="K1631" i="4"/>
  <c r="K1568" i="4"/>
  <c r="K116" i="4"/>
  <c r="K269" i="4"/>
  <c r="K531" i="4"/>
  <c r="K128" i="4"/>
  <c r="K376" i="4"/>
  <c r="K1317" i="4"/>
  <c r="K672" i="4"/>
  <c r="K1196" i="4"/>
  <c r="K1003" i="4"/>
  <c r="K1315" i="4"/>
  <c r="K306" i="4"/>
  <c r="K378" i="4"/>
  <c r="K450" i="4"/>
  <c r="K551" i="4"/>
  <c r="K590" i="4"/>
  <c r="K1534" i="4"/>
  <c r="K1432" i="4"/>
  <c r="K335" i="4"/>
  <c r="K1183" i="4"/>
  <c r="K314" i="4"/>
  <c r="K1265" i="4"/>
  <c r="K469" i="4"/>
  <c r="K1544" i="4"/>
  <c r="K800" i="4"/>
  <c r="K1386" i="4"/>
  <c r="K1110" i="4"/>
  <c r="K1433" i="4"/>
  <c r="K1189" i="4"/>
  <c r="K1149" i="4"/>
  <c r="K883" i="4"/>
  <c r="K843" i="4"/>
  <c r="K80" i="4"/>
  <c r="K12" i="4"/>
  <c r="K131" i="4"/>
  <c r="K318" i="4"/>
  <c r="K554" i="4"/>
  <c r="K1082" i="4"/>
  <c r="K637" i="4"/>
  <c r="K1312" i="4"/>
  <c r="K990" i="4"/>
  <c r="K371" i="4"/>
  <c r="K192" i="4"/>
  <c r="K1572" i="4"/>
  <c r="K369" i="4"/>
  <c r="K1398" i="4"/>
  <c r="K665" i="4"/>
  <c r="K135" i="4"/>
  <c r="K1335" i="4"/>
  <c r="K49" i="4"/>
  <c r="K334" i="4"/>
  <c r="K761" i="4"/>
  <c r="K955" i="4"/>
  <c r="K382" i="4"/>
  <c r="K1109" i="4"/>
  <c r="K744" i="4"/>
  <c r="K1087" i="4"/>
  <c r="K911" i="4"/>
  <c r="K994" i="4"/>
  <c r="K1564" i="4"/>
  <c r="K1532" i="4"/>
  <c r="K865" i="4"/>
  <c r="K1593" i="4"/>
  <c r="K1566" i="4"/>
  <c r="K102" i="4"/>
  <c r="K606" i="4"/>
  <c r="K1619" i="4"/>
  <c r="K1378" i="4"/>
  <c r="K1611" i="4"/>
  <c r="K978" i="4"/>
  <c r="K1133" i="4"/>
  <c r="K981" i="4"/>
  <c r="K196" i="4"/>
  <c r="K1486" i="4"/>
  <c r="K1211" i="4"/>
  <c r="K73" i="4"/>
  <c r="K329" i="4"/>
  <c r="K1419" i="4"/>
  <c r="K445" i="4"/>
  <c r="K1052" i="4"/>
  <c r="K1037" i="4"/>
  <c r="K559" i="4"/>
  <c r="K1696" i="4"/>
  <c r="K1325" i="4"/>
  <c r="K696" i="4"/>
  <c r="K1506" i="4"/>
  <c r="K1010" i="4"/>
  <c r="K1125" i="4"/>
  <c r="K162" i="4"/>
  <c r="K1293" i="4"/>
  <c r="K615" i="4"/>
  <c r="K1679" i="4"/>
  <c r="K916" i="4"/>
  <c r="K1379" i="4"/>
  <c r="K1088" i="4"/>
  <c r="K1111" i="4"/>
  <c r="K1699" i="4"/>
  <c r="K1504" i="4"/>
  <c r="K1438" i="4"/>
  <c r="K1570" i="4"/>
  <c r="K274" i="4"/>
  <c r="K607" i="4"/>
  <c r="K211" i="4"/>
  <c r="K796" i="4"/>
  <c r="K1122" i="4"/>
  <c r="K264" i="4"/>
  <c r="K1654" i="4"/>
  <c r="K1469" i="4"/>
  <c r="K1145" i="4"/>
  <c r="K829" i="4"/>
  <c r="K118" i="4"/>
  <c r="K457" i="4"/>
  <c r="K1525" i="4"/>
  <c r="K1075" i="4"/>
  <c r="K1505" i="4"/>
  <c r="K144" i="4"/>
  <c r="K401" i="4"/>
  <c r="K133" i="4"/>
  <c r="K1538" i="4"/>
  <c r="K1647" i="4"/>
  <c r="K1303" i="4"/>
  <c r="K1686" i="4"/>
  <c r="K813" i="4"/>
  <c r="K1012" i="4"/>
  <c r="K393" i="4"/>
  <c r="K143" i="4"/>
  <c r="K1488" i="4"/>
  <c r="K1284" i="4"/>
  <c r="K151" i="4"/>
  <c r="K1508" i="4"/>
  <c r="K425" i="4"/>
  <c r="K745" i="4"/>
  <c r="K413" i="4"/>
  <c r="K1228" i="4"/>
  <c r="K1588" i="4"/>
  <c r="K569" i="4"/>
  <c r="K282" i="4"/>
  <c r="K109" i="4"/>
  <c r="K1261" i="4"/>
  <c r="K729" i="4"/>
  <c r="K1456" i="4"/>
  <c r="K197" i="4"/>
  <c r="K33" i="4"/>
  <c r="K1517" i="4"/>
  <c r="K543" i="4"/>
  <c r="K1470" i="4"/>
  <c r="K1005" i="4"/>
  <c r="K90" i="4"/>
  <c r="K930" i="4"/>
  <c r="K1300" i="4"/>
  <c r="K69" i="4"/>
  <c r="K601" i="4"/>
  <c r="K360" i="4"/>
  <c r="K636" i="4"/>
  <c r="K1682" i="4"/>
  <c r="K1281" i="4"/>
  <c r="K27" i="4"/>
  <c r="K657" i="4"/>
  <c r="K1001" i="4"/>
  <c r="K1594" i="4"/>
  <c r="K39" i="4"/>
  <c r="K38" i="4"/>
  <c r="K1383" i="4"/>
  <c r="K1030" i="4"/>
  <c r="K1172" i="4"/>
  <c r="K129" i="4"/>
  <c r="K1283" i="4"/>
  <c r="K1372" i="4"/>
  <c r="K280" i="4"/>
  <c r="K150" i="4"/>
  <c r="K552" i="4"/>
  <c r="K1698" i="4"/>
  <c r="K47" i="4"/>
  <c r="K1600" i="4"/>
  <c r="K1289" i="4"/>
  <c r="K272" i="4"/>
  <c r="K1555" i="4"/>
  <c r="K1434" i="4"/>
  <c r="K749" i="4"/>
  <c r="K165" i="4"/>
  <c r="K538" i="4"/>
  <c r="K399" i="4"/>
  <c r="K1610" i="4"/>
  <c r="K661" i="4"/>
  <c r="K124" i="4"/>
  <c r="K797" i="4"/>
  <c r="K1601" i="4"/>
  <c r="K1543" i="4"/>
  <c r="K1321" i="4"/>
  <c r="K76" i="4"/>
  <c r="K46" i="4"/>
  <c r="K161" i="4"/>
  <c r="K1091" i="4"/>
  <c r="K812" i="4"/>
  <c r="K1510" i="4"/>
  <c r="K487" i="4"/>
  <c r="K1115" i="4"/>
  <c r="K59" i="4"/>
  <c r="K1250" i="4"/>
  <c r="K1085" i="4"/>
  <c r="K1009" i="4"/>
  <c r="K1051" i="4"/>
  <c r="K424" i="4"/>
  <c r="K1396" i="4"/>
  <c r="K226" i="4"/>
  <c r="K1257" i="4"/>
  <c r="K383" i="4"/>
  <c r="K1665" i="4"/>
  <c r="K962" i="4"/>
  <c r="K847" i="4"/>
  <c r="K1648" i="4"/>
  <c r="K1046" i="4"/>
  <c r="K1553" i="4"/>
  <c r="K756" i="4"/>
  <c r="K1131" i="4"/>
  <c r="K678" i="4"/>
  <c r="K1279" i="4"/>
  <c r="K1577" i="4"/>
  <c r="K252" i="4"/>
  <c r="K402" i="4"/>
  <c r="K564" i="4"/>
  <c r="K1629" i="4"/>
  <c r="K1142" i="4"/>
  <c r="K1354" i="4"/>
  <c r="K1353" i="4"/>
  <c r="K62" i="4"/>
  <c r="K871" i="4"/>
  <c r="K679" i="4"/>
  <c r="K1328" i="4"/>
  <c r="K1369" i="4"/>
  <c r="K426" i="4"/>
  <c r="K492" i="4"/>
  <c r="K1105" i="4"/>
  <c r="K1007" i="4"/>
  <c r="K500" i="4"/>
  <c r="K634" i="4"/>
  <c r="K275" i="4"/>
  <c r="K405" i="4"/>
  <c r="K1049" i="4"/>
  <c r="K1574" i="4"/>
  <c r="K345" i="4"/>
  <c r="K791" i="4"/>
  <c r="K624" i="4"/>
  <c r="K183" i="4"/>
  <c r="K1597" i="4"/>
  <c r="K372" i="4"/>
  <c r="K576" i="4"/>
  <c r="K1270" i="4"/>
  <c r="K988" i="4"/>
  <c r="K1322" i="4"/>
  <c r="K597" i="4"/>
  <c r="K1116" i="4"/>
  <c r="K224" i="4"/>
  <c r="K1512" i="4"/>
  <c r="K1507" i="4"/>
  <c r="K1513" i="4"/>
  <c r="K731" i="4"/>
  <c r="K818" i="4"/>
  <c r="K113" i="4"/>
  <c r="K51" i="4"/>
  <c r="K631" i="4"/>
  <c r="K1114" i="4"/>
  <c r="K966" i="4"/>
  <c r="K456" i="4"/>
  <c r="K724" i="4"/>
  <c r="K537" i="4"/>
  <c r="K1020" i="4"/>
  <c r="K19" i="4"/>
  <c r="K1329" i="4"/>
  <c r="K74" i="4"/>
  <c r="K1604" i="4"/>
  <c r="K1071" i="4"/>
  <c r="K1034" i="4"/>
  <c r="K1319" i="4"/>
  <c r="K740" i="4"/>
  <c r="K1134" i="4"/>
  <c r="K1124" i="4"/>
  <c r="K854" i="4"/>
  <c r="K428" i="4"/>
  <c r="K690" i="4"/>
  <c r="K22" i="4"/>
  <c r="K1346" i="4"/>
  <c r="K164" i="4"/>
  <c r="K497" i="4"/>
  <c r="K237" i="4"/>
  <c r="K802" i="4"/>
  <c r="K483" i="4"/>
  <c r="K1640" i="4"/>
  <c r="K92" i="4"/>
  <c r="K207" i="4"/>
  <c r="K815" i="4"/>
  <c r="K298" i="4"/>
  <c r="K1401" i="4"/>
  <c r="K1103" i="4"/>
  <c r="K922" i="4"/>
  <c r="K980" i="4"/>
  <c r="K1230" i="4"/>
  <c r="K3" i="4"/>
  <c r="K140" i="4"/>
  <c r="K838" i="4"/>
  <c r="K1181" i="4"/>
  <c r="K1387" i="4"/>
  <c r="K1153" i="4"/>
  <c r="K194" i="4"/>
  <c r="K1548" i="4"/>
  <c r="K266" i="4"/>
  <c r="K653" i="4"/>
  <c r="K613" i="4"/>
  <c r="K763" i="4"/>
  <c r="K913" i="4"/>
  <c r="K782" i="4"/>
  <c r="K355" i="4"/>
  <c r="K1614" i="4"/>
  <c r="K474" i="4"/>
  <c r="K1173" i="4"/>
  <c r="K1639" i="4"/>
  <c r="K599" i="4"/>
  <c r="K963" i="4"/>
  <c r="K1117" i="4"/>
  <c r="K1645" i="4"/>
  <c r="K174" i="4"/>
  <c r="K1652" i="4"/>
  <c r="K379" i="4"/>
  <c r="K1554" i="4"/>
  <c r="K1620" i="4"/>
  <c r="K898" i="4"/>
  <c r="K216" i="4"/>
  <c r="K1367" i="4"/>
  <c r="K331" i="4"/>
  <c r="K491" i="4"/>
  <c r="K970" i="4"/>
  <c r="K1406" i="4"/>
  <c r="K1028" i="4"/>
  <c r="K1197" i="4"/>
  <c r="K878" i="4"/>
  <c r="K1609" i="4"/>
  <c r="K419" i="4"/>
  <c r="K1182" i="4"/>
  <c r="K70" i="4"/>
  <c r="K281" i="4"/>
  <c r="K991" i="4"/>
  <c r="K1275" i="4"/>
  <c r="K159" i="4"/>
  <c r="K398" i="4"/>
  <c r="K1048" i="4"/>
  <c r="K171" i="4"/>
  <c r="K844" i="4"/>
  <c r="K932" i="4"/>
  <c r="K629" i="4"/>
  <c r="K368" i="4"/>
  <c r="K1047" i="4"/>
  <c r="K448" i="4"/>
  <c r="K230" i="4"/>
  <c r="K1595" i="4"/>
  <c r="K300" i="4"/>
  <c r="K305" i="4"/>
  <c r="K1066" i="4"/>
  <c r="K1065" i="4"/>
  <c r="K1586" i="4"/>
  <c r="K860" i="4"/>
  <c r="K243" i="4"/>
  <c r="K1581" i="4"/>
  <c r="K1232" i="4"/>
  <c r="K610" i="4"/>
  <c r="K801" i="4"/>
  <c r="K700" i="4"/>
  <c r="K574" i="4"/>
  <c r="K1684" i="4"/>
  <c r="K534" i="4"/>
  <c r="K809" i="4"/>
  <c r="K579" i="4"/>
  <c r="K93" i="4"/>
  <c r="K1100" i="4"/>
  <c r="K1280" i="4"/>
  <c r="K806" i="4"/>
  <c r="K974" i="4"/>
  <c r="K1096" i="4"/>
  <c r="K1076" i="4"/>
  <c r="K639" i="4"/>
  <c r="K110" i="4"/>
  <c r="K414" i="4"/>
  <c r="K1244" i="4"/>
  <c r="K535" i="4"/>
  <c r="K1136" i="4"/>
  <c r="K995" i="4"/>
  <c r="K1029" i="4"/>
  <c r="K546" i="4"/>
  <c r="K712" i="4"/>
  <c r="K703" i="4"/>
  <c r="K1013" i="4"/>
  <c r="K598" i="4"/>
  <c r="K470" i="4"/>
  <c r="K1217" i="4"/>
  <c r="K1140" i="4"/>
  <c r="K571" i="4"/>
  <c r="K747" i="4"/>
  <c r="K365" i="4"/>
  <c r="K965" i="4"/>
  <c r="K1298" i="4"/>
  <c r="K257" i="4"/>
  <c r="K577" i="4"/>
  <c r="K136" i="4"/>
  <c r="K310" i="4"/>
  <c r="K1187" i="4"/>
  <c r="K527" i="4"/>
  <c r="K235" i="4"/>
  <c r="K594" i="4"/>
  <c r="K642" i="4"/>
  <c r="K1042" i="4"/>
  <c r="K1661" i="4"/>
  <c r="K542" i="4"/>
  <c r="K736" i="4"/>
  <c r="K643" i="4"/>
  <c r="K976" i="4"/>
  <c r="K842" i="4"/>
  <c r="K1677" i="4"/>
  <c r="K9" i="4"/>
  <c r="K1457" i="4"/>
  <c r="K730" i="4"/>
  <c r="K946" i="4"/>
  <c r="K1624" i="4"/>
  <c r="K239" i="4"/>
  <c r="K1475" i="4"/>
  <c r="K354" i="4"/>
  <c r="K1514" i="4"/>
  <c r="K1304" i="4"/>
  <c r="K1256" i="4"/>
  <c r="K828" i="4"/>
  <c r="K261" i="4"/>
  <c r="K1522" i="4"/>
  <c r="K1170" i="4"/>
  <c r="K699" i="4"/>
  <c r="K722" i="4"/>
  <c r="K1268" i="4"/>
  <c r="K1659" i="4"/>
  <c r="K1089" i="4"/>
  <c r="K1128" i="4"/>
  <c r="K1578" i="4"/>
  <c r="K1024" i="4"/>
  <c r="K793" i="4"/>
  <c r="K1489" i="4"/>
  <c r="K1175" i="4"/>
  <c r="K219" i="4"/>
  <c r="K942" i="4"/>
  <c r="K279" i="4"/>
  <c r="K1287" i="4"/>
  <c r="K790" i="4"/>
  <c r="K1418" i="4"/>
  <c r="K518" i="4"/>
  <c r="K529" i="4"/>
  <c r="K1179" i="4"/>
  <c r="K834" i="4"/>
  <c r="K993" i="4"/>
  <c r="K4" i="4"/>
  <c r="K336" i="4"/>
  <c r="K1252" i="4"/>
  <c r="K451" i="4"/>
  <c r="K674" i="4"/>
  <c r="K1615" i="4"/>
  <c r="K323" i="4"/>
  <c r="K1148" i="4"/>
  <c r="K648" i="4"/>
  <c r="K1466" i="4"/>
  <c r="K1141" i="4"/>
  <c r="K1113" i="4"/>
  <c r="K234" i="4"/>
  <c r="K1072" i="4"/>
  <c r="K288" i="4"/>
  <c r="K1061" i="4"/>
  <c r="K951" i="4"/>
  <c r="K190" i="4"/>
  <c r="K1416" i="4"/>
  <c r="K1550" i="4"/>
  <c r="K935" i="4"/>
  <c r="K394" i="4"/>
  <c r="K1435" i="4"/>
  <c r="K816" i="4"/>
  <c r="K1126" i="4"/>
  <c r="K1138" i="4"/>
  <c r="K1462" i="4"/>
  <c r="K907" i="4"/>
  <c r="K1290" i="4"/>
  <c r="K277" i="4"/>
  <c r="K1258" i="4"/>
  <c r="K119" i="4"/>
  <c r="K580" i="4"/>
  <c r="K182" i="4"/>
  <c r="K112" i="4"/>
  <c r="K1331" i="4"/>
  <c r="K1202" i="4"/>
  <c r="K886" i="4"/>
  <c r="K920" i="4"/>
  <c r="K837" i="4"/>
  <c r="K1547" i="4"/>
  <c r="K160" i="4"/>
  <c r="K130" i="4"/>
  <c r="K583" i="4"/>
  <c r="K1519" i="4"/>
  <c r="K968" i="4"/>
  <c r="K733" i="4"/>
  <c r="K1446" i="4"/>
  <c r="K912" i="4"/>
  <c r="K867" i="4"/>
  <c r="K146" i="4"/>
  <c r="K1382" i="4"/>
  <c r="K254" i="4"/>
  <c r="K862" i="4"/>
  <c r="K5" i="4"/>
  <c r="K553" i="4"/>
  <c r="K1606" i="4"/>
  <c r="K184" i="4"/>
  <c r="K525" i="4"/>
  <c r="K25" i="4"/>
  <c r="K741" i="4"/>
  <c r="K874" i="4"/>
  <c r="K30" i="4"/>
  <c r="K1628" i="4"/>
  <c r="K1260" i="4"/>
  <c r="K1490" i="4"/>
  <c r="K585" i="4"/>
  <c r="K1266" i="4"/>
  <c r="K233" i="4"/>
  <c r="K462" i="4"/>
  <c r="K416" i="4"/>
  <c r="K1348" i="4"/>
  <c r="K1664" i="4"/>
  <c r="K1278" i="4"/>
  <c r="K1276" i="4"/>
  <c r="K715" i="4"/>
  <c r="K541" i="4"/>
  <c r="K1627" i="4"/>
  <c r="K1302" i="4"/>
  <c r="K1151" i="4"/>
  <c r="K55" i="4"/>
  <c r="K937" i="4"/>
  <c r="K1405" i="4"/>
  <c r="K507" i="4"/>
  <c r="K200" i="4"/>
  <c r="K742" i="4"/>
  <c r="K1651" i="4"/>
  <c r="K931" i="4"/>
  <c r="K26" i="4"/>
  <c r="K441" i="4"/>
  <c r="K1000" i="4"/>
  <c r="K1358" i="4"/>
  <c r="K1359" i="4"/>
  <c r="K540" i="4"/>
  <c r="K98" i="4"/>
  <c r="K142" i="4"/>
  <c r="K388" i="4"/>
  <c r="K979" i="4"/>
  <c r="K1296" i="4"/>
  <c r="K719" i="4"/>
  <c r="K528" i="4"/>
  <c r="K1095" i="4"/>
  <c r="K725" i="4"/>
  <c r="K1233" i="4"/>
  <c r="K106" i="4"/>
  <c r="K1660" i="4"/>
  <c r="K1058" i="4"/>
  <c r="K253" i="4"/>
  <c r="K1323" i="4"/>
  <c r="K1445" i="4"/>
  <c r="K676" i="4"/>
  <c r="K644" i="4"/>
  <c r="K799" i="4"/>
  <c r="K84" i="4"/>
  <c r="K972" i="4"/>
  <c r="K1424" i="4"/>
  <c r="K68" i="4"/>
  <c r="K186" i="4"/>
  <c r="K501" i="4"/>
  <c r="K824" i="4"/>
  <c r="K1430" i="4"/>
  <c r="K155" i="4"/>
  <c r="K1612" i="4"/>
  <c r="K18" i="4"/>
  <c r="K466" i="4"/>
  <c r="K421" i="4"/>
  <c r="K397" i="4"/>
  <c r="K1477" i="4"/>
  <c r="K1251" i="4"/>
  <c r="K145" i="4"/>
  <c r="K1062" i="4"/>
  <c r="K1098" i="4"/>
  <c r="K1644" i="4"/>
  <c r="K655" i="4"/>
  <c r="K1016" i="4"/>
  <c r="K762" i="4"/>
  <c r="K180" i="4"/>
  <c r="K1495" i="4"/>
  <c r="K71" i="4"/>
  <c r="K1255" i="4"/>
  <c r="K555" i="4"/>
  <c r="K107" i="4"/>
  <c r="K127" i="4"/>
  <c r="K1104" i="4"/>
  <c r="K900" i="4"/>
  <c r="K356" i="4"/>
  <c r="K1273" i="4"/>
  <c r="K1259" i="4"/>
  <c r="K154" i="4"/>
  <c r="K1338" i="4"/>
  <c r="K1535" i="4"/>
  <c r="K671" i="4"/>
  <c r="K217" i="4"/>
  <c r="K408" i="4"/>
  <c r="K921" i="4"/>
  <c r="K66" i="4"/>
  <c r="K940" i="4"/>
  <c r="K835" i="4"/>
  <c r="K1658" i="4"/>
  <c r="K885" i="4"/>
  <c r="K697" i="4"/>
  <c r="K1393" i="4"/>
  <c r="K173" i="4"/>
  <c r="K778" i="4"/>
  <c r="K638" i="4"/>
  <c r="K1253" i="4"/>
  <c r="K519" i="4"/>
  <c r="K677" i="4"/>
  <c r="K40" i="4"/>
  <c r="K484" i="4"/>
  <c r="K1143" i="4"/>
  <c r="K286" i="4"/>
  <c r="K1693" i="4"/>
  <c r="K1483" i="4"/>
  <c r="K517" i="4"/>
  <c r="K1650" i="4"/>
  <c r="K1668" i="4"/>
  <c r="K957" i="4"/>
  <c r="K342" i="4"/>
  <c r="K989" i="4"/>
  <c r="K1591" i="4"/>
  <c r="K1622" i="4"/>
  <c r="K208" i="4"/>
  <c r="K1545" i="4"/>
  <c r="K1039" i="4"/>
  <c r="K706" i="4"/>
  <c r="K1326" i="4"/>
  <c r="K589" i="4"/>
  <c r="K1669" i="4"/>
  <c r="K683" i="4"/>
  <c r="K1112" i="4"/>
  <c r="K999" i="4"/>
  <c r="K926" i="4"/>
  <c r="K857" i="4"/>
  <c r="K167" i="4"/>
  <c r="K971" i="4"/>
  <c r="K649" i="4"/>
  <c r="K1084" i="4"/>
  <c r="K1154" i="4"/>
  <c r="K560" i="4"/>
  <c r="K1068" i="4"/>
  <c r="K950" i="4"/>
  <c r="K502" i="4"/>
  <c r="K1373" i="4"/>
  <c r="K1079" i="4"/>
  <c r="K704" i="4"/>
  <c r="K1537" i="4"/>
  <c r="K351" i="4"/>
  <c r="K1271" i="4"/>
  <c r="K232" i="4"/>
  <c r="K917" i="4"/>
  <c r="K949" i="4"/>
  <c r="K505" i="4"/>
  <c r="K726" i="4"/>
  <c r="K362" i="4"/>
  <c r="K65" i="4"/>
  <c r="K1431" i="4"/>
  <c r="K10" i="4"/>
  <c r="K67" i="4"/>
  <c r="K609" i="4"/>
  <c r="K1649" i="4"/>
  <c r="K1241" i="4"/>
  <c r="K287" i="4"/>
  <c r="K1571" i="4"/>
  <c r="K158" i="4"/>
  <c r="K263" i="4"/>
  <c r="K338" i="4"/>
  <c r="K293" i="4"/>
  <c r="K1598" i="4"/>
  <c r="K1249" i="4"/>
  <c r="K191" i="4"/>
  <c r="K177" i="4"/>
  <c r="K621" i="4"/>
  <c r="K1194" i="4"/>
  <c r="K1404" i="4"/>
  <c r="K1282" i="4"/>
  <c r="K499" i="4"/>
  <c r="K1336" i="4"/>
  <c r="K509" i="4"/>
  <c r="K1530" i="4"/>
  <c r="K48" i="4"/>
  <c r="K685" i="4"/>
  <c r="K152" i="4"/>
  <c r="K433" i="4"/>
  <c r="K873" i="4"/>
  <c r="K403" i="4"/>
  <c r="K1219" i="4"/>
  <c r="K1443" i="4"/>
  <c r="K1274" i="4"/>
  <c r="K1427" i="4"/>
  <c r="K1130" i="4"/>
  <c r="K775" i="4"/>
  <c r="K248" i="4"/>
  <c r="K270" i="4"/>
  <c r="K32" i="4"/>
  <c r="K1188" i="4"/>
  <c r="K209" i="4"/>
  <c r="K271" i="4"/>
  <c r="K77" i="4"/>
  <c r="K1264" i="4"/>
  <c r="K1465" i="4"/>
  <c r="K627" i="4"/>
  <c r="K1206" i="4"/>
  <c r="K622" i="4"/>
  <c r="K1429" i="4"/>
  <c r="K447" i="4"/>
  <c r="K887" i="4"/>
  <c r="K1330" i="4"/>
  <c r="K358" i="4"/>
  <c r="K647" i="4"/>
  <c r="L126" i="4"/>
  <c r="L1656" i="4"/>
  <c r="L1246" i="4"/>
  <c r="L117" i="4"/>
  <c r="L1634" i="4"/>
  <c r="L830" i="4"/>
  <c r="L1637" i="4"/>
  <c r="L640" i="4"/>
  <c r="L641" i="4"/>
  <c r="L284" i="4"/>
  <c r="L1106" i="4"/>
  <c r="L172" i="4"/>
  <c r="L1127" i="4"/>
  <c r="L301" i="4"/>
  <c r="L773" i="4"/>
  <c r="L709" i="4"/>
  <c r="L840" i="4"/>
  <c r="L1663" i="4"/>
  <c r="L1411" i="4"/>
  <c r="L659" i="4"/>
  <c r="L767" i="4"/>
  <c r="L1267" i="4"/>
  <c r="L1174" i="4"/>
  <c r="L1306" i="4"/>
  <c r="L125" i="4"/>
  <c r="L391" i="4"/>
  <c r="L688" i="4"/>
  <c r="L859" i="4"/>
  <c r="L43" i="4"/>
  <c r="L925" i="4"/>
  <c r="L578" i="4"/>
  <c r="L1310" i="4"/>
  <c r="L1524" i="4"/>
  <c r="L1449" i="4"/>
  <c r="L969" i="4"/>
  <c r="L1160" i="4"/>
  <c r="L870" i="4"/>
  <c r="L1040" i="4"/>
  <c r="L1247" i="4"/>
  <c r="L1158" i="4"/>
  <c r="L1491" i="4"/>
  <c r="L967" i="4"/>
  <c r="L760" i="4"/>
  <c r="L1056" i="4"/>
  <c r="L45" i="4"/>
  <c r="L536" i="4"/>
  <c r="L1238" i="4"/>
  <c r="L1630" i="4"/>
  <c r="L1454" i="4"/>
  <c r="L795" i="4"/>
  <c r="L516" i="4"/>
  <c r="L384" i="4"/>
  <c r="L381" i="4"/>
  <c r="L1542" i="4"/>
  <c r="L479" i="4"/>
  <c r="L611" i="4"/>
  <c r="L1485" i="4"/>
  <c r="L1118" i="4"/>
  <c r="L1607" i="4"/>
  <c r="L1224" i="4"/>
  <c r="L1240" i="4"/>
  <c r="L201" i="4"/>
  <c r="L1349" i="4"/>
  <c r="L1225" i="4"/>
  <c r="L1461" i="4"/>
  <c r="L914" i="4"/>
  <c r="L1269" i="4"/>
  <c r="L321" i="4"/>
  <c r="L442" i="4"/>
  <c r="L646" i="4"/>
  <c r="L385" i="4"/>
  <c r="L1327" i="4"/>
  <c r="L635" i="4"/>
  <c r="L689" i="4"/>
  <c r="L303" i="4"/>
  <c r="L1576" i="4"/>
  <c r="L480" i="4"/>
  <c r="L1191" i="4"/>
  <c r="L608" i="4"/>
  <c r="L423" i="4"/>
  <c r="L148" i="4"/>
  <c r="L361" i="4"/>
  <c r="L1178" i="4"/>
  <c r="L1633" i="4"/>
  <c r="L822" i="4"/>
  <c r="L884" i="4"/>
  <c r="L623" i="4"/>
  <c r="L1164" i="4"/>
  <c r="L332" i="4"/>
  <c r="L1518" i="4"/>
  <c r="L324" i="4"/>
  <c r="L673" i="4"/>
  <c r="L695" i="4"/>
  <c r="L460" i="4"/>
  <c r="L1516" i="4"/>
  <c r="L1002" i="4"/>
  <c r="L663" i="4"/>
  <c r="L315" i="4"/>
  <c r="L794" i="4"/>
  <c r="L869" i="4"/>
  <c r="L588" i="4"/>
  <c r="L617" i="4"/>
  <c r="L319" i="4"/>
  <c r="L1107" i="4"/>
  <c r="L132" i="4"/>
  <c r="L1546" i="4"/>
  <c r="L895" i="4"/>
  <c r="L1646" i="4"/>
  <c r="L973" i="4"/>
  <c r="L169" i="4"/>
  <c r="L220" i="4"/>
  <c r="L908" i="4"/>
  <c r="L982" i="4"/>
  <c r="L138" i="4"/>
  <c r="L1234" i="4"/>
  <c r="L1272" i="4"/>
  <c r="L1402" i="4"/>
  <c r="L720" i="4"/>
  <c r="L1045" i="4"/>
  <c r="L352" i="4"/>
  <c r="L1043" i="4"/>
  <c r="L1481" i="4"/>
  <c r="L1528" i="4"/>
  <c r="L1044" i="4"/>
  <c r="L1212" i="4"/>
  <c r="L101" i="4"/>
  <c r="L1286" i="4"/>
  <c r="L1026" i="4"/>
  <c r="L1314" i="4"/>
  <c r="L996" i="4"/>
  <c r="L333" i="4"/>
  <c r="L506" i="4"/>
  <c r="L1307" i="4"/>
  <c r="L710" i="4"/>
  <c r="L924" i="4"/>
  <c r="L490" i="4"/>
  <c r="L1195" i="4"/>
  <c r="L776" i="4"/>
  <c r="L1585" i="4"/>
  <c r="L327" i="4"/>
  <c r="L781" i="4"/>
  <c r="L855" i="4"/>
  <c r="L1482" i="4"/>
  <c r="L757" i="4"/>
  <c r="L1662" i="4"/>
  <c r="L465" i="4"/>
  <c r="L123" i="4"/>
  <c r="L1332" i="4"/>
  <c r="L1333" i="4"/>
  <c r="L149" i="4"/>
  <c r="L330" i="4"/>
  <c r="L1350" i="4"/>
  <c r="L1186" i="4"/>
  <c r="L682" i="4"/>
  <c r="L603" i="4"/>
  <c r="L1399" i="4"/>
  <c r="L468" i="4"/>
  <c r="L592" i="4"/>
  <c r="L1380" i="4"/>
  <c r="L512" i="4"/>
  <c r="L523" i="4"/>
  <c r="L1094" i="4"/>
  <c r="L1558" i="4"/>
  <c r="L593" i="4"/>
  <c r="L1097" i="4"/>
  <c r="L304" i="4"/>
  <c r="L353" i="4"/>
  <c r="L1496" i="4"/>
  <c r="L952" i="4"/>
  <c r="L1529" i="4"/>
  <c r="L225" i="4"/>
  <c r="L1632" i="4"/>
  <c r="L848" i="4"/>
  <c r="L1277" i="4"/>
  <c r="L463" i="4"/>
  <c r="L392" i="4"/>
  <c r="L698" i="4"/>
  <c r="L823" i="4"/>
  <c r="L1471" i="4"/>
  <c r="L485" i="4"/>
  <c r="L395" i="4"/>
  <c r="L1200" i="4"/>
  <c r="L292" i="4"/>
  <c r="L798" i="4"/>
  <c r="L1345" i="4"/>
  <c r="L1643" i="4"/>
  <c r="L805" i="4"/>
  <c r="L1313" i="4"/>
  <c r="L1407" i="4"/>
  <c r="L493" i="4"/>
  <c r="L533" i="4"/>
  <c r="L880" i="4"/>
  <c r="L1617" i="4"/>
  <c r="L175" i="4"/>
  <c r="L625" i="4"/>
  <c r="L1362" i="4"/>
  <c r="L1006" i="4"/>
  <c r="L658" i="4"/>
  <c r="L195" i="4"/>
  <c r="L96" i="4"/>
  <c r="L432" i="4"/>
  <c r="L498" i="4"/>
  <c r="L600" i="4"/>
  <c r="L1422" i="4"/>
  <c r="L521" i="4"/>
  <c r="L845" i="4"/>
  <c r="L1472" i="4"/>
  <c r="L1093" i="4"/>
  <c r="L1492" i="4"/>
  <c r="L464" i="4"/>
  <c r="L1499" i="4"/>
  <c r="L893" i="4"/>
  <c r="L1041" i="4"/>
  <c r="L992" i="4"/>
  <c r="L1523" i="4"/>
  <c r="L1487" i="4"/>
  <c r="L437" i="4"/>
  <c r="L108" i="4"/>
  <c r="L1589" i="4"/>
  <c r="L948" i="4"/>
  <c r="L439" i="4"/>
  <c r="L614" i="4"/>
  <c r="L1448" i="4"/>
  <c r="L481" i="4"/>
  <c r="L939" i="4"/>
  <c r="L54" i="4"/>
  <c r="L575" i="4"/>
  <c r="L454" i="4"/>
  <c r="L1053" i="4"/>
  <c r="L714" i="4"/>
  <c r="L320" i="4"/>
  <c r="L666" i="4"/>
  <c r="L205" i="4"/>
  <c r="L1215" i="4"/>
  <c r="L1459" i="4"/>
  <c r="L134" i="4"/>
  <c r="L344" i="4"/>
  <c r="L467" i="4"/>
  <c r="L1340" i="4"/>
  <c r="L927" i="4"/>
  <c r="L276" i="4"/>
  <c r="L1207" i="4"/>
  <c r="L737" i="4"/>
  <c r="L956" i="4"/>
  <c r="L783" i="4"/>
  <c r="L702" i="4"/>
  <c r="L297" i="4"/>
  <c r="L436" i="4"/>
  <c r="L945" i="4"/>
  <c r="L1657" i="4"/>
  <c r="L681" i="4"/>
  <c r="L1210" i="4"/>
  <c r="L82" i="4"/>
  <c r="L1209" i="4"/>
  <c r="L691" i="4"/>
  <c r="L278" i="4"/>
  <c r="L875" i="4"/>
  <c r="L236" i="4"/>
  <c r="L1309" i="4"/>
  <c r="L1081" i="4"/>
  <c r="L872" i="4"/>
  <c r="L452" i="4"/>
  <c r="L390" i="4"/>
  <c r="L247" i="4"/>
  <c r="L563" i="4"/>
  <c r="L1478" i="4"/>
  <c r="L1452" i="4"/>
  <c r="L1147" i="4"/>
  <c r="L915" i="4"/>
  <c r="L514" i="4"/>
  <c r="L1226" i="4"/>
  <c r="L72" i="4"/>
  <c r="L488" i="4"/>
  <c r="L1573" i="4"/>
  <c r="L841" i="4"/>
  <c r="L1695" i="4"/>
  <c r="L772" i="4"/>
  <c r="L15" i="4"/>
  <c r="L1672" i="4"/>
  <c r="L1086" i="4"/>
  <c r="L1707" i="4"/>
  <c r="L894" i="4"/>
  <c r="L389" i="4"/>
  <c r="L1689" i="4"/>
  <c r="L832" i="4"/>
  <c r="L936" i="4"/>
  <c r="L242" i="4"/>
  <c r="L377" i="4"/>
  <c r="L866" i="4"/>
  <c r="L429" i="4"/>
  <c r="L1377" i="4"/>
  <c r="L557" i="4"/>
  <c r="L558" i="4"/>
  <c r="L1467" i="4"/>
  <c r="L1636" i="4"/>
  <c r="L289" i="4"/>
  <c r="L1688" i="4"/>
  <c r="L440" i="4"/>
  <c r="L735" i="4"/>
  <c r="L1468" i="4"/>
  <c r="L789" i="4"/>
  <c r="L1638" i="4"/>
  <c r="L406" i="4"/>
  <c r="L1036" i="4"/>
  <c r="L427" i="4"/>
  <c r="L933" i="4"/>
  <c r="L176" i="4"/>
  <c r="L1017" i="4"/>
  <c r="L755" i="4"/>
  <c r="L438" i="4"/>
  <c r="L587" i="4"/>
  <c r="L99" i="4"/>
  <c r="L645" i="4"/>
  <c r="L1541" i="4"/>
  <c r="L788" i="4"/>
  <c r="L1395" i="4"/>
  <c r="L1408" i="4"/>
  <c r="L1605" i="4"/>
  <c r="L1450" i="4"/>
  <c r="L1180" i="4"/>
  <c r="L1613" i="4"/>
  <c r="L510" i="4"/>
  <c r="L549" i="4"/>
  <c r="L1692" i="4"/>
  <c r="L753" i="4"/>
  <c r="L777" i="4"/>
  <c r="L526" i="4"/>
  <c r="L985" i="4"/>
  <c r="L1453" i="4"/>
  <c r="L707" i="4"/>
  <c r="L347" i="4"/>
  <c r="L595" i="4"/>
  <c r="L1123" i="4"/>
  <c r="L1337" i="4"/>
  <c r="L1343" i="4"/>
  <c r="L1476" i="4"/>
  <c r="L556" i="4"/>
  <c r="L115" i="4"/>
  <c r="L52" i="4"/>
  <c r="L1616" i="4"/>
  <c r="L954" i="4"/>
  <c r="L1355" i="4"/>
  <c r="L1150" i="4"/>
  <c r="L717" i="4"/>
  <c r="L1563" i="4"/>
  <c r="L515" i="4"/>
  <c r="L1549" i="4"/>
  <c r="L1132" i="4"/>
  <c r="L223" i="4"/>
  <c r="L222" i="4"/>
  <c r="L221" i="4"/>
  <c r="L1119" i="4"/>
  <c r="L1167" i="4"/>
  <c r="L1064" i="4"/>
  <c r="L255" i="4"/>
  <c r="L532" i="4"/>
  <c r="L983" i="4"/>
  <c r="L198" i="4"/>
  <c r="L1159" i="4"/>
  <c r="L1421" i="4"/>
  <c r="L1090" i="4"/>
  <c r="L774" i="4"/>
  <c r="L780" i="4"/>
  <c r="L667" i="4"/>
  <c r="L1501" i="4"/>
  <c r="L453" i="4"/>
  <c r="L35" i="4"/>
  <c r="L768" i="4"/>
  <c r="L1364" i="4"/>
  <c r="L1511" i="4"/>
  <c r="L1655" i="4"/>
  <c r="L1157" i="4"/>
  <c r="L340" i="4"/>
  <c r="L1559" i="4"/>
  <c r="L1417" i="4"/>
  <c r="L604" i="4"/>
  <c r="L215" i="4"/>
  <c r="L1021" i="4"/>
  <c r="L1458" i="4"/>
  <c r="L44" i="4"/>
  <c r="L984" i="4"/>
  <c r="L1165" i="4"/>
  <c r="L1608" i="4"/>
  <c r="L1014" i="4"/>
  <c r="L1018" i="4"/>
  <c r="L868" i="4"/>
  <c r="L153" i="4"/>
  <c r="L1642" i="4"/>
  <c r="L693" i="4"/>
  <c r="L350" i="4"/>
  <c r="L1023" i="4"/>
  <c r="L723" i="4"/>
  <c r="L168" i="4"/>
  <c r="L814" i="4"/>
  <c r="L103" i="4"/>
  <c r="L1092" i="4"/>
  <c r="L748" i="4"/>
  <c r="L14" i="4"/>
  <c r="L1455" i="4"/>
  <c r="L1169" i="4"/>
  <c r="L181" i="4"/>
  <c r="L459" i="4"/>
  <c r="L1394" i="4"/>
  <c r="L1666" i="4"/>
  <c r="L508" i="4"/>
  <c r="L1139" i="4"/>
  <c r="L1360" i="4"/>
  <c r="L545" i="4"/>
  <c r="L1704" i="4"/>
  <c r="L863" i="4"/>
  <c r="L1385" i="4"/>
  <c r="L1177" i="4"/>
  <c r="L430" i="4"/>
  <c r="L357" i="4"/>
  <c r="L1494" i="4"/>
  <c r="L520" i="4"/>
  <c r="L734" i="4"/>
  <c r="L1108" i="4"/>
  <c r="L1460" i="4"/>
  <c r="L34" i="4"/>
  <c r="L1381" i="4"/>
  <c r="L1243" i="4"/>
  <c r="L504" i="4"/>
  <c r="L964" i="4"/>
  <c r="L1341" i="4"/>
  <c r="L1231" i="4"/>
  <c r="L1069" i="4"/>
  <c r="L503" i="4"/>
  <c r="L137" i="4"/>
  <c r="L1248" i="4"/>
  <c r="L1439" i="4"/>
  <c r="L771" i="4"/>
  <c r="L1603" i="4"/>
  <c r="L411" i="4"/>
  <c r="L418" i="4"/>
  <c r="L120" i="4"/>
  <c r="L157" i="4"/>
  <c r="L807" i="4"/>
  <c r="L316" i="4"/>
  <c r="L692" i="4"/>
  <c r="L1426" i="4"/>
  <c r="L727" i="4"/>
  <c r="L495" i="4"/>
  <c r="L24" i="4"/>
  <c r="L139" i="4"/>
  <c r="L591" i="4"/>
  <c r="L1063" i="4"/>
  <c r="L1198" i="4"/>
  <c r="L1137" i="4"/>
  <c r="L836" i="4"/>
  <c r="L1344" i="4"/>
  <c r="L1623" i="4"/>
  <c r="L1356" i="4"/>
  <c r="L1099" i="4"/>
  <c r="L422" i="4"/>
  <c r="L511" i="4"/>
  <c r="L708" i="4"/>
  <c r="L1216" i="4"/>
  <c r="L309" i="4"/>
  <c r="L1560" i="4"/>
  <c r="L1700" i="4"/>
  <c r="L1687" i="4"/>
  <c r="L256" i="4"/>
  <c r="L482" i="4"/>
  <c r="L189" i="4"/>
  <c r="L849" i="4"/>
  <c r="L582" i="4"/>
  <c r="L804" i="4"/>
  <c r="L258" i="4"/>
  <c r="L1214" i="4"/>
  <c r="L711" i="4"/>
  <c r="L1681" i="4"/>
  <c r="L1285" i="4"/>
  <c r="L1694" i="4"/>
  <c r="L550" i="4"/>
  <c r="L343" i="4"/>
  <c r="L1526" i="4"/>
  <c r="L28" i="4"/>
  <c r="L669" i="4"/>
  <c r="L633" i="4"/>
  <c r="L1077" i="4"/>
  <c r="L1683" i="4"/>
  <c r="L1015" i="4"/>
  <c r="L218" i="4"/>
  <c r="L944" i="4"/>
  <c r="L728" i="4"/>
  <c r="L265" i="4"/>
  <c r="L97" i="4"/>
  <c r="L784" i="4"/>
  <c r="L178" i="4"/>
  <c r="L687" i="4"/>
  <c r="L1706" i="4"/>
  <c r="L121" i="4"/>
  <c r="L524" i="4"/>
  <c r="L1371" i="4"/>
  <c r="L864" i="4"/>
  <c r="L861" i="4"/>
  <c r="L902" i="4"/>
  <c r="L1080" i="4"/>
  <c r="L1201" i="4"/>
  <c r="L581" i="4"/>
  <c r="L61" i="4"/>
  <c r="L170" i="4"/>
  <c r="L496" i="4"/>
  <c r="L1078" i="4"/>
  <c r="L29" i="4"/>
  <c r="L478" i="4"/>
  <c r="L166" i="4"/>
  <c r="L928" i="4"/>
  <c r="L901" i="4"/>
  <c r="L779" i="4"/>
  <c r="L1552" i="4"/>
  <c r="L839" i="4"/>
  <c r="L1192" i="4"/>
  <c r="L810" i="4"/>
  <c r="L1190" i="4"/>
  <c r="L295" i="4"/>
  <c r="L1509" i="4"/>
  <c r="L57" i="4"/>
  <c r="L249" i="4"/>
  <c r="L1361" i="4"/>
  <c r="L1440" i="4"/>
  <c r="L2" i="4"/>
  <c r="L652" i="4"/>
  <c r="L953" i="4"/>
  <c r="L1685" i="4"/>
  <c r="L943" i="4"/>
  <c r="L654" i="4"/>
  <c r="L769" i="4"/>
  <c r="L1480" i="4"/>
  <c r="L1237" i="4"/>
  <c r="L1102" i="4"/>
  <c r="L1551" i="4"/>
  <c r="L1410" i="4"/>
  <c r="L811" i="4"/>
  <c r="L387" i="4"/>
  <c r="L602" i="4"/>
  <c r="L250" i="4"/>
  <c r="L1539" i="4"/>
  <c r="L1444" i="4"/>
  <c r="L475" i="4"/>
  <c r="L1690" i="4"/>
  <c r="L1618" i="4"/>
  <c r="L1641" i="4"/>
  <c r="L1135" i="4"/>
  <c r="L1680" i="4"/>
  <c r="L56" i="4"/>
  <c r="L471" i="4"/>
  <c r="L156" i="4"/>
  <c r="L1366" i="4"/>
  <c r="L1676" i="4"/>
  <c r="L743" i="4"/>
  <c r="L63" i="4"/>
  <c r="L650" i="4"/>
  <c r="L227" i="4"/>
  <c r="L322" i="4"/>
  <c r="L1220" i="4"/>
  <c r="L94" i="4"/>
  <c r="L716" i="4"/>
  <c r="L1301" i="4"/>
  <c r="L881" i="4"/>
  <c r="L905" i="4"/>
  <c r="L1008" i="4"/>
  <c r="L1204" i="4"/>
  <c r="L947" i="4"/>
  <c r="L1031" i="4"/>
  <c r="L1596" i="4"/>
  <c r="L566" i="4"/>
  <c r="L472" i="4"/>
  <c r="L960" i="4"/>
  <c r="L1239" i="4"/>
  <c r="L1245" i="4"/>
  <c r="L758" i="4"/>
  <c r="L701" i="4"/>
  <c r="L1218" i="4"/>
  <c r="L89" i="4"/>
  <c r="L850" i="4"/>
  <c r="L694" i="4"/>
  <c r="L1227" i="4"/>
  <c r="L1185" i="4"/>
  <c r="L188" i="4"/>
  <c r="L1556" i="4"/>
  <c r="L231" i="4"/>
  <c r="L1370" i="4"/>
  <c r="L1083" i="4"/>
  <c r="L53" i="4"/>
  <c r="L977" i="4"/>
  <c r="L934" i="4"/>
  <c r="L13" i="4"/>
  <c r="L1376" i="4"/>
  <c r="L721" i="4"/>
  <c r="L1032" i="4"/>
  <c r="L494" i="4"/>
  <c r="L7" i="4"/>
  <c r="L455" i="4"/>
  <c r="L1363" i="4"/>
  <c r="L409" i="4"/>
  <c r="L786" i="4"/>
  <c r="L1242" i="4"/>
  <c r="L1498" i="4"/>
  <c r="L547" i="4"/>
  <c r="L1583" i="4"/>
  <c r="L185" i="4"/>
  <c r="L1625" i="4"/>
  <c r="L1673" i="4"/>
  <c r="L1166" i="4"/>
  <c r="L412" i="4"/>
  <c r="L1334" i="4"/>
  <c r="L193" i="4"/>
  <c r="L141" i="4"/>
  <c r="L831" i="4"/>
  <c r="L163" i="4"/>
  <c r="L808" i="4"/>
  <c r="L1320" i="4"/>
  <c r="L1374" i="4"/>
  <c r="L1193" i="4"/>
  <c r="L346" i="4"/>
  <c r="L238" i="4"/>
  <c r="L668" i="4"/>
  <c r="L16" i="4"/>
  <c r="L11" i="4"/>
  <c r="L958" i="4"/>
  <c r="L449" i="4"/>
  <c r="L349" i="4"/>
  <c r="L1176" i="4"/>
  <c r="L765" i="4"/>
  <c r="L1671" i="4"/>
  <c r="L670" i="4"/>
  <c r="L114" i="4"/>
  <c r="L1503" i="4"/>
  <c r="L544" i="4"/>
  <c r="L476" i="4"/>
  <c r="L626" i="4"/>
  <c r="L792" i="4"/>
  <c r="L375" i="4"/>
  <c r="L206" i="4"/>
  <c r="L998" i="4"/>
  <c r="L1067" i="4"/>
  <c r="L833" i="4"/>
  <c r="L986" i="4"/>
  <c r="L1515" i="4"/>
  <c r="L938" i="4"/>
  <c r="L75" i="4"/>
  <c r="L987" i="4"/>
  <c r="L732" i="4"/>
  <c r="L1397" i="4"/>
  <c r="L1254" i="4"/>
  <c r="L941" i="4"/>
  <c r="L374" i="4"/>
  <c r="L759" i="4"/>
  <c r="L1521" i="4"/>
  <c r="L1414" i="4"/>
  <c r="L1413" i="4"/>
  <c r="L1415" i="4"/>
  <c r="L680" i="4"/>
  <c r="L852" i="4"/>
  <c r="L851" i="4"/>
  <c r="L1703" i="4"/>
  <c r="L919" i="4"/>
  <c r="L325" i="4"/>
  <c r="L307" i="4"/>
  <c r="L1156" i="4"/>
  <c r="L367" i="4"/>
  <c r="L477" i="4"/>
  <c r="L1311" i="4"/>
  <c r="L1391" i="4"/>
  <c r="L1463" i="4"/>
  <c r="L1121" i="4"/>
  <c r="L539" i="4"/>
  <c r="L339" i="4"/>
  <c r="L1347" i="4"/>
  <c r="L179" i="4"/>
  <c r="L386" i="4"/>
  <c r="L1308" i="4"/>
  <c r="L1579" i="4"/>
  <c r="L435" i="4"/>
  <c r="L1567" i="4"/>
  <c r="L570" i="4"/>
  <c r="L458" i="4"/>
  <c r="L1288" i="4"/>
  <c r="L664" i="4"/>
  <c r="L31" i="4"/>
  <c r="L856" i="4"/>
  <c r="L826" i="4"/>
  <c r="L1236" i="4"/>
  <c r="L326" i="4"/>
  <c r="L1678" i="4"/>
  <c r="L548" i="4"/>
  <c r="L923" i="4"/>
  <c r="L1390" i="4"/>
  <c r="L21" i="4"/>
  <c r="L1580" i="4"/>
  <c r="L1557" i="4"/>
  <c r="L1493" i="4"/>
  <c r="L1675" i="4"/>
  <c r="L311" i="4"/>
  <c r="L6" i="4"/>
  <c r="L896" i="4"/>
  <c r="L283" i="4"/>
  <c r="L1059" i="4"/>
  <c r="L313" i="4"/>
  <c r="L1038" i="4"/>
  <c r="L202" i="4"/>
  <c r="L656" i="4"/>
  <c r="L612" i="4"/>
  <c r="L104" i="4"/>
  <c r="L290" i="4"/>
  <c r="L1292" i="4"/>
  <c r="L341" i="4"/>
  <c r="L213" i="4"/>
  <c r="L95" i="4"/>
  <c r="L273" i="4"/>
  <c r="L1702" i="4"/>
  <c r="L79" i="4"/>
  <c r="L348" i="4"/>
  <c r="L1022" i="4"/>
  <c r="L410" i="4"/>
  <c r="L1263" i="4"/>
  <c r="L705" i="4"/>
  <c r="L1400" i="4"/>
  <c r="L1565" i="4"/>
  <c r="L1473" i="4"/>
  <c r="L1213" i="4"/>
  <c r="L78" i="4"/>
  <c r="L1351" i="4"/>
  <c r="L1575" i="4"/>
  <c r="L1027" i="4"/>
  <c r="L853" i="4"/>
  <c r="L50" i="4"/>
  <c r="L1389" i="4"/>
  <c r="L1533" i="4"/>
  <c r="L60" i="4"/>
  <c r="L890" i="4"/>
  <c r="L975" i="4"/>
  <c r="L380" i="4"/>
  <c r="L586" i="4"/>
  <c r="L259" i="4"/>
  <c r="L750" i="4"/>
  <c r="L317" i="4"/>
  <c r="L1368" i="4"/>
  <c r="L370" i="4"/>
  <c r="L1055" i="4"/>
  <c r="L764" i="4"/>
  <c r="L296" i="4"/>
  <c r="L651" i="4"/>
  <c r="L1035" i="4"/>
  <c r="L1602" i="4"/>
  <c r="L1653" i="4"/>
  <c r="L417" i="4"/>
  <c r="L444" i="4"/>
  <c r="L364" i="4"/>
  <c r="L407" i="4"/>
  <c r="L770" i="4"/>
  <c r="L204" i="4"/>
  <c r="L1291" i="4"/>
  <c r="L1222" i="4"/>
  <c r="L1436" i="4"/>
  <c r="L1365" i="4"/>
  <c r="L568" i="4"/>
  <c r="L285" i="4"/>
  <c r="L187" i="4"/>
  <c r="L596" i="4"/>
  <c r="L1428" i="4"/>
  <c r="L241" i="4"/>
  <c r="L1562" i="4"/>
  <c r="L997" i="4"/>
  <c r="L686" i="4"/>
  <c r="L1497" i="4"/>
  <c r="L1025" i="4"/>
  <c r="L308" i="4"/>
  <c r="L486" i="4"/>
  <c r="L561" i="4"/>
  <c r="L858" i="4"/>
  <c r="L787" i="4"/>
  <c r="L359" i="4"/>
  <c r="L1171" i="4"/>
  <c r="L328" i="4"/>
  <c r="L1479" i="4"/>
  <c r="L1705" i="4"/>
  <c r="L1697" i="4"/>
  <c r="L1316" i="4"/>
  <c r="L746" i="4"/>
  <c r="L899" i="4"/>
  <c r="L1203" i="4"/>
  <c r="L366" i="4"/>
  <c r="L1162" i="4"/>
  <c r="L739" i="4"/>
  <c r="L738" i="4"/>
  <c r="L562" i="4"/>
  <c r="L903" i="4"/>
  <c r="L88" i="4"/>
  <c r="L41" i="4"/>
  <c r="L1262" i="4"/>
  <c r="L684" i="4"/>
  <c r="L246" i="4"/>
  <c r="L573" i="4"/>
  <c r="L892" i="4"/>
  <c r="L473" i="4"/>
  <c r="L766" i="4"/>
  <c r="L1073" i="4"/>
  <c r="L36" i="4"/>
  <c r="L918" i="4"/>
  <c r="L262" i="4"/>
  <c r="L1011" i="4"/>
  <c r="L214" i="4"/>
  <c r="L363" i="4"/>
  <c r="L1375" i="4"/>
  <c r="L1223" i="4"/>
  <c r="L1441" i="4"/>
  <c r="L1531" i="4"/>
  <c r="L299" i="4"/>
  <c r="L897" i="4"/>
  <c r="L1101" i="4"/>
  <c r="L1527" i="4"/>
  <c r="L210" i="4"/>
  <c r="L620" i="4"/>
  <c r="L229" i="4"/>
  <c r="L751" i="4"/>
  <c r="L1004" i="4"/>
  <c r="L1357" i="4"/>
  <c r="L1587" i="4"/>
  <c r="L1582" i="4"/>
  <c r="L337" i="4"/>
  <c r="L1392" i="4"/>
  <c r="L81" i="4"/>
  <c r="L628" i="4"/>
  <c r="L882" i="4"/>
  <c r="L713" i="4"/>
  <c r="L1299" i="4"/>
  <c r="L240" i="4"/>
  <c r="L396" i="4"/>
  <c r="L87" i="4"/>
  <c r="L20" i="4"/>
  <c r="L199" i="4"/>
  <c r="L877" i="4"/>
  <c r="L1161" i="4"/>
  <c r="L1229" i="4"/>
  <c r="L100" i="4"/>
  <c r="L1120" i="4"/>
  <c r="L1129" i="4"/>
  <c r="L891" i="4"/>
  <c r="L203" i="4"/>
  <c r="L1054" i="4"/>
  <c r="L83" i="4"/>
  <c r="L1050" i="4"/>
  <c r="L1626" i="4"/>
  <c r="L1060" i="4"/>
  <c r="L1451" i="4"/>
  <c r="L105" i="4"/>
  <c r="L1294" i="4"/>
  <c r="L1701" i="4"/>
  <c r="L434" i="4"/>
  <c r="L1205" i="4"/>
  <c r="L1403" i="4"/>
  <c r="L718" i="4"/>
  <c r="L1442" i="4"/>
  <c r="L662" i="4"/>
  <c r="L1339" i="4"/>
  <c r="L85" i="4"/>
  <c r="L1155" i="4"/>
  <c r="L1163" i="4"/>
  <c r="L827" i="4"/>
  <c r="L373" i="4"/>
  <c r="L1324" i="4"/>
  <c r="L584" i="4"/>
  <c r="L605" i="4"/>
  <c r="L1536" i="4"/>
  <c r="L754" i="4"/>
  <c r="L1033" i="4"/>
  <c r="L400" i="4"/>
  <c r="L1168" i="4"/>
  <c r="L461" i="4"/>
  <c r="L879" i="4"/>
  <c r="L267" i="4"/>
  <c r="L122" i="4"/>
  <c r="L820" i="4"/>
  <c r="L1561" i="4"/>
  <c r="L420" i="4"/>
  <c r="L961" i="4"/>
  <c r="L1592" i="4"/>
  <c r="L1342" i="4"/>
  <c r="L294" i="4"/>
  <c r="L431" i="4"/>
  <c r="L1584" i="4"/>
  <c r="L1447" i="4"/>
  <c r="L404" i="4"/>
  <c r="L111" i="4"/>
  <c r="L1235" i="4"/>
  <c r="L415" i="4"/>
  <c r="L1297" i="4"/>
  <c r="L1057" i="4"/>
  <c r="L443" i="4"/>
  <c r="L86" i="4"/>
  <c r="L752" i="4"/>
  <c r="L1520" i="4"/>
  <c r="L1409" i="4"/>
  <c r="L522" i="4"/>
  <c r="L909" i="4"/>
  <c r="L910" i="4"/>
  <c r="L817" i="4"/>
  <c r="L1423" i="4"/>
  <c r="L228" i="4"/>
  <c r="L1412" i="4"/>
  <c r="L23" i="4"/>
  <c r="L1221" i="4"/>
  <c r="L1464" i="4"/>
  <c r="L1674" i="4"/>
  <c r="L1667" i="4"/>
  <c r="L619" i="4"/>
  <c r="L1152" i="4"/>
  <c r="L1070" i="4"/>
  <c r="L572" i="4"/>
  <c r="L245" i="4"/>
  <c r="L819" i="4"/>
  <c r="L803" i="4"/>
  <c r="L251" i="4"/>
  <c r="L1184" i="4"/>
  <c r="L58" i="4"/>
  <c r="L888" i="4"/>
  <c r="L565" i="4"/>
  <c r="L675" i="4"/>
  <c r="L1305" i="4"/>
  <c r="L825" i="4"/>
  <c r="L1691" i="4"/>
  <c r="L1384" i="4"/>
  <c r="L632" i="4"/>
  <c r="L302" i="4"/>
  <c r="L630" i="4"/>
  <c r="L876" i="4"/>
  <c r="L1295" i="4"/>
  <c r="L959" i="4"/>
  <c r="L1146" i="4"/>
  <c r="L660" i="4"/>
  <c r="L1388" i="4"/>
  <c r="L1670" i="4"/>
  <c r="L147" i="4"/>
  <c r="L846" i="4"/>
  <c r="L567" i="4"/>
  <c r="L42" i="4"/>
  <c r="L1500" i="4"/>
  <c r="L1019" i="4"/>
  <c r="L616" i="4"/>
  <c r="L1144" i="4"/>
  <c r="L260" i="4"/>
  <c r="L312" i="4"/>
  <c r="L489" i="4"/>
  <c r="L1437" i="4"/>
  <c r="L1208" i="4"/>
  <c r="L904" i="4"/>
  <c r="L1599" i="4"/>
  <c r="L17" i="4"/>
  <c r="L37" i="4"/>
  <c r="L8" i="4"/>
  <c r="L1352" i="4"/>
  <c r="L1635" i="4"/>
  <c r="L889" i="4"/>
  <c r="L212" i="4"/>
  <c r="L1425" i="4"/>
  <c r="L1590" i="4"/>
  <c r="L1502" i="4"/>
  <c r="L1540" i="4"/>
  <c r="L446" i="4"/>
  <c r="L1474" i="4"/>
  <c r="L291" i="4"/>
  <c r="L1318" i="4"/>
  <c r="L906" i="4"/>
  <c r="L1199" i="4"/>
  <c r="L244" i="4"/>
  <c r="L268" i="4"/>
  <c r="L785" i="4"/>
  <c r="L513" i="4"/>
  <c r="L1569" i="4"/>
  <c r="L821" i="4"/>
  <c r="L618" i="4"/>
  <c r="L1074" i="4"/>
  <c r="L1484" i="4"/>
  <c r="L1420" i="4"/>
  <c r="L64" i="4"/>
  <c r="L91" i="4"/>
  <c r="L530" i="4"/>
  <c r="L929" i="4"/>
  <c r="L1631" i="4"/>
  <c r="L1568" i="4"/>
  <c r="L116" i="4"/>
  <c r="L269" i="4"/>
  <c r="L531" i="4"/>
  <c r="L128" i="4"/>
  <c r="L376" i="4"/>
  <c r="L1317" i="4"/>
  <c r="L672" i="4"/>
  <c r="L1196" i="4"/>
  <c r="L1003" i="4"/>
  <c r="L1315" i="4"/>
  <c r="L306" i="4"/>
  <c r="L378" i="4"/>
  <c r="L450" i="4"/>
  <c r="L551" i="4"/>
  <c r="L590" i="4"/>
  <c r="L1534" i="4"/>
  <c r="L1432" i="4"/>
  <c r="L335" i="4"/>
  <c r="L1183" i="4"/>
  <c r="L314" i="4"/>
  <c r="L1265" i="4"/>
  <c r="L469" i="4"/>
  <c r="L1544" i="4"/>
  <c r="L800" i="4"/>
  <c r="L1386" i="4"/>
  <c r="L1110" i="4"/>
  <c r="L1433" i="4"/>
  <c r="L1189" i="4"/>
  <c r="L1149" i="4"/>
  <c r="L883" i="4"/>
  <c r="L843" i="4"/>
  <c r="L80" i="4"/>
  <c r="L12" i="4"/>
  <c r="L131" i="4"/>
  <c r="L318" i="4"/>
  <c r="L554" i="4"/>
  <c r="L1082" i="4"/>
  <c r="L637" i="4"/>
  <c r="L1312" i="4"/>
  <c r="L990" i="4"/>
  <c r="L371" i="4"/>
  <c r="L192" i="4"/>
  <c r="L1572" i="4"/>
  <c r="L369" i="4"/>
  <c r="L1398" i="4"/>
  <c r="L665" i="4"/>
  <c r="L135" i="4"/>
  <c r="L1335" i="4"/>
  <c r="L49" i="4"/>
  <c r="L334" i="4"/>
  <c r="L761" i="4"/>
  <c r="L955" i="4"/>
  <c r="L382" i="4"/>
  <c r="L1109" i="4"/>
  <c r="L744" i="4"/>
  <c r="L1087" i="4"/>
  <c r="L911" i="4"/>
  <c r="L994" i="4"/>
  <c r="L1564" i="4"/>
  <c r="L1532" i="4"/>
  <c r="L865" i="4"/>
  <c r="L1593" i="4"/>
  <c r="L1566" i="4"/>
  <c r="L102" i="4"/>
  <c r="L606" i="4"/>
  <c r="L1619" i="4"/>
  <c r="L1378" i="4"/>
  <c r="L1611" i="4"/>
  <c r="L978" i="4"/>
  <c r="L1133" i="4"/>
  <c r="L981" i="4"/>
  <c r="L196" i="4"/>
  <c r="L1486" i="4"/>
  <c r="L1211" i="4"/>
  <c r="L73" i="4"/>
  <c r="L329" i="4"/>
  <c r="L1419" i="4"/>
  <c r="L445" i="4"/>
  <c r="L1052" i="4"/>
  <c r="L1037" i="4"/>
  <c r="L559" i="4"/>
  <c r="L1696" i="4"/>
  <c r="L1325" i="4"/>
  <c r="L696" i="4"/>
  <c r="L1506" i="4"/>
  <c r="L1010" i="4"/>
  <c r="L1125" i="4"/>
  <c r="L162" i="4"/>
  <c r="L1293" i="4"/>
  <c r="L615" i="4"/>
  <c r="L1679" i="4"/>
  <c r="L916" i="4"/>
  <c r="L1379" i="4"/>
  <c r="L1088" i="4"/>
  <c r="L1111" i="4"/>
  <c r="L1699" i="4"/>
  <c r="L1504" i="4"/>
  <c r="L1438" i="4"/>
  <c r="L1570" i="4"/>
  <c r="L274" i="4"/>
  <c r="L607" i="4"/>
  <c r="L211" i="4"/>
  <c r="L796" i="4"/>
  <c r="L1122" i="4"/>
  <c r="L264" i="4"/>
  <c r="L1654" i="4"/>
  <c r="L1469" i="4"/>
  <c r="L1145" i="4"/>
  <c r="L829" i="4"/>
  <c r="L118" i="4"/>
  <c r="L457" i="4"/>
  <c r="L1525" i="4"/>
  <c r="L1075" i="4"/>
  <c r="L1505" i="4"/>
  <c r="L144" i="4"/>
  <c r="L401" i="4"/>
  <c r="L133" i="4"/>
  <c r="L1538" i="4"/>
  <c r="L1647" i="4"/>
  <c r="L1303" i="4"/>
  <c r="L1686" i="4"/>
  <c r="L813" i="4"/>
  <c r="L1012" i="4"/>
  <c r="L393" i="4"/>
  <c r="L143" i="4"/>
  <c r="L1488" i="4"/>
  <c r="L1284" i="4"/>
  <c r="L151" i="4"/>
  <c r="L1508" i="4"/>
  <c r="L425" i="4"/>
  <c r="L745" i="4"/>
  <c r="L413" i="4"/>
  <c r="L1228" i="4"/>
  <c r="L1588" i="4"/>
  <c r="L569" i="4"/>
  <c r="L282" i="4"/>
  <c r="L109" i="4"/>
  <c r="L1261" i="4"/>
  <c r="L729" i="4"/>
  <c r="L1456" i="4"/>
  <c r="L197" i="4"/>
  <c r="L33" i="4"/>
  <c r="L1517" i="4"/>
  <c r="L543" i="4"/>
  <c r="L1470" i="4"/>
  <c r="L1005" i="4"/>
  <c r="L90" i="4"/>
  <c r="L930" i="4"/>
  <c r="L1300" i="4"/>
  <c r="L69" i="4"/>
  <c r="L601" i="4"/>
  <c r="L360" i="4"/>
  <c r="L636" i="4"/>
  <c r="L1682" i="4"/>
  <c r="L1281" i="4"/>
  <c r="L27" i="4"/>
  <c r="L657" i="4"/>
  <c r="L1001" i="4"/>
  <c r="L1594" i="4"/>
  <c r="L39" i="4"/>
  <c r="L38" i="4"/>
  <c r="L1383" i="4"/>
  <c r="L1030" i="4"/>
  <c r="L1172" i="4"/>
  <c r="L129" i="4"/>
  <c r="L1283" i="4"/>
  <c r="L1372" i="4"/>
  <c r="L280" i="4"/>
  <c r="L150" i="4"/>
  <c r="L552" i="4"/>
  <c r="L1698" i="4"/>
  <c r="L47" i="4"/>
  <c r="L1600" i="4"/>
  <c r="L1289" i="4"/>
  <c r="L272" i="4"/>
  <c r="L1555" i="4"/>
  <c r="L1434" i="4"/>
  <c r="L749" i="4"/>
  <c r="L165" i="4"/>
  <c r="L538" i="4"/>
  <c r="L399" i="4"/>
  <c r="L1610" i="4"/>
  <c r="L661" i="4"/>
  <c r="L124" i="4"/>
  <c r="L797" i="4"/>
  <c r="L1601" i="4"/>
  <c r="L1543" i="4"/>
  <c r="L1321" i="4"/>
  <c r="L76" i="4"/>
  <c r="L46" i="4"/>
  <c r="L161" i="4"/>
  <c r="L1091" i="4"/>
  <c r="L812" i="4"/>
  <c r="L1510" i="4"/>
  <c r="L487" i="4"/>
  <c r="L1115" i="4"/>
  <c r="L59" i="4"/>
  <c r="L1250" i="4"/>
  <c r="L1085" i="4"/>
  <c r="L1009" i="4"/>
  <c r="L1051" i="4"/>
  <c r="L424" i="4"/>
  <c r="L1396" i="4"/>
  <c r="L226" i="4"/>
  <c r="L1257" i="4"/>
  <c r="L383" i="4"/>
  <c r="L1665" i="4"/>
  <c r="L962" i="4"/>
  <c r="L847" i="4"/>
  <c r="L1648" i="4"/>
  <c r="L1046" i="4"/>
  <c r="L1553" i="4"/>
  <c r="L756" i="4"/>
  <c r="L1131" i="4"/>
  <c r="L678" i="4"/>
  <c r="L1279" i="4"/>
  <c r="L1577" i="4"/>
  <c r="L252" i="4"/>
  <c r="L402" i="4"/>
  <c r="L564" i="4"/>
  <c r="L1629" i="4"/>
  <c r="L1142" i="4"/>
  <c r="L1354" i="4"/>
  <c r="L1353" i="4"/>
  <c r="L62" i="4"/>
  <c r="L871" i="4"/>
  <c r="L679" i="4"/>
  <c r="L1328" i="4"/>
  <c r="L1369" i="4"/>
  <c r="L426" i="4"/>
  <c r="L492" i="4"/>
  <c r="L1105" i="4"/>
  <c r="L1007" i="4"/>
  <c r="L500" i="4"/>
  <c r="L634" i="4"/>
  <c r="L275" i="4"/>
  <c r="L405" i="4"/>
  <c r="L1049" i="4"/>
  <c r="L1574" i="4"/>
  <c r="L345" i="4"/>
  <c r="L791" i="4"/>
  <c r="L624" i="4"/>
  <c r="L183" i="4"/>
  <c r="L1597" i="4"/>
  <c r="L372" i="4"/>
  <c r="L576" i="4"/>
  <c r="L1270" i="4"/>
  <c r="L988" i="4"/>
  <c r="L1322" i="4"/>
  <c r="L597" i="4"/>
  <c r="L1116" i="4"/>
  <c r="L224" i="4"/>
  <c r="L1512" i="4"/>
  <c r="L1507" i="4"/>
  <c r="L1513" i="4"/>
  <c r="L731" i="4"/>
  <c r="L818" i="4"/>
  <c r="L113" i="4"/>
  <c r="L51" i="4"/>
  <c r="L631" i="4"/>
  <c r="L1114" i="4"/>
  <c r="L966" i="4"/>
  <c r="L456" i="4"/>
  <c r="L724" i="4"/>
  <c r="L537" i="4"/>
  <c r="L1020" i="4"/>
  <c r="L19" i="4"/>
  <c r="L1329" i="4"/>
  <c r="L74" i="4"/>
  <c r="L1604" i="4"/>
  <c r="L1071" i="4"/>
  <c r="L1034" i="4"/>
  <c r="L1319" i="4"/>
  <c r="L740" i="4"/>
  <c r="L1134" i="4"/>
  <c r="L1124" i="4"/>
  <c r="L854" i="4"/>
  <c r="L428" i="4"/>
  <c r="L690" i="4"/>
  <c r="L22" i="4"/>
  <c r="L1346" i="4"/>
  <c r="L164" i="4"/>
  <c r="L497" i="4"/>
  <c r="L237" i="4"/>
  <c r="L802" i="4"/>
  <c r="L483" i="4"/>
  <c r="L1640" i="4"/>
  <c r="L92" i="4"/>
  <c r="L207" i="4"/>
  <c r="L815" i="4"/>
  <c r="L298" i="4"/>
  <c r="L1401" i="4"/>
  <c r="L1103" i="4"/>
  <c r="L922" i="4"/>
  <c r="L980" i="4"/>
  <c r="L1230" i="4"/>
  <c r="L3" i="4"/>
  <c r="L140" i="4"/>
  <c r="L838" i="4"/>
  <c r="L1181" i="4"/>
  <c r="L1387" i="4"/>
  <c r="L1153" i="4"/>
  <c r="L194" i="4"/>
  <c r="L1548" i="4"/>
  <c r="L266" i="4"/>
  <c r="L653" i="4"/>
  <c r="L613" i="4"/>
  <c r="L763" i="4"/>
  <c r="L913" i="4"/>
  <c r="L782" i="4"/>
  <c r="L355" i="4"/>
  <c r="L1614" i="4"/>
  <c r="L474" i="4"/>
  <c r="L1173" i="4"/>
  <c r="L1639" i="4"/>
  <c r="L599" i="4"/>
  <c r="L963" i="4"/>
  <c r="L1117" i="4"/>
  <c r="L1645" i="4"/>
  <c r="L174" i="4"/>
  <c r="L1652" i="4"/>
  <c r="L379" i="4"/>
  <c r="L1554" i="4"/>
  <c r="L1620" i="4"/>
  <c r="L898" i="4"/>
  <c r="L216" i="4"/>
  <c r="L1367" i="4"/>
  <c r="L331" i="4"/>
  <c r="L491" i="4"/>
  <c r="L970" i="4"/>
  <c r="L1406" i="4"/>
  <c r="L1028" i="4"/>
  <c r="L1197" i="4"/>
  <c r="L878" i="4"/>
  <c r="L1609" i="4"/>
  <c r="L419" i="4"/>
  <c r="L1182" i="4"/>
  <c r="L70" i="4"/>
  <c r="L281" i="4"/>
  <c r="L991" i="4"/>
  <c r="L1275" i="4"/>
  <c r="L159" i="4"/>
  <c r="L398" i="4"/>
  <c r="L1048" i="4"/>
  <c r="L171" i="4"/>
  <c r="L844" i="4"/>
  <c r="L932" i="4"/>
  <c r="L629" i="4"/>
  <c r="L368" i="4"/>
  <c r="L1047" i="4"/>
  <c r="L448" i="4"/>
  <c r="L230" i="4"/>
  <c r="L1595" i="4"/>
  <c r="L300" i="4"/>
  <c r="L305" i="4"/>
  <c r="L1066" i="4"/>
  <c r="L1065" i="4"/>
  <c r="L1586" i="4"/>
  <c r="L860" i="4"/>
  <c r="L243" i="4"/>
  <c r="L1581" i="4"/>
  <c r="L1232" i="4"/>
  <c r="L610" i="4"/>
  <c r="L801" i="4"/>
  <c r="L700" i="4"/>
  <c r="L574" i="4"/>
  <c r="L1684" i="4"/>
  <c r="L534" i="4"/>
  <c r="L809" i="4"/>
  <c r="L579" i="4"/>
  <c r="L93" i="4"/>
  <c r="L1100" i="4"/>
  <c r="L1280" i="4"/>
  <c r="L806" i="4"/>
  <c r="L974" i="4"/>
  <c r="L1096" i="4"/>
  <c r="L1076" i="4"/>
  <c r="L639" i="4"/>
  <c r="L110" i="4"/>
  <c r="L414" i="4"/>
  <c r="L1244" i="4"/>
  <c r="L535" i="4"/>
  <c r="L1136" i="4"/>
  <c r="L995" i="4"/>
  <c r="L1029" i="4"/>
  <c r="L546" i="4"/>
  <c r="L712" i="4"/>
  <c r="L703" i="4"/>
  <c r="L1013" i="4"/>
  <c r="L598" i="4"/>
  <c r="L470" i="4"/>
  <c r="L1217" i="4"/>
  <c r="L1140" i="4"/>
  <c r="L571" i="4"/>
  <c r="L747" i="4"/>
  <c r="L365" i="4"/>
  <c r="L965" i="4"/>
  <c r="L1298" i="4"/>
  <c r="L257" i="4"/>
  <c r="L577" i="4"/>
  <c r="L136" i="4"/>
  <c r="L310" i="4"/>
  <c r="L1187" i="4"/>
  <c r="L527" i="4"/>
  <c r="L235" i="4"/>
  <c r="L594" i="4"/>
  <c r="L642" i="4"/>
  <c r="L1042" i="4"/>
  <c r="L1661" i="4"/>
  <c r="L542" i="4"/>
  <c r="L736" i="4"/>
  <c r="L643" i="4"/>
  <c r="L976" i="4"/>
  <c r="L842" i="4"/>
  <c r="L1677" i="4"/>
  <c r="L9" i="4"/>
  <c r="L1457" i="4"/>
  <c r="L730" i="4"/>
  <c r="L946" i="4"/>
  <c r="L1624" i="4"/>
  <c r="L239" i="4"/>
  <c r="L1475" i="4"/>
  <c r="L354" i="4"/>
  <c r="L1514" i="4"/>
  <c r="L1304" i="4"/>
  <c r="L1256" i="4"/>
  <c r="L828" i="4"/>
  <c r="L261" i="4"/>
  <c r="L1522" i="4"/>
  <c r="L1170" i="4"/>
  <c r="L699" i="4"/>
  <c r="L722" i="4"/>
  <c r="L1268" i="4"/>
  <c r="L1659" i="4"/>
  <c r="L1089" i="4"/>
  <c r="L1128" i="4"/>
  <c r="L1578" i="4"/>
  <c r="L1024" i="4"/>
  <c r="L793" i="4"/>
  <c r="L1489" i="4"/>
  <c r="L1175" i="4"/>
  <c r="L219" i="4"/>
  <c r="L942" i="4"/>
  <c r="L279" i="4"/>
  <c r="L1287" i="4"/>
  <c r="L790" i="4"/>
  <c r="L1418" i="4"/>
  <c r="L518" i="4"/>
  <c r="L529" i="4"/>
  <c r="L1179" i="4"/>
  <c r="L834" i="4"/>
  <c r="L993" i="4"/>
  <c r="L4" i="4"/>
  <c r="L336" i="4"/>
  <c r="L1252" i="4"/>
  <c r="L451" i="4"/>
  <c r="L674" i="4"/>
  <c r="L1615" i="4"/>
  <c r="L323" i="4"/>
  <c r="L1148" i="4"/>
  <c r="L648" i="4"/>
  <c r="L1466" i="4"/>
  <c r="L1141" i="4"/>
  <c r="L1113" i="4"/>
  <c r="L234" i="4"/>
  <c r="L1072" i="4"/>
  <c r="L288" i="4"/>
  <c r="L1061" i="4"/>
  <c r="L951" i="4"/>
  <c r="L190" i="4"/>
  <c r="L1416" i="4"/>
  <c r="L1550" i="4"/>
  <c r="L935" i="4"/>
  <c r="L394" i="4"/>
  <c r="L1435" i="4"/>
  <c r="L816" i="4"/>
  <c r="L1126" i="4"/>
  <c r="L1138" i="4"/>
  <c r="L1462" i="4"/>
  <c r="L907" i="4"/>
  <c r="L1290" i="4"/>
  <c r="L277" i="4"/>
  <c r="L1258" i="4"/>
  <c r="L119" i="4"/>
  <c r="L580" i="4"/>
  <c r="L182" i="4"/>
  <c r="L112" i="4"/>
  <c r="L1331" i="4"/>
  <c r="L1202" i="4"/>
  <c r="L886" i="4"/>
  <c r="L920" i="4"/>
  <c r="L837" i="4"/>
  <c r="L1547" i="4"/>
  <c r="L160" i="4"/>
  <c r="L130" i="4"/>
  <c r="L583" i="4"/>
  <c r="L1519" i="4"/>
  <c r="L968" i="4"/>
  <c r="L733" i="4"/>
  <c r="L1446" i="4"/>
  <c r="L912" i="4"/>
  <c r="L867" i="4"/>
  <c r="L146" i="4"/>
  <c r="L1382" i="4"/>
  <c r="L254" i="4"/>
  <c r="L862" i="4"/>
  <c r="L5" i="4"/>
  <c r="L553" i="4"/>
  <c r="L1606" i="4"/>
  <c r="L184" i="4"/>
  <c r="L525" i="4"/>
  <c r="L25" i="4"/>
  <c r="L741" i="4"/>
  <c r="L874" i="4"/>
  <c r="L30" i="4"/>
  <c r="L1628" i="4"/>
  <c r="L1260" i="4"/>
  <c r="L1490" i="4"/>
  <c r="L585" i="4"/>
  <c r="L1266" i="4"/>
  <c r="L233" i="4"/>
  <c r="L462" i="4"/>
  <c r="L416" i="4"/>
  <c r="L1348" i="4"/>
  <c r="L1664" i="4"/>
  <c r="L1278" i="4"/>
  <c r="L1276" i="4"/>
  <c r="L715" i="4"/>
  <c r="L541" i="4"/>
  <c r="L1627" i="4"/>
  <c r="L1302" i="4"/>
  <c r="L1151" i="4"/>
  <c r="L55" i="4"/>
  <c r="L937" i="4"/>
  <c r="L1405" i="4"/>
  <c r="L507" i="4"/>
  <c r="L200" i="4"/>
  <c r="L742" i="4"/>
  <c r="L1651" i="4"/>
  <c r="L931" i="4"/>
  <c r="L26" i="4"/>
  <c r="L441" i="4"/>
  <c r="L1000" i="4"/>
  <c r="L1358" i="4"/>
  <c r="L1359" i="4"/>
  <c r="L540" i="4"/>
  <c r="L98" i="4"/>
  <c r="L142" i="4"/>
  <c r="L388" i="4"/>
  <c r="L979" i="4"/>
  <c r="L1296" i="4"/>
  <c r="L719" i="4"/>
  <c r="L528" i="4"/>
  <c r="L1095" i="4"/>
  <c r="L725" i="4"/>
  <c r="L1233" i="4"/>
  <c r="L106" i="4"/>
  <c r="L1660" i="4"/>
  <c r="L1058" i="4"/>
  <c r="L253" i="4"/>
  <c r="L1323" i="4"/>
  <c r="L1445" i="4"/>
  <c r="L676" i="4"/>
  <c r="L644" i="4"/>
  <c r="L799" i="4"/>
  <c r="L84" i="4"/>
  <c r="L972" i="4"/>
  <c r="L1424" i="4"/>
  <c r="L68" i="4"/>
  <c r="L186" i="4"/>
  <c r="L501" i="4"/>
  <c r="L824" i="4"/>
  <c r="L1430" i="4"/>
  <c r="L155" i="4"/>
  <c r="L1612" i="4"/>
  <c r="L18" i="4"/>
  <c r="L466" i="4"/>
  <c r="L421" i="4"/>
  <c r="L397" i="4"/>
  <c r="L1477" i="4"/>
  <c r="L1251" i="4"/>
  <c r="L145" i="4"/>
  <c r="L1062" i="4"/>
  <c r="L1098" i="4"/>
  <c r="L1644" i="4"/>
  <c r="L655" i="4"/>
  <c r="L1016" i="4"/>
  <c r="L762" i="4"/>
  <c r="L180" i="4"/>
  <c r="L1495" i="4"/>
  <c r="L71" i="4"/>
  <c r="L1255" i="4"/>
  <c r="L555" i="4"/>
  <c r="L107" i="4"/>
  <c r="L127" i="4"/>
  <c r="L1104" i="4"/>
  <c r="L900" i="4"/>
  <c r="L356" i="4"/>
  <c r="L1273" i="4"/>
  <c r="L1259" i="4"/>
  <c r="L154" i="4"/>
  <c r="L1338" i="4"/>
  <c r="L1535" i="4"/>
  <c r="L671" i="4"/>
  <c r="L217" i="4"/>
  <c r="L408" i="4"/>
  <c r="L921" i="4"/>
  <c r="L66" i="4"/>
  <c r="L940" i="4"/>
  <c r="L835" i="4"/>
  <c r="L1658" i="4"/>
  <c r="L885" i="4"/>
  <c r="L697" i="4"/>
  <c r="L1393" i="4"/>
  <c r="L173" i="4"/>
  <c r="L778" i="4"/>
  <c r="L638" i="4"/>
  <c r="L1253" i="4"/>
  <c r="L519" i="4"/>
  <c r="L677" i="4"/>
  <c r="L40" i="4"/>
  <c r="L484" i="4"/>
  <c r="L1143" i="4"/>
  <c r="L286" i="4"/>
  <c r="L1693" i="4"/>
  <c r="L1483" i="4"/>
  <c r="L517" i="4"/>
  <c r="L1650" i="4"/>
  <c r="L1668" i="4"/>
  <c r="L957" i="4"/>
  <c r="L342" i="4"/>
  <c r="L989" i="4"/>
  <c r="L1591" i="4"/>
  <c r="L1622" i="4"/>
  <c r="L208" i="4"/>
  <c r="L1545" i="4"/>
  <c r="L1039" i="4"/>
  <c r="L706" i="4"/>
  <c r="L1326" i="4"/>
  <c r="L589" i="4"/>
  <c r="L1669" i="4"/>
  <c r="L683" i="4"/>
  <c r="L1112" i="4"/>
  <c r="L999" i="4"/>
  <c r="L926" i="4"/>
  <c r="L857" i="4"/>
  <c r="L167" i="4"/>
  <c r="L971" i="4"/>
  <c r="L649" i="4"/>
  <c r="L1084" i="4"/>
  <c r="L1154" i="4"/>
  <c r="L560" i="4"/>
  <c r="L1068" i="4"/>
  <c r="L950" i="4"/>
  <c r="L502" i="4"/>
  <c r="L1373" i="4"/>
  <c r="L1079" i="4"/>
  <c r="L704" i="4"/>
  <c r="L1537" i="4"/>
  <c r="L351" i="4"/>
  <c r="L1271" i="4"/>
  <c r="L232" i="4"/>
  <c r="L917" i="4"/>
  <c r="L949" i="4"/>
  <c r="L505" i="4"/>
  <c r="L726" i="4"/>
  <c r="L362" i="4"/>
  <c r="L65" i="4"/>
  <c r="L1431" i="4"/>
  <c r="L10" i="4"/>
  <c r="L67" i="4"/>
  <c r="L609" i="4"/>
  <c r="L1649" i="4"/>
  <c r="L1241" i="4"/>
  <c r="L287" i="4"/>
  <c r="L1571" i="4"/>
  <c r="L158" i="4"/>
  <c r="L263" i="4"/>
  <c r="L338" i="4"/>
  <c r="L293" i="4"/>
  <c r="L1598" i="4"/>
  <c r="L1249" i="4"/>
  <c r="L191" i="4"/>
  <c r="L177" i="4"/>
  <c r="L621" i="4"/>
  <c r="L1194" i="4"/>
  <c r="L1404" i="4"/>
  <c r="L1282" i="4"/>
  <c r="L499" i="4"/>
  <c r="L1336" i="4"/>
  <c r="L509" i="4"/>
  <c r="L1530" i="4"/>
  <c r="L48" i="4"/>
  <c r="L685" i="4"/>
  <c r="L152" i="4"/>
  <c r="L433" i="4"/>
  <c r="L873" i="4"/>
  <c r="L403" i="4"/>
  <c r="L1219" i="4"/>
  <c r="L1443" i="4"/>
  <c r="L1274" i="4"/>
  <c r="L1427" i="4"/>
  <c r="L1130" i="4"/>
  <c r="L775" i="4"/>
  <c r="L248" i="4"/>
  <c r="L270" i="4"/>
  <c r="L32" i="4"/>
  <c r="L1188" i="4"/>
  <c r="L209" i="4"/>
  <c r="L271" i="4"/>
  <c r="L77" i="4"/>
  <c r="L1264" i="4"/>
  <c r="L1465" i="4"/>
  <c r="L627" i="4"/>
  <c r="L1206" i="4"/>
  <c r="L622" i="4"/>
  <c r="L1429" i="4"/>
  <c r="L447" i="4"/>
  <c r="L887" i="4"/>
  <c r="L1330" i="4"/>
  <c r="L358" i="4"/>
  <c r="L647" i="4"/>
  <c r="M126" i="4"/>
  <c r="M1656" i="4"/>
  <c r="M1246" i="4"/>
  <c r="M117" i="4"/>
  <c r="M1634" i="4"/>
  <c r="M830" i="4"/>
  <c r="M1637" i="4"/>
  <c r="M640" i="4"/>
  <c r="M641" i="4"/>
  <c r="M284" i="4"/>
  <c r="M1106" i="4"/>
  <c r="M172" i="4"/>
  <c r="M1127" i="4"/>
  <c r="M301" i="4"/>
  <c r="M773" i="4"/>
  <c r="M709" i="4"/>
  <c r="M840" i="4"/>
  <c r="M1663" i="4"/>
  <c r="M1411" i="4"/>
  <c r="M659" i="4"/>
  <c r="M767" i="4"/>
  <c r="M1267" i="4"/>
  <c r="M1174" i="4"/>
  <c r="M1306" i="4"/>
  <c r="M125" i="4"/>
  <c r="M391" i="4"/>
  <c r="M688" i="4"/>
  <c r="M859" i="4"/>
  <c r="M43" i="4"/>
  <c r="M925" i="4"/>
  <c r="M578" i="4"/>
  <c r="M1310" i="4"/>
  <c r="M1524" i="4"/>
  <c r="M1449" i="4"/>
  <c r="M969" i="4"/>
  <c r="M1160" i="4"/>
  <c r="M870" i="4"/>
  <c r="M1040" i="4"/>
  <c r="M1247" i="4"/>
  <c r="M1158" i="4"/>
  <c r="M1491" i="4"/>
  <c r="M967" i="4"/>
  <c r="M760" i="4"/>
  <c r="M1056" i="4"/>
  <c r="M45" i="4"/>
  <c r="M536" i="4"/>
  <c r="M1238" i="4"/>
  <c r="M1630" i="4"/>
  <c r="M1454" i="4"/>
  <c r="M795" i="4"/>
  <c r="M516" i="4"/>
  <c r="M384" i="4"/>
  <c r="M381" i="4"/>
  <c r="M1542" i="4"/>
  <c r="M479" i="4"/>
  <c r="M611" i="4"/>
  <c r="M1485" i="4"/>
  <c r="M1118" i="4"/>
  <c r="M1607" i="4"/>
  <c r="M1224" i="4"/>
  <c r="M1240" i="4"/>
  <c r="M201" i="4"/>
  <c r="M1349" i="4"/>
  <c r="M1225" i="4"/>
  <c r="M1461" i="4"/>
  <c r="M914" i="4"/>
  <c r="M1269" i="4"/>
  <c r="M321" i="4"/>
  <c r="M442" i="4"/>
  <c r="M646" i="4"/>
  <c r="M385" i="4"/>
  <c r="M1327" i="4"/>
  <c r="M635" i="4"/>
  <c r="M689" i="4"/>
  <c r="M303" i="4"/>
  <c r="M1576" i="4"/>
  <c r="M480" i="4"/>
  <c r="M1191" i="4"/>
  <c r="M608" i="4"/>
  <c r="M423" i="4"/>
  <c r="M148" i="4"/>
  <c r="M361" i="4"/>
  <c r="M1178" i="4"/>
  <c r="M1633" i="4"/>
  <c r="M822" i="4"/>
  <c r="M884" i="4"/>
  <c r="M623" i="4"/>
  <c r="M1164" i="4"/>
  <c r="M332" i="4"/>
  <c r="M1518" i="4"/>
  <c r="M324" i="4"/>
  <c r="M673" i="4"/>
  <c r="M695" i="4"/>
  <c r="M460" i="4"/>
  <c r="M1516" i="4"/>
  <c r="M1002" i="4"/>
  <c r="M663" i="4"/>
  <c r="M315" i="4"/>
  <c r="M794" i="4"/>
  <c r="M869" i="4"/>
  <c r="M588" i="4"/>
  <c r="M617" i="4"/>
  <c r="M319" i="4"/>
  <c r="M1107" i="4"/>
  <c r="M132" i="4"/>
  <c r="M1546" i="4"/>
  <c r="M895" i="4"/>
  <c r="M1646" i="4"/>
  <c r="M973" i="4"/>
  <c r="M169" i="4"/>
  <c r="M220" i="4"/>
  <c r="M908" i="4"/>
  <c r="M982" i="4"/>
  <c r="M138" i="4"/>
  <c r="M1234" i="4"/>
  <c r="M1272" i="4"/>
  <c r="M1402" i="4"/>
  <c r="M720" i="4"/>
  <c r="M1045" i="4"/>
  <c r="M352" i="4"/>
  <c r="M1043" i="4"/>
  <c r="M1481" i="4"/>
  <c r="M1528" i="4"/>
  <c r="M1044" i="4"/>
  <c r="M1212" i="4"/>
  <c r="M101" i="4"/>
  <c r="M1286" i="4"/>
  <c r="M1026" i="4"/>
  <c r="M1314" i="4"/>
  <c r="M996" i="4"/>
  <c r="M333" i="4"/>
  <c r="M506" i="4"/>
  <c r="M1307" i="4"/>
  <c r="M710" i="4"/>
  <c r="M924" i="4"/>
  <c r="M490" i="4"/>
  <c r="M1195" i="4"/>
  <c r="M776" i="4"/>
  <c r="M1585" i="4"/>
  <c r="M327" i="4"/>
  <c r="M781" i="4"/>
  <c r="M855" i="4"/>
  <c r="M1482" i="4"/>
  <c r="M757" i="4"/>
  <c r="M1662" i="4"/>
  <c r="M465" i="4"/>
  <c r="M123" i="4"/>
  <c r="M1332" i="4"/>
  <c r="M1333" i="4"/>
  <c r="M149" i="4"/>
  <c r="M330" i="4"/>
  <c r="M1350" i="4"/>
  <c r="M1186" i="4"/>
  <c r="M682" i="4"/>
  <c r="M603" i="4"/>
  <c r="M1399" i="4"/>
  <c r="M468" i="4"/>
  <c r="M592" i="4"/>
  <c r="M1380" i="4"/>
  <c r="M512" i="4"/>
  <c r="M523" i="4"/>
  <c r="M1094" i="4"/>
  <c r="M1558" i="4"/>
  <c r="M593" i="4"/>
  <c r="M1097" i="4"/>
  <c r="M304" i="4"/>
  <c r="M353" i="4"/>
  <c r="M1496" i="4"/>
  <c r="M952" i="4"/>
  <c r="M1529" i="4"/>
  <c r="M225" i="4"/>
  <c r="M1632" i="4"/>
  <c r="M848" i="4"/>
  <c r="M1277" i="4"/>
  <c r="M463" i="4"/>
  <c r="M392" i="4"/>
  <c r="M698" i="4"/>
  <c r="M823" i="4"/>
  <c r="M1471" i="4"/>
  <c r="M485" i="4"/>
  <c r="M395" i="4"/>
  <c r="M1200" i="4"/>
  <c r="M292" i="4"/>
  <c r="M798" i="4"/>
  <c r="M1345" i="4"/>
  <c r="M1643" i="4"/>
  <c r="M805" i="4"/>
  <c r="M1313" i="4"/>
  <c r="M1407" i="4"/>
  <c r="M493" i="4"/>
  <c r="M533" i="4"/>
  <c r="M880" i="4"/>
  <c r="M1617" i="4"/>
  <c r="M175" i="4"/>
  <c r="M625" i="4"/>
  <c r="M1362" i="4"/>
  <c r="M1006" i="4"/>
  <c r="M658" i="4"/>
  <c r="M195" i="4"/>
  <c r="M96" i="4"/>
  <c r="M432" i="4"/>
  <c r="M498" i="4"/>
  <c r="M600" i="4"/>
  <c r="M1422" i="4"/>
  <c r="M521" i="4"/>
  <c r="M845" i="4"/>
  <c r="M1472" i="4"/>
  <c r="M1093" i="4"/>
  <c r="M1492" i="4"/>
  <c r="M464" i="4"/>
  <c r="M1499" i="4"/>
  <c r="M893" i="4"/>
  <c r="M1041" i="4"/>
  <c r="M992" i="4"/>
  <c r="M1523" i="4"/>
  <c r="M1487" i="4"/>
  <c r="M437" i="4"/>
  <c r="M108" i="4"/>
  <c r="M1589" i="4"/>
  <c r="M948" i="4"/>
  <c r="M439" i="4"/>
  <c r="M614" i="4"/>
  <c r="M1448" i="4"/>
  <c r="M481" i="4"/>
  <c r="M939" i="4"/>
  <c r="M54" i="4"/>
  <c r="M575" i="4"/>
  <c r="M454" i="4"/>
  <c r="M1053" i="4"/>
  <c r="M714" i="4"/>
  <c r="M320" i="4"/>
  <c r="M666" i="4"/>
  <c r="M205" i="4"/>
  <c r="M1215" i="4"/>
  <c r="M1459" i="4"/>
  <c r="M134" i="4"/>
  <c r="M344" i="4"/>
  <c r="M467" i="4"/>
  <c r="M1340" i="4"/>
  <c r="M927" i="4"/>
  <c r="M276" i="4"/>
  <c r="M1207" i="4"/>
  <c r="M737" i="4"/>
  <c r="M956" i="4"/>
  <c r="M783" i="4"/>
  <c r="M702" i="4"/>
  <c r="M297" i="4"/>
  <c r="M436" i="4"/>
  <c r="M945" i="4"/>
  <c r="M1657" i="4"/>
  <c r="M681" i="4"/>
  <c r="M1210" i="4"/>
  <c r="M82" i="4"/>
  <c r="M1209" i="4"/>
  <c r="M691" i="4"/>
  <c r="M278" i="4"/>
  <c r="M875" i="4"/>
  <c r="M236" i="4"/>
  <c r="M1309" i="4"/>
  <c r="M1081" i="4"/>
  <c r="M872" i="4"/>
  <c r="M452" i="4"/>
  <c r="M390" i="4"/>
  <c r="M247" i="4"/>
  <c r="M563" i="4"/>
  <c r="M1478" i="4"/>
  <c r="M1452" i="4"/>
  <c r="M1147" i="4"/>
  <c r="M915" i="4"/>
  <c r="M514" i="4"/>
  <c r="M1226" i="4"/>
  <c r="M72" i="4"/>
  <c r="M488" i="4"/>
  <c r="M1573" i="4"/>
  <c r="M841" i="4"/>
  <c r="M1695" i="4"/>
  <c r="M772" i="4"/>
  <c r="M15" i="4"/>
  <c r="M1672" i="4"/>
  <c r="M1086" i="4"/>
  <c r="M1707" i="4"/>
  <c r="M894" i="4"/>
  <c r="M389" i="4"/>
  <c r="M1689" i="4"/>
  <c r="M832" i="4"/>
  <c r="M936" i="4"/>
  <c r="M242" i="4"/>
  <c r="M377" i="4"/>
  <c r="M866" i="4"/>
  <c r="M429" i="4"/>
  <c r="M1377" i="4"/>
  <c r="M557" i="4"/>
  <c r="M558" i="4"/>
  <c r="M1467" i="4"/>
  <c r="M1636" i="4"/>
  <c r="M289" i="4"/>
  <c r="M1688" i="4"/>
  <c r="M440" i="4"/>
  <c r="M735" i="4"/>
  <c r="M1468" i="4"/>
  <c r="M789" i="4"/>
  <c r="M1638" i="4"/>
  <c r="M406" i="4"/>
  <c r="M1036" i="4"/>
  <c r="M427" i="4"/>
  <c r="M933" i="4"/>
  <c r="M176" i="4"/>
  <c r="M1017" i="4"/>
  <c r="M755" i="4"/>
  <c r="M438" i="4"/>
  <c r="M587" i="4"/>
  <c r="M99" i="4"/>
  <c r="M645" i="4"/>
  <c r="M1541" i="4"/>
  <c r="M788" i="4"/>
  <c r="M1395" i="4"/>
  <c r="M1408" i="4"/>
  <c r="M1605" i="4"/>
  <c r="M1450" i="4"/>
  <c r="M1180" i="4"/>
  <c r="M1613" i="4"/>
  <c r="M510" i="4"/>
  <c r="M549" i="4"/>
  <c r="M1692" i="4"/>
  <c r="M753" i="4"/>
  <c r="M777" i="4"/>
  <c r="M526" i="4"/>
  <c r="M985" i="4"/>
  <c r="M1453" i="4"/>
  <c r="M707" i="4"/>
  <c r="M347" i="4"/>
  <c r="M595" i="4"/>
  <c r="M1123" i="4"/>
  <c r="M1337" i="4"/>
  <c r="M1343" i="4"/>
  <c r="M1476" i="4"/>
  <c r="M556" i="4"/>
  <c r="M115" i="4"/>
  <c r="M52" i="4"/>
  <c r="M1616" i="4"/>
  <c r="M954" i="4"/>
  <c r="M1355" i="4"/>
  <c r="M1150" i="4"/>
  <c r="M717" i="4"/>
  <c r="M1563" i="4"/>
  <c r="M515" i="4"/>
  <c r="M1549" i="4"/>
  <c r="M1132" i="4"/>
  <c r="M223" i="4"/>
  <c r="M222" i="4"/>
  <c r="M221" i="4"/>
  <c r="M1119" i="4"/>
  <c r="M1167" i="4"/>
  <c r="M1064" i="4"/>
  <c r="M255" i="4"/>
  <c r="M532" i="4"/>
  <c r="M983" i="4"/>
  <c r="M198" i="4"/>
  <c r="M1159" i="4"/>
  <c r="M1421" i="4"/>
  <c r="M1090" i="4"/>
  <c r="M774" i="4"/>
  <c r="M780" i="4"/>
  <c r="M667" i="4"/>
  <c r="M1501" i="4"/>
  <c r="M453" i="4"/>
  <c r="M35" i="4"/>
  <c r="M768" i="4"/>
  <c r="M1364" i="4"/>
  <c r="M1511" i="4"/>
  <c r="M1655" i="4"/>
  <c r="M1157" i="4"/>
  <c r="M340" i="4"/>
  <c r="M1559" i="4"/>
  <c r="M1417" i="4"/>
  <c r="M604" i="4"/>
  <c r="M215" i="4"/>
  <c r="M1021" i="4"/>
  <c r="M1458" i="4"/>
  <c r="M44" i="4"/>
  <c r="M984" i="4"/>
  <c r="M1165" i="4"/>
  <c r="M1608" i="4"/>
  <c r="M1014" i="4"/>
  <c r="M1018" i="4"/>
  <c r="M868" i="4"/>
  <c r="M153" i="4"/>
  <c r="M1642" i="4"/>
  <c r="M693" i="4"/>
  <c r="M350" i="4"/>
  <c r="M1023" i="4"/>
  <c r="M723" i="4"/>
  <c r="M168" i="4"/>
  <c r="M814" i="4"/>
  <c r="M103" i="4"/>
  <c r="M1092" i="4"/>
  <c r="M748" i="4"/>
  <c r="M14" i="4"/>
  <c r="M1455" i="4"/>
  <c r="M1169" i="4"/>
  <c r="M181" i="4"/>
  <c r="M459" i="4"/>
  <c r="M1394" i="4"/>
  <c r="M1666" i="4"/>
  <c r="M508" i="4"/>
  <c r="M1139" i="4"/>
  <c r="M1360" i="4"/>
  <c r="M545" i="4"/>
  <c r="M1704" i="4"/>
  <c r="M863" i="4"/>
  <c r="M1385" i="4"/>
  <c r="M1177" i="4"/>
  <c r="M430" i="4"/>
  <c r="M357" i="4"/>
  <c r="M1494" i="4"/>
  <c r="M520" i="4"/>
  <c r="M734" i="4"/>
  <c r="M1108" i="4"/>
  <c r="M1460" i="4"/>
  <c r="M34" i="4"/>
  <c r="M1381" i="4"/>
  <c r="M1243" i="4"/>
  <c r="M504" i="4"/>
  <c r="M964" i="4"/>
  <c r="M1341" i="4"/>
  <c r="M1231" i="4"/>
  <c r="M1069" i="4"/>
  <c r="M503" i="4"/>
  <c r="M137" i="4"/>
  <c r="M1248" i="4"/>
  <c r="M1439" i="4"/>
  <c r="M771" i="4"/>
  <c r="M1603" i="4"/>
  <c r="M411" i="4"/>
  <c r="M418" i="4"/>
  <c r="M120" i="4"/>
  <c r="M157" i="4"/>
  <c r="M807" i="4"/>
  <c r="M316" i="4"/>
  <c r="M692" i="4"/>
  <c r="M1426" i="4"/>
  <c r="M727" i="4"/>
  <c r="M495" i="4"/>
  <c r="M24" i="4"/>
  <c r="M139" i="4"/>
  <c r="M591" i="4"/>
  <c r="M1063" i="4"/>
  <c r="M1198" i="4"/>
  <c r="M1137" i="4"/>
  <c r="M836" i="4"/>
  <c r="M1344" i="4"/>
  <c r="M1623" i="4"/>
  <c r="M1356" i="4"/>
  <c r="M1099" i="4"/>
  <c r="M422" i="4"/>
  <c r="M511" i="4"/>
  <c r="M708" i="4"/>
  <c r="M1216" i="4"/>
  <c r="M309" i="4"/>
  <c r="M1560" i="4"/>
  <c r="M1700" i="4"/>
  <c r="M1687" i="4"/>
  <c r="M256" i="4"/>
  <c r="M482" i="4"/>
  <c r="M189" i="4"/>
  <c r="M849" i="4"/>
  <c r="M582" i="4"/>
  <c r="M804" i="4"/>
  <c r="M258" i="4"/>
  <c r="M1214" i="4"/>
  <c r="M711" i="4"/>
  <c r="M1681" i="4"/>
  <c r="M1285" i="4"/>
  <c r="M1694" i="4"/>
  <c r="M550" i="4"/>
  <c r="M343" i="4"/>
  <c r="M1526" i="4"/>
  <c r="M28" i="4"/>
  <c r="M669" i="4"/>
  <c r="M633" i="4"/>
  <c r="M1077" i="4"/>
  <c r="M1683" i="4"/>
  <c r="M1015" i="4"/>
  <c r="M218" i="4"/>
  <c r="M944" i="4"/>
  <c r="M728" i="4"/>
  <c r="M265" i="4"/>
  <c r="M97" i="4"/>
  <c r="M784" i="4"/>
  <c r="M178" i="4"/>
  <c r="M687" i="4"/>
  <c r="M1706" i="4"/>
  <c r="M121" i="4"/>
  <c r="M524" i="4"/>
  <c r="M1371" i="4"/>
  <c r="M864" i="4"/>
  <c r="M861" i="4"/>
  <c r="M902" i="4"/>
  <c r="M1080" i="4"/>
  <c r="M1201" i="4"/>
  <c r="M581" i="4"/>
  <c r="M61" i="4"/>
  <c r="M170" i="4"/>
  <c r="M496" i="4"/>
  <c r="M1078" i="4"/>
  <c r="M29" i="4"/>
  <c r="M478" i="4"/>
  <c r="M166" i="4"/>
  <c r="M928" i="4"/>
  <c r="M901" i="4"/>
  <c r="M779" i="4"/>
  <c r="M1552" i="4"/>
  <c r="M839" i="4"/>
  <c r="M1192" i="4"/>
  <c r="M810" i="4"/>
  <c r="M1190" i="4"/>
  <c r="M295" i="4"/>
  <c r="M1509" i="4"/>
  <c r="M57" i="4"/>
  <c r="M249" i="4"/>
  <c r="M1361" i="4"/>
  <c r="M1440" i="4"/>
  <c r="M2" i="4"/>
  <c r="M652" i="4"/>
  <c r="M953" i="4"/>
  <c r="M1685" i="4"/>
  <c r="M943" i="4"/>
  <c r="M654" i="4"/>
  <c r="M769" i="4"/>
  <c r="M1480" i="4"/>
  <c r="M1237" i="4"/>
  <c r="M1102" i="4"/>
  <c r="M1551" i="4"/>
  <c r="M1410" i="4"/>
  <c r="M811" i="4"/>
  <c r="M387" i="4"/>
  <c r="M602" i="4"/>
  <c r="M250" i="4"/>
  <c r="M1539" i="4"/>
  <c r="M1444" i="4"/>
  <c r="M475" i="4"/>
  <c r="M1690" i="4"/>
  <c r="M1618" i="4"/>
  <c r="M1641" i="4"/>
  <c r="M1135" i="4"/>
  <c r="M1680" i="4"/>
  <c r="M56" i="4"/>
  <c r="M471" i="4"/>
  <c r="M156" i="4"/>
  <c r="M1366" i="4"/>
  <c r="M1676" i="4"/>
  <c r="M743" i="4"/>
  <c r="M63" i="4"/>
  <c r="M650" i="4"/>
  <c r="M227" i="4"/>
  <c r="M322" i="4"/>
  <c r="M1220" i="4"/>
  <c r="M94" i="4"/>
  <c r="M716" i="4"/>
  <c r="M1301" i="4"/>
  <c r="M881" i="4"/>
  <c r="M905" i="4"/>
  <c r="M1008" i="4"/>
  <c r="M1204" i="4"/>
  <c r="M947" i="4"/>
  <c r="M1031" i="4"/>
  <c r="M1596" i="4"/>
  <c r="M566" i="4"/>
  <c r="M472" i="4"/>
  <c r="M960" i="4"/>
  <c r="M1239" i="4"/>
  <c r="M1245" i="4"/>
  <c r="M758" i="4"/>
  <c r="M701" i="4"/>
  <c r="M1218" i="4"/>
  <c r="M89" i="4"/>
  <c r="M850" i="4"/>
  <c r="M694" i="4"/>
  <c r="M1227" i="4"/>
  <c r="M1185" i="4"/>
  <c r="M188" i="4"/>
  <c r="M1556" i="4"/>
  <c r="M231" i="4"/>
  <c r="M1370" i="4"/>
  <c r="M1083" i="4"/>
  <c r="M53" i="4"/>
  <c r="M977" i="4"/>
  <c r="M934" i="4"/>
  <c r="M13" i="4"/>
  <c r="M1376" i="4"/>
  <c r="M721" i="4"/>
  <c r="M1032" i="4"/>
  <c r="M494" i="4"/>
  <c r="M7" i="4"/>
  <c r="M455" i="4"/>
  <c r="M1363" i="4"/>
  <c r="M409" i="4"/>
  <c r="M786" i="4"/>
  <c r="M1242" i="4"/>
  <c r="M1498" i="4"/>
  <c r="M547" i="4"/>
  <c r="M1583" i="4"/>
  <c r="M185" i="4"/>
  <c r="M1625" i="4"/>
  <c r="M1673" i="4"/>
  <c r="M1166" i="4"/>
  <c r="M412" i="4"/>
  <c r="M1334" i="4"/>
  <c r="M193" i="4"/>
  <c r="M141" i="4"/>
  <c r="M831" i="4"/>
  <c r="M163" i="4"/>
  <c r="M808" i="4"/>
  <c r="M1320" i="4"/>
  <c r="M1374" i="4"/>
  <c r="M1193" i="4"/>
  <c r="M346" i="4"/>
  <c r="M238" i="4"/>
  <c r="M668" i="4"/>
  <c r="M16" i="4"/>
  <c r="M11" i="4"/>
  <c r="M958" i="4"/>
  <c r="M449" i="4"/>
  <c r="M349" i="4"/>
  <c r="M1176" i="4"/>
  <c r="M765" i="4"/>
  <c r="M1671" i="4"/>
  <c r="M670" i="4"/>
  <c r="M114" i="4"/>
  <c r="M1503" i="4"/>
  <c r="M544" i="4"/>
  <c r="M476" i="4"/>
  <c r="M626" i="4"/>
  <c r="M792" i="4"/>
  <c r="M375" i="4"/>
  <c r="M206" i="4"/>
  <c r="M998" i="4"/>
  <c r="M1067" i="4"/>
  <c r="M833" i="4"/>
  <c r="M986" i="4"/>
  <c r="M1515" i="4"/>
  <c r="M938" i="4"/>
  <c r="M75" i="4"/>
  <c r="M987" i="4"/>
  <c r="M732" i="4"/>
  <c r="M1397" i="4"/>
  <c r="M1254" i="4"/>
  <c r="M941" i="4"/>
  <c r="M374" i="4"/>
  <c r="M759" i="4"/>
  <c r="M1521" i="4"/>
  <c r="M1414" i="4"/>
  <c r="M1413" i="4"/>
  <c r="M1415" i="4"/>
  <c r="M680" i="4"/>
  <c r="M852" i="4"/>
  <c r="M851" i="4"/>
  <c r="M1703" i="4"/>
  <c r="M919" i="4"/>
  <c r="M325" i="4"/>
  <c r="M307" i="4"/>
  <c r="M1156" i="4"/>
  <c r="M367" i="4"/>
  <c r="M477" i="4"/>
  <c r="M1311" i="4"/>
  <c r="M1391" i="4"/>
  <c r="M1463" i="4"/>
  <c r="M1121" i="4"/>
  <c r="M539" i="4"/>
  <c r="M339" i="4"/>
  <c r="M1347" i="4"/>
  <c r="M179" i="4"/>
  <c r="M386" i="4"/>
  <c r="M1308" i="4"/>
  <c r="M1579" i="4"/>
  <c r="M435" i="4"/>
  <c r="M1567" i="4"/>
  <c r="M570" i="4"/>
  <c r="M458" i="4"/>
  <c r="M1288" i="4"/>
  <c r="M664" i="4"/>
  <c r="M31" i="4"/>
  <c r="M856" i="4"/>
  <c r="M826" i="4"/>
  <c r="M1236" i="4"/>
  <c r="M326" i="4"/>
  <c r="M1678" i="4"/>
  <c r="M548" i="4"/>
  <c r="M923" i="4"/>
  <c r="M1390" i="4"/>
  <c r="M21" i="4"/>
  <c r="M1580" i="4"/>
  <c r="M1557" i="4"/>
  <c r="M1493" i="4"/>
  <c r="M1675" i="4"/>
  <c r="M311" i="4"/>
  <c r="M6" i="4"/>
  <c r="M896" i="4"/>
  <c r="M283" i="4"/>
  <c r="M1059" i="4"/>
  <c r="M313" i="4"/>
  <c r="M1038" i="4"/>
  <c r="M202" i="4"/>
  <c r="M656" i="4"/>
  <c r="M612" i="4"/>
  <c r="M104" i="4"/>
  <c r="M290" i="4"/>
  <c r="M1292" i="4"/>
  <c r="M341" i="4"/>
  <c r="M213" i="4"/>
  <c r="M95" i="4"/>
  <c r="M273" i="4"/>
  <c r="M1702" i="4"/>
  <c r="M79" i="4"/>
  <c r="M348" i="4"/>
  <c r="M1022" i="4"/>
  <c r="M410" i="4"/>
  <c r="M1263" i="4"/>
  <c r="M705" i="4"/>
  <c r="M1400" i="4"/>
  <c r="M1565" i="4"/>
  <c r="M1473" i="4"/>
  <c r="M1213" i="4"/>
  <c r="M78" i="4"/>
  <c r="M1351" i="4"/>
  <c r="M1575" i="4"/>
  <c r="M1027" i="4"/>
  <c r="M853" i="4"/>
  <c r="M50" i="4"/>
  <c r="M1389" i="4"/>
  <c r="M1533" i="4"/>
  <c r="M60" i="4"/>
  <c r="M890" i="4"/>
  <c r="M975" i="4"/>
  <c r="M380" i="4"/>
  <c r="M586" i="4"/>
  <c r="M259" i="4"/>
  <c r="M750" i="4"/>
  <c r="M317" i="4"/>
  <c r="M1368" i="4"/>
  <c r="M370" i="4"/>
  <c r="M1055" i="4"/>
  <c r="M764" i="4"/>
  <c r="M296" i="4"/>
  <c r="M651" i="4"/>
  <c r="M1035" i="4"/>
  <c r="M1602" i="4"/>
  <c r="M1653" i="4"/>
  <c r="M417" i="4"/>
  <c r="M444" i="4"/>
  <c r="M364" i="4"/>
  <c r="M407" i="4"/>
  <c r="M770" i="4"/>
  <c r="M204" i="4"/>
  <c r="M1291" i="4"/>
  <c r="M1222" i="4"/>
  <c r="M1436" i="4"/>
  <c r="M1365" i="4"/>
  <c r="M568" i="4"/>
  <c r="M285" i="4"/>
  <c r="M187" i="4"/>
  <c r="M596" i="4"/>
  <c r="M1428" i="4"/>
  <c r="M241" i="4"/>
  <c r="M1562" i="4"/>
  <c r="M997" i="4"/>
  <c r="M686" i="4"/>
  <c r="M1497" i="4"/>
  <c r="M1025" i="4"/>
  <c r="M308" i="4"/>
  <c r="M486" i="4"/>
  <c r="M561" i="4"/>
  <c r="M858" i="4"/>
  <c r="M787" i="4"/>
  <c r="M359" i="4"/>
  <c r="M1171" i="4"/>
  <c r="M328" i="4"/>
  <c r="M1479" i="4"/>
  <c r="M1705" i="4"/>
  <c r="M1697" i="4"/>
  <c r="M1316" i="4"/>
  <c r="M746" i="4"/>
  <c r="M899" i="4"/>
  <c r="M1203" i="4"/>
  <c r="M366" i="4"/>
  <c r="M1162" i="4"/>
  <c r="M739" i="4"/>
  <c r="M738" i="4"/>
  <c r="M562" i="4"/>
  <c r="M903" i="4"/>
  <c r="M88" i="4"/>
  <c r="M41" i="4"/>
  <c r="M1262" i="4"/>
  <c r="M684" i="4"/>
  <c r="M246" i="4"/>
  <c r="M573" i="4"/>
  <c r="M892" i="4"/>
  <c r="M473" i="4"/>
  <c r="M766" i="4"/>
  <c r="M1073" i="4"/>
  <c r="M36" i="4"/>
  <c r="M918" i="4"/>
  <c r="M262" i="4"/>
  <c r="M1011" i="4"/>
  <c r="M214" i="4"/>
  <c r="M363" i="4"/>
  <c r="M1375" i="4"/>
  <c r="M1223" i="4"/>
  <c r="M1441" i="4"/>
  <c r="M1531" i="4"/>
  <c r="M299" i="4"/>
  <c r="M897" i="4"/>
  <c r="M1101" i="4"/>
  <c r="M1527" i="4"/>
  <c r="M210" i="4"/>
  <c r="M620" i="4"/>
  <c r="M229" i="4"/>
  <c r="M751" i="4"/>
  <c r="M1004" i="4"/>
  <c r="M1357" i="4"/>
  <c r="M1587" i="4"/>
  <c r="M1582" i="4"/>
  <c r="M337" i="4"/>
  <c r="M1392" i="4"/>
  <c r="M81" i="4"/>
  <c r="M628" i="4"/>
  <c r="M882" i="4"/>
  <c r="M713" i="4"/>
  <c r="M1299" i="4"/>
  <c r="M240" i="4"/>
  <c r="M396" i="4"/>
  <c r="M87" i="4"/>
  <c r="M20" i="4"/>
  <c r="M199" i="4"/>
  <c r="M877" i="4"/>
  <c r="M1161" i="4"/>
  <c r="M1229" i="4"/>
  <c r="M100" i="4"/>
  <c r="M1120" i="4"/>
  <c r="M1129" i="4"/>
  <c r="M891" i="4"/>
  <c r="M203" i="4"/>
  <c r="M1054" i="4"/>
  <c r="M83" i="4"/>
  <c r="M1050" i="4"/>
  <c r="M1626" i="4"/>
  <c r="M1060" i="4"/>
  <c r="M1451" i="4"/>
  <c r="M105" i="4"/>
  <c r="M1294" i="4"/>
  <c r="M1701" i="4"/>
  <c r="M434" i="4"/>
  <c r="M1205" i="4"/>
  <c r="M1403" i="4"/>
  <c r="M718" i="4"/>
  <c r="M1442" i="4"/>
  <c r="M662" i="4"/>
  <c r="M1339" i="4"/>
  <c r="M85" i="4"/>
  <c r="M1155" i="4"/>
  <c r="M1163" i="4"/>
  <c r="M827" i="4"/>
  <c r="M373" i="4"/>
  <c r="M1324" i="4"/>
  <c r="M584" i="4"/>
  <c r="M605" i="4"/>
  <c r="M1536" i="4"/>
  <c r="M754" i="4"/>
  <c r="M1033" i="4"/>
  <c r="M400" i="4"/>
  <c r="M1168" i="4"/>
  <c r="M461" i="4"/>
  <c r="M879" i="4"/>
  <c r="M267" i="4"/>
  <c r="M122" i="4"/>
  <c r="M820" i="4"/>
  <c r="M1561" i="4"/>
  <c r="M420" i="4"/>
  <c r="M961" i="4"/>
  <c r="M1592" i="4"/>
  <c r="M1342" i="4"/>
  <c r="M294" i="4"/>
  <c r="M431" i="4"/>
  <c r="M1584" i="4"/>
  <c r="M1447" i="4"/>
  <c r="M404" i="4"/>
  <c r="M111" i="4"/>
  <c r="M1235" i="4"/>
  <c r="M415" i="4"/>
  <c r="M1297" i="4"/>
  <c r="M1057" i="4"/>
  <c r="M443" i="4"/>
  <c r="M86" i="4"/>
  <c r="M752" i="4"/>
  <c r="M1520" i="4"/>
  <c r="M1409" i="4"/>
  <c r="M522" i="4"/>
  <c r="M909" i="4"/>
  <c r="M910" i="4"/>
  <c r="M817" i="4"/>
  <c r="M1423" i="4"/>
  <c r="M228" i="4"/>
  <c r="M1412" i="4"/>
  <c r="M23" i="4"/>
  <c r="M1221" i="4"/>
  <c r="M1464" i="4"/>
  <c r="M1674" i="4"/>
  <c r="M1667" i="4"/>
  <c r="M619" i="4"/>
  <c r="M1152" i="4"/>
  <c r="M1070" i="4"/>
  <c r="M572" i="4"/>
  <c r="M245" i="4"/>
  <c r="M819" i="4"/>
  <c r="M803" i="4"/>
  <c r="M251" i="4"/>
  <c r="M1184" i="4"/>
  <c r="M58" i="4"/>
  <c r="M888" i="4"/>
  <c r="M565" i="4"/>
  <c r="M675" i="4"/>
  <c r="M1305" i="4"/>
  <c r="M825" i="4"/>
  <c r="M1691" i="4"/>
  <c r="M1384" i="4"/>
  <c r="M632" i="4"/>
  <c r="M302" i="4"/>
  <c r="M630" i="4"/>
  <c r="M876" i="4"/>
  <c r="M1295" i="4"/>
  <c r="M959" i="4"/>
  <c r="M1146" i="4"/>
  <c r="M660" i="4"/>
  <c r="M1388" i="4"/>
  <c r="M1670" i="4"/>
  <c r="M147" i="4"/>
  <c r="M846" i="4"/>
  <c r="M567" i="4"/>
  <c r="M42" i="4"/>
  <c r="M1500" i="4"/>
  <c r="M1019" i="4"/>
  <c r="M616" i="4"/>
  <c r="M1144" i="4"/>
  <c r="M260" i="4"/>
  <c r="M312" i="4"/>
  <c r="M489" i="4"/>
  <c r="M1437" i="4"/>
  <c r="M1208" i="4"/>
  <c r="M904" i="4"/>
  <c r="M1599" i="4"/>
  <c r="M17" i="4"/>
  <c r="M37" i="4"/>
  <c r="M8" i="4"/>
  <c r="M1352" i="4"/>
  <c r="M1635" i="4"/>
  <c r="M889" i="4"/>
  <c r="M212" i="4"/>
  <c r="M1425" i="4"/>
  <c r="M1590" i="4"/>
  <c r="M1502" i="4"/>
  <c r="M1540" i="4"/>
  <c r="M446" i="4"/>
  <c r="M1474" i="4"/>
  <c r="M291" i="4"/>
  <c r="M1318" i="4"/>
  <c r="M906" i="4"/>
  <c r="M1199" i="4"/>
  <c r="M244" i="4"/>
  <c r="M268" i="4"/>
  <c r="M785" i="4"/>
  <c r="M513" i="4"/>
  <c r="M1569" i="4"/>
  <c r="M821" i="4"/>
  <c r="M618" i="4"/>
  <c r="M1074" i="4"/>
  <c r="M1484" i="4"/>
  <c r="M1420" i="4"/>
  <c r="M64" i="4"/>
  <c r="M91" i="4"/>
  <c r="M530" i="4"/>
  <c r="M929" i="4"/>
  <c r="M1631" i="4"/>
  <c r="M1568" i="4"/>
  <c r="M116" i="4"/>
  <c r="M269" i="4"/>
  <c r="M531" i="4"/>
  <c r="M128" i="4"/>
  <c r="M376" i="4"/>
  <c r="M1317" i="4"/>
  <c r="M672" i="4"/>
  <c r="M1196" i="4"/>
  <c r="M1003" i="4"/>
  <c r="M1315" i="4"/>
  <c r="M306" i="4"/>
  <c r="M378" i="4"/>
  <c r="M450" i="4"/>
  <c r="M551" i="4"/>
  <c r="M590" i="4"/>
  <c r="M1534" i="4"/>
  <c r="M1432" i="4"/>
  <c r="M335" i="4"/>
  <c r="M1183" i="4"/>
  <c r="M314" i="4"/>
  <c r="M1265" i="4"/>
  <c r="M469" i="4"/>
  <c r="M1544" i="4"/>
  <c r="M800" i="4"/>
  <c r="M1386" i="4"/>
  <c r="M1110" i="4"/>
  <c r="M1433" i="4"/>
  <c r="M1189" i="4"/>
  <c r="M1149" i="4"/>
  <c r="M883" i="4"/>
  <c r="M843" i="4"/>
  <c r="M80" i="4"/>
  <c r="M12" i="4"/>
  <c r="M131" i="4"/>
  <c r="M318" i="4"/>
  <c r="M554" i="4"/>
  <c r="M1082" i="4"/>
  <c r="M637" i="4"/>
  <c r="M1312" i="4"/>
  <c r="M990" i="4"/>
  <c r="M371" i="4"/>
  <c r="M192" i="4"/>
  <c r="M1572" i="4"/>
  <c r="M369" i="4"/>
  <c r="M1398" i="4"/>
  <c r="M665" i="4"/>
  <c r="M135" i="4"/>
  <c r="M1335" i="4"/>
  <c r="M49" i="4"/>
  <c r="M334" i="4"/>
  <c r="M761" i="4"/>
  <c r="M955" i="4"/>
  <c r="M382" i="4"/>
  <c r="M1109" i="4"/>
  <c r="M744" i="4"/>
  <c r="M1087" i="4"/>
  <c r="M911" i="4"/>
  <c r="M994" i="4"/>
  <c r="M1564" i="4"/>
  <c r="M1532" i="4"/>
  <c r="M865" i="4"/>
  <c r="M1593" i="4"/>
  <c r="M1566" i="4"/>
  <c r="M102" i="4"/>
  <c r="M606" i="4"/>
  <c r="M1619" i="4"/>
  <c r="M1378" i="4"/>
  <c r="M1611" i="4"/>
  <c r="M978" i="4"/>
  <c r="M1133" i="4"/>
  <c r="M981" i="4"/>
  <c r="M196" i="4"/>
  <c r="M1486" i="4"/>
  <c r="M1211" i="4"/>
  <c r="M73" i="4"/>
  <c r="M329" i="4"/>
  <c r="M1419" i="4"/>
  <c r="M445" i="4"/>
  <c r="M1052" i="4"/>
  <c r="M1037" i="4"/>
  <c r="M559" i="4"/>
  <c r="M1696" i="4"/>
  <c r="M1325" i="4"/>
  <c r="M696" i="4"/>
  <c r="M1506" i="4"/>
  <c r="M1010" i="4"/>
  <c r="M1125" i="4"/>
  <c r="M162" i="4"/>
  <c r="M1293" i="4"/>
  <c r="M615" i="4"/>
  <c r="M1679" i="4"/>
  <c r="M916" i="4"/>
  <c r="M1379" i="4"/>
  <c r="M1088" i="4"/>
  <c r="M1111" i="4"/>
  <c r="M1699" i="4"/>
  <c r="M1504" i="4"/>
  <c r="M1438" i="4"/>
  <c r="M1570" i="4"/>
  <c r="M274" i="4"/>
  <c r="M607" i="4"/>
  <c r="M211" i="4"/>
  <c r="M796" i="4"/>
  <c r="M1122" i="4"/>
  <c r="M264" i="4"/>
  <c r="M1654" i="4"/>
  <c r="M1469" i="4"/>
  <c r="M1145" i="4"/>
  <c r="M829" i="4"/>
  <c r="M118" i="4"/>
  <c r="M457" i="4"/>
  <c r="M1525" i="4"/>
  <c r="M1075" i="4"/>
  <c r="M1505" i="4"/>
  <c r="M144" i="4"/>
  <c r="M401" i="4"/>
  <c r="M133" i="4"/>
  <c r="M1538" i="4"/>
  <c r="M1647" i="4"/>
  <c r="M1303" i="4"/>
  <c r="M1686" i="4"/>
  <c r="M813" i="4"/>
  <c r="M1012" i="4"/>
  <c r="M393" i="4"/>
  <c r="M143" i="4"/>
  <c r="M1488" i="4"/>
  <c r="M1284" i="4"/>
  <c r="M151" i="4"/>
  <c r="M1508" i="4"/>
  <c r="M425" i="4"/>
  <c r="M745" i="4"/>
  <c r="M413" i="4"/>
  <c r="M1228" i="4"/>
  <c r="M1588" i="4"/>
  <c r="M569" i="4"/>
  <c r="M282" i="4"/>
  <c r="M109" i="4"/>
  <c r="M1261" i="4"/>
  <c r="M729" i="4"/>
  <c r="M1456" i="4"/>
  <c r="M197" i="4"/>
  <c r="M33" i="4"/>
  <c r="M1517" i="4"/>
  <c r="M543" i="4"/>
  <c r="M1470" i="4"/>
  <c r="M1005" i="4"/>
  <c r="M90" i="4"/>
  <c r="M930" i="4"/>
  <c r="M1300" i="4"/>
  <c r="M69" i="4"/>
  <c r="M601" i="4"/>
  <c r="M360" i="4"/>
  <c r="M636" i="4"/>
  <c r="M1682" i="4"/>
  <c r="M1281" i="4"/>
  <c r="M27" i="4"/>
  <c r="M657" i="4"/>
  <c r="M1001" i="4"/>
  <c r="M1594" i="4"/>
  <c r="M39" i="4"/>
  <c r="M38" i="4"/>
  <c r="M1383" i="4"/>
  <c r="M1030" i="4"/>
  <c r="M1172" i="4"/>
  <c r="M129" i="4"/>
  <c r="M1283" i="4"/>
  <c r="M1372" i="4"/>
  <c r="M280" i="4"/>
  <c r="M150" i="4"/>
  <c r="M552" i="4"/>
  <c r="M1698" i="4"/>
  <c r="M47" i="4"/>
  <c r="M1600" i="4"/>
  <c r="M1289" i="4"/>
  <c r="M272" i="4"/>
  <c r="M1555" i="4"/>
  <c r="M1434" i="4"/>
  <c r="M749" i="4"/>
  <c r="M165" i="4"/>
  <c r="M538" i="4"/>
  <c r="M399" i="4"/>
  <c r="M1610" i="4"/>
  <c r="M661" i="4"/>
  <c r="M124" i="4"/>
  <c r="M797" i="4"/>
  <c r="M1601" i="4"/>
  <c r="M1543" i="4"/>
  <c r="M1321" i="4"/>
  <c r="M76" i="4"/>
  <c r="M46" i="4"/>
  <c r="M161" i="4"/>
  <c r="M1091" i="4"/>
  <c r="M812" i="4"/>
  <c r="M1510" i="4"/>
  <c r="M487" i="4"/>
  <c r="M1115" i="4"/>
  <c r="M59" i="4"/>
  <c r="M1250" i="4"/>
  <c r="M1085" i="4"/>
  <c r="M1009" i="4"/>
  <c r="M1051" i="4"/>
  <c r="M424" i="4"/>
  <c r="M1396" i="4"/>
  <c r="M226" i="4"/>
  <c r="M1257" i="4"/>
  <c r="M383" i="4"/>
  <c r="M1665" i="4"/>
  <c r="M962" i="4"/>
  <c r="M847" i="4"/>
  <c r="M1648" i="4"/>
  <c r="M1046" i="4"/>
  <c r="M1553" i="4"/>
  <c r="M756" i="4"/>
  <c r="M1131" i="4"/>
  <c r="M678" i="4"/>
  <c r="M1279" i="4"/>
  <c r="M1577" i="4"/>
  <c r="M252" i="4"/>
  <c r="M402" i="4"/>
  <c r="M564" i="4"/>
  <c r="M1629" i="4"/>
  <c r="M1142" i="4"/>
  <c r="M1354" i="4"/>
  <c r="M1353" i="4"/>
  <c r="M62" i="4"/>
  <c r="M871" i="4"/>
  <c r="M679" i="4"/>
  <c r="M1328" i="4"/>
  <c r="M1369" i="4"/>
  <c r="M426" i="4"/>
  <c r="M492" i="4"/>
  <c r="M1105" i="4"/>
  <c r="M1007" i="4"/>
  <c r="M500" i="4"/>
  <c r="M634" i="4"/>
  <c r="M275" i="4"/>
  <c r="M405" i="4"/>
  <c r="M1049" i="4"/>
  <c r="M1574" i="4"/>
  <c r="M345" i="4"/>
  <c r="M791" i="4"/>
  <c r="M624" i="4"/>
  <c r="M183" i="4"/>
  <c r="M1597" i="4"/>
  <c r="M372" i="4"/>
  <c r="M576" i="4"/>
  <c r="M1270" i="4"/>
  <c r="M988" i="4"/>
  <c r="M1322" i="4"/>
  <c r="M597" i="4"/>
  <c r="M1116" i="4"/>
  <c r="M224" i="4"/>
  <c r="M1512" i="4"/>
  <c r="M1507" i="4"/>
  <c r="M1513" i="4"/>
  <c r="M731" i="4"/>
  <c r="M818" i="4"/>
  <c r="M113" i="4"/>
  <c r="M51" i="4"/>
  <c r="M631" i="4"/>
  <c r="M1114" i="4"/>
  <c r="M966" i="4"/>
  <c r="M456" i="4"/>
  <c r="M724" i="4"/>
  <c r="M537" i="4"/>
  <c r="M1020" i="4"/>
  <c r="M19" i="4"/>
  <c r="M1329" i="4"/>
  <c r="M74" i="4"/>
  <c r="M1604" i="4"/>
  <c r="M1071" i="4"/>
  <c r="M1034" i="4"/>
  <c r="M1319" i="4"/>
  <c r="M740" i="4"/>
  <c r="M1134" i="4"/>
  <c r="M1124" i="4"/>
  <c r="M854" i="4"/>
  <c r="M428" i="4"/>
  <c r="M690" i="4"/>
  <c r="M22" i="4"/>
  <c r="M1346" i="4"/>
  <c r="M164" i="4"/>
  <c r="M497" i="4"/>
  <c r="M237" i="4"/>
  <c r="M802" i="4"/>
  <c r="M483" i="4"/>
  <c r="M1640" i="4"/>
  <c r="M92" i="4"/>
  <c r="M207" i="4"/>
  <c r="M815" i="4"/>
  <c r="M298" i="4"/>
  <c r="M1401" i="4"/>
  <c r="M1103" i="4"/>
  <c r="M922" i="4"/>
  <c r="M980" i="4"/>
  <c r="M1230" i="4"/>
  <c r="M3" i="4"/>
  <c r="M140" i="4"/>
  <c r="M838" i="4"/>
  <c r="M1181" i="4"/>
  <c r="M1387" i="4"/>
  <c r="M1153" i="4"/>
  <c r="M194" i="4"/>
  <c r="M1548" i="4"/>
  <c r="M266" i="4"/>
  <c r="M653" i="4"/>
  <c r="M613" i="4"/>
  <c r="M763" i="4"/>
  <c r="M913" i="4"/>
  <c r="M782" i="4"/>
  <c r="M355" i="4"/>
  <c r="M1614" i="4"/>
  <c r="M474" i="4"/>
  <c r="M1173" i="4"/>
  <c r="M1639" i="4"/>
  <c r="M599" i="4"/>
  <c r="M963" i="4"/>
  <c r="M1117" i="4"/>
  <c r="M1645" i="4"/>
  <c r="M174" i="4"/>
  <c r="M1652" i="4"/>
  <c r="M379" i="4"/>
  <c r="M1554" i="4"/>
  <c r="M1620" i="4"/>
  <c r="M898" i="4"/>
  <c r="M216" i="4"/>
  <c r="M1367" i="4"/>
  <c r="M331" i="4"/>
  <c r="M491" i="4"/>
  <c r="M970" i="4"/>
  <c r="M1406" i="4"/>
  <c r="M1028" i="4"/>
  <c r="M1197" i="4"/>
  <c r="M878" i="4"/>
  <c r="M1609" i="4"/>
  <c r="M419" i="4"/>
  <c r="M1182" i="4"/>
  <c r="M70" i="4"/>
  <c r="M281" i="4"/>
  <c r="M991" i="4"/>
  <c r="M1275" i="4"/>
  <c r="M159" i="4"/>
  <c r="M398" i="4"/>
  <c r="M1048" i="4"/>
  <c r="M171" i="4"/>
  <c r="M844" i="4"/>
  <c r="M932" i="4"/>
  <c r="M629" i="4"/>
  <c r="M368" i="4"/>
  <c r="M1047" i="4"/>
  <c r="M448" i="4"/>
  <c r="M230" i="4"/>
  <c r="M1595" i="4"/>
  <c r="M300" i="4"/>
  <c r="M305" i="4"/>
  <c r="M1066" i="4"/>
  <c r="M1065" i="4"/>
  <c r="M1586" i="4"/>
  <c r="M860" i="4"/>
  <c r="M243" i="4"/>
  <c r="M1581" i="4"/>
  <c r="M1232" i="4"/>
  <c r="M610" i="4"/>
  <c r="M801" i="4"/>
  <c r="M700" i="4"/>
  <c r="M574" i="4"/>
  <c r="M1684" i="4"/>
  <c r="M534" i="4"/>
  <c r="M809" i="4"/>
  <c r="M579" i="4"/>
  <c r="M93" i="4"/>
  <c r="M1100" i="4"/>
  <c r="M1280" i="4"/>
  <c r="M806" i="4"/>
  <c r="M974" i="4"/>
  <c r="M1096" i="4"/>
  <c r="M1076" i="4"/>
  <c r="M639" i="4"/>
  <c r="M110" i="4"/>
  <c r="M414" i="4"/>
  <c r="M1244" i="4"/>
  <c r="M535" i="4"/>
  <c r="M1136" i="4"/>
  <c r="M995" i="4"/>
  <c r="M1029" i="4"/>
  <c r="M546" i="4"/>
  <c r="M712" i="4"/>
  <c r="M703" i="4"/>
  <c r="M1013" i="4"/>
  <c r="M598" i="4"/>
  <c r="M470" i="4"/>
  <c r="M1217" i="4"/>
  <c r="M1140" i="4"/>
  <c r="M571" i="4"/>
  <c r="M747" i="4"/>
  <c r="M365" i="4"/>
  <c r="M965" i="4"/>
  <c r="M1298" i="4"/>
  <c r="M257" i="4"/>
  <c r="M577" i="4"/>
  <c r="M136" i="4"/>
  <c r="M310" i="4"/>
  <c r="M1187" i="4"/>
  <c r="M527" i="4"/>
  <c r="M235" i="4"/>
  <c r="M594" i="4"/>
  <c r="M642" i="4"/>
  <c r="M1042" i="4"/>
  <c r="M1661" i="4"/>
  <c r="M542" i="4"/>
  <c r="M736" i="4"/>
  <c r="M643" i="4"/>
  <c r="M976" i="4"/>
  <c r="M842" i="4"/>
  <c r="M1677" i="4"/>
  <c r="M9" i="4"/>
  <c r="M1457" i="4"/>
  <c r="M730" i="4"/>
  <c r="M946" i="4"/>
  <c r="M1624" i="4"/>
  <c r="M239" i="4"/>
  <c r="M1475" i="4"/>
  <c r="M354" i="4"/>
  <c r="M1514" i="4"/>
  <c r="M1304" i="4"/>
  <c r="M1256" i="4"/>
  <c r="M828" i="4"/>
  <c r="M261" i="4"/>
  <c r="M1522" i="4"/>
  <c r="M1170" i="4"/>
  <c r="M699" i="4"/>
  <c r="M722" i="4"/>
  <c r="M1268" i="4"/>
  <c r="M1659" i="4"/>
  <c r="M1089" i="4"/>
  <c r="M1128" i="4"/>
  <c r="M1578" i="4"/>
  <c r="M1024" i="4"/>
  <c r="M793" i="4"/>
  <c r="M1489" i="4"/>
  <c r="M1175" i="4"/>
  <c r="M219" i="4"/>
  <c r="M942" i="4"/>
  <c r="M279" i="4"/>
  <c r="M1287" i="4"/>
  <c r="M790" i="4"/>
  <c r="M1418" i="4"/>
  <c r="M518" i="4"/>
  <c r="M529" i="4"/>
  <c r="M1179" i="4"/>
  <c r="M834" i="4"/>
  <c r="M993" i="4"/>
  <c r="M4" i="4"/>
  <c r="M336" i="4"/>
  <c r="M1252" i="4"/>
  <c r="M451" i="4"/>
  <c r="M674" i="4"/>
  <c r="M1615" i="4"/>
  <c r="M323" i="4"/>
  <c r="M1148" i="4"/>
  <c r="M648" i="4"/>
  <c r="M1466" i="4"/>
  <c r="M1141" i="4"/>
  <c r="M1113" i="4"/>
  <c r="M234" i="4"/>
  <c r="M1072" i="4"/>
  <c r="M288" i="4"/>
  <c r="M1061" i="4"/>
  <c r="M951" i="4"/>
  <c r="M190" i="4"/>
  <c r="M1416" i="4"/>
  <c r="M1550" i="4"/>
  <c r="M935" i="4"/>
  <c r="M394" i="4"/>
  <c r="M1435" i="4"/>
  <c r="M816" i="4"/>
  <c r="M1126" i="4"/>
  <c r="M1138" i="4"/>
  <c r="M1462" i="4"/>
  <c r="M907" i="4"/>
  <c r="M1290" i="4"/>
  <c r="M277" i="4"/>
  <c r="M1258" i="4"/>
  <c r="M119" i="4"/>
  <c r="M580" i="4"/>
  <c r="M182" i="4"/>
  <c r="M112" i="4"/>
  <c r="M1331" i="4"/>
  <c r="M1202" i="4"/>
  <c r="M886" i="4"/>
  <c r="M920" i="4"/>
  <c r="M837" i="4"/>
  <c r="M1547" i="4"/>
  <c r="M160" i="4"/>
  <c r="M130" i="4"/>
  <c r="M583" i="4"/>
  <c r="M1519" i="4"/>
  <c r="M968" i="4"/>
  <c r="M733" i="4"/>
  <c r="M1446" i="4"/>
  <c r="M912" i="4"/>
  <c r="M867" i="4"/>
  <c r="M146" i="4"/>
  <c r="M1382" i="4"/>
  <c r="M254" i="4"/>
  <c r="M862" i="4"/>
  <c r="M5" i="4"/>
  <c r="M553" i="4"/>
  <c r="M1606" i="4"/>
  <c r="M184" i="4"/>
  <c r="M525" i="4"/>
  <c r="M25" i="4"/>
  <c r="M741" i="4"/>
  <c r="M874" i="4"/>
  <c r="M30" i="4"/>
  <c r="M1628" i="4"/>
  <c r="M1260" i="4"/>
  <c r="M1490" i="4"/>
  <c r="M585" i="4"/>
  <c r="M1266" i="4"/>
  <c r="M233" i="4"/>
  <c r="M462" i="4"/>
  <c r="M416" i="4"/>
  <c r="M1348" i="4"/>
  <c r="M1664" i="4"/>
  <c r="M1278" i="4"/>
  <c r="M1276" i="4"/>
  <c r="M715" i="4"/>
  <c r="M541" i="4"/>
  <c r="M1627" i="4"/>
  <c r="M1302" i="4"/>
  <c r="M1151" i="4"/>
  <c r="M55" i="4"/>
  <c r="M937" i="4"/>
  <c r="M1405" i="4"/>
  <c r="M507" i="4"/>
  <c r="M200" i="4"/>
  <c r="M742" i="4"/>
  <c r="M1651" i="4"/>
  <c r="M931" i="4"/>
  <c r="M26" i="4"/>
  <c r="M441" i="4"/>
  <c r="M1000" i="4"/>
  <c r="M1358" i="4"/>
  <c r="M1359" i="4"/>
  <c r="M540" i="4"/>
  <c r="M98" i="4"/>
  <c r="M142" i="4"/>
  <c r="M388" i="4"/>
  <c r="M979" i="4"/>
  <c r="M1296" i="4"/>
  <c r="M719" i="4"/>
  <c r="M528" i="4"/>
  <c r="M1095" i="4"/>
  <c r="M725" i="4"/>
  <c r="M1233" i="4"/>
  <c r="M106" i="4"/>
  <c r="M1660" i="4"/>
  <c r="M1058" i="4"/>
  <c r="M253" i="4"/>
  <c r="M1323" i="4"/>
  <c r="M1445" i="4"/>
  <c r="M676" i="4"/>
  <c r="M644" i="4"/>
  <c r="M799" i="4"/>
  <c r="M84" i="4"/>
  <c r="M972" i="4"/>
  <c r="M1424" i="4"/>
  <c r="M68" i="4"/>
  <c r="M186" i="4"/>
  <c r="M501" i="4"/>
  <c r="M824" i="4"/>
  <c r="M1430" i="4"/>
  <c r="M155" i="4"/>
  <c r="M1612" i="4"/>
  <c r="M18" i="4"/>
  <c r="M466" i="4"/>
  <c r="M421" i="4"/>
  <c r="M397" i="4"/>
  <c r="M1477" i="4"/>
  <c r="M1251" i="4"/>
  <c r="M145" i="4"/>
  <c r="M1062" i="4"/>
  <c r="M1098" i="4"/>
  <c r="M1644" i="4"/>
  <c r="M655" i="4"/>
  <c r="M1016" i="4"/>
  <c r="M762" i="4"/>
  <c r="M180" i="4"/>
  <c r="M1495" i="4"/>
  <c r="M71" i="4"/>
  <c r="M1255" i="4"/>
  <c r="M555" i="4"/>
  <c r="M107" i="4"/>
  <c r="M127" i="4"/>
  <c r="M1104" i="4"/>
  <c r="M900" i="4"/>
  <c r="M356" i="4"/>
  <c r="M1273" i="4"/>
  <c r="M1259" i="4"/>
  <c r="M154" i="4"/>
  <c r="M1338" i="4"/>
  <c r="M1535" i="4"/>
  <c r="M671" i="4"/>
  <c r="M217" i="4"/>
  <c r="M408" i="4"/>
  <c r="M921" i="4"/>
  <c r="M66" i="4"/>
  <c r="M940" i="4"/>
  <c r="M835" i="4"/>
  <c r="M1658" i="4"/>
  <c r="M885" i="4"/>
  <c r="M697" i="4"/>
  <c r="M1393" i="4"/>
  <c r="M173" i="4"/>
  <c r="M778" i="4"/>
  <c r="M638" i="4"/>
  <c r="M1253" i="4"/>
  <c r="M519" i="4"/>
  <c r="M677" i="4"/>
  <c r="M40" i="4"/>
  <c r="M484" i="4"/>
  <c r="M1143" i="4"/>
  <c r="M286" i="4"/>
  <c r="M1693" i="4"/>
  <c r="M1483" i="4"/>
  <c r="M517" i="4"/>
  <c r="M1650" i="4"/>
  <c r="M1668" i="4"/>
  <c r="M957" i="4"/>
  <c r="M342" i="4"/>
  <c r="M989" i="4"/>
  <c r="M1591" i="4"/>
  <c r="M1622" i="4"/>
  <c r="M208" i="4"/>
  <c r="M1545" i="4"/>
  <c r="M1039" i="4"/>
  <c r="M706" i="4"/>
  <c r="M1326" i="4"/>
  <c r="M589" i="4"/>
  <c r="M1669" i="4"/>
  <c r="M683" i="4"/>
  <c r="M1112" i="4"/>
  <c r="M999" i="4"/>
  <c r="M926" i="4"/>
  <c r="M857" i="4"/>
  <c r="M167" i="4"/>
  <c r="M971" i="4"/>
  <c r="M649" i="4"/>
  <c r="M1084" i="4"/>
  <c r="M1154" i="4"/>
  <c r="M560" i="4"/>
  <c r="M1068" i="4"/>
  <c r="M950" i="4"/>
  <c r="M502" i="4"/>
  <c r="M1373" i="4"/>
  <c r="M1079" i="4"/>
  <c r="M704" i="4"/>
  <c r="M1537" i="4"/>
  <c r="M351" i="4"/>
  <c r="M1271" i="4"/>
  <c r="M232" i="4"/>
  <c r="M917" i="4"/>
  <c r="M949" i="4"/>
  <c r="M505" i="4"/>
  <c r="M726" i="4"/>
  <c r="M362" i="4"/>
  <c r="M65" i="4"/>
  <c r="M1431" i="4"/>
  <c r="M10" i="4"/>
  <c r="M67" i="4"/>
  <c r="M609" i="4"/>
  <c r="M1649" i="4"/>
  <c r="M1241" i="4"/>
  <c r="M287" i="4"/>
  <c r="M1571" i="4"/>
  <c r="M158" i="4"/>
  <c r="M263" i="4"/>
  <c r="M338" i="4"/>
  <c r="M293" i="4"/>
  <c r="M1598" i="4"/>
  <c r="M1249" i="4"/>
  <c r="M191" i="4"/>
  <c r="M177" i="4"/>
  <c r="M621" i="4"/>
  <c r="M1194" i="4"/>
  <c r="M1404" i="4"/>
  <c r="M1282" i="4"/>
  <c r="M499" i="4"/>
  <c r="M1336" i="4"/>
  <c r="M509" i="4"/>
  <c r="M1530" i="4"/>
  <c r="M48" i="4"/>
  <c r="M685" i="4"/>
  <c r="M152" i="4"/>
  <c r="M433" i="4"/>
  <c r="M873" i="4"/>
  <c r="M403" i="4"/>
  <c r="M1219" i="4"/>
  <c r="M1443" i="4"/>
  <c r="M1274" i="4"/>
  <c r="M1427" i="4"/>
  <c r="M1130" i="4"/>
  <c r="M775" i="4"/>
  <c r="M248" i="4"/>
  <c r="M270" i="4"/>
  <c r="M32" i="4"/>
  <c r="M1188" i="4"/>
  <c r="M209" i="4"/>
  <c r="M271" i="4"/>
  <c r="M77" i="4"/>
  <c r="M1264" i="4"/>
  <c r="M1465" i="4"/>
  <c r="M627" i="4"/>
  <c r="M1206" i="4"/>
  <c r="M622" i="4"/>
  <c r="M1429" i="4"/>
  <c r="M447" i="4"/>
  <c r="M887" i="4"/>
  <c r="M1330" i="4"/>
  <c r="M358" i="4"/>
  <c r="M647" i="4"/>
  <c r="M1621" i="4"/>
  <c r="N126" i="4"/>
  <c r="N1656" i="4"/>
  <c r="N1246" i="4"/>
  <c r="N117" i="4"/>
  <c r="N1634" i="4"/>
  <c r="N830" i="4"/>
  <c r="N1637" i="4"/>
  <c r="N640" i="4"/>
  <c r="N641" i="4"/>
  <c r="N284" i="4"/>
  <c r="N1106" i="4"/>
  <c r="N172" i="4"/>
  <c r="N1127" i="4"/>
  <c r="N301" i="4"/>
  <c r="N773" i="4"/>
  <c r="N709" i="4"/>
  <c r="N840" i="4"/>
  <c r="N1663" i="4"/>
  <c r="N1411" i="4"/>
  <c r="N659" i="4"/>
  <c r="N767" i="4"/>
  <c r="N1267" i="4"/>
  <c r="N1174" i="4"/>
  <c r="N1306" i="4"/>
  <c r="N125" i="4"/>
  <c r="N391" i="4"/>
  <c r="N688" i="4"/>
  <c r="N859" i="4"/>
  <c r="N43" i="4"/>
  <c r="N925" i="4"/>
  <c r="N578" i="4"/>
  <c r="N1310" i="4"/>
  <c r="N1524" i="4"/>
  <c r="N1449" i="4"/>
  <c r="N969" i="4"/>
  <c r="N1160" i="4"/>
  <c r="N870" i="4"/>
  <c r="N1040" i="4"/>
  <c r="N1247" i="4"/>
  <c r="N1158" i="4"/>
  <c r="N1491" i="4"/>
  <c r="N967" i="4"/>
  <c r="N760" i="4"/>
  <c r="N1056" i="4"/>
  <c r="N45" i="4"/>
  <c r="N536" i="4"/>
  <c r="N1238" i="4"/>
  <c r="N1630" i="4"/>
  <c r="N1454" i="4"/>
  <c r="N795" i="4"/>
  <c r="N516" i="4"/>
  <c r="N384" i="4"/>
  <c r="N381" i="4"/>
  <c r="N1542" i="4"/>
  <c r="N479" i="4"/>
  <c r="N611" i="4"/>
  <c r="N1485" i="4"/>
  <c r="N1118" i="4"/>
  <c r="N1607" i="4"/>
  <c r="N1224" i="4"/>
  <c r="N1240" i="4"/>
  <c r="N201" i="4"/>
  <c r="N1349" i="4"/>
  <c r="N1225" i="4"/>
  <c r="N1461" i="4"/>
  <c r="N914" i="4"/>
  <c r="N1269" i="4"/>
  <c r="N321" i="4"/>
  <c r="N442" i="4"/>
  <c r="N646" i="4"/>
  <c r="N385" i="4"/>
  <c r="N1327" i="4"/>
  <c r="N635" i="4"/>
  <c r="N689" i="4"/>
  <c r="N303" i="4"/>
  <c r="N1576" i="4"/>
  <c r="N480" i="4"/>
  <c r="N1191" i="4"/>
  <c r="N608" i="4"/>
  <c r="N423" i="4"/>
  <c r="N148" i="4"/>
  <c r="N361" i="4"/>
  <c r="N1178" i="4"/>
  <c r="N1633" i="4"/>
  <c r="N822" i="4"/>
  <c r="N884" i="4"/>
  <c r="N623" i="4"/>
  <c r="N1164" i="4"/>
  <c r="N332" i="4"/>
  <c r="N1518" i="4"/>
  <c r="N324" i="4"/>
  <c r="N673" i="4"/>
  <c r="N695" i="4"/>
  <c r="N460" i="4"/>
  <c r="N1516" i="4"/>
  <c r="N1002" i="4"/>
  <c r="N663" i="4"/>
  <c r="N315" i="4"/>
  <c r="N794" i="4"/>
  <c r="N869" i="4"/>
  <c r="N588" i="4"/>
  <c r="N617" i="4"/>
  <c r="N319" i="4"/>
  <c r="N1107" i="4"/>
  <c r="N132" i="4"/>
  <c r="N1546" i="4"/>
  <c r="N895" i="4"/>
  <c r="N1646" i="4"/>
  <c r="N973" i="4"/>
  <c r="N169" i="4"/>
  <c r="N220" i="4"/>
  <c r="N908" i="4"/>
  <c r="N982" i="4"/>
  <c r="N138" i="4"/>
  <c r="N1234" i="4"/>
  <c r="N1272" i="4"/>
  <c r="N1402" i="4"/>
  <c r="N720" i="4"/>
  <c r="N1045" i="4"/>
  <c r="N352" i="4"/>
  <c r="N1043" i="4"/>
  <c r="N1481" i="4"/>
  <c r="N1528" i="4"/>
  <c r="N1044" i="4"/>
  <c r="N1212" i="4"/>
  <c r="N101" i="4"/>
  <c r="N1286" i="4"/>
  <c r="N1026" i="4"/>
  <c r="N1314" i="4"/>
  <c r="N996" i="4"/>
  <c r="N333" i="4"/>
  <c r="N506" i="4"/>
  <c r="N1307" i="4"/>
  <c r="N710" i="4"/>
  <c r="N924" i="4"/>
  <c r="N490" i="4"/>
  <c r="N1195" i="4"/>
  <c r="N776" i="4"/>
  <c r="N1585" i="4"/>
  <c r="N327" i="4"/>
  <c r="N781" i="4"/>
  <c r="N855" i="4"/>
  <c r="N1482" i="4"/>
  <c r="N757" i="4"/>
  <c r="N1662" i="4"/>
  <c r="N465" i="4"/>
  <c r="N123" i="4"/>
  <c r="N1332" i="4"/>
  <c r="N1333" i="4"/>
  <c r="N149" i="4"/>
  <c r="N330" i="4"/>
  <c r="N1350" i="4"/>
  <c r="N1186" i="4"/>
  <c r="N682" i="4"/>
  <c r="N603" i="4"/>
  <c r="N1399" i="4"/>
  <c r="N468" i="4"/>
  <c r="N592" i="4"/>
  <c r="N1380" i="4"/>
  <c r="N512" i="4"/>
  <c r="N523" i="4"/>
  <c r="N1094" i="4"/>
  <c r="N1558" i="4"/>
  <c r="N593" i="4"/>
  <c r="N1097" i="4"/>
  <c r="N304" i="4"/>
  <c r="N353" i="4"/>
  <c r="N1496" i="4"/>
  <c r="N952" i="4"/>
  <c r="N1529" i="4"/>
  <c r="N225" i="4"/>
  <c r="N1632" i="4"/>
  <c r="N848" i="4"/>
  <c r="N1277" i="4"/>
  <c r="N463" i="4"/>
  <c r="N392" i="4"/>
  <c r="N698" i="4"/>
  <c r="N823" i="4"/>
  <c r="N1471" i="4"/>
  <c r="N485" i="4"/>
  <c r="N395" i="4"/>
  <c r="N1200" i="4"/>
  <c r="N292" i="4"/>
  <c r="N798" i="4"/>
  <c r="N1345" i="4"/>
  <c r="N1643" i="4"/>
  <c r="N805" i="4"/>
  <c r="N1313" i="4"/>
  <c r="N1407" i="4"/>
  <c r="N493" i="4"/>
  <c r="N533" i="4"/>
  <c r="N880" i="4"/>
  <c r="N1617" i="4"/>
  <c r="N175" i="4"/>
  <c r="N625" i="4"/>
  <c r="N1362" i="4"/>
  <c r="N1006" i="4"/>
  <c r="N658" i="4"/>
  <c r="N195" i="4"/>
  <c r="N96" i="4"/>
  <c r="N432" i="4"/>
  <c r="N498" i="4"/>
  <c r="N600" i="4"/>
  <c r="N1422" i="4"/>
  <c r="N521" i="4"/>
  <c r="N845" i="4"/>
  <c r="N1472" i="4"/>
  <c r="N1093" i="4"/>
  <c r="N1492" i="4"/>
  <c r="N464" i="4"/>
  <c r="N1499" i="4"/>
  <c r="N893" i="4"/>
  <c r="N1041" i="4"/>
  <c r="N992" i="4"/>
  <c r="N1523" i="4"/>
  <c r="N1487" i="4"/>
  <c r="N437" i="4"/>
  <c r="N108" i="4"/>
  <c r="N1589" i="4"/>
  <c r="N948" i="4"/>
  <c r="N439" i="4"/>
  <c r="N614" i="4"/>
  <c r="N1448" i="4"/>
  <c r="N481" i="4"/>
  <c r="N939" i="4"/>
  <c r="N54" i="4"/>
  <c r="N575" i="4"/>
  <c r="N454" i="4"/>
  <c r="N1053" i="4"/>
  <c r="N714" i="4"/>
  <c r="N320" i="4"/>
  <c r="N666" i="4"/>
  <c r="N205" i="4"/>
  <c r="N1215" i="4"/>
  <c r="N1459" i="4"/>
  <c r="N134" i="4"/>
  <c r="N344" i="4"/>
  <c r="N467" i="4"/>
  <c r="N1340" i="4"/>
  <c r="N927" i="4"/>
  <c r="N276" i="4"/>
  <c r="N1207" i="4"/>
  <c r="N737" i="4"/>
  <c r="N956" i="4"/>
  <c r="N783" i="4"/>
  <c r="N702" i="4"/>
  <c r="N297" i="4"/>
  <c r="N436" i="4"/>
  <c r="N945" i="4"/>
  <c r="N1657" i="4"/>
  <c r="N681" i="4"/>
  <c r="N1210" i="4"/>
  <c r="N82" i="4"/>
  <c r="N1209" i="4"/>
  <c r="N691" i="4"/>
  <c r="N278" i="4"/>
  <c r="N875" i="4"/>
  <c r="N236" i="4"/>
  <c r="N1309" i="4"/>
  <c r="N1081" i="4"/>
  <c r="N872" i="4"/>
  <c r="N452" i="4"/>
  <c r="N390" i="4"/>
  <c r="N247" i="4"/>
  <c r="N563" i="4"/>
  <c r="N1478" i="4"/>
  <c r="N1452" i="4"/>
  <c r="N1147" i="4"/>
  <c r="N915" i="4"/>
  <c r="N514" i="4"/>
  <c r="N1226" i="4"/>
  <c r="N72" i="4"/>
  <c r="N488" i="4"/>
  <c r="N1573" i="4"/>
  <c r="N841" i="4"/>
  <c r="N1695" i="4"/>
  <c r="N772" i="4"/>
  <c r="N15" i="4"/>
  <c r="N1672" i="4"/>
  <c r="N1086" i="4"/>
  <c r="N1707" i="4"/>
  <c r="N894" i="4"/>
  <c r="N389" i="4"/>
  <c r="N1689" i="4"/>
  <c r="N832" i="4"/>
  <c r="N936" i="4"/>
  <c r="N242" i="4"/>
  <c r="N377" i="4"/>
  <c r="N866" i="4"/>
  <c r="N429" i="4"/>
  <c r="N1377" i="4"/>
  <c r="N557" i="4"/>
  <c r="N558" i="4"/>
  <c r="N1467" i="4"/>
  <c r="N1636" i="4"/>
  <c r="N289" i="4"/>
  <c r="N1688" i="4"/>
  <c r="N440" i="4"/>
  <c r="N735" i="4"/>
  <c r="N1468" i="4"/>
  <c r="N789" i="4"/>
  <c r="N1638" i="4"/>
  <c r="N406" i="4"/>
  <c r="N1036" i="4"/>
  <c r="N427" i="4"/>
  <c r="N933" i="4"/>
  <c r="N176" i="4"/>
  <c r="N1017" i="4"/>
  <c r="N755" i="4"/>
  <c r="N438" i="4"/>
  <c r="N587" i="4"/>
  <c r="N99" i="4"/>
  <c r="N645" i="4"/>
  <c r="N1541" i="4"/>
  <c r="N788" i="4"/>
  <c r="N1395" i="4"/>
  <c r="N1408" i="4"/>
  <c r="N1605" i="4"/>
  <c r="N1450" i="4"/>
  <c r="N1180" i="4"/>
  <c r="N1613" i="4"/>
  <c r="N510" i="4"/>
  <c r="N549" i="4"/>
  <c r="N1692" i="4"/>
  <c r="N753" i="4"/>
  <c r="N777" i="4"/>
  <c r="N526" i="4"/>
  <c r="N985" i="4"/>
  <c r="N1453" i="4"/>
  <c r="N707" i="4"/>
  <c r="N347" i="4"/>
  <c r="N595" i="4"/>
  <c r="N1123" i="4"/>
  <c r="N1337" i="4"/>
  <c r="N1343" i="4"/>
  <c r="N1476" i="4"/>
  <c r="N556" i="4"/>
  <c r="N115" i="4"/>
  <c r="N52" i="4"/>
  <c r="N1616" i="4"/>
  <c r="N954" i="4"/>
  <c r="N1355" i="4"/>
  <c r="N1150" i="4"/>
  <c r="N717" i="4"/>
  <c r="N1563" i="4"/>
  <c r="N515" i="4"/>
  <c r="N1549" i="4"/>
  <c r="N1132" i="4"/>
  <c r="N223" i="4"/>
  <c r="N222" i="4"/>
  <c r="N221" i="4"/>
  <c r="N1119" i="4"/>
  <c r="N1167" i="4"/>
  <c r="N1064" i="4"/>
  <c r="N255" i="4"/>
  <c r="N532" i="4"/>
  <c r="N983" i="4"/>
  <c r="N198" i="4"/>
  <c r="N1159" i="4"/>
  <c r="N1421" i="4"/>
  <c r="N1090" i="4"/>
  <c r="N774" i="4"/>
  <c r="N780" i="4"/>
  <c r="N667" i="4"/>
  <c r="N1501" i="4"/>
  <c r="N453" i="4"/>
  <c r="N35" i="4"/>
  <c r="N768" i="4"/>
  <c r="N1364" i="4"/>
  <c r="N1511" i="4"/>
  <c r="N1655" i="4"/>
  <c r="N1157" i="4"/>
  <c r="N340" i="4"/>
  <c r="N1559" i="4"/>
  <c r="N1417" i="4"/>
  <c r="N604" i="4"/>
  <c r="N215" i="4"/>
  <c r="N1021" i="4"/>
  <c r="N1458" i="4"/>
  <c r="N44" i="4"/>
  <c r="N984" i="4"/>
  <c r="N1165" i="4"/>
  <c r="N1608" i="4"/>
  <c r="N1014" i="4"/>
  <c r="N1018" i="4"/>
  <c r="N868" i="4"/>
  <c r="N153" i="4"/>
  <c r="N1642" i="4"/>
  <c r="N693" i="4"/>
  <c r="N350" i="4"/>
  <c r="N1023" i="4"/>
  <c r="N723" i="4"/>
  <c r="N168" i="4"/>
  <c r="N814" i="4"/>
  <c r="N103" i="4"/>
  <c r="N1092" i="4"/>
  <c r="N748" i="4"/>
  <c r="N14" i="4"/>
  <c r="N1455" i="4"/>
  <c r="N1169" i="4"/>
  <c r="N181" i="4"/>
  <c r="N459" i="4"/>
  <c r="N1394" i="4"/>
  <c r="N1666" i="4"/>
  <c r="N508" i="4"/>
  <c r="N1139" i="4"/>
  <c r="N1360" i="4"/>
  <c r="N545" i="4"/>
  <c r="N1704" i="4"/>
  <c r="N863" i="4"/>
  <c r="N1385" i="4"/>
  <c r="N1177" i="4"/>
  <c r="N430" i="4"/>
  <c r="N357" i="4"/>
  <c r="N1494" i="4"/>
  <c r="N520" i="4"/>
  <c r="N734" i="4"/>
  <c r="N1108" i="4"/>
  <c r="N1460" i="4"/>
  <c r="N34" i="4"/>
  <c r="N1381" i="4"/>
  <c r="N1243" i="4"/>
  <c r="N504" i="4"/>
  <c r="N964" i="4"/>
  <c r="N1341" i="4"/>
  <c r="N1231" i="4"/>
  <c r="N1069" i="4"/>
  <c r="N503" i="4"/>
  <c r="N137" i="4"/>
  <c r="N1248" i="4"/>
  <c r="N1439" i="4"/>
  <c r="N771" i="4"/>
  <c r="N1603" i="4"/>
  <c r="N411" i="4"/>
  <c r="N418" i="4"/>
  <c r="N120" i="4"/>
  <c r="N157" i="4"/>
  <c r="N807" i="4"/>
  <c r="N316" i="4"/>
  <c r="N692" i="4"/>
  <c r="N1426" i="4"/>
  <c r="N727" i="4"/>
  <c r="N495" i="4"/>
  <c r="N24" i="4"/>
  <c r="N139" i="4"/>
  <c r="N591" i="4"/>
  <c r="N1063" i="4"/>
  <c r="N1198" i="4"/>
  <c r="N1137" i="4"/>
  <c r="N836" i="4"/>
  <c r="N1344" i="4"/>
  <c r="N1623" i="4"/>
  <c r="N1356" i="4"/>
  <c r="N1099" i="4"/>
  <c r="N422" i="4"/>
  <c r="N511" i="4"/>
  <c r="N708" i="4"/>
  <c r="N1216" i="4"/>
  <c r="N309" i="4"/>
  <c r="N1560" i="4"/>
  <c r="N1700" i="4"/>
  <c r="N1687" i="4"/>
  <c r="N256" i="4"/>
  <c r="N482" i="4"/>
  <c r="N189" i="4"/>
  <c r="N849" i="4"/>
  <c r="N582" i="4"/>
  <c r="N804" i="4"/>
  <c r="N258" i="4"/>
  <c r="N1214" i="4"/>
  <c r="N711" i="4"/>
  <c r="N1681" i="4"/>
  <c r="N1285" i="4"/>
  <c r="N1694" i="4"/>
  <c r="N550" i="4"/>
  <c r="N343" i="4"/>
  <c r="N1526" i="4"/>
  <c r="N28" i="4"/>
  <c r="N669" i="4"/>
  <c r="N633" i="4"/>
  <c r="N1077" i="4"/>
  <c r="N1683" i="4"/>
  <c r="N1015" i="4"/>
  <c r="N218" i="4"/>
  <c r="N944" i="4"/>
  <c r="N728" i="4"/>
  <c r="N265" i="4"/>
  <c r="N97" i="4"/>
  <c r="N784" i="4"/>
  <c r="N178" i="4"/>
  <c r="N687" i="4"/>
  <c r="N1706" i="4"/>
  <c r="N121" i="4"/>
  <c r="N524" i="4"/>
  <c r="N1371" i="4"/>
  <c r="N864" i="4"/>
  <c r="N861" i="4"/>
  <c r="N902" i="4"/>
  <c r="N1080" i="4"/>
  <c r="N1201" i="4"/>
  <c r="N581" i="4"/>
  <c r="N61" i="4"/>
  <c r="N170" i="4"/>
  <c r="N496" i="4"/>
  <c r="N1078" i="4"/>
  <c r="N29" i="4"/>
  <c r="N478" i="4"/>
  <c r="N166" i="4"/>
  <c r="N928" i="4"/>
  <c r="N901" i="4"/>
  <c r="N779" i="4"/>
  <c r="N1552" i="4"/>
  <c r="N839" i="4"/>
  <c r="N1192" i="4"/>
  <c r="N810" i="4"/>
  <c r="N1190" i="4"/>
  <c r="N295" i="4"/>
  <c r="N1509" i="4"/>
  <c r="N57" i="4"/>
  <c r="N249" i="4"/>
  <c r="N1361" i="4"/>
  <c r="N1440" i="4"/>
  <c r="N2" i="4"/>
  <c r="N652" i="4"/>
  <c r="N953" i="4"/>
  <c r="N1685" i="4"/>
  <c r="N943" i="4"/>
  <c r="N654" i="4"/>
  <c r="N769" i="4"/>
  <c r="N1480" i="4"/>
  <c r="N1237" i="4"/>
  <c r="N1102" i="4"/>
  <c r="N1551" i="4"/>
  <c r="N1410" i="4"/>
  <c r="N811" i="4"/>
  <c r="N387" i="4"/>
  <c r="N602" i="4"/>
  <c r="N250" i="4"/>
  <c r="N1539" i="4"/>
  <c r="N1444" i="4"/>
  <c r="N475" i="4"/>
  <c r="N1690" i="4"/>
  <c r="N1618" i="4"/>
  <c r="N1641" i="4"/>
  <c r="N1135" i="4"/>
  <c r="N1680" i="4"/>
  <c r="N56" i="4"/>
  <c r="N471" i="4"/>
  <c r="N156" i="4"/>
  <c r="N1366" i="4"/>
  <c r="N1676" i="4"/>
  <c r="N743" i="4"/>
  <c r="N63" i="4"/>
  <c r="N650" i="4"/>
  <c r="N227" i="4"/>
  <c r="N322" i="4"/>
  <c r="N1220" i="4"/>
  <c r="N94" i="4"/>
  <c r="N716" i="4"/>
  <c r="N1301" i="4"/>
  <c r="N881" i="4"/>
  <c r="N905" i="4"/>
  <c r="N1008" i="4"/>
  <c r="N1204" i="4"/>
  <c r="N947" i="4"/>
  <c r="N1031" i="4"/>
  <c r="N1596" i="4"/>
  <c r="N566" i="4"/>
  <c r="N472" i="4"/>
  <c r="N960" i="4"/>
  <c r="N1239" i="4"/>
  <c r="N1245" i="4"/>
  <c r="N758" i="4"/>
  <c r="N701" i="4"/>
  <c r="N1218" i="4"/>
  <c r="N89" i="4"/>
  <c r="N850" i="4"/>
  <c r="N694" i="4"/>
  <c r="N1227" i="4"/>
  <c r="N1185" i="4"/>
  <c r="N188" i="4"/>
  <c r="N1556" i="4"/>
  <c r="N231" i="4"/>
  <c r="N1370" i="4"/>
  <c r="N1083" i="4"/>
  <c r="N53" i="4"/>
  <c r="N977" i="4"/>
  <c r="N934" i="4"/>
  <c r="N13" i="4"/>
  <c r="N1376" i="4"/>
  <c r="N721" i="4"/>
  <c r="N1032" i="4"/>
  <c r="N494" i="4"/>
  <c r="N7" i="4"/>
  <c r="N455" i="4"/>
  <c r="N1363" i="4"/>
  <c r="N409" i="4"/>
  <c r="N786" i="4"/>
  <c r="N1242" i="4"/>
  <c r="N1498" i="4"/>
  <c r="N547" i="4"/>
  <c r="N1583" i="4"/>
  <c r="N185" i="4"/>
  <c r="N1625" i="4"/>
  <c r="N1673" i="4"/>
  <c r="N1166" i="4"/>
  <c r="N412" i="4"/>
  <c r="N1334" i="4"/>
  <c r="N193" i="4"/>
  <c r="N141" i="4"/>
  <c r="N831" i="4"/>
  <c r="N163" i="4"/>
  <c r="N808" i="4"/>
  <c r="N1320" i="4"/>
  <c r="N1374" i="4"/>
  <c r="N1193" i="4"/>
  <c r="N346" i="4"/>
  <c r="N238" i="4"/>
  <c r="N668" i="4"/>
  <c r="N16" i="4"/>
  <c r="N11" i="4"/>
  <c r="N958" i="4"/>
  <c r="N449" i="4"/>
  <c r="N349" i="4"/>
  <c r="N1176" i="4"/>
  <c r="N765" i="4"/>
  <c r="N1671" i="4"/>
  <c r="N670" i="4"/>
  <c r="N114" i="4"/>
  <c r="N1503" i="4"/>
  <c r="N544" i="4"/>
  <c r="N476" i="4"/>
  <c r="N626" i="4"/>
  <c r="N792" i="4"/>
  <c r="N375" i="4"/>
  <c r="N206" i="4"/>
  <c r="N998" i="4"/>
  <c r="N1067" i="4"/>
  <c r="N833" i="4"/>
  <c r="N986" i="4"/>
  <c r="N1515" i="4"/>
  <c r="N938" i="4"/>
  <c r="N75" i="4"/>
  <c r="N987" i="4"/>
  <c r="N732" i="4"/>
  <c r="N1397" i="4"/>
  <c r="N1254" i="4"/>
  <c r="N941" i="4"/>
  <c r="N374" i="4"/>
  <c r="N759" i="4"/>
  <c r="N1521" i="4"/>
  <c r="N1414" i="4"/>
  <c r="N1413" i="4"/>
  <c r="N1415" i="4"/>
  <c r="N680" i="4"/>
  <c r="N852" i="4"/>
  <c r="N851" i="4"/>
  <c r="N1703" i="4"/>
  <c r="N919" i="4"/>
  <c r="N325" i="4"/>
  <c r="N307" i="4"/>
  <c r="N1156" i="4"/>
  <c r="N367" i="4"/>
  <c r="N477" i="4"/>
  <c r="N1311" i="4"/>
  <c r="N1391" i="4"/>
  <c r="N1463" i="4"/>
  <c r="N1121" i="4"/>
  <c r="N539" i="4"/>
  <c r="N339" i="4"/>
  <c r="N1347" i="4"/>
  <c r="N179" i="4"/>
  <c r="N386" i="4"/>
  <c r="N1308" i="4"/>
  <c r="N1579" i="4"/>
  <c r="N435" i="4"/>
  <c r="N1567" i="4"/>
  <c r="N570" i="4"/>
  <c r="N458" i="4"/>
  <c r="N1288" i="4"/>
  <c r="N664" i="4"/>
  <c r="N31" i="4"/>
  <c r="N856" i="4"/>
  <c r="N826" i="4"/>
  <c r="N1236" i="4"/>
  <c r="N326" i="4"/>
  <c r="N1678" i="4"/>
  <c r="N548" i="4"/>
  <c r="N923" i="4"/>
  <c r="N1390" i="4"/>
  <c r="N21" i="4"/>
  <c r="N1580" i="4"/>
  <c r="N1557" i="4"/>
  <c r="N1493" i="4"/>
  <c r="N1675" i="4"/>
  <c r="N311" i="4"/>
  <c r="N6" i="4"/>
  <c r="N896" i="4"/>
  <c r="N283" i="4"/>
  <c r="N1059" i="4"/>
  <c r="N313" i="4"/>
  <c r="N1038" i="4"/>
  <c r="N202" i="4"/>
  <c r="N656" i="4"/>
  <c r="N612" i="4"/>
  <c r="N104" i="4"/>
  <c r="N290" i="4"/>
  <c r="N1292" i="4"/>
  <c r="N341" i="4"/>
  <c r="N213" i="4"/>
  <c r="N95" i="4"/>
  <c r="N273" i="4"/>
  <c r="N1702" i="4"/>
  <c r="N79" i="4"/>
  <c r="N348" i="4"/>
  <c r="N1022" i="4"/>
  <c r="N410" i="4"/>
  <c r="N1263" i="4"/>
  <c r="N705" i="4"/>
  <c r="N1400" i="4"/>
  <c r="N1565" i="4"/>
  <c r="N1473" i="4"/>
  <c r="N1213" i="4"/>
  <c r="N78" i="4"/>
  <c r="N1351" i="4"/>
  <c r="N1575" i="4"/>
  <c r="N1027" i="4"/>
  <c r="N853" i="4"/>
  <c r="N50" i="4"/>
  <c r="N1389" i="4"/>
  <c r="N1533" i="4"/>
  <c r="N60" i="4"/>
  <c r="N890" i="4"/>
  <c r="N975" i="4"/>
  <c r="N380" i="4"/>
  <c r="N586" i="4"/>
  <c r="N259" i="4"/>
  <c r="N750" i="4"/>
  <c r="N317" i="4"/>
  <c r="N1368" i="4"/>
  <c r="N370" i="4"/>
  <c r="N1055" i="4"/>
  <c r="N764" i="4"/>
  <c r="N296" i="4"/>
  <c r="N651" i="4"/>
  <c r="N1035" i="4"/>
  <c r="N1602" i="4"/>
  <c r="N1653" i="4"/>
  <c r="N417" i="4"/>
  <c r="N444" i="4"/>
  <c r="N364" i="4"/>
  <c r="N407" i="4"/>
  <c r="N770" i="4"/>
  <c r="N204" i="4"/>
  <c r="N1291" i="4"/>
  <c r="N1222" i="4"/>
  <c r="N1436" i="4"/>
  <c r="N1365" i="4"/>
  <c r="N568" i="4"/>
  <c r="N285" i="4"/>
  <c r="N187" i="4"/>
  <c r="N596" i="4"/>
  <c r="N1428" i="4"/>
  <c r="N241" i="4"/>
  <c r="N1562" i="4"/>
  <c r="N997" i="4"/>
  <c r="N686" i="4"/>
  <c r="N1497" i="4"/>
  <c r="N1025" i="4"/>
  <c r="N308" i="4"/>
  <c r="N486" i="4"/>
  <c r="N561" i="4"/>
  <c r="N858" i="4"/>
  <c r="N787" i="4"/>
  <c r="N359" i="4"/>
  <c r="N1171" i="4"/>
  <c r="N328" i="4"/>
  <c r="N1479" i="4"/>
  <c r="N1705" i="4"/>
  <c r="N1697" i="4"/>
  <c r="N1316" i="4"/>
  <c r="N746" i="4"/>
  <c r="N899" i="4"/>
  <c r="N1203" i="4"/>
  <c r="N366" i="4"/>
  <c r="N1162" i="4"/>
  <c r="N739" i="4"/>
  <c r="N738" i="4"/>
  <c r="N562" i="4"/>
  <c r="N903" i="4"/>
  <c r="N88" i="4"/>
  <c r="N41" i="4"/>
  <c r="N1262" i="4"/>
  <c r="N684" i="4"/>
  <c r="N246" i="4"/>
  <c r="N573" i="4"/>
  <c r="N892" i="4"/>
  <c r="N473" i="4"/>
  <c r="N766" i="4"/>
  <c r="N1073" i="4"/>
  <c r="N36" i="4"/>
  <c r="N918" i="4"/>
  <c r="N262" i="4"/>
  <c r="N1011" i="4"/>
  <c r="N214" i="4"/>
  <c r="N363" i="4"/>
  <c r="N1375" i="4"/>
  <c r="N1223" i="4"/>
  <c r="N1441" i="4"/>
  <c r="N1531" i="4"/>
  <c r="N299" i="4"/>
  <c r="N897" i="4"/>
  <c r="N1101" i="4"/>
  <c r="N1527" i="4"/>
  <c r="N210" i="4"/>
  <c r="N620" i="4"/>
  <c r="N229" i="4"/>
  <c r="N751" i="4"/>
  <c r="N1004" i="4"/>
  <c r="N1357" i="4"/>
  <c r="N1587" i="4"/>
  <c r="N1582" i="4"/>
  <c r="N337" i="4"/>
  <c r="N1392" i="4"/>
  <c r="N81" i="4"/>
  <c r="N628" i="4"/>
  <c r="N882" i="4"/>
  <c r="N713" i="4"/>
  <c r="N1299" i="4"/>
  <c r="N240" i="4"/>
  <c r="N396" i="4"/>
  <c r="N87" i="4"/>
  <c r="N20" i="4"/>
  <c r="N199" i="4"/>
  <c r="N877" i="4"/>
  <c r="N1161" i="4"/>
  <c r="N1229" i="4"/>
  <c r="N100" i="4"/>
  <c r="N1120" i="4"/>
  <c r="N1129" i="4"/>
  <c r="N891" i="4"/>
  <c r="N203" i="4"/>
  <c r="N1054" i="4"/>
  <c r="N83" i="4"/>
  <c r="N1050" i="4"/>
  <c r="N1626" i="4"/>
  <c r="N1060" i="4"/>
  <c r="N1451" i="4"/>
  <c r="N105" i="4"/>
  <c r="N1294" i="4"/>
  <c r="N1701" i="4"/>
  <c r="N434" i="4"/>
  <c r="N1205" i="4"/>
  <c r="N1403" i="4"/>
  <c r="N718" i="4"/>
  <c r="N1442" i="4"/>
  <c r="N662" i="4"/>
  <c r="N1339" i="4"/>
  <c r="N85" i="4"/>
  <c r="N1155" i="4"/>
  <c r="N1163" i="4"/>
  <c r="N827" i="4"/>
  <c r="N373" i="4"/>
  <c r="N1324" i="4"/>
  <c r="N584" i="4"/>
  <c r="N605" i="4"/>
  <c r="N1536" i="4"/>
  <c r="N754" i="4"/>
  <c r="N1033" i="4"/>
  <c r="N400" i="4"/>
  <c r="N1168" i="4"/>
  <c r="N461" i="4"/>
  <c r="N879" i="4"/>
  <c r="N267" i="4"/>
  <c r="N122" i="4"/>
  <c r="N820" i="4"/>
  <c r="N1561" i="4"/>
  <c r="N420" i="4"/>
  <c r="N961" i="4"/>
  <c r="N1592" i="4"/>
  <c r="N1342" i="4"/>
  <c r="N294" i="4"/>
  <c r="N431" i="4"/>
  <c r="N1584" i="4"/>
  <c r="N1447" i="4"/>
  <c r="N404" i="4"/>
  <c r="N111" i="4"/>
  <c r="N1235" i="4"/>
  <c r="N415" i="4"/>
  <c r="N1297" i="4"/>
  <c r="N1057" i="4"/>
  <c r="N443" i="4"/>
  <c r="N86" i="4"/>
  <c r="N752" i="4"/>
  <c r="N1520" i="4"/>
  <c r="N1409" i="4"/>
  <c r="N522" i="4"/>
  <c r="N909" i="4"/>
  <c r="N910" i="4"/>
  <c r="N817" i="4"/>
  <c r="N1423" i="4"/>
  <c r="N228" i="4"/>
  <c r="N1412" i="4"/>
  <c r="N23" i="4"/>
  <c r="N1221" i="4"/>
  <c r="N1464" i="4"/>
  <c r="N1674" i="4"/>
  <c r="N1667" i="4"/>
  <c r="N619" i="4"/>
  <c r="N1152" i="4"/>
  <c r="N1070" i="4"/>
  <c r="N572" i="4"/>
  <c r="N245" i="4"/>
  <c r="N819" i="4"/>
  <c r="N803" i="4"/>
  <c r="N251" i="4"/>
  <c r="N1184" i="4"/>
  <c r="N58" i="4"/>
  <c r="N888" i="4"/>
  <c r="N565" i="4"/>
  <c r="N675" i="4"/>
  <c r="N1305" i="4"/>
  <c r="N825" i="4"/>
  <c r="N1691" i="4"/>
  <c r="N1384" i="4"/>
  <c r="N632" i="4"/>
  <c r="N302" i="4"/>
  <c r="N630" i="4"/>
  <c r="N876" i="4"/>
  <c r="N1295" i="4"/>
  <c r="N959" i="4"/>
  <c r="N1146" i="4"/>
  <c r="N660" i="4"/>
  <c r="N1388" i="4"/>
  <c r="N1670" i="4"/>
  <c r="N147" i="4"/>
  <c r="N846" i="4"/>
  <c r="N567" i="4"/>
  <c r="N42" i="4"/>
  <c r="N1500" i="4"/>
  <c r="N1019" i="4"/>
  <c r="N616" i="4"/>
  <c r="N1144" i="4"/>
  <c r="N260" i="4"/>
  <c r="N312" i="4"/>
  <c r="N489" i="4"/>
  <c r="N1437" i="4"/>
  <c r="N1208" i="4"/>
  <c r="N904" i="4"/>
  <c r="N1599" i="4"/>
  <c r="N17" i="4"/>
  <c r="N37" i="4"/>
  <c r="N8" i="4"/>
  <c r="N1352" i="4"/>
  <c r="N1635" i="4"/>
  <c r="N889" i="4"/>
  <c r="N212" i="4"/>
  <c r="N1425" i="4"/>
  <c r="N1590" i="4"/>
  <c r="N1502" i="4"/>
  <c r="N1540" i="4"/>
  <c r="N446" i="4"/>
  <c r="N1474" i="4"/>
  <c r="N291" i="4"/>
  <c r="N1318" i="4"/>
  <c r="N906" i="4"/>
  <c r="N1199" i="4"/>
  <c r="N244" i="4"/>
  <c r="N268" i="4"/>
  <c r="N785" i="4"/>
  <c r="N513" i="4"/>
  <c r="N1569" i="4"/>
  <c r="N821" i="4"/>
  <c r="N618" i="4"/>
  <c r="N1074" i="4"/>
  <c r="N1484" i="4"/>
  <c r="N1420" i="4"/>
  <c r="N64" i="4"/>
  <c r="N91" i="4"/>
  <c r="N530" i="4"/>
  <c r="N929" i="4"/>
  <c r="N1631" i="4"/>
  <c r="N1568" i="4"/>
  <c r="N116" i="4"/>
  <c r="N269" i="4"/>
  <c r="N531" i="4"/>
  <c r="N128" i="4"/>
  <c r="N376" i="4"/>
  <c r="N1317" i="4"/>
  <c r="N672" i="4"/>
  <c r="N1196" i="4"/>
  <c r="N1003" i="4"/>
  <c r="N1315" i="4"/>
  <c r="N306" i="4"/>
  <c r="N378" i="4"/>
  <c r="N450" i="4"/>
  <c r="N551" i="4"/>
  <c r="N590" i="4"/>
  <c r="N1534" i="4"/>
  <c r="N1432" i="4"/>
  <c r="N335" i="4"/>
  <c r="N1183" i="4"/>
  <c r="N314" i="4"/>
  <c r="N1265" i="4"/>
  <c r="N469" i="4"/>
  <c r="N1544" i="4"/>
  <c r="N800" i="4"/>
  <c r="N1386" i="4"/>
  <c r="N1110" i="4"/>
  <c r="N1433" i="4"/>
  <c r="N1189" i="4"/>
  <c r="N1149" i="4"/>
  <c r="N883" i="4"/>
  <c r="N843" i="4"/>
  <c r="N80" i="4"/>
  <c r="N12" i="4"/>
  <c r="N131" i="4"/>
  <c r="N318" i="4"/>
  <c r="N554" i="4"/>
  <c r="N1082" i="4"/>
  <c r="N637" i="4"/>
  <c r="N1312" i="4"/>
  <c r="N990" i="4"/>
  <c r="N371" i="4"/>
  <c r="N192" i="4"/>
  <c r="N1572" i="4"/>
  <c r="N369" i="4"/>
  <c r="N1398" i="4"/>
  <c r="N665" i="4"/>
  <c r="N135" i="4"/>
  <c r="N1335" i="4"/>
  <c r="N49" i="4"/>
  <c r="N334" i="4"/>
  <c r="N761" i="4"/>
  <c r="N955" i="4"/>
  <c r="N382" i="4"/>
  <c r="N1109" i="4"/>
  <c r="N744" i="4"/>
  <c r="N1087" i="4"/>
  <c r="N911" i="4"/>
  <c r="N994" i="4"/>
  <c r="N1564" i="4"/>
  <c r="N1532" i="4"/>
  <c r="N865" i="4"/>
  <c r="N1593" i="4"/>
  <c r="N1566" i="4"/>
  <c r="N102" i="4"/>
  <c r="N606" i="4"/>
  <c r="N1619" i="4"/>
  <c r="N1378" i="4"/>
  <c r="N1611" i="4"/>
  <c r="N978" i="4"/>
  <c r="N1133" i="4"/>
  <c r="N981" i="4"/>
  <c r="N196" i="4"/>
  <c r="N1486" i="4"/>
  <c r="N1211" i="4"/>
  <c r="N73" i="4"/>
  <c r="N329" i="4"/>
  <c r="N1419" i="4"/>
  <c r="N445" i="4"/>
  <c r="N1052" i="4"/>
  <c r="N1037" i="4"/>
  <c r="N559" i="4"/>
  <c r="N1696" i="4"/>
  <c r="N1325" i="4"/>
  <c r="N696" i="4"/>
  <c r="N1506" i="4"/>
  <c r="N1010" i="4"/>
  <c r="N1125" i="4"/>
  <c r="N162" i="4"/>
  <c r="N1293" i="4"/>
  <c r="N615" i="4"/>
  <c r="N1679" i="4"/>
  <c r="N916" i="4"/>
  <c r="N1379" i="4"/>
  <c r="N1088" i="4"/>
  <c r="N1111" i="4"/>
  <c r="N1699" i="4"/>
  <c r="N1504" i="4"/>
  <c r="N1438" i="4"/>
  <c r="N1570" i="4"/>
  <c r="N274" i="4"/>
  <c r="N607" i="4"/>
  <c r="N211" i="4"/>
  <c r="N796" i="4"/>
  <c r="N1122" i="4"/>
  <c r="N264" i="4"/>
  <c r="N1654" i="4"/>
  <c r="N1469" i="4"/>
  <c r="N1145" i="4"/>
  <c r="N829" i="4"/>
  <c r="N118" i="4"/>
  <c r="N457" i="4"/>
  <c r="N1525" i="4"/>
  <c r="N1075" i="4"/>
  <c r="N1505" i="4"/>
  <c r="N144" i="4"/>
  <c r="N401" i="4"/>
  <c r="N133" i="4"/>
  <c r="N1538" i="4"/>
  <c r="N1647" i="4"/>
  <c r="N1303" i="4"/>
  <c r="N1686" i="4"/>
  <c r="N813" i="4"/>
  <c r="N1012" i="4"/>
  <c r="N393" i="4"/>
  <c r="N143" i="4"/>
  <c r="N1488" i="4"/>
  <c r="N1284" i="4"/>
  <c r="N151" i="4"/>
  <c r="N1508" i="4"/>
  <c r="N425" i="4"/>
  <c r="N745" i="4"/>
  <c r="N413" i="4"/>
  <c r="N1228" i="4"/>
  <c r="N1588" i="4"/>
  <c r="N569" i="4"/>
  <c r="N282" i="4"/>
  <c r="N109" i="4"/>
  <c r="N1261" i="4"/>
  <c r="N729" i="4"/>
  <c r="N1456" i="4"/>
  <c r="N197" i="4"/>
  <c r="N33" i="4"/>
  <c r="N1517" i="4"/>
  <c r="N543" i="4"/>
  <c r="N1470" i="4"/>
  <c r="N1005" i="4"/>
  <c r="N90" i="4"/>
  <c r="N930" i="4"/>
  <c r="N1300" i="4"/>
  <c r="N69" i="4"/>
  <c r="N601" i="4"/>
  <c r="N360" i="4"/>
  <c r="N636" i="4"/>
  <c r="N1682" i="4"/>
  <c r="N1281" i="4"/>
  <c r="N27" i="4"/>
  <c r="N657" i="4"/>
  <c r="N1001" i="4"/>
  <c r="N1594" i="4"/>
  <c r="N39" i="4"/>
  <c r="N38" i="4"/>
  <c r="N1383" i="4"/>
  <c r="N1030" i="4"/>
  <c r="N1172" i="4"/>
  <c r="N129" i="4"/>
  <c r="N1283" i="4"/>
  <c r="N1372" i="4"/>
  <c r="N280" i="4"/>
  <c r="N150" i="4"/>
  <c r="N552" i="4"/>
  <c r="N1698" i="4"/>
  <c r="N47" i="4"/>
  <c r="N1600" i="4"/>
  <c r="N1289" i="4"/>
  <c r="N272" i="4"/>
  <c r="N1555" i="4"/>
  <c r="N1434" i="4"/>
  <c r="N749" i="4"/>
  <c r="N165" i="4"/>
  <c r="N538" i="4"/>
  <c r="N399" i="4"/>
  <c r="N1610" i="4"/>
  <c r="N661" i="4"/>
  <c r="N124" i="4"/>
  <c r="N797" i="4"/>
  <c r="N1601" i="4"/>
  <c r="N1543" i="4"/>
  <c r="N1321" i="4"/>
  <c r="N76" i="4"/>
  <c r="N46" i="4"/>
  <c r="N161" i="4"/>
  <c r="N1091" i="4"/>
  <c r="N812" i="4"/>
  <c r="N1510" i="4"/>
  <c r="N487" i="4"/>
  <c r="N1115" i="4"/>
  <c r="N59" i="4"/>
  <c r="N1250" i="4"/>
  <c r="N1085" i="4"/>
  <c r="N1009" i="4"/>
  <c r="N1051" i="4"/>
  <c r="N424" i="4"/>
  <c r="N1396" i="4"/>
  <c r="N226" i="4"/>
  <c r="N1257" i="4"/>
  <c r="N383" i="4"/>
  <c r="N1665" i="4"/>
  <c r="N962" i="4"/>
  <c r="N847" i="4"/>
  <c r="N1648" i="4"/>
  <c r="N1046" i="4"/>
  <c r="N1553" i="4"/>
  <c r="N756" i="4"/>
  <c r="N1131" i="4"/>
  <c r="N678" i="4"/>
  <c r="N1279" i="4"/>
  <c r="N1577" i="4"/>
  <c r="N252" i="4"/>
  <c r="N402" i="4"/>
  <c r="N564" i="4"/>
  <c r="N1629" i="4"/>
  <c r="N1142" i="4"/>
  <c r="N1354" i="4"/>
  <c r="N1353" i="4"/>
  <c r="N62" i="4"/>
  <c r="N871" i="4"/>
  <c r="N679" i="4"/>
  <c r="N1328" i="4"/>
  <c r="N1369" i="4"/>
  <c r="N426" i="4"/>
  <c r="N492" i="4"/>
  <c r="N1105" i="4"/>
  <c r="N1007" i="4"/>
  <c r="N500" i="4"/>
  <c r="N634" i="4"/>
  <c r="N275" i="4"/>
  <c r="N405" i="4"/>
  <c r="N1049" i="4"/>
  <c r="N1574" i="4"/>
  <c r="N345" i="4"/>
  <c r="N791" i="4"/>
  <c r="N624" i="4"/>
  <c r="N183" i="4"/>
  <c r="N1597" i="4"/>
  <c r="N372" i="4"/>
  <c r="N576" i="4"/>
  <c r="N1270" i="4"/>
  <c r="N988" i="4"/>
  <c r="N1322" i="4"/>
  <c r="N597" i="4"/>
  <c r="N1116" i="4"/>
  <c r="N224" i="4"/>
  <c r="N1512" i="4"/>
  <c r="N1507" i="4"/>
  <c r="N1513" i="4"/>
  <c r="N731" i="4"/>
  <c r="N818" i="4"/>
  <c r="N113" i="4"/>
  <c r="N51" i="4"/>
  <c r="N631" i="4"/>
  <c r="N1114" i="4"/>
  <c r="N966" i="4"/>
  <c r="N456" i="4"/>
  <c r="N724" i="4"/>
  <c r="N537" i="4"/>
  <c r="N1020" i="4"/>
  <c r="N19" i="4"/>
  <c r="N1329" i="4"/>
  <c r="N74" i="4"/>
  <c r="N1604" i="4"/>
  <c r="N1071" i="4"/>
  <c r="N1034" i="4"/>
  <c r="N1319" i="4"/>
  <c r="N740" i="4"/>
  <c r="N1134" i="4"/>
  <c r="N1124" i="4"/>
  <c r="N854" i="4"/>
  <c r="N428" i="4"/>
  <c r="N690" i="4"/>
  <c r="N22" i="4"/>
  <c r="N1346" i="4"/>
  <c r="N164" i="4"/>
  <c r="N497" i="4"/>
  <c r="N237" i="4"/>
  <c r="N802" i="4"/>
  <c r="N483" i="4"/>
  <c r="N1640" i="4"/>
  <c r="N92" i="4"/>
  <c r="N207" i="4"/>
  <c r="N815" i="4"/>
  <c r="N298" i="4"/>
  <c r="N1401" i="4"/>
  <c r="N1103" i="4"/>
  <c r="N922" i="4"/>
  <c r="N980" i="4"/>
  <c r="N1230" i="4"/>
  <c r="N3" i="4"/>
  <c r="N140" i="4"/>
  <c r="N838" i="4"/>
  <c r="N1181" i="4"/>
  <c r="N1387" i="4"/>
  <c r="N1153" i="4"/>
  <c r="N194" i="4"/>
  <c r="N1548" i="4"/>
  <c r="N266" i="4"/>
  <c r="N653" i="4"/>
  <c r="N613" i="4"/>
  <c r="N763" i="4"/>
  <c r="N913" i="4"/>
  <c r="N782" i="4"/>
  <c r="N355" i="4"/>
  <c r="N1614" i="4"/>
  <c r="N474" i="4"/>
  <c r="N1173" i="4"/>
  <c r="N1639" i="4"/>
  <c r="N599" i="4"/>
  <c r="N963" i="4"/>
  <c r="N1117" i="4"/>
  <c r="N1645" i="4"/>
  <c r="N174" i="4"/>
  <c r="N1652" i="4"/>
  <c r="N379" i="4"/>
  <c r="N1554" i="4"/>
  <c r="N1620" i="4"/>
  <c r="N898" i="4"/>
  <c r="N216" i="4"/>
  <c r="N1367" i="4"/>
  <c r="N331" i="4"/>
  <c r="N491" i="4"/>
  <c r="N970" i="4"/>
  <c r="N1406" i="4"/>
  <c r="N1028" i="4"/>
  <c r="N1197" i="4"/>
  <c r="N878" i="4"/>
  <c r="N1609" i="4"/>
  <c r="N419" i="4"/>
  <c r="N1182" i="4"/>
  <c r="N70" i="4"/>
  <c r="N281" i="4"/>
  <c r="N991" i="4"/>
  <c r="N1275" i="4"/>
  <c r="N159" i="4"/>
  <c r="N398" i="4"/>
  <c r="N1048" i="4"/>
  <c r="N171" i="4"/>
  <c r="N844" i="4"/>
  <c r="N932" i="4"/>
  <c r="N629" i="4"/>
  <c r="N368" i="4"/>
  <c r="N1047" i="4"/>
  <c r="N448" i="4"/>
  <c r="N230" i="4"/>
  <c r="N1595" i="4"/>
  <c r="N300" i="4"/>
  <c r="N305" i="4"/>
  <c r="N1066" i="4"/>
  <c r="N1065" i="4"/>
  <c r="N1586" i="4"/>
  <c r="N860" i="4"/>
  <c r="N243" i="4"/>
  <c r="N1581" i="4"/>
  <c r="N1232" i="4"/>
  <c r="N610" i="4"/>
  <c r="N801" i="4"/>
  <c r="N700" i="4"/>
  <c r="N574" i="4"/>
  <c r="N1684" i="4"/>
  <c r="N534" i="4"/>
  <c r="N809" i="4"/>
  <c r="N579" i="4"/>
  <c r="N93" i="4"/>
  <c r="N1100" i="4"/>
  <c r="N1280" i="4"/>
  <c r="N806" i="4"/>
  <c r="N974" i="4"/>
  <c r="N1096" i="4"/>
  <c r="N1076" i="4"/>
  <c r="N639" i="4"/>
  <c r="N110" i="4"/>
  <c r="N414" i="4"/>
  <c r="N1244" i="4"/>
  <c r="N535" i="4"/>
  <c r="N1136" i="4"/>
  <c r="N995" i="4"/>
  <c r="N1029" i="4"/>
  <c r="N546" i="4"/>
  <c r="N712" i="4"/>
  <c r="N703" i="4"/>
  <c r="N1013" i="4"/>
  <c r="N598" i="4"/>
  <c r="N470" i="4"/>
  <c r="N1217" i="4"/>
  <c r="N1140" i="4"/>
  <c r="N571" i="4"/>
  <c r="N747" i="4"/>
  <c r="N365" i="4"/>
  <c r="N965" i="4"/>
  <c r="N1298" i="4"/>
  <c r="N257" i="4"/>
  <c r="N577" i="4"/>
  <c r="N136" i="4"/>
  <c r="N310" i="4"/>
  <c r="N1187" i="4"/>
  <c r="N527" i="4"/>
  <c r="N235" i="4"/>
  <c r="N594" i="4"/>
  <c r="N642" i="4"/>
  <c r="N1042" i="4"/>
  <c r="N1661" i="4"/>
  <c r="N542" i="4"/>
  <c r="N736" i="4"/>
  <c r="N643" i="4"/>
  <c r="N976" i="4"/>
  <c r="N842" i="4"/>
  <c r="N1677" i="4"/>
  <c r="N9" i="4"/>
  <c r="N1457" i="4"/>
  <c r="N730" i="4"/>
  <c r="N946" i="4"/>
  <c r="N1624" i="4"/>
  <c r="N239" i="4"/>
  <c r="N1475" i="4"/>
  <c r="N354" i="4"/>
  <c r="N1514" i="4"/>
  <c r="N1304" i="4"/>
  <c r="N1256" i="4"/>
  <c r="N828" i="4"/>
  <c r="N261" i="4"/>
  <c r="N1522" i="4"/>
  <c r="N1170" i="4"/>
  <c r="N699" i="4"/>
  <c r="N722" i="4"/>
  <c r="N1268" i="4"/>
  <c r="N1659" i="4"/>
  <c r="N1089" i="4"/>
  <c r="N1128" i="4"/>
  <c r="N1578" i="4"/>
  <c r="N1024" i="4"/>
  <c r="N793" i="4"/>
  <c r="N1489" i="4"/>
  <c r="N1175" i="4"/>
  <c r="N219" i="4"/>
  <c r="N942" i="4"/>
  <c r="N279" i="4"/>
  <c r="N1287" i="4"/>
  <c r="N790" i="4"/>
  <c r="N1418" i="4"/>
  <c r="N518" i="4"/>
  <c r="N529" i="4"/>
  <c r="N1179" i="4"/>
  <c r="N834" i="4"/>
  <c r="N993" i="4"/>
  <c r="N4" i="4"/>
  <c r="N336" i="4"/>
  <c r="N1252" i="4"/>
  <c r="N451" i="4"/>
  <c r="N674" i="4"/>
  <c r="N1615" i="4"/>
  <c r="N323" i="4"/>
  <c r="N1148" i="4"/>
  <c r="N648" i="4"/>
  <c r="N1466" i="4"/>
  <c r="N1141" i="4"/>
  <c r="N1113" i="4"/>
  <c r="N234" i="4"/>
  <c r="N1072" i="4"/>
  <c r="N288" i="4"/>
  <c r="N1061" i="4"/>
  <c r="N951" i="4"/>
  <c r="N190" i="4"/>
  <c r="N1416" i="4"/>
  <c r="N1550" i="4"/>
  <c r="N935" i="4"/>
  <c r="N394" i="4"/>
  <c r="N1435" i="4"/>
  <c r="N816" i="4"/>
  <c r="N1126" i="4"/>
  <c r="N1138" i="4"/>
  <c r="N1462" i="4"/>
  <c r="N907" i="4"/>
  <c r="N1290" i="4"/>
  <c r="N277" i="4"/>
  <c r="N1258" i="4"/>
  <c r="N119" i="4"/>
  <c r="N580" i="4"/>
  <c r="N182" i="4"/>
  <c r="N112" i="4"/>
  <c r="N1331" i="4"/>
  <c r="N1202" i="4"/>
  <c r="N886" i="4"/>
  <c r="N920" i="4"/>
  <c r="N837" i="4"/>
  <c r="N1547" i="4"/>
  <c r="N160" i="4"/>
  <c r="N130" i="4"/>
  <c r="N583" i="4"/>
  <c r="N1519" i="4"/>
  <c r="N968" i="4"/>
  <c r="N733" i="4"/>
  <c r="N1446" i="4"/>
  <c r="N912" i="4"/>
  <c r="N867" i="4"/>
  <c r="N146" i="4"/>
  <c r="N1382" i="4"/>
  <c r="N254" i="4"/>
  <c r="N862" i="4"/>
  <c r="N5" i="4"/>
  <c r="N553" i="4"/>
  <c r="N1606" i="4"/>
  <c r="N184" i="4"/>
  <c r="N525" i="4"/>
  <c r="N25" i="4"/>
  <c r="N741" i="4"/>
  <c r="N874" i="4"/>
  <c r="N30" i="4"/>
  <c r="N1628" i="4"/>
  <c r="N1260" i="4"/>
  <c r="N1490" i="4"/>
  <c r="N585" i="4"/>
  <c r="N1266" i="4"/>
  <c r="N233" i="4"/>
  <c r="N462" i="4"/>
  <c r="N416" i="4"/>
  <c r="N1348" i="4"/>
  <c r="N1664" i="4"/>
  <c r="N1278" i="4"/>
  <c r="N1276" i="4"/>
  <c r="N715" i="4"/>
  <c r="N541" i="4"/>
  <c r="N1627" i="4"/>
  <c r="N1302" i="4"/>
  <c r="N1151" i="4"/>
  <c r="N55" i="4"/>
  <c r="N937" i="4"/>
  <c r="N1405" i="4"/>
  <c r="N507" i="4"/>
  <c r="N200" i="4"/>
  <c r="N742" i="4"/>
  <c r="N1651" i="4"/>
  <c r="N931" i="4"/>
  <c r="N26" i="4"/>
  <c r="N441" i="4"/>
  <c r="N1000" i="4"/>
  <c r="N1358" i="4"/>
  <c r="N1359" i="4"/>
  <c r="N540" i="4"/>
  <c r="N98" i="4"/>
  <c r="N142" i="4"/>
  <c r="N388" i="4"/>
  <c r="N979" i="4"/>
  <c r="N1296" i="4"/>
  <c r="N719" i="4"/>
  <c r="N528" i="4"/>
  <c r="N1095" i="4"/>
  <c r="N725" i="4"/>
  <c r="N1233" i="4"/>
  <c r="N106" i="4"/>
  <c r="N1660" i="4"/>
  <c r="N1058" i="4"/>
  <c r="N253" i="4"/>
  <c r="N1323" i="4"/>
  <c r="N1445" i="4"/>
  <c r="N676" i="4"/>
  <c r="N644" i="4"/>
  <c r="N799" i="4"/>
  <c r="N84" i="4"/>
  <c r="N972" i="4"/>
  <c r="N1424" i="4"/>
  <c r="N68" i="4"/>
  <c r="N186" i="4"/>
  <c r="N501" i="4"/>
  <c r="N824" i="4"/>
  <c r="N1430" i="4"/>
  <c r="N155" i="4"/>
  <c r="N1612" i="4"/>
  <c r="N18" i="4"/>
  <c r="N466" i="4"/>
  <c r="N421" i="4"/>
  <c r="N397" i="4"/>
  <c r="N1477" i="4"/>
  <c r="N1251" i="4"/>
  <c r="N145" i="4"/>
  <c r="N1062" i="4"/>
  <c r="N1098" i="4"/>
  <c r="N1644" i="4"/>
  <c r="N655" i="4"/>
  <c r="N1016" i="4"/>
  <c r="N762" i="4"/>
  <c r="N180" i="4"/>
  <c r="N1495" i="4"/>
  <c r="N71" i="4"/>
  <c r="N1255" i="4"/>
  <c r="N555" i="4"/>
  <c r="N107" i="4"/>
  <c r="N127" i="4"/>
  <c r="N1104" i="4"/>
  <c r="N900" i="4"/>
  <c r="N356" i="4"/>
  <c r="N1273" i="4"/>
  <c r="N1259" i="4"/>
  <c r="N154" i="4"/>
  <c r="N1338" i="4"/>
  <c r="N1535" i="4"/>
  <c r="N671" i="4"/>
  <c r="N217" i="4"/>
  <c r="N408" i="4"/>
  <c r="N921" i="4"/>
  <c r="N66" i="4"/>
  <c r="N940" i="4"/>
  <c r="N835" i="4"/>
  <c r="N1658" i="4"/>
  <c r="N885" i="4"/>
  <c r="N697" i="4"/>
  <c r="N1393" i="4"/>
  <c r="N173" i="4"/>
  <c r="N778" i="4"/>
  <c r="N638" i="4"/>
  <c r="N1253" i="4"/>
  <c r="N519" i="4"/>
  <c r="N677" i="4"/>
  <c r="N40" i="4"/>
  <c r="N484" i="4"/>
  <c r="N1143" i="4"/>
  <c r="N286" i="4"/>
  <c r="N1693" i="4"/>
  <c r="N1483" i="4"/>
  <c r="N517" i="4"/>
  <c r="N1650" i="4"/>
  <c r="N1668" i="4"/>
  <c r="N957" i="4"/>
  <c r="N342" i="4"/>
  <c r="N989" i="4"/>
  <c r="N1591" i="4"/>
  <c r="N1622" i="4"/>
  <c r="N208" i="4"/>
  <c r="N1545" i="4"/>
  <c r="N1039" i="4"/>
  <c r="N706" i="4"/>
  <c r="N1326" i="4"/>
  <c r="N589" i="4"/>
  <c r="N1669" i="4"/>
  <c r="N683" i="4"/>
  <c r="N1112" i="4"/>
  <c r="N999" i="4"/>
  <c r="N926" i="4"/>
  <c r="N857" i="4"/>
  <c r="N167" i="4"/>
  <c r="N971" i="4"/>
  <c r="N649" i="4"/>
  <c r="N1084" i="4"/>
  <c r="N1154" i="4"/>
  <c r="N560" i="4"/>
  <c r="N1068" i="4"/>
  <c r="N950" i="4"/>
  <c r="N502" i="4"/>
  <c r="N1373" i="4"/>
  <c r="N1079" i="4"/>
  <c r="N704" i="4"/>
  <c r="N1537" i="4"/>
  <c r="N351" i="4"/>
  <c r="N1271" i="4"/>
  <c r="N232" i="4"/>
  <c r="N917" i="4"/>
  <c r="N949" i="4"/>
  <c r="N505" i="4"/>
  <c r="N726" i="4"/>
  <c r="N362" i="4"/>
  <c r="N65" i="4"/>
  <c r="N1431" i="4"/>
  <c r="N10" i="4"/>
  <c r="N67" i="4"/>
  <c r="N609" i="4"/>
  <c r="N1649" i="4"/>
  <c r="N1241" i="4"/>
  <c r="N287" i="4"/>
  <c r="N1571" i="4"/>
  <c r="N158" i="4"/>
  <c r="N263" i="4"/>
  <c r="N338" i="4"/>
  <c r="N293" i="4"/>
  <c r="N1598" i="4"/>
  <c r="N1249" i="4"/>
  <c r="N191" i="4"/>
  <c r="N177" i="4"/>
  <c r="N621" i="4"/>
  <c r="N1194" i="4"/>
  <c r="N1404" i="4"/>
  <c r="N1282" i="4"/>
  <c r="N499" i="4"/>
  <c r="N1336" i="4"/>
  <c r="N509" i="4"/>
  <c r="N1530" i="4"/>
  <c r="N48" i="4"/>
  <c r="N685" i="4"/>
  <c r="N152" i="4"/>
  <c r="N433" i="4"/>
  <c r="N873" i="4"/>
  <c r="N403" i="4"/>
  <c r="N1219" i="4"/>
  <c r="N1443" i="4"/>
  <c r="N1274" i="4"/>
  <c r="N1427" i="4"/>
  <c r="N1130" i="4"/>
  <c r="N775" i="4"/>
  <c r="N248" i="4"/>
  <c r="N270" i="4"/>
  <c r="N32" i="4"/>
  <c r="N1188" i="4"/>
  <c r="N209" i="4"/>
  <c r="N271" i="4"/>
  <c r="N77" i="4"/>
  <c r="N1264" i="4"/>
  <c r="N1465" i="4"/>
  <c r="N627" i="4"/>
  <c r="N1206" i="4"/>
  <c r="N622" i="4"/>
  <c r="N1429" i="4"/>
  <c r="N447" i="4"/>
  <c r="N887" i="4"/>
  <c r="N1330" i="4"/>
  <c r="N358" i="4"/>
  <c r="N647" i="4"/>
  <c r="N1621" i="4"/>
  <c r="O126" i="4"/>
  <c r="O1656" i="4"/>
  <c r="O1246" i="4"/>
  <c r="O117" i="4"/>
  <c r="O1634" i="4"/>
  <c r="O830" i="4"/>
  <c r="O1637" i="4"/>
  <c r="O640" i="4"/>
  <c r="O641" i="4"/>
  <c r="O284" i="4"/>
  <c r="O1106" i="4"/>
  <c r="O172" i="4"/>
  <c r="O1127" i="4"/>
  <c r="O301" i="4"/>
  <c r="O773" i="4"/>
  <c r="O709" i="4"/>
  <c r="O840" i="4"/>
  <c r="O1663" i="4"/>
  <c r="O1411" i="4"/>
  <c r="O659" i="4"/>
  <c r="O767" i="4"/>
  <c r="O1267" i="4"/>
  <c r="O1174" i="4"/>
  <c r="O1306" i="4"/>
  <c r="O125" i="4"/>
  <c r="O391" i="4"/>
  <c r="O688" i="4"/>
  <c r="O859" i="4"/>
  <c r="O43" i="4"/>
  <c r="O925" i="4"/>
  <c r="O578" i="4"/>
  <c r="O1310" i="4"/>
  <c r="O1524" i="4"/>
  <c r="O1449" i="4"/>
  <c r="O969" i="4"/>
  <c r="O1160" i="4"/>
  <c r="O870" i="4"/>
  <c r="O1040" i="4"/>
  <c r="O1247" i="4"/>
  <c r="O1158" i="4"/>
  <c r="O1491" i="4"/>
  <c r="O967" i="4"/>
  <c r="O760" i="4"/>
  <c r="O1056" i="4"/>
  <c r="O45" i="4"/>
  <c r="O536" i="4"/>
  <c r="O1238" i="4"/>
  <c r="O1630" i="4"/>
  <c r="O1454" i="4"/>
  <c r="O795" i="4"/>
  <c r="O516" i="4"/>
  <c r="O384" i="4"/>
  <c r="O381" i="4"/>
  <c r="O1542" i="4"/>
  <c r="O479" i="4"/>
  <c r="O611" i="4"/>
  <c r="O1485" i="4"/>
  <c r="O1118" i="4"/>
  <c r="O1607" i="4"/>
  <c r="O1224" i="4"/>
  <c r="O1240" i="4"/>
  <c r="O201" i="4"/>
  <c r="O1349" i="4"/>
  <c r="O1225" i="4"/>
  <c r="O1461" i="4"/>
  <c r="O914" i="4"/>
  <c r="O1269" i="4"/>
  <c r="O321" i="4"/>
  <c r="O442" i="4"/>
  <c r="O646" i="4"/>
  <c r="O385" i="4"/>
  <c r="O1327" i="4"/>
  <c r="O635" i="4"/>
  <c r="O689" i="4"/>
  <c r="O303" i="4"/>
  <c r="O1576" i="4"/>
  <c r="O480" i="4"/>
  <c r="O1191" i="4"/>
  <c r="O608" i="4"/>
  <c r="O423" i="4"/>
  <c r="O148" i="4"/>
  <c r="O361" i="4"/>
  <c r="O1178" i="4"/>
  <c r="O1633" i="4"/>
  <c r="O822" i="4"/>
  <c r="O884" i="4"/>
  <c r="O623" i="4"/>
  <c r="O1164" i="4"/>
  <c r="O332" i="4"/>
  <c r="O1518" i="4"/>
  <c r="O324" i="4"/>
  <c r="O673" i="4"/>
  <c r="O695" i="4"/>
  <c r="O460" i="4"/>
  <c r="O1516" i="4"/>
  <c r="O1002" i="4"/>
  <c r="O663" i="4"/>
  <c r="O315" i="4"/>
  <c r="O794" i="4"/>
  <c r="O869" i="4"/>
  <c r="O588" i="4"/>
  <c r="O617" i="4"/>
  <c r="O319" i="4"/>
  <c r="O1107" i="4"/>
  <c r="O132" i="4"/>
  <c r="O1546" i="4"/>
  <c r="O895" i="4"/>
  <c r="O1646" i="4"/>
  <c r="O973" i="4"/>
  <c r="O169" i="4"/>
  <c r="O220" i="4"/>
  <c r="O908" i="4"/>
  <c r="O982" i="4"/>
  <c r="O138" i="4"/>
  <c r="O1234" i="4"/>
  <c r="O1272" i="4"/>
  <c r="O1402" i="4"/>
  <c r="O720" i="4"/>
  <c r="O1045" i="4"/>
  <c r="O352" i="4"/>
  <c r="O1043" i="4"/>
  <c r="O1481" i="4"/>
  <c r="O1528" i="4"/>
  <c r="O1044" i="4"/>
  <c r="O1212" i="4"/>
  <c r="O101" i="4"/>
  <c r="O1286" i="4"/>
  <c r="O1026" i="4"/>
  <c r="O1314" i="4"/>
  <c r="O996" i="4"/>
  <c r="O333" i="4"/>
  <c r="O506" i="4"/>
  <c r="O1307" i="4"/>
  <c r="O710" i="4"/>
  <c r="O924" i="4"/>
  <c r="O490" i="4"/>
  <c r="O1195" i="4"/>
  <c r="O776" i="4"/>
  <c r="O1585" i="4"/>
  <c r="O327" i="4"/>
  <c r="O781" i="4"/>
  <c r="O855" i="4"/>
  <c r="O1482" i="4"/>
  <c r="O757" i="4"/>
  <c r="O1662" i="4"/>
  <c r="O465" i="4"/>
  <c r="O123" i="4"/>
  <c r="O1332" i="4"/>
  <c r="O1333" i="4"/>
  <c r="O149" i="4"/>
  <c r="O330" i="4"/>
  <c r="O1350" i="4"/>
  <c r="O1186" i="4"/>
  <c r="O682" i="4"/>
  <c r="O603" i="4"/>
  <c r="O1399" i="4"/>
  <c r="O468" i="4"/>
  <c r="O592" i="4"/>
  <c r="O1380" i="4"/>
  <c r="O512" i="4"/>
  <c r="O523" i="4"/>
  <c r="O1094" i="4"/>
  <c r="O1558" i="4"/>
  <c r="O593" i="4"/>
  <c r="O1097" i="4"/>
  <c r="O304" i="4"/>
  <c r="O353" i="4"/>
  <c r="O1496" i="4"/>
  <c r="O952" i="4"/>
  <c r="O1529" i="4"/>
  <c r="O225" i="4"/>
  <c r="O1632" i="4"/>
  <c r="O848" i="4"/>
  <c r="O1277" i="4"/>
  <c r="O463" i="4"/>
  <c r="O392" i="4"/>
  <c r="O698" i="4"/>
  <c r="O823" i="4"/>
  <c r="O1471" i="4"/>
  <c r="O485" i="4"/>
  <c r="O395" i="4"/>
  <c r="O1200" i="4"/>
  <c r="O292" i="4"/>
  <c r="O798" i="4"/>
  <c r="O1345" i="4"/>
  <c r="O1643" i="4"/>
  <c r="O805" i="4"/>
  <c r="O1313" i="4"/>
  <c r="O1407" i="4"/>
  <c r="O493" i="4"/>
  <c r="O533" i="4"/>
  <c r="O880" i="4"/>
  <c r="O1617" i="4"/>
  <c r="O175" i="4"/>
  <c r="O625" i="4"/>
  <c r="O1362" i="4"/>
  <c r="O1006" i="4"/>
  <c r="O658" i="4"/>
  <c r="O195" i="4"/>
  <c r="O96" i="4"/>
  <c r="O432" i="4"/>
  <c r="O498" i="4"/>
  <c r="O600" i="4"/>
  <c r="O1422" i="4"/>
  <c r="O521" i="4"/>
  <c r="O845" i="4"/>
  <c r="O1472" i="4"/>
  <c r="O1093" i="4"/>
  <c r="O1492" i="4"/>
  <c r="O464" i="4"/>
  <c r="O1499" i="4"/>
  <c r="O893" i="4"/>
  <c r="O1041" i="4"/>
  <c r="O992" i="4"/>
  <c r="O1523" i="4"/>
  <c r="O1487" i="4"/>
  <c r="O437" i="4"/>
  <c r="O108" i="4"/>
  <c r="O1589" i="4"/>
  <c r="O948" i="4"/>
  <c r="O439" i="4"/>
  <c r="O614" i="4"/>
  <c r="O1448" i="4"/>
  <c r="O481" i="4"/>
  <c r="O939" i="4"/>
  <c r="O54" i="4"/>
  <c r="O575" i="4"/>
  <c r="O454" i="4"/>
  <c r="O1053" i="4"/>
  <c r="O714" i="4"/>
  <c r="O320" i="4"/>
  <c r="O666" i="4"/>
  <c r="O205" i="4"/>
  <c r="O1215" i="4"/>
  <c r="O1459" i="4"/>
  <c r="O134" i="4"/>
  <c r="O344" i="4"/>
  <c r="O467" i="4"/>
  <c r="O1340" i="4"/>
  <c r="O927" i="4"/>
  <c r="O276" i="4"/>
  <c r="O1207" i="4"/>
  <c r="O737" i="4"/>
  <c r="O956" i="4"/>
  <c r="O783" i="4"/>
  <c r="O702" i="4"/>
  <c r="O297" i="4"/>
  <c r="O436" i="4"/>
  <c r="O945" i="4"/>
  <c r="O1657" i="4"/>
  <c r="O681" i="4"/>
  <c r="O1210" i="4"/>
  <c r="O82" i="4"/>
  <c r="O1209" i="4"/>
  <c r="O691" i="4"/>
  <c r="O278" i="4"/>
  <c r="O875" i="4"/>
  <c r="O236" i="4"/>
  <c r="O1309" i="4"/>
  <c r="O1081" i="4"/>
  <c r="O872" i="4"/>
  <c r="O452" i="4"/>
  <c r="O390" i="4"/>
  <c r="O247" i="4"/>
  <c r="O563" i="4"/>
  <c r="O1478" i="4"/>
  <c r="O1452" i="4"/>
  <c r="O1147" i="4"/>
  <c r="O915" i="4"/>
  <c r="O514" i="4"/>
  <c r="O1226" i="4"/>
  <c r="O72" i="4"/>
  <c r="O488" i="4"/>
  <c r="O1573" i="4"/>
  <c r="O841" i="4"/>
  <c r="O1695" i="4"/>
  <c r="O772" i="4"/>
  <c r="O15" i="4"/>
  <c r="O1672" i="4"/>
  <c r="O1086" i="4"/>
  <c r="O1707" i="4"/>
  <c r="O894" i="4"/>
  <c r="O389" i="4"/>
  <c r="O1689" i="4"/>
  <c r="O832" i="4"/>
  <c r="O936" i="4"/>
  <c r="O242" i="4"/>
  <c r="O377" i="4"/>
  <c r="O866" i="4"/>
  <c r="O429" i="4"/>
  <c r="O1377" i="4"/>
  <c r="O557" i="4"/>
  <c r="O558" i="4"/>
  <c r="O1467" i="4"/>
  <c r="O1636" i="4"/>
  <c r="O289" i="4"/>
  <c r="O1688" i="4"/>
  <c r="O440" i="4"/>
  <c r="O735" i="4"/>
  <c r="O1468" i="4"/>
  <c r="O789" i="4"/>
  <c r="O1638" i="4"/>
  <c r="O406" i="4"/>
  <c r="O1036" i="4"/>
  <c r="O427" i="4"/>
  <c r="O933" i="4"/>
  <c r="O176" i="4"/>
  <c r="O1017" i="4"/>
  <c r="O755" i="4"/>
  <c r="O438" i="4"/>
  <c r="O587" i="4"/>
  <c r="O99" i="4"/>
  <c r="O645" i="4"/>
  <c r="O1541" i="4"/>
  <c r="O788" i="4"/>
  <c r="O1395" i="4"/>
  <c r="O1408" i="4"/>
  <c r="O1605" i="4"/>
  <c r="O1450" i="4"/>
  <c r="O1180" i="4"/>
  <c r="O1613" i="4"/>
  <c r="O510" i="4"/>
  <c r="O549" i="4"/>
  <c r="O1692" i="4"/>
  <c r="O753" i="4"/>
  <c r="O777" i="4"/>
  <c r="O526" i="4"/>
  <c r="O985" i="4"/>
  <c r="O1453" i="4"/>
  <c r="O707" i="4"/>
  <c r="O347" i="4"/>
  <c r="O595" i="4"/>
  <c r="O1123" i="4"/>
  <c r="O1337" i="4"/>
  <c r="O1343" i="4"/>
  <c r="O1476" i="4"/>
  <c r="O556" i="4"/>
  <c r="O115" i="4"/>
  <c r="O52" i="4"/>
  <c r="O1616" i="4"/>
  <c r="O954" i="4"/>
  <c r="O1355" i="4"/>
  <c r="O1150" i="4"/>
  <c r="O717" i="4"/>
  <c r="O1563" i="4"/>
  <c r="O515" i="4"/>
  <c r="O1549" i="4"/>
  <c r="O1132" i="4"/>
  <c r="O223" i="4"/>
  <c r="O222" i="4"/>
  <c r="O221" i="4"/>
  <c r="O1119" i="4"/>
  <c r="O1167" i="4"/>
  <c r="O1064" i="4"/>
  <c r="O255" i="4"/>
  <c r="O532" i="4"/>
  <c r="O983" i="4"/>
  <c r="O198" i="4"/>
  <c r="O1159" i="4"/>
  <c r="O1421" i="4"/>
  <c r="O1090" i="4"/>
  <c r="O774" i="4"/>
  <c r="O780" i="4"/>
  <c r="O667" i="4"/>
  <c r="O1501" i="4"/>
  <c r="O453" i="4"/>
  <c r="O35" i="4"/>
  <c r="O768" i="4"/>
  <c r="O1364" i="4"/>
  <c r="O1511" i="4"/>
  <c r="O1655" i="4"/>
  <c r="O1157" i="4"/>
  <c r="O340" i="4"/>
  <c r="O1559" i="4"/>
  <c r="O1417" i="4"/>
  <c r="O604" i="4"/>
  <c r="O215" i="4"/>
  <c r="O1021" i="4"/>
  <c r="O1458" i="4"/>
  <c r="O44" i="4"/>
  <c r="O984" i="4"/>
  <c r="O1165" i="4"/>
  <c r="O1608" i="4"/>
  <c r="O1014" i="4"/>
  <c r="O1018" i="4"/>
  <c r="O868" i="4"/>
  <c r="O153" i="4"/>
  <c r="O1642" i="4"/>
  <c r="O693" i="4"/>
  <c r="O350" i="4"/>
  <c r="O1023" i="4"/>
  <c r="O723" i="4"/>
  <c r="O168" i="4"/>
  <c r="O814" i="4"/>
  <c r="O103" i="4"/>
  <c r="O1092" i="4"/>
  <c r="O748" i="4"/>
  <c r="O14" i="4"/>
  <c r="O1455" i="4"/>
  <c r="O1169" i="4"/>
  <c r="O181" i="4"/>
  <c r="O459" i="4"/>
  <c r="O1394" i="4"/>
  <c r="O1666" i="4"/>
  <c r="O508" i="4"/>
  <c r="O1139" i="4"/>
  <c r="O1360" i="4"/>
  <c r="O545" i="4"/>
  <c r="O1704" i="4"/>
  <c r="O863" i="4"/>
  <c r="O1385" i="4"/>
  <c r="O1177" i="4"/>
  <c r="O430" i="4"/>
  <c r="O357" i="4"/>
  <c r="O1494" i="4"/>
  <c r="O520" i="4"/>
  <c r="O734" i="4"/>
  <c r="O1108" i="4"/>
  <c r="O1460" i="4"/>
  <c r="O34" i="4"/>
  <c r="O1381" i="4"/>
  <c r="O1243" i="4"/>
  <c r="O504" i="4"/>
  <c r="O964" i="4"/>
  <c r="O1341" i="4"/>
  <c r="O1231" i="4"/>
  <c r="O1069" i="4"/>
  <c r="O503" i="4"/>
  <c r="O137" i="4"/>
  <c r="O1248" i="4"/>
  <c r="O1439" i="4"/>
  <c r="O771" i="4"/>
  <c r="O1603" i="4"/>
  <c r="O411" i="4"/>
  <c r="O418" i="4"/>
  <c r="O120" i="4"/>
  <c r="O157" i="4"/>
  <c r="O807" i="4"/>
  <c r="O316" i="4"/>
  <c r="O692" i="4"/>
  <c r="O1426" i="4"/>
  <c r="O727" i="4"/>
  <c r="O495" i="4"/>
  <c r="O24" i="4"/>
  <c r="O139" i="4"/>
  <c r="O591" i="4"/>
  <c r="O1063" i="4"/>
  <c r="O1198" i="4"/>
  <c r="O1137" i="4"/>
  <c r="O836" i="4"/>
  <c r="O1344" i="4"/>
  <c r="O1623" i="4"/>
  <c r="O1356" i="4"/>
  <c r="O1099" i="4"/>
  <c r="O422" i="4"/>
  <c r="O511" i="4"/>
  <c r="O708" i="4"/>
  <c r="O1216" i="4"/>
  <c r="O309" i="4"/>
  <c r="O1560" i="4"/>
  <c r="O1700" i="4"/>
  <c r="O1687" i="4"/>
  <c r="O256" i="4"/>
  <c r="O482" i="4"/>
  <c r="O189" i="4"/>
  <c r="O849" i="4"/>
  <c r="O582" i="4"/>
  <c r="O804" i="4"/>
  <c r="O258" i="4"/>
  <c r="O1214" i="4"/>
  <c r="O711" i="4"/>
  <c r="O1681" i="4"/>
  <c r="O1285" i="4"/>
  <c r="O1694" i="4"/>
  <c r="O550" i="4"/>
  <c r="O343" i="4"/>
  <c r="O1526" i="4"/>
  <c r="O28" i="4"/>
  <c r="O669" i="4"/>
  <c r="O633" i="4"/>
  <c r="O1077" i="4"/>
  <c r="O1683" i="4"/>
  <c r="O1015" i="4"/>
  <c r="O218" i="4"/>
  <c r="O944" i="4"/>
  <c r="O728" i="4"/>
  <c r="O265" i="4"/>
  <c r="O97" i="4"/>
  <c r="O784" i="4"/>
  <c r="O178" i="4"/>
  <c r="O687" i="4"/>
  <c r="O1706" i="4"/>
  <c r="O121" i="4"/>
  <c r="O524" i="4"/>
  <c r="O1371" i="4"/>
  <c r="O864" i="4"/>
  <c r="O861" i="4"/>
  <c r="O902" i="4"/>
  <c r="O1080" i="4"/>
  <c r="O1201" i="4"/>
  <c r="O581" i="4"/>
  <c r="O61" i="4"/>
  <c r="O170" i="4"/>
  <c r="O496" i="4"/>
  <c r="O1078" i="4"/>
  <c r="O29" i="4"/>
  <c r="O478" i="4"/>
  <c r="O166" i="4"/>
  <c r="O928" i="4"/>
  <c r="O901" i="4"/>
  <c r="O779" i="4"/>
  <c r="O1552" i="4"/>
  <c r="O839" i="4"/>
  <c r="O1192" i="4"/>
  <c r="O810" i="4"/>
  <c r="O1190" i="4"/>
  <c r="O295" i="4"/>
  <c r="O1509" i="4"/>
  <c r="O57" i="4"/>
  <c r="O249" i="4"/>
  <c r="O1361" i="4"/>
  <c r="O1440" i="4"/>
  <c r="O2" i="4"/>
  <c r="O652" i="4"/>
  <c r="O953" i="4"/>
  <c r="O1685" i="4"/>
  <c r="O943" i="4"/>
  <c r="O654" i="4"/>
  <c r="O769" i="4"/>
  <c r="O1480" i="4"/>
  <c r="O1237" i="4"/>
  <c r="O1102" i="4"/>
  <c r="O1551" i="4"/>
  <c r="O1410" i="4"/>
  <c r="O811" i="4"/>
  <c r="O387" i="4"/>
  <c r="O602" i="4"/>
  <c r="O250" i="4"/>
  <c r="O1539" i="4"/>
  <c r="O1444" i="4"/>
  <c r="O475" i="4"/>
  <c r="O1690" i="4"/>
  <c r="O1618" i="4"/>
  <c r="O1641" i="4"/>
  <c r="O1135" i="4"/>
  <c r="O1680" i="4"/>
  <c r="O56" i="4"/>
  <c r="O471" i="4"/>
  <c r="O156" i="4"/>
  <c r="O1366" i="4"/>
  <c r="O1676" i="4"/>
  <c r="O743" i="4"/>
  <c r="O63" i="4"/>
  <c r="O650" i="4"/>
  <c r="O227" i="4"/>
  <c r="O322" i="4"/>
  <c r="O1220" i="4"/>
  <c r="O94" i="4"/>
  <c r="O716" i="4"/>
  <c r="O1301" i="4"/>
  <c r="O881" i="4"/>
  <c r="O905" i="4"/>
  <c r="O1008" i="4"/>
  <c r="O1204" i="4"/>
  <c r="O947" i="4"/>
  <c r="O1031" i="4"/>
  <c r="O1596" i="4"/>
  <c r="O566" i="4"/>
  <c r="O472" i="4"/>
  <c r="O960" i="4"/>
  <c r="O1239" i="4"/>
  <c r="O1245" i="4"/>
  <c r="O758" i="4"/>
  <c r="O701" i="4"/>
  <c r="O1218" i="4"/>
  <c r="O89" i="4"/>
  <c r="O850" i="4"/>
  <c r="O694" i="4"/>
  <c r="O1227" i="4"/>
  <c r="O1185" i="4"/>
  <c r="O188" i="4"/>
  <c r="O1556" i="4"/>
  <c r="O231" i="4"/>
  <c r="O1370" i="4"/>
  <c r="O1083" i="4"/>
  <c r="O53" i="4"/>
  <c r="O977" i="4"/>
  <c r="O934" i="4"/>
  <c r="O13" i="4"/>
  <c r="O1376" i="4"/>
  <c r="O721" i="4"/>
  <c r="O1032" i="4"/>
  <c r="O494" i="4"/>
  <c r="O7" i="4"/>
  <c r="O455" i="4"/>
  <c r="O1363" i="4"/>
  <c r="O409" i="4"/>
  <c r="O786" i="4"/>
  <c r="O1242" i="4"/>
  <c r="O1498" i="4"/>
  <c r="O547" i="4"/>
  <c r="O1583" i="4"/>
  <c r="O185" i="4"/>
  <c r="O1625" i="4"/>
  <c r="O1673" i="4"/>
  <c r="O1166" i="4"/>
  <c r="O412" i="4"/>
  <c r="O1334" i="4"/>
  <c r="O193" i="4"/>
  <c r="O141" i="4"/>
  <c r="O831" i="4"/>
  <c r="O163" i="4"/>
  <c r="O808" i="4"/>
  <c r="O1320" i="4"/>
  <c r="O1374" i="4"/>
  <c r="O1193" i="4"/>
  <c r="O346" i="4"/>
  <c r="O238" i="4"/>
  <c r="O668" i="4"/>
  <c r="O16" i="4"/>
  <c r="O11" i="4"/>
  <c r="O958" i="4"/>
  <c r="O449" i="4"/>
  <c r="O349" i="4"/>
  <c r="O1176" i="4"/>
  <c r="O765" i="4"/>
  <c r="O1671" i="4"/>
  <c r="O670" i="4"/>
  <c r="O114" i="4"/>
  <c r="O1503" i="4"/>
  <c r="O544" i="4"/>
  <c r="O476" i="4"/>
  <c r="O626" i="4"/>
  <c r="O792" i="4"/>
  <c r="O375" i="4"/>
  <c r="O206" i="4"/>
  <c r="O998" i="4"/>
  <c r="O1067" i="4"/>
  <c r="O833" i="4"/>
  <c r="O986" i="4"/>
  <c r="O1515" i="4"/>
  <c r="O938" i="4"/>
  <c r="O75" i="4"/>
  <c r="O987" i="4"/>
  <c r="O732" i="4"/>
  <c r="O1397" i="4"/>
  <c r="O1254" i="4"/>
  <c r="O941" i="4"/>
  <c r="O374" i="4"/>
  <c r="O759" i="4"/>
  <c r="O1521" i="4"/>
  <c r="O1414" i="4"/>
  <c r="O1413" i="4"/>
  <c r="O1415" i="4"/>
  <c r="O680" i="4"/>
  <c r="O852" i="4"/>
  <c r="O851" i="4"/>
  <c r="O1703" i="4"/>
  <c r="O919" i="4"/>
  <c r="O325" i="4"/>
  <c r="O307" i="4"/>
  <c r="O1156" i="4"/>
  <c r="O367" i="4"/>
  <c r="O477" i="4"/>
  <c r="O1311" i="4"/>
  <c r="O1391" i="4"/>
  <c r="O1463" i="4"/>
  <c r="O1121" i="4"/>
  <c r="O539" i="4"/>
  <c r="O339" i="4"/>
  <c r="O1347" i="4"/>
  <c r="O179" i="4"/>
  <c r="O386" i="4"/>
  <c r="O1308" i="4"/>
  <c r="O1579" i="4"/>
  <c r="O435" i="4"/>
  <c r="O1567" i="4"/>
  <c r="O570" i="4"/>
  <c r="O458" i="4"/>
  <c r="O1288" i="4"/>
  <c r="O664" i="4"/>
  <c r="O31" i="4"/>
  <c r="O856" i="4"/>
  <c r="O826" i="4"/>
  <c r="O1236" i="4"/>
  <c r="O326" i="4"/>
  <c r="O1678" i="4"/>
  <c r="O548" i="4"/>
  <c r="O923" i="4"/>
  <c r="O1390" i="4"/>
  <c r="O21" i="4"/>
  <c r="O1580" i="4"/>
  <c r="O1557" i="4"/>
  <c r="O1493" i="4"/>
  <c r="O1675" i="4"/>
  <c r="O311" i="4"/>
  <c r="O6" i="4"/>
  <c r="O896" i="4"/>
  <c r="O283" i="4"/>
  <c r="O1059" i="4"/>
  <c r="O313" i="4"/>
  <c r="O1038" i="4"/>
  <c r="O202" i="4"/>
  <c r="O656" i="4"/>
  <c r="O612" i="4"/>
  <c r="O104" i="4"/>
  <c r="O290" i="4"/>
  <c r="O1292" i="4"/>
  <c r="O341" i="4"/>
  <c r="O213" i="4"/>
  <c r="O95" i="4"/>
  <c r="O273" i="4"/>
  <c r="O1702" i="4"/>
  <c r="O79" i="4"/>
  <c r="O348" i="4"/>
  <c r="O1022" i="4"/>
  <c r="O410" i="4"/>
  <c r="O1263" i="4"/>
  <c r="O705" i="4"/>
  <c r="O1400" i="4"/>
  <c r="O1565" i="4"/>
  <c r="O1473" i="4"/>
  <c r="O1213" i="4"/>
  <c r="O78" i="4"/>
  <c r="O1351" i="4"/>
  <c r="O1575" i="4"/>
  <c r="O1027" i="4"/>
  <c r="O853" i="4"/>
  <c r="O50" i="4"/>
  <c r="O1389" i="4"/>
  <c r="O1533" i="4"/>
  <c r="O60" i="4"/>
  <c r="O890" i="4"/>
  <c r="O975" i="4"/>
  <c r="O380" i="4"/>
  <c r="O586" i="4"/>
  <c r="O259" i="4"/>
  <c r="O750" i="4"/>
  <c r="O317" i="4"/>
  <c r="O1368" i="4"/>
  <c r="O370" i="4"/>
  <c r="O1055" i="4"/>
  <c r="O764" i="4"/>
  <c r="O296" i="4"/>
  <c r="O651" i="4"/>
  <c r="O1035" i="4"/>
  <c r="O1602" i="4"/>
  <c r="O1653" i="4"/>
  <c r="O417" i="4"/>
  <c r="O444" i="4"/>
  <c r="O364" i="4"/>
  <c r="O407" i="4"/>
  <c r="O770" i="4"/>
  <c r="O204" i="4"/>
  <c r="O1291" i="4"/>
  <c r="O1222" i="4"/>
  <c r="O1436" i="4"/>
  <c r="O1365" i="4"/>
  <c r="O568" i="4"/>
  <c r="O285" i="4"/>
  <c r="O187" i="4"/>
  <c r="O596" i="4"/>
  <c r="O1428" i="4"/>
  <c r="O241" i="4"/>
  <c r="O1562" i="4"/>
  <c r="O997" i="4"/>
  <c r="O686" i="4"/>
  <c r="O1497" i="4"/>
  <c r="O1025" i="4"/>
  <c r="O308" i="4"/>
  <c r="O486" i="4"/>
  <c r="O561" i="4"/>
  <c r="O858" i="4"/>
  <c r="O787" i="4"/>
  <c r="O359" i="4"/>
  <c r="O1171" i="4"/>
  <c r="O328" i="4"/>
  <c r="O1479" i="4"/>
  <c r="O1705" i="4"/>
  <c r="O1697" i="4"/>
  <c r="O1316" i="4"/>
  <c r="O746" i="4"/>
  <c r="O899" i="4"/>
  <c r="O1203" i="4"/>
  <c r="O366" i="4"/>
  <c r="O1162" i="4"/>
  <c r="O739" i="4"/>
  <c r="O738" i="4"/>
  <c r="O562" i="4"/>
  <c r="O903" i="4"/>
  <c r="O88" i="4"/>
  <c r="O41" i="4"/>
  <c r="O1262" i="4"/>
  <c r="O684" i="4"/>
  <c r="O246" i="4"/>
  <c r="O573" i="4"/>
  <c r="O892" i="4"/>
  <c r="O473" i="4"/>
  <c r="O766" i="4"/>
  <c r="O1073" i="4"/>
  <c r="O36" i="4"/>
  <c r="O918" i="4"/>
  <c r="O262" i="4"/>
  <c r="O1011" i="4"/>
  <c r="O214" i="4"/>
  <c r="O363" i="4"/>
  <c r="O1375" i="4"/>
  <c r="O1223" i="4"/>
  <c r="O1441" i="4"/>
  <c r="O1531" i="4"/>
  <c r="O299" i="4"/>
  <c r="O897" i="4"/>
  <c r="O1101" i="4"/>
  <c r="O1527" i="4"/>
  <c r="O210" i="4"/>
  <c r="O620" i="4"/>
  <c r="O229" i="4"/>
  <c r="O751" i="4"/>
  <c r="O1004" i="4"/>
  <c r="O1357" i="4"/>
  <c r="O1587" i="4"/>
  <c r="O1582" i="4"/>
  <c r="O337" i="4"/>
  <c r="O1392" i="4"/>
  <c r="O81" i="4"/>
  <c r="O628" i="4"/>
  <c r="O882" i="4"/>
  <c r="O713" i="4"/>
  <c r="O1299" i="4"/>
  <c r="O240" i="4"/>
  <c r="O396" i="4"/>
  <c r="O87" i="4"/>
  <c r="O20" i="4"/>
  <c r="O199" i="4"/>
  <c r="O877" i="4"/>
  <c r="O1161" i="4"/>
  <c r="O1229" i="4"/>
  <c r="O100" i="4"/>
  <c r="O1120" i="4"/>
  <c r="O1129" i="4"/>
  <c r="O891" i="4"/>
  <c r="O203" i="4"/>
  <c r="O1054" i="4"/>
  <c r="O83" i="4"/>
  <c r="O1050" i="4"/>
  <c r="O1626" i="4"/>
  <c r="O1060" i="4"/>
  <c r="O1451" i="4"/>
  <c r="O105" i="4"/>
  <c r="O1294" i="4"/>
  <c r="O1701" i="4"/>
  <c r="O434" i="4"/>
  <c r="O1205" i="4"/>
  <c r="O1403" i="4"/>
  <c r="O718" i="4"/>
  <c r="O1442" i="4"/>
  <c r="O662" i="4"/>
  <c r="O1339" i="4"/>
  <c r="O85" i="4"/>
  <c r="O1155" i="4"/>
  <c r="O1163" i="4"/>
  <c r="O827" i="4"/>
  <c r="O373" i="4"/>
  <c r="O1324" i="4"/>
  <c r="O584" i="4"/>
  <c r="O605" i="4"/>
  <c r="O1536" i="4"/>
  <c r="O754" i="4"/>
  <c r="O1033" i="4"/>
  <c r="O400" i="4"/>
  <c r="O1168" i="4"/>
  <c r="O461" i="4"/>
  <c r="O879" i="4"/>
  <c r="O267" i="4"/>
  <c r="O122" i="4"/>
  <c r="O820" i="4"/>
  <c r="O1561" i="4"/>
  <c r="O420" i="4"/>
  <c r="O961" i="4"/>
  <c r="O1592" i="4"/>
  <c r="O1342" i="4"/>
  <c r="O294" i="4"/>
  <c r="O431" i="4"/>
  <c r="O1584" i="4"/>
  <c r="O1447" i="4"/>
  <c r="O404" i="4"/>
  <c r="O111" i="4"/>
  <c r="O1235" i="4"/>
  <c r="O415" i="4"/>
  <c r="O1297" i="4"/>
  <c r="O1057" i="4"/>
  <c r="O443" i="4"/>
  <c r="O86" i="4"/>
  <c r="O752" i="4"/>
  <c r="O1520" i="4"/>
  <c r="O1409" i="4"/>
  <c r="O522" i="4"/>
  <c r="O909" i="4"/>
  <c r="O910" i="4"/>
  <c r="O817" i="4"/>
  <c r="O1423" i="4"/>
  <c r="O228" i="4"/>
  <c r="O1412" i="4"/>
  <c r="O23" i="4"/>
  <c r="O1221" i="4"/>
  <c r="O1464" i="4"/>
  <c r="O1674" i="4"/>
  <c r="O1667" i="4"/>
  <c r="O619" i="4"/>
  <c r="O1152" i="4"/>
  <c r="O1070" i="4"/>
  <c r="O572" i="4"/>
  <c r="O245" i="4"/>
  <c r="O819" i="4"/>
  <c r="O803" i="4"/>
  <c r="O251" i="4"/>
  <c r="O1184" i="4"/>
  <c r="O58" i="4"/>
  <c r="O888" i="4"/>
  <c r="O565" i="4"/>
  <c r="O675" i="4"/>
  <c r="O1305" i="4"/>
  <c r="O825" i="4"/>
  <c r="O1691" i="4"/>
  <c r="O1384" i="4"/>
  <c r="O632" i="4"/>
  <c r="O302" i="4"/>
  <c r="O630" i="4"/>
  <c r="O876" i="4"/>
  <c r="O1295" i="4"/>
  <c r="O959" i="4"/>
  <c r="O1146" i="4"/>
  <c r="O660" i="4"/>
  <c r="O1388" i="4"/>
  <c r="O1670" i="4"/>
  <c r="O147" i="4"/>
  <c r="O846" i="4"/>
  <c r="O567" i="4"/>
  <c r="O42" i="4"/>
  <c r="O1500" i="4"/>
  <c r="O1019" i="4"/>
  <c r="O616" i="4"/>
  <c r="O1144" i="4"/>
  <c r="O260" i="4"/>
  <c r="O312" i="4"/>
  <c r="O489" i="4"/>
  <c r="O1437" i="4"/>
  <c r="O1208" i="4"/>
  <c r="O904" i="4"/>
  <c r="O1599" i="4"/>
  <c r="O17" i="4"/>
  <c r="O37" i="4"/>
  <c r="O8" i="4"/>
  <c r="O1352" i="4"/>
  <c r="O1635" i="4"/>
  <c r="O889" i="4"/>
  <c r="O212" i="4"/>
  <c r="O1425" i="4"/>
  <c r="O1590" i="4"/>
  <c r="O1502" i="4"/>
  <c r="O1540" i="4"/>
  <c r="O446" i="4"/>
  <c r="O1474" i="4"/>
  <c r="O291" i="4"/>
  <c r="O1318" i="4"/>
  <c r="O906" i="4"/>
  <c r="O1199" i="4"/>
  <c r="O244" i="4"/>
  <c r="O268" i="4"/>
  <c r="O785" i="4"/>
  <c r="O513" i="4"/>
  <c r="O1569" i="4"/>
  <c r="O821" i="4"/>
  <c r="O618" i="4"/>
  <c r="O1074" i="4"/>
  <c r="O1484" i="4"/>
  <c r="O1420" i="4"/>
  <c r="O64" i="4"/>
  <c r="O91" i="4"/>
  <c r="O530" i="4"/>
  <c r="O929" i="4"/>
  <c r="O1631" i="4"/>
  <c r="O1568" i="4"/>
  <c r="O116" i="4"/>
  <c r="O269" i="4"/>
  <c r="O531" i="4"/>
  <c r="O128" i="4"/>
  <c r="O376" i="4"/>
  <c r="O1317" i="4"/>
  <c r="O672" i="4"/>
  <c r="O1196" i="4"/>
  <c r="O1003" i="4"/>
  <c r="O1315" i="4"/>
  <c r="O306" i="4"/>
  <c r="O378" i="4"/>
  <c r="O450" i="4"/>
  <c r="O551" i="4"/>
  <c r="O590" i="4"/>
  <c r="O1534" i="4"/>
  <c r="O1432" i="4"/>
  <c r="O335" i="4"/>
  <c r="O1183" i="4"/>
  <c r="O314" i="4"/>
  <c r="O1265" i="4"/>
  <c r="O469" i="4"/>
  <c r="O1544" i="4"/>
  <c r="O800" i="4"/>
  <c r="O1386" i="4"/>
  <c r="O1110" i="4"/>
  <c r="O1433" i="4"/>
  <c r="O1189" i="4"/>
  <c r="O1149" i="4"/>
  <c r="O883" i="4"/>
  <c r="O843" i="4"/>
  <c r="O80" i="4"/>
  <c r="O12" i="4"/>
  <c r="O131" i="4"/>
  <c r="O318" i="4"/>
  <c r="O554" i="4"/>
  <c r="O1082" i="4"/>
  <c r="O637" i="4"/>
  <c r="O1312" i="4"/>
  <c r="O990" i="4"/>
  <c r="O371" i="4"/>
  <c r="O192" i="4"/>
  <c r="O1572" i="4"/>
  <c r="O369" i="4"/>
  <c r="O1398" i="4"/>
  <c r="O665" i="4"/>
  <c r="O135" i="4"/>
  <c r="O1335" i="4"/>
  <c r="O49" i="4"/>
  <c r="O334" i="4"/>
  <c r="O761" i="4"/>
  <c r="O955" i="4"/>
  <c r="O382" i="4"/>
  <c r="O1109" i="4"/>
  <c r="O744" i="4"/>
  <c r="O1087" i="4"/>
  <c r="O911" i="4"/>
  <c r="O994" i="4"/>
  <c r="O1564" i="4"/>
  <c r="O1532" i="4"/>
  <c r="O865" i="4"/>
  <c r="O1593" i="4"/>
  <c r="O1566" i="4"/>
  <c r="O102" i="4"/>
  <c r="O606" i="4"/>
  <c r="O1619" i="4"/>
  <c r="O1378" i="4"/>
  <c r="O1611" i="4"/>
  <c r="O978" i="4"/>
  <c r="O1133" i="4"/>
  <c r="O981" i="4"/>
  <c r="O196" i="4"/>
  <c r="O1486" i="4"/>
  <c r="O1211" i="4"/>
  <c r="O73" i="4"/>
  <c r="O329" i="4"/>
  <c r="O1419" i="4"/>
  <c r="O445" i="4"/>
  <c r="O1052" i="4"/>
  <c r="O1037" i="4"/>
  <c r="O559" i="4"/>
  <c r="O1696" i="4"/>
  <c r="O1325" i="4"/>
  <c r="O696" i="4"/>
  <c r="O1506" i="4"/>
  <c r="O1010" i="4"/>
  <c r="O1125" i="4"/>
  <c r="O162" i="4"/>
  <c r="O1293" i="4"/>
  <c r="O615" i="4"/>
  <c r="O1679" i="4"/>
  <c r="O916" i="4"/>
  <c r="O1379" i="4"/>
  <c r="O1088" i="4"/>
  <c r="O1111" i="4"/>
  <c r="O1699" i="4"/>
  <c r="O1504" i="4"/>
  <c r="O1438" i="4"/>
  <c r="O1570" i="4"/>
  <c r="O274" i="4"/>
  <c r="O607" i="4"/>
  <c r="O211" i="4"/>
  <c r="O796" i="4"/>
  <c r="O1122" i="4"/>
  <c r="O264" i="4"/>
  <c r="O1654" i="4"/>
  <c r="O1469" i="4"/>
  <c r="O1145" i="4"/>
  <c r="O829" i="4"/>
  <c r="O118" i="4"/>
  <c r="O457" i="4"/>
  <c r="O1525" i="4"/>
  <c r="O1075" i="4"/>
  <c r="O1505" i="4"/>
  <c r="O144" i="4"/>
  <c r="O401" i="4"/>
  <c r="O133" i="4"/>
  <c r="O1538" i="4"/>
  <c r="O1647" i="4"/>
  <c r="O1303" i="4"/>
  <c r="O1686" i="4"/>
  <c r="O813" i="4"/>
  <c r="O1012" i="4"/>
  <c r="O393" i="4"/>
  <c r="O143" i="4"/>
  <c r="O1488" i="4"/>
  <c r="O1284" i="4"/>
  <c r="O151" i="4"/>
  <c r="O1508" i="4"/>
  <c r="O425" i="4"/>
  <c r="O745" i="4"/>
  <c r="O413" i="4"/>
  <c r="O1228" i="4"/>
  <c r="O1588" i="4"/>
  <c r="O569" i="4"/>
  <c r="O282" i="4"/>
  <c r="O109" i="4"/>
  <c r="O1261" i="4"/>
  <c r="O729" i="4"/>
  <c r="O1456" i="4"/>
  <c r="O197" i="4"/>
  <c r="O33" i="4"/>
  <c r="O1517" i="4"/>
  <c r="O543" i="4"/>
  <c r="O1470" i="4"/>
  <c r="O1005" i="4"/>
  <c r="O90" i="4"/>
  <c r="O930" i="4"/>
  <c r="O1300" i="4"/>
  <c r="O69" i="4"/>
  <c r="O601" i="4"/>
  <c r="O360" i="4"/>
  <c r="O636" i="4"/>
  <c r="O1682" i="4"/>
  <c r="O1281" i="4"/>
  <c r="O27" i="4"/>
  <c r="O657" i="4"/>
  <c r="O1001" i="4"/>
  <c r="O1594" i="4"/>
  <c r="O39" i="4"/>
  <c r="O38" i="4"/>
  <c r="O1383" i="4"/>
  <c r="O1030" i="4"/>
  <c r="O1172" i="4"/>
  <c r="O129" i="4"/>
  <c r="O1283" i="4"/>
  <c r="O1372" i="4"/>
  <c r="O280" i="4"/>
  <c r="O150" i="4"/>
  <c r="O552" i="4"/>
  <c r="O1698" i="4"/>
  <c r="O47" i="4"/>
  <c r="O1600" i="4"/>
  <c r="O1289" i="4"/>
  <c r="O272" i="4"/>
  <c r="O1555" i="4"/>
  <c r="O1434" i="4"/>
  <c r="O749" i="4"/>
  <c r="O165" i="4"/>
  <c r="O538" i="4"/>
  <c r="O399" i="4"/>
  <c r="O1610" i="4"/>
  <c r="O661" i="4"/>
  <c r="O124" i="4"/>
  <c r="O797" i="4"/>
  <c r="O1601" i="4"/>
  <c r="O1543" i="4"/>
  <c r="O1321" i="4"/>
  <c r="O76" i="4"/>
  <c r="O46" i="4"/>
  <c r="O161" i="4"/>
  <c r="O1091" i="4"/>
  <c r="O812" i="4"/>
  <c r="O1510" i="4"/>
  <c r="O487" i="4"/>
  <c r="O1115" i="4"/>
  <c r="O59" i="4"/>
  <c r="O1250" i="4"/>
  <c r="O1085" i="4"/>
  <c r="O1009" i="4"/>
  <c r="O1051" i="4"/>
  <c r="O424" i="4"/>
  <c r="O1396" i="4"/>
  <c r="O226" i="4"/>
  <c r="O1257" i="4"/>
  <c r="O383" i="4"/>
  <c r="O1665" i="4"/>
  <c r="O962" i="4"/>
  <c r="O847" i="4"/>
  <c r="O1648" i="4"/>
  <c r="O1046" i="4"/>
  <c r="O1553" i="4"/>
  <c r="O756" i="4"/>
  <c r="O1131" i="4"/>
  <c r="O678" i="4"/>
  <c r="O1279" i="4"/>
  <c r="O1577" i="4"/>
  <c r="O252" i="4"/>
  <c r="O402" i="4"/>
  <c r="O564" i="4"/>
  <c r="O1629" i="4"/>
  <c r="O1142" i="4"/>
  <c r="O1354" i="4"/>
  <c r="O1353" i="4"/>
  <c r="O62" i="4"/>
  <c r="O871" i="4"/>
  <c r="O679" i="4"/>
  <c r="O1328" i="4"/>
  <c r="O1369" i="4"/>
  <c r="O426" i="4"/>
  <c r="O492" i="4"/>
  <c r="O1105" i="4"/>
  <c r="O1007" i="4"/>
  <c r="O500" i="4"/>
  <c r="O634" i="4"/>
  <c r="O275" i="4"/>
  <c r="O405" i="4"/>
  <c r="O1049" i="4"/>
  <c r="O1574" i="4"/>
  <c r="O345" i="4"/>
  <c r="O791" i="4"/>
  <c r="O624" i="4"/>
  <c r="O183" i="4"/>
  <c r="O1597" i="4"/>
  <c r="O372" i="4"/>
  <c r="O576" i="4"/>
  <c r="O1270" i="4"/>
  <c r="O988" i="4"/>
  <c r="O1322" i="4"/>
  <c r="O597" i="4"/>
  <c r="O1116" i="4"/>
  <c r="O224" i="4"/>
  <c r="O1512" i="4"/>
  <c r="O1507" i="4"/>
  <c r="O1513" i="4"/>
  <c r="O731" i="4"/>
  <c r="O818" i="4"/>
  <c r="O113" i="4"/>
  <c r="O51" i="4"/>
  <c r="O631" i="4"/>
  <c r="O1114" i="4"/>
  <c r="O966" i="4"/>
  <c r="O456" i="4"/>
  <c r="O724" i="4"/>
  <c r="O537" i="4"/>
  <c r="O1020" i="4"/>
  <c r="O19" i="4"/>
  <c r="O1329" i="4"/>
  <c r="O74" i="4"/>
  <c r="O1604" i="4"/>
  <c r="O1071" i="4"/>
  <c r="O1034" i="4"/>
  <c r="O1319" i="4"/>
  <c r="O740" i="4"/>
  <c r="O1134" i="4"/>
  <c r="O1124" i="4"/>
  <c r="O854" i="4"/>
  <c r="O428" i="4"/>
  <c r="O690" i="4"/>
  <c r="O22" i="4"/>
  <c r="O1346" i="4"/>
  <c r="O164" i="4"/>
  <c r="O497" i="4"/>
  <c r="O237" i="4"/>
  <c r="O802" i="4"/>
  <c r="O483" i="4"/>
  <c r="O1640" i="4"/>
  <c r="O92" i="4"/>
  <c r="O207" i="4"/>
  <c r="O815" i="4"/>
  <c r="O298" i="4"/>
  <c r="O1401" i="4"/>
  <c r="O1103" i="4"/>
  <c r="O922" i="4"/>
  <c r="O980" i="4"/>
  <c r="O1230" i="4"/>
  <c r="O3" i="4"/>
  <c r="O140" i="4"/>
  <c r="O838" i="4"/>
  <c r="O1181" i="4"/>
  <c r="O1387" i="4"/>
  <c r="O1153" i="4"/>
  <c r="O194" i="4"/>
  <c r="O1548" i="4"/>
  <c r="O266" i="4"/>
  <c r="O653" i="4"/>
  <c r="O613" i="4"/>
  <c r="O763" i="4"/>
  <c r="O913" i="4"/>
  <c r="O782" i="4"/>
  <c r="O355" i="4"/>
  <c r="O1614" i="4"/>
  <c r="O474" i="4"/>
  <c r="O1173" i="4"/>
  <c r="O1639" i="4"/>
  <c r="O599" i="4"/>
  <c r="O963" i="4"/>
  <c r="O1117" i="4"/>
  <c r="O1645" i="4"/>
  <c r="O174" i="4"/>
  <c r="O1652" i="4"/>
  <c r="O379" i="4"/>
  <c r="O1554" i="4"/>
  <c r="O1620" i="4"/>
  <c r="O898" i="4"/>
  <c r="O216" i="4"/>
  <c r="O1367" i="4"/>
  <c r="O331" i="4"/>
  <c r="O491" i="4"/>
  <c r="O970" i="4"/>
  <c r="O1406" i="4"/>
  <c r="O1028" i="4"/>
  <c r="O1197" i="4"/>
  <c r="O878" i="4"/>
  <c r="O1609" i="4"/>
  <c r="O419" i="4"/>
  <c r="O1182" i="4"/>
  <c r="O70" i="4"/>
  <c r="O281" i="4"/>
  <c r="O991" i="4"/>
  <c r="O1275" i="4"/>
  <c r="O159" i="4"/>
  <c r="O398" i="4"/>
  <c r="O1048" i="4"/>
  <c r="O171" i="4"/>
  <c r="O844" i="4"/>
  <c r="O932" i="4"/>
  <c r="O629" i="4"/>
  <c r="O368" i="4"/>
  <c r="O1047" i="4"/>
  <c r="O448" i="4"/>
  <c r="O230" i="4"/>
  <c r="O1595" i="4"/>
  <c r="O300" i="4"/>
  <c r="O305" i="4"/>
  <c r="O1066" i="4"/>
  <c r="O1065" i="4"/>
  <c r="O1586" i="4"/>
  <c r="O860" i="4"/>
  <c r="O243" i="4"/>
  <c r="O1581" i="4"/>
  <c r="O1232" i="4"/>
  <c r="O610" i="4"/>
  <c r="O801" i="4"/>
  <c r="O700" i="4"/>
  <c r="O574" i="4"/>
  <c r="O1684" i="4"/>
  <c r="O534" i="4"/>
  <c r="O809" i="4"/>
  <c r="O579" i="4"/>
  <c r="O93" i="4"/>
  <c r="O1100" i="4"/>
  <c r="O1280" i="4"/>
  <c r="O806" i="4"/>
  <c r="O974" i="4"/>
  <c r="O1096" i="4"/>
  <c r="O1076" i="4"/>
  <c r="O639" i="4"/>
  <c r="O110" i="4"/>
  <c r="O414" i="4"/>
  <c r="O1244" i="4"/>
  <c r="O535" i="4"/>
  <c r="O1136" i="4"/>
  <c r="O995" i="4"/>
  <c r="O1029" i="4"/>
  <c r="O546" i="4"/>
  <c r="O712" i="4"/>
  <c r="O703" i="4"/>
  <c r="O1013" i="4"/>
  <c r="O598" i="4"/>
  <c r="O470" i="4"/>
  <c r="O1217" i="4"/>
  <c r="O1140" i="4"/>
  <c r="O571" i="4"/>
  <c r="O747" i="4"/>
  <c r="O365" i="4"/>
  <c r="O965" i="4"/>
  <c r="O1298" i="4"/>
  <c r="O257" i="4"/>
  <c r="O577" i="4"/>
  <c r="O136" i="4"/>
  <c r="O310" i="4"/>
  <c r="O1187" i="4"/>
  <c r="O527" i="4"/>
  <c r="O235" i="4"/>
  <c r="O594" i="4"/>
  <c r="O642" i="4"/>
  <c r="O1042" i="4"/>
  <c r="O1661" i="4"/>
  <c r="O542" i="4"/>
  <c r="O736" i="4"/>
  <c r="O643" i="4"/>
  <c r="O976" i="4"/>
  <c r="O842" i="4"/>
  <c r="O1677" i="4"/>
  <c r="O9" i="4"/>
  <c r="O1457" i="4"/>
  <c r="O730" i="4"/>
  <c r="O946" i="4"/>
  <c r="O1624" i="4"/>
  <c r="O239" i="4"/>
  <c r="O1475" i="4"/>
  <c r="O354" i="4"/>
  <c r="O1514" i="4"/>
  <c r="O1304" i="4"/>
  <c r="O1256" i="4"/>
  <c r="O828" i="4"/>
  <c r="O261" i="4"/>
  <c r="O1522" i="4"/>
  <c r="O1170" i="4"/>
  <c r="O699" i="4"/>
  <c r="O722" i="4"/>
  <c r="O1268" i="4"/>
  <c r="O1659" i="4"/>
  <c r="O1089" i="4"/>
  <c r="O1128" i="4"/>
  <c r="O1578" i="4"/>
  <c r="O1024" i="4"/>
  <c r="O793" i="4"/>
  <c r="O1489" i="4"/>
  <c r="O1175" i="4"/>
  <c r="O219" i="4"/>
  <c r="O942" i="4"/>
  <c r="O279" i="4"/>
  <c r="O1287" i="4"/>
  <c r="O790" i="4"/>
  <c r="O1418" i="4"/>
  <c r="O518" i="4"/>
  <c r="O529" i="4"/>
  <c r="O1179" i="4"/>
  <c r="O834" i="4"/>
  <c r="O993" i="4"/>
  <c r="O4" i="4"/>
  <c r="O336" i="4"/>
  <c r="O1252" i="4"/>
  <c r="O451" i="4"/>
  <c r="O674" i="4"/>
  <c r="O1615" i="4"/>
  <c r="O323" i="4"/>
  <c r="O1148" i="4"/>
  <c r="O648" i="4"/>
  <c r="O1466" i="4"/>
  <c r="O1141" i="4"/>
  <c r="O1113" i="4"/>
  <c r="O234" i="4"/>
  <c r="O1072" i="4"/>
  <c r="O288" i="4"/>
  <c r="O1061" i="4"/>
  <c r="O951" i="4"/>
  <c r="O190" i="4"/>
  <c r="O1416" i="4"/>
  <c r="O1550" i="4"/>
  <c r="O935" i="4"/>
  <c r="O394" i="4"/>
  <c r="O1435" i="4"/>
  <c r="O816" i="4"/>
  <c r="O1126" i="4"/>
  <c r="O1138" i="4"/>
  <c r="O1462" i="4"/>
  <c r="O907" i="4"/>
  <c r="O1290" i="4"/>
  <c r="O277" i="4"/>
  <c r="O1258" i="4"/>
  <c r="O119" i="4"/>
  <c r="O580" i="4"/>
  <c r="O182" i="4"/>
  <c r="O112" i="4"/>
  <c r="O1331" i="4"/>
  <c r="O1202" i="4"/>
  <c r="O886" i="4"/>
  <c r="O920" i="4"/>
  <c r="O837" i="4"/>
  <c r="O1547" i="4"/>
  <c r="O160" i="4"/>
  <c r="O130" i="4"/>
  <c r="O583" i="4"/>
  <c r="O1519" i="4"/>
  <c r="O968" i="4"/>
  <c r="O733" i="4"/>
  <c r="O1446" i="4"/>
  <c r="O912" i="4"/>
  <c r="O867" i="4"/>
  <c r="O146" i="4"/>
  <c r="O1382" i="4"/>
  <c r="O254" i="4"/>
  <c r="O862" i="4"/>
  <c r="O5" i="4"/>
  <c r="O553" i="4"/>
  <c r="O1606" i="4"/>
  <c r="O184" i="4"/>
  <c r="O525" i="4"/>
  <c r="O25" i="4"/>
  <c r="O741" i="4"/>
  <c r="O874" i="4"/>
  <c r="O30" i="4"/>
  <c r="O1628" i="4"/>
  <c r="O1260" i="4"/>
  <c r="O1490" i="4"/>
  <c r="O585" i="4"/>
  <c r="O1266" i="4"/>
  <c r="O233" i="4"/>
  <c r="O462" i="4"/>
  <c r="O416" i="4"/>
  <c r="O1348" i="4"/>
  <c r="O1664" i="4"/>
  <c r="O1278" i="4"/>
  <c r="O1276" i="4"/>
  <c r="O715" i="4"/>
  <c r="O541" i="4"/>
  <c r="O1627" i="4"/>
  <c r="O1302" i="4"/>
  <c r="O1151" i="4"/>
  <c r="O55" i="4"/>
  <c r="O937" i="4"/>
  <c r="O1405" i="4"/>
  <c r="O507" i="4"/>
  <c r="O200" i="4"/>
  <c r="O742" i="4"/>
  <c r="O1651" i="4"/>
  <c r="O931" i="4"/>
  <c r="O26" i="4"/>
  <c r="O441" i="4"/>
  <c r="O1000" i="4"/>
  <c r="O1358" i="4"/>
  <c r="O1359" i="4"/>
  <c r="O540" i="4"/>
  <c r="O98" i="4"/>
  <c r="O142" i="4"/>
  <c r="O388" i="4"/>
  <c r="O979" i="4"/>
  <c r="O1296" i="4"/>
  <c r="O719" i="4"/>
  <c r="O528" i="4"/>
  <c r="O1095" i="4"/>
  <c r="O725" i="4"/>
  <c r="O1233" i="4"/>
  <c r="O106" i="4"/>
  <c r="O1660" i="4"/>
  <c r="O1058" i="4"/>
  <c r="O253" i="4"/>
  <c r="O1323" i="4"/>
  <c r="O1445" i="4"/>
  <c r="O676" i="4"/>
  <c r="O644" i="4"/>
  <c r="O799" i="4"/>
  <c r="O84" i="4"/>
  <c r="O972" i="4"/>
  <c r="O1424" i="4"/>
  <c r="O68" i="4"/>
  <c r="O186" i="4"/>
  <c r="O501" i="4"/>
  <c r="O824" i="4"/>
  <c r="O1430" i="4"/>
  <c r="O155" i="4"/>
  <c r="O1612" i="4"/>
  <c r="O18" i="4"/>
  <c r="O466" i="4"/>
  <c r="O421" i="4"/>
  <c r="O397" i="4"/>
  <c r="O1477" i="4"/>
  <c r="O1251" i="4"/>
  <c r="O145" i="4"/>
  <c r="O1062" i="4"/>
  <c r="O1098" i="4"/>
  <c r="O1644" i="4"/>
  <c r="O655" i="4"/>
  <c r="O1016" i="4"/>
  <c r="O762" i="4"/>
  <c r="O180" i="4"/>
  <c r="O1495" i="4"/>
  <c r="O71" i="4"/>
  <c r="O1255" i="4"/>
  <c r="O555" i="4"/>
  <c r="O107" i="4"/>
  <c r="O127" i="4"/>
  <c r="O1104" i="4"/>
  <c r="O900" i="4"/>
  <c r="O356" i="4"/>
  <c r="O1273" i="4"/>
  <c r="O1259" i="4"/>
  <c r="O154" i="4"/>
  <c r="O1338" i="4"/>
  <c r="O1535" i="4"/>
  <c r="O671" i="4"/>
  <c r="O217" i="4"/>
  <c r="O408" i="4"/>
  <c r="O921" i="4"/>
  <c r="O66" i="4"/>
  <c r="O940" i="4"/>
  <c r="O835" i="4"/>
  <c r="O1658" i="4"/>
  <c r="O885" i="4"/>
  <c r="O697" i="4"/>
  <c r="O1393" i="4"/>
  <c r="O173" i="4"/>
  <c r="O778" i="4"/>
  <c r="O638" i="4"/>
  <c r="O1253" i="4"/>
  <c r="O519" i="4"/>
  <c r="O677" i="4"/>
  <c r="O40" i="4"/>
  <c r="O484" i="4"/>
  <c r="O1143" i="4"/>
  <c r="O286" i="4"/>
  <c r="O1693" i="4"/>
  <c r="O1483" i="4"/>
  <c r="O517" i="4"/>
  <c r="O1650" i="4"/>
  <c r="O1668" i="4"/>
  <c r="O957" i="4"/>
  <c r="O342" i="4"/>
  <c r="O989" i="4"/>
  <c r="O1591" i="4"/>
  <c r="O1622" i="4"/>
  <c r="O208" i="4"/>
  <c r="O1545" i="4"/>
  <c r="O1039" i="4"/>
  <c r="O706" i="4"/>
  <c r="O1326" i="4"/>
  <c r="O589" i="4"/>
  <c r="O1669" i="4"/>
  <c r="O683" i="4"/>
  <c r="O1112" i="4"/>
  <c r="O999" i="4"/>
  <c r="O926" i="4"/>
  <c r="O857" i="4"/>
  <c r="O167" i="4"/>
  <c r="O971" i="4"/>
  <c r="O649" i="4"/>
  <c r="O1084" i="4"/>
  <c r="O1154" i="4"/>
  <c r="O560" i="4"/>
  <c r="O1068" i="4"/>
  <c r="O950" i="4"/>
  <c r="O502" i="4"/>
  <c r="O1373" i="4"/>
  <c r="O1079" i="4"/>
  <c r="O704" i="4"/>
  <c r="O1537" i="4"/>
  <c r="O351" i="4"/>
  <c r="O1271" i="4"/>
  <c r="O232" i="4"/>
  <c r="O917" i="4"/>
  <c r="O949" i="4"/>
  <c r="O505" i="4"/>
  <c r="O726" i="4"/>
  <c r="O362" i="4"/>
  <c r="O65" i="4"/>
  <c r="O1431" i="4"/>
  <c r="O10" i="4"/>
  <c r="O67" i="4"/>
  <c r="O609" i="4"/>
  <c r="O1649" i="4"/>
  <c r="O1241" i="4"/>
  <c r="O287" i="4"/>
  <c r="O1571" i="4"/>
  <c r="O158" i="4"/>
  <c r="O263" i="4"/>
  <c r="O338" i="4"/>
  <c r="O293" i="4"/>
  <c r="O1598" i="4"/>
  <c r="O1249" i="4"/>
  <c r="O191" i="4"/>
  <c r="O177" i="4"/>
  <c r="O621" i="4"/>
  <c r="O1194" i="4"/>
  <c r="O1404" i="4"/>
  <c r="O1282" i="4"/>
  <c r="O499" i="4"/>
  <c r="O1336" i="4"/>
  <c r="O509" i="4"/>
  <c r="O1530" i="4"/>
  <c r="O48" i="4"/>
  <c r="O685" i="4"/>
  <c r="O152" i="4"/>
  <c r="O433" i="4"/>
  <c r="O873" i="4"/>
  <c r="O403" i="4"/>
  <c r="O1219" i="4"/>
  <c r="O1443" i="4"/>
  <c r="O1274" i="4"/>
  <c r="O1427" i="4"/>
  <c r="O1130" i="4"/>
  <c r="O775" i="4"/>
  <c r="O248" i="4"/>
  <c r="O270" i="4"/>
  <c r="O32" i="4"/>
  <c r="O1188" i="4"/>
  <c r="O209" i="4"/>
  <c r="O271" i="4"/>
  <c r="O77" i="4"/>
  <c r="O1264" i="4"/>
  <c r="O1465" i="4"/>
  <c r="O627" i="4"/>
  <c r="O1206" i="4"/>
  <c r="O622" i="4"/>
  <c r="O1429" i="4"/>
  <c r="O447" i="4"/>
  <c r="O887" i="4"/>
  <c r="O1330" i="4"/>
  <c r="O358" i="4"/>
  <c r="O647" i="4"/>
  <c r="O1621" i="4"/>
  <c r="P126" i="4"/>
  <c r="P1656" i="4"/>
  <c r="P1246" i="4"/>
  <c r="P117" i="4"/>
  <c r="P1634" i="4"/>
  <c r="P830" i="4"/>
  <c r="P1637" i="4"/>
  <c r="P640" i="4"/>
  <c r="P641" i="4"/>
  <c r="P284" i="4"/>
  <c r="P1106" i="4"/>
  <c r="P172" i="4"/>
  <c r="P1127" i="4"/>
  <c r="P301" i="4"/>
  <c r="P773" i="4"/>
  <c r="P709" i="4"/>
  <c r="P840" i="4"/>
  <c r="P1663" i="4"/>
  <c r="P1411" i="4"/>
  <c r="P659" i="4"/>
  <c r="P767" i="4"/>
  <c r="P1267" i="4"/>
  <c r="P1174" i="4"/>
  <c r="P1306" i="4"/>
  <c r="P125" i="4"/>
  <c r="P391" i="4"/>
  <c r="P688" i="4"/>
  <c r="P859" i="4"/>
  <c r="P43" i="4"/>
  <c r="P925" i="4"/>
  <c r="P578" i="4"/>
  <c r="P1310" i="4"/>
  <c r="P1524" i="4"/>
  <c r="P1449" i="4"/>
  <c r="P969" i="4"/>
  <c r="P1160" i="4"/>
  <c r="P870" i="4"/>
  <c r="P1040" i="4"/>
  <c r="P1247" i="4"/>
  <c r="P1158" i="4"/>
  <c r="P1491" i="4"/>
  <c r="P967" i="4"/>
  <c r="P760" i="4"/>
  <c r="P1056" i="4"/>
  <c r="P45" i="4"/>
  <c r="P536" i="4"/>
  <c r="P1238" i="4"/>
  <c r="P1630" i="4"/>
  <c r="P1454" i="4"/>
  <c r="P795" i="4"/>
  <c r="P516" i="4"/>
  <c r="P384" i="4"/>
  <c r="P381" i="4"/>
  <c r="P1542" i="4"/>
  <c r="P479" i="4"/>
  <c r="P611" i="4"/>
  <c r="P1485" i="4"/>
  <c r="P1118" i="4"/>
  <c r="P1607" i="4"/>
  <c r="P1224" i="4"/>
  <c r="P1240" i="4"/>
  <c r="P201" i="4"/>
  <c r="P1349" i="4"/>
  <c r="P1225" i="4"/>
  <c r="P1461" i="4"/>
  <c r="P914" i="4"/>
  <c r="P1269" i="4"/>
  <c r="P321" i="4"/>
  <c r="P442" i="4"/>
  <c r="P646" i="4"/>
  <c r="P385" i="4"/>
  <c r="P1327" i="4"/>
  <c r="P635" i="4"/>
  <c r="P689" i="4"/>
  <c r="P303" i="4"/>
  <c r="P1576" i="4"/>
  <c r="P480" i="4"/>
  <c r="P1191" i="4"/>
  <c r="P608" i="4"/>
  <c r="P423" i="4"/>
  <c r="P148" i="4"/>
  <c r="P361" i="4"/>
  <c r="P1178" i="4"/>
  <c r="P1633" i="4"/>
  <c r="P822" i="4"/>
  <c r="P884" i="4"/>
  <c r="P623" i="4"/>
  <c r="P1164" i="4"/>
  <c r="P332" i="4"/>
  <c r="P1518" i="4"/>
  <c r="P324" i="4"/>
  <c r="P673" i="4"/>
  <c r="P695" i="4"/>
  <c r="P460" i="4"/>
  <c r="P1516" i="4"/>
  <c r="P1002" i="4"/>
  <c r="P663" i="4"/>
  <c r="P315" i="4"/>
  <c r="P794" i="4"/>
  <c r="P869" i="4"/>
  <c r="P588" i="4"/>
  <c r="P617" i="4"/>
  <c r="P319" i="4"/>
  <c r="P1107" i="4"/>
  <c r="P132" i="4"/>
  <c r="P1546" i="4"/>
  <c r="P895" i="4"/>
  <c r="P1646" i="4"/>
  <c r="P973" i="4"/>
  <c r="P169" i="4"/>
  <c r="P220" i="4"/>
  <c r="P908" i="4"/>
  <c r="P982" i="4"/>
  <c r="P138" i="4"/>
  <c r="P1234" i="4"/>
  <c r="P1272" i="4"/>
  <c r="P1402" i="4"/>
  <c r="P720" i="4"/>
  <c r="P1045" i="4"/>
  <c r="P352" i="4"/>
  <c r="P1043" i="4"/>
  <c r="P1481" i="4"/>
  <c r="P1528" i="4"/>
  <c r="P1044" i="4"/>
  <c r="P1212" i="4"/>
  <c r="P101" i="4"/>
  <c r="P1286" i="4"/>
  <c r="P1026" i="4"/>
  <c r="P1314" i="4"/>
  <c r="P996" i="4"/>
  <c r="P333" i="4"/>
  <c r="P506" i="4"/>
  <c r="P1307" i="4"/>
  <c r="P710" i="4"/>
  <c r="P924" i="4"/>
  <c r="P490" i="4"/>
  <c r="P1195" i="4"/>
  <c r="P776" i="4"/>
  <c r="P1585" i="4"/>
  <c r="P327" i="4"/>
  <c r="P781" i="4"/>
  <c r="P855" i="4"/>
  <c r="P1482" i="4"/>
  <c r="P757" i="4"/>
  <c r="P1662" i="4"/>
  <c r="P465" i="4"/>
  <c r="P123" i="4"/>
  <c r="P1332" i="4"/>
  <c r="P1333" i="4"/>
  <c r="P149" i="4"/>
  <c r="P330" i="4"/>
  <c r="P1350" i="4"/>
  <c r="P1186" i="4"/>
  <c r="P682" i="4"/>
  <c r="P603" i="4"/>
  <c r="P1399" i="4"/>
  <c r="P468" i="4"/>
  <c r="P592" i="4"/>
  <c r="P1380" i="4"/>
  <c r="P512" i="4"/>
  <c r="P523" i="4"/>
  <c r="P1094" i="4"/>
  <c r="P1558" i="4"/>
  <c r="P593" i="4"/>
  <c r="P1097" i="4"/>
  <c r="P304" i="4"/>
  <c r="P353" i="4"/>
  <c r="P1496" i="4"/>
  <c r="P952" i="4"/>
  <c r="P1529" i="4"/>
  <c r="P225" i="4"/>
  <c r="P1632" i="4"/>
  <c r="P848" i="4"/>
  <c r="P1277" i="4"/>
  <c r="P463" i="4"/>
  <c r="P392" i="4"/>
  <c r="P698" i="4"/>
  <c r="P823" i="4"/>
  <c r="P1471" i="4"/>
  <c r="P485" i="4"/>
  <c r="P395" i="4"/>
  <c r="P1200" i="4"/>
  <c r="P292" i="4"/>
  <c r="P798" i="4"/>
  <c r="P1345" i="4"/>
  <c r="P1643" i="4"/>
  <c r="P805" i="4"/>
  <c r="P1313" i="4"/>
  <c r="P1407" i="4"/>
  <c r="P493" i="4"/>
  <c r="P533" i="4"/>
  <c r="P880" i="4"/>
  <c r="P1617" i="4"/>
  <c r="P175" i="4"/>
  <c r="P625" i="4"/>
  <c r="P1362" i="4"/>
  <c r="P1006" i="4"/>
  <c r="P658" i="4"/>
  <c r="P195" i="4"/>
  <c r="P96" i="4"/>
  <c r="P432" i="4"/>
  <c r="P498" i="4"/>
  <c r="P600" i="4"/>
  <c r="P1422" i="4"/>
  <c r="P521" i="4"/>
  <c r="P845" i="4"/>
  <c r="P1472" i="4"/>
  <c r="P1093" i="4"/>
  <c r="P1492" i="4"/>
  <c r="P464" i="4"/>
  <c r="P1499" i="4"/>
  <c r="P893" i="4"/>
  <c r="P1041" i="4"/>
  <c r="P992" i="4"/>
  <c r="P1523" i="4"/>
  <c r="P1487" i="4"/>
  <c r="P437" i="4"/>
  <c r="P108" i="4"/>
  <c r="P1589" i="4"/>
  <c r="P948" i="4"/>
  <c r="P439" i="4"/>
  <c r="P614" i="4"/>
  <c r="P1448" i="4"/>
  <c r="P481" i="4"/>
  <c r="P939" i="4"/>
  <c r="P54" i="4"/>
  <c r="P575" i="4"/>
  <c r="P454" i="4"/>
  <c r="P1053" i="4"/>
  <c r="P714" i="4"/>
  <c r="P320" i="4"/>
  <c r="P666" i="4"/>
  <c r="P205" i="4"/>
  <c r="P1215" i="4"/>
  <c r="P1459" i="4"/>
  <c r="P134" i="4"/>
  <c r="P344" i="4"/>
  <c r="P467" i="4"/>
  <c r="P1340" i="4"/>
  <c r="P927" i="4"/>
  <c r="P276" i="4"/>
  <c r="P1207" i="4"/>
  <c r="P737" i="4"/>
  <c r="P956" i="4"/>
  <c r="P783" i="4"/>
  <c r="P702" i="4"/>
  <c r="P297" i="4"/>
  <c r="P436" i="4"/>
  <c r="P945" i="4"/>
  <c r="P1657" i="4"/>
  <c r="P681" i="4"/>
  <c r="P1210" i="4"/>
  <c r="P82" i="4"/>
  <c r="P1209" i="4"/>
  <c r="P691" i="4"/>
  <c r="P278" i="4"/>
  <c r="P875" i="4"/>
  <c r="P236" i="4"/>
  <c r="P1309" i="4"/>
  <c r="P1081" i="4"/>
  <c r="P872" i="4"/>
  <c r="P452" i="4"/>
  <c r="P390" i="4"/>
  <c r="P247" i="4"/>
  <c r="P563" i="4"/>
  <c r="P1478" i="4"/>
  <c r="P1452" i="4"/>
  <c r="P1147" i="4"/>
  <c r="P915" i="4"/>
  <c r="P514" i="4"/>
  <c r="P1226" i="4"/>
  <c r="P72" i="4"/>
  <c r="P488" i="4"/>
  <c r="P1573" i="4"/>
  <c r="P841" i="4"/>
  <c r="P1695" i="4"/>
  <c r="P772" i="4"/>
  <c r="P15" i="4"/>
  <c r="P1672" i="4"/>
  <c r="P1086" i="4"/>
  <c r="P1707" i="4"/>
  <c r="P894" i="4"/>
  <c r="P389" i="4"/>
  <c r="P1689" i="4"/>
  <c r="P832" i="4"/>
  <c r="P936" i="4"/>
  <c r="P242" i="4"/>
  <c r="P377" i="4"/>
  <c r="P866" i="4"/>
  <c r="P429" i="4"/>
  <c r="P1377" i="4"/>
  <c r="P557" i="4"/>
  <c r="P558" i="4"/>
  <c r="P1467" i="4"/>
  <c r="P1636" i="4"/>
  <c r="P289" i="4"/>
  <c r="P1688" i="4"/>
  <c r="P440" i="4"/>
  <c r="P735" i="4"/>
  <c r="P1468" i="4"/>
  <c r="P789" i="4"/>
  <c r="P1638" i="4"/>
  <c r="P406" i="4"/>
  <c r="P1036" i="4"/>
  <c r="P427" i="4"/>
  <c r="P933" i="4"/>
  <c r="P176" i="4"/>
  <c r="P1017" i="4"/>
  <c r="P755" i="4"/>
  <c r="P438" i="4"/>
  <c r="P587" i="4"/>
  <c r="P99" i="4"/>
  <c r="P645" i="4"/>
  <c r="P1541" i="4"/>
  <c r="P788" i="4"/>
  <c r="P1395" i="4"/>
  <c r="P1408" i="4"/>
  <c r="P1605" i="4"/>
  <c r="P1450" i="4"/>
  <c r="P1180" i="4"/>
  <c r="P1613" i="4"/>
  <c r="P510" i="4"/>
  <c r="P549" i="4"/>
  <c r="P1692" i="4"/>
  <c r="P753" i="4"/>
  <c r="P777" i="4"/>
  <c r="P526" i="4"/>
  <c r="P985" i="4"/>
  <c r="P1453" i="4"/>
  <c r="P707" i="4"/>
  <c r="P347" i="4"/>
  <c r="P595" i="4"/>
  <c r="P1123" i="4"/>
  <c r="P1337" i="4"/>
  <c r="P1343" i="4"/>
  <c r="P1476" i="4"/>
  <c r="P556" i="4"/>
  <c r="P115" i="4"/>
  <c r="P52" i="4"/>
  <c r="P1616" i="4"/>
  <c r="P954" i="4"/>
  <c r="P1355" i="4"/>
  <c r="P1150" i="4"/>
  <c r="P717" i="4"/>
  <c r="P1563" i="4"/>
  <c r="P515" i="4"/>
  <c r="P1549" i="4"/>
  <c r="P1132" i="4"/>
  <c r="P223" i="4"/>
  <c r="P222" i="4"/>
  <c r="P221" i="4"/>
  <c r="P1119" i="4"/>
  <c r="P1167" i="4"/>
  <c r="P1064" i="4"/>
  <c r="P255" i="4"/>
  <c r="P532" i="4"/>
  <c r="P983" i="4"/>
  <c r="P198" i="4"/>
  <c r="P1159" i="4"/>
  <c r="P1421" i="4"/>
  <c r="P1090" i="4"/>
  <c r="P774" i="4"/>
  <c r="P780" i="4"/>
  <c r="P667" i="4"/>
  <c r="P1501" i="4"/>
  <c r="P453" i="4"/>
  <c r="P35" i="4"/>
  <c r="P768" i="4"/>
  <c r="P1364" i="4"/>
  <c r="P1511" i="4"/>
  <c r="P1655" i="4"/>
  <c r="P1157" i="4"/>
  <c r="P340" i="4"/>
  <c r="P1559" i="4"/>
  <c r="P1417" i="4"/>
  <c r="P604" i="4"/>
  <c r="P215" i="4"/>
  <c r="P1021" i="4"/>
  <c r="P1458" i="4"/>
  <c r="P44" i="4"/>
  <c r="P984" i="4"/>
  <c r="P1165" i="4"/>
  <c r="P1608" i="4"/>
  <c r="P1014" i="4"/>
  <c r="P1018" i="4"/>
  <c r="P868" i="4"/>
  <c r="P153" i="4"/>
  <c r="P1642" i="4"/>
  <c r="P693" i="4"/>
  <c r="P350" i="4"/>
  <c r="P1023" i="4"/>
  <c r="P723" i="4"/>
  <c r="P168" i="4"/>
  <c r="P814" i="4"/>
  <c r="P103" i="4"/>
  <c r="P1092" i="4"/>
  <c r="P748" i="4"/>
  <c r="P14" i="4"/>
  <c r="P1455" i="4"/>
  <c r="P1169" i="4"/>
  <c r="P181" i="4"/>
  <c r="P459" i="4"/>
  <c r="P1394" i="4"/>
  <c r="P1666" i="4"/>
  <c r="P508" i="4"/>
  <c r="P1139" i="4"/>
  <c r="P1360" i="4"/>
  <c r="P545" i="4"/>
  <c r="P1704" i="4"/>
  <c r="P863" i="4"/>
  <c r="P1385" i="4"/>
  <c r="P1177" i="4"/>
  <c r="P430" i="4"/>
  <c r="P357" i="4"/>
  <c r="P1494" i="4"/>
  <c r="P520" i="4"/>
  <c r="P734" i="4"/>
  <c r="P1108" i="4"/>
  <c r="P1460" i="4"/>
  <c r="P34" i="4"/>
  <c r="P1381" i="4"/>
  <c r="P1243" i="4"/>
  <c r="P504" i="4"/>
  <c r="P964" i="4"/>
  <c r="P1341" i="4"/>
  <c r="P1231" i="4"/>
  <c r="P1069" i="4"/>
  <c r="P503" i="4"/>
  <c r="P137" i="4"/>
  <c r="P1248" i="4"/>
  <c r="P1439" i="4"/>
  <c r="P771" i="4"/>
  <c r="P1603" i="4"/>
  <c r="P411" i="4"/>
  <c r="P418" i="4"/>
  <c r="P120" i="4"/>
  <c r="P157" i="4"/>
  <c r="P807" i="4"/>
  <c r="P316" i="4"/>
  <c r="P692" i="4"/>
  <c r="P1426" i="4"/>
  <c r="P727" i="4"/>
  <c r="P495" i="4"/>
  <c r="P24" i="4"/>
  <c r="P139" i="4"/>
  <c r="P591" i="4"/>
  <c r="P1063" i="4"/>
  <c r="P1198" i="4"/>
  <c r="P1137" i="4"/>
  <c r="P836" i="4"/>
  <c r="P1344" i="4"/>
  <c r="P1623" i="4"/>
  <c r="P1356" i="4"/>
  <c r="P1099" i="4"/>
  <c r="P422" i="4"/>
  <c r="P511" i="4"/>
  <c r="P708" i="4"/>
  <c r="P1216" i="4"/>
  <c r="P309" i="4"/>
  <c r="P1560" i="4"/>
  <c r="P1700" i="4"/>
  <c r="P1687" i="4"/>
  <c r="P256" i="4"/>
  <c r="P482" i="4"/>
  <c r="P189" i="4"/>
  <c r="P849" i="4"/>
  <c r="P582" i="4"/>
  <c r="P804" i="4"/>
  <c r="P258" i="4"/>
  <c r="P1214" i="4"/>
  <c r="P711" i="4"/>
  <c r="P1681" i="4"/>
  <c r="P1285" i="4"/>
  <c r="P1694" i="4"/>
  <c r="P550" i="4"/>
  <c r="P343" i="4"/>
  <c r="P1526" i="4"/>
  <c r="P28" i="4"/>
  <c r="P669" i="4"/>
  <c r="P633" i="4"/>
  <c r="P1077" i="4"/>
  <c r="P1683" i="4"/>
  <c r="P1015" i="4"/>
  <c r="P218" i="4"/>
  <c r="P944" i="4"/>
  <c r="P728" i="4"/>
  <c r="P265" i="4"/>
  <c r="P97" i="4"/>
  <c r="P784" i="4"/>
  <c r="P178" i="4"/>
  <c r="P687" i="4"/>
  <c r="P1706" i="4"/>
  <c r="P121" i="4"/>
  <c r="P524" i="4"/>
  <c r="P1371" i="4"/>
  <c r="P864" i="4"/>
  <c r="P861" i="4"/>
  <c r="P902" i="4"/>
  <c r="P1080" i="4"/>
  <c r="P1201" i="4"/>
  <c r="P581" i="4"/>
  <c r="P61" i="4"/>
  <c r="P170" i="4"/>
  <c r="P496" i="4"/>
  <c r="P1078" i="4"/>
  <c r="P29" i="4"/>
  <c r="P478" i="4"/>
  <c r="P166" i="4"/>
  <c r="P928" i="4"/>
  <c r="P901" i="4"/>
  <c r="P779" i="4"/>
  <c r="P1552" i="4"/>
  <c r="P839" i="4"/>
  <c r="P1192" i="4"/>
  <c r="P810" i="4"/>
  <c r="P1190" i="4"/>
  <c r="P295" i="4"/>
  <c r="P1509" i="4"/>
  <c r="P57" i="4"/>
  <c r="P249" i="4"/>
  <c r="P1361" i="4"/>
  <c r="P1440" i="4"/>
  <c r="P2" i="4"/>
  <c r="P652" i="4"/>
  <c r="P953" i="4"/>
  <c r="P1685" i="4"/>
  <c r="P943" i="4"/>
  <c r="P654" i="4"/>
  <c r="P769" i="4"/>
  <c r="P1480" i="4"/>
  <c r="P1237" i="4"/>
  <c r="P1102" i="4"/>
  <c r="P1551" i="4"/>
  <c r="P1410" i="4"/>
  <c r="P811" i="4"/>
  <c r="P387" i="4"/>
  <c r="P602" i="4"/>
  <c r="P250" i="4"/>
  <c r="P1539" i="4"/>
  <c r="P1444" i="4"/>
  <c r="P475" i="4"/>
  <c r="P1690" i="4"/>
  <c r="P1618" i="4"/>
  <c r="P1641" i="4"/>
  <c r="P1135" i="4"/>
  <c r="P1680" i="4"/>
  <c r="P56" i="4"/>
  <c r="P471" i="4"/>
  <c r="P156" i="4"/>
  <c r="P1366" i="4"/>
  <c r="P1676" i="4"/>
  <c r="P743" i="4"/>
  <c r="P63" i="4"/>
  <c r="P650" i="4"/>
  <c r="P227" i="4"/>
  <c r="P322" i="4"/>
  <c r="P1220" i="4"/>
  <c r="P94" i="4"/>
  <c r="P716" i="4"/>
  <c r="P1301" i="4"/>
  <c r="P881" i="4"/>
  <c r="P905" i="4"/>
  <c r="P1008" i="4"/>
  <c r="P1204" i="4"/>
  <c r="P947" i="4"/>
  <c r="P1031" i="4"/>
  <c r="P1596" i="4"/>
  <c r="P566" i="4"/>
  <c r="P472" i="4"/>
  <c r="P960" i="4"/>
  <c r="P1239" i="4"/>
  <c r="P1245" i="4"/>
  <c r="P758" i="4"/>
  <c r="P701" i="4"/>
  <c r="P1218" i="4"/>
  <c r="P89" i="4"/>
  <c r="P850" i="4"/>
  <c r="P694" i="4"/>
  <c r="P1227" i="4"/>
  <c r="P1185" i="4"/>
  <c r="P188" i="4"/>
  <c r="P1556" i="4"/>
  <c r="P231" i="4"/>
  <c r="P1370" i="4"/>
  <c r="P1083" i="4"/>
  <c r="P53" i="4"/>
  <c r="P977" i="4"/>
  <c r="P934" i="4"/>
  <c r="P13" i="4"/>
  <c r="P1376" i="4"/>
  <c r="P721" i="4"/>
  <c r="P1032" i="4"/>
  <c r="P494" i="4"/>
  <c r="P7" i="4"/>
  <c r="P455" i="4"/>
  <c r="P1363" i="4"/>
  <c r="P409" i="4"/>
  <c r="P786" i="4"/>
  <c r="P1242" i="4"/>
  <c r="P1498" i="4"/>
  <c r="P547" i="4"/>
  <c r="P1583" i="4"/>
  <c r="P185" i="4"/>
  <c r="P1625" i="4"/>
  <c r="P1673" i="4"/>
  <c r="P1166" i="4"/>
  <c r="P412" i="4"/>
  <c r="P1334" i="4"/>
  <c r="P193" i="4"/>
  <c r="P141" i="4"/>
  <c r="P831" i="4"/>
  <c r="P163" i="4"/>
  <c r="P808" i="4"/>
  <c r="P1320" i="4"/>
  <c r="P1374" i="4"/>
  <c r="P1193" i="4"/>
  <c r="P346" i="4"/>
  <c r="P238" i="4"/>
  <c r="P668" i="4"/>
  <c r="P16" i="4"/>
  <c r="P11" i="4"/>
  <c r="P958" i="4"/>
  <c r="P449" i="4"/>
  <c r="P349" i="4"/>
  <c r="P1176" i="4"/>
  <c r="P765" i="4"/>
  <c r="P1671" i="4"/>
  <c r="P670" i="4"/>
  <c r="P114" i="4"/>
  <c r="P1503" i="4"/>
  <c r="P544" i="4"/>
  <c r="P476" i="4"/>
  <c r="P626" i="4"/>
  <c r="P792" i="4"/>
  <c r="P375" i="4"/>
  <c r="P206" i="4"/>
  <c r="P998" i="4"/>
  <c r="P1067" i="4"/>
  <c r="P833" i="4"/>
  <c r="P986" i="4"/>
  <c r="P1515" i="4"/>
  <c r="P938" i="4"/>
  <c r="P75" i="4"/>
  <c r="P987" i="4"/>
  <c r="P732" i="4"/>
  <c r="P1397" i="4"/>
  <c r="P1254" i="4"/>
  <c r="P941" i="4"/>
  <c r="P374" i="4"/>
  <c r="P759" i="4"/>
  <c r="P1521" i="4"/>
  <c r="P1414" i="4"/>
  <c r="P1413" i="4"/>
  <c r="P1415" i="4"/>
  <c r="P680" i="4"/>
  <c r="P852" i="4"/>
  <c r="P851" i="4"/>
  <c r="P1703" i="4"/>
  <c r="P919" i="4"/>
  <c r="P325" i="4"/>
  <c r="P307" i="4"/>
  <c r="P1156" i="4"/>
  <c r="P367" i="4"/>
  <c r="P477" i="4"/>
  <c r="P1311" i="4"/>
  <c r="P1391" i="4"/>
  <c r="P1463" i="4"/>
  <c r="P1121" i="4"/>
  <c r="P539" i="4"/>
  <c r="P339" i="4"/>
  <c r="P1347" i="4"/>
  <c r="P179" i="4"/>
  <c r="P386" i="4"/>
  <c r="P1308" i="4"/>
  <c r="P1579" i="4"/>
  <c r="P435" i="4"/>
  <c r="P1567" i="4"/>
  <c r="P570" i="4"/>
  <c r="P458" i="4"/>
  <c r="P1288" i="4"/>
  <c r="P664" i="4"/>
  <c r="P31" i="4"/>
  <c r="P856" i="4"/>
  <c r="P826" i="4"/>
  <c r="P1236" i="4"/>
  <c r="P326" i="4"/>
  <c r="P1678" i="4"/>
  <c r="P548" i="4"/>
  <c r="P923" i="4"/>
  <c r="P1390" i="4"/>
  <c r="P21" i="4"/>
  <c r="P1580" i="4"/>
  <c r="P1557" i="4"/>
  <c r="P1493" i="4"/>
  <c r="P1675" i="4"/>
  <c r="P311" i="4"/>
  <c r="P6" i="4"/>
  <c r="P896" i="4"/>
  <c r="P283" i="4"/>
  <c r="P1059" i="4"/>
  <c r="P313" i="4"/>
  <c r="P1038" i="4"/>
  <c r="P202" i="4"/>
  <c r="P656" i="4"/>
  <c r="P612" i="4"/>
  <c r="P104" i="4"/>
  <c r="P290" i="4"/>
  <c r="P1292" i="4"/>
  <c r="P341" i="4"/>
  <c r="P213" i="4"/>
  <c r="P95" i="4"/>
  <c r="P273" i="4"/>
  <c r="P1702" i="4"/>
  <c r="P79" i="4"/>
  <c r="P348" i="4"/>
  <c r="P1022" i="4"/>
  <c r="P410" i="4"/>
  <c r="P1263" i="4"/>
  <c r="P705" i="4"/>
  <c r="P1400" i="4"/>
  <c r="P1565" i="4"/>
  <c r="P1473" i="4"/>
  <c r="P1213" i="4"/>
  <c r="P78" i="4"/>
  <c r="P1351" i="4"/>
  <c r="P1575" i="4"/>
  <c r="P1027" i="4"/>
  <c r="P853" i="4"/>
  <c r="P50" i="4"/>
  <c r="P1389" i="4"/>
  <c r="P1533" i="4"/>
  <c r="P60" i="4"/>
  <c r="P890" i="4"/>
  <c r="P975" i="4"/>
  <c r="P380" i="4"/>
  <c r="P586" i="4"/>
  <c r="P259" i="4"/>
  <c r="P750" i="4"/>
  <c r="P317" i="4"/>
  <c r="P1368" i="4"/>
  <c r="P370" i="4"/>
  <c r="P1055" i="4"/>
  <c r="P764" i="4"/>
  <c r="P296" i="4"/>
  <c r="P651" i="4"/>
  <c r="P1035" i="4"/>
  <c r="P1602" i="4"/>
  <c r="P1653" i="4"/>
  <c r="P417" i="4"/>
  <c r="P444" i="4"/>
  <c r="P364" i="4"/>
  <c r="P407" i="4"/>
  <c r="P770" i="4"/>
  <c r="P204" i="4"/>
  <c r="P1291" i="4"/>
  <c r="P1222" i="4"/>
  <c r="P1436" i="4"/>
  <c r="P1365" i="4"/>
  <c r="P568" i="4"/>
  <c r="P285" i="4"/>
  <c r="P187" i="4"/>
  <c r="P596" i="4"/>
  <c r="P1428" i="4"/>
  <c r="P241" i="4"/>
  <c r="P1562" i="4"/>
  <c r="P997" i="4"/>
  <c r="P686" i="4"/>
  <c r="P1497" i="4"/>
  <c r="P1025" i="4"/>
  <c r="P308" i="4"/>
  <c r="P486" i="4"/>
  <c r="P561" i="4"/>
  <c r="P858" i="4"/>
  <c r="P787" i="4"/>
  <c r="P359" i="4"/>
  <c r="P1171" i="4"/>
  <c r="P328" i="4"/>
  <c r="P1479" i="4"/>
  <c r="P1705" i="4"/>
  <c r="P1697" i="4"/>
  <c r="P1316" i="4"/>
  <c r="P746" i="4"/>
  <c r="P899" i="4"/>
  <c r="P1203" i="4"/>
  <c r="P366" i="4"/>
  <c r="P1162" i="4"/>
  <c r="P739" i="4"/>
  <c r="P738" i="4"/>
  <c r="P562" i="4"/>
  <c r="P903" i="4"/>
  <c r="P88" i="4"/>
  <c r="P41" i="4"/>
  <c r="P1262" i="4"/>
  <c r="P684" i="4"/>
  <c r="P246" i="4"/>
  <c r="P573" i="4"/>
  <c r="P892" i="4"/>
  <c r="P473" i="4"/>
  <c r="P766" i="4"/>
  <c r="P1073" i="4"/>
  <c r="P36" i="4"/>
  <c r="P918" i="4"/>
  <c r="P262" i="4"/>
  <c r="P1011" i="4"/>
  <c r="P214" i="4"/>
  <c r="P363" i="4"/>
  <c r="P1375" i="4"/>
  <c r="P1223" i="4"/>
  <c r="P1441" i="4"/>
  <c r="P1531" i="4"/>
  <c r="P299" i="4"/>
  <c r="P897" i="4"/>
  <c r="P1101" i="4"/>
  <c r="P1527" i="4"/>
  <c r="P210" i="4"/>
  <c r="P620" i="4"/>
  <c r="P229" i="4"/>
  <c r="P751" i="4"/>
  <c r="P1004" i="4"/>
  <c r="P1357" i="4"/>
  <c r="P1587" i="4"/>
  <c r="P1582" i="4"/>
  <c r="P337" i="4"/>
  <c r="P1392" i="4"/>
  <c r="P81" i="4"/>
  <c r="P628" i="4"/>
  <c r="P882" i="4"/>
  <c r="P713" i="4"/>
  <c r="P1299" i="4"/>
  <c r="P240" i="4"/>
  <c r="P396" i="4"/>
  <c r="P87" i="4"/>
  <c r="P20" i="4"/>
  <c r="P199" i="4"/>
  <c r="P877" i="4"/>
  <c r="P1161" i="4"/>
  <c r="P1229" i="4"/>
  <c r="P100" i="4"/>
  <c r="P1120" i="4"/>
  <c r="P1129" i="4"/>
  <c r="P891" i="4"/>
  <c r="P203" i="4"/>
  <c r="P1054" i="4"/>
  <c r="P83" i="4"/>
  <c r="P1050" i="4"/>
  <c r="P1626" i="4"/>
  <c r="P1060" i="4"/>
  <c r="P1451" i="4"/>
  <c r="P105" i="4"/>
  <c r="P1294" i="4"/>
  <c r="P1701" i="4"/>
  <c r="P434" i="4"/>
  <c r="P1205" i="4"/>
  <c r="P1403" i="4"/>
  <c r="P718" i="4"/>
  <c r="P1442" i="4"/>
  <c r="P662" i="4"/>
  <c r="P1339" i="4"/>
  <c r="P85" i="4"/>
  <c r="P1155" i="4"/>
  <c r="P1163" i="4"/>
  <c r="P827" i="4"/>
  <c r="P373" i="4"/>
  <c r="P1324" i="4"/>
  <c r="P584" i="4"/>
  <c r="P605" i="4"/>
  <c r="P1536" i="4"/>
  <c r="P754" i="4"/>
  <c r="P1033" i="4"/>
  <c r="P400" i="4"/>
  <c r="P1168" i="4"/>
  <c r="P461" i="4"/>
  <c r="P879" i="4"/>
  <c r="P267" i="4"/>
  <c r="P122" i="4"/>
  <c r="P820" i="4"/>
  <c r="P1561" i="4"/>
  <c r="P420" i="4"/>
  <c r="P961" i="4"/>
  <c r="P1592" i="4"/>
  <c r="P1342" i="4"/>
  <c r="P294" i="4"/>
  <c r="P431" i="4"/>
  <c r="P1584" i="4"/>
  <c r="P1447" i="4"/>
  <c r="P404" i="4"/>
  <c r="P111" i="4"/>
  <c r="P1235" i="4"/>
  <c r="P415" i="4"/>
  <c r="P1297" i="4"/>
  <c r="P1057" i="4"/>
  <c r="P443" i="4"/>
  <c r="P86" i="4"/>
  <c r="P752" i="4"/>
  <c r="P1520" i="4"/>
  <c r="P1409" i="4"/>
  <c r="P522" i="4"/>
  <c r="P909" i="4"/>
  <c r="P910" i="4"/>
  <c r="P817" i="4"/>
  <c r="P1423" i="4"/>
  <c r="P228" i="4"/>
  <c r="P1412" i="4"/>
  <c r="P23" i="4"/>
  <c r="P1221" i="4"/>
  <c r="P1464" i="4"/>
  <c r="P1674" i="4"/>
  <c r="P1667" i="4"/>
  <c r="P619" i="4"/>
  <c r="P1152" i="4"/>
  <c r="P1070" i="4"/>
  <c r="P572" i="4"/>
  <c r="P245" i="4"/>
  <c r="P819" i="4"/>
  <c r="P803" i="4"/>
  <c r="P251" i="4"/>
  <c r="P1184" i="4"/>
  <c r="P58" i="4"/>
  <c r="P888" i="4"/>
  <c r="P565" i="4"/>
  <c r="P675" i="4"/>
  <c r="P1305" i="4"/>
  <c r="P825" i="4"/>
  <c r="P1691" i="4"/>
  <c r="P1384" i="4"/>
  <c r="P632" i="4"/>
  <c r="P302" i="4"/>
  <c r="P630" i="4"/>
  <c r="P876" i="4"/>
  <c r="P1295" i="4"/>
  <c r="P959" i="4"/>
  <c r="P1146" i="4"/>
  <c r="P660" i="4"/>
  <c r="P1388" i="4"/>
  <c r="P1670" i="4"/>
  <c r="P147" i="4"/>
  <c r="P846" i="4"/>
  <c r="P567" i="4"/>
  <c r="P42" i="4"/>
  <c r="P1500" i="4"/>
  <c r="P1019" i="4"/>
  <c r="P616" i="4"/>
  <c r="P1144" i="4"/>
  <c r="P260" i="4"/>
  <c r="P312" i="4"/>
  <c r="P489" i="4"/>
  <c r="P1437" i="4"/>
  <c r="P1208" i="4"/>
  <c r="P904" i="4"/>
  <c r="P1599" i="4"/>
  <c r="P17" i="4"/>
  <c r="P37" i="4"/>
  <c r="P8" i="4"/>
  <c r="P1352" i="4"/>
  <c r="P1635" i="4"/>
  <c r="P889" i="4"/>
  <c r="P212" i="4"/>
  <c r="P1425" i="4"/>
  <c r="P1590" i="4"/>
  <c r="P1502" i="4"/>
  <c r="P1540" i="4"/>
  <c r="P446" i="4"/>
  <c r="P1474" i="4"/>
  <c r="P291" i="4"/>
  <c r="P1318" i="4"/>
  <c r="P906" i="4"/>
  <c r="P1199" i="4"/>
  <c r="P244" i="4"/>
  <c r="P268" i="4"/>
  <c r="P785" i="4"/>
  <c r="P513" i="4"/>
  <c r="P1569" i="4"/>
  <c r="P821" i="4"/>
  <c r="P618" i="4"/>
  <c r="P1074" i="4"/>
  <c r="P1484" i="4"/>
  <c r="P1420" i="4"/>
  <c r="P64" i="4"/>
  <c r="P91" i="4"/>
  <c r="P530" i="4"/>
  <c r="P929" i="4"/>
  <c r="P1631" i="4"/>
  <c r="P1568" i="4"/>
  <c r="P116" i="4"/>
  <c r="P269" i="4"/>
  <c r="P531" i="4"/>
  <c r="P128" i="4"/>
  <c r="P376" i="4"/>
  <c r="P1317" i="4"/>
  <c r="P672" i="4"/>
  <c r="P1196" i="4"/>
  <c r="P1003" i="4"/>
  <c r="P1315" i="4"/>
  <c r="P306" i="4"/>
  <c r="P378" i="4"/>
  <c r="P450" i="4"/>
  <c r="P551" i="4"/>
  <c r="P590" i="4"/>
  <c r="P1534" i="4"/>
  <c r="P1432" i="4"/>
  <c r="P335" i="4"/>
  <c r="P1183" i="4"/>
  <c r="P314" i="4"/>
  <c r="P1265" i="4"/>
  <c r="P469" i="4"/>
  <c r="P1544" i="4"/>
  <c r="P800" i="4"/>
  <c r="P1386" i="4"/>
  <c r="P1110" i="4"/>
  <c r="P1433" i="4"/>
  <c r="P1189" i="4"/>
  <c r="P1149" i="4"/>
  <c r="P883" i="4"/>
  <c r="P843" i="4"/>
  <c r="P80" i="4"/>
  <c r="P12" i="4"/>
  <c r="P131" i="4"/>
  <c r="P318" i="4"/>
  <c r="P554" i="4"/>
  <c r="P1082" i="4"/>
  <c r="P637" i="4"/>
  <c r="P1312" i="4"/>
  <c r="P990" i="4"/>
  <c r="P371" i="4"/>
  <c r="P192" i="4"/>
  <c r="P1572" i="4"/>
  <c r="P369" i="4"/>
  <c r="P1398" i="4"/>
  <c r="P665" i="4"/>
  <c r="P135" i="4"/>
  <c r="P1335" i="4"/>
  <c r="P49" i="4"/>
  <c r="P334" i="4"/>
  <c r="P761" i="4"/>
  <c r="P955" i="4"/>
  <c r="P382" i="4"/>
  <c r="P1109" i="4"/>
  <c r="P744" i="4"/>
  <c r="P1087" i="4"/>
  <c r="P911" i="4"/>
  <c r="P994" i="4"/>
  <c r="P1564" i="4"/>
  <c r="P1532" i="4"/>
  <c r="P865" i="4"/>
  <c r="P1593" i="4"/>
  <c r="P1566" i="4"/>
  <c r="P102" i="4"/>
  <c r="P606" i="4"/>
  <c r="P1619" i="4"/>
  <c r="P1378" i="4"/>
  <c r="P1611" i="4"/>
  <c r="P978" i="4"/>
  <c r="P1133" i="4"/>
  <c r="P981" i="4"/>
  <c r="P196" i="4"/>
  <c r="P1486" i="4"/>
  <c r="P1211" i="4"/>
  <c r="P73" i="4"/>
  <c r="P329" i="4"/>
  <c r="P1419" i="4"/>
  <c r="P445" i="4"/>
  <c r="P1052" i="4"/>
  <c r="P1037" i="4"/>
  <c r="P559" i="4"/>
  <c r="P1696" i="4"/>
  <c r="P1325" i="4"/>
  <c r="P696" i="4"/>
  <c r="P1506" i="4"/>
  <c r="P1010" i="4"/>
  <c r="P1125" i="4"/>
  <c r="P162" i="4"/>
  <c r="P1293" i="4"/>
  <c r="P615" i="4"/>
  <c r="P1679" i="4"/>
  <c r="P916" i="4"/>
  <c r="P1379" i="4"/>
  <c r="P1088" i="4"/>
  <c r="P1111" i="4"/>
  <c r="P1699" i="4"/>
  <c r="P1504" i="4"/>
  <c r="P1438" i="4"/>
  <c r="P1570" i="4"/>
  <c r="P274" i="4"/>
  <c r="P607" i="4"/>
  <c r="P211" i="4"/>
  <c r="P796" i="4"/>
  <c r="P1122" i="4"/>
  <c r="P264" i="4"/>
  <c r="P1654" i="4"/>
  <c r="P1469" i="4"/>
  <c r="P1145" i="4"/>
  <c r="P829" i="4"/>
  <c r="P118" i="4"/>
  <c r="P457" i="4"/>
  <c r="P1525" i="4"/>
  <c r="P1075" i="4"/>
  <c r="P1505" i="4"/>
  <c r="P144" i="4"/>
  <c r="P401" i="4"/>
  <c r="P133" i="4"/>
  <c r="P1538" i="4"/>
  <c r="P1647" i="4"/>
  <c r="P1303" i="4"/>
  <c r="P1686" i="4"/>
  <c r="P813" i="4"/>
  <c r="P1012" i="4"/>
  <c r="P393" i="4"/>
  <c r="P143" i="4"/>
  <c r="P1488" i="4"/>
  <c r="P1284" i="4"/>
  <c r="P151" i="4"/>
  <c r="P1508" i="4"/>
  <c r="P425" i="4"/>
  <c r="P745" i="4"/>
  <c r="P413" i="4"/>
  <c r="P1228" i="4"/>
  <c r="P1588" i="4"/>
  <c r="P569" i="4"/>
  <c r="P282" i="4"/>
  <c r="P109" i="4"/>
  <c r="P1261" i="4"/>
  <c r="P729" i="4"/>
  <c r="P1456" i="4"/>
  <c r="P197" i="4"/>
  <c r="P33" i="4"/>
  <c r="P1517" i="4"/>
  <c r="P543" i="4"/>
  <c r="P1470" i="4"/>
  <c r="P1005" i="4"/>
  <c r="P90" i="4"/>
  <c r="P930" i="4"/>
  <c r="P1300" i="4"/>
  <c r="P69" i="4"/>
  <c r="P601" i="4"/>
  <c r="P360" i="4"/>
  <c r="P636" i="4"/>
  <c r="P1682" i="4"/>
  <c r="P1281" i="4"/>
  <c r="P27" i="4"/>
  <c r="P657" i="4"/>
  <c r="P1001" i="4"/>
  <c r="P1594" i="4"/>
  <c r="P39" i="4"/>
  <c r="P38" i="4"/>
  <c r="P1383" i="4"/>
  <c r="P1030" i="4"/>
  <c r="P1172" i="4"/>
  <c r="P129" i="4"/>
  <c r="P1283" i="4"/>
  <c r="P1372" i="4"/>
  <c r="P280" i="4"/>
  <c r="P150" i="4"/>
  <c r="P552" i="4"/>
  <c r="P1698" i="4"/>
  <c r="P47" i="4"/>
  <c r="P1600" i="4"/>
  <c r="P1289" i="4"/>
  <c r="P272" i="4"/>
  <c r="P1555" i="4"/>
  <c r="P1434" i="4"/>
  <c r="P749" i="4"/>
  <c r="P165" i="4"/>
  <c r="P538" i="4"/>
  <c r="P399" i="4"/>
  <c r="P1610" i="4"/>
  <c r="P661" i="4"/>
  <c r="P124" i="4"/>
  <c r="P797" i="4"/>
  <c r="P1601" i="4"/>
  <c r="P1543" i="4"/>
  <c r="P1321" i="4"/>
  <c r="P76" i="4"/>
  <c r="P46" i="4"/>
  <c r="P161" i="4"/>
  <c r="P1091" i="4"/>
  <c r="P812" i="4"/>
  <c r="P1510" i="4"/>
  <c r="P487" i="4"/>
  <c r="P1115" i="4"/>
  <c r="P59" i="4"/>
  <c r="P1250" i="4"/>
  <c r="P1085" i="4"/>
  <c r="P1009" i="4"/>
  <c r="P1051" i="4"/>
  <c r="P424" i="4"/>
  <c r="P1396" i="4"/>
  <c r="P226" i="4"/>
  <c r="P1257" i="4"/>
  <c r="P383" i="4"/>
  <c r="P1665" i="4"/>
  <c r="P962" i="4"/>
  <c r="P847" i="4"/>
  <c r="P1648" i="4"/>
  <c r="P1046" i="4"/>
  <c r="P1553" i="4"/>
  <c r="P756" i="4"/>
  <c r="P1131" i="4"/>
  <c r="P678" i="4"/>
  <c r="P1279" i="4"/>
  <c r="P1577" i="4"/>
  <c r="P252" i="4"/>
  <c r="P402" i="4"/>
  <c r="P564" i="4"/>
  <c r="P1629" i="4"/>
  <c r="P1142" i="4"/>
  <c r="P1354" i="4"/>
  <c r="P1353" i="4"/>
  <c r="P62" i="4"/>
  <c r="P871" i="4"/>
  <c r="P679" i="4"/>
  <c r="P1328" i="4"/>
  <c r="P1369" i="4"/>
  <c r="P426" i="4"/>
  <c r="P492" i="4"/>
  <c r="P1105" i="4"/>
  <c r="P1007" i="4"/>
  <c r="P500" i="4"/>
  <c r="P634" i="4"/>
  <c r="P275" i="4"/>
  <c r="P405" i="4"/>
  <c r="P1049" i="4"/>
  <c r="P1574" i="4"/>
  <c r="P345" i="4"/>
  <c r="P791" i="4"/>
  <c r="P624" i="4"/>
  <c r="P183" i="4"/>
  <c r="P1597" i="4"/>
  <c r="P372" i="4"/>
  <c r="P576" i="4"/>
  <c r="P1270" i="4"/>
  <c r="P988" i="4"/>
  <c r="P1322" i="4"/>
  <c r="P597" i="4"/>
  <c r="P1116" i="4"/>
  <c r="P224" i="4"/>
  <c r="P1512" i="4"/>
  <c r="P1507" i="4"/>
  <c r="P1513" i="4"/>
  <c r="P731" i="4"/>
  <c r="P818" i="4"/>
  <c r="P113" i="4"/>
  <c r="P51" i="4"/>
  <c r="P631" i="4"/>
  <c r="P1114" i="4"/>
  <c r="P966" i="4"/>
  <c r="P456" i="4"/>
  <c r="P724" i="4"/>
  <c r="P537" i="4"/>
  <c r="P1020" i="4"/>
  <c r="P19" i="4"/>
  <c r="P1329" i="4"/>
  <c r="P74" i="4"/>
  <c r="P1604" i="4"/>
  <c r="P1071" i="4"/>
  <c r="P1034" i="4"/>
  <c r="P1319" i="4"/>
  <c r="P740" i="4"/>
  <c r="P1134" i="4"/>
  <c r="P1124" i="4"/>
  <c r="P854" i="4"/>
  <c r="P428" i="4"/>
  <c r="P690" i="4"/>
  <c r="P22" i="4"/>
  <c r="P1346" i="4"/>
  <c r="P164" i="4"/>
  <c r="P497" i="4"/>
  <c r="P237" i="4"/>
  <c r="P802" i="4"/>
  <c r="P483" i="4"/>
  <c r="P1640" i="4"/>
  <c r="P92" i="4"/>
  <c r="P207" i="4"/>
  <c r="P815" i="4"/>
  <c r="P298" i="4"/>
  <c r="P1401" i="4"/>
  <c r="P1103" i="4"/>
  <c r="P922" i="4"/>
  <c r="P980" i="4"/>
  <c r="P1230" i="4"/>
  <c r="P3" i="4"/>
  <c r="P140" i="4"/>
  <c r="P838" i="4"/>
  <c r="P1181" i="4"/>
  <c r="P1387" i="4"/>
  <c r="P1153" i="4"/>
  <c r="P194" i="4"/>
  <c r="P1548" i="4"/>
  <c r="P266" i="4"/>
  <c r="P653" i="4"/>
  <c r="P613" i="4"/>
  <c r="P763" i="4"/>
  <c r="P913" i="4"/>
  <c r="P782" i="4"/>
  <c r="P355" i="4"/>
  <c r="P1614" i="4"/>
  <c r="P474" i="4"/>
  <c r="P1173" i="4"/>
  <c r="P1639" i="4"/>
  <c r="P599" i="4"/>
  <c r="P963" i="4"/>
  <c r="P1117" i="4"/>
  <c r="P1645" i="4"/>
  <c r="P174" i="4"/>
  <c r="P1652" i="4"/>
  <c r="P379" i="4"/>
  <c r="P1554" i="4"/>
  <c r="P1620" i="4"/>
  <c r="P898" i="4"/>
  <c r="P216" i="4"/>
  <c r="P1367" i="4"/>
  <c r="P331" i="4"/>
  <c r="P491" i="4"/>
  <c r="P970" i="4"/>
  <c r="P1406" i="4"/>
  <c r="P1028" i="4"/>
  <c r="P1197" i="4"/>
  <c r="P878" i="4"/>
  <c r="P1609" i="4"/>
  <c r="P419" i="4"/>
  <c r="P1182" i="4"/>
  <c r="P70" i="4"/>
  <c r="P281" i="4"/>
  <c r="P991" i="4"/>
  <c r="P1275" i="4"/>
  <c r="P159" i="4"/>
  <c r="P398" i="4"/>
  <c r="P1048" i="4"/>
  <c r="P171" i="4"/>
  <c r="P844" i="4"/>
  <c r="P932" i="4"/>
  <c r="P629" i="4"/>
  <c r="P368" i="4"/>
  <c r="P1047" i="4"/>
  <c r="P448" i="4"/>
  <c r="P230" i="4"/>
  <c r="P1595" i="4"/>
  <c r="P300" i="4"/>
  <c r="P305" i="4"/>
  <c r="P1066" i="4"/>
  <c r="P1065" i="4"/>
  <c r="P1586" i="4"/>
  <c r="P860" i="4"/>
  <c r="P243" i="4"/>
  <c r="P1581" i="4"/>
  <c r="P1232" i="4"/>
  <c r="P610" i="4"/>
  <c r="P801" i="4"/>
  <c r="P700" i="4"/>
  <c r="P574" i="4"/>
  <c r="P1684" i="4"/>
  <c r="P534" i="4"/>
  <c r="P809" i="4"/>
  <c r="P579" i="4"/>
  <c r="P93" i="4"/>
  <c r="P1100" i="4"/>
  <c r="P1280" i="4"/>
  <c r="P806" i="4"/>
  <c r="P974" i="4"/>
  <c r="P1096" i="4"/>
  <c r="P1076" i="4"/>
  <c r="P639" i="4"/>
  <c r="P110" i="4"/>
  <c r="P414" i="4"/>
  <c r="P1244" i="4"/>
  <c r="P535" i="4"/>
  <c r="P1136" i="4"/>
  <c r="P995" i="4"/>
  <c r="P1029" i="4"/>
  <c r="P546" i="4"/>
  <c r="P712" i="4"/>
  <c r="P703" i="4"/>
  <c r="P1013" i="4"/>
  <c r="P598" i="4"/>
  <c r="P470" i="4"/>
  <c r="P1217" i="4"/>
  <c r="P1140" i="4"/>
  <c r="P571" i="4"/>
  <c r="P747" i="4"/>
  <c r="P365" i="4"/>
  <c r="P965" i="4"/>
  <c r="P1298" i="4"/>
  <c r="P257" i="4"/>
  <c r="P577" i="4"/>
  <c r="P136" i="4"/>
  <c r="P310" i="4"/>
  <c r="P1187" i="4"/>
  <c r="P527" i="4"/>
  <c r="P235" i="4"/>
  <c r="P594" i="4"/>
  <c r="P642" i="4"/>
  <c r="P1042" i="4"/>
  <c r="P1661" i="4"/>
  <c r="P542" i="4"/>
  <c r="P736" i="4"/>
  <c r="P643" i="4"/>
  <c r="P976" i="4"/>
  <c r="P842" i="4"/>
  <c r="P1677" i="4"/>
  <c r="P9" i="4"/>
  <c r="P1457" i="4"/>
  <c r="P730" i="4"/>
  <c r="P946" i="4"/>
  <c r="P1624" i="4"/>
  <c r="P239" i="4"/>
  <c r="P1475" i="4"/>
  <c r="P354" i="4"/>
  <c r="P1514" i="4"/>
  <c r="P1304" i="4"/>
  <c r="P1256" i="4"/>
  <c r="P828" i="4"/>
  <c r="P261" i="4"/>
  <c r="P1522" i="4"/>
  <c r="P1170" i="4"/>
  <c r="P699" i="4"/>
  <c r="P722" i="4"/>
  <c r="P1268" i="4"/>
  <c r="P1659" i="4"/>
  <c r="P1089" i="4"/>
  <c r="P1128" i="4"/>
  <c r="P1578" i="4"/>
  <c r="P1024" i="4"/>
  <c r="P793" i="4"/>
  <c r="P1489" i="4"/>
  <c r="P1175" i="4"/>
  <c r="P219" i="4"/>
  <c r="P942" i="4"/>
  <c r="P279" i="4"/>
  <c r="P1287" i="4"/>
  <c r="P790" i="4"/>
  <c r="P1418" i="4"/>
  <c r="P518" i="4"/>
  <c r="P529" i="4"/>
  <c r="P1179" i="4"/>
  <c r="P834" i="4"/>
  <c r="P993" i="4"/>
  <c r="P4" i="4"/>
  <c r="P336" i="4"/>
  <c r="P1252" i="4"/>
  <c r="P451" i="4"/>
  <c r="P674" i="4"/>
  <c r="P1615" i="4"/>
  <c r="P323" i="4"/>
  <c r="P1148" i="4"/>
  <c r="P648" i="4"/>
  <c r="P1466" i="4"/>
  <c r="P1141" i="4"/>
  <c r="P1113" i="4"/>
  <c r="P234" i="4"/>
  <c r="P1072" i="4"/>
  <c r="P288" i="4"/>
  <c r="P1061" i="4"/>
  <c r="P951" i="4"/>
  <c r="P190" i="4"/>
  <c r="P1416" i="4"/>
  <c r="P1550" i="4"/>
  <c r="P935" i="4"/>
  <c r="P394" i="4"/>
  <c r="P1435" i="4"/>
  <c r="P816" i="4"/>
  <c r="P1126" i="4"/>
  <c r="P1138" i="4"/>
  <c r="P1462" i="4"/>
  <c r="P907" i="4"/>
  <c r="P1290" i="4"/>
  <c r="P277" i="4"/>
  <c r="P1258" i="4"/>
  <c r="P119" i="4"/>
  <c r="P580" i="4"/>
  <c r="P182" i="4"/>
  <c r="P112" i="4"/>
  <c r="P1331" i="4"/>
  <c r="P1202" i="4"/>
  <c r="P886" i="4"/>
  <c r="P920" i="4"/>
  <c r="P837" i="4"/>
  <c r="P1547" i="4"/>
  <c r="P160" i="4"/>
  <c r="P130" i="4"/>
  <c r="P583" i="4"/>
  <c r="P1519" i="4"/>
  <c r="P968" i="4"/>
  <c r="P733" i="4"/>
  <c r="P1446" i="4"/>
  <c r="P912" i="4"/>
  <c r="P867" i="4"/>
  <c r="P146" i="4"/>
  <c r="P1382" i="4"/>
  <c r="P254" i="4"/>
  <c r="P862" i="4"/>
  <c r="P5" i="4"/>
  <c r="P553" i="4"/>
  <c r="P1606" i="4"/>
  <c r="P184" i="4"/>
  <c r="P525" i="4"/>
  <c r="P25" i="4"/>
  <c r="P741" i="4"/>
  <c r="P874" i="4"/>
  <c r="P30" i="4"/>
  <c r="P1628" i="4"/>
  <c r="P1260" i="4"/>
  <c r="P1490" i="4"/>
  <c r="P585" i="4"/>
  <c r="P1266" i="4"/>
  <c r="P233" i="4"/>
  <c r="P462" i="4"/>
  <c r="P416" i="4"/>
  <c r="P1348" i="4"/>
  <c r="P1664" i="4"/>
  <c r="P1278" i="4"/>
  <c r="P1276" i="4"/>
  <c r="P715" i="4"/>
  <c r="P541" i="4"/>
  <c r="P1627" i="4"/>
  <c r="P1302" i="4"/>
  <c r="P1151" i="4"/>
  <c r="P55" i="4"/>
  <c r="P937" i="4"/>
  <c r="P1405" i="4"/>
  <c r="P507" i="4"/>
  <c r="P200" i="4"/>
  <c r="P742" i="4"/>
  <c r="P1651" i="4"/>
  <c r="P931" i="4"/>
  <c r="P26" i="4"/>
  <c r="P441" i="4"/>
  <c r="P1000" i="4"/>
  <c r="P1358" i="4"/>
  <c r="P1359" i="4"/>
  <c r="P540" i="4"/>
  <c r="P98" i="4"/>
  <c r="P142" i="4"/>
  <c r="P388" i="4"/>
  <c r="P979" i="4"/>
  <c r="P1296" i="4"/>
  <c r="P719" i="4"/>
  <c r="P528" i="4"/>
  <c r="P1095" i="4"/>
  <c r="P725" i="4"/>
  <c r="P1233" i="4"/>
  <c r="P106" i="4"/>
  <c r="P1660" i="4"/>
  <c r="P1058" i="4"/>
  <c r="P253" i="4"/>
  <c r="P1323" i="4"/>
  <c r="P1445" i="4"/>
  <c r="P676" i="4"/>
  <c r="P644" i="4"/>
  <c r="P799" i="4"/>
  <c r="P84" i="4"/>
  <c r="P972" i="4"/>
  <c r="P1424" i="4"/>
  <c r="P68" i="4"/>
  <c r="P186" i="4"/>
  <c r="P501" i="4"/>
  <c r="P824" i="4"/>
  <c r="P1430" i="4"/>
  <c r="P155" i="4"/>
  <c r="P1612" i="4"/>
  <c r="P18" i="4"/>
  <c r="P466" i="4"/>
  <c r="P421" i="4"/>
  <c r="P397" i="4"/>
  <c r="P1477" i="4"/>
  <c r="P1251" i="4"/>
  <c r="P145" i="4"/>
  <c r="P1062" i="4"/>
  <c r="P1098" i="4"/>
  <c r="P1644" i="4"/>
  <c r="P655" i="4"/>
  <c r="P1016" i="4"/>
  <c r="P762" i="4"/>
  <c r="P180" i="4"/>
  <c r="P1495" i="4"/>
  <c r="P71" i="4"/>
  <c r="P1255" i="4"/>
  <c r="P555" i="4"/>
  <c r="P107" i="4"/>
  <c r="P127" i="4"/>
  <c r="P1104" i="4"/>
  <c r="P900" i="4"/>
  <c r="P356" i="4"/>
  <c r="P1273" i="4"/>
  <c r="P1259" i="4"/>
  <c r="P154" i="4"/>
  <c r="P1338" i="4"/>
  <c r="P1535" i="4"/>
  <c r="P671" i="4"/>
  <c r="P217" i="4"/>
  <c r="P408" i="4"/>
  <c r="P921" i="4"/>
  <c r="P66" i="4"/>
  <c r="P940" i="4"/>
  <c r="P835" i="4"/>
  <c r="P1658" i="4"/>
  <c r="P885" i="4"/>
  <c r="P697" i="4"/>
  <c r="P1393" i="4"/>
  <c r="P173" i="4"/>
  <c r="P778" i="4"/>
  <c r="P638" i="4"/>
  <c r="P1253" i="4"/>
  <c r="P519" i="4"/>
  <c r="P677" i="4"/>
  <c r="P40" i="4"/>
  <c r="P484" i="4"/>
  <c r="P1143" i="4"/>
  <c r="P286" i="4"/>
  <c r="P1693" i="4"/>
  <c r="P1483" i="4"/>
  <c r="P517" i="4"/>
  <c r="P1650" i="4"/>
  <c r="P1668" i="4"/>
  <c r="P957" i="4"/>
  <c r="P342" i="4"/>
  <c r="P989" i="4"/>
  <c r="P1591" i="4"/>
  <c r="P1622" i="4"/>
  <c r="P208" i="4"/>
  <c r="P1545" i="4"/>
  <c r="P1039" i="4"/>
  <c r="P706" i="4"/>
  <c r="P1326" i="4"/>
  <c r="P589" i="4"/>
  <c r="P1669" i="4"/>
  <c r="P683" i="4"/>
  <c r="P1112" i="4"/>
  <c r="P999" i="4"/>
  <c r="P926" i="4"/>
  <c r="P857" i="4"/>
  <c r="P167" i="4"/>
  <c r="P971" i="4"/>
  <c r="P649" i="4"/>
  <c r="P1084" i="4"/>
  <c r="P1154" i="4"/>
  <c r="P560" i="4"/>
  <c r="P1068" i="4"/>
  <c r="P950" i="4"/>
  <c r="P502" i="4"/>
  <c r="P1373" i="4"/>
  <c r="P1079" i="4"/>
  <c r="P704" i="4"/>
  <c r="P1537" i="4"/>
  <c r="P351" i="4"/>
  <c r="P1271" i="4"/>
  <c r="P232" i="4"/>
  <c r="P917" i="4"/>
  <c r="P949" i="4"/>
  <c r="P505" i="4"/>
  <c r="P726" i="4"/>
  <c r="P362" i="4"/>
  <c r="P65" i="4"/>
  <c r="P1431" i="4"/>
  <c r="P10" i="4"/>
  <c r="P67" i="4"/>
  <c r="P609" i="4"/>
  <c r="P1649" i="4"/>
  <c r="P1241" i="4"/>
  <c r="P287" i="4"/>
  <c r="P1571" i="4"/>
  <c r="P158" i="4"/>
  <c r="P263" i="4"/>
  <c r="P338" i="4"/>
  <c r="P293" i="4"/>
  <c r="P1598" i="4"/>
  <c r="P1249" i="4"/>
  <c r="P191" i="4"/>
  <c r="P177" i="4"/>
  <c r="P621" i="4"/>
  <c r="P1194" i="4"/>
  <c r="P1404" i="4"/>
  <c r="P1282" i="4"/>
  <c r="P499" i="4"/>
  <c r="P1336" i="4"/>
  <c r="P509" i="4"/>
  <c r="P1530" i="4"/>
  <c r="P48" i="4"/>
  <c r="P685" i="4"/>
  <c r="P152" i="4"/>
  <c r="P433" i="4"/>
  <c r="P873" i="4"/>
  <c r="P403" i="4"/>
  <c r="P1219" i="4"/>
  <c r="P1443" i="4"/>
  <c r="P1274" i="4"/>
  <c r="P1427" i="4"/>
  <c r="P1130" i="4"/>
  <c r="P775" i="4"/>
  <c r="P248" i="4"/>
  <c r="P270" i="4"/>
  <c r="P32" i="4"/>
  <c r="P1188" i="4"/>
  <c r="P209" i="4"/>
  <c r="P271" i="4"/>
  <c r="P77" i="4"/>
  <c r="P1264" i="4"/>
  <c r="P1465" i="4"/>
  <c r="P627" i="4"/>
  <c r="P1206" i="4"/>
  <c r="P622" i="4"/>
  <c r="P1429" i="4"/>
  <c r="P447" i="4"/>
  <c r="P887" i="4"/>
  <c r="P1330" i="4"/>
  <c r="P358" i="4"/>
  <c r="P647" i="4"/>
  <c r="P1621" i="4"/>
  <c r="Q126" i="4"/>
  <c r="Q1656" i="4"/>
  <c r="Q1246" i="4"/>
  <c r="Q117" i="4"/>
  <c r="Q1634" i="4"/>
  <c r="Q830" i="4"/>
  <c r="Q1637" i="4"/>
  <c r="Q640" i="4"/>
  <c r="Q641" i="4"/>
  <c r="Q284" i="4"/>
  <c r="Q1106" i="4"/>
  <c r="Q172" i="4"/>
  <c r="Q1127" i="4"/>
  <c r="Q301" i="4"/>
  <c r="Q773" i="4"/>
  <c r="Q709" i="4"/>
  <c r="Q840" i="4"/>
  <c r="Q1663" i="4"/>
  <c r="Q1411" i="4"/>
  <c r="Q659" i="4"/>
  <c r="Q767" i="4"/>
  <c r="Q1267" i="4"/>
  <c r="Q1174" i="4"/>
  <c r="Q1306" i="4"/>
  <c r="Q125" i="4"/>
  <c r="Q391" i="4"/>
  <c r="Q688" i="4"/>
  <c r="Q859" i="4"/>
  <c r="Q43" i="4"/>
  <c r="Q925" i="4"/>
  <c r="Q578" i="4"/>
  <c r="Q1310" i="4"/>
  <c r="Q1524" i="4"/>
  <c r="Q1449" i="4"/>
  <c r="Q969" i="4"/>
  <c r="Q1160" i="4"/>
  <c r="Q870" i="4"/>
  <c r="Q1040" i="4"/>
  <c r="Q1247" i="4"/>
  <c r="Q1158" i="4"/>
  <c r="Q1491" i="4"/>
  <c r="Q967" i="4"/>
  <c r="Q760" i="4"/>
  <c r="Q1056" i="4"/>
  <c r="Q45" i="4"/>
  <c r="Q536" i="4"/>
  <c r="Q1238" i="4"/>
  <c r="Q1630" i="4"/>
  <c r="Q1454" i="4"/>
  <c r="Q795" i="4"/>
  <c r="Q516" i="4"/>
  <c r="Q384" i="4"/>
  <c r="Q381" i="4"/>
  <c r="Q1542" i="4"/>
  <c r="Q479" i="4"/>
  <c r="Q611" i="4"/>
  <c r="Q1485" i="4"/>
  <c r="Q1118" i="4"/>
  <c r="Q1607" i="4"/>
  <c r="Q1224" i="4"/>
  <c r="Q1240" i="4"/>
  <c r="Q201" i="4"/>
  <c r="Q1349" i="4"/>
  <c r="Q1225" i="4"/>
  <c r="Q1461" i="4"/>
  <c r="Q914" i="4"/>
  <c r="Q1269" i="4"/>
  <c r="Q321" i="4"/>
  <c r="Q442" i="4"/>
  <c r="Q646" i="4"/>
  <c r="Q385" i="4"/>
  <c r="Q1327" i="4"/>
  <c r="Q635" i="4"/>
  <c r="Q689" i="4"/>
  <c r="Q303" i="4"/>
  <c r="Q1576" i="4"/>
  <c r="Q480" i="4"/>
  <c r="Q1191" i="4"/>
  <c r="Q608" i="4"/>
  <c r="Q423" i="4"/>
  <c r="Q148" i="4"/>
  <c r="Q361" i="4"/>
  <c r="Q1178" i="4"/>
  <c r="Q1633" i="4"/>
  <c r="Q822" i="4"/>
  <c r="Q884" i="4"/>
  <c r="Q623" i="4"/>
  <c r="Q1164" i="4"/>
  <c r="Q332" i="4"/>
  <c r="Q1518" i="4"/>
  <c r="Q324" i="4"/>
  <c r="Q673" i="4"/>
  <c r="Q695" i="4"/>
  <c r="Q460" i="4"/>
  <c r="Q1516" i="4"/>
  <c r="Q1002" i="4"/>
  <c r="Q663" i="4"/>
  <c r="Q315" i="4"/>
  <c r="Q794" i="4"/>
  <c r="Q869" i="4"/>
  <c r="Q588" i="4"/>
  <c r="Q617" i="4"/>
  <c r="Q319" i="4"/>
  <c r="Q1107" i="4"/>
  <c r="Q132" i="4"/>
  <c r="Q1546" i="4"/>
  <c r="Q895" i="4"/>
  <c r="Q1646" i="4"/>
  <c r="Q973" i="4"/>
  <c r="Q169" i="4"/>
  <c r="Q220" i="4"/>
  <c r="Q908" i="4"/>
  <c r="Q982" i="4"/>
  <c r="Q138" i="4"/>
  <c r="Q1234" i="4"/>
  <c r="Q1272" i="4"/>
  <c r="Q1402" i="4"/>
  <c r="Q720" i="4"/>
  <c r="Q1045" i="4"/>
  <c r="Q352" i="4"/>
  <c r="Q1043" i="4"/>
  <c r="Q1481" i="4"/>
  <c r="Q1528" i="4"/>
  <c r="Q1044" i="4"/>
  <c r="Q1212" i="4"/>
  <c r="Q101" i="4"/>
  <c r="Q1286" i="4"/>
  <c r="Q1026" i="4"/>
  <c r="Q1314" i="4"/>
  <c r="Q996" i="4"/>
  <c r="Q333" i="4"/>
  <c r="Q506" i="4"/>
  <c r="Q1307" i="4"/>
  <c r="Q710" i="4"/>
  <c r="Q924" i="4"/>
  <c r="Q490" i="4"/>
  <c r="Q1195" i="4"/>
  <c r="Q776" i="4"/>
  <c r="Q1585" i="4"/>
  <c r="Q327" i="4"/>
  <c r="Q781" i="4"/>
  <c r="Q855" i="4"/>
  <c r="Q1482" i="4"/>
  <c r="Q757" i="4"/>
  <c r="Q1662" i="4"/>
  <c r="Q465" i="4"/>
  <c r="Q123" i="4"/>
  <c r="Q1332" i="4"/>
  <c r="Q1333" i="4"/>
  <c r="Q149" i="4"/>
  <c r="Q330" i="4"/>
  <c r="Q1350" i="4"/>
  <c r="Q1186" i="4"/>
  <c r="Q682" i="4"/>
  <c r="Q603" i="4"/>
  <c r="Q1399" i="4"/>
  <c r="Q468" i="4"/>
  <c r="Q592" i="4"/>
  <c r="Q1380" i="4"/>
  <c r="Q512" i="4"/>
  <c r="Q523" i="4"/>
  <c r="Q1094" i="4"/>
  <c r="Q1558" i="4"/>
  <c r="Q593" i="4"/>
  <c r="Q1097" i="4"/>
  <c r="Q304" i="4"/>
  <c r="Q353" i="4"/>
  <c r="Q1496" i="4"/>
  <c r="Q952" i="4"/>
  <c r="Q1529" i="4"/>
  <c r="Q225" i="4"/>
  <c r="Q1632" i="4"/>
  <c r="Q848" i="4"/>
  <c r="Q1277" i="4"/>
  <c r="Q463" i="4"/>
  <c r="Q392" i="4"/>
  <c r="Q698" i="4"/>
  <c r="Q823" i="4"/>
  <c r="Q1471" i="4"/>
  <c r="Q485" i="4"/>
  <c r="Q395" i="4"/>
  <c r="Q1200" i="4"/>
  <c r="Q292" i="4"/>
  <c r="Q798" i="4"/>
  <c r="Q1345" i="4"/>
  <c r="Q1643" i="4"/>
  <c r="Q805" i="4"/>
  <c r="Q1313" i="4"/>
  <c r="Q1407" i="4"/>
  <c r="Q493" i="4"/>
  <c r="Q533" i="4"/>
  <c r="Q880" i="4"/>
  <c r="Q1617" i="4"/>
  <c r="Q175" i="4"/>
  <c r="Q625" i="4"/>
  <c r="Q1362" i="4"/>
  <c r="Q1006" i="4"/>
  <c r="Q658" i="4"/>
  <c r="Q195" i="4"/>
  <c r="Q96" i="4"/>
  <c r="Q432" i="4"/>
  <c r="Q498" i="4"/>
  <c r="Q600" i="4"/>
  <c r="Q1422" i="4"/>
  <c r="Q521" i="4"/>
  <c r="Q845" i="4"/>
  <c r="Q1472" i="4"/>
  <c r="Q1093" i="4"/>
  <c r="Q1492" i="4"/>
  <c r="Q464" i="4"/>
  <c r="Q1499" i="4"/>
  <c r="Q893" i="4"/>
  <c r="Q1041" i="4"/>
  <c r="Q992" i="4"/>
  <c r="Q1523" i="4"/>
  <c r="Q1487" i="4"/>
  <c r="Q437" i="4"/>
  <c r="Q108" i="4"/>
  <c r="Q1589" i="4"/>
  <c r="Q948" i="4"/>
  <c r="Q439" i="4"/>
  <c r="Q614" i="4"/>
  <c r="Q1448" i="4"/>
  <c r="Q481" i="4"/>
  <c r="Q939" i="4"/>
  <c r="Q54" i="4"/>
  <c r="Q575" i="4"/>
  <c r="Q454" i="4"/>
  <c r="Q1053" i="4"/>
  <c r="Q714" i="4"/>
  <c r="Q320" i="4"/>
  <c r="Q666" i="4"/>
  <c r="Q205" i="4"/>
  <c r="Q1215" i="4"/>
  <c r="Q1459" i="4"/>
  <c r="Q134" i="4"/>
  <c r="Q344" i="4"/>
  <c r="Q467" i="4"/>
  <c r="Q1340" i="4"/>
  <c r="Q927" i="4"/>
  <c r="Q276" i="4"/>
  <c r="Q1207" i="4"/>
  <c r="Q737" i="4"/>
  <c r="Q956" i="4"/>
  <c r="Q783" i="4"/>
  <c r="Q702" i="4"/>
  <c r="Q297" i="4"/>
  <c r="Q436" i="4"/>
  <c r="Q945" i="4"/>
  <c r="Q1657" i="4"/>
  <c r="Q681" i="4"/>
  <c r="Q1210" i="4"/>
  <c r="Q82" i="4"/>
  <c r="Q1209" i="4"/>
  <c r="Q691" i="4"/>
  <c r="Q278" i="4"/>
  <c r="Q875" i="4"/>
  <c r="Q236" i="4"/>
  <c r="Q1309" i="4"/>
  <c r="Q1081" i="4"/>
  <c r="Q872" i="4"/>
  <c r="Q452" i="4"/>
  <c r="Q390" i="4"/>
  <c r="Q247" i="4"/>
  <c r="Q563" i="4"/>
  <c r="Q1478" i="4"/>
  <c r="Q1452" i="4"/>
  <c r="Q1147" i="4"/>
  <c r="Q915" i="4"/>
  <c r="Q514" i="4"/>
  <c r="Q1226" i="4"/>
  <c r="Q72" i="4"/>
  <c r="Q488" i="4"/>
  <c r="Q1573" i="4"/>
  <c r="Q841" i="4"/>
  <c r="Q1695" i="4"/>
  <c r="Q772" i="4"/>
  <c r="Q15" i="4"/>
  <c r="Q1672" i="4"/>
  <c r="Q1086" i="4"/>
  <c r="Q1707" i="4"/>
  <c r="Q894" i="4"/>
  <c r="Q389" i="4"/>
  <c r="Q1689" i="4"/>
  <c r="Q832" i="4"/>
  <c r="Q936" i="4"/>
  <c r="Q242" i="4"/>
  <c r="Q377" i="4"/>
  <c r="Q866" i="4"/>
  <c r="Q429" i="4"/>
  <c r="Q1377" i="4"/>
  <c r="Q557" i="4"/>
  <c r="Q558" i="4"/>
  <c r="Q1467" i="4"/>
  <c r="Q1636" i="4"/>
  <c r="Q289" i="4"/>
  <c r="Q1688" i="4"/>
  <c r="Q440" i="4"/>
  <c r="Q735" i="4"/>
  <c r="Q1468" i="4"/>
  <c r="Q789" i="4"/>
  <c r="Q1638" i="4"/>
  <c r="Q406" i="4"/>
  <c r="Q1036" i="4"/>
  <c r="Q427" i="4"/>
  <c r="Q933" i="4"/>
  <c r="Q176" i="4"/>
  <c r="Q1017" i="4"/>
  <c r="Q755" i="4"/>
  <c r="Q438" i="4"/>
  <c r="Q587" i="4"/>
  <c r="Q99" i="4"/>
  <c r="Q645" i="4"/>
  <c r="Q1541" i="4"/>
  <c r="Q788" i="4"/>
  <c r="Q1395" i="4"/>
  <c r="Q1408" i="4"/>
  <c r="Q1605" i="4"/>
  <c r="Q1450" i="4"/>
  <c r="Q1180" i="4"/>
  <c r="Q1613" i="4"/>
  <c r="Q510" i="4"/>
  <c r="Q549" i="4"/>
  <c r="Q1692" i="4"/>
  <c r="Q753" i="4"/>
  <c r="Q777" i="4"/>
  <c r="Q526" i="4"/>
  <c r="Q985" i="4"/>
  <c r="Q1453" i="4"/>
  <c r="Q707" i="4"/>
  <c r="Q347" i="4"/>
  <c r="Q595" i="4"/>
  <c r="Q1123" i="4"/>
  <c r="Q1337" i="4"/>
  <c r="Q1343" i="4"/>
  <c r="Q1476" i="4"/>
  <c r="Q556" i="4"/>
  <c r="Q115" i="4"/>
  <c r="Q52" i="4"/>
  <c r="Q1616" i="4"/>
  <c r="Q954" i="4"/>
  <c r="Q1355" i="4"/>
  <c r="Q1150" i="4"/>
  <c r="Q717" i="4"/>
  <c r="Q1563" i="4"/>
  <c r="Q515" i="4"/>
  <c r="Q1549" i="4"/>
  <c r="Q1132" i="4"/>
  <c r="Q223" i="4"/>
  <c r="Q222" i="4"/>
  <c r="Q221" i="4"/>
  <c r="Q1119" i="4"/>
  <c r="Q1167" i="4"/>
  <c r="Q1064" i="4"/>
  <c r="Q255" i="4"/>
  <c r="Q532" i="4"/>
  <c r="Q983" i="4"/>
  <c r="Q198" i="4"/>
  <c r="Q1159" i="4"/>
  <c r="Q1421" i="4"/>
  <c r="Q1090" i="4"/>
  <c r="Q774" i="4"/>
  <c r="Q780" i="4"/>
  <c r="Q667" i="4"/>
  <c r="Q1501" i="4"/>
  <c r="Q453" i="4"/>
  <c r="Q35" i="4"/>
  <c r="Q768" i="4"/>
  <c r="Q1364" i="4"/>
  <c r="Q1511" i="4"/>
  <c r="Q1655" i="4"/>
  <c r="Q1157" i="4"/>
  <c r="Q340" i="4"/>
  <c r="Q1559" i="4"/>
  <c r="Q1417" i="4"/>
  <c r="Q604" i="4"/>
  <c r="Q215" i="4"/>
  <c r="Q1021" i="4"/>
  <c r="Q1458" i="4"/>
  <c r="Q44" i="4"/>
  <c r="Q984" i="4"/>
  <c r="Q1165" i="4"/>
  <c r="Q1608" i="4"/>
  <c r="Q1014" i="4"/>
  <c r="Q1018" i="4"/>
  <c r="Q868" i="4"/>
  <c r="Q153" i="4"/>
  <c r="Q1642" i="4"/>
  <c r="Q693" i="4"/>
  <c r="Q350" i="4"/>
  <c r="Q1023" i="4"/>
  <c r="Q723" i="4"/>
  <c r="Q168" i="4"/>
  <c r="Q814" i="4"/>
  <c r="Q103" i="4"/>
  <c r="Q1092" i="4"/>
  <c r="Q748" i="4"/>
  <c r="Q14" i="4"/>
  <c r="Q1455" i="4"/>
  <c r="Q1169" i="4"/>
  <c r="Q181" i="4"/>
  <c r="Q459" i="4"/>
  <c r="Q1394" i="4"/>
  <c r="Q1666" i="4"/>
  <c r="Q508" i="4"/>
  <c r="Q1139" i="4"/>
  <c r="Q1360" i="4"/>
  <c r="Q545" i="4"/>
  <c r="Q1704" i="4"/>
  <c r="Q863" i="4"/>
  <c r="Q1385" i="4"/>
  <c r="Q1177" i="4"/>
  <c r="Q430" i="4"/>
  <c r="Q357" i="4"/>
  <c r="Q1494" i="4"/>
  <c r="Q520" i="4"/>
  <c r="Q734" i="4"/>
  <c r="Q1108" i="4"/>
  <c r="Q1460" i="4"/>
  <c r="Q34" i="4"/>
  <c r="Q1381" i="4"/>
  <c r="Q1243" i="4"/>
  <c r="Q504" i="4"/>
  <c r="Q964" i="4"/>
  <c r="Q1341" i="4"/>
  <c r="Q1231" i="4"/>
  <c r="Q1069" i="4"/>
  <c r="Q503" i="4"/>
  <c r="Q137" i="4"/>
  <c r="Q1248" i="4"/>
  <c r="Q1439" i="4"/>
  <c r="Q771" i="4"/>
  <c r="Q1603" i="4"/>
  <c r="Q411" i="4"/>
  <c r="Q418" i="4"/>
  <c r="Q120" i="4"/>
  <c r="Q157" i="4"/>
  <c r="Q807" i="4"/>
  <c r="Q316" i="4"/>
  <c r="Q692" i="4"/>
  <c r="Q1426" i="4"/>
  <c r="Q727" i="4"/>
  <c r="Q495" i="4"/>
  <c r="Q24" i="4"/>
  <c r="Q139" i="4"/>
  <c r="Q591" i="4"/>
  <c r="Q1063" i="4"/>
  <c r="Q1198" i="4"/>
  <c r="Q1137" i="4"/>
  <c r="Q836" i="4"/>
  <c r="Q1344" i="4"/>
  <c r="Q1623" i="4"/>
  <c r="Q1356" i="4"/>
  <c r="Q1099" i="4"/>
  <c r="Q422" i="4"/>
  <c r="Q511" i="4"/>
  <c r="Q708" i="4"/>
  <c r="Q1216" i="4"/>
  <c r="Q309" i="4"/>
  <c r="Q1560" i="4"/>
  <c r="Q1700" i="4"/>
  <c r="Q1687" i="4"/>
  <c r="Q256" i="4"/>
  <c r="Q482" i="4"/>
  <c r="Q189" i="4"/>
  <c r="Q849" i="4"/>
  <c r="Q582" i="4"/>
  <c r="Q804" i="4"/>
  <c r="Q258" i="4"/>
  <c r="Q1214" i="4"/>
  <c r="Q711" i="4"/>
  <c r="Q1681" i="4"/>
  <c r="Q1285" i="4"/>
  <c r="Q1694" i="4"/>
  <c r="Q550" i="4"/>
  <c r="Q343" i="4"/>
  <c r="Q1526" i="4"/>
  <c r="Q28" i="4"/>
  <c r="Q669" i="4"/>
  <c r="Q633" i="4"/>
  <c r="Q1077" i="4"/>
  <c r="Q1683" i="4"/>
  <c r="Q1015" i="4"/>
  <c r="Q218" i="4"/>
  <c r="Q944" i="4"/>
  <c r="Q728" i="4"/>
  <c r="Q265" i="4"/>
  <c r="Q97" i="4"/>
  <c r="Q784" i="4"/>
  <c r="Q178" i="4"/>
  <c r="Q687" i="4"/>
  <c r="Q1706" i="4"/>
  <c r="Q121" i="4"/>
  <c r="Q524" i="4"/>
  <c r="Q1371" i="4"/>
  <c r="Q864" i="4"/>
  <c r="Q861" i="4"/>
  <c r="Q902" i="4"/>
  <c r="Q1080" i="4"/>
  <c r="Q1201" i="4"/>
  <c r="Q581" i="4"/>
  <c r="Q61" i="4"/>
  <c r="Q170" i="4"/>
  <c r="Q496" i="4"/>
  <c r="Q1078" i="4"/>
  <c r="Q29" i="4"/>
  <c r="Q478" i="4"/>
  <c r="Q166" i="4"/>
  <c r="Q928" i="4"/>
  <c r="Q901" i="4"/>
  <c r="Q779" i="4"/>
  <c r="Q1552" i="4"/>
  <c r="Q839" i="4"/>
  <c r="Q1192" i="4"/>
  <c r="Q810" i="4"/>
  <c r="Q1190" i="4"/>
  <c r="Q295" i="4"/>
  <c r="Q1509" i="4"/>
  <c r="Q57" i="4"/>
  <c r="Q249" i="4"/>
  <c r="Q1361" i="4"/>
  <c r="Q1440" i="4"/>
  <c r="Q2" i="4"/>
  <c r="Q652" i="4"/>
  <c r="Q953" i="4"/>
  <c r="Q1685" i="4"/>
  <c r="Q943" i="4"/>
  <c r="Q654" i="4"/>
  <c r="Q769" i="4"/>
  <c r="Q1480" i="4"/>
  <c r="Q1237" i="4"/>
  <c r="Q1102" i="4"/>
  <c r="Q1551" i="4"/>
  <c r="Q1410" i="4"/>
  <c r="Q811" i="4"/>
  <c r="Q387" i="4"/>
  <c r="Q602" i="4"/>
  <c r="Q250" i="4"/>
  <c r="Q1539" i="4"/>
  <c r="Q1444" i="4"/>
  <c r="Q475" i="4"/>
  <c r="Q1690" i="4"/>
  <c r="Q1618" i="4"/>
  <c r="Q1641" i="4"/>
  <c r="Q1135" i="4"/>
  <c r="Q1680" i="4"/>
  <c r="Q56" i="4"/>
  <c r="Q471" i="4"/>
  <c r="Q156" i="4"/>
  <c r="Q1366" i="4"/>
  <c r="Q1676" i="4"/>
  <c r="Q743" i="4"/>
  <c r="Q63" i="4"/>
  <c r="Q650" i="4"/>
  <c r="Q227" i="4"/>
  <c r="Q322" i="4"/>
  <c r="Q1220" i="4"/>
  <c r="Q94" i="4"/>
  <c r="Q716" i="4"/>
  <c r="Q1301" i="4"/>
  <c r="Q881" i="4"/>
  <c r="Q905" i="4"/>
  <c r="Q1008" i="4"/>
  <c r="Q1204" i="4"/>
  <c r="Q947" i="4"/>
  <c r="Q1031" i="4"/>
  <c r="Q1596" i="4"/>
  <c r="Q566" i="4"/>
  <c r="Q472" i="4"/>
  <c r="Q960" i="4"/>
  <c r="Q1239" i="4"/>
  <c r="Q1245" i="4"/>
  <c r="Q758" i="4"/>
  <c r="Q701" i="4"/>
  <c r="Q1218" i="4"/>
  <c r="Q89" i="4"/>
  <c r="Q850" i="4"/>
  <c r="Q694" i="4"/>
  <c r="Q1227" i="4"/>
  <c r="Q1185" i="4"/>
  <c r="Q188" i="4"/>
  <c r="Q1556" i="4"/>
  <c r="Q231" i="4"/>
  <c r="Q1370" i="4"/>
  <c r="Q1083" i="4"/>
  <c r="Q53" i="4"/>
  <c r="Q977" i="4"/>
  <c r="Q934" i="4"/>
  <c r="Q13" i="4"/>
  <c r="Q1376" i="4"/>
  <c r="Q721" i="4"/>
  <c r="Q1032" i="4"/>
  <c r="Q494" i="4"/>
  <c r="Q7" i="4"/>
  <c r="Q455" i="4"/>
  <c r="Q1363" i="4"/>
  <c r="Q409" i="4"/>
  <c r="Q786" i="4"/>
  <c r="Q1242" i="4"/>
  <c r="Q1498" i="4"/>
  <c r="Q547" i="4"/>
  <c r="Q1583" i="4"/>
  <c r="Q185" i="4"/>
  <c r="Q1625" i="4"/>
  <c r="Q1673" i="4"/>
  <c r="Q1166" i="4"/>
  <c r="Q412" i="4"/>
  <c r="Q1334" i="4"/>
  <c r="Q193" i="4"/>
  <c r="Q141" i="4"/>
  <c r="Q831" i="4"/>
  <c r="Q163" i="4"/>
  <c r="Q808" i="4"/>
  <c r="Q1320" i="4"/>
  <c r="Q1374" i="4"/>
  <c r="Q1193" i="4"/>
  <c r="Q346" i="4"/>
  <c r="Q238" i="4"/>
  <c r="Q668" i="4"/>
  <c r="Q16" i="4"/>
  <c r="Q11" i="4"/>
  <c r="Q958" i="4"/>
  <c r="Q449" i="4"/>
  <c r="Q349" i="4"/>
  <c r="Q1176" i="4"/>
  <c r="Q765" i="4"/>
  <c r="Q1671" i="4"/>
  <c r="Q670" i="4"/>
  <c r="Q114" i="4"/>
  <c r="Q1503" i="4"/>
  <c r="Q544" i="4"/>
  <c r="Q476" i="4"/>
  <c r="Q626" i="4"/>
  <c r="Q792" i="4"/>
  <c r="Q375" i="4"/>
  <c r="Q206" i="4"/>
  <c r="Q998" i="4"/>
  <c r="Q1067" i="4"/>
  <c r="Q833" i="4"/>
  <c r="Q986" i="4"/>
  <c r="Q1515" i="4"/>
  <c r="Q938" i="4"/>
  <c r="Q75" i="4"/>
  <c r="Q987" i="4"/>
  <c r="Q732" i="4"/>
  <c r="Q1397" i="4"/>
  <c r="Q1254" i="4"/>
  <c r="Q941" i="4"/>
  <c r="Q374" i="4"/>
  <c r="Q759" i="4"/>
  <c r="Q1521" i="4"/>
  <c r="Q1414" i="4"/>
  <c r="Q1413" i="4"/>
  <c r="Q1415" i="4"/>
  <c r="Q680" i="4"/>
  <c r="Q852" i="4"/>
  <c r="Q851" i="4"/>
  <c r="Q1703" i="4"/>
  <c r="Q919" i="4"/>
  <c r="Q325" i="4"/>
  <c r="Q307" i="4"/>
  <c r="Q1156" i="4"/>
  <c r="Q367" i="4"/>
  <c r="Q477" i="4"/>
  <c r="Q1311" i="4"/>
  <c r="Q1391" i="4"/>
  <c r="Q1463" i="4"/>
  <c r="Q1121" i="4"/>
  <c r="Q539" i="4"/>
  <c r="Q339" i="4"/>
  <c r="Q1347" i="4"/>
  <c r="Q179" i="4"/>
  <c r="Q386" i="4"/>
  <c r="Q1308" i="4"/>
  <c r="Q1579" i="4"/>
  <c r="Q435" i="4"/>
  <c r="Q1567" i="4"/>
  <c r="Q570" i="4"/>
  <c r="Q458" i="4"/>
  <c r="Q1288" i="4"/>
  <c r="Q664" i="4"/>
  <c r="Q31" i="4"/>
  <c r="Q856" i="4"/>
  <c r="Q826" i="4"/>
  <c r="Q1236" i="4"/>
  <c r="Q326" i="4"/>
  <c r="Q1678" i="4"/>
  <c r="Q548" i="4"/>
  <c r="Q923" i="4"/>
  <c r="Q1390" i="4"/>
  <c r="Q21" i="4"/>
  <c r="Q1580" i="4"/>
  <c r="Q1557" i="4"/>
  <c r="Q1493" i="4"/>
  <c r="Q1675" i="4"/>
  <c r="Q311" i="4"/>
  <c r="Q6" i="4"/>
  <c r="Q896" i="4"/>
  <c r="Q283" i="4"/>
  <c r="Q1059" i="4"/>
  <c r="Q313" i="4"/>
  <c r="Q1038" i="4"/>
  <c r="Q202" i="4"/>
  <c r="Q656" i="4"/>
  <c r="Q612" i="4"/>
  <c r="Q104" i="4"/>
  <c r="Q290" i="4"/>
  <c r="Q1292" i="4"/>
  <c r="Q341" i="4"/>
  <c r="Q213" i="4"/>
  <c r="Q95" i="4"/>
  <c r="Q273" i="4"/>
  <c r="Q1702" i="4"/>
  <c r="Q79" i="4"/>
  <c r="Q348" i="4"/>
  <c r="Q1022" i="4"/>
  <c r="Q410" i="4"/>
  <c r="Q1263" i="4"/>
  <c r="Q705" i="4"/>
  <c r="Q1400" i="4"/>
  <c r="Q1565" i="4"/>
  <c r="Q1473" i="4"/>
  <c r="Q1213" i="4"/>
  <c r="Q78" i="4"/>
  <c r="Q1351" i="4"/>
  <c r="Q1575" i="4"/>
  <c r="Q1027" i="4"/>
  <c r="Q853" i="4"/>
  <c r="Q50" i="4"/>
  <c r="Q1389" i="4"/>
  <c r="Q1533" i="4"/>
  <c r="Q60" i="4"/>
  <c r="Q890" i="4"/>
  <c r="Q975" i="4"/>
  <c r="Q380" i="4"/>
  <c r="Q586" i="4"/>
  <c r="Q259" i="4"/>
  <c r="Q750" i="4"/>
  <c r="Q317" i="4"/>
  <c r="Q1368" i="4"/>
  <c r="Q370" i="4"/>
  <c r="Q1055" i="4"/>
  <c r="Q764" i="4"/>
  <c r="Q296" i="4"/>
  <c r="Q651" i="4"/>
  <c r="Q1035" i="4"/>
  <c r="Q1602" i="4"/>
  <c r="Q1653" i="4"/>
  <c r="Q417" i="4"/>
  <c r="Q444" i="4"/>
  <c r="Q364" i="4"/>
  <c r="Q407" i="4"/>
  <c r="Q770" i="4"/>
  <c r="Q204" i="4"/>
  <c r="Q1291" i="4"/>
  <c r="Q1222" i="4"/>
  <c r="Q1436" i="4"/>
  <c r="Q1365" i="4"/>
  <c r="Q568" i="4"/>
  <c r="Q285" i="4"/>
  <c r="Q187" i="4"/>
  <c r="Q596" i="4"/>
  <c r="Q1428" i="4"/>
  <c r="Q241" i="4"/>
  <c r="Q1562" i="4"/>
  <c r="Q997" i="4"/>
  <c r="Q686" i="4"/>
  <c r="Q1497" i="4"/>
  <c r="Q1025" i="4"/>
  <c r="Q308" i="4"/>
  <c r="Q486" i="4"/>
  <c r="Q561" i="4"/>
  <c r="Q858" i="4"/>
  <c r="Q787" i="4"/>
  <c r="Q359" i="4"/>
  <c r="Q1171" i="4"/>
  <c r="Q328" i="4"/>
  <c r="Q1479" i="4"/>
  <c r="Q1705" i="4"/>
  <c r="Q1697" i="4"/>
  <c r="Q1316" i="4"/>
  <c r="Q746" i="4"/>
  <c r="Q899" i="4"/>
  <c r="Q1203" i="4"/>
  <c r="Q366" i="4"/>
  <c r="Q1162" i="4"/>
  <c r="Q739" i="4"/>
  <c r="Q738" i="4"/>
  <c r="Q562" i="4"/>
  <c r="Q903" i="4"/>
  <c r="Q88" i="4"/>
  <c r="Q41" i="4"/>
  <c r="Q1262" i="4"/>
  <c r="Q684" i="4"/>
  <c r="Q246" i="4"/>
  <c r="Q573" i="4"/>
  <c r="Q892" i="4"/>
  <c r="Q473" i="4"/>
  <c r="Q766" i="4"/>
  <c r="Q1073" i="4"/>
  <c r="Q36" i="4"/>
  <c r="Q918" i="4"/>
  <c r="Q262" i="4"/>
  <c r="Q1011" i="4"/>
  <c r="Q214" i="4"/>
  <c r="Q363" i="4"/>
  <c r="Q1375" i="4"/>
  <c r="Q1223" i="4"/>
  <c r="Q1441" i="4"/>
  <c r="Q1531" i="4"/>
  <c r="Q299" i="4"/>
  <c r="Q897" i="4"/>
  <c r="Q1101" i="4"/>
  <c r="Q1527" i="4"/>
  <c r="Q210" i="4"/>
  <c r="Q620" i="4"/>
  <c r="Q229" i="4"/>
  <c r="Q751" i="4"/>
  <c r="Q1004" i="4"/>
  <c r="Q1357" i="4"/>
  <c r="Q1587" i="4"/>
  <c r="Q1582" i="4"/>
  <c r="Q337" i="4"/>
  <c r="Q1392" i="4"/>
  <c r="Q81" i="4"/>
  <c r="Q628" i="4"/>
  <c r="Q882" i="4"/>
  <c r="Q713" i="4"/>
  <c r="Q1299" i="4"/>
  <c r="Q240" i="4"/>
  <c r="Q396" i="4"/>
  <c r="Q87" i="4"/>
  <c r="Q20" i="4"/>
  <c r="Q199" i="4"/>
  <c r="Q877" i="4"/>
  <c r="Q1161" i="4"/>
  <c r="Q1229" i="4"/>
  <c r="Q100" i="4"/>
  <c r="Q1120" i="4"/>
  <c r="Q1129" i="4"/>
  <c r="Q891" i="4"/>
  <c r="Q203" i="4"/>
  <c r="Q1054" i="4"/>
  <c r="Q83" i="4"/>
  <c r="Q1050" i="4"/>
  <c r="Q1626" i="4"/>
  <c r="Q1060" i="4"/>
  <c r="Q1451" i="4"/>
  <c r="Q105" i="4"/>
  <c r="Q1294" i="4"/>
  <c r="Q1701" i="4"/>
  <c r="Q434" i="4"/>
  <c r="Q1205" i="4"/>
  <c r="Q1403" i="4"/>
  <c r="Q718" i="4"/>
  <c r="Q1442" i="4"/>
  <c r="Q662" i="4"/>
  <c r="Q1339" i="4"/>
  <c r="Q85" i="4"/>
  <c r="Q1155" i="4"/>
  <c r="Q1163" i="4"/>
  <c r="Q827" i="4"/>
  <c r="Q373" i="4"/>
  <c r="Q1324" i="4"/>
  <c r="Q584" i="4"/>
  <c r="Q605" i="4"/>
  <c r="Q1536" i="4"/>
  <c r="Q754" i="4"/>
  <c r="Q1033" i="4"/>
  <c r="Q400" i="4"/>
  <c r="Q1168" i="4"/>
  <c r="Q461" i="4"/>
  <c r="Q879" i="4"/>
  <c r="Q267" i="4"/>
  <c r="Q122" i="4"/>
  <c r="Q820" i="4"/>
  <c r="Q1561" i="4"/>
  <c r="Q420" i="4"/>
  <c r="Q961" i="4"/>
  <c r="Q1592" i="4"/>
  <c r="Q1342" i="4"/>
  <c r="Q294" i="4"/>
  <c r="Q431" i="4"/>
  <c r="Q1584" i="4"/>
  <c r="Q1447" i="4"/>
  <c r="Q404" i="4"/>
  <c r="Q111" i="4"/>
  <c r="Q1235" i="4"/>
  <c r="Q415" i="4"/>
  <c r="Q1297" i="4"/>
  <c r="Q1057" i="4"/>
  <c r="Q443" i="4"/>
  <c r="Q86" i="4"/>
  <c r="Q752" i="4"/>
  <c r="Q1520" i="4"/>
  <c r="Q1409" i="4"/>
  <c r="Q522" i="4"/>
  <c r="Q909" i="4"/>
  <c r="Q910" i="4"/>
  <c r="Q817" i="4"/>
  <c r="Q1423" i="4"/>
  <c r="Q228" i="4"/>
  <c r="Q1412" i="4"/>
  <c r="Q23" i="4"/>
  <c r="Q1221" i="4"/>
  <c r="Q1464" i="4"/>
  <c r="Q1674" i="4"/>
  <c r="Q1667" i="4"/>
  <c r="Q619" i="4"/>
  <c r="Q1152" i="4"/>
  <c r="Q1070" i="4"/>
  <c r="Q572" i="4"/>
  <c r="Q245" i="4"/>
  <c r="Q819" i="4"/>
  <c r="Q803" i="4"/>
  <c r="Q251" i="4"/>
  <c r="Q1184" i="4"/>
  <c r="Q58" i="4"/>
  <c r="Q888" i="4"/>
  <c r="Q565" i="4"/>
  <c r="Q675" i="4"/>
  <c r="Q1305" i="4"/>
  <c r="Q825" i="4"/>
  <c r="Q1691" i="4"/>
  <c r="Q1384" i="4"/>
  <c r="Q632" i="4"/>
  <c r="Q302" i="4"/>
  <c r="Q630" i="4"/>
  <c r="Q876" i="4"/>
  <c r="Q1295" i="4"/>
  <c r="Q959" i="4"/>
  <c r="Q1146" i="4"/>
  <c r="Q660" i="4"/>
  <c r="Q1388" i="4"/>
  <c r="Q1670" i="4"/>
  <c r="Q147" i="4"/>
  <c r="Q846" i="4"/>
  <c r="Q567" i="4"/>
  <c r="Q42" i="4"/>
  <c r="Q1500" i="4"/>
  <c r="Q1019" i="4"/>
  <c r="Q616" i="4"/>
  <c r="Q1144" i="4"/>
  <c r="Q260" i="4"/>
  <c r="Q312" i="4"/>
  <c r="Q489" i="4"/>
  <c r="Q1437" i="4"/>
  <c r="Q1208" i="4"/>
  <c r="Q904" i="4"/>
  <c r="Q1599" i="4"/>
  <c r="Q17" i="4"/>
  <c r="Q37" i="4"/>
  <c r="Q8" i="4"/>
  <c r="Q1352" i="4"/>
  <c r="Q1635" i="4"/>
  <c r="Q889" i="4"/>
  <c r="Q212" i="4"/>
  <c r="Q1425" i="4"/>
  <c r="Q1590" i="4"/>
  <c r="Q1502" i="4"/>
  <c r="Q1540" i="4"/>
  <c r="Q446" i="4"/>
  <c r="Q1474" i="4"/>
  <c r="Q291" i="4"/>
  <c r="Q1318" i="4"/>
  <c r="Q906" i="4"/>
  <c r="Q1199" i="4"/>
  <c r="Q244" i="4"/>
  <c r="Q268" i="4"/>
  <c r="Q785" i="4"/>
  <c r="Q513" i="4"/>
  <c r="Q1569" i="4"/>
  <c r="Q821" i="4"/>
  <c r="Q618" i="4"/>
  <c r="Q1074" i="4"/>
  <c r="Q1484" i="4"/>
  <c r="Q1420" i="4"/>
  <c r="Q64" i="4"/>
  <c r="Q91" i="4"/>
  <c r="Q530" i="4"/>
  <c r="Q929" i="4"/>
  <c r="Q1631" i="4"/>
  <c r="Q1568" i="4"/>
  <c r="Q116" i="4"/>
  <c r="Q269" i="4"/>
  <c r="Q531" i="4"/>
  <c r="Q128" i="4"/>
  <c r="Q376" i="4"/>
  <c r="Q1317" i="4"/>
  <c r="Q672" i="4"/>
  <c r="Q1196" i="4"/>
  <c r="Q1003" i="4"/>
  <c r="Q1315" i="4"/>
  <c r="Q306" i="4"/>
  <c r="Q378" i="4"/>
  <c r="Q450" i="4"/>
  <c r="Q551" i="4"/>
  <c r="Q590" i="4"/>
  <c r="Q1534" i="4"/>
  <c r="Q1432" i="4"/>
  <c r="Q335" i="4"/>
  <c r="Q1183" i="4"/>
  <c r="Q314" i="4"/>
  <c r="Q1265" i="4"/>
  <c r="Q469" i="4"/>
  <c r="Q1544" i="4"/>
  <c r="Q800" i="4"/>
  <c r="Q1386" i="4"/>
  <c r="Q1110" i="4"/>
  <c r="Q1433" i="4"/>
  <c r="Q1189" i="4"/>
  <c r="Q1149" i="4"/>
  <c r="Q883" i="4"/>
  <c r="Q843" i="4"/>
  <c r="Q80" i="4"/>
  <c r="Q12" i="4"/>
  <c r="Q131" i="4"/>
  <c r="Q318" i="4"/>
  <c r="Q554" i="4"/>
  <c r="Q1082" i="4"/>
  <c r="Q637" i="4"/>
  <c r="Q1312" i="4"/>
  <c r="Q990" i="4"/>
  <c r="Q371" i="4"/>
  <c r="Q192" i="4"/>
  <c r="Q1572" i="4"/>
  <c r="Q369" i="4"/>
  <c r="Q1398" i="4"/>
  <c r="Q665" i="4"/>
  <c r="Q135" i="4"/>
  <c r="Q1335" i="4"/>
  <c r="Q49" i="4"/>
  <c r="Q334" i="4"/>
  <c r="Q761" i="4"/>
  <c r="Q955" i="4"/>
  <c r="Q382" i="4"/>
  <c r="Q1109" i="4"/>
  <c r="Q744" i="4"/>
  <c r="Q1087" i="4"/>
  <c r="Q911" i="4"/>
  <c r="Q994" i="4"/>
  <c r="Q1564" i="4"/>
  <c r="Q1532" i="4"/>
  <c r="Q865" i="4"/>
  <c r="Q1593" i="4"/>
  <c r="Q1566" i="4"/>
  <c r="Q102" i="4"/>
  <c r="Q606" i="4"/>
  <c r="Q1619" i="4"/>
  <c r="Q1378" i="4"/>
  <c r="Q1611" i="4"/>
  <c r="Q978" i="4"/>
  <c r="Q1133" i="4"/>
  <c r="Q981" i="4"/>
  <c r="Q196" i="4"/>
  <c r="Q1486" i="4"/>
  <c r="Q1211" i="4"/>
  <c r="Q73" i="4"/>
  <c r="Q329" i="4"/>
  <c r="Q1419" i="4"/>
  <c r="Q445" i="4"/>
  <c r="Q1052" i="4"/>
  <c r="Q1037" i="4"/>
  <c r="Q559" i="4"/>
  <c r="Q1696" i="4"/>
  <c r="Q1325" i="4"/>
  <c r="Q696" i="4"/>
  <c r="Q1506" i="4"/>
  <c r="Q1010" i="4"/>
  <c r="Q1125" i="4"/>
  <c r="Q162" i="4"/>
  <c r="Q1293" i="4"/>
  <c r="Q615" i="4"/>
  <c r="Q1679" i="4"/>
  <c r="Q916" i="4"/>
  <c r="Q1379" i="4"/>
  <c r="Q1088" i="4"/>
  <c r="Q1111" i="4"/>
  <c r="Q1699" i="4"/>
  <c r="Q1504" i="4"/>
  <c r="Q1438" i="4"/>
  <c r="Q1570" i="4"/>
  <c r="Q274" i="4"/>
  <c r="Q607" i="4"/>
  <c r="Q211" i="4"/>
  <c r="Q796" i="4"/>
  <c r="Q1122" i="4"/>
  <c r="Q264" i="4"/>
  <c r="Q1654" i="4"/>
  <c r="Q1469" i="4"/>
  <c r="Q1145" i="4"/>
  <c r="Q829" i="4"/>
  <c r="Q118" i="4"/>
  <c r="Q457" i="4"/>
  <c r="Q1525" i="4"/>
  <c r="Q1075" i="4"/>
  <c r="Q1505" i="4"/>
  <c r="Q144" i="4"/>
  <c r="Q401" i="4"/>
  <c r="Q133" i="4"/>
  <c r="Q1538" i="4"/>
  <c r="Q1647" i="4"/>
  <c r="Q1303" i="4"/>
  <c r="Q1686" i="4"/>
  <c r="Q813" i="4"/>
  <c r="Q1012" i="4"/>
  <c r="Q393" i="4"/>
  <c r="Q143" i="4"/>
  <c r="Q1488" i="4"/>
  <c r="Q1284" i="4"/>
  <c r="Q151" i="4"/>
  <c r="Q1508" i="4"/>
  <c r="Q425" i="4"/>
  <c r="Q745" i="4"/>
  <c r="Q413" i="4"/>
  <c r="Q1228" i="4"/>
  <c r="Q1588" i="4"/>
  <c r="Q569" i="4"/>
  <c r="Q282" i="4"/>
  <c r="Q109" i="4"/>
  <c r="Q1261" i="4"/>
  <c r="Q729" i="4"/>
  <c r="Q1456" i="4"/>
  <c r="Q197" i="4"/>
  <c r="Q33" i="4"/>
  <c r="Q1517" i="4"/>
  <c r="Q543" i="4"/>
  <c r="Q1470" i="4"/>
  <c r="Q1005" i="4"/>
  <c r="Q90" i="4"/>
  <c r="Q930" i="4"/>
  <c r="Q1300" i="4"/>
  <c r="Q69" i="4"/>
  <c r="Q601" i="4"/>
  <c r="Q360" i="4"/>
  <c r="Q636" i="4"/>
  <c r="Q1682" i="4"/>
  <c r="Q1281" i="4"/>
  <c r="Q27" i="4"/>
  <c r="Q657" i="4"/>
  <c r="Q1001" i="4"/>
  <c r="Q1594" i="4"/>
  <c r="Q39" i="4"/>
  <c r="Q38" i="4"/>
  <c r="Q1383" i="4"/>
  <c r="Q1030" i="4"/>
  <c r="Q1172" i="4"/>
  <c r="Q129" i="4"/>
  <c r="Q1283" i="4"/>
  <c r="Q1372" i="4"/>
  <c r="Q280" i="4"/>
  <c r="Q150" i="4"/>
  <c r="Q552" i="4"/>
  <c r="Q1698" i="4"/>
  <c r="Q47" i="4"/>
  <c r="Q1600" i="4"/>
  <c r="Q1289" i="4"/>
  <c r="Q272" i="4"/>
  <c r="Q1555" i="4"/>
  <c r="Q1434" i="4"/>
  <c r="Q749" i="4"/>
  <c r="Q165" i="4"/>
  <c r="Q538" i="4"/>
  <c r="Q399" i="4"/>
  <c r="Q1610" i="4"/>
  <c r="Q661" i="4"/>
  <c r="Q124" i="4"/>
  <c r="Q797" i="4"/>
  <c r="Q1601" i="4"/>
  <c r="Q1543" i="4"/>
  <c r="Q1321" i="4"/>
  <c r="Q76" i="4"/>
  <c r="Q46" i="4"/>
  <c r="Q161" i="4"/>
  <c r="Q1091" i="4"/>
  <c r="Q812" i="4"/>
  <c r="Q1510" i="4"/>
  <c r="Q487" i="4"/>
  <c r="Q1115" i="4"/>
  <c r="Q59" i="4"/>
  <c r="Q1250" i="4"/>
  <c r="Q1085" i="4"/>
  <c r="Q1009" i="4"/>
  <c r="Q1051" i="4"/>
  <c r="Q424" i="4"/>
  <c r="Q1396" i="4"/>
  <c r="Q226" i="4"/>
  <c r="Q1257" i="4"/>
  <c r="Q383" i="4"/>
  <c r="Q1665" i="4"/>
  <c r="Q962" i="4"/>
  <c r="Q847" i="4"/>
  <c r="Q1648" i="4"/>
  <c r="Q1046" i="4"/>
  <c r="Q1553" i="4"/>
  <c r="Q756" i="4"/>
  <c r="Q1131" i="4"/>
  <c r="Q678" i="4"/>
  <c r="Q1279" i="4"/>
  <c r="Q1577" i="4"/>
  <c r="Q252" i="4"/>
  <c r="Q402" i="4"/>
  <c r="Q564" i="4"/>
  <c r="Q1629" i="4"/>
  <c r="Q1142" i="4"/>
  <c r="Q1354" i="4"/>
  <c r="Q1353" i="4"/>
  <c r="Q62" i="4"/>
  <c r="Q871" i="4"/>
  <c r="Q679" i="4"/>
  <c r="Q1328" i="4"/>
  <c r="Q1369" i="4"/>
  <c r="Q426" i="4"/>
  <c r="Q492" i="4"/>
  <c r="Q1105" i="4"/>
  <c r="Q1007" i="4"/>
  <c r="Q500" i="4"/>
  <c r="Q634" i="4"/>
  <c r="Q275" i="4"/>
  <c r="Q405" i="4"/>
  <c r="Q1049" i="4"/>
  <c r="Q1574" i="4"/>
  <c r="Q345" i="4"/>
  <c r="Q791" i="4"/>
  <c r="Q624" i="4"/>
  <c r="Q183" i="4"/>
  <c r="Q1597" i="4"/>
  <c r="Q372" i="4"/>
  <c r="Q576" i="4"/>
  <c r="Q1270" i="4"/>
  <c r="Q988" i="4"/>
  <c r="Q1322" i="4"/>
  <c r="Q597" i="4"/>
  <c r="Q1116" i="4"/>
  <c r="Q224" i="4"/>
  <c r="Q1512" i="4"/>
  <c r="Q1507" i="4"/>
  <c r="Q1513" i="4"/>
  <c r="Q731" i="4"/>
  <c r="Q818" i="4"/>
  <c r="Q113" i="4"/>
  <c r="Q51" i="4"/>
  <c r="Q631" i="4"/>
  <c r="Q1114" i="4"/>
  <c r="Q966" i="4"/>
  <c r="Q456" i="4"/>
  <c r="Q724" i="4"/>
  <c r="Q537" i="4"/>
  <c r="Q1020" i="4"/>
  <c r="Q19" i="4"/>
  <c r="Q1329" i="4"/>
  <c r="Q74" i="4"/>
  <c r="Q1604" i="4"/>
  <c r="Q1071" i="4"/>
  <c r="Q1034" i="4"/>
  <c r="Q1319" i="4"/>
  <c r="Q740" i="4"/>
  <c r="Q1134" i="4"/>
  <c r="Q1124" i="4"/>
  <c r="Q854" i="4"/>
  <c r="Q428" i="4"/>
  <c r="Q690" i="4"/>
  <c r="Q22" i="4"/>
  <c r="Q1346" i="4"/>
  <c r="Q164" i="4"/>
  <c r="Q497" i="4"/>
  <c r="Q237" i="4"/>
  <c r="Q802" i="4"/>
  <c r="Q483" i="4"/>
  <c r="Q1640" i="4"/>
  <c r="Q92" i="4"/>
  <c r="Q207" i="4"/>
  <c r="Q815" i="4"/>
  <c r="Q298" i="4"/>
  <c r="Q1401" i="4"/>
  <c r="Q1103" i="4"/>
  <c r="Q922" i="4"/>
  <c r="Q980" i="4"/>
  <c r="Q1230" i="4"/>
  <c r="Q3" i="4"/>
  <c r="Q140" i="4"/>
  <c r="Q838" i="4"/>
  <c r="Q1181" i="4"/>
  <c r="Q1387" i="4"/>
  <c r="Q1153" i="4"/>
  <c r="Q194" i="4"/>
  <c r="Q1548" i="4"/>
  <c r="Q266" i="4"/>
  <c r="Q653" i="4"/>
  <c r="Q613" i="4"/>
  <c r="Q763" i="4"/>
  <c r="Q913" i="4"/>
  <c r="Q782" i="4"/>
  <c r="Q355" i="4"/>
  <c r="Q1614" i="4"/>
  <c r="Q474" i="4"/>
  <c r="Q1173" i="4"/>
  <c r="Q1639" i="4"/>
  <c r="Q599" i="4"/>
  <c r="Q963" i="4"/>
  <c r="Q1117" i="4"/>
  <c r="Q1645" i="4"/>
  <c r="Q174" i="4"/>
  <c r="Q1652" i="4"/>
  <c r="Q379" i="4"/>
  <c r="Q1554" i="4"/>
  <c r="Q1620" i="4"/>
  <c r="Q898" i="4"/>
  <c r="Q216" i="4"/>
  <c r="Q1367" i="4"/>
  <c r="Q331" i="4"/>
  <c r="Q491" i="4"/>
  <c r="Q970" i="4"/>
  <c r="Q1406" i="4"/>
  <c r="Q1028" i="4"/>
  <c r="Q1197" i="4"/>
  <c r="Q878" i="4"/>
  <c r="Q1609" i="4"/>
  <c r="Q419" i="4"/>
  <c r="Q1182" i="4"/>
  <c r="Q70" i="4"/>
  <c r="Q281" i="4"/>
  <c r="Q991" i="4"/>
  <c r="Q1275" i="4"/>
  <c r="Q159" i="4"/>
  <c r="Q398" i="4"/>
  <c r="Q1048" i="4"/>
  <c r="Q171" i="4"/>
  <c r="Q844" i="4"/>
  <c r="Q932" i="4"/>
  <c r="Q629" i="4"/>
  <c r="Q368" i="4"/>
  <c r="Q1047" i="4"/>
  <c r="Q448" i="4"/>
  <c r="Q230" i="4"/>
  <c r="Q1595" i="4"/>
  <c r="Q300" i="4"/>
  <c r="Q305" i="4"/>
  <c r="Q1066" i="4"/>
  <c r="Q1065" i="4"/>
  <c r="Q1586" i="4"/>
  <c r="Q860" i="4"/>
  <c r="Q243" i="4"/>
  <c r="Q1581" i="4"/>
  <c r="Q1232" i="4"/>
  <c r="Q610" i="4"/>
  <c r="Q801" i="4"/>
  <c r="Q700" i="4"/>
  <c r="Q574" i="4"/>
  <c r="Q1684" i="4"/>
  <c r="Q534" i="4"/>
  <c r="Q809" i="4"/>
  <c r="Q579" i="4"/>
  <c r="Q93" i="4"/>
  <c r="Q1100" i="4"/>
  <c r="Q1280" i="4"/>
  <c r="Q806" i="4"/>
  <c r="Q974" i="4"/>
  <c r="Q1096" i="4"/>
  <c r="Q1076" i="4"/>
  <c r="Q639" i="4"/>
  <c r="Q110" i="4"/>
  <c r="Q414" i="4"/>
  <c r="Q1244" i="4"/>
  <c r="Q535" i="4"/>
  <c r="Q1136" i="4"/>
  <c r="Q995" i="4"/>
  <c r="Q1029" i="4"/>
  <c r="Q546" i="4"/>
  <c r="Q712" i="4"/>
  <c r="Q703" i="4"/>
  <c r="Q1013" i="4"/>
  <c r="Q598" i="4"/>
  <c r="Q470" i="4"/>
  <c r="Q1217" i="4"/>
  <c r="Q1140" i="4"/>
  <c r="Q571" i="4"/>
  <c r="Q747" i="4"/>
  <c r="Q365" i="4"/>
  <c r="Q965" i="4"/>
  <c r="Q1298" i="4"/>
  <c r="Q257" i="4"/>
  <c r="Q577" i="4"/>
  <c r="Q136" i="4"/>
  <c r="Q310" i="4"/>
  <c r="Q1187" i="4"/>
  <c r="Q527" i="4"/>
  <c r="Q235" i="4"/>
  <c r="Q594" i="4"/>
  <c r="Q642" i="4"/>
  <c r="Q1042" i="4"/>
  <c r="Q1661" i="4"/>
  <c r="Q542" i="4"/>
  <c r="Q736" i="4"/>
  <c r="Q643" i="4"/>
  <c r="Q976" i="4"/>
  <c r="Q842" i="4"/>
  <c r="Q1677" i="4"/>
  <c r="Q9" i="4"/>
  <c r="Q1457" i="4"/>
  <c r="Q730" i="4"/>
  <c r="Q946" i="4"/>
  <c r="Q1624" i="4"/>
  <c r="Q239" i="4"/>
  <c r="Q1475" i="4"/>
  <c r="Q354" i="4"/>
  <c r="Q1514" i="4"/>
  <c r="Q1304" i="4"/>
  <c r="Q1256" i="4"/>
  <c r="Q828" i="4"/>
  <c r="Q261" i="4"/>
  <c r="Q1522" i="4"/>
  <c r="Q1170" i="4"/>
  <c r="Q699" i="4"/>
  <c r="Q722" i="4"/>
  <c r="Q1268" i="4"/>
  <c r="Q1659" i="4"/>
  <c r="Q1089" i="4"/>
  <c r="Q1128" i="4"/>
  <c r="Q1578" i="4"/>
  <c r="Q1024" i="4"/>
  <c r="Q793" i="4"/>
  <c r="Q1489" i="4"/>
  <c r="Q1175" i="4"/>
  <c r="Q219" i="4"/>
  <c r="Q942" i="4"/>
  <c r="Q279" i="4"/>
  <c r="Q1287" i="4"/>
  <c r="Q790" i="4"/>
  <c r="Q1418" i="4"/>
  <c r="Q518" i="4"/>
  <c r="Q529" i="4"/>
  <c r="Q1179" i="4"/>
  <c r="Q834" i="4"/>
  <c r="Q993" i="4"/>
  <c r="Q4" i="4"/>
  <c r="Q336" i="4"/>
  <c r="Q1252" i="4"/>
  <c r="Q451" i="4"/>
  <c r="Q674" i="4"/>
  <c r="Q1615" i="4"/>
  <c r="Q323" i="4"/>
  <c r="Q1148" i="4"/>
  <c r="Q648" i="4"/>
  <c r="Q1466" i="4"/>
  <c r="Q1141" i="4"/>
  <c r="Q1113" i="4"/>
  <c r="Q234" i="4"/>
  <c r="Q1072" i="4"/>
  <c r="Q288" i="4"/>
  <c r="Q1061" i="4"/>
  <c r="Q951" i="4"/>
  <c r="Q190" i="4"/>
  <c r="Q1416" i="4"/>
  <c r="Q1550" i="4"/>
  <c r="Q935" i="4"/>
  <c r="Q394" i="4"/>
  <c r="Q1435" i="4"/>
  <c r="Q816" i="4"/>
  <c r="Q1126" i="4"/>
  <c r="Q1138" i="4"/>
  <c r="Q1462" i="4"/>
  <c r="Q907" i="4"/>
  <c r="Q1290" i="4"/>
  <c r="Q277" i="4"/>
  <c r="Q1258" i="4"/>
  <c r="Q119" i="4"/>
  <c r="Q580" i="4"/>
  <c r="Q182" i="4"/>
  <c r="Q112" i="4"/>
  <c r="Q1331" i="4"/>
  <c r="Q1202" i="4"/>
  <c r="Q886" i="4"/>
  <c r="Q920" i="4"/>
  <c r="Q837" i="4"/>
  <c r="Q1547" i="4"/>
  <c r="Q160" i="4"/>
  <c r="Q130" i="4"/>
  <c r="Q583" i="4"/>
  <c r="Q1519" i="4"/>
  <c r="Q968" i="4"/>
  <c r="Q733" i="4"/>
  <c r="Q1446" i="4"/>
  <c r="Q912" i="4"/>
  <c r="Q867" i="4"/>
  <c r="Q146" i="4"/>
  <c r="Q1382" i="4"/>
  <c r="Q254" i="4"/>
  <c r="Q862" i="4"/>
  <c r="Q5" i="4"/>
  <c r="Q553" i="4"/>
  <c r="Q1606" i="4"/>
  <c r="Q184" i="4"/>
  <c r="Q525" i="4"/>
  <c r="Q25" i="4"/>
  <c r="Q741" i="4"/>
  <c r="Q874" i="4"/>
  <c r="Q30" i="4"/>
  <c r="Q1628" i="4"/>
  <c r="Q1260" i="4"/>
  <c r="Q1490" i="4"/>
  <c r="Q585" i="4"/>
  <c r="Q1266" i="4"/>
  <c r="Q233" i="4"/>
  <c r="Q462" i="4"/>
  <c r="Q416" i="4"/>
  <c r="Q1348" i="4"/>
  <c r="Q1664" i="4"/>
  <c r="Q1278" i="4"/>
  <c r="Q1276" i="4"/>
  <c r="Q715" i="4"/>
  <c r="Q541" i="4"/>
  <c r="Q1627" i="4"/>
  <c r="Q1302" i="4"/>
  <c r="Q1151" i="4"/>
  <c r="Q55" i="4"/>
  <c r="Q937" i="4"/>
  <c r="Q1405" i="4"/>
  <c r="Q507" i="4"/>
  <c r="Q200" i="4"/>
  <c r="Q742" i="4"/>
  <c r="Q1651" i="4"/>
  <c r="Q931" i="4"/>
  <c r="Q26" i="4"/>
  <c r="Q441" i="4"/>
  <c r="Q1000" i="4"/>
  <c r="Q1358" i="4"/>
  <c r="Q1359" i="4"/>
  <c r="Q540" i="4"/>
  <c r="Q98" i="4"/>
  <c r="Q142" i="4"/>
  <c r="Q388" i="4"/>
  <c r="Q979" i="4"/>
  <c r="Q1296" i="4"/>
  <c r="Q719" i="4"/>
  <c r="Q528" i="4"/>
  <c r="Q1095" i="4"/>
  <c r="Q725" i="4"/>
  <c r="Q1233" i="4"/>
  <c r="Q106" i="4"/>
  <c r="Q1660" i="4"/>
  <c r="Q1058" i="4"/>
  <c r="Q253" i="4"/>
  <c r="Q1323" i="4"/>
  <c r="Q1445" i="4"/>
  <c r="Q676" i="4"/>
  <c r="Q644" i="4"/>
  <c r="Q799" i="4"/>
  <c r="Q84" i="4"/>
  <c r="Q972" i="4"/>
  <c r="Q1424" i="4"/>
  <c r="Q68" i="4"/>
  <c r="Q186" i="4"/>
  <c r="Q501" i="4"/>
  <c r="Q824" i="4"/>
  <c r="Q1430" i="4"/>
  <c r="Q155" i="4"/>
  <c r="Q1612" i="4"/>
  <c r="Q18" i="4"/>
  <c r="Q466" i="4"/>
  <c r="Q421" i="4"/>
  <c r="Q397" i="4"/>
  <c r="Q1477" i="4"/>
  <c r="Q1251" i="4"/>
  <c r="Q145" i="4"/>
  <c r="Q1062" i="4"/>
  <c r="Q1098" i="4"/>
  <c r="Q1644" i="4"/>
  <c r="Q655" i="4"/>
  <c r="Q1016" i="4"/>
  <c r="Q762" i="4"/>
  <c r="Q180" i="4"/>
  <c r="Q1495" i="4"/>
  <c r="Q71" i="4"/>
  <c r="Q1255" i="4"/>
  <c r="Q555" i="4"/>
  <c r="Q107" i="4"/>
  <c r="Q127" i="4"/>
  <c r="Q1104" i="4"/>
  <c r="Q900" i="4"/>
  <c r="Q356" i="4"/>
  <c r="Q1273" i="4"/>
  <c r="Q1259" i="4"/>
  <c r="Q154" i="4"/>
  <c r="Q1338" i="4"/>
  <c r="Q1535" i="4"/>
  <c r="Q671" i="4"/>
  <c r="Q217" i="4"/>
  <c r="Q408" i="4"/>
  <c r="Q921" i="4"/>
  <c r="Q66" i="4"/>
  <c r="Q940" i="4"/>
  <c r="Q835" i="4"/>
  <c r="Q1658" i="4"/>
  <c r="Q885" i="4"/>
  <c r="Q697" i="4"/>
  <c r="Q1393" i="4"/>
  <c r="Q173" i="4"/>
  <c r="Q778" i="4"/>
  <c r="Q638" i="4"/>
  <c r="Q1253" i="4"/>
  <c r="Q519" i="4"/>
  <c r="Q677" i="4"/>
  <c r="Q40" i="4"/>
  <c r="Q484" i="4"/>
  <c r="Q1143" i="4"/>
  <c r="Q286" i="4"/>
  <c r="Q1693" i="4"/>
  <c r="Q1483" i="4"/>
  <c r="Q517" i="4"/>
  <c r="Q1650" i="4"/>
  <c r="Q1668" i="4"/>
  <c r="Q957" i="4"/>
  <c r="Q342" i="4"/>
  <c r="Q989" i="4"/>
  <c r="Q1591" i="4"/>
  <c r="Q1622" i="4"/>
  <c r="Q208" i="4"/>
  <c r="Q1545" i="4"/>
  <c r="Q1039" i="4"/>
  <c r="Q706" i="4"/>
  <c r="Q1326" i="4"/>
  <c r="Q589" i="4"/>
  <c r="Q1669" i="4"/>
  <c r="Q683" i="4"/>
  <c r="Q1112" i="4"/>
  <c r="Q999" i="4"/>
  <c r="Q926" i="4"/>
  <c r="Q857" i="4"/>
  <c r="Q167" i="4"/>
  <c r="Q971" i="4"/>
  <c r="Q649" i="4"/>
  <c r="Q1084" i="4"/>
  <c r="Q1154" i="4"/>
  <c r="Q560" i="4"/>
  <c r="Q1068" i="4"/>
  <c r="Q950" i="4"/>
  <c r="Q502" i="4"/>
  <c r="Q1373" i="4"/>
  <c r="Q1079" i="4"/>
  <c r="Q704" i="4"/>
  <c r="Q1537" i="4"/>
  <c r="Q351" i="4"/>
  <c r="Q1271" i="4"/>
  <c r="Q232" i="4"/>
  <c r="Q917" i="4"/>
  <c r="Q949" i="4"/>
  <c r="Q505" i="4"/>
  <c r="Q726" i="4"/>
  <c r="Q362" i="4"/>
  <c r="Q65" i="4"/>
  <c r="Q1431" i="4"/>
  <c r="Q10" i="4"/>
  <c r="Q67" i="4"/>
  <c r="Q609" i="4"/>
  <c r="Q1649" i="4"/>
  <c r="Q1241" i="4"/>
  <c r="Q287" i="4"/>
  <c r="Q1571" i="4"/>
  <c r="Q158" i="4"/>
  <c r="Q263" i="4"/>
  <c r="Q338" i="4"/>
  <c r="Q293" i="4"/>
  <c r="Q1598" i="4"/>
  <c r="Q1249" i="4"/>
  <c r="Q191" i="4"/>
  <c r="Q177" i="4"/>
  <c r="Q621" i="4"/>
  <c r="Q1194" i="4"/>
  <c r="Q1404" i="4"/>
  <c r="Q1282" i="4"/>
  <c r="Q499" i="4"/>
  <c r="Q1336" i="4"/>
  <c r="Q509" i="4"/>
  <c r="Q1530" i="4"/>
  <c r="Q48" i="4"/>
  <c r="Q685" i="4"/>
  <c r="Q152" i="4"/>
  <c r="Q433" i="4"/>
  <c r="Q873" i="4"/>
  <c r="Q403" i="4"/>
  <c r="Q1219" i="4"/>
  <c r="Q1443" i="4"/>
  <c r="Q1274" i="4"/>
  <c r="Q1427" i="4"/>
  <c r="Q1130" i="4"/>
  <c r="Q775" i="4"/>
  <c r="Q248" i="4"/>
  <c r="Q270" i="4"/>
  <c r="Q32" i="4"/>
  <c r="Q1188" i="4"/>
  <c r="Q209" i="4"/>
  <c r="Q271" i="4"/>
  <c r="Q77" i="4"/>
  <c r="Q1264" i="4"/>
  <c r="Q1465" i="4"/>
  <c r="Q627" i="4"/>
  <c r="Q1206" i="4"/>
  <c r="Q622" i="4"/>
  <c r="Q1429" i="4"/>
  <c r="Q447" i="4"/>
  <c r="Q887" i="4"/>
  <c r="Q1330" i="4"/>
  <c r="Q358" i="4"/>
  <c r="Q647" i="4"/>
  <c r="Q1621" i="4"/>
  <c r="R126" i="4"/>
  <c r="R1656" i="4"/>
  <c r="R1246" i="4"/>
  <c r="R117" i="4"/>
  <c r="R1634" i="4"/>
  <c r="R830" i="4"/>
  <c r="R1637" i="4"/>
  <c r="R640" i="4"/>
  <c r="R641" i="4"/>
  <c r="R284" i="4"/>
  <c r="R1106" i="4"/>
  <c r="R172" i="4"/>
  <c r="R1127" i="4"/>
  <c r="R301" i="4"/>
  <c r="R773" i="4"/>
  <c r="R709" i="4"/>
  <c r="R840" i="4"/>
  <c r="R1663" i="4"/>
  <c r="R1411" i="4"/>
  <c r="R659" i="4"/>
  <c r="R767" i="4"/>
  <c r="R1267" i="4"/>
  <c r="R1174" i="4"/>
  <c r="R1306" i="4"/>
  <c r="R125" i="4"/>
  <c r="R391" i="4"/>
  <c r="R688" i="4"/>
  <c r="R859" i="4"/>
  <c r="R43" i="4"/>
  <c r="R925" i="4"/>
  <c r="R578" i="4"/>
  <c r="R1310" i="4"/>
  <c r="R1524" i="4"/>
  <c r="R1449" i="4"/>
  <c r="R969" i="4"/>
  <c r="R1160" i="4"/>
  <c r="R870" i="4"/>
  <c r="R1040" i="4"/>
  <c r="R1247" i="4"/>
  <c r="R1158" i="4"/>
  <c r="R1491" i="4"/>
  <c r="R967" i="4"/>
  <c r="R760" i="4"/>
  <c r="R1056" i="4"/>
  <c r="R45" i="4"/>
  <c r="R536" i="4"/>
  <c r="R1238" i="4"/>
  <c r="R1630" i="4"/>
  <c r="R1454" i="4"/>
  <c r="R795" i="4"/>
  <c r="R516" i="4"/>
  <c r="R384" i="4"/>
  <c r="R381" i="4"/>
  <c r="R1542" i="4"/>
  <c r="R479" i="4"/>
  <c r="R611" i="4"/>
  <c r="R1485" i="4"/>
  <c r="R1118" i="4"/>
  <c r="R1607" i="4"/>
  <c r="R1224" i="4"/>
  <c r="R1240" i="4"/>
  <c r="R201" i="4"/>
  <c r="R1349" i="4"/>
  <c r="R1225" i="4"/>
  <c r="R1461" i="4"/>
  <c r="R914" i="4"/>
  <c r="R1269" i="4"/>
  <c r="R321" i="4"/>
  <c r="R442" i="4"/>
  <c r="R646" i="4"/>
  <c r="R385" i="4"/>
  <c r="R1327" i="4"/>
  <c r="R635" i="4"/>
  <c r="R689" i="4"/>
  <c r="R303" i="4"/>
  <c r="R1576" i="4"/>
  <c r="R480" i="4"/>
  <c r="R1191" i="4"/>
  <c r="R608" i="4"/>
  <c r="R423" i="4"/>
  <c r="R148" i="4"/>
  <c r="R361" i="4"/>
  <c r="R1178" i="4"/>
  <c r="R1633" i="4"/>
  <c r="R822" i="4"/>
  <c r="R884" i="4"/>
  <c r="R623" i="4"/>
  <c r="R1164" i="4"/>
  <c r="R332" i="4"/>
  <c r="R1518" i="4"/>
  <c r="R324" i="4"/>
  <c r="R673" i="4"/>
  <c r="R695" i="4"/>
  <c r="R460" i="4"/>
  <c r="R1516" i="4"/>
  <c r="R1002" i="4"/>
  <c r="R663" i="4"/>
  <c r="R315" i="4"/>
  <c r="R794" i="4"/>
  <c r="R869" i="4"/>
  <c r="R588" i="4"/>
  <c r="R617" i="4"/>
  <c r="R319" i="4"/>
  <c r="R1107" i="4"/>
  <c r="R132" i="4"/>
  <c r="R1546" i="4"/>
  <c r="R895" i="4"/>
  <c r="R1646" i="4"/>
  <c r="R973" i="4"/>
  <c r="R169" i="4"/>
  <c r="R220" i="4"/>
  <c r="R908" i="4"/>
  <c r="R982" i="4"/>
  <c r="R138" i="4"/>
  <c r="R1234" i="4"/>
  <c r="R1272" i="4"/>
  <c r="R1402" i="4"/>
  <c r="R720" i="4"/>
  <c r="R1045" i="4"/>
  <c r="R352" i="4"/>
  <c r="R1043" i="4"/>
  <c r="R1481" i="4"/>
  <c r="R1528" i="4"/>
  <c r="R1044" i="4"/>
  <c r="R1212" i="4"/>
  <c r="R101" i="4"/>
  <c r="R1286" i="4"/>
  <c r="R1026" i="4"/>
  <c r="R1314" i="4"/>
  <c r="R996" i="4"/>
  <c r="R333" i="4"/>
  <c r="R506" i="4"/>
  <c r="R1307" i="4"/>
  <c r="R710" i="4"/>
  <c r="R924" i="4"/>
  <c r="R490" i="4"/>
  <c r="R1195" i="4"/>
  <c r="R776" i="4"/>
  <c r="R1585" i="4"/>
  <c r="R327" i="4"/>
  <c r="R781" i="4"/>
  <c r="R855" i="4"/>
  <c r="R1482" i="4"/>
  <c r="R757" i="4"/>
  <c r="R1662" i="4"/>
  <c r="R465" i="4"/>
  <c r="R123" i="4"/>
  <c r="R1332" i="4"/>
  <c r="R1333" i="4"/>
  <c r="R149" i="4"/>
  <c r="R330" i="4"/>
  <c r="R1350" i="4"/>
  <c r="R1186" i="4"/>
  <c r="R682" i="4"/>
  <c r="R603" i="4"/>
  <c r="R1399" i="4"/>
  <c r="R468" i="4"/>
  <c r="R592" i="4"/>
  <c r="R1380" i="4"/>
  <c r="R512" i="4"/>
  <c r="R523" i="4"/>
  <c r="R1094" i="4"/>
  <c r="R1558" i="4"/>
  <c r="R593" i="4"/>
  <c r="R1097" i="4"/>
  <c r="R304" i="4"/>
  <c r="R353" i="4"/>
  <c r="R1496" i="4"/>
  <c r="R952" i="4"/>
  <c r="R1529" i="4"/>
  <c r="R225" i="4"/>
  <c r="R1632" i="4"/>
  <c r="R848" i="4"/>
  <c r="R1277" i="4"/>
  <c r="R463" i="4"/>
  <c r="R392" i="4"/>
  <c r="R698" i="4"/>
  <c r="R823" i="4"/>
  <c r="R1471" i="4"/>
  <c r="R485" i="4"/>
  <c r="R395" i="4"/>
  <c r="R1200" i="4"/>
  <c r="R292" i="4"/>
  <c r="R798" i="4"/>
  <c r="R1345" i="4"/>
  <c r="R1643" i="4"/>
  <c r="R805" i="4"/>
  <c r="R1313" i="4"/>
  <c r="R1407" i="4"/>
  <c r="R493" i="4"/>
  <c r="R533" i="4"/>
  <c r="R880" i="4"/>
  <c r="R1617" i="4"/>
  <c r="R175" i="4"/>
  <c r="R625" i="4"/>
  <c r="R1362" i="4"/>
  <c r="R1006" i="4"/>
  <c r="R658" i="4"/>
  <c r="R195" i="4"/>
  <c r="R96" i="4"/>
  <c r="R432" i="4"/>
  <c r="R498" i="4"/>
  <c r="R600" i="4"/>
  <c r="R1422" i="4"/>
  <c r="R521" i="4"/>
  <c r="R845" i="4"/>
  <c r="R1472" i="4"/>
  <c r="R1093" i="4"/>
  <c r="R1492" i="4"/>
  <c r="R464" i="4"/>
  <c r="R1499" i="4"/>
  <c r="R893" i="4"/>
  <c r="R1041" i="4"/>
  <c r="R992" i="4"/>
  <c r="R1523" i="4"/>
  <c r="R1487" i="4"/>
  <c r="R437" i="4"/>
  <c r="R108" i="4"/>
  <c r="R1589" i="4"/>
  <c r="R948" i="4"/>
  <c r="R439" i="4"/>
  <c r="R614" i="4"/>
  <c r="R1448" i="4"/>
  <c r="R481" i="4"/>
  <c r="R939" i="4"/>
  <c r="R54" i="4"/>
  <c r="R575" i="4"/>
  <c r="R454" i="4"/>
  <c r="R1053" i="4"/>
  <c r="R714" i="4"/>
  <c r="R320" i="4"/>
  <c r="R666" i="4"/>
  <c r="R205" i="4"/>
  <c r="R1215" i="4"/>
  <c r="R1459" i="4"/>
  <c r="R134" i="4"/>
  <c r="R344" i="4"/>
  <c r="R467" i="4"/>
  <c r="R1340" i="4"/>
  <c r="R927" i="4"/>
  <c r="R276" i="4"/>
  <c r="R1207" i="4"/>
  <c r="R737" i="4"/>
  <c r="R956" i="4"/>
  <c r="R783" i="4"/>
  <c r="R702" i="4"/>
  <c r="R297" i="4"/>
  <c r="R436" i="4"/>
  <c r="R945" i="4"/>
  <c r="R1657" i="4"/>
  <c r="R681" i="4"/>
  <c r="R1210" i="4"/>
  <c r="R82" i="4"/>
  <c r="R1209" i="4"/>
  <c r="R691" i="4"/>
  <c r="R278" i="4"/>
  <c r="R875" i="4"/>
  <c r="R236" i="4"/>
  <c r="R1309" i="4"/>
  <c r="R1081" i="4"/>
  <c r="R872" i="4"/>
  <c r="R452" i="4"/>
  <c r="R390" i="4"/>
  <c r="R247" i="4"/>
  <c r="R563" i="4"/>
  <c r="R1478" i="4"/>
  <c r="R1452" i="4"/>
  <c r="R1147" i="4"/>
  <c r="R915" i="4"/>
  <c r="R514" i="4"/>
  <c r="R1226" i="4"/>
  <c r="R72" i="4"/>
  <c r="R488" i="4"/>
  <c r="R1573" i="4"/>
  <c r="R841" i="4"/>
  <c r="R1695" i="4"/>
  <c r="R772" i="4"/>
  <c r="R15" i="4"/>
  <c r="R1672" i="4"/>
  <c r="R1086" i="4"/>
  <c r="R1707" i="4"/>
  <c r="R894" i="4"/>
  <c r="R389" i="4"/>
  <c r="R1689" i="4"/>
  <c r="R832" i="4"/>
  <c r="R936" i="4"/>
  <c r="R242" i="4"/>
  <c r="R377" i="4"/>
  <c r="R866" i="4"/>
  <c r="R429" i="4"/>
  <c r="R1377" i="4"/>
  <c r="R557" i="4"/>
  <c r="R558" i="4"/>
  <c r="R1467" i="4"/>
  <c r="R1636" i="4"/>
  <c r="R289" i="4"/>
  <c r="R1688" i="4"/>
  <c r="R440" i="4"/>
  <c r="R735" i="4"/>
  <c r="R1468" i="4"/>
  <c r="R789" i="4"/>
  <c r="R1638" i="4"/>
  <c r="R406" i="4"/>
  <c r="R1036" i="4"/>
  <c r="R427" i="4"/>
  <c r="R933" i="4"/>
  <c r="R176" i="4"/>
  <c r="R1017" i="4"/>
  <c r="R755" i="4"/>
  <c r="R438" i="4"/>
  <c r="R587" i="4"/>
  <c r="R99" i="4"/>
  <c r="R645" i="4"/>
  <c r="R1541" i="4"/>
  <c r="R788" i="4"/>
  <c r="R1395" i="4"/>
  <c r="R1408" i="4"/>
  <c r="R1605" i="4"/>
  <c r="R1450" i="4"/>
  <c r="R1180" i="4"/>
  <c r="R1613" i="4"/>
  <c r="R510" i="4"/>
  <c r="R549" i="4"/>
  <c r="R1692" i="4"/>
  <c r="R753" i="4"/>
  <c r="R777" i="4"/>
  <c r="R526" i="4"/>
  <c r="R985" i="4"/>
  <c r="R1453" i="4"/>
  <c r="R707" i="4"/>
  <c r="R347" i="4"/>
  <c r="R595" i="4"/>
  <c r="R1123" i="4"/>
  <c r="R1337" i="4"/>
  <c r="R1343" i="4"/>
  <c r="R1476" i="4"/>
  <c r="R556" i="4"/>
  <c r="R115" i="4"/>
  <c r="R52" i="4"/>
  <c r="R1616" i="4"/>
  <c r="R954" i="4"/>
  <c r="R1355" i="4"/>
  <c r="R1150" i="4"/>
  <c r="R717" i="4"/>
  <c r="R1563" i="4"/>
  <c r="R515" i="4"/>
  <c r="R1549" i="4"/>
  <c r="R1132" i="4"/>
  <c r="R223" i="4"/>
  <c r="R222" i="4"/>
  <c r="R221" i="4"/>
  <c r="R1119" i="4"/>
  <c r="R1167" i="4"/>
  <c r="R1064" i="4"/>
  <c r="R255" i="4"/>
  <c r="R532" i="4"/>
  <c r="R983" i="4"/>
  <c r="R198" i="4"/>
  <c r="R1159" i="4"/>
  <c r="R1421" i="4"/>
  <c r="R1090" i="4"/>
  <c r="R774" i="4"/>
  <c r="R780" i="4"/>
  <c r="R667" i="4"/>
  <c r="R1501" i="4"/>
  <c r="R453" i="4"/>
  <c r="R35" i="4"/>
  <c r="R768" i="4"/>
  <c r="R1364" i="4"/>
  <c r="R1511" i="4"/>
  <c r="R1655" i="4"/>
  <c r="R1157" i="4"/>
  <c r="R340" i="4"/>
  <c r="R1559" i="4"/>
  <c r="R1417" i="4"/>
  <c r="R604" i="4"/>
  <c r="R215" i="4"/>
  <c r="R1021" i="4"/>
  <c r="R1458" i="4"/>
  <c r="R44" i="4"/>
  <c r="R984" i="4"/>
  <c r="R1165" i="4"/>
  <c r="R1608" i="4"/>
  <c r="R1014" i="4"/>
  <c r="R1018" i="4"/>
  <c r="R868" i="4"/>
  <c r="R153" i="4"/>
  <c r="R1642" i="4"/>
  <c r="R693" i="4"/>
  <c r="R350" i="4"/>
  <c r="R1023" i="4"/>
  <c r="R723" i="4"/>
  <c r="R168" i="4"/>
  <c r="R814" i="4"/>
  <c r="R103" i="4"/>
  <c r="R1092" i="4"/>
  <c r="R748" i="4"/>
  <c r="R14" i="4"/>
  <c r="R1455" i="4"/>
  <c r="R1169" i="4"/>
  <c r="R181" i="4"/>
  <c r="R459" i="4"/>
  <c r="R1394" i="4"/>
  <c r="R1666" i="4"/>
  <c r="R508" i="4"/>
  <c r="R1139" i="4"/>
  <c r="R1360" i="4"/>
  <c r="R545" i="4"/>
  <c r="R1704" i="4"/>
  <c r="R863" i="4"/>
  <c r="R1385" i="4"/>
  <c r="R1177" i="4"/>
  <c r="R430" i="4"/>
  <c r="R357" i="4"/>
  <c r="R1494" i="4"/>
  <c r="R520" i="4"/>
  <c r="R734" i="4"/>
  <c r="R1108" i="4"/>
  <c r="R1460" i="4"/>
  <c r="R34" i="4"/>
  <c r="R1381" i="4"/>
  <c r="R1243" i="4"/>
  <c r="R504" i="4"/>
  <c r="R964" i="4"/>
  <c r="R1341" i="4"/>
  <c r="R1231" i="4"/>
  <c r="R1069" i="4"/>
  <c r="R503" i="4"/>
  <c r="R137" i="4"/>
  <c r="R1248" i="4"/>
  <c r="R1439" i="4"/>
  <c r="R771" i="4"/>
  <c r="R1603" i="4"/>
  <c r="R411" i="4"/>
  <c r="R418" i="4"/>
  <c r="R120" i="4"/>
  <c r="R157" i="4"/>
  <c r="R807" i="4"/>
  <c r="R316" i="4"/>
  <c r="R692" i="4"/>
  <c r="R1426" i="4"/>
  <c r="R727" i="4"/>
  <c r="R495" i="4"/>
  <c r="R24" i="4"/>
  <c r="R139" i="4"/>
  <c r="R591" i="4"/>
  <c r="R1063" i="4"/>
  <c r="R1198" i="4"/>
  <c r="R1137" i="4"/>
  <c r="R836" i="4"/>
  <c r="R1344" i="4"/>
  <c r="R1623" i="4"/>
  <c r="R1356" i="4"/>
  <c r="R1099" i="4"/>
  <c r="R422" i="4"/>
  <c r="R511" i="4"/>
  <c r="R708" i="4"/>
  <c r="R1216" i="4"/>
  <c r="R309" i="4"/>
  <c r="R1560" i="4"/>
  <c r="R1700" i="4"/>
  <c r="R1687" i="4"/>
  <c r="R256" i="4"/>
  <c r="R482" i="4"/>
  <c r="R189" i="4"/>
  <c r="R849" i="4"/>
  <c r="R582" i="4"/>
  <c r="R804" i="4"/>
  <c r="R258" i="4"/>
  <c r="R1214" i="4"/>
  <c r="R711" i="4"/>
  <c r="R1681" i="4"/>
  <c r="R1285" i="4"/>
  <c r="R1694" i="4"/>
  <c r="R550" i="4"/>
  <c r="R343" i="4"/>
  <c r="R1526" i="4"/>
  <c r="R28" i="4"/>
  <c r="R669" i="4"/>
  <c r="R633" i="4"/>
  <c r="R1077" i="4"/>
  <c r="R1683" i="4"/>
  <c r="R1015" i="4"/>
  <c r="R218" i="4"/>
  <c r="R944" i="4"/>
  <c r="R728" i="4"/>
  <c r="R265" i="4"/>
  <c r="R97" i="4"/>
  <c r="R784" i="4"/>
  <c r="R178" i="4"/>
  <c r="R687" i="4"/>
  <c r="R1706" i="4"/>
  <c r="R121" i="4"/>
  <c r="R524" i="4"/>
  <c r="R1371" i="4"/>
  <c r="R864" i="4"/>
  <c r="R861" i="4"/>
  <c r="R902" i="4"/>
  <c r="R1080" i="4"/>
  <c r="R1201" i="4"/>
  <c r="R581" i="4"/>
  <c r="R61" i="4"/>
  <c r="R170" i="4"/>
  <c r="R496" i="4"/>
  <c r="R1078" i="4"/>
  <c r="R29" i="4"/>
  <c r="R478" i="4"/>
  <c r="R166" i="4"/>
  <c r="R928" i="4"/>
  <c r="R901" i="4"/>
  <c r="R779" i="4"/>
  <c r="R1552" i="4"/>
  <c r="R839" i="4"/>
  <c r="R1192" i="4"/>
  <c r="R810" i="4"/>
  <c r="R1190" i="4"/>
  <c r="R295" i="4"/>
  <c r="R1509" i="4"/>
  <c r="R57" i="4"/>
  <c r="R249" i="4"/>
  <c r="R1361" i="4"/>
  <c r="R1440" i="4"/>
  <c r="R2" i="4"/>
  <c r="R652" i="4"/>
  <c r="R953" i="4"/>
  <c r="R1685" i="4"/>
  <c r="R943" i="4"/>
  <c r="R654" i="4"/>
  <c r="R769" i="4"/>
  <c r="R1480" i="4"/>
  <c r="R1237" i="4"/>
  <c r="R1102" i="4"/>
  <c r="R1551" i="4"/>
  <c r="R1410" i="4"/>
  <c r="R811" i="4"/>
  <c r="R387" i="4"/>
  <c r="R602" i="4"/>
  <c r="R250" i="4"/>
  <c r="R1539" i="4"/>
  <c r="R1444" i="4"/>
  <c r="R475" i="4"/>
  <c r="R1690" i="4"/>
  <c r="R1618" i="4"/>
  <c r="R1641" i="4"/>
  <c r="R1135" i="4"/>
  <c r="R1680" i="4"/>
  <c r="R56" i="4"/>
  <c r="R471" i="4"/>
  <c r="R156" i="4"/>
  <c r="R1366" i="4"/>
  <c r="R1676" i="4"/>
  <c r="R743" i="4"/>
  <c r="R63" i="4"/>
  <c r="R650" i="4"/>
  <c r="R227" i="4"/>
  <c r="R322" i="4"/>
  <c r="R1220" i="4"/>
  <c r="R94" i="4"/>
  <c r="R716" i="4"/>
  <c r="R1301" i="4"/>
  <c r="R881" i="4"/>
  <c r="R905" i="4"/>
  <c r="R1008" i="4"/>
  <c r="R1204" i="4"/>
  <c r="R947" i="4"/>
  <c r="R1031" i="4"/>
  <c r="R1596" i="4"/>
  <c r="R566" i="4"/>
  <c r="R472" i="4"/>
  <c r="R960" i="4"/>
  <c r="R1239" i="4"/>
  <c r="R1245" i="4"/>
  <c r="R758" i="4"/>
  <c r="R701" i="4"/>
  <c r="R1218" i="4"/>
  <c r="R89" i="4"/>
  <c r="R850" i="4"/>
  <c r="R694" i="4"/>
  <c r="R1227" i="4"/>
  <c r="R1185" i="4"/>
  <c r="R188" i="4"/>
  <c r="R1556" i="4"/>
  <c r="R231" i="4"/>
  <c r="R1370" i="4"/>
  <c r="R1083" i="4"/>
  <c r="R53" i="4"/>
  <c r="R977" i="4"/>
  <c r="R934" i="4"/>
  <c r="R13" i="4"/>
  <c r="R1376" i="4"/>
  <c r="R721" i="4"/>
  <c r="R1032" i="4"/>
  <c r="R494" i="4"/>
  <c r="R7" i="4"/>
  <c r="R455" i="4"/>
  <c r="R1363" i="4"/>
  <c r="R409" i="4"/>
  <c r="R786" i="4"/>
  <c r="R1242" i="4"/>
  <c r="R1498" i="4"/>
  <c r="R547" i="4"/>
  <c r="R1583" i="4"/>
  <c r="R185" i="4"/>
  <c r="R1625" i="4"/>
  <c r="R1673" i="4"/>
  <c r="R1166" i="4"/>
  <c r="R412" i="4"/>
  <c r="R1334" i="4"/>
  <c r="R193" i="4"/>
  <c r="R141" i="4"/>
  <c r="R831" i="4"/>
  <c r="R163" i="4"/>
  <c r="R808" i="4"/>
  <c r="R1320" i="4"/>
  <c r="R1374" i="4"/>
  <c r="R1193" i="4"/>
  <c r="R346" i="4"/>
  <c r="R238" i="4"/>
  <c r="R668" i="4"/>
  <c r="R16" i="4"/>
  <c r="R11" i="4"/>
  <c r="R958" i="4"/>
  <c r="R449" i="4"/>
  <c r="R349" i="4"/>
  <c r="R1176" i="4"/>
  <c r="R765" i="4"/>
  <c r="R1671" i="4"/>
  <c r="R670" i="4"/>
  <c r="R114" i="4"/>
  <c r="R1503" i="4"/>
  <c r="R544" i="4"/>
  <c r="R476" i="4"/>
  <c r="R626" i="4"/>
  <c r="R792" i="4"/>
  <c r="R375" i="4"/>
  <c r="R206" i="4"/>
  <c r="R998" i="4"/>
  <c r="R1067" i="4"/>
  <c r="R833" i="4"/>
  <c r="R986" i="4"/>
  <c r="R1515" i="4"/>
  <c r="R938" i="4"/>
  <c r="R75" i="4"/>
  <c r="R987" i="4"/>
  <c r="R732" i="4"/>
  <c r="R1397" i="4"/>
  <c r="R1254" i="4"/>
  <c r="R941" i="4"/>
  <c r="R374" i="4"/>
  <c r="R759" i="4"/>
  <c r="R1521" i="4"/>
  <c r="R1414" i="4"/>
  <c r="R1413" i="4"/>
  <c r="R1415" i="4"/>
  <c r="R680" i="4"/>
  <c r="R852" i="4"/>
  <c r="R851" i="4"/>
  <c r="R1703" i="4"/>
  <c r="R919" i="4"/>
  <c r="R325" i="4"/>
  <c r="R307" i="4"/>
  <c r="R1156" i="4"/>
  <c r="R367" i="4"/>
  <c r="R477" i="4"/>
  <c r="R1311" i="4"/>
  <c r="R1391" i="4"/>
  <c r="R1463" i="4"/>
  <c r="R1121" i="4"/>
  <c r="R539" i="4"/>
  <c r="R339" i="4"/>
  <c r="R1347" i="4"/>
  <c r="R179" i="4"/>
  <c r="R386" i="4"/>
  <c r="R1308" i="4"/>
  <c r="R1579" i="4"/>
  <c r="R435" i="4"/>
  <c r="R1567" i="4"/>
  <c r="R570" i="4"/>
  <c r="R458" i="4"/>
  <c r="R1288" i="4"/>
  <c r="R664" i="4"/>
  <c r="R31" i="4"/>
  <c r="R856" i="4"/>
  <c r="R826" i="4"/>
  <c r="R1236" i="4"/>
  <c r="R326" i="4"/>
  <c r="R1678" i="4"/>
  <c r="R548" i="4"/>
  <c r="R923" i="4"/>
  <c r="R1390" i="4"/>
  <c r="R21" i="4"/>
  <c r="R1580" i="4"/>
  <c r="R1557" i="4"/>
  <c r="R1493" i="4"/>
  <c r="R1675" i="4"/>
  <c r="R311" i="4"/>
  <c r="R6" i="4"/>
  <c r="R896" i="4"/>
  <c r="R283" i="4"/>
  <c r="R1059" i="4"/>
  <c r="R313" i="4"/>
  <c r="R1038" i="4"/>
  <c r="R202" i="4"/>
  <c r="R656" i="4"/>
  <c r="R612" i="4"/>
  <c r="R104" i="4"/>
  <c r="R290" i="4"/>
  <c r="R1292" i="4"/>
  <c r="R341" i="4"/>
  <c r="R213" i="4"/>
  <c r="R95" i="4"/>
  <c r="R273" i="4"/>
  <c r="R1702" i="4"/>
  <c r="R79" i="4"/>
  <c r="R348" i="4"/>
  <c r="R1022" i="4"/>
  <c r="R410" i="4"/>
  <c r="R1263" i="4"/>
  <c r="R705" i="4"/>
  <c r="R1400" i="4"/>
  <c r="R1565" i="4"/>
  <c r="R1473" i="4"/>
  <c r="R1213" i="4"/>
  <c r="R78" i="4"/>
  <c r="R1351" i="4"/>
  <c r="R1575" i="4"/>
  <c r="R1027" i="4"/>
  <c r="R853" i="4"/>
  <c r="R50" i="4"/>
  <c r="R1389" i="4"/>
  <c r="R1533" i="4"/>
  <c r="R60" i="4"/>
  <c r="R890" i="4"/>
  <c r="R975" i="4"/>
  <c r="R380" i="4"/>
  <c r="R586" i="4"/>
  <c r="R259" i="4"/>
  <c r="R750" i="4"/>
  <c r="R317" i="4"/>
  <c r="R1368" i="4"/>
  <c r="R370" i="4"/>
  <c r="R1055" i="4"/>
  <c r="R764" i="4"/>
  <c r="R296" i="4"/>
  <c r="R651" i="4"/>
  <c r="R1035" i="4"/>
  <c r="R1602" i="4"/>
  <c r="R1653" i="4"/>
  <c r="R417" i="4"/>
  <c r="R444" i="4"/>
  <c r="R364" i="4"/>
  <c r="R407" i="4"/>
  <c r="R770" i="4"/>
  <c r="R204" i="4"/>
  <c r="R1291" i="4"/>
  <c r="R1222" i="4"/>
  <c r="R1436" i="4"/>
  <c r="R1365" i="4"/>
  <c r="R568" i="4"/>
  <c r="R285" i="4"/>
  <c r="R187" i="4"/>
  <c r="R596" i="4"/>
  <c r="R1428" i="4"/>
  <c r="R241" i="4"/>
  <c r="R1562" i="4"/>
  <c r="R997" i="4"/>
  <c r="R686" i="4"/>
  <c r="R1497" i="4"/>
  <c r="R1025" i="4"/>
  <c r="R308" i="4"/>
  <c r="R486" i="4"/>
  <c r="R561" i="4"/>
  <c r="R858" i="4"/>
  <c r="R787" i="4"/>
  <c r="R359" i="4"/>
  <c r="R1171" i="4"/>
  <c r="R328" i="4"/>
  <c r="R1479" i="4"/>
  <c r="R1705" i="4"/>
  <c r="R1697" i="4"/>
  <c r="R1316" i="4"/>
  <c r="R746" i="4"/>
  <c r="R899" i="4"/>
  <c r="R1203" i="4"/>
  <c r="R366" i="4"/>
  <c r="R1162" i="4"/>
  <c r="R739" i="4"/>
  <c r="R738" i="4"/>
  <c r="R562" i="4"/>
  <c r="R903" i="4"/>
  <c r="R88" i="4"/>
  <c r="R41" i="4"/>
  <c r="R1262" i="4"/>
  <c r="R684" i="4"/>
  <c r="R246" i="4"/>
  <c r="R573" i="4"/>
  <c r="R892" i="4"/>
  <c r="R473" i="4"/>
  <c r="R766" i="4"/>
  <c r="R1073" i="4"/>
  <c r="R36" i="4"/>
  <c r="R918" i="4"/>
  <c r="R262" i="4"/>
  <c r="R1011" i="4"/>
  <c r="R214" i="4"/>
  <c r="R363" i="4"/>
  <c r="R1375" i="4"/>
  <c r="R1223" i="4"/>
  <c r="R1441" i="4"/>
  <c r="R1531" i="4"/>
  <c r="R299" i="4"/>
  <c r="R897" i="4"/>
  <c r="R1101" i="4"/>
  <c r="R1527" i="4"/>
  <c r="R210" i="4"/>
  <c r="R620" i="4"/>
  <c r="R229" i="4"/>
  <c r="R751" i="4"/>
  <c r="R1004" i="4"/>
  <c r="R1357" i="4"/>
  <c r="R1587" i="4"/>
  <c r="R1582" i="4"/>
  <c r="R337" i="4"/>
  <c r="R1392" i="4"/>
  <c r="R81" i="4"/>
  <c r="R628" i="4"/>
  <c r="R882" i="4"/>
  <c r="R713" i="4"/>
  <c r="R1299" i="4"/>
  <c r="R240" i="4"/>
  <c r="R396" i="4"/>
  <c r="R87" i="4"/>
  <c r="R20" i="4"/>
  <c r="R199" i="4"/>
  <c r="R877" i="4"/>
  <c r="R1161" i="4"/>
  <c r="R1229" i="4"/>
  <c r="R100" i="4"/>
  <c r="R1120" i="4"/>
  <c r="R1129" i="4"/>
  <c r="R891" i="4"/>
  <c r="R203" i="4"/>
  <c r="R1054" i="4"/>
  <c r="R83" i="4"/>
  <c r="R1050" i="4"/>
  <c r="R1626" i="4"/>
  <c r="R1060" i="4"/>
  <c r="R1451" i="4"/>
  <c r="R105" i="4"/>
  <c r="R1294" i="4"/>
  <c r="R1701" i="4"/>
  <c r="R434" i="4"/>
  <c r="R1205" i="4"/>
  <c r="R1403" i="4"/>
  <c r="R718" i="4"/>
  <c r="R1442" i="4"/>
  <c r="R662" i="4"/>
  <c r="R1339" i="4"/>
  <c r="R85" i="4"/>
  <c r="R1155" i="4"/>
  <c r="R1163" i="4"/>
  <c r="R827" i="4"/>
  <c r="R373" i="4"/>
  <c r="R1324" i="4"/>
  <c r="R584" i="4"/>
  <c r="R605" i="4"/>
  <c r="R1536" i="4"/>
  <c r="R754" i="4"/>
  <c r="R1033" i="4"/>
  <c r="R400" i="4"/>
  <c r="R1168" i="4"/>
  <c r="R461" i="4"/>
  <c r="R879" i="4"/>
  <c r="R267" i="4"/>
  <c r="R122" i="4"/>
  <c r="R820" i="4"/>
  <c r="R1561" i="4"/>
  <c r="R420" i="4"/>
  <c r="R961" i="4"/>
  <c r="R1592" i="4"/>
  <c r="R1342" i="4"/>
  <c r="R294" i="4"/>
  <c r="R431" i="4"/>
  <c r="R1584" i="4"/>
  <c r="R1447" i="4"/>
  <c r="R404" i="4"/>
  <c r="R111" i="4"/>
  <c r="R1235" i="4"/>
  <c r="R415" i="4"/>
  <c r="R1297" i="4"/>
  <c r="R1057" i="4"/>
  <c r="R443" i="4"/>
  <c r="R86" i="4"/>
  <c r="R752" i="4"/>
  <c r="R1520" i="4"/>
  <c r="R1409" i="4"/>
  <c r="R522" i="4"/>
  <c r="R909" i="4"/>
  <c r="R910" i="4"/>
  <c r="R817" i="4"/>
  <c r="R1423" i="4"/>
  <c r="R228" i="4"/>
  <c r="R1412" i="4"/>
  <c r="R23" i="4"/>
  <c r="R1221" i="4"/>
  <c r="R1464" i="4"/>
  <c r="R1674" i="4"/>
  <c r="R1667" i="4"/>
  <c r="R619" i="4"/>
  <c r="R1152" i="4"/>
  <c r="R1070" i="4"/>
  <c r="R572" i="4"/>
  <c r="R245" i="4"/>
  <c r="R819" i="4"/>
  <c r="R803" i="4"/>
  <c r="R251" i="4"/>
  <c r="R1184" i="4"/>
  <c r="R58" i="4"/>
  <c r="R888" i="4"/>
  <c r="R565" i="4"/>
  <c r="R675" i="4"/>
  <c r="R1305" i="4"/>
  <c r="R825" i="4"/>
  <c r="R1691" i="4"/>
  <c r="R1384" i="4"/>
  <c r="R632" i="4"/>
  <c r="R302" i="4"/>
  <c r="R630" i="4"/>
  <c r="R876" i="4"/>
  <c r="R1295" i="4"/>
  <c r="R959" i="4"/>
  <c r="R1146" i="4"/>
  <c r="R660" i="4"/>
  <c r="R1388" i="4"/>
  <c r="R1670" i="4"/>
  <c r="R147" i="4"/>
  <c r="R846" i="4"/>
  <c r="R567" i="4"/>
  <c r="R42" i="4"/>
  <c r="R1500" i="4"/>
  <c r="R1019" i="4"/>
  <c r="R616" i="4"/>
  <c r="R1144" i="4"/>
  <c r="R260" i="4"/>
  <c r="R312" i="4"/>
  <c r="R489" i="4"/>
  <c r="R1437" i="4"/>
  <c r="R1208" i="4"/>
  <c r="R904" i="4"/>
  <c r="R1599" i="4"/>
  <c r="R17" i="4"/>
  <c r="R37" i="4"/>
  <c r="R8" i="4"/>
  <c r="R1352" i="4"/>
  <c r="R1635" i="4"/>
  <c r="R889" i="4"/>
  <c r="R212" i="4"/>
  <c r="R1425" i="4"/>
  <c r="R1590" i="4"/>
  <c r="R1502" i="4"/>
  <c r="R1540" i="4"/>
  <c r="R446" i="4"/>
  <c r="R1474" i="4"/>
  <c r="R291" i="4"/>
  <c r="R1318" i="4"/>
  <c r="R906" i="4"/>
  <c r="R1199" i="4"/>
  <c r="R244" i="4"/>
  <c r="R268" i="4"/>
  <c r="R785" i="4"/>
  <c r="R513" i="4"/>
  <c r="R1569" i="4"/>
  <c r="R821" i="4"/>
  <c r="R618" i="4"/>
  <c r="R1074" i="4"/>
  <c r="R1484" i="4"/>
  <c r="R1420" i="4"/>
  <c r="R64" i="4"/>
  <c r="R91" i="4"/>
  <c r="R530" i="4"/>
  <c r="R929" i="4"/>
  <c r="R1631" i="4"/>
  <c r="R1568" i="4"/>
  <c r="R116" i="4"/>
  <c r="R269" i="4"/>
  <c r="R531" i="4"/>
  <c r="R128" i="4"/>
  <c r="R376" i="4"/>
  <c r="R1317" i="4"/>
  <c r="R672" i="4"/>
  <c r="R1196" i="4"/>
  <c r="R1003" i="4"/>
  <c r="R1315" i="4"/>
  <c r="R306" i="4"/>
  <c r="R378" i="4"/>
  <c r="R450" i="4"/>
  <c r="R551" i="4"/>
  <c r="R590" i="4"/>
  <c r="R1534" i="4"/>
  <c r="R1432" i="4"/>
  <c r="R335" i="4"/>
  <c r="R1183" i="4"/>
  <c r="R314" i="4"/>
  <c r="R1265" i="4"/>
  <c r="R469" i="4"/>
  <c r="R1544" i="4"/>
  <c r="R800" i="4"/>
  <c r="R1386" i="4"/>
  <c r="R1110" i="4"/>
  <c r="R1433" i="4"/>
  <c r="R1189" i="4"/>
  <c r="R1149" i="4"/>
  <c r="R883" i="4"/>
  <c r="R843" i="4"/>
  <c r="R80" i="4"/>
  <c r="R12" i="4"/>
  <c r="R131" i="4"/>
  <c r="R318" i="4"/>
  <c r="R554" i="4"/>
  <c r="R1082" i="4"/>
  <c r="R637" i="4"/>
  <c r="R1312" i="4"/>
  <c r="R990" i="4"/>
  <c r="R371" i="4"/>
  <c r="R192" i="4"/>
  <c r="R1572" i="4"/>
  <c r="R369" i="4"/>
  <c r="R1398" i="4"/>
  <c r="R665" i="4"/>
  <c r="R135" i="4"/>
  <c r="R1335" i="4"/>
  <c r="R49" i="4"/>
  <c r="R334" i="4"/>
  <c r="R761" i="4"/>
  <c r="R955" i="4"/>
  <c r="R382" i="4"/>
  <c r="R1109" i="4"/>
  <c r="R744" i="4"/>
  <c r="R1087" i="4"/>
  <c r="R911" i="4"/>
  <c r="R994" i="4"/>
  <c r="R1564" i="4"/>
  <c r="R1532" i="4"/>
  <c r="R865" i="4"/>
  <c r="R1593" i="4"/>
  <c r="R1566" i="4"/>
  <c r="R102" i="4"/>
  <c r="R606" i="4"/>
  <c r="R1619" i="4"/>
  <c r="R1378" i="4"/>
  <c r="R1611" i="4"/>
  <c r="R978" i="4"/>
  <c r="R1133" i="4"/>
  <c r="R981" i="4"/>
  <c r="R196" i="4"/>
  <c r="R1486" i="4"/>
  <c r="R1211" i="4"/>
  <c r="R73" i="4"/>
  <c r="R329" i="4"/>
  <c r="R1419" i="4"/>
  <c r="R445" i="4"/>
  <c r="R1052" i="4"/>
  <c r="R1037" i="4"/>
  <c r="R559" i="4"/>
  <c r="R1696" i="4"/>
  <c r="R1325" i="4"/>
  <c r="R696" i="4"/>
  <c r="R1506" i="4"/>
  <c r="R1010" i="4"/>
  <c r="R1125" i="4"/>
  <c r="R162" i="4"/>
  <c r="R1293" i="4"/>
  <c r="R615" i="4"/>
  <c r="R1679" i="4"/>
  <c r="R916" i="4"/>
  <c r="R1379" i="4"/>
  <c r="R1088" i="4"/>
  <c r="R1111" i="4"/>
  <c r="R1699" i="4"/>
  <c r="R1504" i="4"/>
  <c r="R1438" i="4"/>
  <c r="R1570" i="4"/>
  <c r="R274" i="4"/>
  <c r="R607" i="4"/>
  <c r="R211" i="4"/>
  <c r="R796" i="4"/>
  <c r="R1122" i="4"/>
  <c r="R264" i="4"/>
  <c r="R1654" i="4"/>
  <c r="R1469" i="4"/>
  <c r="R1145" i="4"/>
  <c r="R829" i="4"/>
  <c r="R118" i="4"/>
  <c r="R457" i="4"/>
  <c r="R1525" i="4"/>
  <c r="R1075" i="4"/>
  <c r="R1505" i="4"/>
  <c r="R144" i="4"/>
  <c r="R401" i="4"/>
  <c r="R133" i="4"/>
  <c r="R1538" i="4"/>
  <c r="R1647" i="4"/>
  <c r="R1303" i="4"/>
  <c r="R1686" i="4"/>
  <c r="R813" i="4"/>
  <c r="R1012" i="4"/>
  <c r="R393" i="4"/>
  <c r="R143" i="4"/>
  <c r="R1488" i="4"/>
  <c r="R1284" i="4"/>
  <c r="R151" i="4"/>
  <c r="R1508" i="4"/>
  <c r="R425" i="4"/>
  <c r="R745" i="4"/>
  <c r="R413" i="4"/>
  <c r="R1228" i="4"/>
  <c r="R1588" i="4"/>
  <c r="R569" i="4"/>
  <c r="R282" i="4"/>
  <c r="R109" i="4"/>
  <c r="R1261" i="4"/>
  <c r="R729" i="4"/>
  <c r="R1456" i="4"/>
  <c r="R197" i="4"/>
  <c r="R33" i="4"/>
  <c r="R1517" i="4"/>
  <c r="R543" i="4"/>
  <c r="R1470" i="4"/>
  <c r="R1005" i="4"/>
  <c r="R90" i="4"/>
  <c r="R930" i="4"/>
  <c r="R1300" i="4"/>
  <c r="R69" i="4"/>
  <c r="R601" i="4"/>
  <c r="R360" i="4"/>
  <c r="R636" i="4"/>
  <c r="R1682" i="4"/>
  <c r="R1281" i="4"/>
  <c r="R27" i="4"/>
  <c r="R657" i="4"/>
  <c r="R1001" i="4"/>
  <c r="R1594" i="4"/>
  <c r="R39" i="4"/>
  <c r="R38" i="4"/>
  <c r="R1383" i="4"/>
  <c r="R1030" i="4"/>
  <c r="R1172" i="4"/>
  <c r="R129" i="4"/>
  <c r="R1283" i="4"/>
  <c r="R1372" i="4"/>
  <c r="R280" i="4"/>
  <c r="R150" i="4"/>
  <c r="R552" i="4"/>
  <c r="R1698" i="4"/>
  <c r="R47" i="4"/>
  <c r="R1600" i="4"/>
  <c r="R1289" i="4"/>
  <c r="R272" i="4"/>
  <c r="R1555" i="4"/>
  <c r="R1434" i="4"/>
  <c r="R749" i="4"/>
  <c r="R165" i="4"/>
  <c r="R538" i="4"/>
  <c r="R399" i="4"/>
  <c r="R1610" i="4"/>
  <c r="R661" i="4"/>
  <c r="R124" i="4"/>
  <c r="R797" i="4"/>
  <c r="R1601" i="4"/>
  <c r="R1543" i="4"/>
  <c r="R1321" i="4"/>
  <c r="R76" i="4"/>
  <c r="R46" i="4"/>
  <c r="R161" i="4"/>
  <c r="R1091" i="4"/>
  <c r="R812" i="4"/>
  <c r="R1510" i="4"/>
  <c r="R487" i="4"/>
  <c r="R1115" i="4"/>
  <c r="R59" i="4"/>
  <c r="R1250" i="4"/>
  <c r="R1085" i="4"/>
  <c r="R1009" i="4"/>
  <c r="R1051" i="4"/>
  <c r="R424" i="4"/>
  <c r="R1396" i="4"/>
  <c r="R226" i="4"/>
  <c r="R1257" i="4"/>
  <c r="R383" i="4"/>
  <c r="R1665" i="4"/>
  <c r="R962" i="4"/>
  <c r="R847" i="4"/>
  <c r="R1648" i="4"/>
  <c r="R1046" i="4"/>
  <c r="R1553" i="4"/>
  <c r="R756" i="4"/>
  <c r="R1131" i="4"/>
  <c r="R678" i="4"/>
  <c r="R1279" i="4"/>
  <c r="R1577" i="4"/>
  <c r="R252" i="4"/>
  <c r="R402" i="4"/>
  <c r="R564" i="4"/>
  <c r="R1629" i="4"/>
  <c r="R1142" i="4"/>
  <c r="R1354" i="4"/>
  <c r="R1353" i="4"/>
  <c r="R62" i="4"/>
  <c r="R871" i="4"/>
  <c r="R679" i="4"/>
  <c r="R1328" i="4"/>
  <c r="R1369" i="4"/>
  <c r="R426" i="4"/>
  <c r="R492" i="4"/>
  <c r="R1105" i="4"/>
  <c r="R1007" i="4"/>
  <c r="R500" i="4"/>
  <c r="R634" i="4"/>
  <c r="R275" i="4"/>
  <c r="R405" i="4"/>
  <c r="R1049" i="4"/>
  <c r="R1574" i="4"/>
  <c r="R345" i="4"/>
  <c r="R791" i="4"/>
  <c r="R624" i="4"/>
  <c r="R183" i="4"/>
  <c r="R1597" i="4"/>
  <c r="R372" i="4"/>
  <c r="R576" i="4"/>
  <c r="R1270" i="4"/>
  <c r="R988" i="4"/>
  <c r="R1322" i="4"/>
  <c r="R597" i="4"/>
  <c r="R1116" i="4"/>
  <c r="R224" i="4"/>
  <c r="R1512" i="4"/>
  <c r="R1507" i="4"/>
  <c r="R1513" i="4"/>
  <c r="R731" i="4"/>
  <c r="R818" i="4"/>
  <c r="R113" i="4"/>
  <c r="R51" i="4"/>
  <c r="R631" i="4"/>
  <c r="R1114" i="4"/>
  <c r="R966" i="4"/>
  <c r="R456" i="4"/>
  <c r="R724" i="4"/>
  <c r="R537" i="4"/>
  <c r="R1020" i="4"/>
  <c r="R19" i="4"/>
  <c r="R1329" i="4"/>
  <c r="R74" i="4"/>
  <c r="R1604" i="4"/>
  <c r="R1071" i="4"/>
  <c r="R1034" i="4"/>
  <c r="R1319" i="4"/>
  <c r="R740" i="4"/>
  <c r="R1134" i="4"/>
  <c r="R1124" i="4"/>
  <c r="R854" i="4"/>
  <c r="R428" i="4"/>
  <c r="R690" i="4"/>
  <c r="R22" i="4"/>
  <c r="R1346" i="4"/>
  <c r="R164" i="4"/>
  <c r="R497" i="4"/>
  <c r="R237" i="4"/>
  <c r="R802" i="4"/>
  <c r="R483" i="4"/>
  <c r="R1640" i="4"/>
  <c r="R92" i="4"/>
  <c r="R207" i="4"/>
  <c r="R815" i="4"/>
  <c r="R298" i="4"/>
  <c r="R1401" i="4"/>
  <c r="R1103" i="4"/>
  <c r="R922" i="4"/>
  <c r="R980" i="4"/>
  <c r="R1230" i="4"/>
  <c r="R3" i="4"/>
  <c r="R140" i="4"/>
  <c r="R838" i="4"/>
  <c r="R1181" i="4"/>
  <c r="R1387" i="4"/>
  <c r="R1153" i="4"/>
  <c r="R194" i="4"/>
  <c r="R1548" i="4"/>
  <c r="R266" i="4"/>
  <c r="R653" i="4"/>
  <c r="R613" i="4"/>
  <c r="R763" i="4"/>
  <c r="R913" i="4"/>
  <c r="R782" i="4"/>
  <c r="R355" i="4"/>
  <c r="R1614" i="4"/>
  <c r="R474" i="4"/>
  <c r="R1173" i="4"/>
  <c r="R1639" i="4"/>
  <c r="R599" i="4"/>
  <c r="R963" i="4"/>
  <c r="R1117" i="4"/>
  <c r="R1645" i="4"/>
  <c r="R174" i="4"/>
  <c r="R1652" i="4"/>
  <c r="R379" i="4"/>
  <c r="R1554" i="4"/>
  <c r="R1620" i="4"/>
  <c r="R898" i="4"/>
  <c r="R216" i="4"/>
  <c r="R1367" i="4"/>
  <c r="R331" i="4"/>
  <c r="R491" i="4"/>
  <c r="R970" i="4"/>
  <c r="R1406" i="4"/>
  <c r="R1028" i="4"/>
  <c r="R1197" i="4"/>
  <c r="R878" i="4"/>
  <c r="R1609" i="4"/>
  <c r="R419" i="4"/>
  <c r="R1182" i="4"/>
  <c r="R70" i="4"/>
  <c r="R281" i="4"/>
  <c r="R991" i="4"/>
  <c r="R1275" i="4"/>
  <c r="R159" i="4"/>
  <c r="R398" i="4"/>
  <c r="R1048" i="4"/>
  <c r="R171" i="4"/>
  <c r="R844" i="4"/>
  <c r="R932" i="4"/>
  <c r="R629" i="4"/>
  <c r="R368" i="4"/>
  <c r="R1047" i="4"/>
  <c r="R448" i="4"/>
  <c r="R230" i="4"/>
  <c r="R1595" i="4"/>
  <c r="R300" i="4"/>
  <c r="R305" i="4"/>
  <c r="R1066" i="4"/>
  <c r="R1065" i="4"/>
  <c r="R1586" i="4"/>
  <c r="R860" i="4"/>
  <c r="R243" i="4"/>
  <c r="R1581" i="4"/>
  <c r="R1232" i="4"/>
  <c r="R610" i="4"/>
  <c r="R801" i="4"/>
  <c r="R700" i="4"/>
  <c r="R574" i="4"/>
  <c r="R1684" i="4"/>
  <c r="R534" i="4"/>
  <c r="R809" i="4"/>
  <c r="R579" i="4"/>
  <c r="R93" i="4"/>
  <c r="R1100" i="4"/>
  <c r="R1280" i="4"/>
  <c r="R806" i="4"/>
  <c r="R974" i="4"/>
  <c r="R1096" i="4"/>
  <c r="R1076" i="4"/>
  <c r="R639" i="4"/>
  <c r="R110" i="4"/>
  <c r="R414" i="4"/>
  <c r="R1244" i="4"/>
  <c r="R535" i="4"/>
  <c r="R1136" i="4"/>
  <c r="R995" i="4"/>
  <c r="R1029" i="4"/>
  <c r="R546" i="4"/>
  <c r="R712" i="4"/>
  <c r="R703" i="4"/>
  <c r="R1013" i="4"/>
  <c r="R598" i="4"/>
  <c r="R470" i="4"/>
  <c r="R1217" i="4"/>
  <c r="R1140" i="4"/>
  <c r="R571" i="4"/>
  <c r="R747" i="4"/>
  <c r="R365" i="4"/>
  <c r="R965" i="4"/>
  <c r="R1298" i="4"/>
  <c r="R257" i="4"/>
  <c r="R577" i="4"/>
  <c r="R136" i="4"/>
  <c r="R310" i="4"/>
  <c r="R1187" i="4"/>
  <c r="R527" i="4"/>
  <c r="R235" i="4"/>
  <c r="R594" i="4"/>
  <c r="R642" i="4"/>
  <c r="R1042" i="4"/>
  <c r="R1661" i="4"/>
  <c r="R542" i="4"/>
  <c r="R736" i="4"/>
  <c r="R643" i="4"/>
  <c r="R976" i="4"/>
  <c r="R842" i="4"/>
  <c r="R1677" i="4"/>
  <c r="R9" i="4"/>
  <c r="R1457" i="4"/>
  <c r="R730" i="4"/>
  <c r="R946" i="4"/>
  <c r="R1624" i="4"/>
  <c r="R239" i="4"/>
  <c r="R1475" i="4"/>
  <c r="R354" i="4"/>
  <c r="R1514" i="4"/>
  <c r="R1304" i="4"/>
  <c r="R1256" i="4"/>
  <c r="R828" i="4"/>
  <c r="R261" i="4"/>
  <c r="R1522" i="4"/>
  <c r="R1170" i="4"/>
  <c r="R699" i="4"/>
  <c r="R722" i="4"/>
  <c r="R1268" i="4"/>
  <c r="R1659" i="4"/>
  <c r="R1089" i="4"/>
  <c r="R1128" i="4"/>
  <c r="R1578" i="4"/>
  <c r="R1024" i="4"/>
  <c r="R793" i="4"/>
  <c r="R1489" i="4"/>
  <c r="R1175" i="4"/>
  <c r="R219" i="4"/>
  <c r="R942" i="4"/>
  <c r="R279" i="4"/>
  <c r="R1287" i="4"/>
  <c r="R790" i="4"/>
  <c r="R1418" i="4"/>
  <c r="R518" i="4"/>
  <c r="R529" i="4"/>
  <c r="R1179" i="4"/>
  <c r="R834" i="4"/>
  <c r="R993" i="4"/>
  <c r="R4" i="4"/>
  <c r="R336" i="4"/>
  <c r="R1252" i="4"/>
  <c r="R451" i="4"/>
  <c r="R674" i="4"/>
  <c r="R1615" i="4"/>
  <c r="R323" i="4"/>
  <c r="R1148" i="4"/>
  <c r="R648" i="4"/>
  <c r="R1466" i="4"/>
  <c r="R1141" i="4"/>
  <c r="R1113" i="4"/>
  <c r="R234" i="4"/>
  <c r="R1072" i="4"/>
  <c r="R288" i="4"/>
  <c r="R1061" i="4"/>
  <c r="R951" i="4"/>
  <c r="R190" i="4"/>
  <c r="R1416" i="4"/>
  <c r="R1550" i="4"/>
  <c r="R935" i="4"/>
  <c r="R394" i="4"/>
  <c r="R1435" i="4"/>
  <c r="R816" i="4"/>
  <c r="R1126" i="4"/>
  <c r="R1138" i="4"/>
  <c r="R1462" i="4"/>
  <c r="R907" i="4"/>
  <c r="R1290" i="4"/>
  <c r="R277" i="4"/>
  <c r="R1258" i="4"/>
  <c r="R119" i="4"/>
  <c r="R580" i="4"/>
  <c r="R182" i="4"/>
  <c r="R112" i="4"/>
  <c r="R1331" i="4"/>
  <c r="R1202" i="4"/>
  <c r="R886" i="4"/>
  <c r="R920" i="4"/>
  <c r="R837" i="4"/>
  <c r="R1547" i="4"/>
  <c r="R160" i="4"/>
  <c r="R130" i="4"/>
  <c r="R583" i="4"/>
  <c r="R1519" i="4"/>
  <c r="R968" i="4"/>
  <c r="R733" i="4"/>
  <c r="R1446" i="4"/>
  <c r="R912" i="4"/>
  <c r="R867" i="4"/>
  <c r="R146" i="4"/>
  <c r="R1382" i="4"/>
  <c r="R254" i="4"/>
  <c r="R862" i="4"/>
  <c r="R5" i="4"/>
  <c r="R553" i="4"/>
  <c r="R1606" i="4"/>
  <c r="R184" i="4"/>
  <c r="R525" i="4"/>
  <c r="R25" i="4"/>
  <c r="R741" i="4"/>
  <c r="R874" i="4"/>
  <c r="R30" i="4"/>
  <c r="R1628" i="4"/>
  <c r="R1260" i="4"/>
  <c r="R1490" i="4"/>
  <c r="R585" i="4"/>
  <c r="R1266" i="4"/>
  <c r="R233" i="4"/>
  <c r="R462" i="4"/>
  <c r="R416" i="4"/>
  <c r="R1348" i="4"/>
  <c r="R1664" i="4"/>
  <c r="R1278" i="4"/>
  <c r="R1276" i="4"/>
  <c r="R715" i="4"/>
  <c r="R541" i="4"/>
  <c r="R1627" i="4"/>
  <c r="R1302" i="4"/>
  <c r="R1151" i="4"/>
  <c r="R55" i="4"/>
  <c r="R937" i="4"/>
  <c r="R1405" i="4"/>
  <c r="R507" i="4"/>
  <c r="R200" i="4"/>
  <c r="R742" i="4"/>
  <c r="R1651" i="4"/>
  <c r="R931" i="4"/>
  <c r="R26" i="4"/>
  <c r="R441" i="4"/>
  <c r="R1000" i="4"/>
  <c r="R1358" i="4"/>
  <c r="R1359" i="4"/>
  <c r="R540" i="4"/>
  <c r="R98" i="4"/>
  <c r="R142" i="4"/>
  <c r="R388" i="4"/>
  <c r="R979" i="4"/>
  <c r="R1296" i="4"/>
  <c r="R719" i="4"/>
  <c r="R528" i="4"/>
  <c r="R1095" i="4"/>
  <c r="R725" i="4"/>
  <c r="R1233" i="4"/>
  <c r="R106" i="4"/>
  <c r="R1660" i="4"/>
  <c r="R1058" i="4"/>
  <c r="R253" i="4"/>
  <c r="R1323" i="4"/>
  <c r="R1445" i="4"/>
  <c r="R676" i="4"/>
  <c r="R644" i="4"/>
  <c r="R799" i="4"/>
  <c r="R84" i="4"/>
  <c r="R972" i="4"/>
  <c r="R1424" i="4"/>
  <c r="R68" i="4"/>
  <c r="R186" i="4"/>
  <c r="R501" i="4"/>
  <c r="R824" i="4"/>
  <c r="R1430" i="4"/>
  <c r="R155" i="4"/>
  <c r="R1612" i="4"/>
  <c r="R18" i="4"/>
  <c r="R466" i="4"/>
  <c r="R421" i="4"/>
  <c r="R397" i="4"/>
  <c r="R1477" i="4"/>
  <c r="R1251" i="4"/>
  <c r="R145" i="4"/>
  <c r="R1062" i="4"/>
  <c r="R1098" i="4"/>
  <c r="R1644" i="4"/>
  <c r="R655" i="4"/>
  <c r="R1016" i="4"/>
  <c r="R762" i="4"/>
  <c r="R180" i="4"/>
  <c r="R1495" i="4"/>
  <c r="R71" i="4"/>
  <c r="R1255" i="4"/>
  <c r="R555" i="4"/>
  <c r="R107" i="4"/>
  <c r="R127" i="4"/>
  <c r="R1104" i="4"/>
  <c r="R900" i="4"/>
  <c r="R356" i="4"/>
  <c r="R1273" i="4"/>
  <c r="R1259" i="4"/>
  <c r="R154" i="4"/>
  <c r="R1338" i="4"/>
  <c r="R1535" i="4"/>
  <c r="R671" i="4"/>
  <c r="R217" i="4"/>
  <c r="R408" i="4"/>
  <c r="R921" i="4"/>
  <c r="R66" i="4"/>
  <c r="R940" i="4"/>
  <c r="R835" i="4"/>
  <c r="R1658" i="4"/>
  <c r="R885" i="4"/>
  <c r="R697" i="4"/>
  <c r="R1393" i="4"/>
  <c r="R173" i="4"/>
  <c r="R778" i="4"/>
  <c r="R638" i="4"/>
  <c r="R1253" i="4"/>
  <c r="R519" i="4"/>
  <c r="R677" i="4"/>
  <c r="R40" i="4"/>
  <c r="R484" i="4"/>
  <c r="R1143" i="4"/>
  <c r="R286" i="4"/>
  <c r="R1693" i="4"/>
  <c r="R1483" i="4"/>
  <c r="R517" i="4"/>
  <c r="R1650" i="4"/>
  <c r="R1668" i="4"/>
  <c r="R957" i="4"/>
  <c r="R342" i="4"/>
  <c r="R989" i="4"/>
  <c r="R1591" i="4"/>
  <c r="R1622" i="4"/>
  <c r="R208" i="4"/>
  <c r="R1545" i="4"/>
  <c r="R1039" i="4"/>
  <c r="R706" i="4"/>
  <c r="R1326" i="4"/>
  <c r="R589" i="4"/>
  <c r="R1669" i="4"/>
  <c r="R683" i="4"/>
  <c r="R1112" i="4"/>
  <c r="R999" i="4"/>
  <c r="R926" i="4"/>
  <c r="R857" i="4"/>
  <c r="R167" i="4"/>
  <c r="R971" i="4"/>
  <c r="R649" i="4"/>
  <c r="R1084" i="4"/>
  <c r="R1154" i="4"/>
  <c r="R560" i="4"/>
  <c r="R1068" i="4"/>
  <c r="R950" i="4"/>
  <c r="R502" i="4"/>
  <c r="R1373" i="4"/>
  <c r="R1079" i="4"/>
  <c r="R704" i="4"/>
  <c r="R1537" i="4"/>
  <c r="R351" i="4"/>
  <c r="R1271" i="4"/>
  <c r="R232" i="4"/>
  <c r="R917" i="4"/>
  <c r="R949" i="4"/>
  <c r="R505" i="4"/>
  <c r="R726" i="4"/>
  <c r="R362" i="4"/>
  <c r="R65" i="4"/>
  <c r="R1431" i="4"/>
  <c r="R10" i="4"/>
  <c r="R67" i="4"/>
  <c r="R609" i="4"/>
  <c r="R1649" i="4"/>
  <c r="R1241" i="4"/>
  <c r="R287" i="4"/>
  <c r="R1571" i="4"/>
  <c r="R158" i="4"/>
  <c r="R263" i="4"/>
  <c r="R338" i="4"/>
  <c r="R293" i="4"/>
  <c r="R1598" i="4"/>
  <c r="R1249" i="4"/>
  <c r="R191" i="4"/>
  <c r="R177" i="4"/>
  <c r="R621" i="4"/>
  <c r="R1194" i="4"/>
  <c r="R1404" i="4"/>
  <c r="R1282" i="4"/>
  <c r="R499" i="4"/>
  <c r="R1336" i="4"/>
  <c r="R509" i="4"/>
  <c r="R1530" i="4"/>
  <c r="R48" i="4"/>
  <c r="R685" i="4"/>
  <c r="R152" i="4"/>
  <c r="R433" i="4"/>
  <c r="R873" i="4"/>
  <c r="R403" i="4"/>
  <c r="R1219" i="4"/>
  <c r="R1443" i="4"/>
  <c r="R1274" i="4"/>
  <c r="R1427" i="4"/>
  <c r="R1130" i="4"/>
  <c r="R775" i="4"/>
  <c r="R248" i="4"/>
  <c r="R270" i="4"/>
  <c r="R32" i="4"/>
  <c r="R1188" i="4"/>
  <c r="R209" i="4"/>
  <c r="R271" i="4"/>
  <c r="R77" i="4"/>
  <c r="R1264" i="4"/>
  <c r="R1465" i="4"/>
  <c r="R627" i="4"/>
  <c r="R1206" i="4"/>
  <c r="R622" i="4"/>
  <c r="R1429" i="4"/>
  <c r="R447" i="4"/>
  <c r="R887" i="4"/>
  <c r="R1330" i="4"/>
  <c r="R358" i="4"/>
  <c r="R647" i="4"/>
  <c r="R1621" i="4"/>
  <c r="U126" i="4"/>
  <c r="U1656" i="4"/>
  <c r="U1246" i="4"/>
  <c r="U117" i="4"/>
  <c r="U1634" i="4"/>
  <c r="U830" i="4"/>
  <c r="U1637" i="4"/>
  <c r="U640" i="4"/>
  <c r="U641" i="4"/>
  <c r="U284" i="4"/>
  <c r="U1106" i="4"/>
  <c r="U172" i="4"/>
  <c r="U1127" i="4"/>
  <c r="U301" i="4"/>
  <c r="U773" i="4"/>
  <c r="U709" i="4"/>
  <c r="U840" i="4"/>
  <c r="U1663" i="4"/>
  <c r="U1411" i="4"/>
  <c r="U659" i="4"/>
  <c r="U767" i="4"/>
  <c r="U1267" i="4"/>
  <c r="U1174" i="4"/>
  <c r="U1306" i="4"/>
  <c r="U125" i="4"/>
  <c r="U391" i="4"/>
  <c r="U688" i="4"/>
  <c r="U859" i="4"/>
  <c r="U43" i="4"/>
  <c r="U925" i="4"/>
  <c r="U578" i="4"/>
  <c r="U1310" i="4"/>
  <c r="U1524" i="4"/>
  <c r="U1449" i="4"/>
  <c r="U969" i="4"/>
  <c r="U1160" i="4"/>
  <c r="U870" i="4"/>
  <c r="U1040" i="4"/>
  <c r="U1247" i="4"/>
  <c r="U1158" i="4"/>
  <c r="U1491" i="4"/>
  <c r="U967" i="4"/>
  <c r="U760" i="4"/>
  <c r="U1056" i="4"/>
  <c r="U45" i="4"/>
  <c r="U536" i="4"/>
  <c r="U1238" i="4"/>
  <c r="U1630" i="4"/>
  <c r="U1454" i="4"/>
  <c r="U795" i="4"/>
  <c r="U516" i="4"/>
  <c r="U384" i="4"/>
  <c r="U381" i="4"/>
  <c r="U1542" i="4"/>
  <c r="U479" i="4"/>
  <c r="U611" i="4"/>
  <c r="U1485" i="4"/>
  <c r="U1118" i="4"/>
  <c r="U1607" i="4"/>
  <c r="U1224" i="4"/>
  <c r="U1240" i="4"/>
  <c r="U201" i="4"/>
  <c r="U1349" i="4"/>
  <c r="U1225" i="4"/>
  <c r="U1461" i="4"/>
  <c r="U914" i="4"/>
  <c r="U1269" i="4"/>
  <c r="U321" i="4"/>
  <c r="U442" i="4"/>
  <c r="U646" i="4"/>
  <c r="U385" i="4"/>
  <c r="U1327" i="4"/>
  <c r="U635" i="4"/>
  <c r="U689" i="4"/>
  <c r="U303" i="4"/>
  <c r="U1576" i="4"/>
  <c r="U480" i="4"/>
  <c r="U1191" i="4"/>
  <c r="U608" i="4"/>
  <c r="U423" i="4"/>
  <c r="U148" i="4"/>
  <c r="U361" i="4"/>
  <c r="U1178" i="4"/>
  <c r="U1633" i="4"/>
  <c r="U822" i="4"/>
  <c r="U884" i="4"/>
  <c r="U623" i="4"/>
  <c r="U1164" i="4"/>
  <c r="U332" i="4"/>
  <c r="U1518" i="4"/>
  <c r="U324" i="4"/>
  <c r="U673" i="4"/>
  <c r="U695" i="4"/>
  <c r="U460" i="4"/>
  <c r="U1516" i="4"/>
  <c r="U1002" i="4"/>
  <c r="U663" i="4"/>
  <c r="U315" i="4"/>
  <c r="U794" i="4"/>
  <c r="U869" i="4"/>
  <c r="U588" i="4"/>
  <c r="U617" i="4"/>
  <c r="U319" i="4"/>
  <c r="U1107" i="4"/>
  <c r="U132" i="4"/>
  <c r="U1546" i="4"/>
  <c r="U895" i="4"/>
  <c r="U1646" i="4"/>
  <c r="U973" i="4"/>
  <c r="U169" i="4"/>
  <c r="U220" i="4"/>
  <c r="U908" i="4"/>
  <c r="U982" i="4"/>
  <c r="U138" i="4"/>
  <c r="U1234" i="4"/>
  <c r="U1272" i="4"/>
  <c r="U1402" i="4"/>
  <c r="U720" i="4"/>
  <c r="U1045" i="4"/>
  <c r="U352" i="4"/>
  <c r="U1043" i="4"/>
  <c r="U1481" i="4"/>
  <c r="U1528" i="4"/>
  <c r="U1044" i="4"/>
  <c r="U1212" i="4"/>
  <c r="U101" i="4"/>
  <c r="U1286" i="4"/>
  <c r="U1026" i="4"/>
  <c r="U1314" i="4"/>
  <c r="U996" i="4"/>
  <c r="U333" i="4"/>
  <c r="U506" i="4"/>
  <c r="U1307" i="4"/>
  <c r="U710" i="4"/>
  <c r="U924" i="4"/>
  <c r="U490" i="4"/>
  <c r="U1195" i="4"/>
  <c r="U776" i="4"/>
  <c r="U1585" i="4"/>
  <c r="U327" i="4"/>
  <c r="U781" i="4"/>
  <c r="U855" i="4"/>
  <c r="U1482" i="4"/>
  <c r="U757" i="4"/>
  <c r="U1662" i="4"/>
  <c r="U465" i="4"/>
  <c r="U123" i="4"/>
  <c r="U1332" i="4"/>
  <c r="U1333" i="4"/>
  <c r="U149" i="4"/>
  <c r="U330" i="4"/>
  <c r="U1350" i="4"/>
  <c r="U1186" i="4"/>
  <c r="U682" i="4"/>
  <c r="U603" i="4"/>
  <c r="U1399" i="4"/>
  <c r="U468" i="4"/>
  <c r="U592" i="4"/>
  <c r="U1380" i="4"/>
  <c r="U512" i="4"/>
  <c r="U523" i="4"/>
  <c r="U1094" i="4"/>
  <c r="U1558" i="4"/>
  <c r="U593" i="4"/>
  <c r="U1097" i="4"/>
  <c r="U304" i="4"/>
  <c r="U353" i="4"/>
  <c r="U1496" i="4"/>
  <c r="U952" i="4"/>
  <c r="U1529" i="4"/>
  <c r="U225" i="4"/>
  <c r="U1632" i="4"/>
  <c r="U848" i="4"/>
  <c r="U1277" i="4"/>
  <c r="U463" i="4"/>
  <c r="U392" i="4"/>
  <c r="U698" i="4"/>
  <c r="U823" i="4"/>
  <c r="U1471" i="4"/>
  <c r="U485" i="4"/>
  <c r="U395" i="4"/>
  <c r="U1200" i="4"/>
  <c r="U292" i="4"/>
  <c r="U798" i="4"/>
  <c r="U1345" i="4"/>
  <c r="U1643" i="4"/>
  <c r="U805" i="4"/>
  <c r="U1313" i="4"/>
  <c r="U1407" i="4"/>
  <c r="U493" i="4"/>
  <c r="U533" i="4"/>
  <c r="U880" i="4"/>
  <c r="U1617" i="4"/>
  <c r="U175" i="4"/>
  <c r="U625" i="4"/>
  <c r="U1362" i="4"/>
  <c r="U1006" i="4"/>
  <c r="U658" i="4"/>
  <c r="U195" i="4"/>
  <c r="U96" i="4"/>
  <c r="U432" i="4"/>
  <c r="U498" i="4"/>
  <c r="U600" i="4"/>
  <c r="U1422" i="4"/>
  <c r="U521" i="4"/>
  <c r="U845" i="4"/>
  <c r="U1472" i="4"/>
  <c r="U1093" i="4"/>
  <c r="U1492" i="4"/>
  <c r="U464" i="4"/>
  <c r="U1499" i="4"/>
  <c r="U893" i="4"/>
  <c r="U1041" i="4"/>
  <c r="U992" i="4"/>
  <c r="U1523" i="4"/>
  <c r="U1487" i="4"/>
  <c r="U437" i="4"/>
  <c r="U108" i="4"/>
  <c r="U1589" i="4"/>
  <c r="U948" i="4"/>
  <c r="U439" i="4"/>
  <c r="U614" i="4"/>
  <c r="U1448" i="4"/>
  <c r="U481" i="4"/>
  <c r="U939" i="4"/>
  <c r="U54" i="4"/>
  <c r="U575" i="4"/>
  <c r="U454" i="4"/>
  <c r="U1053" i="4"/>
  <c r="U714" i="4"/>
  <c r="U320" i="4"/>
  <c r="U666" i="4"/>
  <c r="U205" i="4"/>
  <c r="U1215" i="4"/>
  <c r="U1459" i="4"/>
  <c r="U134" i="4"/>
  <c r="U344" i="4"/>
  <c r="U467" i="4"/>
  <c r="U1340" i="4"/>
  <c r="U927" i="4"/>
  <c r="U276" i="4"/>
  <c r="U1207" i="4"/>
  <c r="U737" i="4"/>
  <c r="U956" i="4"/>
  <c r="U783" i="4"/>
  <c r="U702" i="4"/>
  <c r="U297" i="4"/>
  <c r="U436" i="4"/>
  <c r="U945" i="4"/>
  <c r="U1657" i="4"/>
  <c r="U681" i="4"/>
  <c r="U1210" i="4"/>
  <c r="U82" i="4"/>
  <c r="U1209" i="4"/>
  <c r="U691" i="4"/>
  <c r="U278" i="4"/>
  <c r="U875" i="4"/>
  <c r="U236" i="4"/>
  <c r="U1309" i="4"/>
  <c r="U1081" i="4"/>
  <c r="U872" i="4"/>
  <c r="U452" i="4"/>
  <c r="U390" i="4"/>
  <c r="U247" i="4"/>
  <c r="U563" i="4"/>
  <c r="U1478" i="4"/>
  <c r="U1452" i="4"/>
  <c r="U1147" i="4"/>
  <c r="U915" i="4"/>
  <c r="U514" i="4"/>
  <c r="U1226" i="4"/>
  <c r="U72" i="4"/>
  <c r="U488" i="4"/>
  <c r="U1573" i="4"/>
  <c r="U841" i="4"/>
  <c r="U1695" i="4"/>
  <c r="U772" i="4"/>
  <c r="U15" i="4"/>
  <c r="U1672" i="4"/>
  <c r="U1086" i="4"/>
  <c r="U1707" i="4"/>
  <c r="U894" i="4"/>
  <c r="U389" i="4"/>
  <c r="U1689" i="4"/>
  <c r="U832" i="4"/>
  <c r="U936" i="4"/>
  <c r="U242" i="4"/>
  <c r="U377" i="4"/>
  <c r="U866" i="4"/>
  <c r="U429" i="4"/>
  <c r="U1377" i="4"/>
  <c r="U557" i="4"/>
  <c r="U558" i="4"/>
  <c r="U1467" i="4"/>
  <c r="U1636" i="4"/>
  <c r="U289" i="4"/>
  <c r="U1688" i="4"/>
  <c r="U440" i="4"/>
  <c r="U735" i="4"/>
  <c r="U1468" i="4"/>
  <c r="U789" i="4"/>
  <c r="U1638" i="4"/>
  <c r="U406" i="4"/>
  <c r="U1036" i="4"/>
  <c r="U427" i="4"/>
  <c r="U933" i="4"/>
  <c r="U176" i="4"/>
  <c r="U1017" i="4"/>
  <c r="U755" i="4"/>
  <c r="U438" i="4"/>
  <c r="U587" i="4"/>
  <c r="U99" i="4"/>
  <c r="U645" i="4"/>
  <c r="U1541" i="4"/>
  <c r="U788" i="4"/>
  <c r="U1395" i="4"/>
  <c r="U1408" i="4"/>
  <c r="U1605" i="4"/>
  <c r="U1450" i="4"/>
  <c r="U1180" i="4"/>
  <c r="U1613" i="4"/>
  <c r="U510" i="4"/>
  <c r="U549" i="4"/>
  <c r="U1692" i="4"/>
  <c r="U753" i="4"/>
  <c r="U777" i="4"/>
  <c r="U526" i="4"/>
  <c r="U985" i="4"/>
  <c r="U1453" i="4"/>
  <c r="U707" i="4"/>
  <c r="U347" i="4"/>
  <c r="U595" i="4"/>
  <c r="U1123" i="4"/>
  <c r="U1337" i="4"/>
  <c r="U1343" i="4"/>
  <c r="U1476" i="4"/>
  <c r="U556" i="4"/>
  <c r="U115" i="4"/>
  <c r="U52" i="4"/>
  <c r="U1616" i="4"/>
  <c r="U954" i="4"/>
  <c r="U1355" i="4"/>
  <c r="U1150" i="4"/>
  <c r="U717" i="4"/>
  <c r="U1563" i="4"/>
  <c r="U515" i="4"/>
  <c r="U1549" i="4"/>
  <c r="U1132" i="4"/>
  <c r="U223" i="4"/>
  <c r="U222" i="4"/>
  <c r="U221" i="4"/>
  <c r="U1119" i="4"/>
  <c r="U1167" i="4"/>
  <c r="U1064" i="4"/>
  <c r="U255" i="4"/>
  <c r="U532" i="4"/>
  <c r="U983" i="4"/>
  <c r="U198" i="4"/>
  <c r="U1159" i="4"/>
  <c r="U1421" i="4"/>
  <c r="U1090" i="4"/>
  <c r="U774" i="4"/>
  <c r="U780" i="4"/>
  <c r="U667" i="4"/>
  <c r="U1501" i="4"/>
  <c r="U453" i="4"/>
  <c r="U35" i="4"/>
  <c r="U768" i="4"/>
  <c r="U1364" i="4"/>
  <c r="U1511" i="4"/>
  <c r="U1655" i="4"/>
  <c r="U1157" i="4"/>
  <c r="U340" i="4"/>
  <c r="U1559" i="4"/>
  <c r="U1417" i="4"/>
  <c r="U604" i="4"/>
  <c r="U215" i="4"/>
  <c r="U1021" i="4"/>
  <c r="U1458" i="4"/>
  <c r="U44" i="4"/>
  <c r="U984" i="4"/>
  <c r="U1165" i="4"/>
  <c r="U1608" i="4"/>
  <c r="U1014" i="4"/>
  <c r="U1018" i="4"/>
  <c r="U868" i="4"/>
  <c r="U153" i="4"/>
  <c r="U1642" i="4"/>
  <c r="U693" i="4"/>
  <c r="U350" i="4"/>
  <c r="U1023" i="4"/>
  <c r="U723" i="4"/>
  <c r="U168" i="4"/>
  <c r="U814" i="4"/>
  <c r="U103" i="4"/>
  <c r="U1092" i="4"/>
  <c r="U748" i="4"/>
  <c r="U14" i="4"/>
  <c r="U1455" i="4"/>
  <c r="U1169" i="4"/>
  <c r="U181" i="4"/>
  <c r="U459" i="4"/>
  <c r="U1394" i="4"/>
  <c r="U1666" i="4"/>
  <c r="U508" i="4"/>
  <c r="U1139" i="4"/>
  <c r="U1360" i="4"/>
  <c r="U545" i="4"/>
  <c r="U1704" i="4"/>
  <c r="U863" i="4"/>
  <c r="U1385" i="4"/>
  <c r="U1177" i="4"/>
  <c r="U430" i="4"/>
  <c r="U357" i="4"/>
  <c r="U1494" i="4"/>
  <c r="U520" i="4"/>
  <c r="U734" i="4"/>
  <c r="U1108" i="4"/>
  <c r="U1460" i="4"/>
  <c r="U34" i="4"/>
  <c r="U1381" i="4"/>
  <c r="U1243" i="4"/>
  <c r="U504" i="4"/>
  <c r="U964" i="4"/>
  <c r="U1341" i="4"/>
  <c r="U1231" i="4"/>
  <c r="U1069" i="4"/>
  <c r="U503" i="4"/>
  <c r="U137" i="4"/>
  <c r="U1248" i="4"/>
  <c r="U1439" i="4"/>
  <c r="U771" i="4"/>
  <c r="U1603" i="4"/>
  <c r="U411" i="4"/>
  <c r="U418" i="4"/>
  <c r="U120" i="4"/>
  <c r="U157" i="4"/>
  <c r="U807" i="4"/>
  <c r="U316" i="4"/>
  <c r="U692" i="4"/>
  <c r="U1426" i="4"/>
  <c r="U727" i="4"/>
  <c r="U495" i="4"/>
  <c r="U24" i="4"/>
  <c r="U139" i="4"/>
  <c r="U591" i="4"/>
  <c r="U1063" i="4"/>
  <c r="U1198" i="4"/>
  <c r="U1137" i="4"/>
  <c r="U836" i="4"/>
  <c r="U1344" i="4"/>
  <c r="U1623" i="4"/>
  <c r="U1356" i="4"/>
  <c r="U1099" i="4"/>
  <c r="U422" i="4"/>
  <c r="U511" i="4"/>
  <c r="U708" i="4"/>
  <c r="U1216" i="4"/>
  <c r="U309" i="4"/>
  <c r="U1560" i="4"/>
  <c r="U1700" i="4"/>
  <c r="U1687" i="4"/>
  <c r="U256" i="4"/>
  <c r="U482" i="4"/>
  <c r="U189" i="4"/>
  <c r="U849" i="4"/>
  <c r="U582" i="4"/>
  <c r="U804" i="4"/>
  <c r="U258" i="4"/>
  <c r="U1214" i="4"/>
  <c r="U711" i="4"/>
  <c r="U1681" i="4"/>
  <c r="U1285" i="4"/>
  <c r="U1694" i="4"/>
  <c r="U550" i="4"/>
  <c r="U343" i="4"/>
  <c r="U1526" i="4"/>
  <c r="U28" i="4"/>
  <c r="U669" i="4"/>
  <c r="U633" i="4"/>
  <c r="U1077" i="4"/>
  <c r="U1683" i="4"/>
  <c r="U1015" i="4"/>
  <c r="U218" i="4"/>
  <c r="U944" i="4"/>
  <c r="U728" i="4"/>
  <c r="U265" i="4"/>
  <c r="U97" i="4"/>
  <c r="U784" i="4"/>
  <c r="U178" i="4"/>
  <c r="U687" i="4"/>
  <c r="U1706" i="4"/>
  <c r="U121" i="4"/>
  <c r="U524" i="4"/>
  <c r="U1371" i="4"/>
  <c r="U864" i="4"/>
  <c r="U861" i="4"/>
  <c r="U902" i="4"/>
  <c r="U1080" i="4"/>
  <c r="U1201" i="4"/>
  <c r="U581" i="4"/>
  <c r="U61" i="4"/>
  <c r="U170" i="4"/>
  <c r="U496" i="4"/>
  <c r="U1078" i="4"/>
  <c r="U29" i="4"/>
  <c r="U478" i="4"/>
  <c r="U166" i="4"/>
  <c r="U928" i="4"/>
  <c r="U901" i="4"/>
  <c r="U779" i="4"/>
  <c r="U1552" i="4"/>
  <c r="U839" i="4"/>
  <c r="U1192" i="4"/>
  <c r="U810" i="4"/>
  <c r="U1190" i="4"/>
  <c r="U295" i="4"/>
  <c r="U1509" i="4"/>
  <c r="U57" i="4"/>
  <c r="U249" i="4"/>
  <c r="U1361" i="4"/>
  <c r="U1440" i="4"/>
  <c r="U2" i="4"/>
  <c r="U652" i="4"/>
  <c r="U953" i="4"/>
  <c r="U1685" i="4"/>
  <c r="U943" i="4"/>
  <c r="U654" i="4"/>
  <c r="U769" i="4"/>
  <c r="U1480" i="4"/>
  <c r="U1237" i="4"/>
  <c r="U1102" i="4"/>
  <c r="U1551" i="4"/>
  <c r="U1410" i="4"/>
  <c r="U811" i="4"/>
  <c r="U387" i="4"/>
  <c r="U602" i="4"/>
  <c r="U250" i="4"/>
  <c r="U1539" i="4"/>
  <c r="U1444" i="4"/>
  <c r="U475" i="4"/>
  <c r="U1690" i="4"/>
  <c r="U1618" i="4"/>
  <c r="U1641" i="4"/>
  <c r="U1135" i="4"/>
  <c r="U1680" i="4"/>
  <c r="U56" i="4"/>
  <c r="U471" i="4"/>
  <c r="U156" i="4"/>
  <c r="U1366" i="4"/>
  <c r="U1676" i="4"/>
  <c r="U743" i="4"/>
  <c r="U63" i="4"/>
  <c r="U650" i="4"/>
  <c r="U227" i="4"/>
  <c r="U322" i="4"/>
  <c r="U1220" i="4"/>
  <c r="U94" i="4"/>
  <c r="U716" i="4"/>
  <c r="U1301" i="4"/>
  <c r="U881" i="4"/>
  <c r="U905" i="4"/>
  <c r="U1008" i="4"/>
  <c r="U1204" i="4"/>
  <c r="U947" i="4"/>
  <c r="U1031" i="4"/>
  <c r="U1596" i="4"/>
  <c r="U566" i="4"/>
  <c r="U472" i="4"/>
  <c r="U960" i="4"/>
  <c r="U1239" i="4"/>
  <c r="U1245" i="4"/>
  <c r="U758" i="4"/>
  <c r="U701" i="4"/>
  <c r="U1218" i="4"/>
  <c r="U89" i="4"/>
  <c r="U850" i="4"/>
  <c r="U694" i="4"/>
  <c r="U1227" i="4"/>
  <c r="U1185" i="4"/>
  <c r="U188" i="4"/>
  <c r="U1556" i="4"/>
  <c r="U231" i="4"/>
  <c r="U1370" i="4"/>
  <c r="U1083" i="4"/>
  <c r="U53" i="4"/>
  <c r="U977" i="4"/>
  <c r="U934" i="4"/>
  <c r="U13" i="4"/>
  <c r="U1376" i="4"/>
  <c r="U721" i="4"/>
  <c r="U1032" i="4"/>
  <c r="U494" i="4"/>
  <c r="U7" i="4"/>
  <c r="U455" i="4"/>
  <c r="U1363" i="4"/>
  <c r="U409" i="4"/>
  <c r="U786" i="4"/>
  <c r="U1242" i="4"/>
  <c r="U1498" i="4"/>
  <c r="U547" i="4"/>
  <c r="U1583" i="4"/>
  <c r="U185" i="4"/>
  <c r="U1625" i="4"/>
  <c r="U1673" i="4"/>
  <c r="U1166" i="4"/>
  <c r="U412" i="4"/>
  <c r="U1334" i="4"/>
  <c r="U193" i="4"/>
  <c r="U141" i="4"/>
  <c r="U831" i="4"/>
  <c r="U163" i="4"/>
  <c r="U808" i="4"/>
  <c r="U1320" i="4"/>
  <c r="U1374" i="4"/>
  <c r="U1193" i="4"/>
  <c r="U346" i="4"/>
  <c r="U238" i="4"/>
  <c r="U668" i="4"/>
  <c r="U16" i="4"/>
  <c r="U11" i="4"/>
  <c r="U958" i="4"/>
  <c r="U449" i="4"/>
  <c r="U349" i="4"/>
  <c r="U1176" i="4"/>
  <c r="U765" i="4"/>
  <c r="U1671" i="4"/>
  <c r="U670" i="4"/>
  <c r="U114" i="4"/>
  <c r="U1503" i="4"/>
  <c r="U544" i="4"/>
  <c r="U476" i="4"/>
  <c r="U626" i="4"/>
  <c r="U792" i="4"/>
  <c r="U375" i="4"/>
  <c r="U206" i="4"/>
  <c r="U998" i="4"/>
  <c r="U1067" i="4"/>
  <c r="U833" i="4"/>
  <c r="U986" i="4"/>
  <c r="U1515" i="4"/>
  <c r="U938" i="4"/>
  <c r="U75" i="4"/>
  <c r="U987" i="4"/>
  <c r="U732" i="4"/>
  <c r="U1397" i="4"/>
  <c r="U1254" i="4"/>
  <c r="U941" i="4"/>
  <c r="U374" i="4"/>
  <c r="U759" i="4"/>
  <c r="U1521" i="4"/>
  <c r="U1414" i="4"/>
  <c r="U1413" i="4"/>
  <c r="U1415" i="4"/>
  <c r="U680" i="4"/>
  <c r="U852" i="4"/>
  <c r="U851" i="4"/>
  <c r="U1703" i="4"/>
  <c r="U919" i="4"/>
  <c r="U325" i="4"/>
  <c r="U307" i="4"/>
  <c r="U1156" i="4"/>
  <c r="U367" i="4"/>
  <c r="U477" i="4"/>
  <c r="U1311" i="4"/>
  <c r="U1391" i="4"/>
  <c r="U1463" i="4"/>
  <c r="U1121" i="4"/>
  <c r="U539" i="4"/>
  <c r="U339" i="4"/>
  <c r="U1347" i="4"/>
  <c r="U179" i="4"/>
  <c r="U386" i="4"/>
  <c r="U1308" i="4"/>
  <c r="U1579" i="4"/>
  <c r="U435" i="4"/>
  <c r="U1567" i="4"/>
  <c r="U570" i="4"/>
  <c r="U458" i="4"/>
  <c r="U1288" i="4"/>
  <c r="U664" i="4"/>
  <c r="U31" i="4"/>
  <c r="U856" i="4"/>
  <c r="U826" i="4"/>
  <c r="U1236" i="4"/>
  <c r="U326" i="4"/>
  <c r="U1678" i="4"/>
  <c r="U548" i="4"/>
  <c r="U923" i="4"/>
  <c r="U1390" i="4"/>
  <c r="U21" i="4"/>
  <c r="U1580" i="4"/>
  <c r="U1557" i="4"/>
  <c r="U1493" i="4"/>
  <c r="U1675" i="4"/>
  <c r="U311" i="4"/>
  <c r="U6" i="4"/>
  <c r="U896" i="4"/>
  <c r="U283" i="4"/>
  <c r="U1059" i="4"/>
  <c r="U313" i="4"/>
  <c r="U1038" i="4"/>
  <c r="U202" i="4"/>
  <c r="U656" i="4"/>
  <c r="U612" i="4"/>
  <c r="U104" i="4"/>
  <c r="U290" i="4"/>
  <c r="U1292" i="4"/>
  <c r="U341" i="4"/>
  <c r="U213" i="4"/>
  <c r="U95" i="4"/>
  <c r="U273" i="4"/>
  <c r="U1702" i="4"/>
  <c r="U79" i="4"/>
  <c r="U348" i="4"/>
  <c r="U1022" i="4"/>
  <c r="U410" i="4"/>
  <c r="U1263" i="4"/>
  <c r="U705" i="4"/>
  <c r="U1400" i="4"/>
  <c r="U1565" i="4"/>
  <c r="U1473" i="4"/>
  <c r="U1213" i="4"/>
  <c r="U78" i="4"/>
  <c r="U1351" i="4"/>
  <c r="U1575" i="4"/>
  <c r="U1027" i="4"/>
  <c r="U853" i="4"/>
  <c r="U50" i="4"/>
  <c r="U1389" i="4"/>
  <c r="U1533" i="4"/>
  <c r="U60" i="4"/>
  <c r="U890" i="4"/>
  <c r="U975" i="4"/>
  <c r="U380" i="4"/>
  <c r="U586" i="4"/>
  <c r="U259" i="4"/>
  <c r="U750" i="4"/>
  <c r="U317" i="4"/>
  <c r="U1368" i="4"/>
  <c r="U370" i="4"/>
  <c r="U1055" i="4"/>
  <c r="U764" i="4"/>
  <c r="U296" i="4"/>
  <c r="U651" i="4"/>
  <c r="U1035" i="4"/>
  <c r="U1602" i="4"/>
  <c r="U1653" i="4"/>
  <c r="U417" i="4"/>
  <c r="U444" i="4"/>
  <c r="U364" i="4"/>
  <c r="U407" i="4"/>
  <c r="U770" i="4"/>
  <c r="U204" i="4"/>
  <c r="U1291" i="4"/>
  <c r="U1222" i="4"/>
  <c r="U1436" i="4"/>
  <c r="U1365" i="4"/>
  <c r="U568" i="4"/>
  <c r="U285" i="4"/>
  <c r="U187" i="4"/>
  <c r="U596" i="4"/>
  <c r="U1428" i="4"/>
  <c r="U241" i="4"/>
  <c r="U1562" i="4"/>
  <c r="U997" i="4"/>
  <c r="U686" i="4"/>
  <c r="U1497" i="4"/>
  <c r="U1025" i="4"/>
  <c r="U308" i="4"/>
  <c r="U486" i="4"/>
  <c r="U561" i="4"/>
  <c r="U858" i="4"/>
  <c r="U787" i="4"/>
  <c r="U359" i="4"/>
  <c r="U1171" i="4"/>
  <c r="U328" i="4"/>
  <c r="U1479" i="4"/>
  <c r="U1705" i="4"/>
  <c r="U1697" i="4"/>
  <c r="U1316" i="4"/>
  <c r="U746" i="4"/>
  <c r="U899" i="4"/>
  <c r="U1203" i="4"/>
  <c r="U366" i="4"/>
  <c r="U1162" i="4"/>
  <c r="U739" i="4"/>
  <c r="U738" i="4"/>
  <c r="U562" i="4"/>
  <c r="U903" i="4"/>
  <c r="U88" i="4"/>
  <c r="U41" i="4"/>
  <c r="U1262" i="4"/>
  <c r="U684" i="4"/>
  <c r="U246" i="4"/>
  <c r="U573" i="4"/>
  <c r="U892" i="4"/>
  <c r="U473" i="4"/>
  <c r="U766" i="4"/>
  <c r="U1073" i="4"/>
  <c r="U36" i="4"/>
  <c r="U918" i="4"/>
  <c r="U262" i="4"/>
  <c r="U1011" i="4"/>
  <c r="U214" i="4"/>
  <c r="U363" i="4"/>
  <c r="U1375" i="4"/>
  <c r="U1223" i="4"/>
  <c r="U1441" i="4"/>
  <c r="U1531" i="4"/>
  <c r="U299" i="4"/>
  <c r="U897" i="4"/>
  <c r="U1101" i="4"/>
  <c r="U1527" i="4"/>
  <c r="U210" i="4"/>
  <c r="U620" i="4"/>
  <c r="U229" i="4"/>
  <c r="U751" i="4"/>
  <c r="U1004" i="4"/>
  <c r="U1357" i="4"/>
  <c r="U1587" i="4"/>
  <c r="U1582" i="4"/>
  <c r="U337" i="4"/>
  <c r="U1392" i="4"/>
  <c r="U81" i="4"/>
  <c r="U628" i="4"/>
  <c r="U882" i="4"/>
  <c r="U713" i="4"/>
  <c r="U1299" i="4"/>
  <c r="U240" i="4"/>
  <c r="U396" i="4"/>
  <c r="U87" i="4"/>
  <c r="U20" i="4"/>
  <c r="U199" i="4"/>
  <c r="U877" i="4"/>
  <c r="U1161" i="4"/>
  <c r="U1229" i="4"/>
  <c r="U100" i="4"/>
  <c r="U1120" i="4"/>
  <c r="U1129" i="4"/>
  <c r="U891" i="4"/>
  <c r="U203" i="4"/>
  <c r="U1054" i="4"/>
  <c r="U83" i="4"/>
  <c r="U1050" i="4"/>
  <c r="U1626" i="4"/>
  <c r="U1060" i="4"/>
  <c r="U1451" i="4"/>
  <c r="U105" i="4"/>
  <c r="U1294" i="4"/>
  <c r="U1701" i="4"/>
  <c r="U434" i="4"/>
  <c r="U1205" i="4"/>
  <c r="U1403" i="4"/>
  <c r="U718" i="4"/>
  <c r="U1442" i="4"/>
  <c r="U662" i="4"/>
  <c r="U1339" i="4"/>
  <c r="U85" i="4"/>
  <c r="U1155" i="4"/>
  <c r="U1163" i="4"/>
  <c r="U827" i="4"/>
  <c r="U373" i="4"/>
  <c r="U1324" i="4"/>
  <c r="U584" i="4"/>
  <c r="U605" i="4"/>
  <c r="U1536" i="4"/>
  <c r="U754" i="4"/>
  <c r="U1033" i="4"/>
  <c r="U400" i="4"/>
  <c r="U1168" i="4"/>
  <c r="U461" i="4"/>
  <c r="U879" i="4"/>
  <c r="U267" i="4"/>
  <c r="U122" i="4"/>
  <c r="U820" i="4"/>
  <c r="U1561" i="4"/>
  <c r="U420" i="4"/>
  <c r="U961" i="4"/>
  <c r="U1592" i="4"/>
  <c r="U1342" i="4"/>
  <c r="U294" i="4"/>
  <c r="U431" i="4"/>
  <c r="U1584" i="4"/>
  <c r="U1447" i="4"/>
  <c r="U404" i="4"/>
  <c r="U111" i="4"/>
  <c r="U1235" i="4"/>
  <c r="U415" i="4"/>
  <c r="U1297" i="4"/>
  <c r="U1057" i="4"/>
  <c r="U443" i="4"/>
  <c r="U86" i="4"/>
  <c r="U752" i="4"/>
  <c r="U1520" i="4"/>
  <c r="U1409" i="4"/>
  <c r="U522" i="4"/>
  <c r="U909" i="4"/>
  <c r="U910" i="4"/>
  <c r="U817" i="4"/>
  <c r="U1423" i="4"/>
  <c r="U228" i="4"/>
  <c r="U1412" i="4"/>
  <c r="U23" i="4"/>
  <c r="U1221" i="4"/>
  <c r="U1464" i="4"/>
  <c r="U1674" i="4"/>
  <c r="U1667" i="4"/>
  <c r="U619" i="4"/>
  <c r="U1152" i="4"/>
  <c r="U1070" i="4"/>
  <c r="U572" i="4"/>
  <c r="U245" i="4"/>
  <c r="U819" i="4"/>
  <c r="U803" i="4"/>
  <c r="U251" i="4"/>
  <c r="U1184" i="4"/>
  <c r="U58" i="4"/>
  <c r="U888" i="4"/>
  <c r="U565" i="4"/>
  <c r="U675" i="4"/>
  <c r="U1305" i="4"/>
  <c r="U825" i="4"/>
  <c r="U1691" i="4"/>
  <c r="U1384" i="4"/>
  <c r="U632" i="4"/>
  <c r="U302" i="4"/>
  <c r="U630" i="4"/>
  <c r="U876" i="4"/>
  <c r="U1295" i="4"/>
  <c r="U959" i="4"/>
  <c r="U1146" i="4"/>
  <c r="U660" i="4"/>
  <c r="U1388" i="4"/>
  <c r="U1670" i="4"/>
  <c r="U147" i="4"/>
  <c r="U846" i="4"/>
  <c r="U567" i="4"/>
  <c r="U42" i="4"/>
  <c r="U1500" i="4"/>
  <c r="U1019" i="4"/>
  <c r="U616" i="4"/>
  <c r="U1144" i="4"/>
  <c r="U260" i="4"/>
  <c r="U312" i="4"/>
  <c r="U489" i="4"/>
  <c r="U1437" i="4"/>
  <c r="U1208" i="4"/>
  <c r="U904" i="4"/>
  <c r="U1599" i="4"/>
  <c r="U17" i="4"/>
  <c r="U37" i="4"/>
  <c r="U8" i="4"/>
  <c r="U1352" i="4"/>
  <c r="U1635" i="4"/>
  <c r="U889" i="4"/>
  <c r="U212" i="4"/>
  <c r="U1425" i="4"/>
  <c r="U1590" i="4"/>
  <c r="U1502" i="4"/>
  <c r="U1540" i="4"/>
  <c r="U446" i="4"/>
  <c r="U1474" i="4"/>
  <c r="U291" i="4"/>
  <c r="U1318" i="4"/>
  <c r="U906" i="4"/>
  <c r="U1199" i="4"/>
  <c r="U244" i="4"/>
  <c r="U268" i="4"/>
  <c r="U785" i="4"/>
  <c r="U513" i="4"/>
  <c r="U1569" i="4"/>
  <c r="U821" i="4"/>
  <c r="U618" i="4"/>
  <c r="U1074" i="4"/>
  <c r="U1484" i="4"/>
  <c r="U1420" i="4"/>
  <c r="U64" i="4"/>
  <c r="U91" i="4"/>
  <c r="U530" i="4"/>
  <c r="U929" i="4"/>
  <c r="U1631" i="4"/>
  <c r="U1568" i="4"/>
  <c r="U116" i="4"/>
  <c r="U269" i="4"/>
  <c r="U531" i="4"/>
  <c r="U128" i="4"/>
  <c r="U376" i="4"/>
  <c r="U1317" i="4"/>
  <c r="U672" i="4"/>
  <c r="U1196" i="4"/>
  <c r="U1003" i="4"/>
  <c r="U1315" i="4"/>
  <c r="U306" i="4"/>
  <c r="U378" i="4"/>
  <c r="U450" i="4"/>
  <c r="U551" i="4"/>
  <c r="U590" i="4"/>
  <c r="U1534" i="4"/>
  <c r="U1432" i="4"/>
  <c r="U335" i="4"/>
  <c r="U1183" i="4"/>
  <c r="U314" i="4"/>
  <c r="U1265" i="4"/>
  <c r="U469" i="4"/>
  <c r="U1544" i="4"/>
  <c r="U800" i="4"/>
  <c r="U1386" i="4"/>
  <c r="U1110" i="4"/>
  <c r="U1433" i="4"/>
  <c r="U1189" i="4"/>
  <c r="U1149" i="4"/>
  <c r="U883" i="4"/>
  <c r="U843" i="4"/>
  <c r="U80" i="4"/>
  <c r="U12" i="4"/>
  <c r="U131" i="4"/>
  <c r="U318" i="4"/>
  <c r="U554" i="4"/>
  <c r="U1082" i="4"/>
  <c r="U637" i="4"/>
  <c r="U1312" i="4"/>
  <c r="U990" i="4"/>
  <c r="U371" i="4"/>
  <c r="U192" i="4"/>
  <c r="U1572" i="4"/>
  <c r="U369" i="4"/>
  <c r="U1398" i="4"/>
  <c r="U665" i="4"/>
  <c r="U135" i="4"/>
  <c r="U1335" i="4"/>
  <c r="U49" i="4"/>
  <c r="U334" i="4"/>
  <c r="U761" i="4"/>
  <c r="U955" i="4"/>
  <c r="U382" i="4"/>
  <c r="U1109" i="4"/>
  <c r="U744" i="4"/>
  <c r="U1087" i="4"/>
  <c r="U911" i="4"/>
  <c r="U994" i="4"/>
  <c r="U1564" i="4"/>
  <c r="U1532" i="4"/>
  <c r="U865" i="4"/>
  <c r="U1593" i="4"/>
  <c r="U1566" i="4"/>
  <c r="U102" i="4"/>
  <c r="U606" i="4"/>
  <c r="U1619" i="4"/>
  <c r="U1378" i="4"/>
  <c r="U1611" i="4"/>
  <c r="U978" i="4"/>
  <c r="U1133" i="4"/>
  <c r="U981" i="4"/>
  <c r="U196" i="4"/>
  <c r="U1486" i="4"/>
  <c r="U1211" i="4"/>
  <c r="U73" i="4"/>
  <c r="U329" i="4"/>
  <c r="U1419" i="4"/>
  <c r="U445" i="4"/>
  <c r="U1052" i="4"/>
  <c r="U1037" i="4"/>
  <c r="U559" i="4"/>
  <c r="U1696" i="4"/>
  <c r="U1325" i="4"/>
  <c r="U696" i="4"/>
  <c r="U1506" i="4"/>
  <c r="U1010" i="4"/>
  <c r="U1125" i="4"/>
  <c r="U162" i="4"/>
  <c r="U1293" i="4"/>
  <c r="U615" i="4"/>
  <c r="U1679" i="4"/>
  <c r="U916" i="4"/>
  <c r="U1379" i="4"/>
  <c r="U1088" i="4"/>
  <c r="U1111" i="4"/>
  <c r="U1699" i="4"/>
  <c r="U1504" i="4"/>
  <c r="U1438" i="4"/>
  <c r="U1570" i="4"/>
  <c r="U274" i="4"/>
  <c r="U607" i="4"/>
  <c r="U211" i="4"/>
  <c r="U796" i="4"/>
  <c r="U1122" i="4"/>
  <c r="U264" i="4"/>
  <c r="U1654" i="4"/>
  <c r="U1469" i="4"/>
  <c r="U1145" i="4"/>
  <c r="U829" i="4"/>
  <c r="U118" i="4"/>
  <c r="U457" i="4"/>
  <c r="U1525" i="4"/>
  <c r="U1075" i="4"/>
  <c r="U1505" i="4"/>
  <c r="U144" i="4"/>
  <c r="U401" i="4"/>
  <c r="U133" i="4"/>
  <c r="U1538" i="4"/>
  <c r="U1647" i="4"/>
  <c r="U1303" i="4"/>
  <c r="U1686" i="4"/>
  <c r="U813" i="4"/>
  <c r="U1012" i="4"/>
  <c r="U393" i="4"/>
  <c r="U143" i="4"/>
  <c r="U1488" i="4"/>
  <c r="U1284" i="4"/>
  <c r="U151" i="4"/>
  <c r="U1508" i="4"/>
  <c r="U425" i="4"/>
  <c r="U745" i="4"/>
  <c r="U413" i="4"/>
  <c r="U1228" i="4"/>
  <c r="U1588" i="4"/>
  <c r="U569" i="4"/>
  <c r="U282" i="4"/>
  <c r="U109" i="4"/>
  <c r="U1261" i="4"/>
  <c r="U729" i="4"/>
  <c r="U1456" i="4"/>
  <c r="U197" i="4"/>
  <c r="U33" i="4"/>
  <c r="U1517" i="4"/>
  <c r="U543" i="4"/>
  <c r="U1470" i="4"/>
  <c r="U1005" i="4"/>
  <c r="U90" i="4"/>
  <c r="U930" i="4"/>
  <c r="U1300" i="4"/>
  <c r="U69" i="4"/>
  <c r="U601" i="4"/>
  <c r="U360" i="4"/>
  <c r="U636" i="4"/>
  <c r="U1682" i="4"/>
  <c r="U1281" i="4"/>
  <c r="U27" i="4"/>
  <c r="U657" i="4"/>
  <c r="U1001" i="4"/>
  <c r="U1594" i="4"/>
  <c r="U39" i="4"/>
  <c r="U38" i="4"/>
  <c r="U1383" i="4"/>
  <c r="U1030" i="4"/>
  <c r="U1172" i="4"/>
  <c r="U129" i="4"/>
  <c r="U1283" i="4"/>
  <c r="U1372" i="4"/>
  <c r="U280" i="4"/>
  <c r="U150" i="4"/>
  <c r="U552" i="4"/>
  <c r="U1698" i="4"/>
  <c r="U47" i="4"/>
  <c r="U1600" i="4"/>
  <c r="U1289" i="4"/>
  <c r="U272" i="4"/>
  <c r="U1555" i="4"/>
  <c r="U1434" i="4"/>
  <c r="U749" i="4"/>
  <c r="U165" i="4"/>
  <c r="U538" i="4"/>
  <c r="U399" i="4"/>
  <c r="U1610" i="4"/>
  <c r="U661" i="4"/>
  <c r="U124" i="4"/>
  <c r="U797" i="4"/>
  <c r="U1601" i="4"/>
  <c r="U1543" i="4"/>
  <c r="U1321" i="4"/>
  <c r="U76" i="4"/>
  <c r="U46" i="4"/>
  <c r="U161" i="4"/>
  <c r="U1091" i="4"/>
  <c r="U812" i="4"/>
  <c r="U1510" i="4"/>
  <c r="U487" i="4"/>
  <c r="U1115" i="4"/>
  <c r="U59" i="4"/>
  <c r="U1250" i="4"/>
  <c r="U1085" i="4"/>
  <c r="U1009" i="4"/>
  <c r="U1051" i="4"/>
  <c r="U424" i="4"/>
  <c r="U1396" i="4"/>
  <c r="U226" i="4"/>
  <c r="U1257" i="4"/>
  <c r="U383" i="4"/>
  <c r="U1665" i="4"/>
  <c r="U962" i="4"/>
  <c r="U847" i="4"/>
  <c r="U1648" i="4"/>
  <c r="U1046" i="4"/>
  <c r="U1553" i="4"/>
  <c r="U756" i="4"/>
  <c r="U1131" i="4"/>
  <c r="U678" i="4"/>
  <c r="U1279" i="4"/>
  <c r="U1577" i="4"/>
  <c r="U252" i="4"/>
  <c r="U402" i="4"/>
  <c r="U564" i="4"/>
  <c r="U1629" i="4"/>
  <c r="U1142" i="4"/>
  <c r="U1354" i="4"/>
  <c r="U1353" i="4"/>
  <c r="U62" i="4"/>
  <c r="U871" i="4"/>
  <c r="U679" i="4"/>
  <c r="U1328" i="4"/>
  <c r="U1369" i="4"/>
  <c r="U426" i="4"/>
  <c r="U492" i="4"/>
  <c r="U1105" i="4"/>
  <c r="U1007" i="4"/>
  <c r="U500" i="4"/>
  <c r="U634" i="4"/>
  <c r="U275" i="4"/>
  <c r="U405" i="4"/>
  <c r="U1049" i="4"/>
  <c r="U1574" i="4"/>
  <c r="U345" i="4"/>
  <c r="U791" i="4"/>
  <c r="U624" i="4"/>
  <c r="U183" i="4"/>
  <c r="U1597" i="4"/>
  <c r="U372" i="4"/>
  <c r="U576" i="4"/>
  <c r="U1270" i="4"/>
  <c r="U988" i="4"/>
  <c r="U1322" i="4"/>
  <c r="U597" i="4"/>
  <c r="U1116" i="4"/>
  <c r="U224" i="4"/>
  <c r="U1512" i="4"/>
  <c r="U1507" i="4"/>
  <c r="U1513" i="4"/>
  <c r="U731" i="4"/>
  <c r="U818" i="4"/>
  <c r="U113" i="4"/>
  <c r="U51" i="4"/>
  <c r="U631" i="4"/>
  <c r="U1114" i="4"/>
  <c r="U966" i="4"/>
  <c r="U456" i="4"/>
  <c r="U724" i="4"/>
  <c r="U537" i="4"/>
  <c r="U1020" i="4"/>
  <c r="U19" i="4"/>
  <c r="U1329" i="4"/>
  <c r="U74" i="4"/>
  <c r="U1604" i="4"/>
  <c r="U1071" i="4"/>
  <c r="U1034" i="4"/>
  <c r="U1319" i="4"/>
  <c r="U740" i="4"/>
  <c r="U1134" i="4"/>
  <c r="U1124" i="4"/>
  <c r="U854" i="4"/>
  <c r="U428" i="4"/>
  <c r="U690" i="4"/>
  <c r="U22" i="4"/>
  <c r="U1346" i="4"/>
  <c r="U164" i="4"/>
  <c r="U497" i="4"/>
  <c r="U237" i="4"/>
  <c r="U802" i="4"/>
  <c r="U483" i="4"/>
  <c r="U1640" i="4"/>
  <c r="U92" i="4"/>
  <c r="U207" i="4"/>
  <c r="U815" i="4"/>
  <c r="U298" i="4"/>
  <c r="U1401" i="4"/>
  <c r="U1103" i="4"/>
  <c r="U922" i="4"/>
  <c r="U980" i="4"/>
  <c r="U1230" i="4"/>
  <c r="U3" i="4"/>
  <c r="U140" i="4"/>
  <c r="U838" i="4"/>
  <c r="U1181" i="4"/>
  <c r="U1387" i="4"/>
  <c r="U1153" i="4"/>
  <c r="U194" i="4"/>
  <c r="U1548" i="4"/>
  <c r="U266" i="4"/>
  <c r="U653" i="4"/>
  <c r="U613" i="4"/>
  <c r="U763" i="4"/>
  <c r="U913" i="4"/>
  <c r="U782" i="4"/>
  <c r="U355" i="4"/>
  <c r="U1614" i="4"/>
  <c r="U474" i="4"/>
  <c r="U1173" i="4"/>
  <c r="U1639" i="4"/>
  <c r="U599" i="4"/>
  <c r="U963" i="4"/>
  <c r="U1117" i="4"/>
  <c r="U1645" i="4"/>
  <c r="U174" i="4"/>
  <c r="U1652" i="4"/>
  <c r="U379" i="4"/>
  <c r="U1554" i="4"/>
  <c r="U1620" i="4"/>
  <c r="U898" i="4"/>
  <c r="U216" i="4"/>
  <c r="U1367" i="4"/>
  <c r="U331" i="4"/>
  <c r="U491" i="4"/>
  <c r="U970" i="4"/>
  <c r="U1406" i="4"/>
  <c r="U1028" i="4"/>
  <c r="U1197" i="4"/>
  <c r="U878" i="4"/>
  <c r="U1609" i="4"/>
  <c r="U419" i="4"/>
  <c r="U1182" i="4"/>
  <c r="U70" i="4"/>
  <c r="U281" i="4"/>
  <c r="U991" i="4"/>
  <c r="U1275" i="4"/>
  <c r="U159" i="4"/>
  <c r="U398" i="4"/>
  <c r="U1048" i="4"/>
  <c r="U171" i="4"/>
  <c r="U844" i="4"/>
  <c r="U932" i="4"/>
  <c r="U629" i="4"/>
  <c r="U368" i="4"/>
  <c r="U1047" i="4"/>
  <c r="U448" i="4"/>
  <c r="U230" i="4"/>
  <c r="U1595" i="4"/>
  <c r="U300" i="4"/>
  <c r="U305" i="4"/>
  <c r="U1066" i="4"/>
  <c r="U1065" i="4"/>
  <c r="U1586" i="4"/>
  <c r="U860" i="4"/>
  <c r="U243" i="4"/>
  <c r="U1581" i="4"/>
  <c r="U1232" i="4"/>
  <c r="U610" i="4"/>
  <c r="U801" i="4"/>
  <c r="U700" i="4"/>
  <c r="U574" i="4"/>
  <c r="U1684" i="4"/>
  <c r="U534" i="4"/>
  <c r="U809" i="4"/>
  <c r="U579" i="4"/>
  <c r="U93" i="4"/>
  <c r="U1100" i="4"/>
  <c r="U1280" i="4"/>
  <c r="U806" i="4"/>
  <c r="U974" i="4"/>
  <c r="U1096" i="4"/>
  <c r="U1076" i="4"/>
  <c r="U639" i="4"/>
  <c r="U110" i="4"/>
  <c r="U414" i="4"/>
  <c r="U1244" i="4"/>
  <c r="U535" i="4"/>
  <c r="U1136" i="4"/>
  <c r="U995" i="4"/>
  <c r="U1029" i="4"/>
  <c r="U546" i="4"/>
  <c r="U712" i="4"/>
  <c r="U703" i="4"/>
  <c r="U1013" i="4"/>
  <c r="U598" i="4"/>
  <c r="U470" i="4"/>
  <c r="U1217" i="4"/>
  <c r="U1140" i="4"/>
  <c r="U571" i="4"/>
  <c r="U747" i="4"/>
  <c r="U365" i="4"/>
  <c r="U965" i="4"/>
  <c r="U1298" i="4"/>
  <c r="U257" i="4"/>
  <c r="U577" i="4"/>
  <c r="U136" i="4"/>
  <c r="U310" i="4"/>
  <c r="U1187" i="4"/>
  <c r="U527" i="4"/>
  <c r="U235" i="4"/>
  <c r="U594" i="4"/>
  <c r="U642" i="4"/>
  <c r="U1042" i="4"/>
  <c r="U1661" i="4"/>
  <c r="U542" i="4"/>
  <c r="U736" i="4"/>
  <c r="U643" i="4"/>
  <c r="U976" i="4"/>
  <c r="U842" i="4"/>
  <c r="U1677" i="4"/>
  <c r="U9" i="4"/>
  <c r="U1457" i="4"/>
  <c r="U730" i="4"/>
  <c r="U946" i="4"/>
  <c r="U1624" i="4"/>
  <c r="U239" i="4"/>
  <c r="U1475" i="4"/>
  <c r="U354" i="4"/>
  <c r="U1514" i="4"/>
  <c r="U1304" i="4"/>
  <c r="U1256" i="4"/>
  <c r="U828" i="4"/>
  <c r="U261" i="4"/>
  <c r="U1522" i="4"/>
  <c r="U1170" i="4"/>
  <c r="U699" i="4"/>
  <c r="U722" i="4"/>
  <c r="U1268" i="4"/>
  <c r="U1659" i="4"/>
  <c r="U1089" i="4"/>
  <c r="U1128" i="4"/>
  <c r="U1578" i="4"/>
  <c r="U1024" i="4"/>
  <c r="U793" i="4"/>
  <c r="U1489" i="4"/>
  <c r="U1175" i="4"/>
  <c r="U219" i="4"/>
  <c r="U942" i="4"/>
  <c r="U279" i="4"/>
  <c r="U1287" i="4"/>
  <c r="U790" i="4"/>
  <c r="U1418" i="4"/>
  <c r="U518" i="4"/>
  <c r="U529" i="4"/>
  <c r="U1179" i="4"/>
  <c r="U834" i="4"/>
  <c r="U993" i="4"/>
  <c r="U4" i="4"/>
  <c r="U336" i="4"/>
  <c r="U1252" i="4"/>
  <c r="U451" i="4"/>
  <c r="U674" i="4"/>
  <c r="U1615" i="4"/>
  <c r="U323" i="4"/>
  <c r="U1148" i="4"/>
  <c r="U648" i="4"/>
  <c r="U1466" i="4"/>
  <c r="U1141" i="4"/>
  <c r="U1113" i="4"/>
  <c r="U234" i="4"/>
  <c r="U1072" i="4"/>
  <c r="U288" i="4"/>
  <c r="U1061" i="4"/>
  <c r="U951" i="4"/>
  <c r="U190" i="4"/>
  <c r="U1416" i="4"/>
  <c r="U1550" i="4"/>
  <c r="U935" i="4"/>
  <c r="U394" i="4"/>
  <c r="U1435" i="4"/>
  <c r="U816" i="4"/>
  <c r="U1126" i="4"/>
  <c r="U1138" i="4"/>
  <c r="U1462" i="4"/>
  <c r="U907" i="4"/>
  <c r="U1290" i="4"/>
  <c r="U277" i="4"/>
  <c r="U1258" i="4"/>
  <c r="U119" i="4"/>
  <c r="U580" i="4"/>
  <c r="U182" i="4"/>
  <c r="U112" i="4"/>
  <c r="U1331" i="4"/>
  <c r="U1202" i="4"/>
  <c r="U886" i="4"/>
  <c r="U920" i="4"/>
  <c r="U837" i="4"/>
  <c r="U1547" i="4"/>
  <c r="U160" i="4"/>
  <c r="U130" i="4"/>
  <c r="U583" i="4"/>
  <c r="U1519" i="4"/>
  <c r="U968" i="4"/>
  <c r="U733" i="4"/>
  <c r="U1446" i="4"/>
  <c r="U912" i="4"/>
  <c r="U867" i="4"/>
  <c r="U146" i="4"/>
  <c r="U1382" i="4"/>
  <c r="U254" i="4"/>
  <c r="U862" i="4"/>
  <c r="U5" i="4"/>
  <c r="U553" i="4"/>
  <c r="U1606" i="4"/>
  <c r="U184" i="4"/>
  <c r="U525" i="4"/>
  <c r="U25" i="4"/>
  <c r="U741" i="4"/>
  <c r="U874" i="4"/>
  <c r="U30" i="4"/>
  <c r="U1628" i="4"/>
  <c r="U1260" i="4"/>
  <c r="U1490" i="4"/>
  <c r="U585" i="4"/>
  <c r="U1266" i="4"/>
  <c r="U233" i="4"/>
  <c r="U462" i="4"/>
  <c r="U416" i="4"/>
  <c r="U1348" i="4"/>
  <c r="U1664" i="4"/>
  <c r="U1278" i="4"/>
  <c r="U1276" i="4"/>
  <c r="U715" i="4"/>
  <c r="U541" i="4"/>
  <c r="U1627" i="4"/>
  <c r="U1302" i="4"/>
  <c r="U1151" i="4"/>
  <c r="U55" i="4"/>
  <c r="U937" i="4"/>
  <c r="U1405" i="4"/>
  <c r="U507" i="4"/>
  <c r="U200" i="4"/>
  <c r="U742" i="4"/>
  <c r="U1651" i="4"/>
  <c r="U931" i="4"/>
  <c r="U26" i="4"/>
  <c r="U441" i="4"/>
  <c r="U1000" i="4"/>
  <c r="U1358" i="4"/>
  <c r="U1359" i="4"/>
  <c r="U540" i="4"/>
  <c r="U98" i="4"/>
  <c r="U142" i="4"/>
  <c r="U388" i="4"/>
  <c r="U979" i="4"/>
  <c r="U1296" i="4"/>
  <c r="U719" i="4"/>
  <c r="U528" i="4"/>
  <c r="U1095" i="4"/>
  <c r="U725" i="4"/>
  <c r="U1233" i="4"/>
  <c r="U106" i="4"/>
  <c r="U1660" i="4"/>
  <c r="U1058" i="4"/>
  <c r="U253" i="4"/>
  <c r="U1323" i="4"/>
  <c r="U1445" i="4"/>
  <c r="U676" i="4"/>
  <c r="U644" i="4"/>
  <c r="U799" i="4"/>
  <c r="U84" i="4"/>
  <c r="U972" i="4"/>
  <c r="U1424" i="4"/>
  <c r="U68" i="4"/>
  <c r="U186" i="4"/>
  <c r="U501" i="4"/>
  <c r="U824" i="4"/>
  <c r="U1430" i="4"/>
  <c r="U155" i="4"/>
  <c r="U1612" i="4"/>
  <c r="U18" i="4"/>
  <c r="U466" i="4"/>
  <c r="U421" i="4"/>
  <c r="U397" i="4"/>
  <c r="U1477" i="4"/>
  <c r="U1251" i="4"/>
  <c r="U145" i="4"/>
  <c r="U1062" i="4"/>
  <c r="U1098" i="4"/>
  <c r="U1644" i="4"/>
  <c r="U655" i="4"/>
  <c r="U1016" i="4"/>
  <c r="U762" i="4"/>
  <c r="U180" i="4"/>
  <c r="U1495" i="4"/>
  <c r="U71" i="4"/>
  <c r="U1255" i="4"/>
  <c r="U555" i="4"/>
  <c r="U107" i="4"/>
  <c r="U127" i="4"/>
  <c r="U1104" i="4"/>
  <c r="U900" i="4"/>
  <c r="U356" i="4"/>
  <c r="U1273" i="4"/>
  <c r="U1259" i="4"/>
  <c r="U154" i="4"/>
  <c r="U1338" i="4"/>
  <c r="U1535" i="4"/>
  <c r="U671" i="4"/>
  <c r="U217" i="4"/>
  <c r="U408" i="4"/>
  <c r="U921" i="4"/>
  <c r="U66" i="4"/>
  <c r="U940" i="4"/>
  <c r="U835" i="4"/>
  <c r="U1658" i="4"/>
  <c r="U885" i="4"/>
  <c r="U697" i="4"/>
  <c r="U1393" i="4"/>
  <c r="U173" i="4"/>
  <c r="U778" i="4"/>
  <c r="U638" i="4"/>
  <c r="U1253" i="4"/>
  <c r="U519" i="4"/>
  <c r="U677" i="4"/>
  <c r="U40" i="4"/>
  <c r="U484" i="4"/>
  <c r="U1143" i="4"/>
  <c r="U286" i="4"/>
  <c r="U1693" i="4"/>
  <c r="U1483" i="4"/>
  <c r="U517" i="4"/>
  <c r="U1650" i="4"/>
  <c r="U1668" i="4"/>
  <c r="U957" i="4"/>
  <c r="U342" i="4"/>
  <c r="U989" i="4"/>
  <c r="U1591" i="4"/>
  <c r="U1622" i="4"/>
  <c r="U208" i="4"/>
  <c r="U1545" i="4"/>
  <c r="U1039" i="4"/>
  <c r="U706" i="4"/>
  <c r="U1326" i="4"/>
  <c r="U589" i="4"/>
  <c r="U1669" i="4"/>
  <c r="U683" i="4"/>
  <c r="U1112" i="4"/>
  <c r="U999" i="4"/>
  <c r="U926" i="4"/>
  <c r="U857" i="4"/>
  <c r="U167" i="4"/>
  <c r="U971" i="4"/>
  <c r="U649" i="4"/>
  <c r="U1084" i="4"/>
  <c r="U1154" i="4"/>
  <c r="U560" i="4"/>
  <c r="U1068" i="4"/>
  <c r="U950" i="4"/>
  <c r="U502" i="4"/>
  <c r="U1373" i="4"/>
  <c r="U1079" i="4"/>
  <c r="U704" i="4"/>
  <c r="U1537" i="4"/>
  <c r="U351" i="4"/>
  <c r="U1271" i="4"/>
  <c r="U232" i="4"/>
  <c r="U917" i="4"/>
  <c r="U949" i="4"/>
  <c r="U505" i="4"/>
  <c r="U726" i="4"/>
  <c r="U362" i="4"/>
  <c r="U65" i="4"/>
  <c r="U1431" i="4"/>
  <c r="U10" i="4"/>
  <c r="U67" i="4"/>
  <c r="U609" i="4"/>
  <c r="U1649" i="4"/>
  <c r="U1241" i="4"/>
  <c r="U287" i="4"/>
  <c r="U1571" i="4"/>
  <c r="U158" i="4"/>
  <c r="U263" i="4"/>
  <c r="U338" i="4"/>
  <c r="U293" i="4"/>
  <c r="U1598" i="4"/>
  <c r="U1249" i="4"/>
  <c r="U191" i="4"/>
  <c r="U177" i="4"/>
  <c r="U621" i="4"/>
  <c r="U1194" i="4"/>
  <c r="U1404" i="4"/>
  <c r="U1282" i="4"/>
  <c r="U499" i="4"/>
  <c r="U1336" i="4"/>
  <c r="U509" i="4"/>
  <c r="U1530" i="4"/>
  <c r="U48" i="4"/>
  <c r="U685" i="4"/>
  <c r="U152" i="4"/>
  <c r="U433" i="4"/>
  <c r="U873" i="4"/>
  <c r="U403" i="4"/>
  <c r="U1219" i="4"/>
  <c r="U1443" i="4"/>
  <c r="U1274" i="4"/>
  <c r="U1427" i="4"/>
  <c r="U1130" i="4"/>
  <c r="U775" i="4"/>
  <c r="U248" i="4"/>
  <c r="U270" i="4"/>
  <c r="U32" i="4"/>
  <c r="U1188" i="4"/>
  <c r="U209" i="4"/>
  <c r="U271" i="4"/>
  <c r="U77" i="4"/>
  <c r="U1264" i="4"/>
  <c r="U1465" i="4"/>
  <c r="U627" i="4"/>
  <c r="U1206" i="4"/>
  <c r="U622" i="4"/>
  <c r="U1429" i="4"/>
  <c r="U447" i="4"/>
  <c r="U887" i="4"/>
  <c r="U1330" i="4"/>
  <c r="U358" i="4"/>
  <c r="U647" i="4"/>
  <c r="U1621" i="4"/>
  <c r="G126" i="4"/>
  <c r="V126" i="4" s="1"/>
  <c r="S126" i="4"/>
  <c r="T126" i="4"/>
  <c r="G1656" i="4"/>
  <c r="S1656" i="4"/>
  <c r="T1656" i="4"/>
  <c r="G1246" i="4"/>
  <c r="S1246" i="4"/>
  <c r="T1246" i="4"/>
  <c r="G117" i="4"/>
  <c r="V117" i="4" s="1"/>
  <c r="S117" i="4"/>
  <c r="T117" i="4"/>
  <c r="G1634" i="4"/>
  <c r="S1634" i="4"/>
  <c r="T1634" i="4"/>
  <c r="G830" i="4"/>
  <c r="S830" i="4"/>
  <c r="T830" i="4"/>
  <c r="G1637" i="4"/>
  <c r="V1637" i="4" s="1"/>
  <c r="S1637" i="4"/>
  <c r="T1637" i="4"/>
  <c r="G640" i="4"/>
  <c r="S640" i="4"/>
  <c r="T640" i="4"/>
  <c r="G641" i="4"/>
  <c r="V641" i="4" s="1"/>
  <c r="S641" i="4"/>
  <c r="T641" i="4"/>
  <c r="G284" i="4"/>
  <c r="S284" i="4"/>
  <c r="T284" i="4"/>
  <c r="G1106" i="4"/>
  <c r="S1106" i="4"/>
  <c r="T1106" i="4"/>
  <c r="G172" i="4"/>
  <c r="V172" i="4" s="1"/>
  <c r="S172" i="4"/>
  <c r="T172" i="4"/>
  <c r="G1127" i="4"/>
  <c r="S1127" i="4"/>
  <c r="T1127" i="4"/>
  <c r="G301" i="4"/>
  <c r="S301" i="4"/>
  <c r="T301" i="4"/>
  <c r="G773" i="4"/>
  <c r="V773" i="4" s="1"/>
  <c r="S773" i="4"/>
  <c r="T773" i="4"/>
  <c r="G709" i="4"/>
  <c r="S709" i="4"/>
  <c r="T709" i="4"/>
  <c r="G840" i="4"/>
  <c r="V840" i="4" s="1"/>
  <c r="S840" i="4"/>
  <c r="T840" i="4"/>
  <c r="G1663" i="4"/>
  <c r="S1663" i="4"/>
  <c r="T1663" i="4"/>
  <c r="G1411" i="4"/>
  <c r="S1411" i="4"/>
  <c r="T1411" i="4"/>
  <c r="G659" i="4"/>
  <c r="V659" i="4" s="1"/>
  <c r="S659" i="4"/>
  <c r="T659" i="4"/>
  <c r="G767" i="4"/>
  <c r="S767" i="4"/>
  <c r="T767" i="4"/>
  <c r="G1267" i="4"/>
  <c r="S1267" i="4"/>
  <c r="T1267" i="4"/>
  <c r="G1174" i="4"/>
  <c r="V1174" i="4" s="1"/>
  <c r="S1174" i="4"/>
  <c r="T1174" i="4"/>
  <c r="G1306" i="4"/>
  <c r="S1306" i="4"/>
  <c r="T1306" i="4"/>
  <c r="G125" i="4"/>
  <c r="V125" i="4" s="1"/>
  <c r="S125" i="4"/>
  <c r="T125" i="4"/>
  <c r="G391" i="4"/>
  <c r="S391" i="4"/>
  <c r="T391" i="4"/>
  <c r="G688" i="4"/>
  <c r="S688" i="4"/>
  <c r="T688" i="4"/>
  <c r="G859" i="4"/>
  <c r="V859" i="4" s="1"/>
  <c r="S859" i="4"/>
  <c r="T859" i="4"/>
  <c r="G43" i="4"/>
  <c r="S43" i="4"/>
  <c r="T43" i="4"/>
  <c r="G925" i="4"/>
  <c r="S925" i="4"/>
  <c r="T925" i="4"/>
  <c r="G578" i="4"/>
  <c r="V578" i="4" s="1"/>
  <c r="S578" i="4"/>
  <c r="T578" i="4"/>
  <c r="G1310" i="4"/>
  <c r="S1310" i="4"/>
  <c r="T1310" i="4"/>
  <c r="G1524" i="4"/>
  <c r="V1524" i="4" s="1"/>
  <c r="S1524" i="4"/>
  <c r="T1524" i="4"/>
  <c r="G1449" i="4"/>
  <c r="S1449" i="4"/>
  <c r="T1449" i="4"/>
  <c r="G969" i="4"/>
  <c r="S969" i="4"/>
  <c r="T969" i="4"/>
  <c r="G1160" i="4"/>
  <c r="V1160" i="4" s="1"/>
  <c r="S1160" i="4"/>
  <c r="T1160" i="4"/>
  <c r="G870" i="4"/>
  <c r="S870" i="4"/>
  <c r="T870" i="4"/>
  <c r="G1040" i="4"/>
  <c r="S1040" i="4"/>
  <c r="T1040" i="4"/>
  <c r="G1247" i="4"/>
  <c r="V1247" i="4" s="1"/>
  <c r="S1247" i="4"/>
  <c r="T1247" i="4"/>
  <c r="G1158" i="4"/>
  <c r="S1158" i="4"/>
  <c r="T1158" i="4"/>
  <c r="G1491" i="4"/>
  <c r="V1491" i="4" s="1"/>
  <c r="S1491" i="4"/>
  <c r="T1491" i="4"/>
  <c r="G967" i="4"/>
  <c r="S967" i="4"/>
  <c r="T967" i="4"/>
  <c r="G760" i="4"/>
  <c r="S760" i="4"/>
  <c r="T760" i="4"/>
  <c r="G1056" i="4"/>
  <c r="V1056" i="4" s="1"/>
  <c r="S1056" i="4"/>
  <c r="T1056" i="4"/>
  <c r="G45" i="4"/>
  <c r="S45" i="4"/>
  <c r="T45" i="4"/>
  <c r="G536" i="4"/>
  <c r="S536" i="4"/>
  <c r="T536" i="4"/>
  <c r="G1238" i="4"/>
  <c r="V1238" i="4" s="1"/>
  <c r="S1238" i="4"/>
  <c r="T1238" i="4"/>
  <c r="G1630" i="4"/>
  <c r="S1630" i="4"/>
  <c r="T1630" i="4"/>
  <c r="G1454" i="4"/>
  <c r="V1454" i="4" s="1"/>
  <c r="S1454" i="4"/>
  <c r="T1454" i="4"/>
  <c r="G795" i="4"/>
  <c r="S795" i="4"/>
  <c r="T795" i="4"/>
  <c r="G516" i="4"/>
  <c r="S516" i="4"/>
  <c r="T516" i="4"/>
  <c r="G384" i="4"/>
  <c r="V384" i="4" s="1"/>
  <c r="S384" i="4"/>
  <c r="T384" i="4"/>
  <c r="G381" i="4"/>
  <c r="S381" i="4"/>
  <c r="T381" i="4"/>
  <c r="G1542" i="4"/>
  <c r="S1542" i="4"/>
  <c r="T1542" i="4"/>
  <c r="G479" i="4"/>
  <c r="V479" i="4" s="1"/>
  <c r="S479" i="4"/>
  <c r="T479" i="4"/>
  <c r="G611" i="4"/>
  <c r="S611" i="4"/>
  <c r="T611" i="4"/>
  <c r="G1485" i="4"/>
  <c r="V1485" i="4" s="1"/>
  <c r="S1485" i="4"/>
  <c r="T1485" i="4"/>
  <c r="G1118" i="4"/>
  <c r="S1118" i="4"/>
  <c r="T1118" i="4"/>
  <c r="G1607" i="4"/>
  <c r="S1607" i="4"/>
  <c r="T1607" i="4"/>
  <c r="G1224" i="4"/>
  <c r="V1224" i="4" s="1"/>
  <c r="S1224" i="4"/>
  <c r="T1224" i="4"/>
  <c r="G1240" i="4"/>
  <c r="S1240" i="4"/>
  <c r="T1240" i="4"/>
  <c r="G201" i="4"/>
  <c r="S201" i="4"/>
  <c r="T201" i="4"/>
  <c r="G1349" i="4"/>
  <c r="V1349" i="4" s="1"/>
  <c r="S1349" i="4"/>
  <c r="T1349" i="4"/>
  <c r="G1225" i="4"/>
  <c r="S1225" i="4"/>
  <c r="T1225" i="4"/>
  <c r="G1461" i="4"/>
  <c r="V1461" i="4" s="1"/>
  <c r="S1461" i="4"/>
  <c r="T1461" i="4"/>
  <c r="G914" i="4"/>
  <c r="S914" i="4"/>
  <c r="T914" i="4"/>
  <c r="G1269" i="4"/>
  <c r="S1269" i="4"/>
  <c r="T1269" i="4"/>
  <c r="G321" i="4"/>
  <c r="V321" i="4" s="1"/>
  <c r="S321" i="4"/>
  <c r="T321" i="4"/>
  <c r="G442" i="4"/>
  <c r="S442" i="4"/>
  <c r="T442" i="4"/>
  <c r="G646" i="4"/>
  <c r="S646" i="4"/>
  <c r="T646" i="4"/>
  <c r="G385" i="4"/>
  <c r="V385" i="4" s="1"/>
  <c r="S385" i="4"/>
  <c r="T385" i="4"/>
  <c r="G1327" i="4"/>
  <c r="S1327" i="4"/>
  <c r="T1327" i="4"/>
  <c r="G635" i="4"/>
  <c r="V635" i="4" s="1"/>
  <c r="S635" i="4"/>
  <c r="T635" i="4"/>
  <c r="G689" i="4"/>
  <c r="S689" i="4"/>
  <c r="T689" i="4"/>
  <c r="G303" i="4"/>
  <c r="S303" i="4"/>
  <c r="T303" i="4"/>
  <c r="G1576" i="4"/>
  <c r="V1576" i="4" s="1"/>
  <c r="S1576" i="4"/>
  <c r="T1576" i="4"/>
  <c r="G480" i="4"/>
  <c r="S480" i="4"/>
  <c r="T480" i="4"/>
  <c r="G1191" i="4"/>
  <c r="S1191" i="4"/>
  <c r="T1191" i="4"/>
  <c r="G608" i="4"/>
  <c r="V608" i="4" s="1"/>
  <c r="S608" i="4"/>
  <c r="T608" i="4"/>
  <c r="G423" i="4"/>
  <c r="S423" i="4"/>
  <c r="T423" i="4"/>
  <c r="G148" i="4"/>
  <c r="V148" i="4" s="1"/>
  <c r="S148" i="4"/>
  <c r="T148" i="4"/>
  <c r="G361" i="4"/>
  <c r="S361" i="4"/>
  <c r="T361" i="4"/>
  <c r="G1178" i="4"/>
  <c r="S1178" i="4"/>
  <c r="T1178" i="4"/>
  <c r="G1633" i="4"/>
  <c r="V1633" i="4" s="1"/>
  <c r="S1633" i="4"/>
  <c r="T1633" i="4"/>
  <c r="G822" i="4"/>
  <c r="S822" i="4"/>
  <c r="T822" i="4"/>
  <c r="G884" i="4"/>
  <c r="S884" i="4"/>
  <c r="T884" i="4"/>
  <c r="G623" i="4"/>
  <c r="V623" i="4" s="1"/>
  <c r="S623" i="4"/>
  <c r="T623" i="4"/>
  <c r="G1164" i="4"/>
  <c r="S1164" i="4"/>
  <c r="T1164" i="4"/>
  <c r="G332" i="4"/>
  <c r="V332" i="4" s="1"/>
  <c r="S332" i="4"/>
  <c r="T332" i="4"/>
  <c r="G1518" i="4"/>
  <c r="S1518" i="4"/>
  <c r="T1518" i="4"/>
  <c r="G324" i="4"/>
  <c r="S324" i="4"/>
  <c r="T324" i="4"/>
  <c r="G673" i="4"/>
  <c r="V673" i="4" s="1"/>
  <c r="S673" i="4"/>
  <c r="T673" i="4"/>
  <c r="G695" i="4"/>
  <c r="S695" i="4"/>
  <c r="T695" i="4"/>
  <c r="G460" i="4"/>
  <c r="S460" i="4"/>
  <c r="T460" i="4"/>
  <c r="G1516" i="4"/>
  <c r="V1516" i="4" s="1"/>
  <c r="S1516" i="4"/>
  <c r="T1516" i="4"/>
  <c r="G1002" i="4"/>
  <c r="S1002" i="4"/>
  <c r="T1002" i="4"/>
  <c r="G663" i="4"/>
  <c r="V663" i="4" s="1"/>
  <c r="S663" i="4"/>
  <c r="T663" i="4"/>
  <c r="G315" i="4"/>
  <c r="S315" i="4"/>
  <c r="T315" i="4"/>
  <c r="G794" i="4"/>
  <c r="S794" i="4"/>
  <c r="T794" i="4"/>
  <c r="G869" i="4"/>
  <c r="V869" i="4" s="1"/>
  <c r="S869" i="4"/>
  <c r="T869" i="4"/>
  <c r="G588" i="4"/>
  <c r="S588" i="4"/>
  <c r="T588" i="4"/>
  <c r="G617" i="4"/>
  <c r="S617" i="4"/>
  <c r="T617" i="4"/>
  <c r="G319" i="4"/>
  <c r="V319" i="4" s="1"/>
  <c r="S319" i="4"/>
  <c r="T319" i="4"/>
  <c r="G1107" i="4"/>
  <c r="S1107" i="4"/>
  <c r="T1107" i="4"/>
  <c r="G132" i="4"/>
  <c r="V132" i="4" s="1"/>
  <c r="S132" i="4"/>
  <c r="T132" i="4"/>
  <c r="G1546" i="4"/>
  <c r="S1546" i="4"/>
  <c r="T1546" i="4"/>
  <c r="G895" i="4"/>
  <c r="S895" i="4"/>
  <c r="T895" i="4"/>
  <c r="G1646" i="4"/>
  <c r="V1646" i="4" s="1"/>
  <c r="S1646" i="4"/>
  <c r="T1646" i="4"/>
  <c r="G973" i="4"/>
  <c r="S973" i="4"/>
  <c r="T973" i="4"/>
  <c r="G169" i="4"/>
  <c r="S169" i="4"/>
  <c r="T169" i="4"/>
  <c r="G220" i="4"/>
  <c r="V220" i="4" s="1"/>
  <c r="S220" i="4"/>
  <c r="T220" i="4"/>
  <c r="G908" i="4"/>
  <c r="S908" i="4"/>
  <c r="T908" i="4"/>
  <c r="G982" i="4"/>
  <c r="V982" i="4" s="1"/>
  <c r="S982" i="4"/>
  <c r="T982" i="4"/>
  <c r="G138" i="4"/>
  <c r="S138" i="4"/>
  <c r="T138" i="4"/>
  <c r="G1234" i="4"/>
  <c r="S1234" i="4"/>
  <c r="T1234" i="4"/>
  <c r="G1272" i="4"/>
  <c r="V1272" i="4" s="1"/>
  <c r="S1272" i="4"/>
  <c r="T1272" i="4"/>
  <c r="G1402" i="4"/>
  <c r="S1402" i="4"/>
  <c r="T1402" i="4"/>
  <c r="G720" i="4"/>
  <c r="S720" i="4"/>
  <c r="T720" i="4"/>
  <c r="G1045" i="4"/>
  <c r="V1045" i="4" s="1"/>
  <c r="S1045" i="4"/>
  <c r="T1045" i="4"/>
  <c r="G352" i="4"/>
  <c r="S352" i="4"/>
  <c r="T352" i="4"/>
  <c r="G1043" i="4"/>
  <c r="V1043" i="4" s="1"/>
  <c r="S1043" i="4"/>
  <c r="T1043" i="4"/>
  <c r="G1481" i="4"/>
  <c r="S1481" i="4"/>
  <c r="T1481" i="4"/>
  <c r="G1528" i="4"/>
  <c r="S1528" i="4"/>
  <c r="T1528" i="4"/>
  <c r="G1044" i="4"/>
  <c r="V1044" i="4" s="1"/>
  <c r="S1044" i="4"/>
  <c r="T1044" i="4"/>
  <c r="G1212" i="4"/>
  <c r="S1212" i="4"/>
  <c r="T1212" i="4"/>
  <c r="G101" i="4"/>
  <c r="S101" i="4"/>
  <c r="T101" i="4"/>
  <c r="G1286" i="4"/>
  <c r="V1286" i="4" s="1"/>
  <c r="S1286" i="4"/>
  <c r="T1286" i="4"/>
  <c r="G1026" i="4"/>
  <c r="S1026" i="4"/>
  <c r="T1026" i="4"/>
  <c r="G1314" i="4"/>
  <c r="V1314" i="4" s="1"/>
  <c r="S1314" i="4"/>
  <c r="T1314" i="4"/>
  <c r="G996" i="4"/>
  <c r="S996" i="4"/>
  <c r="T996" i="4"/>
  <c r="G333" i="4"/>
  <c r="S333" i="4"/>
  <c r="T333" i="4"/>
  <c r="G506" i="4"/>
  <c r="V506" i="4" s="1"/>
  <c r="S506" i="4"/>
  <c r="T506" i="4"/>
  <c r="G1307" i="4"/>
  <c r="S1307" i="4"/>
  <c r="T1307" i="4"/>
  <c r="G710" i="4"/>
  <c r="S710" i="4"/>
  <c r="T710" i="4"/>
  <c r="G924" i="4"/>
  <c r="V924" i="4" s="1"/>
  <c r="S924" i="4"/>
  <c r="T924" i="4"/>
  <c r="G490" i="4"/>
  <c r="S490" i="4"/>
  <c r="T490" i="4"/>
  <c r="G1195" i="4"/>
  <c r="V1195" i="4" s="1"/>
  <c r="S1195" i="4"/>
  <c r="T1195" i="4"/>
  <c r="G776" i="4"/>
  <c r="S776" i="4"/>
  <c r="T776" i="4"/>
  <c r="G1585" i="4"/>
  <c r="S1585" i="4"/>
  <c r="T1585" i="4"/>
  <c r="G327" i="4"/>
  <c r="V327" i="4" s="1"/>
  <c r="S327" i="4"/>
  <c r="T327" i="4"/>
  <c r="G781" i="4"/>
  <c r="S781" i="4"/>
  <c r="T781" i="4"/>
  <c r="G855" i="4"/>
  <c r="S855" i="4"/>
  <c r="T855" i="4"/>
  <c r="G1482" i="4"/>
  <c r="V1482" i="4" s="1"/>
  <c r="S1482" i="4"/>
  <c r="T1482" i="4"/>
  <c r="G757" i="4"/>
  <c r="S757" i="4"/>
  <c r="T757" i="4"/>
  <c r="G1662" i="4"/>
  <c r="V1662" i="4" s="1"/>
  <c r="S1662" i="4"/>
  <c r="T1662" i="4"/>
  <c r="G465" i="4"/>
  <c r="S465" i="4"/>
  <c r="T465" i="4"/>
  <c r="G123" i="4"/>
  <c r="S123" i="4"/>
  <c r="T123" i="4"/>
  <c r="G1332" i="4"/>
  <c r="V1332" i="4" s="1"/>
  <c r="S1332" i="4"/>
  <c r="T1332" i="4"/>
  <c r="G1333" i="4"/>
  <c r="S1333" i="4"/>
  <c r="T1333" i="4"/>
  <c r="G149" i="4"/>
  <c r="S149" i="4"/>
  <c r="T149" i="4"/>
  <c r="G330" i="4"/>
  <c r="V330" i="4" s="1"/>
  <c r="S330" i="4"/>
  <c r="T330" i="4"/>
  <c r="G1350" i="4"/>
  <c r="S1350" i="4"/>
  <c r="T1350" i="4"/>
  <c r="G1186" i="4"/>
  <c r="V1186" i="4" s="1"/>
  <c r="S1186" i="4"/>
  <c r="T1186" i="4"/>
  <c r="G682" i="4"/>
  <c r="S682" i="4"/>
  <c r="T682" i="4"/>
  <c r="G603" i="4"/>
  <c r="S603" i="4"/>
  <c r="T603" i="4"/>
  <c r="G1399" i="4"/>
  <c r="V1399" i="4" s="1"/>
  <c r="S1399" i="4"/>
  <c r="T1399" i="4"/>
  <c r="G468" i="4"/>
  <c r="S468" i="4"/>
  <c r="T468" i="4"/>
  <c r="G592" i="4"/>
  <c r="S592" i="4"/>
  <c r="T592" i="4"/>
  <c r="G1380" i="4"/>
  <c r="V1380" i="4" s="1"/>
  <c r="S1380" i="4"/>
  <c r="T1380" i="4"/>
  <c r="G512" i="4"/>
  <c r="S512" i="4"/>
  <c r="T512" i="4"/>
  <c r="G523" i="4"/>
  <c r="V523" i="4" s="1"/>
  <c r="S523" i="4"/>
  <c r="T523" i="4"/>
  <c r="G1094" i="4"/>
  <c r="S1094" i="4"/>
  <c r="T1094" i="4"/>
  <c r="G1558" i="4"/>
  <c r="S1558" i="4"/>
  <c r="T1558" i="4"/>
  <c r="G593" i="4"/>
  <c r="V593" i="4" s="1"/>
  <c r="S593" i="4"/>
  <c r="T593" i="4"/>
  <c r="G1097" i="4"/>
  <c r="S1097" i="4"/>
  <c r="T1097" i="4"/>
  <c r="G304" i="4"/>
  <c r="S304" i="4"/>
  <c r="T304" i="4"/>
  <c r="G353" i="4"/>
  <c r="V353" i="4" s="1"/>
  <c r="S353" i="4"/>
  <c r="T353" i="4"/>
  <c r="G1496" i="4"/>
  <c r="S1496" i="4"/>
  <c r="T1496" i="4"/>
  <c r="G952" i="4"/>
  <c r="V952" i="4" s="1"/>
  <c r="S952" i="4"/>
  <c r="T952" i="4"/>
  <c r="G1529" i="4"/>
  <c r="S1529" i="4"/>
  <c r="T1529" i="4"/>
  <c r="G225" i="4"/>
  <c r="S225" i="4"/>
  <c r="T225" i="4"/>
  <c r="G1632" i="4"/>
  <c r="V1632" i="4" s="1"/>
  <c r="S1632" i="4"/>
  <c r="T1632" i="4"/>
  <c r="G848" i="4"/>
  <c r="S848" i="4"/>
  <c r="T848" i="4"/>
  <c r="G1277" i="4"/>
  <c r="S1277" i="4"/>
  <c r="T1277" i="4"/>
  <c r="G463" i="4"/>
  <c r="V463" i="4" s="1"/>
  <c r="S463" i="4"/>
  <c r="T463" i="4"/>
  <c r="G392" i="4"/>
  <c r="S392" i="4"/>
  <c r="T392" i="4"/>
  <c r="G698" i="4"/>
  <c r="V698" i="4" s="1"/>
  <c r="S698" i="4"/>
  <c r="T698" i="4"/>
  <c r="G823" i="4"/>
  <c r="S823" i="4"/>
  <c r="T823" i="4"/>
  <c r="G1471" i="4"/>
  <c r="S1471" i="4"/>
  <c r="T1471" i="4"/>
  <c r="G485" i="4"/>
  <c r="V485" i="4" s="1"/>
  <c r="S485" i="4"/>
  <c r="T485" i="4"/>
  <c r="G395" i="4"/>
  <c r="S395" i="4"/>
  <c r="T395" i="4"/>
  <c r="G1200" i="4"/>
  <c r="S1200" i="4"/>
  <c r="T1200" i="4"/>
  <c r="G292" i="4"/>
  <c r="V292" i="4" s="1"/>
  <c r="S292" i="4"/>
  <c r="T292" i="4"/>
  <c r="G798" i="4"/>
  <c r="S798" i="4"/>
  <c r="T798" i="4"/>
  <c r="G1345" i="4"/>
  <c r="V1345" i="4" s="1"/>
  <c r="S1345" i="4"/>
  <c r="T1345" i="4"/>
  <c r="G1643" i="4"/>
  <c r="S1643" i="4"/>
  <c r="T1643" i="4"/>
  <c r="G805" i="4"/>
  <c r="S805" i="4"/>
  <c r="T805" i="4"/>
  <c r="G1313" i="4"/>
  <c r="V1313" i="4" s="1"/>
  <c r="S1313" i="4"/>
  <c r="T1313" i="4"/>
  <c r="G1407" i="4"/>
  <c r="S1407" i="4"/>
  <c r="T1407" i="4"/>
  <c r="G493" i="4"/>
  <c r="S493" i="4"/>
  <c r="T493" i="4"/>
  <c r="G533" i="4"/>
  <c r="V533" i="4" s="1"/>
  <c r="S533" i="4"/>
  <c r="T533" i="4"/>
  <c r="G880" i="4"/>
  <c r="S880" i="4"/>
  <c r="T880" i="4"/>
  <c r="G1617" i="4"/>
  <c r="V1617" i="4" s="1"/>
  <c r="S1617" i="4"/>
  <c r="T1617" i="4"/>
  <c r="G175" i="4"/>
  <c r="S175" i="4"/>
  <c r="T175" i="4"/>
  <c r="G625" i="4"/>
  <c r="S625" i="4"/>
  <c r="T625" i="4"/>
  <c r="G1362" i="4"/>
  <c r="V1362" i="4" s="1"/>
  <c r="S1362" i="4"/>
  <c r="T1362" i="4"/>
  <c r="G1006" i="4"/>
  <c r="S1006" i="4"/>
  <c r="T1006" i="4"/>
  <c r="G658" i="4"/>
  <c r="S658" i="4"/>
  <c r="T658" i="4"/>
  <c r="G195" i="4"/>
  <c r="V195" i="4" s="1"/>
  <c r="S195" i="4"/>
  <c r="T195" i="4"/>
  <c r="G96" i="4"/>
  <c r="S96" i="4"/>
  <c r="T96" i="4"/>
  <c r="G432" i="4"/>
  <c r="V432" i="4" s="1"/>
  <c r="S432" i="4"/>
  <c r="T432" i="4"/>
  <c r="G498" i="4"/>
  <c r="S498" i="4"/>
  <c r="T498" i="4"/>
  <c r="G600" i="4"/>
  <c r="S600" i="4"/>
  <c r="T600" i="4"/>
  <c r="G1422" i="4"/>
  <c r="V1422" i="4" s="1"/>
  <c r="S1422" i="4"/>
  <c r="T1422" i="4"/>
  <c r="G521" i="4"/>
  <c r="S521" i="4"/>
  <c r="T521" i="4"/>
  <c r="G845" i="4"/>
  <c r="S845" i="4"/>
  <c r="T845" i="4"/>
  <c r="G1472" i="4"/>
  <c r="V1472" i="4" s="1"/>
  <c r="S1472" i="4"/>
  <c r="T1472" i="4"/>
  <c r="G1093" i="4"/>
  <c r="S1093" i="4"/>
  <c r="T1093" i="4"/>
  <c r="G1492" i="4"/>
  <c r="V1492" i="4" s="1"/>
  <c r="S1492" i="4"/>
  <c r="T1492" i="4"/>
  <c r="G464" i="4"/>
  <c r="S464" i="4"/>
  <c r="T464" i="4"/>
  <c r="G1499" i="4"/>
  <c r="S1499" i="4"/>
  <c r="T1499" i="4"/>
  <c r="G893" i="4"/>
  <c r="V893" i="4" s="1"/>
  <c r="S893" i="4"/>
  <c r="T893" i="4"/>
  <c r="G1041" i="4"/>
  <c r="S1041" i="4"/>
  <c r="T1041" i="4"/>
  <c r="G992" i="4"/>
  <c r="S992" i="4"/>
  <c r="T992" i="4"/>
  <c r="G1523" i="4"/>
  <c r="V1523" i="4" s="1"/>
  <c r="S1523" i="4"/>
  <c r="T1523" i="4"/>
  <c r="G1487" i="4"/>
  <c r="S1487" i="4"/>
  <c r="T1487" i="4"/>
  <c r="G437" i="4"/>
  <c r="V437" i="4" s="1"/>
  <c r="S437" i="4"/>
  <c r="T437" i="4"/>
  <c r="G108" i="4"/>
  <c r="S108" i="4"/>
  <c r="T108" i="4"/>
  <c r="G1589" i="4"/>
  <c r="S1589" i="4"/>
  <c r="T1589" i="4"/>
  <c r="G948" i="4"/>
  <c r="V948" i="4" s="1"/>
  <c r="S948" i="4"/>
  <c r="T948" i="4"/>
  <c r="G439" i="4"/>
  <c r="S439" i="4"/>
  <c r="T439" i="4"/>
  <c r="G614" i="4"/>
  <c r="S614" i="4"/>
  <c r="T614" i="4"/>
  <c r="G1448" i="4"/>
  <c r="V1448" i="4" s="1"/>
  <c r="S1448" i="4"/>
  <c r="T1448" i="4"/>
  <c r="G481" i="4"/>
  <c r="S481" i="4"/>
  <c r="T481" i="4"/>
  <c r="G939" i="4"/>
  <c r="V939" i="4" s="1"/>
  <c r="S939" i="4"/>
  <c r="T939" i="4"/>
  <c r="G54" i="4"/>
  <c r="S54" i="4"/>
  <c r="T54" i="4"/>
  <c r="G575" i="4"/>
  <c r="S575" i="4"/>
  <c r="T575" i="4"/>
  <c r="G454" i="4"/>
  <c r="V454" i="4" s="1"/>
  <c r="S454" i="4"/>
  <c r="T454" i="4"/>
  <c r="G1053" i="4"/>
  <c r="S1053" i="4"/>
  <c r="T1053" i="4"/>
  <c r="G714" i="4"/>
  <c r="S714" i="4"/>
  <c r="T714" i="4"/>
  <c r="G320" i="4"/>
  <c r="V320" i="4" s="1"/>
  <c r="S320" i="4"/>
  <c r="T320" i="4"/>
  <c r="G666" i="4"/>
  <c r="S666" i="4"/>
  <c r="T666" i="4"/>
  <c r="G205" i="4"/>
  <c r="V205" i="4" s="1"/>
  <c r="S205" i="4"/>
  <c r="T205" i="4"/>
  <c r="G1215" i="4"/>
  <c r="S1215" i="4"/>
  <c r="T1215" i="4"/>
  <c r="G1459" i="4"/>
  <c r="S1459" i="4"/>
  <c r="T1459" i="4"/>
  <c r="G134" i="4"/>
  <c r="V134" i="4" s="1"/>
  <c r="S134" i="4"/>
  <c r="T134" i="4"/>
  <c r="G344" i="4"/>
  <c r="S344" i="4"/>
  <c r="T344" i="4"/>
  <c r="G467" i="4"/>
  <c r="S467" i="4"/>
  <c r="T467" i="4"/>
  <c r="G1340" i="4"/>
  <c r="V1340" i="4" s="1"/>
  <c r="S1340" i="4"/>
  <c r="T1340" i="4"/>
  <c r="G927" i="4"/>
  <c r="S927" i="4"/>
  <c r="T927" i="4"/>
  <c r="G276" i="4"/>
  <c r="V276" i="4" s="1"/>
  <c r="S276" i="4"/>
  <c r="T276" i="4"/>
  <c r="G1207" i="4"/>
  <c r="S1207" i="4"/>
  <c r="T1207" i="4"/>
  <c r="G737" i="4"/>
  <c r="S737" i="4"/>
  <c r="T737" i="4"/>
  <c r="G956" i="4"/>
  <c r="V956" i="4" s="1"/>
  <c r="S956" i="4"/>
  <c r="T956" i="4"/>
  <c r="G783" i="4"/>
  <c r="S783" i="4"/>
  <c r="T783" i="4"/>
  <c r="G702" i="4"/>
  <c r="S702" i="4"/>
  <c r="T702" i="4"/>
  <c r="G297" i="4"/>
  <c r="V297" i="4" s="1"/>
  <c r="S297" i="4"/>
  <c r="T297" i="4"/>
  <c r="G436" i="4"/>
  <c r="S436" i="4"/>
  <c r="T436" i="4"/>
  <c r="G945" i="4"/>
  <c r="V945" i="4" s="1"/>
  <c r="S945" i="4"/>
  <c r="T945" i="4"/>
  <c r="G1657" i="4"/>
  <c r="S1657" i="4"/>
  <c r="T1657" i="4"/>
  <c r="G681" i="4"/>
  <c r="S681" i="4"/>
  <c r="T681" i="4"/>
  <c r="G1210" i="4"/>
  <c r="V1210" i="4" s="1"/>
  <c r="S1210" i="4"/>
  <c r="T1210" i="4"/>
  <c r="G82" i="4"/>
  <c r="S82" i="4"/>
  <c r="T82" i="4"/>
  <c r="G1209" i="4"/>
  <c r="S1209" i="4"/>
  <c r="T1209" i="4"/>
  <c r="G691" i="4"/>
  <c r="V691" i="4" s="1"/>
  <c r="S691" i="4"/>
  <c r="T691" i="4"/>
  <c r="G278" i="4"/>
  <c r="S278" i="4"/>
  <c r="T278" i="4"/>
  <c r="G875" i="4"/>
  <c r="V875" i="4" s="1"/>
  <c r="S875" i="4"/>
  <c r="T875" i="4"/>
  <c r="G236" i="4"/>
  <c r="S236" i="4"/>
  <c r="T236" i="4"/>
  <c r="G1309" i="4"/>
  <c r="S1309" i="4"/>
  <c r="T1309" i="4"/>
  <c r="G1081" i="4"/>
  <c r="V1081" i="4" s="1"/>
  <c r="S1081" i="4"/>
  <c r="T1081" i="4"/>
  <c r="G872" i="4"/>
  <c r="S872" i="4"/>
  <c r="T872" i="4"/>
  <c r="G452" i="4"/>
  <c r="S452" i="4"/>
  <c r="T452" i="4"/>
  <c r="G390" i="4"/>
  <c r="V390" i="4" s="1"/>
  <c r="S390" i="4"/>
  <c r="T390" i="4"/>
  <c r="G247" i="4"/>
  <c r="S247" i="4"/>
  <c r="T247" i="4"/>
  <c r="G563" i="4"/>
  <c r="V563" i="4" s="1"/>
  <c r="S563" i="4"/>
  <c r="T563" i="4"/>
  <c r="G1478" i="4"/>
  <c r="S1478" i="4"/>
  <c r="T1478" i="4"/>
  <c r="G1452" i="4"/>
  <c r="S1452" i="4"/>
  <c r="T1452" i="4"/>
  <c r="G1147" i="4"/>
  <c r="V1147" i="4" s="1"/>
  <c r="S1147" i="4"/>
  <c r="T1147" i="4"/>
  <c r="G915" i="4"/>
  <c r="S915" i="4"/>
  <c r="T915" i="4"/>
  <c r="G514" i="4"/>
  <c r="S514" i="4"/>
  <c r="T514" i="4"/>
  <c r="G1226" i="4"/>
  <c r="V1226" i="4" s="1"/>
  <c r="S1226" i="4"/>
  <c r="T1226" i="4"/>
  <c r="G72" i="4"/>
  <c r="S72" i="4"/>
  <c r="T72" i="4"/>
  <c r="G488" i="4"/>
  <c r="V488" i="4" s="1"/>
  <c r="S488" i="4"/>
  <c r="T488" i="4"/>
  <c r="G1573" i="4"/>
  <c r="S1573" i="4"/>
  <c r="T1573" i="4"/>
  <c r="G841" i="4"/>
  <c r="S841" i="4"/>
  <c r="T841" i="4"/>
  <c r="G1695" i="4"/>
  <c r="V1695" i="4" s="1"/>
  <c r="S1695" i="4"/>
  <c r="T1695" i="4"/>
  <c r="G772" i="4"/>
  <c r="S772" i="4"/>
  <c r="T772" i="4"/>
  <c r="G15" i="4"/>
  <c r="S15" i="4"/>
  <c r="T15" i="4"/>
  <c r="G1672" i="4"/>
  <c r="V1672" i="4" s="1"/>
  <c r="S1672" i="4"/>
  <c r="T1672" i="4"/>
  <c r="G1086" i="4"/>
  <c r="S1086" i="4"/>
  <c r="T1086" i="4"/>
  <c r="G1707" i="4"/>
  <c r="V1707" i="4" s="1"/>
  <c r="S1707" i="4"/>
  <c r="T1707" i="4"/>
  <c r="G894" i="4"/>
  <c r="S894" i="4"/>
  <c r="T894" i="4"/>
  <c r="G389" i="4"/>
  <c r="S389" i="4"/>
  <c r="T389" i="4"/>
  <c r="G1689" i="4"/>
  <c r="V1689" i="4" s="1"/>
  <c r="S1689" i="4"/>
  <c r="T1689" i="4"/>
  <c r="G832" i="4"/>
  <c r="S832" i="4"/>
  <c r="T832" i="4"/>
  <c r="G936" i="4"/>
  <c r="S936" i="4"/>
  <c r="T936" i="4"/>
  <c r="G242" i="4"/>
  <c r="V242" i="4" s="1"/>
  <c r="S242" i="4"/>
  <c r="T242" i="4"/>
  <c r="G377" i="4"/>
  <c r="S377" i="4"/>
  <c r="T377" i="4"/>
  <c r="G866" i="4"/>
  <c r="V866" i="4" s="1"/>
  <c r="S866" i="4"/>
  <c r="T866" i="4"/>
  <c r="G429" i="4"/>
  <c r="S429" i="4"/>
  <c r="T429" i="4"/>
  <c r="G1377" i="4"/>
  <c r="S1377" i="4"/>
  <c r="T1377" i="4"/>
  <c r="G557" i="4"/>
  <c r="V557" i="4" s="1"/>
  <c r="S557" i="4"/>
  <c r="T557" i="4"/>
  <c r="G558" i="4"/>
  <c r="S558" i="4"/>
  <c r="T558" i="4"/>
  <c r="G1467" i="4"/>
  <c r="S1467" i="4"/>
  <c r="T1467" i="4"/>
  <c r="G1636" i="4"/>
  <c r="V1636" i="4" s="1"/>
  <c r="S1636" i="4"/>
  <c r="T1636" i="4"/>
  <c r="G289" i="4"/>
  <c r="S289" i="4"/>
  <c r="T289" i="4"/>
  <c r="G1688" i="4"/>
  <c r="V1688" i="4" s="1"/>
  <c r="S1688" i="4"/>
  <c r="T1688" i="4"/>
  <c r="G440" i="4"/>
  <c r="S440" i="4"/>
  <c r="T440" i="4"/>
  <c r="G735" i="4"/>
  <c r="S735" i="4"/>
  <c r="T735" i="4"/>
  <c r="G1468" i="4"/>
  <c r="V1468" i="4" s="1"/>
  <c r="S1468" i="4"/>
  <c r="T1468" i="4"/>
  <c r="G789" i="4"/>
  <c r="S789" i="4"/>
  <c r="T789" i="4"/>
  <c r="G1638" i="4"/>
  <c r="S1638" i="4"/>
  <c r="T1638" i="4"/>
  <c r="G406" i="4"/>
  <c r="V406" i="4" s="1"/>
  <c r="S406" i="4"/>
  <c r="T406" i="4"/>
  <c r="G1036" i="4"/>
  <c r="S1036" i="4"/>
  <c r="T1036" i="4"/>
  <c r="G427" i="4"/>
  <c r="V427" i="4" s="1"/>
  <c r="S427" i="4"/>
  <c r="T427" i="4"/>
  <c r="G933" i="4"/>
  <c r="S933" i="4"/>
  <c r="T933" i="4"/>
  <c r="G176" i="4"/>
  <c r="S176" i="4"/>
  <c r="T176" i="4"/>
  <c r="G1017" i="4"/>
  <c r="V1017" i="4" s="1"/>
  <c r="S1017" i="4"/>
  <c r="T1017" i="4"/>
  <c r="G755" i="4"/>
  <c r="S755" i="4"/>
  <c r="T755" i="4"/>
  <c r="G438" i="4"/>
  <c r="S438" i="4"/>
  <c r="T438" i="4"/>
  <c r="G587" i="4"/>
  <c r="V587" i="4" s="1"/>
  <c r="S587" i="4"/>
  <c r="T587" i="4"/>
  <c r="G99" i="4"/>
  <c r="S99" i="4"/>
  <c r="T99" i="4"/>
  <c r="G645" i="4"/>
  <c r="V645" i="4" s="1"/>
  <c r="S645" i="4"/>
  <c r="T645" i="4"/>
  <c r="G1541" i="4"/>
  <c r="S1541" i="4"/>
  <c r="T1541" i="4"/>
  <c r="G788" i="4"/>
  <c r="S788" i="4"/>
  <c r="T788" i="4"/>
  <c r="G1395" i="4"/>
  <c r="V1395" i="4" s="1"/>
  <c r="S1395" i="4"/>
  <c r="T1395" i="4"/>
  <c r="G1408" i="4"/>
  <c r="S1408" i="4"/>
  <c r="T1408" i="4"/>
  <c r="G1605" i="4"/>
  <c r="S1605" i="4"/>
  <c r="T1605" i="4"/>
  <c r="G1450" i="4"/>
  <c r="V1450" i="4" s="1"/>
  <c r="S1450" i="4"/>
  <c r="T1450" i="4"/>
  <c r="G1180" i="4"/>
  <c r="S1180" i="4"/>
  <c r="T1180" i="4"/>
  <c r="G1613" i="4"/>
  <c r="V1613" i="4" s="1"/>
  <c r="S1613" i="4"/>
  <c r="T1613" i="4"/>
  <c r="G510" i="4"/>
  <c r="S510" i="4"/>
  <c r="T510" i="4"/>
  <c r="G549" i="4"/>
  <c r="S549" i="4"/>
  <c r="T549" i="4"/>
  <c r="G1692" i="4"/>
  <c r="V1692" i="4" s="1"/>
  <c r="S1692" i="4"/>
  <c r="T1692" i="4"/>
  <c r="G753" i="4"/>
  <c r="S753" i="4"/>
  <c r="T753" i="4"/>
  <c r="G777" i="4"/>
  <c r="S777" i="4"/>
  <c r="T777" i="4"/>
  <c r="G526" i="4"/>
  <c r="V526" i="4" s="1"/>
  <c r="S526" i="4"/>
  <c r="T526" i="4"/>
  <c r="G985" i="4"/>
  <c r="S985" i="4"/>
  <c r="T985" i="4"/>
  <c r="G1453" i="4"/>
  <c r="V1453" i="4" s="1"/>
  <c r="S1453" i="4"/>
  <c r="T1453" i="4"/>
  <c r="G707" i="4"/>
  <c r="S707" i="4"/>
  <c r="T707" i="4"/>
  <c r="G347" i="4"/>
  <c r="S347" i="4"/>
  <c r="T347" i="4"/>
  <c r="G595" i="4"/>
  <c r="V595" i="4" s="1"/>
  <c r="S595" i="4"/>
  <c r="T595" i="4"/>
  <c r="G1123" i="4"/>
  <c r="S1123" i="4"/>
  <c r="T1123" i="4"/>
  <c r="G1337" i="4"/>
  <c r="S1337" i="4"/>
  <c r="T1337" i="4"/>
  <c r="G1343" i="4"/>
  <c r="V1343" i="4" s="1"/>
  <c r="S1343" i="4"/>
  <c r="T1343" i="4"/>
  <c r="G1476" i="4"/>
  <c r="S1476" i="4"/>
  <c r="T1476" i="4"/>
  <c r="G556" i="4"/>
  <c r="V556" i="4" s="1"/>
  <c r="S556" i="4"/>
  <c r="T556" i="4"/>
  <c r="G115" i="4"/>
  <c r="S115" i="4"/>
  <c r="T115" i="4"/>
  <c r="G52" i="4"/>
  <c r="S52" i="4"/>
  <c r="T52" i="4"/>
  <c r="G1616" i="4"/>
  <c r="V1616" i="4" s="1"/>
  <c r="S1616" i="4"/>
  <c r="T1616" i="4"/>
  <c r="G954" i="4"/>
  <c r="S954" i="4"/>
  <c r="T954" i="4"/>
  <c r="G1355" i="4"/>
  <c r="S1355" i="4"/>
  <c r="T1355" i="4"/>
  <c r="G1150" i="4"/>
  <c r="V1150" i="4" s="1"/>
  <c r="S1150" i="4"/>
  <c r="T1150" i="4"/>
  <c r="G717" i="4"/>
  <c r="S717" i="4"/>
  <c r="T717" i="4"/>
  <c r="G1563" i="4"/>
  <c r="V1563" i="4" s="1"/>
  <c r="S1563" i="4"/>
  <c r="T1563" i="4"/>
  <c r="G515" i="4"/>
  <c r="S515" i="4"/>
  <c r="T515" i="4"/>
  <c r="G1549" i="4"/>
  <c r="S1549" i="4"/>
  <c r="T1549" i="4"/>
  <c r="G1132" i="4"/>
  <c r="V1132" i="4" s="1"/>
  <c r="S1132" i="4"/>
  <c r="T1132" i="4"/>
  <c r="G223" i="4"/>
  <c r="S223" i="4"/>
  <c r="T223" i="4"/>
  <c r="G222" i="4"/>
  <c r="S222" i="4"/>
  <c r="T222" i="4"/>
  <c r="G221" i="4"/>
  <c r="V221" i="4" s="1"/>
  <c r="S221" i="4"/>
  <c r="T221" i="4"/>
  <c r="G1119" i="4"/>
  <c r="S1119" i="4"/>
  <c r="T1119" i="4"/>
  <c r="G1167" i="4"/>
  <c r="V1167" i="4" s="1"/>
  <c r="S1167" i="4"/>
  <c r="T1167" i="4"/>
  <c r="G1064" i="4"/>
  <c r="S1064" i="4"/>
  <c r="T1064" i="4"/>
  <c r="G255" i="4"/>
  <c r="S255" i="4"/>
  <c r="T255" i="4"/>
  <c r="G532" i="4"/>
  <c r="V532" i="4" s="1"/>
  <c r="S532" i="4"/>
  <c r="T532" i="4"/>
  <c r="G983" i="4"/>
  <c r="S983" i="4"/>
  <c r="T983" i="4"/>
  <c r="G198" i="4"/>
  <c r="S198" i="4"/>
  <c r="T198" i="4"/>
  <c r="G1159" i="4"/>
  <c r="V1159" i="4" s="1"/>
  <c r="S1159" i="4"/>
  <c r="T1159" i="4"/>
  <c r="G1421" i="4"/>
  <c r="S1421" i="4"/>
  <c r="T1421" i="4"/>
  <c r="G1090" i="4"/>
  <c r="V1090" i="4" s="1"/>
  <c r="S1090" i="4"/>
  <c r="T1090" i="4"/>
  <c r="G774" i="4"/>
  <c r="S774" i="4"/>
  <c r="T774" i="4"/>
  <c r="G780" i="4"/>
  <c r="S780" i="4"/>
  <c r="T780" i="4"/>
  <c r="G667" i="4"/>
  <c r="V667" i="4" s="1"/>
  <c r="S667" i="4"/>
  <c r="T667" i="4"/>
  <c r="G1501" i="4"/>
  <c r="S1501" i="4"/>
  <c r="T1501" i="4"/>
  <c r="G453" i="4"/>
  <c r="S453" i="4"/>
  <c r="T453" i="4"/>
  <c r="G35" i="4"/>
  <c r="V35" i="4" s="1"/>
  <c r="S35" i="4"/>
  <c r="T35" i="4"/>
  <c r="G768" i="4"/>
  <c r="S768" i="4"/>
  <c r="T768" i="4"/>
  <c r="G1364" i="4"/>
  <c r="V1364" i="4" s="1"/>
  <c r="S1364" i="4"/>
  <c r="T1364" i="4"/>
  <c r="G1511" i="4"/>
  <c r="S1511" i="4"/>
  <c r="T1511" i="4"/>
  <c r="G1655" i="4"/>
  <c r="S1655" i="4"/>
  <c r="T1655" i="4"/>
  <c r="G1157" i="4"/>
  <c r="V1157" i="4" s="1"/>
  <c r="S1157" i="4"/>
  <c r="T1157" i="4"/>
  <c r="G340" i="4"/>
  <c r="S340" i="4"/>
  <c r="T340" i="4"/>
  <c r="G1559" i="4"/>
  <c r="S1559" i="4"/>
  <c r="T1559" i="4"/>
  <c r="G1417" i="4"/>
  <c r="V1417" i="4" s="1"/>
  <c r="S1417" i="4"/>
  <c r="T1417" i="4"/>
  <c r="G604" i="4"/>
  <c r="S604" i="4"/>
  <c r="T604" i="4"/>
  <c r="G215" i="4"/>
  <c r="V215" i="4" s="1"/>
  <c r="S215" i="4"/>
  <c r="T215" i="4"/>
  <c r="G1021" i="4"/>
  <c r="S1021" i="4"/>
  <c r="T1021" i="4"/>
  <c r="G1458" i="4"/>
  <c r="S1458" i="4"/>
  <c r="T1458" i="4"/>
  <c r="G44" i="4"/>
  <c r="V44" i="4" s="1"/>
  <c r="S44" i="4"/>
  <c r="T44" i="4"/>
  <c r="G984" i="4"/>
  <c r="S984" i="4"/>
  <c r="T984" i="4"/>
  <c r="G1165" i="4"/>
  <c r="S1165" i="4"/>
  <c r="T1165" i="4"/>
  <c r="G1608" i="4"/>
  <c r="V1608" i="4" s="1"/>
  <c r="S1608" i="4"/>
  <c r="T1608" i="4"/>
  <c r="G1014" i="4"/>
  <c r="S1014" i="4"/>
  <c r="T1014" i="4"/>
  <c r="G1018" i="4"/>
  <c r="V1018" i="4" s="1"/>
  <c r="S1018" i="4"/>
  <c r="T1018" i="4"/>
  <c r="G868" i="4"/>
  <c r="S868" i="4"/>
  <c r="T868" i="4"/>
  <c r="G153" i="4"/>
  <c r="S153" i="4"/>
  <c r="T153" i="4"/>
  <c r="G1642" i="4"/>
  <c r="V1642" i="4" s="1"/>
  <c r="S1642" i="4"/>
  <c r="T1642" i="4"/>
  <c r="G693" i="4"/>
  <c r="S693" i="4"/>
  <c r="T693" i="4"/>
  <c r="G350" i="4"/>
  <c r="S350" i="4"/>
  <c r="T350" i="4"/>
  <c r="G1023" i="4"/>
  <c r="V1023" i="4" s="1"/>
  <c r="S1023" i="4"/>
  <c r="T1023" i="4"/>
  <c r="G723" i="4"/>
  <c r="S723" i="4"/>
  <c r="T723" i="4"/>
  <c r="G168" i="4"/>
  <c r="V168" i="4" s="1"/>
  <c r="S168" i="4"/>
  <c r="T168" i="4"/>
  <c r="G814" i="4"/>
  <c r="S814" i="4"/>
  <c r="T814" i="4"/>
  <c r="G103" i="4"/>
  <c r="S103" i="4"/>
  <c r="T103" i="4"/>
  <c r="G1092" i="4"/>
  <c r="V1092" i="4" s="1"/>
  <c r="S1092" i="4"/>
  <c r="T1092" i="4"/>
  <c r="G748" i="4"/>
  <c r="S748" i="4"/>
  <c r="T748" i="4"/>
  <c r="G14" i="4"/>
  <c r="S14" i="4"/>
  <c r="T14" i="4"/>
  <c r="G1455" i="4"/>
  <c r="V1455" i="4" s="1"/>
  <c r="S1455" i="4"/>
  <c r="T1455" i="4"/>
  <c r="G1169" i="4"/>
  <c r="S1169" i="4"/>
  <c r="T1169" i="4"/>
  <c r="G181" i="4"/>
  <c r="V181" i="4" s="1"/>
  <c r="S181" i="4"/>
  <c r="T181" i="4"/>
  <c r="G459" i="4"/>
  <c r="S459" i="4"/>
  <c r="T459" i="4"/>
  <c r="G1394" i="4"/>
  <c r="S1394" i="4"/>
  <c r="T1394" i="4"/>
  <c r="G1666" i="4"/>
  <c r="V1666" i="4" s="1"/>
  <c r="S1666" i="4"/>
  <c r="T1666" i="4"/>
  <c r="G508" i="4"/>
  <c r="S508" i="4"/>
  <c r="T508" i="4"/>
  <c r="G1139" i="4"/>
  <c r="S1139" i="4"/>
  <c r="T1139" i="4"/>
  <c r="G1360" i="4"/>
  <c r="V1360" i="4" s="1"/>
  <c r="S1360" i="4"/>
  <c r="T1360" i="4"/>
  <c r="G545" i="4"/>
  <c r="S545" i="4"/>
  <c r="T545" i="4"/>
  <c r="G1704" i="4"/>
  <c r="V1704" i="4" s="1"/>
  <c r="S1704" i="4"/>
  <c r="T1704" i="4"/>
  <c r="G863" i="4"/>
  <c r="S863" i="4"/>
  <c r="T863" i="4"/>
  <c r="G1385" i="4"/>
  <c r="S1385" i="4"/>
  <c r="T1385" i="4"/>
  <c r="G1177" i="4"/>
  <c r="V1177" i="4" s="1"/>
  <c r="S1177" i="4"/>
  <c r="T1177" i="4"/>
  <c r="G430" i="4"/>
  <c r="S430" i="4"/>
  <c r="T430" i="4"/>
  <c r="G357" i="4"/>
  <c r="S357" i="4"/>
  <c r="T357" i="4"/>
  <c r="G1494" i="4"/>
  <c r="V1494" i="4" s="1"/>
  <c r="S1494" i="4"/>
  <c r="T1494" i="4"/>
  <c r="G520" i="4"/>
  <c r="S520" i="4"/>
  <c r="T520" i="4"/>
  <c r="G734" i="4"/>
  <c r="V734" i="4" s="1"/>
  <c r="S734" i="4"/>
  <c r="T734" i="4"/>
  <c r="G1108" i="4"/>
  <c r="S1108" i="4"/>
  <c r="T1108" i="4"/>
  <c r="G1460" i="4"/>
  <c r="S1460" i="4"/>
  <c r="T1460" i="4"/>
  <c r="G34" i="4"/>
  <c r="V34" i="4" s="1"/>
  <c r="S34" i="4"/>
  <c r="T34" i="4"/>
  <c r="G1381" i="4"/>
  <c r="S1381" i="4"/>
  <c r="T1381" i="4"/>
  <c r="G1243" i="4"/>
  <c r="S1243" i="4"/>
  <c r="T1243" i="4"/>
  <c r="G504" i="4"/>
  <c r="V504" i="4" s="1"/>
  <c r="S504" i="4"/>
  <c r="T504" i="4"/>
  <c r="G964" i="4"/>
  <c r="S964" i="4"/>
  <c r="T964" i="4"/>
  <c r="G1341" i="4"/>
  <c r="V1341" i="4" s="1"/>
  <c r="S1341" i="4"/>
  <c r="T1341" i="4"/>
  <c r="G1231" i="4"/>
  <c r="S1231" i="4"/>
  <c r="T1231" i="4"/>
  <c r="G1069" i="4"/>
  <c r="S1069" i="4"/>
  <c r="T1069" i="4"/>
  <c r="G503" i="4"/>
  <c r="V503" i="4" s="1"/>
  <c r="S503" i="4"/>
  <c r="T503" i="4"/>
  <c r="G137" i="4"/>
  <c r="S137" i="4"/>
  <c r="T137" i="4"/>
  <c r="G1248" i="4"/>
  <c r="S1248" i="4"/>
  <c r="T1248" i="4"/>
  <c r="G1439" i="4"/>
  <c r="V1439" i="4" s="1"/>
  <c r="S1439" i="4"/>
  <c r="T1439" i="4"/>
  <c r="G771" i="4"/>
  <c r="S771" i="4"/>
  <c r="T771" i="4"/>
  <c r="G1603" i="4"/>
  <c r="V1603" i="4" s="1"/>
  <c r="S1603" i="4"/>
  <c r="T1603" i="4"/>
  <c r="G411" i="4"/>
  <c r="S411" i="4"/>
  <c r="T411" i="4"/>
  <c r="G418" i="4"/>
  <c r="S418" i="4"/>
  <c r="T418" i="4"/>
  <c r="G120" i="4"/>
  <c r="V120" i="4" s="1"/>
  <c r="S120" i="4"/>
  <c r="T120" i="4"/>
  <c r="G157" i="4"/>
  <c r="S157" i="4"/>
  <c r="T157" i="4"/>
  <c r="G807" i="4"/>
  <c r="S807" i="4"/>
  <c r="T807" i="4"/>
  <c r="G316" i="4"/>
  <c r="V316" i="4" s="1"/>
  <c r="S316" i="4"/>
  <c r="T316" i="4"/>
  <c r="G692" i="4"/>
  <c r="S692" i="4"/>
  <c r="T692" i="4"/>
  <c r="G1426" i="4"/>
  <c r="V1426" i="4" s="1"/>
  <c r="S1426" i="4"/>
  <c r="T1426" i="4"/>
  <c r="G727" i="4"/>
  <c r="S727" i="4"/>
  <c r="T727" i="4"/>
  <c r="G495" i="4"/>
  <c r="S495" i="4"/>
  <c r="T495" i="4"/>
  <c r="G24" i="4"/>
  <c r="V24" i="4" s="1"/>
  <c r="S24" i="4"/>
  <c r="T24" i="4"/>
  <c r="G139" i="4"/>
  <c r="S139" i="4"/>
  <c r="T139" i="4"/>
  <c r="G591" i="4"/>
  <c r="S591" i="4"/>
  <c r="T591" i="4"/>
  <c r="G1063" i="4"/>
  <c r="V1063" i="4" s="1"/>
  <c r="S1063" i="4"/>
  <c r="T1063" i="4"/>
  <c r="G1198" i="4"/>
  <c r="S1198" i="4"/>
  <c r="T1198" i="4"/>
  <c r="G1137" i="4"/>
  <c r="V1137" i="4" s="1"/>
  <c r="S1137" i="4"/>
  <c r="T1137" i="4"/>
  <c r="G836" i="4"/>
  <c r="S836" i="4"/>
  <c r="T836" i="4"/>
  <c r="G1344" i="4"/>
  <c r="S1344" i="4"/>
  <c r="T1344" i="4"/>
  <c r="G1623" i="4"/>
  <c r="V1623" i="4" s="1"/>
  <c r="S1623" i="4"/>
  <c r="T1623" i="4"/>
  <c r="G1356" i="4"/>
  <c r="S1356" i="4"/>
  <c r="T1356" i="4"/>
  <c r="G1099" i="4"/>
  <c r="S1099" i="4"/>
  <c r="T1099" i="4"/>
  <c r="G422" i="4"/>
  <c r="S422" i="4"/>
  <c r="T422" i="4"/>
  <c r="G511" i="4"/>
  <c r="S511" i="4"/>
  <c r="T511" i="4"/>
  <c r="G708" i="4"/>
  <c r="V708" i="4" s="1"/>
  <c r="S708" i="4"/>
  <c r="T708" i="4"/>
  <c r="G1216" i="4"/>
  <c r="S1216" i="4"/>
  <c r="T1216" i="4"/>
  <c r="G309" i="4"/>
  <c r="S309" i="4"/>
  <c r="T309" i="4"/>
  <c r="G1560" i="4"/>
  <c r="V1560" i="4" s="1"/>
  <c r="S1560" i="4"/>
  <c r="T1560" i="4"/>
  <c r="G1700" i="4"/>
  <c r="S1700" i="4"/>
  <c r="T1700" i="4"/>
  <c r="G1687" i="4"/>
  <c r="S1687" i="4"/>
  <c r="T1687" i="4"/>
  <c r="G256" i="4"/>
  <c r="V256" i="4" s="1"/>
  <c r="S256" i="4"/>
  <c r="T256" i="4"/>
  <c r="G482" i="4"/>
  <c r="S482" i="4"/>
  <c r="T482" i="4"/>
  <c r="G189" i="4"/>
  <c r="V189" i="4" s="1"/>
  <c r="S189" i="4"/>
  <c r="T189" i="4"/>
  <c r="G849" i="4"/>
  <c r="S849" i="4"/>
  <c r="T849" i="4"/>
  <c r="G582" i="4"/>
  <c r="S582" i="4"/>
  <c r="T582" i="4"/>
  <c r="G804" i="4"/>
  <c r="V804" i="4" s="1"/>
  <c r="S804" i="4"/>
  <c r="T804" i="4"/>
  <c r="G258" i="4"/>
  <c r="S258" i="4"/>
  <c r="T258" i="4"/>
  <c r="G1214" i="4"/>
  <c r="S1214" i="4"/>
  <c r="T1214" i="4"/>
  <c r="G711" i="4"/>
  <c r="V711" i="4" s="1"/>
  <c r="S711" i="4"/>
  <c r="T711" i="4"/>
  <c r="G1681" i="4"/>
  <c r="S1681" i="4"/>
  <c r="T1681" i="4"/>
  <c r="G1285" i="4"/>
  <c r="V1285" i="4" s="1"/>
  <c r="S1285" i="4"/>
  <c r="T1285" i="4"/>
  <c r="G1694" i="4"/>
  <c r="S1694" i="4"/>
  <c r="T1694" i="4"/>
  <c r="G550" i="4"/>
  <c r="S550" i="4"/>
  <c r="T550" i="4"/>
  <c r="G343" i="4"/>
  <c r="V343" i="4" s="1"/>
  <c r="S343" i="4"/>
  <c r="T343" i="4"/>
  <c r="G1526" i="4"/>
  <c r="S1526" i="4"/>
  <c r="T1526" i="4"/>
  <c r="G28" i="4"/>
  <c r="S28" i="4"/>
  <c r="T28" i="4"/>
  <c r="G669" i="4"/>
  <c r="S669" i="4"/>
  <c r="T669" i="4"/>
  <c r="G633" i="4"/>
  <c r="S633" i="4"/>
  <c r="T633" i="4"/>
  <c r="G1077" i="4"/>
  <c r="V1077" i="4" s="1"/>
  <c r="S1077" i="4"/>
  <c r="T1077" i="4"/>
  <c r="G1683" i="4"/>
  <c r="S1683" i="4"/>
  <c r="T1683" i="4"/>
  <c r="G1015" i="4"/>
  <c r="S1015" i="4"/>
  <c r="T1015" i="4"/>
  <c r="G218" i="4"/>
  <c r="V218" i="4" s="1"/>
  <c r="S218" i="4"/>
  <c r="T218" i="4"/>
  <c r="G944" i="4"/>
  <c r="S944" i="4"/>
  <c r="T944" i="4"/>
  <c r="G728" i="4"/>
  <c r="S728" i="4"/>
  <c r="T728" i="4"/>
  <c r="G265" i="4"/>
  <c r="S265" i="4"/>
  <c r="T265" i="4"/>
  <c r="G97" i="4"/>
  <c r="S97" i="4"/>
  <c r="T97" i="4"/>
  <c r="G784" i="4"/>
  <c r="V784" i="4" s="1"/>
  <c r="S784" i="4"/>
  <c r="T784" i="4"/>
  <c r="G178" i="4"/>
  <c r="S178" i="4"/>
  <c r="T178" i="4"/>
  <c r="G687" i="4"/>
  <c r="S687" i="4"/>
  <c r="T687" i="4"/>
  <c r="G1706" i="4"/>
  <c r="V1706" i="4" s="1"/>
  <c r="S1706" i="4"/>
  <c r="T1706" i="4"/>
  <c r="G121" i="4"/>
  <c r="S121" i="4"/>
  <c r="T121" i="4"/>
  <c r="G524" i="4"/>
  <c r="S524" i="4"/>
  <c r="T524" i="4"/>
  <c r="G1371" i="4"/>
  <c r="S1371" i="4"/>
  <c r="T1371" i="4"/>
  <c r="G864" i="4"/>
  <c r="S864" i="4"/>
  <c r="T864" i="4"/>
  <c r="G861" i="4"/>
  <c r="V861" i="4" s="1"/>
  <c r="S861" i="4"/>
  <c r="T861" i="4"/>
  <c r="G902" i="4"/>
  <c r="S902" i="4"/>
  <c r="T902" i="4"/>
  <c r="G1080" i="4"/>
  <c r="S1080" i="4"/>
  <c r="T1080" i="4"/>
  <c r="G1201" i="4"/>
  <c r="V1201" i="4" s="1"/>
  <c r="S1201" i="4"/>
  <c r="T1201" i="4"/>
  <c r="G581" i="4"/>
  <c r="S581" i="4"/>
  <c r="T581" i="4"/>
  <c r="G61" i="4"/>
  <c r="S61" i="4"/>
  <c r="T61" i="4"/>
  <c r="G170" i="4"/>
  <c r="S170" i="4"/>
  <c r="T170" i="4"/>
  <c r="G496" i="4"/>
  <c r="S496" i="4"/>
  <c r="T496" i="4"/>
  <c r="G1078" i="4"/>
  <c r="V1078" i="4" s="1"/>
  <c r="S1078" i="4"/>
  <c r="T1078" i="4"/>
  <c r="G29" i="4"/>
  <c r="S29" i="4"/>
  <c r="T29" i="4"/>
  <c r="G478" i="4"/>
  <c r="S478" i="4"/>
  <c r="T478" i="4"/>
  <c r="G166" i="4"/>
  <c r="V166" i="4" s="1"/>
  <c r="S166" i="4"/>
  <c r="T166" i="4"/>
  <c r="G928" i="4"/>
  <c r="S928" i="4"/>
  <c r="T928" i="4"/>
  <c r="G901" i="4"/>
  <c r="S901" i="4"/>
  <c r="T901" i="4"/>
  <c r="G779" i="4"/>
  <c r="S779" i="4"/>
  <c r="T779" i="4"/>
  <c r="G1552" i="4"/>
  <c r="S1552" i="4"/>
  <c r="T1552" i="4"/>
  <c r="G839" i="4"/>
  <c r="V839" i="4" s="1"/>
  <c r="S839" i="4"/>
  <c r="T839" i="4"/>
  <c r="G1192" i="4"/>
  <c r="S1192" i="4"/>
  <c r="T1192" i="4"/>
  <c r="G810" i="4"/>
  <c r="S810" i="4"/>
  <c r="T810" i="4"/>
  <c r="G1190" i="4"/>
  <c r="V1190" i="4" s="1"/>
  <c r="S1190" i="4"/>
  <c r="T1190" i="4"/>
  <c r="G295" i="4"/>
  <c r="S295" i="4"/>
  <c r="T295" i="4"/>
  <c r="G1509" i="4"/>
  <c r="S1509" i="4"/>
  <c r="T1509" i="4"/>
  <c r="G57" i="4"/>
  <c r="V57" i="4" s="1"/>
  <c r="S57" i="4"/>
  <c r="T57" i="4"/>
  <c r="G249" i="4"/>
  <c r="S249" i="4"/>
  <c r="T249" i="4"/>
  <c r="G1361" i="4"/>
  <c r="V1361" i="4" s="1"/>
  <c r="S1361" i="4"/>
  <c r="T1361" i="4"/>
  <c r="G1440" i="4"/>
  <c r="S1440" i="4"/>
  <c r="T1440" i="4"/>
  <c r="G2" i="4"/>
  <c r="S2" i="4"/>
  <c r="T2" i="4"/>
  <c r="G652" i="4"/>
  <c r="V652" i="4" s="1"/>
  <c r="S652" i="4"/>
  <c r="T652" i="4"/>
  <c r="G953" i="4"/>
  <c r="S953" i="4"/>
  <c r="T953" i="4"/>
  <c r="G1685" i="4"/>
  <c r="S1685" i="4"/>
  <c r="T1685" i="4"/>
  <c r="G943" i="4"/>
  <c r="S943" i="4"/>
  <c r="T943" i="4"/>
  <c r="G654" i="4"/>
  <c r="S654" i="4"/>
  <c r="T654" i="4"/>
  <c r="G769" i="4"/>
  <c r="V769" i="4" s="1"/>
  <c r="S769" i="4"/>
  <c r="T769" i="4"/>
  <c r="G1480" i="4"/>
  <c r="S1480" i="4"/>
  <c r="T1480" i="4"/>
  <c r="G1237" i="4"/>
  <c r="S1237" i="4"/>
  <c r="T1237" i="4"/>
  <c r="G1102" i="4"/>
  <c r="V1102" i="4" s="1"/>
  <c r="S1102" i="4"/>
  <c r="T1102" i="4"/>
  <c r="G1551" i="4"/>
  <c r="S1551" i="4"/>
  <c r="T1551" i="4"/>
  <c r="G1410" i="4"/>
  <c r="S1410" i="4"/>
  <c r="T1410" i="4"/>
  <c r="G811" i="4"/>
  <c r="S811" i="4"/>
  <c r="T811" i="4"/>
  <c r="G387" i="4"/>
  <c r="S387" i="4"/>
  <c r="T387" i="4"/>
  <c r="G602" i="4"/>
  <c r="V602" i="4" s="1"/>
  <c r="S602" i="4"/>
  <c r="T602" i="4"/>
  <c r="G250" i="4"/>
  <c r="S250" i="4"/>
  <c r="T250" i="4"/>
  <c r="G1539" i="4"/>
  <c r="S1539" i="4"/>
  <c r="T1539" i="4"/>
  <c r="G1444" i="4"/>
  <c r="V1444" i="4" s="1"/>
  <c r="S1444" i="4"/>
  <c r="T1444" i="4"/>
  <c r="G475" i="4"/>
  <c r="S475" i="4"/>
  <c r="T475" i="4"/>
  <c r="G1690" i="4"/>
  <c r="S1690" i="4"/>
  <c r="T1690" i="4"/>
  <c r="G1618" i="4"/>
  <c r="V1618" i="4" s="1"/>
  <c r="S1618" i="4"/>
  <c r="T1618" i="4"/>
  <c r="G1641" i="4"/>
  <c r="S1641" i="4"/>
  <c r="T1641" i="4"/>
  <c r="G1135" i="4"/>
  <c r="V1135" i="4" s="1"/>
  <c r="S1135" i="4"/>
  <c r="T1135" i="4"/>
  <c r="G1680" i="4"/>
  <c r="S1680" i="4"/>
  <c r="T1680" i="4"/>
  <c r="G56" i="4"/>
  <c r="S56" i="4"/>
  <c r="T56" i="4"/>
  <c r="G471" i="4"/>
  <c r="V471" i="4" s="1"/>
  <c r="S471" i="4"/>
  <c r="T471" i="4"/>
  <c r="G156" i="4"/>
  <c r="S156" i="4"/>
  <c r="T156" i="4"/>
  <c r="G1366" i="4"/>
  <c r="S1366" i="4"/>
  <c r="T1366" i="4"/>
  <c r="G1676" i="4"/>
  <c r="V1676" i="4" s="1"/>
  <c r="S1676" i="4"/>
  <c r="T1676" i="4"/>
  <c r="G743" i="4"/>
  <c r="S743" i="4"/>
  <c r="T743" i="4"/>
  <c r="G63" i="4"/>
  <c r="V63" i="4" s="1"/>
  <c r="S63" i="4"/>
  <c r="T63" i="4"/>
  <c r="G650" i="4"/>
  <c r="S650" i="4"/>
  <c r="T650" i="4"/>
  <c r="G227" i="4"/>
  <c r="S227" i="4"/>
  <c r="T227" i="4"/>
  <c r="G322" i="4"/>
  <c r="V322" i="4" s="1"/>
  <c r="S322" i="4"/>
  <c r="T322" i="4"/>
  <c r="G1220" i="4"/>
  <c r="S1220" i="4"/>
  <c r="T1220" i="4"/>
  <c r="G94" i="4"/>
  <c r="S94" i="4"/>
  <c r="T94" i="4"/>
  <c r="G716" i="4"/>
  <c r="V716" i="4" s="1"/>
  <c r="S716" i="4"/>
  <c r="T716" i="4"/>
  <c r="G1301" i="4"/>
  <c r="S1301" i="4"/>
  <c r="T1301" i="4"/>
  <c r="G881" i="4"/>
  <c r="V881" i="4" s="1"/>
  <c r="S881" i="4"/>
  <c r="T881" i="4"/>
  <c r="G905" i="4"/>
  <c r="S905" i="4"/>
  <c r="T905" i="4"/>
  <c r="G1008" i="4"/>
  <c r="S1008" i="4"/>
  <c r="T1008" i="4"/>
  <c r="G1204" i="4"/>
  <c r="V1204" i="4" s="1"/>
  <c r="S1204" i="4"/>
  <c r="T1204" i="4"/>
  <c r="G947" i="4"/>
  <c r="S947" i="4"/>
  <c r="T947" i="4"/>
  <c r="G1031" i="4"/>
  <c r="S1031" i="4"/>
  <c r="T1031" i="4"/>
  <c r="G1596" i="4"/>
  <c r="V1596" i="4" s="1"/>
  <c r="S1596" i="4"/>
  <c r="T1596" i="4"/>
  <c r="G566" i="4"/>
  <c r="S566" i="4"/>
  <c r="T566" i="4"/>
  <c r="G472" i="4"/>
  <c r="V472" i="4" s="1"/>
  <c r="S472" i="4"/>
  <c r="T472" i="4"/>
  <c r="G960" i="4"/>
  <c r="S960" i="4"/>
  <c r="T960" i="4"/>
  <c r="G1239" i="4"/>
  <c r="S1239" i="4"/>
  <c r="T1239" i="4"/>
  <c r="G1245" i="4"/>
  <c r="V1245" i="4" s="1"/>
  <c r="S1245" i="4"/>
  <c r="T1245" i="4"/>
  <c r="G758" i="4"/>
  <c r="S758" i="4"/>
  <c r="T758" i="4"/>
  <c r="G701" i="4"/>
  <c r="S701" i="4"/>
  <c r="T701" i="4"/>
  <c r="G1218" i="4"/>
  <c r="V1218" i="4" s="1"/>
  <c r="S1218" i="4"/>
  <c r="T1218" i="4"/>
  <c r="G89" i="4"/>
  <c r="S89" i="4"/>
  <c r="T89" i="4"/>
  <c r="G850" i="4"/>
  <c r="V850" i="4" s="1"/>
  <c r="S850" i="4"/>
  <c r="T850" i="4"/>
  <c r="G694" i="4"/>
  <c r="S694" i="4"/>
  <c r="T694" i="4"/>
  <c r="G1227" i="4"/>
  <c r="S1227" i="4"/>
  <c r="T1227" i="4"/>
  <c r="G1185" i="4"/>
  <c r="V1185" i="4" s="1"/>
  <c r="S1185" i="4"/>
  <c r="T1185" i="4"/>
  <c r="G188" i="4"/>
  <c r="S188" i="4"/>
  <c r="T188" i="4"/>
  <c r="G1556" i="4"/>
  <c r="S1556" i="4"/>
  <c r="T1556" i="4"/>
  <c r="G231" i="4"/>
  <c r="V231" i="4" s="1"/>
  <c r="S231" i="4"/>
  <c r="T231" i="4"/>
  <c r="G1370" i="4"/>
  <c r="S1370" i="4"/>
  <c r="T1370" i="4"/>
  <c r="G1083" i="4"/>
  <c r="V1083" i="4" s="1"/>
  <c r="S1083" i="4"/>
  <c r="T1083" i="4"/>
  <c r="G53" i="4"/>
  <c r="S53" i="4"/>
  <c r="T53" i="4"/>
  <c r="G977" i="4"/>
  <c r="S977" i="4"/>
  <c r="T977" i="4"/>
  <c r="G934" i="4"/>
  <c r="V934" i="4" s="1"/>
  <c r="S934" i="4"/>
  <c r="T934" i="4"/>
  <c r="G13" i="4"/>
  <c r="S13" i="4"/>
  <c r="T13" i="4"/>
  <c r="G1376" i="4"/>
  <c r="S1376" i="4"/>
  <c r="T1376" i="4"/>
  <c r="G721" i="4"/>
  <c r="V721" i="4" s="1"/>
  <c r="S721" i="4"/>
  <c r="T721" i="4"/>
  <c r="G1032" i="4"/>
  <c r="S1032" i="4"/>
  <c r="T1032" i="4"/>
  <c r="G494" i="4"/>
  <c r="V494" i="4" s="1"/>
  <c r="S494" i="4"/>
  <c r="T494" i="4"/>
  <c r="G7" i="4"/>
  <c r="S7" i="4"/>
  <c r="T7" i="4"/>
  <c r="G455" i="4"/>
  <c r="S455" i="4"/>
  <c r="T455" i="4"/>
  <c r="G1363" i="4"/>
  <c r="V1363" i="4" s="1"/>
  <c r="S1363" i="4"/>
  <c r="T1363" i="4"/>
  <c r="G409" i="4"/>
  <c r="S409" i="4"/>
  <c r="T409" i="4"/>
  <c r="G786" i="4"/>
  <c r="S786" i="4"/>
  <c r="T786" i="4"/>
  <c r="G1242" i="4"/>
  <c r="V1242" i="4" s="1"/>
  <c r="S1242" i="4"/>
  <c r="T1242" i="4"/>
  <c r="G1498" i="4"/>
  <c r="S1498" i="4"/>
  <c r="T1498" i="4"/>
  <c r="G547" i="4"/>
  <c r="V547" i="4" s="1"/>
  <c r="S547" i="4"/>
  <c r="T547" i="4"/>
  <c r="G1583" i="4"/>
  <c r="S1583" i="4"/>
  <c r="T1583" i="4"/>
  <c r="G185" i="4"/>
  <c r="S185" i="4"/>
  <c r="T185" i="4"/>
  <c r="G1625" i="4"/>
  <c r="V1625" i="4" s="1"/>
  <c r="S1625" i="4"/>
  <c r="T1625" i="4"/>
  <c r="G1673" i="4"/>
  <c r="S1673" i="4"/>
  <c r="T1673" i="4"/>
  <c r="G1166" i="4"/>
  <c r="S1166" i="4"/>
  <c r="T1166" i="4"/>
  <c r="G412" i="4"/>
  <c r="V412" i="4" s="1"/>
  <c r="S412" i="4"/>
  <c r="T412" i="4"/>
  <c r="G1334" i="4"/>
  <c r="S1334" i="4"/>
  <c r="T1334" i="4"/>
  <c r="G193" i="4"/>
  <c r="V193" i="4" s="1"/>
  <c r="S193" i="4"/>
  <c r="T193" i="4"/>
  <c r="G141" i="4"/>
  <c r="S141" i="4"/>
  <c r="T141" i="4"/>
  <c r="G831" i="4"/>
  <c r="S831" i="4"/>
  <c r="T831" i="4"/>
  <c r="G163" i="4"/>
  <c r="V163" i="4" s="1"/>
  <c r="S163" i="4"/>
  <c r="T163" i="4"/>
  <c r="G808" i="4"/>
  <c r="S808" i="4"/>
  <c r="T808" i="4"/>
  <c r="G1320" i="4"/>
  <c r="S1320" i="4"/>
  <c r="T1320" i="4"/>
  <c r="G1374" i="4"/>
  <c r="V1374" i="4" s="1"/>
  <c r="S1374" i="4"/>
  <c r="T1374" i="4"/>
  <c r="G1193" i="4"/>
  <c r="S1193" i="4"/>
  <c r="T1193" i="4"/>
  <c r="G346" i="4"/>
  <c r="V346" i="4" s="1"/>
  <c r="S346" i="4"/>
  <c r="T346" i="4"/>
  <c r="G238" i="4"/>
  <c r="S238" i="4"/>
  <c r="T238" i="4"/>
  <c r="G668" i="4"/>
  <c r="S668" i="4"/>
  <c r="T668" i="4"/>
  <c r="G16" i="4"/>
  <c r="V16" i="4" s="1"/>
  <c r="S16" i="4"/>
  <c r="T16" i="4"/>
  <c r="G11" i="4"/>
  <c r="S11" i="4"/>
  <c r="T11" i="4"/>
  <c r="G958" i="4"/>
  <c r="S958" i="4"/>
  <c r="T958" i="4"/>
  <c r="G449" i="4"/>
  <c r="V449" i="4" s="1"/>
  <c r="S449" i="4"/>
  <c r="T449" i="4"/>
  <c r="G349" i="4"/>
  <c r="S349" i="4"/>
  <c r="T349" i="4"/>
  <c r="G1176" i="4"/>
  <c r="V1176" i="4" s="1"/>
  <c r="S1176" i="4"/>
  <c r="T1176" i="4"/>
  <c r="G765" i="4"/>
  <c r="S765" i="4"/>
  <c r="T765" i="4"/>
  <c r="G1671" i="4"/>
  <c r="S1671" i="4"/>
  <c r="T1671" i="4"/>
  <c r="G670" i="4"/>
  <c r="V670" i="4" s="1"/>
  <c r="S670" i="4"/>
  <c r="T670" i="4"/>
  <c r="G114" i="4"/>
  <c r="S114" i="4"/>
  <c r="T114" i="4"/>
  <c r="G1503" i="4"/>
  <c r="S1503" i="4"/>
  <c r="T1503" i="4"/>
  <c r="G544" i="4"/>
  <c r="V544" i="4" s="1"/>
  <c r="S544" i="4"/>
  <c r="T544" i="4"/>
  <c r="G476" i="4"/>
  <c r="S476" i="4"/>
  <c r="T476" i="4"/>
  <c r="G626" i="4"/>
  <c r="V626" i="4" s="1"/>
  <c r="S626" i="4"/>
  <c r="T626" i="4"/>
  <c r="G792" i="4"/>
  <c r="S792" i="4"/>
  <c r="T792" i="4"/>
  <c r="G375" i="4"/>
  <c r="S375" i="4"/>
  <c r="T375" i="4"/>
  <c r="G206" i="4"/>
  <c r="V206" i="4" s="1"/>
  <c r="S206" i="4"/>
  <c r="T206" i="4"/>
  <c r="G998" i="4"/>
  <c r="S998" i="4"/>
  <c r="T998" i="4"/>
  <c r="G1067" i="4"/>
  <c r="S1067" i="4"/>
  <c r="T1067" i="4"/>
  <c r="G833" i="4"/>
  <c r="V833" i="4" s="1"/>
  <c r="S833" i="4"/>
  <c r="T833" i="4"/>
  <c r="G986" i="4"/>
  <c r="S986" i="4"/>
  <c r="T986" i="4"/>
  <c r="G1515" i="4"/>
  <c r="V1515" i="4" s="1"/>
  <c r="S1515" i="4"/>
  <c r="T1515" i="4"/>
  <c r="G938" i="4"/>
  <c r="S938" i="4"/>
  <c r="T938" i="4"/>
  <c r="G75" i="4"/>
  <c r="S75" i="4"/>
  <c r="T75" i="4"/>
  <c r="G987" i="4"/>
  <c r="V987" i="4" s="1"/>
  <c r="S987" i="4"/>
  <c r="T987" i="4"/>
  <c r="G732" i="4"/>
  <c r="S732" i="4"/>
  <c r="T732" i="4"/>
  <c r="G1397" i="4"/>
  <c r="S1397" i="4"/>
  <c r="T1397" i="4"/>
  <c r="G1254" i="4"/>
  <c r="V1254" i="4" s="1"/>
  <c r="S1254" i="4"/>
  <c r="T1254" i="4"/>
  <c r="G941" i="4"/>
  <c r="S941" i="4"/>
  <c r="T941" i="4"/>
  <c r="G374" i="4"/>
  <c r="V374" i="4" s="1"/>
  <c r="S374" i="4"/>
  <c r="T374" i="4"/>
  <c r="G759" i="4"/>
  <c r="S759" i="4"/>
  <c r="T759" i="4"/>
  <c r="G1521" i="4"/>
  <c r="S1521" i="4"/>
  <c r="T1521" i="4"/>
  <c r="G1414" i="4"/>
  <c r="V1414" i="4" s="1"/>
  <c r="S1414" i="4"/>
  <c r="T1414" i="4"/>
  <c r="G1413" i="4"/>
  <c r="S1413" i="4"/>
  <c r="T1413" i="4"/>
  <c r="G1415" i="4"/>
  <c r="S1415" i="4"/>
  <c r="T1415" i="4"/>
  <c r="G680" i="4"/>
  <c r="V680" i="4" s="1"/>
  <c r="S680" i="4"/>
  <c r="T680" i="4"/>
  <c r="G852" i="4"/>
  <c r="S852" i="4"/>
  <c r="T852" i="4"/>
  <c r="G851" i="4"/>
  <c r="V851" i="4" s="1"/>
  <c r="S851" i="4"/>
  <c r="T851" i="4"/>
  <c r="G1703" i="4"/>
  <c r="S1703" i="4"/>
  <c r="T1703" i="4"/>
  <c r="G919" i="4"/>
  <c r="S919" i="4"/>
  <c r="T919" i="4"/>
  <c r="G325" i="4"/>
  <c r="V325" i="4" s="1"/>
  <c r="S325" i="4"/>
  <c r="T325" i="4"/>
  <c r="G307" i="4"/>
  <c r="S307" i="4"/>
  <c r="T307" i="4"/>
  <c r="G1156" i="4"/>
  <c r="S1156" i="4"/>
  <c r="T1156" i="4"/>
  <c r="G367" i="4"/>
  <c r="V367" i="4" s="1"/>
  <c r="S367" i="4"/>
  <c r="T367" i="4"/>
  <c r="G477" i="4"/>
  <c r="S477" i="4"/>
  <c r="T477" i="4"/>
  <c r="G1311" i="4"/>
  <c r="V1311" i="4" s="1"/>
  <c r="S1311" i="4"/>
  <c r="T1311" i="4"/>
  <c r="G1391" i="4"/>
  <c r="S1391" i="4"/>
  <c r="T1391" i="4"/>
  <c r="G1463" i="4"/>
  <c r="S1463" i="4"/>
  <c r="T1463" i="4"/>
  <c r="G1121" i="4"/>
  <c r="V1121" i="4" s="1"/>
  <c r="S1121" i="4"/>
  <c r="T1121" i="4"/>
  <c r="G539" i="4"/>
  <c r="S539" i="4"/>
  <c r="T539" i="4"/>
  <c r="G339" i="4"/>
  <c r="S339" i="4"/>
  <c r="T339" i="4"/>
  <c r="G1347" i="4"/>
  <c r="V1347" i="4" s="1"/>
  <c r="S1347" i="4"/>
  <c r="T1347" i="4"/>
  <c r="G179" i="4"/>
  <c r="S179" i="4"/>
  <c r="T179" i="4"/>
  <c r="G386" i="4"/>
  <c r="V386" i="4" s="1"/>
  <c r="S386" i="4"/>
  <c r="T386" i="4"/>
  <c r="G1308" i="4"/>
  <c r="S1308" i="4"/>
  <c r="T1308" i="4"/>
  <c r="G1579" i="4"/>
  <c r="S1579" i="4"/>
  <c r="T1579" i="4"/>
  <c r="G435" i="4"/>
  <c r="V435" i="4" s="1"/>
  <c r="S435" i="4"/>
  <c r="T435" i="4"/>
  <c r="G1567" i="4"/>
  <c r="S1567" i="4"/>
  <c r="T1567" i="4"/>
  <c r="G570" i="4"/>
  <c r="S570" i="4"/>
  <c r="T570" i="4"/>
  <c r="G458" i="4"/>
  <c r="V458" i="4" s="1"/>
  <c r="S458" i="4"/>
  <c r="T458" i="4"/>
  <c r="G1288" i="4"/>
  <c r="S1288" i="4"/>
  <c r="T1288" i="4"/>
  <c r="G664" i="4"/>
  <c r="V664" i="4" s="1"/>
  <c r="S664" i="4"/>
  <c r="T664" i="4"/>
  <c r="G31" i="4"/>
  <c r="S31" i="4"/>
  <c r="T31" i="4"/>
  <c r="G856" i="4"/>
  <c r="S856" i="4"/>
  <c r="T856" i="4"/>
  <c r="G826" i="4"/>
  <c r="V826" i="4" s="1"/>
  <c r="S826" i="4"/>
  <c r="T826" i="4"/>
  <c r="G1236" i="4"/>
  <c r="S1236" i="4"/>
  <c r="T1236" i="4"/>
  <c r="G326" i="4"/>
  <c r="S326" i="4"/>
  <c r="T326" i="4"/>
  <c r="G1678" i="4"/>
  <c r="V1678" i="4" s="1"/>
  <c r="S1678" i="4"/>
  <c r="T1678" i="4"/>
  <c r="G548" i="4"/>
  <c r="S548" i="4"/>
  <c r="T548" i="4"/>
  <c r="G923" i="4"/>
  <c r="V923" i="4" s="1"/>
  <c r="S923" i="4"/>
  <c r="T923" i="4"/>
  <c r="G1390" i="4"/>
  <c r="S1390" i="4"/>
  <c r="T1390" i="4"/>
  <c r="G21" i="4"/>
  <c r="S21" i="4"/>
  <c r="T21" i="4"/>
  <c r="G1580" i="4"/>
  <c r="V1580" i="4" s="1"/>
  <c r="S1580" i="4"/>
  <c r="T1580" i="4"/>
  <c r="G1557" i="4"/>
  <c r="S1557" i="4"/>
  <c r="T1557" i="4"/>
  <c r="G1493" i="4"/>
  <c r="S1493" i="4"/>
  <c r="T1493" i="4"/>
  <c r="G1675" i="4"/>
  <c r="V1675" i="4" s="1"/>
  <c r="S1675" i="4"/>
  <c r="T1675" i="4"/>
  <c r="G311" i="4"/>
  <c r="S311" i="4"/>
  <c r="T311" i="4"/>
  <c r="G6" i="4"/>
  <c r="V6" i="4" s="1"/>
  <c r="S6" i="4"/>
  <c r="T6" i="4"/>
  <c r="G896" i="4"/>
  <c r="S896" i="4"/>
  <c r="T896" i="4"/>
  <c r="G283" i="4"/>
  <c r="S283" i="4"/>
  <c r="T283" i="4"/>
  <c r="G1059" i="4"/>
  <c r="V1059" i="4" s="1"/>
  <c r="S1059" i="4"/>
  <c r="T1059" i="4"/>
  <c r="G313" i="4"/>
  <c r="S313" i="4"/>
  <c r="T313" i="4"/>
  <c r="G1038" i="4"/>
  <c r="S1038" i="4"/>
  <c r="T1038" i="4"/>
  <c r="G202" i="4"/>
  <c r="V202" i="4" s="1"/>
  <c r="S202" i="4"/>
  <c r="T202" i="4"/>
  <c r="G656" i="4"/>
  <c r="S656" i="4"/>
  <c r="T656" i="4"/>
  <c r="G612" i="4"/>
  <c r="V612" i="4" s="1"/>
  <c r="S612" i="4"/>
  <c r="T612" i="4"/>
  <c r="G104" i="4"/>
  <c r="S104" i="4"/>
  <c r="T104" i="4"/>
  <c r="G290" i="4"/>
  <c r="S290" i="4"/>
  <c r="T290" i="4"/>
  <c r="G1292" i="4"/>
  <c r="V1292" i="4" s="1"/>
  <c r="S1292" i="4"/>
  <c r="T1292" i="4"/>
  <c r="G341" i="4"/>
  <c r="S341" i="4"/>
  <c r="T341" i="4"/>
  <c r="G213" i="4"/>
  <c r="S213" i="4"/>
  <c r="T213" i="4"/>
  <c r="G95" i="4"/>
  <c r="V95" i="4" s="1"/>
  <c r="S95" i="4"/>
  <c r="T95" i="4"/>
  <c r="G273" i="4"/>
  <c r="S273" i="4"/>
  <c r="T273" i="4"/>
  <c r="G1702" i="4"/>
  <c r="V1702" i="4" s="1"/>
  <c r="S1702" i="4"/>
  <c r="T1702" i="4"/>
  <c r="G79" i="4"/>
  <c r="S79" i="4"/>
  <c r="T79" i="4"/>
  <c r="G348" i="4"/>
  <c r="S348" i="4"/>
  <c r="T348" i="4"/>
  <c r="G1022" i="4"/>
  <c r="V1022" i="4" s="1"/>
  <c r="S1022" i="4"/>
  <c r="T1022" i="4"/>
  <c r="G410" i="4"/>
  <c r="S410" i="4"/>
  <c r="T410" i="4"/>
  <c r="G1263" i="4"/>
  <c r="S1263" i="4"/>
  <c r="T1263" i="4"/>
  <c r="G705" i="4"/>
  <c r="V705" i="4" s="1"/>
  <c r="S705" i="4"/>
  <c r="T705" i="4"/>
  <c r="G1400" i="4"/>
  <c r="S1400" i="4"/>
  <c r="T1400" i="4"/>
  <c r="G1565" i="4"/>
  <c r="V1565" i="4" s="1"/>
  <c r="S1565" i="4"/>
  <c r="T1565" i="4"/>
  <c r="G1473" i="4"/>
  <c r="S1473" i="4"/>
  <c r="T1473" i="4"/>
  <c r="G1213" i="4"/>
  <c r="S1213" i="4"/>
  <c r="T1213" i="4"/>
  <c r="G78" i="4"/>
  <c r="V78" i="4" s="1"/>
  <c r="S78" i="4"/>
  <c r="T78" i="4"/>
  <c r="G1351" i="4"/>
  <c r="S1351" i="4"/>
  <c r="T1351" i="4"/>
  <c r="G1575" i="4"/>
  <c r="S1575" i="4"/>
  <c r="T1575" i="4"/>
  <c r="G1027" i="4"/>
  <c r="V1027" i="4" s="1"/>
  <c r="S1027" i="4"/>
  <c r="T1027" i="4"/>
  <c r="G853" i="4"/>
  <c r="S853" i="4"/>
  <c r="T853" i="4"/>
  <c r="G50" i="4"/>
  <c r="V50" i="4" s="1"/>
  <c r="S50" i="4"/>
  <c r="T50" i="4"/>
  <c r="G1389" i="4"/>
  <c r="S1389" i="4"/>
  <c r="T1389" i="4"/>
  <c r="G1533" i="4"/>
  <c r="S1533" i="4"/>
  <c r="T1533" i="4"/>
  <c r="G60" i="4"/>
  <c r="V60" i="4" s="1"/>
  <c r="S60" i="4"/>
  <c r="T60" i="4"/>
  <c r="G890" i="4"/>
  <c r="S890" i="4"/>
  <c r="T890" i="4"/>
  <c r="G975" i="4"/>
  <c r="S975" i="4"/>
  <c r="T975" i="4"/>
  <c r="G380" i="4"/>
  <c r="V380" i="4" s="1"/>
  <c r="S380" i="4"/>
  <c r="T380" i="4"/>
  <c r="G586" i="4"/>
  <c r="S586" i="4"/>
  <c r="T586" i="4"/>
  <c r="G259" i="4"/>
  <c r="V259" i="4" s="1"/>
  <c r="S259" i="4"/>
  <c r="T259" i="4"/>
  <c r="G750" i="4"/>
  <c r="S750" i="4"/>
  <c r="T750" i="4"/>
  <c r="G317" i="4"/>
  <c r="S317" i="4"/>
  <c r="T317" i="4"/>
  <c r="G1368" i="4"/>
  <c r="V1368" i="4" s="1"/>
  <c r="S1368" i="4"/>
  <c r="T1368" i="4"/>
  <c r="G370" i="4"/>
  <c r="S370" i="4"/>
  <c r="T370" i="4"/>
  <c r="G1055" i="4"/>
  <c r="S1055" i="4"/>
  <c r="T1055" i="4"/>
  <c r="G764" i="4"/>
  <c r="V764" i="4" s="1"/>
  <c r="S764" i="4"/>
  <c r="T764" i="4"/>
  <c r="G296" i="4"/>
  <c r="S296" i="4"/>
  <c r="T296" i="4"/>
  <c r="G651" i="4"/>
  <c r="V651" i="4" s="1"/>
  <c r="S651" i="4"/>
  <c r="T651" i="4"/>
  <c r="G1035" i="4"/>
  <c r="S1035" i="4"/>
  <c r="T1035" i="4"/>
  <c r="G1602" i="4"/>
  <c r="S1602" i="4"/>
  <c r="T1602" i="4"/>
  <c r="G1653" i="4"/>
  <c r="V1653" i="4" s="1"/>
  <c r="S1653" i="4"/>
  <c r="T1653" i="4"/>
  <c r="G417" i="4"/>
  <c r="S417" i="4"/>
  <c r="T417" i="4"/>
  <c r="G444" i="4"/>
  <c r="S444" i="4"/>
  <c r="T444" i="4"/>
  <c r="G364" i="4"/>
  <c r="V364" i="4" s="1"/>
  <c r="S364" i="4"/>
  <c r="T364" i="4"/>
  <c r="G407" i="4"/>
  <c r="S407" i="4"/>
  <c r="T407" i="4"/>
  <c r="G770" i="4"/>
  <c r="V770" i="4" s="1"/>
  <c r="S770" i="4"/>
  <c r="T770" i="4"/>
  <c r="G204" i="4"/>
  <c r="S204" i="4"/>
  <c r="T204" i="4"/>
  <c r="G1291" i="4"/>
  <c r="S1291" i="4"/>
  <c r="T1291" i="4"/>
  <c r="G1222" i="4"/>
  <c r="V1222" i="4" s="1"/>
  <c r="S1222" i="4"/>
  <c r="T1222" i="4"/>
  <c r="G1436" i="4"/>
  <c r="S1436" i="4"/>
  <c r="T1436" i="4"/>
  <c r="G1365" i="4"/>
  <c r="S1365" i="4"/>
  <c r="T1365" i="4"/>
  <c r="G568" i="4"/>
  <c r="V568" i="4" s="1"/>
  <c r="S568" i="4"/>
  <c r="T568" i="4"/>
  <c r="G285" i="4"/>
  <c r="S285" i="4"/>
  <c r="T285" i="4"/>
  <c r="G187" i="4"/>
  <c r="V187" i="4" s="1"/>
  <c r="S187" i="4"/>
  <c r="T187" i="4"/>
  <c r="G596" i="4"/>
  <c r="S596" i="4"/>
  <c r="T596" i="4"/>
  <c r="G1428" i="4"/>
  <c r="S1428" i="4"/>
  <c r="T1428" i="4"/>
  <c r="G241" i="4"/>
  <c r="V241" i="4" s="1"/>
  <c r="S241" i="4"/>
  <c r="T241" i="4"/>
  <c r="G1562" i="4"/>
  <c r="S1562" i="4"/>
  <c r="T1562" i="4"/>
  <c r="G997" i="4"/>
  <c r="S997" i="4"/>
  <c r="T997" i="4"/>
  <c r="G686" i="4"/>
  <c r="V686" i="4" s="1"/>
  <c r="S686" i="4"/>
  <c r="T686" i="4"/>
  <c r="G1497" i="4"/>
  <c r="S1497" i="4"/>
  <c r="T1497" i="4"/>
  <c r="G1025" i="4"/>
  <c r="V1025" i="4" s="1"/>
  <c r="S1025" i="4"/>
  <c r="T1025" i="4"/>
  <c r="G308" i="4"/>
  <c r="S308" i="4"/>
  <c r="T308" i="4"/>
  <c r="G486" i="4"/>
  <c r="S486" i="4"/>
  <c r="T486" i="4"/>
  <c r="G561" i="4"/>
  <c r="V561" i="4" s="1"/>
  <c r="S561" i="4"/>
  <c r="T561" i="4"/>
  <c r="G858" i="4"/>
  <c r="S858" i="4"/>
  <c r="T858" i="4"/>
  <c r="G787" i="4"/>
  <c r="S787" i="4"/>
  <c r="T787" i="4"/>
  <c r="G359" i="4"/>
  <c r="V359" i="4" s="1"/>
  <c r="S359" i="4"/>
  <c r="T359" i="4"/>
  <c r="G1171" i="4"/>
  <c r="S1171" i="4"/>
  <c r="T1171" i="4"/>
  <c r="G328" i="4"/>
  <c r="V328" i="4" s="1"/>
  <c r="S328" i="4"/>
  <c r="T328" i="4"/>
  <c r="G1479" i="4"/>
  <c r="S1479" i="4"/>
  <c r="T1479" i="4"/>
  <c r="G1705" i="4"/>
  <c r="S1705" i="4"/>
  <c r="T1705" i="4"/>
  <c r="G1697" i="4"/>
  <c r="V1697" i="4" s="1"/>
  <c r="S1697" i="4"/>
  <c r="T1697" i="4"/>
  <c r="G1316" i="4"/>
  <c r="S1316" i="4"/>
  <c r="T1316" i="4"/>
  <c r="G746" i="4"/>
  <c r="S746" i="4"/>
  <c r="T746" i="4"/>
  <c r="G899" i="4"/>
  <c r="V899" i="4" s="1"/>
  <c r="S899" i="4"/>
  <c r="T899" i="4"/>
  <c r="G1203" i="4"/>
  <c r="S1203" i="4"/>
  <c r="T1203" i="4"/>
  <c r="G366" i="4"/>
  <c r="V366" i="4" s="1"/>
  <c r="S366" i="4"/>
  <c r="T366" i="4"/>
  <c r="G1162" i="4"/>
  <c r="S1162" i="4"/>
  <c r="T1162" i="4"/>
  <c r="G739" i="4"/>
  <c r="S739" i="4"/>
  <c r="T739" i="4"/>
  <c r="G738" i="4"/>
  <c r="V738" i="4" s="1"/>
  <c r="S738" i="4"/>
  <c r="T738" i="4"/>
  <c r="G562" i="4"/>
  <c r="S562" i="4"/>
  <c r="T562" i="4"/>
  <c r="G903" i="4"/>
  <c r="S903" i="4"/>
  <c r="T903" i="4"/>
  <c r="G88" i="4"/>
  <c r="V88" i="4" s="1"/>
  <c r="S88" i="4"/>
  <c r="T88" i="4"/>
  <c r="G41" i="4"/>
  <c r="S41" i="4"/>
  <c r="T41" i="4"/>
  <c r="G1262" i="4"/>
  <c r="V1262" i="4" s="1"/>
  <c r="S1262" i="4"/>
  <c r="T1262" i="4"/>
  <c r="G684" i="4"/>
  <c r="S684" i="4"/>
  <c r="T684" i="4"/>
  <c r="G246" i="4"/>
  <c r="S246" i="4"/>
  <c r="T246" i="4"/>
  <c r="G573" i="4"/>
  <c r="V573" i="4" s="1"/>
  <c r="S573" i="4"/>
  <c r="T573" i="4"/>
  <c r="G892" i="4"/>
  <c r="S892" i="4"/>
  <c r="T892" i="4"/>
  <c r="G473" i="4"/>
  <c r="S473" i="4"/>
  <c r="T473" i="4"/>
  <c r="G766" i="4"/>
  <c r="V766" i="4" s="1"/>
  <c r="S766" i="4"/>
  <c r="T766" i="4"/>
  <c r="G1073" i="4"/>
  <c r="S1073" i="4"/>
  <c r="T1073" i="4"/>
  <c r="G36" i="4"/>
  <c r="V36" i="4" s="1"/>
  <c r="S36" i="4"/>
  <c r="T36" i="4"/>
  <c r="G918" i="4"/>
  <c r="S918" i="4"/>
  <c r="T918" i="4"/>
  <c r="G262" i="4"/>
  <c r="S262" i="4"/>
  <c r="T262" i="4"/>
  <c r="G1011" i="4"/>
  <c r="V1011" i="4" s="1"/>
  <c r="S1011" i="4"/>
  <c r="T1011" i="4"/>
  <c r="G214" i="4"/>
  <c r="S214" i="4"/>
  <c r="T214" i="4"/>
  <c r="G363" i="4"/>
  <c r="S363" i="4"/>
  <c r="T363" i="4"/>
  <c r="G1375" i="4"/>
  <c r="V1375" i="4" s="1"/>
  <c r="S1375" i="4"/>
  <c r="T1375" i="4"/>
  <c r="G1223" i="4"/>
  <c r="S1223" i="4"/>
  <c r="T1223" i="4"/>
  <c r="G1441" i="4"/>
  <c r="V1441" i="4" s="1"/>
  <c r="S1441" i="4"/>
  <c r="T1441" i="4"/>
  <c r="G1531" i="4"/>
  <c r="S1531" i="4"/>
  <c r="T1531" i="4"/>
  <c r="G299" i="4"/>
  <c r="S299" i="4"/>
  <c r="T299" i="4"/>
  <c r="G897" i="4"/>
  <c r="V897" i="4" s="1"/>
  <c r="S897" i="4"/>
  <c r="T897" i="4"/>
  <c r="G1101" i="4"/>
  <c r="S1101" i="4"/>
  <c r="T1101" i="4"/>
  <c r="G1527" i="4"/>
  <c r="S1527" i="4"/>
  <c r="T1527" i="4"/>
  <c r="G210" i="4"/>
  <c r="V210" i="4" s="1"/>
  <c r="S210" i="4"/>
  <c r="T210" i="4"/>
  <c r="G620" i="4"/>
  <c r="S620" i="4"/>
  <c r="T620" i="4"/>
  <c r="G229" i="4"/>
  <c r="V229" i="4" s="1"/>
  <c r="S229" i="4"/>
  <c r="T229" i="4"/>
  <c r="G751" i="4"/>
  <c r="S751" i="4"/>
  <c r="T751" i="4"/>
  <c r="G1004" i="4"/>
  <c r="S1004" i="4"/>
  <c r="T1004" i="4"/>
  <c r="G1357" i="4"/>
  <c r="V1357" i="4" s="1"/>
  <c r="S1357" i="4"/>
  <c r="T1357" i="4"/>
  <c r="G1587" i="4"/>
  <c r="S1587" i="4"/>
  <c r="T1587" i="4"/>
  <c r="G1582" i="4"/>
  <c r="S1582" i="4"/>
  <c r="T1582" i="4"/>
  <c r="G337" i="4"/>
  <c r="V337" i="4" s="1"/>
  <c r="S337" i="4"/>
  <c r="T337" i="4"/>
  <c r="G1392" i="4"/>
  <c r="S1392" i="4"/>
  <c r="T1392" i="4"/>
  <c r="G81" i="4"/>
  <c r="V81" i="4" s="1"/>
  <c r="S81" i="4"/>
  <c r="T81" i="4"/>
  <c r="G628" i="4"/>
  <c r="S628" i="4"/>
  <c r="T628" i="4"/>
  <c r="G882" i="4"/>
  <c r="S882" i="4"/>
  <c r="T882" i="4"/>
  <c r="G713" i="4"/>
  <c r="V713" i="4" s="1"/>
  <c r="S713" i="4"/>
  <c r="T713" i="4"/>
  <c r="G1299" i="4"/>
  <c r="S1299" i="4"/>
  <c r="T1299" i="4"/>
  <c r="G240" i="4"/>
  <c r="S240" i="4"/>
  <c r="T240" i="4"/>
  <c r="G396" i="4"/>
  <c r="V396" i="4" s="1"/>
  <c r="S396" i="4"/>
  <c r="T396" i="4"/>
  <c r="G87" i="4"/>
  <c r="S87" i="4"/>
  <c r="T87" i="4"/>
  <c r="G20" i="4"/>
  <c r="V20" i="4" s="1"/>
  <c r="S20" i="4"/>
  <c r="T20" i="4"/>
  <c r="G199" i="4"/>
  <c r="S199" i="4"/>
  <c r="T199" i="4"/>
  <c r="G877" i="4"/>
  <c r="S877" i="4"/>
  <c r="T877" i="4"/>
  <c r="G1161" i="4"/>
  <c r="V1161" i="4" s="1"/>
  <c r="S1161" i="4"/>
  <c r="T1161" i="4"/>
  <c r="G1229" i="4"/>
  <c r="S1229" i="4"/>
  <c r="T1229" i="4"/>
  <c r="G100" i="4"/>
  <c r="S100" i="4"/>
  <c r="T100" i="4"/>
  <c r="G1120" i="4"/>
  <c r="V1120" i="4" s="1"/>
  <c r="S1120" i="4"/>
  <c r="T1120" i="4"/>
  <c r="G1129" i="4"/>
  <c r="S1129" i="4"/>
  <c r="T1129" i="4"/>
  <c r="G891" i="4"/>
  <c r="V891" i="4" s="1"/>
  <c r="S891" i="4"/>
  <c r="T891" i="4"/>
  <c r="G203" i="4"/>
  <c r="S203" i="4"/>
  <c r="T203" i="4"/>
  <c r="G1054" i="4"/>
  <c r="S1054" i="4"/>
  <c r="T1054" i="4"/>
  <c r="G83" i="4"/>
  <c r="V83" i="4" s="1"/>
  <c r="S83" i="4"/>
  <c r="T83" i="4"/>
  <c r="G1050" i="4"/>
  <c r="S1050" i="4"/>
  <c r="T1050" i="4"/>
  <c r="G1626" i="4"/>
  <c r="S1626" i="4"/>
  <c r="T1626" i="4"/>
  <c r="G1060" i="4"/>
  <c r="V1060" i="4" s="1"/>
  <c r="S1060" i="4"/>
  <c r="T1060" i="4"/>
  <c r="G1451" i="4"/>
  <c r="S1451" i="4"/>
  <c r="T1451" i="4"/>
  <c r="G105" i="4"/>
  <c r="V105" i="4" s="1"/>
  <c r="S105" i="4"/>
  <c r="T105" i="4"/>
  <c r="G1294" i="4"/>
  <c r="S1294" i="4"/>
  <c r="T1294" i="4"/>
  <c r="G1701" i="4"/>
  <c r="S1701" i="4"/>
  <c r="T1701" i="4"/>
  <c r="G434" i="4"/>
  <c r="V434" i="4" s="1"/>
  <c r="S434" i="4"/>
  <c r="T434" i="4"/>
  <c r="G1205" i="4"/>
  <c r="S1205" i="4"/>
  <c r="T1205" i="4"/>
  <c r="G1403" i="4"/>
  <c r="S1403" i="4"/>
  <c r="T1403" i="4"/>
  <c r="G718" i="4"/>
  <c r="V718" i="4" s="1"/>
  <c r="S718" i="4"/>
  <c r="T718" i="4"/>
  <c r="G1442" i="4"/>
  <c r="S1442" i="4"/>
  <c r="T1442" i="4"/>
  <c r="G662" i="4"/>
  <c r="V662" i="4" s="1"/>
  <c r="S662" i="4"/>
  <c r="T662" i="4"/>
  <c r="G1339" i="4"/>
  <c r="S1339" i="4"/>
  <c r="T1339" i="4"/>
  <c r="G85" i="4"/>
  <c r="S85" i="4"/>
  <c r="T85" i="4"/>
  <c r="G1155" i="4"/>
  <c r="V1155" i="4" s="1"/>
  <c r="S1155" i="4"/>
  <c r="T1155" i="4"/>
  <c r="G1163" i="4"/>
  <c r="S1163" i="4"/>
  <c r="T1163" i="4"/>
  <c r="G827" i="4"/>
  <c r="S827" i="4"/>
  <c r="T827" i="4"/>
  <c r="G373" i="4"/>
  <c r="V373" i="4" s="1"/>
  <c r="S373" i="4"/>
  <c r="T373" i="4"/>
  <c r="G1324" i="4"/>
  <c r="S1324" i="4"/>
  <c r="T1324" i="4"/>
  <c r="G584" i="4"/>
  <c r="V584" i="4" s="1"/>
  <c r="S584" i="4"/>
  <c r="T584" i="4"/>
  <c r="G605" i="4"/>
  <c r="S605" i="4"/>
  <c r="T605" i="4"/>
  <c r="G1536" i="4"/>
  <c r="S1536" i="4"/>
  <c r="T1536" i="4"/>
  <c r="G754" i="4"/>
  <c r="V754" i="4" s="1"/>
  <c r="S754" i="4"/>
  <c r="T754" i="4"/>
  <c r="G1033" i="4"/>
  <c r="S1033" i="4"/>
  <c r="T1033" i="4"/>
  <c r="G400" i="4"/>
  <c r="S400" i="4"/>
  <c r="T400" i="4"/>
  <c r="G1168" i="4"/>
  <c r="V1168" i="4" s="1"/>
  <c r="S1168" i="4"/>
  <c r="T1168" i="4"/>
  <c r="G461" i="4"/>
  <c r="S461" i="4"/>
  <c r="T461" i="4"/>
  <c r="G879" i="4"/>
  <c r="V879" i="4" s="1"/>
  <c r="S879" i="4"/>
  <c r="T879" i="4"/>
  <c r="G267" i="4"/>
  <c r="S267" i="4"/>
  <c r="T267" i="4"/>
  <c r="G122" i="4"/>
  <c r="S122" i="4"/>
  <c r="T122" i="4"/>
  <c r="G820" i="4"/>
  <c r="V820" i="4" s="1"/>
  <c r="S820" i="4"/>
  <c r="T820" i="4"/>
  <c r="G1561" i="4"/>
  <c r="S1561" i="4"/>
  <c r="T1561" i="4"/>
  <c r="G420" i="4"/>
  <c r="S420" i="4"/>
  <c r="T420" i="4"/>
  <c r="G961" i="4"/>
  <c r="V961" i="4" s="1"/>
  <c r="S961" i="4"/>
  <c r="T961" i="4"/>
  <c r="G1592" i="4"/>
  <c r="S1592" i="4"/>
  <c r="T1592" i="4"/>
  <c r="G1342" i="4"/>
  <c r="V1342" i="4" s="1"/>
  <c r="S1342" i="4"/>
  <c r="T1342" i="4"/>
  <c r="G294" i="4"/>
  <c r="S294" i="4"/>
  <c r="T294" i="4"/>
  <c r="G431" i="4"/>
  <c r="S431" i="4"/>
  <c r="T431" i="4"/>
  <c r="G1584" i="4"/>
  <c r="V1584" i="4" s="1"/>
  <c r="S1584" i="4"/>
  <c r="T1584" i="4"/>
  <c r="G1447" i="4"/>
  <c r="S1447" i="4"/>
  <c r="T1447" i="4"/>
  <c r="G404" i="4"/>
  <c r="S404" i="4"/>
  <c r="T404" i="4"/>
  <c r="G111" i="4"/>
  <c r="V111" i="4" s="1"/>
  <c r="S111" i="4"/>
  <c r="T111" i="4"/>
  <c r="G1235" i="4"/>
  <c r="S1235" i="4"/>
  <c r="T1235" i="4"/>
  <c r="G415" i="4"/>
  <c r="V415" i="4" s="1"/>
  <c r="S415" i="4"/>
  <c r="T415" i="4"/>
  <c r="G1297" i="4"/>
  <c r="S1297" i="4"/>
  <c r="T1297" i="4"/>
  <c r="G1057" i="4"/>
  <c r="S1057" i="4"/>
  <c r="T1057" i="4"/>
  <c r="G443" i="4"/>
  <c r="V443" i="4" s="1"/>
  <c r="S443" i="4"/>
  <c r="T443" i="4"/>
  <c r="G86" i="4"/>
  <c r="S86" i="4"/>
  <c r="T86" i="4"/>
  <c r="G752" i="4"/>
  <c r="S752" i="4"/>
  <c r="T752" i="4"/>
  <c r="G1520" i="4"/>
  <c r="V1520" i="4" s="1"/>
  <c r="S1520" i="4"/>
  <c r="T1520" i="4"/>
  <c r="G1409" i="4"/>
  <c r="S1409" i="4"/>
  <c r="T1409" i="4"/>
  <c r="G522" i="4"/>
  <c r="V522" i="4" s="1"/>
  <c r="S522" i="4"/>
  <c r="T522" i="4"/>
  <c r="G909" i="4"/>
  <c r="S909" i="4"/>
  <c r="T909" i="4"/>
  <c r="G910" i="4"/>
  <c r="S910" i="4"/>
  <c r="T910" i="4"/>
  <c r="G817" i="4"/>
  <c r="V817" i="4" s="1"/>
  <c r="S817" i="4"/>
  <c r="T817" i="4"/>
  <c r="G1423" i="4"/>
  <c r="S1423" i="4"/>
  <c r="T1423" i="4"/>
  <c r="G228" i="4"/>
  <c r="S228" i="4"/>
  <c r="T228" i="4"/>
  <c r="G1412" i="4"/>
  <c r="V1412" i="4" s="1"/>
  <c r="S1412" i="4"/>
  <c r="T1412" i="4"/>
  <c r="G23" i="4"/>
  <c r="S23" i="4"/>
  <c r="T23" i="4"/>
  <c r="G1221" i="4"/>
  <c r="V1221" i="4" s="1"/>
  <c r="S1221" i="4"/>
  <c r="T1221" i="4"/>
  <c r="G1464" i="4"/>
  <c r="S1464" i="4"/>
  <c r="T1464" i="4"/>
  <c r="G1674" i="4"/>
  <c r="S1674" i="4"/>
  <c r="T1674" i="4"/>
  <c r="G1667" i="4"/>
  <c r="V1667" i="4" s="1"/>
  <c r="S1667" i="4"/>
  <c r="T1667" i="4"/>
  <c r="G619" i="4"/>
  <c r="S619" i="4"/>
  <c r="T619" i="4"/>
  <c r="G1152" i="4"/>
  <c r="S1152" i="4"/>
  <c r="T1152" i="4"/>
  <c r="G1070" i="4"/>
  <c r="V1070" i="4" s="1"/>
  <c r="S1070" i="4"/>
  <c r="T1070" i="4"/>
  <c r="G572" i="4"/>
  <c r="S572" i="4"/>
  <c r="T572" i="4"/>
  <c r="G245" i="4"/>
  <c r="V245" i="4" s="1"/>
  <c r="S245" i="4"/>
  <c r="T245" i="4"/>
  <c r="G819" i="4"/>
  <c r="S819" i="4"/>
  <c r="T819" i="4"/>
  <c r="G803" i="4"/>
  <c r="S803" i="4"/>
  <c r="T803" i="4"/>
  <c r="G251" i="4"/>
  <c r="V251" i="4" s="1"/>
  <c r="S251" i="4"/>
  <c r="T251" i="4"/>
  <c r="G1184" i="4"/>
  <c r="S1184" i="4"/>
  <c r="T1184" i="4"/>
  <c r="G58" i="4"/>
  <c r="S58" i="4"/>
  <c r="T58" i="4"/>
  <c r="G888" i="4"/>
  <c r="V888" i="4" s="1"/>
  <c r="S888" i="4"/>
  <c r="T888" i="4"/>
  <c r="G565" i="4"/>
  <c r="S565" i="4"/>
  <c r="T565" i="4"/>
  <c r="G675" i="4"/>
  <c r="V675" i="4" s="1"/>
  <c r="S675" i="4"/>
  <c r="T675" i="4"/>
  <c r="G1305" i="4"/>
  <c r="S1305" i="4"/>
  <c r="T1305" i="4"/>
  <c r="G825" i="4"/>
  <c r="S825" i="4"/>
  <c r="T825" i="4"/>
  <c r="G1691" i="4"/>
  <c r="V1691" i="4" s="1"/>
  <c r="S1691" i="4"/>
  <c r="T1691" i="4"/>
  <c r="G1384" i="4"/>
  <c r="S1384" i="4"/>
  <c r="T1384" i="4"/>
  <c r="G632" i="4"/>
  <c r="S632" i="4"/>
  <c r="T632" i="4"/>
  <c r="G302" i="4"/>
  <c r="V302" i="4" s="1"/>
  <c r="S302" i="4"/>
  <c r="T302" i="4"/>
  <c r="G630" i="4"/>
  <c r="S630" i="4"/>
  <c r="T630" i="4"/>
  <c r="G876" i="4"/>
  <c r="V876" i="4" s="1"/>
  <c r="S876" i="4"/>
  <c r="T876" i="4"/>
  <c r="G1295" i="4"/>
  <c r="S1295" i="4"/>
  <c r="T1295" i="4"/>
  <c r="G959" i="4"/>
  <c r="S959" i="4"/>
  <c r="T959" i="4"/>
  <c r="G1146" i="4"/>
  <c r="V1146" i="4" s="1"/>
  <c r="S1146" i="4"/>
  <c r="T1146" i="4"/>
  <c r="G660" i="4"/>
  <c r="S660" i="4"/>
  <c r="T660" i="4"/>
  <c r="G1388" i="4"/>
  <c r="S1388" i="4"/>
  <c r="T1388" i="4"/>
  <c r="G1670" i="4"/>
  <c r="S1670" i="4"/>
  <c r="T1670" i="4"/>
  <c r="G147" i="4"/>
  <c r="S147" i="4"/>
  <c r="T147" i="4"/>
  <c r="G846" i="4"/>
  <c r="V846" i="4" s="1"/>
  <c r="S846" i="4"/>
  <c r="T846" i="4"/>
  <c r="G567" i="4"/>
  <c r="S567" i="4"/>
  <c r="T567" i="4"/>
  <c r="G42" i="4"/>
  <c r="S42" i="4"/>
  <c r="T42" i="4"/>
  <c r="G1500" i="4"/>
  <c r="V1500" i="4" s="1"/>
  <c r="S1500" i="4"/>
  <c r="T1500" i="4"/>
  <c r="G1019" i="4"/>
  <c r="S1019" i="4"/>
  <c r="T1019" i="4"/>
  <c r="G616" i="4"/>
  <c r="S616" i="4"/>
  <c r="T616" i="4"/>
  <c r="G1144" i="4"/>
  <c r="V1144" i="4" s="1"/>
  <c r="S1144" i="4"/>
  <c r="T1144" i="4"/>
  <c r="G260" i="4"/>
  <c r="S260" i="4"/>
  <c r="T260" i="4"/>
  <c r="G312" i="4"/>
  <c r="V312" i="4" s="1"/>
  <c r="S312" i="4"/>
  <c r="T312" i="4"/>
  <c r="G489" i="4"/>
  <c r="S489" i="4"/>
  <c r="T489" i="4"/>
  <c r="G1437" i="4"/>
  <c r="S1437" i="4"/>
  <c r="T1437" i="4"/>
  <c r="G1208" i="4"/>
  <c r="V1208" i="4" s="1"/>
  <c r="S1208" i="4"/>
  <c r="T1208" i="4"/>
  <c r="G904" i="4"/>
  <c r="S904" i="4"/>
  <c r="T904" i="4"/>
  <c r="G1599" i="4"/>
  <c r="S1599" i="4"/>
  <c r="T1599" i="4"/>
  <c r="G17" i="4"/>
  <c r="V17" i="4" s="1"/>
  <c r="S17" i="4"/>
  <c r="T17" i="4"/>
  <c r="G37" i="4"/>
  <c r="S37" i="4"/>
  <c r="T37" i="4"/>
  <c r="G8" i="4"/>
  <c r="V8" i="4" s="1"/>
  <c r="S8" i="4"/>
  <c r="T8" i="4"/>
  <c r="G1352" i="4"/>
  <c r="S1352" i="4"/>
  <c r="T1352" i="4"/>
  <c r="G1635" i="4"/>
  <c r="S1635" i="4"/>
  <c r="T1635" i="4"/>
  <c r="G889" i="4"/>
  <c r="V889" i="4" s="1"/>
  <c r="S889" i="4"/>
  <c r="T889" i="4"/>
  <c r="G212" i="4"/>
  <c r="S212" i="4"/>
  <c r="T212" i="4"/>
  <c r="G1425" i="4"/>
  <c r="S1425" i="4"/>
  <c r="T1425" i="4"/>
  <c r="G1590" i="4"/>
  <c r="V1590" i="4" s="1"/>
  <c r="S1590" i="4"/>
  <c r="T1590" i="4"/>
  <c r="G1502" i="4"/>
  <c r="S1502" i="4"/>
  <c r="T1502" i="4"/>
  <c r="G1540" i="4"/>
  <c r="V1540" i="4" s="1"/>
  <c r="S1540" i="4"/>
  <c r="T1540" i="4"/>
  <c r="G446" i="4"/>
  <c r="S446" i="4"/>
  <c r="T446" i="4"/>
  <c r="G1474" i="4"/>
  <c r="S1474" i="4"/>
  <c r="T1474" i="4"/>
  <c r="G291" i="4"/>
  <c r="V291" i="4" s="1"/>
  <c r="S291" i="4"/>
  <c r="T291" i="4"/>
  <c r="G1318" i="4"/>
  <c r="S1318" i="4"/>
  <c r="T1318" i="4"/>
  <c r="G906" i="4"/>
  <c r="S906" i="4"/>
  <c r="T906" i="4"/>
  <c r="G1199" i="4"/>
  <c r="V1199" i="4" s="1"/>
  <c r="S1199" i="4"/>
  <c r="T1199" i="4"/>
  <c r="G244" i="4"/>
  <c r="S244" i="4"/>
  <c r="T244" i="4"/>
  <c r="G268" i="4"/>
  <c r="V268" i="4" s="1"/>
  <c r="S268" i="4"/>
  <c r="T268" i="4"/>
  <c r="G785" i="4"/>
  <c r="S785" i="4"/>
  <c r="T785" i="4"/>
  <c r="G513" i="4"/>
  <c r="S513" i="4"/>
  <c r="T513" i="4"/>
  <c r="G1569" i="4"/>
  <c r="V1569" i="4" s="1"/>
  <c r="S1569" i="4"/>
  <c r="T1569" i="4"/>
  <c r="G821" i="4"/>
  <c r="S821" i="4"/>
  <c r="T821" i="4"/>
  <c r="G618" i="4"/>
  <c r="S618" i="4"/>
  <c r="T618" i="4"/>
  <c r="G1074" i="4"/>
  <c r="V1074" i="4" s="1"/>
  <c r="S1074" i="4"/>
  <c r="T1074" i="4"/>
  <c r="G1484" i="4"/>
  <c r="S1484" i="4"/>
  <c r="T1484" i="4"/>
  <c r="G1420" i="4"/>
  <c r="V1420" i="4" s="1"/>
  <c r="S1420" i="4"/>
  <c r="T1420" i="4"/>
  <c r="G64" i="4"/>
  <c r="S64" i="4"/>
  <c r="T64" i="4"/>
  <c r="G91" i="4"/>
  <c r="S91" i="4"/>
  <c r="T91" i="4"/>
  <c r="G530" i="4"/>
  <c r="V530" i="4" s="1"/>
  <c r="S530" i="4"/>
  <c r="T530" i="4"/>
  <c r="G929" i="4"/>
  <c r="S929" i="4"/>
  <c r="T929" i="4"/>
  <c r="G1631" i="4"/>
  <c r="S1631" i="4"/>
  <c r="T1631" i="4"/>
  <c r="G1568" i="4"/>
  <c r="V1568" i="4" s="1"/>
  <c r="S1568" i="4"/>
  <c r="T1568" i="4"/>
  <c r="G116" i="4"/>
  <c r="S116" i="4"/>
  <c r="T116" i="4"/>
  <c r="G269" i="4"/>
  <c r="V269" i="4" s="1"/>
  <c r="S269" i="4"/>
  <c r="T269" i="4"/>
  <c r="G531" i="4"/>
  <c r="S531" i="4"/>
  <c r="T531" i="4"/>
  <c r="G128" i="4"/>
  <c r="S128" i="4"/>
  <c r="T128" i="4"/>
  <c r="G376" i="4"/>
  <c r="V376" i="4" s="1"/>
  <c r="S376" i="4"/>
  <c r="T376" i="4"/>
  <c r="G1317" i="4"/>
  <c r="S1317" i="4"/>
  <c r="T1317" i="4"/>
  <c r="G672" i="4"/>
  <c r="S672" i="4"/>
  <c r="T672" i="4"/>
  <c r="G1196" i="4"/>
  <c r="V1196" i="4" s="1"/>
  <c r="S1196" i="4"/>
  <c r="T1196" i="4"/>
  <c r="G1003" i="4"/>
  <c r="S1003" i="4"/>
  <c r="T1003" i="4"/>
  <c r="G1315" i="4"/>
  <c r="V1315" i="4" s="1"/>
  <c r="S1315" i="4"/>
  <c r="T1315" i="4"/>
  <c r="G306" i="4"/>
  <c r="S306" i="4"/>
  <c r="T306" i="4"/>
  <c r="G378" i="4"/>
  <c r="S378" i="4"/>
  <c r="T378" i="4"/>
  <c r="G450" i="4"/>
  <c r="V450" i="4" s="1"/>
  <c r="S450" i="4"/>
  <c r="T450" i="4"/>
  <c r="G551" i="4"/>
  <c r="S551" i="4"/>
  <c r="T551" i="4"/>
  <c r="G590" i="4"/>
  <c r="S590" i="4"/>
  <c r="T590" i="4"/>
  <c r="G1534" i="4"/>
  <c r="V1534" i="4" s="1"/>
  <c r="S1534" i="4"/>
  <c r="T1534" i="4"/>
  <c r="G1432" i="4"/>
  <c r="S1432" i="4"/>
  <c r="T1432" i="4"/>
  <c r="G335" i="4"/>
  <c r="V335" i="4" s="1"/>
  <c r="S335" i="4"/>
  <c r="T335" i="4"/>
  <c r="G1183" i="4"/>
  <c r="S1183" i="4"/>
  <c r="T1183" i="4"/>
  <c r="G314" i="4"/>
  <c r="S314" i="4"/>
  <c r="T314" i="4"/>
  <c r="G1265" i="4"/>
  <c r="V1265" i="4" s="1"/>
  <c r="S1265" i="4"/>
  <c r="T1265" i="4"/>
  <c r="G469" i="4"/>
  <c r="S469" i="4"/>
  <c r="T469" i="4"/>
  <c r="G1544" i="4"/>
  <c r="S1544" i="4"/>
  <c r="T1544" i="4"/>
  <c r="G800" i="4"/>
  <c r="V800" i="4" s="1"/>
  <c r="S800" i="4"/>
  <c r="T800" i="4"/>
  <c r="G1386" i="4"/>
  <c r="S1386" i="4"/>
  <c r="T1386" i="4"/>
  <c r="G1110" i="4"/>
  <c r="V1110" i="4" s="1"/>
  <c r="S1110" i="4"/>
  <c r="T1110" i="4"/>
  <c r="G1433" i="4"/>
  <c r="S1433" i="4"/>
  <c r="T1433" i="4"/>
  <c r="G1189" i="4"/>
  <c r="S1189" i="4"/>
  <c r="T1189" i="4"/>
  <c r="G1149" i="4"/>
  <c r="V1149" i="4" s="1"/>
  <c r="S1149" i="4"/>
  <c r="T1149" i="4"/>
  <c r="G883" i="4"/>
  <c r="S883" i="4"/>
  <c r="T883" i="4"/>
  <c r="G843" i="4"/>
  <c r="S843" i="4"/>
  <c r="T843" i="4"/>
  <c r="G80" i="4"/>
  <c r="V80" i="4" s="1"/>
  <c r="S80" i="4"/>
  <c r="T80" i="4"/>
  <c r="G12" i="4"/>
  <c r="S12" i="4"/>
  <c r="T12" i="4"/>
  <c r="G131" i="4"/>
  <c r="V131" i="4" s="1"/>
  <c r="S131" i="4"/>
  <c r="T131" i="4"/>
  <c r="G318" i="4"/>
  <c r="S318" i="4"/>
  <c r="T318" i="4"/>
  <c r="G554" i="4"/>
  <c r="S554" i="4"/>
  <c r="T554" i="4"/>
  <c r="G1082" i="4"/>
  <c r="V1082" i="4" s="1"/>
  <c r="S1082" i="4"/>
  <c r="T1082" i="4"/>
  <c r="G637" i="4"/>
  <c r="S637" i="4"/>
  <c r="T637" i="4"/>
  <c r="G1312" i="4"/>
  <c r="S1312" i="4"/>
  <c r="T1312" i="4"/>
  <c r="G990" i="4"/>
  <c r="V990" i="4" s="1"/>
  <c r="S990" i="4"/>
  <c r="T990" i="4"/>
  <c r="G371" i="4"/>
  <c r="S371" i="4"/>
  <c r="T371" i="4"/>
  <c r="G192" i="4"/>
  <c r="V192" i="4" s="1"/>
  <c r="S192" i="4"/>
  <c r="T192" i="4"/>
  <c r="G1572" i="4"/>
  <c r="S1572" i="4"/>
  <c r="T1572" i="4"/>
  <c r="G369" i="4"/>
  <c r="S369" i="4"/>
  <c r="T369" i="4"/>
  <c r="G1398" i="4"/>
  <c r="V1398" i="4" s="1"/>
  <c r="S1398" i="4"/>
  <c r="T1398" i="4"/>
  <c r="G665" i="4"/>
  <c r="S665" i="4"/>
  <c r="T665" i="4"/>
  <c r="G135" i="4"/>
  <c r="S135" i="4"/>
  <c r="T135" i="4"/>
  <c r="G1335" i="4"/>
  <c r="V1335" i="4" s="1"/>
  <c r="S1335" i="4"/>
  <c r="T1335" i="4"/>
  <c r="G49" i="4"/>
  <c r="S49" i="4"/>
  <c r="T49" i="4"/>
  <c r="G334" i="4"/>
  <c r="V334" i="4" s="1"/>
  <c r="S334" i="4"/>
  <c r="T334" i="4"/>
  <c r="G761" i="4"/>
  <c r="S761" i="4"/>
  <c r="T761" i="4"/>
  <c r="G955" i="4"/>
  <c r="S955" i="4"/>
  <c r="T955" i="4"/>
  <c r="G382" i="4"/>
  <c r="V382" i="4" s="1"/>
  <c r="S382" i="4"/>
  <c r="T382" i="4"/>
  <c r="G1109" i="4"/>
  <c r="S1109" i="4"/>
  <c r="T1109" i="4"/>
  <c r="G744" i="4"/>
  <c r="S744" i="4"/>
  <c r="T744" i="4"/>
  <c r="G1087" i="4"/>
  <c r="V1087" i="4" s="1"/>
  <c r="S1087" i="4"/>
  <c r="T1087" i="4"/>
  <c r="G911" i="4"/>
  <c r="S911" i="4"/>
  <c r="T911" i="4"/>
  <c r="G994" i="4"/>
  <c r="V994" i="4" s="1"/>
  <c r="S994" i="4"/>
  <c r="T994" i="4"/>
  <c r="G1564" i="4"/>
  <c r="S1564" i="4"/>
  <c r="T1564" i="4"/>
  <c r="G1532" i="4"/>
  <c r="S1532" i="4"/>
  <c r="T1532" i="4"/>
  <c r="G865" i="4"/>
  <c r="V865" i="4" s="1"/>
  <c r="S865" i="4"/>
  <c r="T865" i="4"/>
  <c r="G1593" i="4"/>
  <c r="S1593" i="4"/>
  <c r="T1593" i="4"/>
  <c r="G1566" i="4"/>
  <c r="S1566" i="4"/>
  <c r="T1566" i="4"/>
  <c r="G102" i="4"/>
  <c r="V102" i="4" s="1"/>
  <c r="S102" i="4"/>
  <c r="T102" i="4"/>
  <c r="G606" i="4"/>
  <c r="S606" i="4"/>
  <c r="T606" i="4"/>
  <c r="G1619" i="4"/>
  <c r="V1619" i="4" s="1"/>
  <c r="S1619" i="4"/>
  <c r="T1619" i="4"/>
  <c r="G1378" i="4"/>
  <c r="S1378" i="4"/>
  <c r="T1378" i="4"/>
  <c r="G1611" i="4"/>
  <c r="S1611" i="4"/>
  <c r="T1611" i="4"/>
  <c r="G978" i="4"/>
  <c r="V978" i="4" s="1"/>
  <c r="S978" i="4"/>
  <c r="T978" i="4"/>
  <c r="G1133" i="4"/>
  <c r="S1133" i="4"/>
  <c r="T1133" i="4"/>
  <c r="G981" i="4"/>
  <c r="S981" i="4"/>
  <c r="T981" i="4"/>
  <c r="G196" i="4"/>
  <c r="V196" i="4" s="1"/>
  <c r="S196" i="4"/>
  <c r="T196" i="4"/>
  <c r="G1486" i="4"/>
  <c r="S1486" i="4"/>
  <c r="T1486" i="4"/>
  <c r="G1211" i="4"/>
  <c r="V1211" i="4" s="1"/>
  <c r="S1211" i="4"/>
  <c r="T1211" i="4"/>
  <c r="G73" i="4"/>
  <c r="S73" i="4"/>
  <c r="T73" i="4"/>
  <c r="G329" i="4"/>
  <c r="S329" i="4"/>
  <c r="T329" i="4"/>
  <c r="G1419" i="4"/>
  <c r="V1419" i="4" s="1"/>
  <c r="S1419" i="4"/>
  <c r="T1419" i="4"/>
  <c r="G445" i="4"/>
  <c r="S445" i="4"/>
  <c r="T445" i="4"/>
  <c r="G1052" i="4"/>
  <c r="S1052" i="4"/>
  <c r="T1052" i="4"/>
  <c r="G1037" i="4"/>
  <c r="V1037" i="4" s="1"/>
  <c r="S1037" i="4"/>
  <c r="T1037" i="4"/>
  <c r="G559" i="4"/>
  <c r="S559" i="4"/>
  <c r="T559" i="4"/>
  <c r="G1696" i="4"/>
  <c r="V1696" i="4" s="1"/>
  <c r="S1696" i="4"/>
  <c r="T1696" i="4"/>
  <c r="G1325" i="4"/>
  <c r="S1325" i="4"/>
  <c r="T1325" i="4"/>
  <c r="G696" i="4"/>
  <c r="S696" i="4"/>
  <c r="T696" i="4"/>
  <c r="G1506" i="4"/>
  <c r="V1506" i="4" s="1"/>
  <c r="S1506" i="4"/>
  <c r="T1506" i="4"/>
  <c r="G1010" i="4"/>
  <c r="S1010" i="4"/>
  <c r="T1010" i="4"/>
  <c r="G1125" i="4"/>
  <c r="S1125" i="4"/>
  <c r="T1125" i="4"/>
  <c r="G162" i="4"/>
  <c r="V162" i="4" s="1"/>
  <c r="S162" i="4"/>
  <c r="T162" i="4"/>
  <c r="G1293" i="4"/>
  <c r="S1293" i="4"/>
  <c r="T1293" i="4"/>
  <c r="G615" i="4"/>
  <c r="V615" i="4" s="1"/>
  <c r="S615" i="4"/>
  <c r="T615" i="4"/>
  <c r="G1679" i="4"/>
  <c r="S1679" i="4"/>
  <c r="T1679" i="4"/>
  <c r="G916" i="4"/>
  <c r="S916" i="4"/>
  <c r="T916" i="4"/>
  <c r="G1379" i="4"/>
  <c r="V1379" i="4" s="1"/>
  <c r="S1379" i="4"/>
  <c r="T1379" i="4"/>
  <c r="G1088" i="4"/>
  <c r="S1088" i="4"/>
  <c r="T1088" i="4"/>
  <c r="G1111" i="4"/>
  <c r="S1111" i="4"/>
  <c r="T1111" i="4"/>
  <c r="G1699" i="4"/>
  <c r="V1699" i="4" s="1"/>
  <c r="S1699" i="4"/>
  <c r="T1699" i="4"/>
  <c r="G1504" i="4"/>
  <c r="S1504" i="4"/>
  <c r="T1504" i="4"/>
  <c r="G1438" i="4"/>
  <c r="V1438" i="4" s="1"/>
  <c r="S1438" i="4"/>
  <c r="T1438" i="4"/>
  <c r="G1570" i="4"/>
  <c r="S1570" i="4"/>
  <c r="T1570" i="4"/>
  <c r="G274" i="4"/>
  <c r="S274" i="4"/>
  <c r="T274" i="4"/>
  <c r="G607" i="4"/>
  <c r="V607" i="4" s="1"/>
  <c r="S607" i="4"/>
  <c r="T607" i="4"/>
  <c r="G211" i="4"/>
  <c r="S211" i="4"/>
  <c r="T211" i="4"/>
  <c r="G796" i="4"/>
  <c r="S796" i="4"/>
  <c r="T796" i="4"/>
  <c r="G1122" i="4"/>
  <c r="V1122" i="4" s="1"/>
  <c r="S1122" i="4"/>
  <c r="T1122" i="4"/>
  <c r="G264" i="4"/>
  <c r="S264" i="4"/>
  <c r="T264" i="4"/>
  <c r="G1654" i="4"/>
  <c r="V1654" i="4" s="1"/>
  <c r="S1654" i="4"/>
  <c r="T1654" i="4"/>
  <c r="G1469" i="4"/>
  <c r="S1469" i="4"/>
  <c r="T1469" i="4"/>
  <c r="G1145" i="4"/>
  <c r="S1145" i="4"/>
  <c r="T1145" i="4"/>
  <c r="G829" i="4"/>
  <c r="V829" i="4" s="1"/>
  <c r="S829" i="4"/>
  <c r="T829" i="4"/>
  <c r="G118" i="4"/>
  <c r="S118" i="4"/>
  <c r="T118" i="4"/>
  <c r="G457" i="4"/>
  <c r="S457" i="4"/>
  <c r="T457" i="4"/>
  <c r="G1525" i="4"/>
  <c r="V1525" i="4" s="1"/>
  <c r="S1525" i="4"/>
  <c r="T1525" i="4"/>
  <c r="G1075" i="4"/>
  <c r="S1075" i="4"/>
  <c r="T1075" i="4"/>
  <c r="G1505" i="4"/>
  <c r="V1505" i="4" s="1"/>
  <c r="S1505" i="4"/>
  <c r="T1505" i="4"/>
  <c r="G144" i="4"/>
  <c r="S144" i="4"/>
  <c r="T144" i="4"/>
  <c r="G401" i="4"/>
  <c r="S401" i="4"/>
  <c r="T401" i="4"/>
  <c r="G133" i="4"/>
  <c r="V133" i="4" s="1"/>
  <c r="S133" i="4"/>
  <c r="T133" i="4"/>
  <c r="G1538" i="4"/>
  <c r="S1538" i="4"/>
  <c r="T1538" i="4"/>
  <c r="G1647" i="4"/>
  <c r="S1647" i="4"/>
  <c r="T1647" i="4"/>
  <c r="G1303" i="4"/>
  <c r="V1303" i="4" s="1"/>
  <c r="S1303" i="4"/>
  <c r="T1303" i="4"/>
  <c r="G1686" i="4"/>
  <c r="S1686" i="4"/>
  <c r="T1686" i="4"/>
  <c r="G813" i="4"/>
  <c r="V813" i="4" s="1"/>
  <c r="S813" i="4"/>
  <c r="T813" i="4"/>
  <c r="G1012" i="4"/>
  <c r="S1012" i="4"/>
  <c r="T1012" i="4"/>
  <c r="G393" i="4"/>
  <c r="S393" i="4"/>
  <c r="T393" i="4"/>
  <c r="G143" i="4"/>
  <c r="V143" i="4" s="1"/>
  <c r="S143" i="4"/>
  <c r="T143" i="4"/>
  <c r="G1488" i="4"/>
  <c r="S1488" i="4"/>
  <c r="T1488" i="4"/>
  <c r="G1284" i="4"/>
  <c r="S1284" i="4"/>
  <c r="T1284" i="4"/>
  <c r="G151" i="4"/>
  <c r="V151" i="4" s="1"/>
  <c r="S151" i="4"/>
  <c r="T151" i="4"/>
  <c r="G1508" i="4"/>
  <c r="S1508" i="4"/>
  <c r="T1508" i="4"/>
  <c r="G425" i="4"/>
  <c r="V425" i="4" s="1"/>
  <c r="S425" i="4"/>
  <c r="T425" i="4"/>
  <c r="G745" i="4"/>
  <c r="S745" i="4"/>
  <c r="T745" i="4"/>
  <c r="G413" i="4"/>
  <c r="S413" i="4"/>
  <c r="T413" i="4"/>
  <c r="G1228" i="4"/>
  <c r="V1228" i="4" s="1"/>
  <c r="S1228" i="4"/>
  <c r="T1228" i="4"/>
  <c r="G1588" i="4"/>
  <c r="S1588" i="4"/>
  <c r="T1588" i="4"/>
  <c r="G569" i="4"/>
  <c r="S569" i="4"/>
  <c r="T569" i="4"/>
  <c r="G282" i="4"/>
  <c r="V282" i="4" s="1"/>
  <c r="S282" i="4"/>
  <c r="T282" i="4"/>
  <c r="G109" i="4"/>
  <c r="S109" i="4"/>
  <c r="T109" i="4"/>
  <c r="G1261" i="4"/>
  <c r="V1261" i="4" s="1"/>
  <c r="S1261" i="4"/>
  <c r="T1261" i="4"/>
  <c r="G729" i="4"/>
  <c r="S729" i="4"/>
  <c r="T729" i="4"/>
  <c r="G1456" i="4"/>
  <c r="S1456" i="4"/>
  <c r="T1456" i="4"/>
  <c r="G197" i="4"/>
  <c r="V197" i="4" s="1"/>
  <c r="S197" i="4"/>
  <c r="T197" i="4"/>
  <c r="G33" i="4"/>
  <c r="S33" i="4"/>
  <c r="T33" i="4"/>
  <c r="G1517" i="4"/>
  <c r="S1517" i="4"/>
  <c r="T1517" i="4"/>
  <c r="G543" i="4"/>
  <c r="V543" i="4" s="1"/>
  <c r="S543" i="4"/>
  <c r="T543" i="4"/>
  <c r="G1470" i="4"/>
  <c r="S1470" i="4"/>
  <c r="T1470" i="4"/>
  <c r="G1005" i="4"/>
  <c r="V1005" i="4" s="1"/>
  <c r="S1005" i="4"/>
  <c r="T1005" i="4"/>
  <c r="G90" i="4"/>
  <c r="S90" i="4"/>
  <c r="T90" i="4"/>
  <c r="G930" i="4"/>
  <c r="S930" i="4"/>
  <c r="T930" i="4"/>
  <c r="G1300" i="4"/>
  <c r="V1300" i="4" s="1"/>
  <c r="S1300" i="4"/>
  <c r="T1300" i="4"/>
  <c r="G69" i="4"/>
  <c r="S69" i="4"/>
  <c r="T69" i="4"/>
  <c r="G601" i="4"/>
  <c r="S601" i="4"/>
  <c r="T601" i="4"/>
  <c r="G360" i="4"/>
  <c r="V360" i="4" s="1"/>
  <c r="S360" i="4"/>
  <c r="T360" i="4"/>
  <c r="G636" i="4"/>
  <c r="S636" i="4"/>
  <c r="T636" i="4"/>
  <c r="G1682" i="4"/>
  <c r="V1682" i="4" s="1"/>
  <c r="S1682" i="4"/>
  <c r="T1682" i="4"/>
  <c r="G1281" i="4"/>
  <c r="S1281" i="4"/>
  <c r="T1281" i="4"/>
  <c r="G27" i="4"/>
  <c r="S27" i="4"/>
  <c r="T27" i="4"/>
  <c r="G657" i="4"/>
  <c r="V657" i="4" s="1"/>
  <c r="S657" i="4"/>
  <c r="T657" i="4"/>
  <c r="G1001" i="4"/>
  <c r="S1001" i="4"/>
  <c r="T1001" i="4"/>
  <c r="G1594" i="4"/>
  <c r="S1594" i="4"/>
  <c r="T1594" i="4"/>
  <c r="G39" i="4"/>
  <c r="V39" i="4" s="1"/>
  <c r="S39" i="4"/>
  <c r="T39" i="4"/>
  <c r="G38" i="4"/>
  <c r="S38" i="4"/>
  <c r="T38" i="4"/>
  <c r="G1383" i="4"/>
  <c r="V1383" i="4" s="1"/>
  <c r="S1383" i="4"/>
  <c r="T1383" i="4"/>
  <c r="G1030" i="4"/>
  <c r="S1030" i="4"/>
  <c r="T1030" i="4"/>
  <c r="G1172" i="4"/>
  <c r="S1172" i="4"/>
  <c r="T1172" i="4"/>
  <c r="G129" i="4"/>
  <c r="V129" i="4" s="1"/>
  <c r="S129" i="4"/>
  <c r="T129" i="4"/>
  <c r="G1283" i="4"/>
  <c r="S1283" i="4"/>
  <c r="T1283" i="4"/>
  <c r="G1372" i="4"/>
  <c r="S1372" i="4"/>
  <c r="T1372" i="4"/>
  <c r="G280" i="4"/>
  <c r="V280" i="4" s="1"/>
  <c r="S280" i="4"/>
  <c r="T280" i="4"/>
  <c r="G150" i="4"/>
  <c r="S150" i="4"/>
  <c r="T150" i="4"/>
  <c r="G552" i="4"/>
  <c r="V552" i="4" s="1"/>
  <c r="S552" i="4"/>
  <c r="T552" i="4"/>
  <c r="G1698" i="4"/>
  <c r="S1698" i="4"/>
  <c r="T1698" i="4"/>
  <c r="G47" i="4"/>
  <c r="S47" i="4"/>
  <c r="T47" i="4"/>
  <c r="G1600" i="4"/>
  <c r="V1600" i="4" s="1"/>
  <c r="S1600" i="4"/>
  <c r="T1600" i="4"/>
  <c r="G1289" i="4"/>
  <c r="S1289" i="4"/>
  <c r="T1289" i="4"/>
  <c r="G272" i="4"/>
  <c r="S272" i="4"/>
  <c r="T272" i="4"/>
  <c r="G1555" i="4"/>
  <c r="V1555" i="4" s="1"/>
  <c r="S1555" i="4"/>
  <c r="T1555" i="4"/>
  <c r="G1434" i="4"/>
  <c r="S1434" i="4"/>
  <c r="T1434" i="4"/>
  <c r="G749" i="4"/>
  <c r="V749" i="4" s="1"/>
  <c r="S749" i="4"/>
  <c r="T749" i="4"/>
  <c r="G165" i="4"/>
  <c r="S165" i="4"/>
  <c r="T165" i="4"/>
  <c r="G538" i="4"/>
  <c r="S538" i="4"/>
  <c r="T538" i="4"/>
  <c r="G399" i="4"/>
  <c r="V399" i="4" s="1"/>
  <c r="S399" i="4"/>
  <c r="T399" i="4"/>
  <c r="G1610" i="4"/>
  <c r="S1610" i="4"/>
  <c r="T1610" i="4"/>
  <c r="G661" i="4"/>
  <c r="S661" i="4"/>
  <c r="T661" i="4"/>
  <c r="G124" i="4"/>
  <c r="V124" i="4" s="1"/>
  <c r="S124" i="4"/>
  <c r="T124" i="4"/>
  <c r="G797" i="4"/>
  <c r="S797" i="4"/>
  <c r="T797" i="4"/>
  <c r="G1601" i="4"/>
  <c r="V1601" i="4" s="1"/>
  <c r="S1601" i="4"/>
  <c r="T1601" i="4"/>
  <c r="G1543" i="4"/>
  <c r="S1543" i="4"/>
  <c r="T1543" i="4"/>
  <c r="G1321" i="4"/>
  <c r="S1321" i="4"/>
  <c r="T1321" i="4"/>
  <c r="G76" i="4"/>
  <c r="V76" i="4" s="1"/>
  <c r="S76" i="4"/>
  <c r="T76" i="4"/>
  <c r="G46" i="4"/>
  <c r="S46" i="4"/>
  <c r="T46" i="4"/>
  <c r="G161" i="4"/>
  <c r="S161" i="4"/>
  <c r="T161" i="4"/>
  <c r="G1091" i="4"/>
  <c r="V1091" i="4" s="1"/>
  <c r="S1091" i="4"/>
  <c r="T1091" i="4"/>
  <c r="G812" i="4"/>
  <c r="S812" i="4"/>
  <c r="T812" i="4"/>
  <c r="G1510" i="4"/>
  <c r="V1510" i="4" s="1"/>
  <c r="S1510" i="4"/>
  <c r="T1510" i="4"/>
  <c r="G487" i="4"/>
  <c r="S487" i="4"/>
  <c r="T487" i="4"/>
  <c r="G1115" i="4"/>
  <c r="S1115" i="4"/>
  <c r="T1115" i="4"/>
  <c r="G59" i="4"/>
  <c r="V59" i="4" s="1"/>
  <c r="S59" i="4"/>
  <c r="T59" i="4"/>
  <c r="G1250" i="4"/>
  <c r="S1250" i="4"/>
  <c r="T1250" i="4"/>
  <c r="G1085" i="4"/>
  <c r="S1085" i="4"/>
  <c r="T1085" i="4"/>
  <c r="G1009" i="4"/>
  <c r="V1009" i="4" s="1"/>
  <c r="S1009" i="4"/>
  <c r="T1009" i="4"/>
  <c r="G1051" i="4"/>
  <c r="S1051" i="4"/>
  <c r="T1051" i="4"/>
  <c r="G424" i="4"/>
  <c r="V424" i="4" s="1"/>
  <c r="S424" i="4"/>
  <c r="T424" i="4"/>
  <c r="G1396" i="4"/>
  <c r="S1396" i="4"/>
  <c r="T1396" i="4"/>
  <c r="G226" i="4"/>
  <c r="S226" i="4"/>
  <c r="T226" i="4"/>
  <c r="G1257" i="4"/>
  <c r="V1257" i="4" s="1"/>
  <c r="S1257" i="4"/>
  <c r="T1257" i="4"/>
  <c r="G383" i="4"/>
  <c r="S383" i="4"/>
  <c r="T383" i="4"/>
  <c r="G1665" i="4"/>
  <c r="S1665" i="4"/>
  <c r="T1665" i="4"/>
  <c r="G962" i="4"/>
  <c r="V962" i="4" s="1"/>
  <c r="S962" i="4"/>
  <c r="T962" i="4"/>
  <c r="G847" i="4"/>
  <c r="S847" i="4"/>
  <c r="T847" i="4"/>
  <c r="G1648" i="4"/>
  <c r="V1648" i="4" s="1"/>
  <c r="S1648" i="4"/>
  <c r="T1648" i="4"/>
  <c r="G1046" i="4"/>
  <c r="S1046" i="4"/>
  <c r="T1046" i="4"/>
  <c r="G1553" i="4"/>
  <c r="S1553" i="4"/>
  <c r="T1553" i="4"/>
  <c r="G756" i="4"/>
  <c r="V756" i="4" s="1"/>
  <c r="S756" i="4"/>
  <c r="T756" i="4"/>
  <c r="G1131" i="4"/>
  <c r="S1131" i="4"/>
  <c r="T1131" i="4"/>
  <c r="G678" i="4"/>
  <c r="S678" i="4"/>
  <c r="T678" i="4"/>
  <c r="G1279" i="4"/>
  <c r="V1279" i="4" s="1"/>
  <c r="S1279" i="4"/>
  <c r="T1279" i="4"/>
  <c r="G1577" i="4"/>
  <c r="S1577" i="4"/>
  <c r="T1577" i="4"/>
  <c r="G252" i="4"/>
  <c r="V252" i="4" s="1"/>
  <c r="S252" i="4"/>
  <c r="T252" i="4"/>
  <c r="G402" i="4"/>
  <c r="S402" i="4"/>
  <c r="T402" i="4"/>
  <c r="G564" i="4"/>
  <c r="S564" i="4"/>
  <c r="T564" i="4"/>
  <c r="G1629" i="4"/>
  <c r="V1629" i="4" s="1"/>
  <c r="S1629" i="4"/>
  <c r="T1629" i="4"/>
  <c r="G1142" i="4"/>
  <c r="S1142" i="4"/>
  <c r="T1142" i="4"/>
  <c r="G1354" i="4"/>
  <c r="S1354" i="4"/>
  <c r="T1354" i="4"/>
  <c r="G1353" i="4"/>
  <c r="V1353" i="4" s="1"/>
  <c r="S1353" i="4"/>
  <c r="T1353" i="4"/>
  <c r="G62" i="4"/>
  <c r="S62" i="4"/>
  <c r="T62" i="4"/>
  <c r="G871" i="4"/>
  <c r="V871" i="4" s="1"/>
  <c r="S871" i="4"/>
  <c r="T871" i="4"/>
  <c r="G679" i="4"/>
  <c r="S679" i="4"/>
  <c r="T679" i="4"/>
  <c r="G1328" i="4"/>
  <c r="S1328" i="4"/>
  <c r="T1328" i="4"/>
  <c r="G1369" i="4"/>
  <c r="V1369" i="4" s="1"/>
  <c r="S1369" i="4"/>
  <c r="T1369" i="4"/>
  <c r="G426" i="4"/>
  <c r="S426" i="4"/>
  <c r="T426" i="4"/>
  <c r="G492" i="4"/>
  <c r="S492" i="4"/>
  <c r="T492" i="4"/>
  <c r="G1105" i="4"/>
  <c r="V1105" i="4" s="1"/>
  <c r="S1105" i="4"/>
  <c r="T1105" i="4"/>
  <c r="G1007" i="4"/>
  <c r="S1007" i="4"/>
  <c r="T1007" i="4"/>
  <c r="G500" i="4"/>
  <c r="V500" i="4" s="1"/>
  <c r="S500" i="4"/>
  <c r="T500" i="4"/>
  <c r="G634" i="4"/>
  <c r="S634" i="4"/>
  <c r="T634" i="4"/>
  <c r="G275" i="4"/>
  <c r="S275" i="4"/>
  <c r="T275" i="4"/>
  <c r="G405" i="4"/>
  <c r="V405" i="4" s="1"/>
  <c r="S405" i="4"/>
  <c r="T405" i="4"/>
  <c r="G1049" i="4"/>
  <c r="S1049" i="4"/>
  <c r="T1049" i="4"/>
  <c r="G1574" i="4"/>
  <c r="S1574" i="4"/>
  <c r="T1574" i="4"/>
  <c r="G345" i="4"/>
  <c r="V345" i="4" s="1"/>
  <c r="S345" i="4"/>
  <c r="T345" i="4"/>
  <c r="G791" i="4"/>
  <c r="S791" i="4"/>
  <c r="T791" i="4"/>
  <c r="G624" i="4"/>
  <c r="V624" i="4" s="1"/>
  <c r="S624" i="4"/>
  <c r="T624" i="4"/>
  <c r="G183" i="4"/>
  <c r="S183" i="4"/>
  <c r="T183" i="4"/>
  <c r="G1597" i="4"/>
  <c r="S1597" i="4"/>
  <c r="T1597" i="4"/>
  <c r="G372" i="4"/>
  <c r="V372" i="4" s="1"/>
  <c r="S372" i="4"/>
  <c r="T372" i="4"/>
  <c r="G576" i="4"/>
  <c r="S576" i="4"/>
  <c r="T576" i="4"/>
  <c r="G1270" i="4"/>
  <c r="S1270" i="4"/>
  <c r="T1270" i="4"/>
  <c r="G988" i="4"/>
  <c r="V988" i="4" s="1"/>
  <c r="S988" i="4"/>
  <c r="T988" i="4"/>
  <c r="G1322" i="4"/>
  <c r="S1322" i="4"/>
  <c r="T1322" i="4"/>
  <c r="G597" i="4"/>
  <c r="V597" i="4" s="1"/>
  <c r="S597" i="4"/>
  <c r="T597" i="4"/>
  <c r="G1116" i="4"/>
  <c r="S1116" i="4"/>
  <c r="T1116" i="4"/>
  <c r="G224" i="4"/>
  <c r="S224" i="4"/>
  <c r="T224" i="4"/>
  <c r="G1512" i="4"/>
  <c r="V1512" i="4" s="1"/>
  <c r="S1512" i="4"/>
  <c r="T1512" i="4"/>
  <c r="G1507" i="4"/>
  <c r="S1507" i="4"/>
  <c r="T1507" i="4"/>
  <c r="G1513" i="4"/>
  <c r="S1513" i="4"/>
  <c r="T1513" i="4"/>
  <c r="G731" i="4"/>
  <c r="V731" i="4" s="1"/>
  <c r="S731" i="4"/>
  <c r="T731" i="4"/>
  <c r="G818" i="4"/>
  <c r="S818" i="4"/>
  <c r="T818" i="4"/>
  <c r="G113" i="4"/>
  <c r="V113" i="4" s="1"/>
  <c r="S113" i="4"/>
  <c r="T113" i="4"/>
  <c r="G51" i="4"/>
  <c r="S51" i="4"/>
  <c r="T51" i="4"/>
  <c r="G631" i="4"/>
  <c r="S631" i="4"/>
  <c r="T631" i="4"/>
  <c r="G1114" i="4"/>
  <c r="V1114" i="4" s="1"/>
  <c r="S1114" i="4"/>
  <c r="T1114" i="4"/>
  <c r="G966" i="4"/>
  <c r="S966" i="4"/>
  <c r="T966" i="4"/>
  <c r="G456" i="4"/>
  <c r="S456" i="4"/>
  <c r="T456" i="4"/>
  <c r="G724" i="4"/>
  <c r="V724" i="4" s="1"/>
  <c r="S724" i="4"/>
  <c r="T724" i="4"/>
  <c r="G537" i="4"/>
  <c r="S537" i="4"/>
  <c r="T537" i="4"/>
  <c r="G1020" i="4"/>
  <c r="V1020" i="4" s="1"/>
  <c r="S1020" i="4"/>
  <c r="T1020" i="4"/>
  <c r="G19" i="4"/>
  <c r="S19" i="4"/>
  <c r="T19" i="4"/>
  <c r="G1329" i="4"/>
  <c r="S1329" i="4"/>
  <c r="T1329" i="4"/>
  <c r="G74" i="4"/>
  <c r="V74" i="4" s="1"/>
  <c r="S74" i="4"/>
  <c r="T74" i="4"/>
  <c r="G1604" i="4"/>
  <c r="S1604" i="4"/>
  <c r="T1604" i="4"/>
  <c r="G1071" i="4"/>
  <c r="S1071" i="4"/>
  <c r="T1071" i="4"/>
  <c r="G1034" i="4"/>
  <c r="V1034" i="4" s="1"/>
  <c r="S1034" i="4"/>
  <c r="T1034" i="4"/>
  <c r="G1319" i="4"/>
  <c r="S1319" i="4"/>
  <c r="T1319" i="4"/>
  <c r="G740" i="4"/>
  <c r="V740" i="4" s="1"/>
  <c r="S740" i="4"/>
  <c r="T740" i="4"/>
  <c r="G1134" i="4"/>
  <c r="S1134" i="4"/>
  <c r="T1134" i="4"/>
  <c r="G1124" i="4"/>
  <c r="S1124" i="4"/>
  <c r="T1124" i="4"/>
  <c r="G854" i="4"/>
  <c r="V854" i="4" s="1"/>
  <c r="S854" i="4"/>
  <c r="T854" i="4"/>
  <c r="G428" i="4"/>
  <c r="S428" i="4"/>
  <c r="T428" i="4"/>
  <c r="G690" i="4"/>
  <c r="S690" i="4"/>
  <c r="T690" i="4"/>
  <c r="G22" i="4"/>
  <c r="V22" i="4" s="1"/>
  <c r="S22" i="4"/>
  <c r="T22" i="4"/>
  <c r="G1346" i="4"/>
  <c r="S1346" i="4"/>
  <c r="T1346" i="4"/>
  <c r="G164" i="4"/>
  <c r="V164" i="4" s="1"/>
  <c r="S164" i="4"/>
  <c r="T164" i="4"/>
  <c r="G497" i="4"/>
  <c r="S497" i="4"/>
  <c r="T497" i="4"/>
  <c r="G237" i="4"/>
  <c r="S237" i="4"/>
  <c r="T237" i="4"/>
  <c r="G802" i="4"/>
  <c r="V802" i="4" s="1"/>
  <c r="S802" i="4"/>
  <c r="T802" i="4"/>
  <c r="G483" i="4"/>
  <c r="S483" i="4"/>
  <c r="T483" i="4"/>
  <c r="G1640" i="4"/>
  <c r="S1640" i="4"/>
  <c r="T1640" i="4"/>
  <c r="G92" i="4"/>
  <c r="V92" i="4" s="1"/>
  <c r="S92" i="4"/>
  <c r="T92" i="4"/>
  <c r="G207" i="4"/>
  <c r="S207" i="4"/>
  <c r="T207" i="4"/>
  <c r="G815" i="4"/>
  <c r="V815" i="4" s="1"/>
  <c r="S815" i="4"/>
  <c r="T815" i="4"/>
  <c r="G298" i="4"/>
  <c r="S298" i="4"/>
  <c r="T298" i="4"/>
  <c r="G1401" i="4"/>
  <c r="S1401" i="4"/>
  <c r="T1401" i="4"/>
  <c r="G1103" i="4"/>
  <c r="V1103" i="4" s="1"/>
  <c r="S1103" i="4"/>
  <c r="T1103" i="4"/>
  <c r="G922" i="4"/>
  <c r="S922" i="4"/>
  <c r="T922" i="4"/>
  <c r="G980" i="4"/>
  <c r="S980" i="4"/>
  <c r="T980" i="4"/>
  <c r="G1230" i="4"/>
  <c r="V1230" i="4" s="1"/>
  <c r="S1230" i="4"/>
  <c r="T1230" i="4"/>
  <c r="G3" i="4"/>
  <c r="S3" i="4"/>
  <c r="T3" i="4"/>
  <c r="G140" i="4"/>
  <c r="V140" i="4" s="1"/>
  <c r="S140" i="4"/>
  <c r="T140" i="4"/>
  <c r="G838" i="4"/>
  <c r="S838" i="4"/>
  <c r="T838" i="4"/>
  <c r="G1181" i="4"/>
  <c r="S1181" i="4"/>
  <c r="T1181" i="4"/>
  <c r="G1387" i="4"/>
  <c r="V1387" i="4" s="1"/>
  <c r="S1387" i="4"/>
  <c r="T1387" i="4"/>
  <c r="G1153" i="4"/>
  <c r="S1153" i="4"/>
  <c r="T1153" i="4"/>
  <c r="G194" i="4"/>
  <c r="S194" i="4"/>
  <c r="T194" i="4"/>
  <c r="G1548" i="4"/>
  <c r="V1548" i="4" s="1"/>
  <c r="S1548" i="4"/>
  <c r="T1548" i="4"/>
  <c r="G266" i="4"/>
  <c r="S266" i="4"/>
  <c r="T266" i="4"/>
  <c r="G653" i="4"/>
  <c r="V653" i="4" s="1"/>
  <c r="S653" i="4"/>
  <c r="T653" i="4"/>
  <c r="G613" i="4"/>
  <c r="S613" i="4"/>
  <c r="T613" i="4"/>
  <c r="G763" i="4"/>
  <c r="S763" i="4"/>
  <c r="T763" i="4"/>
  <c r="G913" i="4"/>
  <c r="V913" i="4" s="1"/>
  <c r="S913" i="4"/>
  <c r="T913" i="4"/>
  <c r="G782" i="4"/>
  <c r="S782" i="4"/>
  <c r="T782" i="4"/>
  <c r="G355" i="4"/>
  <c r="S355" i="4"/>
  <c r="T355" i="4"/>
  <c r="G1614" i="4"/>
  <c r="V1614" i="4" s="1"/>
  <c r="S1614" i="4"/>
  <c r="T1614" i="4"/>
  <c r="G474" i="4"/>
  <c r="S474" i="4"/>
  <c r="T474" i="4"/>
  <c r="G1173" i="4"/>
  <c r="V1173" i="4" s="1"/>
  <c r="S1173" i="4"/>
  <c r="T1173" i="4"/>
  <c r="G1639" i="4"/>
  <c r="S1639" i="4"/>
  <c r="T1639" i="4"/>
  <c r="G599" i="4"/>
  <c r="S599" i="4"/>
  <c r="T599" i="4"/>
  <c r="G963" i="4"/>
  <c r="V963" i="4" s="1"/>
  <c r="S963" i="4"/>
  <c r="T963" i="4"/>
  <c r="G1117" i="4"/>
  <c r="S1117" i="4"/>
  <c r="T1117" i="4"/>
  <c r="G1645" i="4"/>
  <c r="S1645" i="4"/>
  <c r="T1645" i="4"/>
  <c r="G174" i="4"/>
  <c r="V174" i="4" s="1"/>
  <c r="S174" i="4"/>
  <c r="T174" i="4"/>
  <c r="G1652" i="4"/>
  <c r="S1652" i="4"/>
  <c r="T1652" i="4"/>
  <c r="G379" i="4"/>
  <c r="V379" i="4" s="1"/>
  <c r="S379" i="4"/>
  <c r="T379" i="4"/>
  <c r="G1554" i="4"/>
  <c r="S1554" i="4"/>
  <c r="T1554" i="4"/>
  <c r="G1620" i="4"/>
  <c r="S1620" i="4"/>
  <c r="T1620" i="4"/>
  <c r="G898" i="4"/>
  <c r="V898" i="4" s="1"/>
  <c r="S898" i="4"/>
  <c r="T898" i="4"/>
  <c r="G216" i="4"/>
  <c r="S216" i="4"/>
  <c r="T216" i="4"/>
  <c r="G1367" i="4"/>
  <c r="S1367" i="4"/>
  <c r="T1367" i="4"/>
  <c r="G331" i="4"/>
  <c r="V331" i="4" s="1"/>
  <c r="S331" i="4"/>
  <c r="T331" i="4"/>
  <c r="G491" i="4"/>
  <c r="S491" i="4"/>
  <c r="T491" i="4"/>
  <c r="G970" i="4"/>
  <c r="V970" i="4" s="1"/>
  <c r="S970" i="4"/>
  <c r="T970" i="4"/>
  <c r="G1406" i="4"/>
  <c r="S1406" i="4"/>
  <c r="T1406" i="4"/>
  <c r="G1028" i="4"/>
  <c r="S1028" i="4"/>
  <c r="T1028" i="4"/>
  <c r="G1197" i="4"/>
  <c r="V1197" i="4" s="1"/>
  <c r="S1197" i="4"/>
  <c r="T1197" i="4"/>
  <c r="G878" i="4"/>
  <c r="S878" i="4"/>
  <c r="T878" i="4"/>
  <c r="G1609" i="4"/>
  <c r="S1609" i="4"/>
  <c r="T1609" i="4"/>
  <c r="G419" i="4"/>
  <c r="V419" i="4" s="1"/>
  <c r="S419" i="4"/>
  <c r="T419" i="4"/>
  <c r="G1182" i="4"/>
  <c r="S1182" i="4"/>
  <c r="T1182" i="4"/>
  <c r="G70" i="4"/>
  <c r="V70" i="4" s="1"/>
  <c r="S70" i="4"/>
  <c r="T70" i="4"/>
  <c r="G281" i="4"/>
  <c r="S281" i="4"/>
  <c r="T281" i="4"/>
  <c r="G991" i="4"/>
  <c r="S991" i="4"/>
  <c r="T991" i="4"/>
  <c r="G1275" i="4"/>
  <c r="V1275" i="4" s="1"/>
  <c r="S1275" i="4"/>
  <c r="T1275" i="4"/>
  <c r="G159" i="4"/>
  <c r="S159" i="4"/>
  <c r="T159" i="4"/>
  <c r="G398" i="4"/>
  <c r="S398" i="4"/>
  <c r="T398" i="4"/>
  <c r="G1048" i="4"/>
  <c r="V1048" i="4" s="1"/>
  <c r="S1048" i="4"/>
  <c r="T1048" i="4"/>
  <c r="G171" i="4"/>
  <c r="S171" i="4"/>
  <c r="T171" i="4"/>
  <c r="G844" i="4"/>
  <c r="V844" i="4" s="1"/>
  <c r="S844" i="4"/>
  <c r="T844" i="4"/>
  <c r="G932" i="4"/>
  <c r="S932" i="4"/>
  <c r="T932" i="4"/>
  <c r="G629" i="4"/>
  <c r="S629" i="4"/>
  <c r="T629" i="4"/>
  <c r="G368" i="4"/>
  <c r="V368" i="4" s="1"/>
  <c r="S368" i="4"/>
  <c r="T368" i="4"/>
  <c r="G1047" i="4"/>
  <c r="S1047" i="4"/>
  <c r="T1047" i="4"/>
  <c r="G448" i="4"/>
  <c r="S448" i="4"/>
  <c r="T448" i="4"/>
  <c r="G230" i="4"/>
  <c r="V230" i="4" s="1"/>
  <c r="S230" i="4"/>
  <c r="T230" i="4"/>
  <c r="G1595" i="4"/>
  <c r="S1595" i="4"/>
  <c r="T1595" i="4"/>
  <c r="G300" i="4"/>
  <c r="V300" i="4" s="1"/>
  <c r="S300" i="4"/>
  <c r="T300" i="4"/>
  <c r="G305" i="4"/>
  <c r="S305" i="4"/>
  <c r="T305" i="4"/>
  <c r="G1066" i="4"/>
  <c r="S1066" i="4"/>
  <c r="T1066" i="4"/>
  <c r="G1065" i="4"/>
  <c r="V1065" i="4" s="1"/>
  <c r="S1065" i="4"/>
  <c r="T1065" i="4"/>
  <c r="G1586" i="4"/>
  <c r="S1586" i="4"/>
  <c r="T1586" i="4"/>
  <c r="G860" i="4"/>
  <c r="S860" i="4"/>
  <c r="T860" i="4"/>
  <c r="G243" i="4"/>
  <c r="V243" i="4" s="1"/>
  <c r="S243" i="4"/>
  <c r="T243" i="4"/>
  <c r="G1581" i="4"/>
  <c r="S1581" i="4"/>
  <c r="T1581" i="4"/>
  <c r="G1232" i="4"/>
  <c r="V1232" i="4" s="1"/>
  <c r="S1232" i="4"/>
  <c r="T1232" i="4"/>
  <c r="G610" i="4"/>
  <c r="S610" i="4"/>
  <c r="T610" i="4"/>
  <c r="G801" i="4"/>
  <c r="S801" i="4"/>
  <c r="T801" i="4"/>
  <c r="G700" i="4"/>
  <c r="V700" i="4" s="1"/>
  <c r="S700" i="4"/>
  <c r="T700" i="4"/>
  <c r="G574" i="4"/>
  <c r="S574" i="4"/>
  <c r="T574" i="4"/>
  <c r="G1684" i="4"/>
  <c r="S1684" i="4"/>
  <c r="T1684" i="4"/>
  <c r="G534" i="4"/>
  <c r="V534" i="4" s="1"/>
  <c r="S534" i="4"/>
  <c r="T534" i="4"/>
  <c r="G809" i="4"/>
  <c r="S809" i="4"/>
  <c r="T809" i="4"/>
  <c r="G579" i="4"/>
  <c r="V579" i="4" s="1"/>
  <c r="S579" i="4"/>
  <c r="T579" i="4"/>
  <c r="G93" i="4"/>
  <c r="S93" i="4"/>
  <c r="T93" i="4"/>
  <c r="G1100" i="4"/>
  <c r="S1100" i="4"/>
  <c r="T1100" i="4"/>
  <c r="G1280" i="4"/>
  <c r="V1280" i="4" s="1"/>
  <c r="S1280" i="4"/>
  <c r="T1280" i="4"/>
  <c r="G806" i="4"/>
  <c r="S806" i="4"/>
  <c r="T806" i="4"/>
  <c r="G974" i="4"/>
  <c r="S974" i="4"/>
  <c r="T974" i="4"/>
  <c r="G1096" i="4"/>
  <c r="V1096" i="4" s="1"/>
  <c r="S1096" i="4"/>
  <c r="T1096" i="4"/>
  <c r="G1076" i="4"/>
  <c r="S1076" i="4"/>
  <c r="T1076" i="4"/>
  <c r="G639" i="4"/>
  <c r="V639" i="4" s="1"/>
  <c r="S639" i="4"/>
  <c r="T639" i="4"/>
  <c r="G110" i="4"/>
  <c r="S110" i="4"/>
  <c r="T110" i="4"/>
  <c r="G414" i="4"/>
  <c r="S414" i="4"/>
  <c r="T414" i="4"/>
  <c r="G1244" i="4"/>
  <c r="V1244" i="4" s="1"/>
  <c r="S1244" i="4"/>
  <c r="T1244" i="4"/>
  <c r="G535" i="4"/>
  <c r="S535" i="4"/>
  <c r="T535" i="4"/>
  <c r="G1136" i="4"/>
  <c r="S1136" i="4"/>
  <c r="T1136" i="4"/>
  <c r="G995" i="4"/>
  <c r="V995" i="4" s="1"/>
  <c r="S995" i="4"/>
  <c r="T995" i="4"/>
  <c r="G1029" i="4"/>
  <c r="S1029" i="4"/>
  <c r="T1029" i="4"/>
  <c r="G546" i="4"/>
  <c r="V546" i="4" s="1"/>
  <c r="S546" i="4"/>
  <c r="T546" i="4"/>
  <c r="G712" i="4"/>
  <c r="S712" i="4"/>
  <c r="T712" i="4"/>
  <c r="G703" i="4"/>
  <c r="S703" i="4"/>
  <c r="T703" i="4"/>
  <c r="G1013" i="4"/>
  <c r="V1013" i="4" s="1"/>
  <c r="S1013" i="4"/>
  <c r="T1013" i="4"/>
  <c r="G598" i="4"/>
  <c r="S598" i="4"/>
  <c r="T598" i="4"/>
  <c r="G470" i="4"/>
  <c r="S470" i="4"/>
  <c r="T470" i="4"/>
  <c r="G1217" i="4"/>
  <c r="V1217" i="4" s="1"/>
  <c r="S1217" i="4"/>
  <c r="T1217" i="4"/>
  <c r="G1140" i="4"/>
  <c r="S1140" i="4"/>
  <c r="T1140" i="4"/>
  <c r="G571" i="4"/>
  <c r="V571" i="4" s="1"/>
  <c r="S571" i="4"/>
  <c r="T571" i="4"/>
  <c r="G747" i="4"/>
  <c r="S747" i="4"/>
  <c r="T747" i="4"/>
  <c r="G365" i="4"/>
  <c r="S365" i="4"/>
  <c r="T365" i="4"/>
  <c r="G965" i="4"/>
  <c r="V965" i="4" s="1"/>
  <c r="S965" i="4"/>
  <c r="T965" i="4"/>
  <c r="G1298" i="4"/>
  <c r="S1298" i="4"/>
  <c r="T1298" i="4"/>
  <c r="G257" i="4"/>
  <c r="S257" i="4"/>
  <c r="T257" i="4"/>
  <c r="G577" i="4"/>
  <c r="V577" i="4" s="1"/>
  <c r="S577" i="4"/>
  <c r="T577" i="4"/>
  <c r="G136" i="4"/>
  <c r="S136" i="4"/>
  <c r="T136" i="4"/>
  <c r="G310" i="4"/>
  <c r="V310" i="4" s="1"/>
  <c r="S310" i="4"/>
  <c r="T310" i="4"/>
  <c r="G1187" i="4"/>
  <c r="S1187" i="4"/>
  <c r="T1187" i="4"/>
  <c r="G527" i="4"/>
  <c r="S527" i="4"/>
  <c r="T527" i="4"/>
  <c r="G235" i="4"/>
  <c r="V235" i="4" s="1"/>
  <c r="S235" i="4"/>
  <c r="T235" i="4"/>
  <c r="G594" i="4"/>
  <c r="S594" i="4"/>
  <c r="T594" i="4"/>
  <c r="G642" i="4"/>
  <c r="S642" i="4"/>
  <c r="T642" i="4"/>
  <c r="G1042" i="4"/>
  <c r="V1042" i="4" s="1"/>
  <c r="S1042" i="4"/>
  <c r="T1042" i="4"/>
  <c r="G1661" i="4"/>
  <c r="S1661" i="4"/>
  <c r="T1661" i="4"/>
  <c r="G542" i="4"/>
  <c r="V542" i="4" s="1"/>
  <c r="S542" i="4"/>
  <c r="T542" i="4"/>
  <c r="G736" i="4"/>
  <c r="S736" i="4"/>
  <c r="T736" i="4"/>
  <c r="G643" i="4"/>
  <c r="S643" i="4"/>
  <c r="T643" i="4"/>
  <c r="G976" i="4"/>
  <c r="V976" i="4" s="1"/>
  <c r="S976" i="4"/>
  <c r="T976" i="4"/>
  <c r="G842" i="4"/>
  <c r="S842" i="4"/>
  <c r="T842" i="4"/>
  <c r="G1677" i="4"/>
  <c r="S1677" i="4"/>
  <c r="T1677" i="4"/>
  <c r="G9" i="4"/>
  <c r="V9" i="4" s="1"/>
  <c r="S9" i="4"/>
  <c r="T9" i="4"/>
  <c r="G1457" i="4"/>
  <c r="S1457" i="4"/>
  <c r="T1457" i="4"/>
  <c r="G730" i="4"/>
  <c r="V730" i="4" s="1"/>
  <c r="S730" i="4"/>
  <c r="T730" i="4"/>
  <c r="G946" i="4"/>
  <c r="S946" i="4"/>
  <c r="T946" i="4"/>
  <c r="G1624" i="4"/>
  <c r="S1624" i="4"/>
  <c r="T1624" i="4"/>
  <c r="G239" i="4"/>
  <c r="V239" i="4" s="1"/>
  <c r="S239" i="4"/>
  <c r="T239" i="4"/>
  <c r="G1475" i="4"/>
  <c r="S1475" i="4"/>
  <c r="T1475" i="4"/>
  <c r="G354" i="4"/>
  <c r="S354" i="4"/>
  <c r="T354" i="4"/>
  <c r="G1514" i="4"/>
  <c r="V1514" i="4" s="1"/>
  <c r="S1514" i="4"/>
  <c r="T1514" i="4"/>
  <c r="G1304" i="4"/>
  <c r="S1304" i="4"/>
  <c r="T1304" i="4"/>
  <c r="G1256" i="4"/>
  <c r="V1256" i="4" s="1"/>
  <c r="S1256" i="4"/>
  <c r="T1256" i="4"/>
  <c r="G828" i="4"/>
  <c r="S828" i="4"/>
  <c r="T828" i="4"/>
  <c r="G261" i="4"/>
  <c r="S261" i="4"/>
  <c r="T261" i="4"/>
  <c r="G1522" i="4"/>
  <c r="V1522" i="4" s="1"/>
  <c r="S1522" i="4"/>
  <c r="T1522" i="4"/>
  <c r="G1170" i="4"/>
  <c r="S1170" i="4"/>
  <c r="T1170" i="4"/>
  <c r="G699" i="4"/>
  <c r="S699" i="4"/>
  <c r="T699" i="4"/>
  <c r="G722" i="4"/>
  <c r="V722" i="4" s="1"/>
  <c r="S722" i="4"/>
  <c r="T722" i="4"/>
  <c r="G1268" i="4"/>
  <c r="S1268" i="4"/>
  <c r="T1268" i="4"/>
  <c r="G1659" i="4"/>
  <c r="V1659" i="4" s="1"/>
  <c r="S1659" i="4"/>
  <c r="T1659" i="4"/>
  <c r="G1089" i="4"/>
  <c r="S1089" i="4"/>
  <c r="T1089" i="4"/>
  <c r="G1128" i="4"/>
  <c r="S1128" i="4"/>
  <c r="T1128" i="4"/>
  <c r="G1578" i="4"/>
  <c r="V1578" i="4" s="1"/>
  <c r="S1578" i="4"/>
  <c r="T1578" i="4"/>
  <c r="G1024" i="4"/>
  <c r="S1024" i="4"/>
  <c r="T1024" i="4"/>
  <c r="G793" i="4"/>
  <c r="S793" i="4"/>
  <c r="T793" i="4"/>
  <c r="G1489" i="4"/>
  <c r="V1489" i="4" s="1"/>
  <c r="S1489" i="4"/>
  <c r="T1489" i="4"/>
  <c r="G1175" i="4"/>
  <c r="S1175" i="4"/>
  <c r="T1175" i="4"/>
  <c r="G219" i="4"/>
  <c r="V219" i="4" s="1"/>
  <c r="S219" i="4"/>
  <c r="T219" i="4"/>
  <c r="G942" i="4"/>
  <c r="S942" i="4"/>
  <c r="T942" i="4"/>
  <c r="G279" i="4"/>
  <c r="S279" i="4"/>
  <c r="T279" i="4"/>
  <c r="G1287" i="4"/>
  <c r="V1287" i="4" s="1"/>
  <c r="S1287" i="4"/>
  <c r="T1287" i="4"/>
  <c r="G790" i="4"/>
  <c r="S790" i="4"/>
  <c r="T790" i="4"/>
  <c r="G1418" i="4"/>
  <c r="S1418" i="4"/>
  <c r="T1418" i="4"/>
  <c r="G518" i="4"/>
  <c r="V518" i="4" s="1"/>
  <c r="S518" i="4"/>
  <c r="T518" i="4"/>
  <c r="G529" i="4"/>
  <c r="S529" i="4"/>
  <c r="T529" i="4"/>
  <c r="G1179" i="4"/>
  <c r="V1179" i="4" s="1"/>
  <c r="S1179" i="4"/>
  <c r="T1179" i="4"/>
  <c r="G834" i="4"/>
  <c r="S834" i="4"/>
  <c r="T834" i="4"/>
  <c r="G993" i="4"/>
  <c r="S993" i="4"/>
  <c r="T993" i="4"/>
  <c r="G4" i="4"/>
  <c r="V4" i="4" s="1"/>
  <c r="S4" i="4"/>
  <c r="T4" i="4"/>
  <c r="G336" i="4"/>
  <c r="S336" i="4"/>
  <c r="T336" i="4"/>
  <c r="G1252" i="4"/>
  <c r="S1252" i="4"/>
  <c r="T1252" i="4"/>
  <c r="G451" i="4"/>
  <c r="V451" i="4" s="1"/>
  <c r="S451" i="4"/>
  <c r="T451" i="4"/>
  <c r="G674" i="4"/>
  <c r="S674" i="4"/>
  <c r="T674" i="4"/>
  <c r="G1615" i="4"/>
  <c r="V1615" i="4" s="1"/>
  <c r="S1615" i="4"/>
  <c r="T1615" i="4"/>
  <c r="G323" i="4"/>
  <c r="S323" i="4"/>
  <c r="T323" i="4"/>
  <c r="G1148" i="4"/>
  <c r="S1148" i="4"/>
  <c r="T1148" i="4"/>
  <c r="G648" i="4"/>
  <c r="V648" i="4" s="1"/>
  <c r="S648" i="4"/>
  <c r="T648" i="4"/>
  <c r="G1466" i="4"/>
  <c r="S1466" i="4"/>
  <c r="T1466" i="4"/>
  <c r="G1141" i="4"/>
  <c r="S1141" i="4"/>
  <c r="T1141" i="4"/>
  <c r="G1113" i="4"/>
  <c r="V1113" i="4" s="1"/>
  <c r="S1113" i="4"/>
  <c r="T1113" i="4"/>
  <c r="G234" i="4"/>
  <c r="S234" i="4"/>
  <c r="T234" i="4"/>
  <c r="G1072" i="4"/>
  <c r="V1072" i="4" s="1"/>
  <c r="S1072" i="4"/>
  <c r="T1072" i="4"/>
  <c r="G288" i="4"/>
  <c r="S288" i="4"/>
  <c r="T288" i="4"/>
  <c r="G1061" i="4"/>
  <c r="S1061" i="4"/>
  <c r="T1061" i="4"/>
  <c r="G951" i="4"/>
  <c r="V951" i="4" s="1"/>
  <c r="S951" i="4"/>
  <c r="T951" i="4"/>
  <c r="G190" i="4"/>
  <c r="S190" i="4"/>
  <c r="T190" i="4"/>
  <c r="G1416" i="4"/>
  <c r="S1416" i="4"/>
  <c r="T1416" i="4"/>
  <c r="G1550" i="4"/>
  <c r="V1550" i="4" s="1"/>
  <c r="S1550" i="4"/>
  <c r="T1550" i="4"/>
  <c r="G935" i="4"/>
  <c r="S935" i="4"/>
  <c r="T935" i="4"/>
  <c r="G394" i="4"/>
  <c r="V394" i="4" s="1"/>
  <c r="S394" i="4"/>
  <c r="T394" i="4"/>
  <c r="G1435" i="4"/>
  <c r="S1435" i="4"/>
  <c r="T1435" i="4"/>
  <c r="G816" i="4"/>
  <c r="S816" i="4"/>
  <c r="T816" i="4"/>
  <c r="G1126" i="4"/>
  <c r="V1126" i="4" s="1"/>
  <c r="S1126" i="4"/>
  <c r="T1126" i="4"/>
  <c r="G1138" i="4"/>
  <c r="S1138" i="4"/>
  <c r="T1138" i="4"/>
  <c r="G1462" i="4"/>
  <c r="S1462" i="4"/>
  <c r="T1462" i="4"/>
  <c r="G907" i="4"/>
  <c r="V907" i="4" s="1"/>
  <c r="S907" i="4"/>
  <c r="T907" i="4"/>
  <c r="G1290" i="4"/>
  <c r="S1290" i="4"/>
  <c r="T1290" i="4"/>
  <c r="G277" i="4"/>
  <c r="V277" i="4" s="1"/>
  <c r="S277" i="4"/>
  <c r="T277" i="4"/>
  <c r="G1258" i="4"/>
  <c r="S1258" i="4"/>
  <c r="T1258" i="4"/>
  <c r="G119" i="4"/>
  <c r="S119" i="4"/>
  <c r="T119" i="4"/>
  <c r="G580" i="4"/>
  <c r="V580" i="4" s="1"/>
  <c r="S580" i="4"/>
  <c r="T580" i="4"/>
  <c r="G182" i="4"/>
  <c r="S182" i="4"/>
  <c r="T182" i="4"/>
  <c r="G112" i="4"/>
  <c r="S112" i="4"/>
  <c r="T112" i="4"/>
  <c r="G1331" i="4"/>
  <c r="V1331" i="4" s="1"/>
  <c r="S1331" i="4"/>
  <c r="T1331" i="4"/>
  <c r="G1202" i="4"/>
  <c r="S1202" i="4"/>
  <c r="T1202" i="4"/>
  <c r="G886" i="4"/>
  <c r="V886" i="4" s="1"/>
  <c r="S886" i="4"/>
  <c r="T886" i="4"/>
  <c r="G920" i="4"/>
  <c r="S920" i="4"/>
  <c r="T920" i="4"/>
  <c r="G837" i="4"/>
  <c r="S837" i="4"/>
  <c r="T837" i="4"/>
  <c r="G1547" i="4"/>
  <c r="V1547" i="4" s="1"/>
  <c r="S1547" i="4"/>
  <c r="T1547" i="4"/>
  <c r="G160" i="4"/>
  <c r="S160" i="4"/>
  <c r="T160" i="4"/>
  <c r="G130" i="4"/>
  <c r="S130" i="4"/>
  <c r="T130" i="4"/>
  <c r="G583" i="4"/>
  <c r="V583" i="4" s="1"/>
  <c r="S583" i="4"/>
  <c r="T583" i="4"/>
  <c r="G1519" i="4"/>
  <c r="S1519" i="4"/>
  <c r="T1519" i="4"/>
  <c r="G968" i="4"/>
  <c r="V968" i="4" s="1"/>
  <c r="S968" i="4"/>
  <c r="T968" i="4"/>
  <c r="G733" i="4"/>
  <c r="S733" i="4"/>
  <c r="T733" i="4"/>
  <c r="G1446" i="4"/>
  <c r="S1446" i="4"/>
  <c r="T1446" i="4"/>
  <c r="G912" i="4"/>
  <c r="V912" i="4" s="1"/>
  <c r="S912" i="4"/>
  <c r="T912" i="4"/>
  <c r="G867" i="4"/>
  <c r="S867" i="4"/>
  <c r="T867" i="4"/>
  <c r="G146" i="4"/>
  <c r="S146" i="4"/>
  <c r="T146" i="4"/>
  <c r="G1382" i="4"/>
  <c r="V1382" i="4" s="1"/>
  <c r="S1382" i="4"/>
  <c r="T1382" i="4"/>
  <c r="G254" i="4"/>
  <c r="S254" i="4"/>
  <c r="T254" i="4"/>
  <c r="G862" i="4"/>
  <c r="V862" i="4" s="1"/>
  <c r="S862" i="4"/>
  <c r="T862" i="4"/>
  <c r="G5" i="4"/>
  <c r="S5" i="4"/>
  <c r="T5" i="4"/>
  <c r="G553" i="4"/>
  <c r="S553" i="4"/>
  <c r="T553" i="4"/>
  <c r="G1606" i="4"/>
  <c r="V1606" i="4" s="1"/>
  <c r="S1606" i="4"/>
  <c r="T1606" i="4"/>
  <c r="G184" i="4"/>
  <c r="S184" i="4"/>
  <c r="T184" i="4"/>
  <c r="G525" i="4"/>
  <c r="S525" i="4"/>
  <c r="T525" i="4"/>
  <c r="G25" i="4"/>
  <c r="V25" i="4" s="1"/>
  <c r="S25" i="4"/>
  <c r="T25" i="4"/>
  <c r="G741" i="4"/>
  <c r="S741" i="4"/>
  <c r="T741" i="4"/>
  <c r="G874" i="4"/>
  <c r="V874" i="4" s="1"/>
  <c r="S874" i="4"/>
  <c r="T874" i="4"/>
  <c r="G30" i="4"/>
  <c r="S30" i="4"/>
  <c r="T30" i="4"/>
  <c r="G1628" i="4"/>
  <c r="S1628" i="4"/>
  <c r="T1628" i="4"/>
  <c r="G1260" i="4"/>
  <c r="S1260" i="4"/>
  <c r="T1260" i="4"/>
  <c r="G1490" i="4"/>
  <c r="S1490" i="4"/>
  <c r="T1490" i="4"/>
  <c r="G585" i="4"/>
  <c r="S585" i="4"/>
  <c r="T585" i="4"/>
  <c r="G1266" i="4"/>
  <c r="V1266" i="4" s="1"/>
  <c r="S1266" i="4"/>
  <c r="T1266" i="4"/>
  <c r="G233" i="4"/>
  <c r="S233" i="4"/>
  <c r="T233" i="4"/>
  <c r="G462" i="4"/>
  <c r="V462" i="4" s="1"/>
  <c r="S462" i="4"/>
  <c r="T462" i="4"/>
  <c r="G416" i="4"/>
  <c r="S416" i="4"/>
  <c r="T416" i="4"/>
  <c r="G1348" i="4"/>
  <c r="S1348" i="4"/>
  <c r="T1348" i="4"/>
  <c r="G1664" i="4"/>
  <c r="S1664" i="4"/>
  <c r="T1664" i="4"/>
  <c r="G1278" i="4"/>
  <c r="S1278" i="4"/>
  <c r="T1278" i="4"/>
  <c r="G1276" i="4"/>
  <c r="S1276" i="4"/>
  <c r="T1276" i="4"/>
  <c r="G715" i="4"/>
  <c r="V715" i="4" s="1"/>
  <c r="S715" i="4"/>
  <c r="T715" i="4"/>
  <c r="G541" i="4"/>
  <c r="S541" i="4"/>
  <c r="T541" i="4"/>
  <c r="G1627" i="4"/>
  <c r="V1627" i="4" s="1"/>
  <c r="S1627" i="4"/>
  <c r="T1627" i="4"/>
  <c r="G1302" i="4"/>
  <c r="S1302" i="4"/>
  <c r="T1302" i="4"/>
  <c r="G1151" i="4"/>
  <c r="S1151" i="4"/>
  <c r="T1151" i="4"/>
  <c r="G55" i="4"/>
  <c r="V55" i="4" s="1"/>
  <c r="S55" i="4"/>
  <c r="T55" i="4"/>
  <c r="G937" i="4"/>
  <c r="S937" i="4"/>
  <c r="T937" i="4"/>
  <c r="G1405" i="4"/>
  <c r="S1405" i="4"/>
  <c r="T1405" i="4"/>
  <c r="G507" i="4"/>
  <c r="V507" i="4" s="1"/>
  <c r="S507" i="4"/>
  <c r="T507" i="4"/>
  <c r="G200" i="4"/>
  <c r="S200" i="4"/>
  <c r="T200" i="4"/>
  <c r="G742" i="4"/>
  <c r="V742" i="4" s="1"/>
  <c r="S742" i="4"/>
  <c r="T742" i="4"/>
  <c r="G1651" i="4"/>
  <c r="S1651" i="4"/>
  <c r="T1651" i="4"/>
  <c r="G931" i="4"/>
  <c r="S931" i="4"/>
  <c r="T931" i="4"/>
  <c r="G26" i="4"/>
  <c r="V26" i="4" s="1"/>
  <c r="S26" i="4"/>
  <c r="T26" i="4"/>
  <c r="G441" i="4"/>
  <c r="S441" i="4"/>
  <c r="T441" i="4"/>
  <c r="G1000" i="4"/>
  <c r="S1000" i="4"/>
  <c r="T1000" i="4"/>
  <c r="G1358" i="4"/>
  <c r="V1358" i="4" s="1"/>
  <c r="S1358" i="4"/>
  <c r="T1358" i="4"/>
  <c r="G1359" i="4"/>
  <c r="S1359" i="4"/>
  <c r="T1359" i="4"/>
  <c r="G540" i="4"/>
  <c r="V540" i="4" s="1"/>
  <c r="S540" i="4"/>
  <c r="T540" i="4"/>
  <c r="G98" i="4"/>
  <c r="S98" i="4"/>
  <c r="T98" i="4"/>
  <c r="G142" i="4"/>
  <c r="S142" i="4"/>
  <c r="T142" i="4"/>
  <c r="G388" i="4"/>
  <c r="V388" i="4" s="1"/>
  <c r="S388" i="4"/>
  <c r="T388" i="4"/>
  <c r="G979" i="4"/>
  <c r="S979" i="4"/>
  <c r="T979" i="4"/>
  <c r="G1296" i="4"/>
  <c r="S1296" i="4"/>
  <c r="T1296" i="4"/>
  <c r="G719" i="4"/>
  <c r="V719" i="4" s="1"/>
  <c r="S719" i="4"/>
  <c r="T719" i="4"/>
  <c r="G528" i="4"/>
  <c r="S528" i="4"/>
  <c r="T528" i="4"/>
  <c r="G1095" i="4"/>
  <c r="V1095" i="4" s="1"/>
  <c r="S1095" i="4"/>
  <c r="T1095" i="4"/>
  <c r="G725" i="4"/>
  <c r="S725" i="4"/>
  <c r="T725" i="4"/>
  <c r="G1233" i="4"/>
  <c r="S1233" i="4"/>
  <c r="T1233" i="4"/>
  <c r="G106" i="4"/>
  <c r="V106" i="4" s="1"/>
  <c r="S106" i="4"/>
  <c r="T106" i="4"/>
  <c r="G1660" i="4"/>
  <c r="S1660" i="4"/>
  <c r="T1660" i="4"/>
  <c r="G1058" i="4"/>
  <c r="S1058" i="4"/>
  <c r="T1058" i="4"/>
  <c r="G253" i="4"/>
  <c r="V253" i="4" s="1"/>
  <c r="S253" i="4"/>
  <c r="T253" i="4"/>
  <c r="G1323" i="4"/>
  <c r="S1323" i="4"/>
  <c r="T1323" i="4"/>
  <c r="G1445" i="4"/>
  <c r="V1445" i="4" s="1"/>
  <c r="S1445" i="4"/>
  <c r="T1445" i="4"/>
  <c r="G676" i="4"/>
  <c r="S676" i="4"/>
  <c r="T676" i="4"/>
  <c r="G644" i="4"/>
  <c r="S644" i="4"/>
  <c r="T644" i="4"/>
  <c r="G799" i="4"/>
  <c r="V799" i="4" s="1"/>
  <c r="S799" i="4"/>
  <c r="T799" i="4"/>
  <c r="G84" i="4"/>
  <c r="S84" i="4"/>
  <c r="T84" i="4"/>
  <c r="G972" i="4"/>
  <c r="S972" i="4"/>
  <c r="T972" i="4"/>
  <c r="G1424" i="4"/>
  <c r="V1424" i="4" s="1"/>
  <c r="S1424" i="4"/>
  <c r="T1424" i="4"/>
  <c r="G68" i="4"/>
  <c r="S68" i="4"/>
  <c r="T68" i="4"/>
  <c r="G186" i="4"/>
  <c r="V186" i="4" s="1"/>
  <c r="S186" i="4"/>
  <c r="T186" i="4"/>
  <c r="G501" i="4"/>
  <c r="S501" i="4"/>
  <c r="T501" i="4"/>
  <c r="G824" i="4"/>
  <c r="S824" i="4"/>
  <c r="T824" i="4"/>
  <c r="G1430" i="4"/>
  <c r="V1430" i="4" s="1"/>
  <c r="S1430" i="4"/>
  <c r="T1430" i="4"/>
  <c r="G155" i="4"/>
  <c r="S155" i="4"/>
  <c r="T155" i="4"/>
  <c r="G1612" i="4"/>
  <c r="S1612" i="4"/>
  <c r="T1612" i="4"/>
  <c r="G18" i="4"/>
  <c r="V18" i="4" s="1"/>
  <c r="S18" i="4"/>
  <c r="T18" i="4"/>
  <c r="G466" i="4"/>
  <c r="S466" i="4"/>
  <c r="T466" i="4"/>
  <c r="G421" i="4"/>
  <c r="V421" i="4" s="1"/>
  <c r="S421" i="4"/>
  <c r="T421" i="4"/>
  <c r="G397" i="4"/>
  <c r="S397" i="4"/>
  <c r="T397" i="4"/>
  <c r="G1477" i="4"/>
  <c r="S1477" i="4"/>
  <c r="T1477" i="4"/>
  <c r="G1251" i="4"/>
  <c r="V1251" i="4" s="1"/>
  <c r="S1251" i="4"/>
  <c r="T1251" i="4"/>
  <c r="G145" i="4"/>
  <c r="S145" i="4"/>
  <c r="T145" i="4"/>
  <c r="G1062" i="4"/>
  <c r="S1062" i="4"/>
  <c r="T1062" i="4"/>
  <c r="G1098" i="4"/>
  <c r="V1098" i="4" s="1"/>
  <c r="S1098" i="4"/>
  <c r="T1098" i="4"/>
  <c r="G1644" i="4"/>
  <c r="S1644" i="4"/>
  <c r="T1644" i="4"/>
  <c r="G655" i="4"/>
  <c r="V655" i="4" s="1"/>
  <c r="S655" i="4"/>
  <c r="T655" i="4"/>
  <c r="G1016" i="4"/>
  <c r="S1016" i="4"/>
  <c r="T1016" i="4"/>
  <c r="G762" i="4"/>
  <c r="S762" i="4"/>
  <c r="T762" i="4"/>
  <c r="G180" i="4"/>
  <c r="V180" i="4" s="1"/>
  <c r="S180" i="4"/>
  <c r="T180" i="4"/>
  <c r="G1495" i="4"/>
  <c r="S1495" i="4"/>
  <c r="T1495" i="4"/>
  <c r="G71" i="4"/>
  <c r="S71" i="4"/>
  <c r="T71" i="4"/>
  <c r="G1255" i="4"/>
  <c r="V1255" i="4" s="1"/>
  <c r="S1255" i="4"/>
  <c r="T1255" i="4"/>
  <c r="G555" i="4"/>
  <c r="S555" i="4"/>
  <c r="T555" i="4"/>
  <c r="G107" i="4"/>
  <c r="V107" i="4" s="1"/>
  <c r="S107" i="4"/>
  <c r="T107" i="4"/>
  <c r="G127" i="4"/>
  <c r="S127" i="4"/>
  <c r="T127" i="4"/>
  <c r="G1104" i="4"/>
  <c r="S1104" i="4"/>
  <c r="T1104" i="4"/>
  <c r="G900" i="4"/>
  <c r="V900" i="4" s="1"/>
  <c r="S900" i="4"/>
  <c r="T900" i="4"/>
  <c r="G356" i="4"/>
  <c r="S356" i="4"/>
  <c r="T356" i="4"/>
  <c r="G1273" i="4"/>
  <c r="S1273" i="4"/>
  <c r="T1273" i="4"/>
  <c r="G1259" i="4"/>
  <c r="V1259" i="4" s="1"/>
  <c r="S1259" i="4"/>
  <c r="T1259" i="4"/>
  <c r="G154" i="4"/>
  <c r="S154" i="4"/>
  <c r="T154" i="4"/>
  <c r="G1338" i="4"/>
  <c r="V1338" i="4" s="1"/>
  <c r="S1338" i="4"/>
  <c r="T1338" i="4"/>
  <c r="G1535" i="4"/>
  <c r="S1535" i="4"/>
  <c r="T1535" i="4"/>
  <c r="G671" i="4"/>
  <c r="S671" i="4"/>
  <c r="T671" i="4"/>
  <c r="G217" i="4"/>
  <c r="V217" i="4" s="1"/>
  <c r="S217" i="4"/>
  <c r="T217" i="4"/>
  <c r="G408" i="4"/>
  <c r="S408" i="4"/>
  <c r="T408" i="4"/>
  <c r="G921" i="4"/>
  <c r="S921" i="4"/>
  <c r="T921" i="4"/>
  <c r="G66" i="4"/>
  <c r="V66" i="4" s="1"/>
  <c r="S66" i="4"/>
  <c r="T66" i="4"/>
  <c r="G940" i="4"/>
  <c r="S940" i="4"/>
  <c r="T940" i="4"/>
  <c r="G835" i="4"/>
  <c r="V835" i="4" s="1"/>
  <c r="S835" i="4"/>
  <c r="T835" i="4"/>
  <c r="G1658" i="4"/>
  <c r="S1658" i="4"/>
  <c r="T1658" i="4"/>
  <c r="G885" i="4"/>
  <c r="S885" i="4"/>
  <c r="T885" i="4"/>
  <c r="G697" i="4"/>
  <c r="S697" i="4"/>
  <c r="T697" i="4"/>
  <c r="G1393" i="4"/>
  <c r="S1393" i="4"/>
  <c r="T1393" i="4"/>
  <c r="G173" i="4"/>
  <c r="S173" i="4"/>
  <c r="T173" i="4"/>
  <c r="G778" i="4"/>
  <c r="V778" i="4" s="1"/>
  <c r="S778" i="4"/>
  <c r="T778" i="4"/>
  <c r="G638" i="4"/>
  <c r="S638" i="4"/>
  <c r="T638" i="4"/>
  <c r="G1253" i="4"/>
  <c r="S1253" i="4"/>
  <c r="T1253" i="4"/>
  <c r="G519" i="4"/>
  <c r="S519" i="4"/>
  <c r="T519" i="4"/>
  <c r="G677" i="4"/>
  <c r="S677" i="4"/>
  <c r="T677" i="4"/>
  <c r="G40" i="4"/>
  <c r="V40" i="4" s="1"/>
  <c r="S40" i="4"/>
  <c r="T40" i="4"/>
  <c r="G484" i="4"/>
  <c r="S484" i="4"/>
  <c r="T484" i="4"/>
  <c r="G1143" i="4"/>
  <c r="S1143" i="4"/>
  <c r="T1143" i="4"/>
  <c r="G286" i="4"/>
  <c r="V286" i="4" s="1"/>
  <c r="S286" i="4"/>
  <c r="T286" i="4"/>
  <c r="G1693" i="4"/>
  <c r="S1693" i="4"/>
  <c r="T1693" i="4"/>
  <c r="G1483" i="4"/>
  <c r="S1483" i="4"/>
  <c r="T1483" i="4"/>
  <c r="G517" i="4"/>
  <c r="S517" i="4"/>
  <c r="T517" i="4"/>
  <c r="G1650" i="4"/>
  <c r="S1650" i="4"/>
  <c r="T1650" i="4"/>
  <c r="G1668" i="4"/>
  <c r="V1668" i="4" s="1"/>
  <c r="S1668" i="4"/>
  <c r="T1668" i="4"/>
  <c r="G957" i="4"/>
  <c r="S957" i="4"/>
  <c r="T957" i="4"/>
  <c r="G342" i="4"/>
  <c r="S342" i="4"/>
  <c r="T342" i="4"/>
  <c r="G989" i="4"/>
  <c r="V989" i="4" s="1"/>
  <c r="S989" i="4"/>
  <c r="T989" i="4"/>
  <c r="G1591" i="4"/>
  <c r="S1591" i="4"/>
  <c r="T1591" i="4"/>
  <c r="G1622" i="4"/>
  <c r="S1622" i="4"/>
  <c r="T1622" i="4"/>
  <c r="G208" i="4"/>
  <c r="S208" i="4"/>
  <c r="T208" i="4"/>
  <c r="G1545" i="4"/>
  <c r="S1545" i="4"/>
  <c r="T1545" i="4"/>
  <c r="G1039" i="4"/>
  <c r="S1039" i="4"/>
  <c r="T1039" i="4"/>
  <c r="G706" i="4"/>
  <c r="S706" i="4"/>
  <c r="T706" i="4"/>
  <c r="G1326" i="4"/>
  <c r="S1326" i="4"/>
  <c r="T1326" i="4"/>
  <c r="G589" i="4"/>
  <c r="V589" i="4" s="1"/>
  <c r="S589" i="4"/>
  <c r="T589" i="4"/>
  <c r="G1669" i="4"/>
  <c r="S1669" i="4"/>
  <c r="T1669" i="4"/>
  <c r="G683" i="4"/>
  <c r="S683" i="4"/>
  <c r="T683" i="4"/>
  <c r="G1112" i="4"/>
  <c r="S1112" i="4"/>
  <c r="T1112" i="4"/>
  <c r="G999" i="4"/>
  <c r="S999" i="4"/>
  <c r="T999" i="4"/>
  <c r="G926" i="4"/>
  <c r="S926" i="4"/>
  <c r="T926" i="4"/>
  <c r="G857" i="4"/>
  <c r="S857" i="4"/>
  <c r="T857" i="4"/>
  <c r="G167" i="4"/>
  <c r="S167" i="4"/>
  <c r="T167" i="4"/>
  <c r="G971" i="4"/>
  <c r="V971" i="4" s="1"/>
  <c r="S971" i="4"/>
  <c r="T971" i="4"/>
  <c r="G649" i="4"/>
  <c r="S649" i="4"/>
  <c r="T649" i="4"/>
  <c r="G1084" i="4"/>
  <c r="S1084" i="4"/>
  <c r="T1084" i="4"/>
  <c r="G1154" i="4"/>
  <c r="S1154" i="4"/>
  <c r="T1154" i="4"/>
  <c r="G560" i="4"/>
  <c r="S560" i="4"/>
  <c r="T560" i="4"/>
  <c r="G1068" i="4"/>
  <c r="S1068" i="4"/>
  <c r="T1068" i="4"/>
  <c r="G950" i="4"/>
  <c r="S950" i="4"/>
  <c r="T950" i="4"/>
  <c r="G502" i="4"/>
  <c r="S502" i="4"/>
  <c r="T502" i="4"/>
  <c r="G1373" i="4"/>
  <c r="V1373" i="4" s="1"/>
  <c r="S1373" i="4"/>
  <c r="T1373" i="4"/>
  <c r="G1079" i="4"/>
  <c r="S1079" i="4"/>
  <c r="T1079" i="4"/>
  <c r="G704" i="4"/>
  <c r="S704" i="4"/>
  <c r="T704" i="4"/>
  <c r="G1537" i="4"/>
  <c r="S1537" i="4"/>
  <c r="T1537" i="4"/>
  <c r="G351" i="4"/>
  <c r="S351" i="4"/>
  <c r="T351" i="4"/>
  <c r="G1271" i="4"/>
  <c r="S1271" i="4"/>
  <c r="T1271" i="4"/>
  <c r="G232" i="4"/>
  <c r="S232" i="4"/>
  <c r="T232" i="4"/>
  <c r="G917" i="4"/>
  <c r="S917" i="4"/>
  <c r="T917" i="4"/>
  <c r="G949" i="4"/>
  <c r="V949" i="4" s="1"/>
  <c r="S949" i="4"/>
  <c r="T949" i="4"/>
  <c r="G505" i="4"/>
  <c r="S505" i="4"/>
  <c r="T505" i="4"/>
  <c r="G726" i="4"/>
  <c r="S726" i="4"/>
  <c r="T726" i="4"/>
  <c r="G362" i="4"/>
  <c r="S362" i="4"/>
  <c r="T362" i="4"/>
  <c r="G65" i="4"/>
  <c r="S65" i="4"/>
  <c r="T65" i="4"/>
  <c r="G1431" i="4"/>
  <c r="S1431" i="4"/>
  <c r="T1431" i="4"/>
  <c r="G10" i="4"/>
  <c r="S10" i="4"/>
  <c r="T10" i="4"/>
  <c r="G67" i="4"/>
  <c r="S67" i="4"/>
  <c r="T67" i="4"/>
  <c r="G609" i="4"/>
  <c r="V609" i="4" s="1"/>
  <c r="S609" i="4"/>
  <c r="T609" i="4"/>
  <c r="G1649" i="4"/>
  <c r="S1649" i="4"/>
  <c r="T1649" i="4"/>
  <c r="G1241" i="4"/>
  <c r="S1241" i="4"/>
  <c r="T1241" i="4"/>
  <c r="G287" i="4"/>
  <c r="S287" i="4"/>
  <c r="T287" i="4"/>
  <c r="G1571" i="4"/>
  <c r="S1571" i="4"/>
  <c r="T1571" i="4"/>
  <c r="G158" i="4"/>
  <c r="S158" i="4"/>
  <c r="T158" i="4"/>
  <c r="G263" i="4"/>
  <c r="S263" i="4"/>
  <c r="T263" i="4"/>
  <c r="G338" i="4"/>
  <c r="S338" i="4"/>
  <c r="T338" i="4"/>
  <c r="G293" i="4"/>
  <c r="V293" i="4" s="1"/>
  <c r="S293" i="4"/>
  <c r="T293" i="4"/>
  <c r="G1598" i="4"/>
  <c r="S1598" i="4"/>
  <c r="T1598" i="4"/>
  <c r="G1249" i="4"/>
  <c r="S1249" i="4"/>
  <c r="T1249" i="4"/>
  <c r="G191" i="4"/>
  <c r="S191" i="4"/>
  <c r="T191" i="4"/>
  <c r="G177" i="4"/>
  <c r="S177" i="4"/>
  <c r="T177" i="4"/>
  <c r="G621" i="4"/>
  <c r="S621" i="4"/>
  <c r="T621" i="4"/>
  <c r="G1194" i="4"/>
  <c r="S1194" i="4"/>
  <c r="T1194" i="4"/>
  <c r="G1404" i="4"/>
  <c r="S1404" i="4"/>
  <c r="T1404" i="4"/>
  <c r="G1282" i="4"/>
  <c r="V1282" i="4" s="1"/>
  <c r="S1282" i="4"/>
  <c r="T1282" i="4"/>
  <c r="G499" i="4"/>
  <c r="S499" i="4"/>
  <c r="T499" i="4"/>
  <c r="G1336" i="4"/>
  <c r="S1336" i="4"/>
  <c r="T1336" i="4"/>
  <c r="G509" i="4"/>
  <c r="S509" i="4"/>
  <c r="T509" i="4"/>
  <c r="G1530" i="4"/>
  <c r="S1530" i="4"/>
  <c r="T1530" i="4"/>
  <c r="G48" i="4"/>
  <c r="S48" i="4"/>
  <c r="T48" i="4"/>
  <c r="G685" i="4"/>
  <c r="S685" i="4"/>
  <c r="T685" i="4"/>
  <c r="G152" i="4"/>
  <c r="S152" i="4"/>
  <c r="T152" i="4"/>
  <c r="G433" i="4"/>
  <c r="V433" i="4" s="1"/>
  <c r="S433" i="4"/>
  <c r="T433" i="4"/>
  <c r="G873" i="4"/>
  <c r="S873" i="4"/>
  <c r="T873" i="4"/>
  <c r="G403" i="4"/>
  <c r="S403" i="4"/>
  <c r="T403" i="4"/>
  <c r="G1219" i="4"/>
  <c r="S1219" i="4"/>
  <c r="T1219" i="4"/>
  <c r="G1443" i="4"/>
  <c r="S1443" i="4"/>
  <c r="T1443" i="4"/>
  <c r="G1274" i="4"/>
  <c r="S1274" i="4"/>
  <c r="T1274" i="4"/>
  <c r="G1427" i="4"/>
  <c r="S1427" i="4"/>
  <c r="T1427" i="4"/>
  <c r="G1130" i="4"/>
  <c r="S1130" i="4"/>
  <c r="T1130" i="4"/>
  <c r="G775" i="4"/>
  <c r="V775" i="4" s="1"/>
  <c r="S775" i="4"/>
  <c r="T775" i="4"/>
  <c r="G248" i="4"/>
  <c r="S248" i="4"/>
  <c r="T248" i="4"/>
  <c r="G270" i="4"/>
  <c r="S270" i="4"/>
  <c r="T270" i="4"/>
  <c r="G32" i="4"/>
  <c r="S32" i="4"/>
  <c r="T32" i="4"/>
  <c r="G1188" i="4"/>
  <c r="S1188" i="4"/>
  <c r="T1188" i="4"/>
  <c r="G209" i="4"/>
  <c r="S209" i="4"/>
  <c r="T209" i="4"/>
  <c r="G271" i="4"/>
  <c r="S271" i="4"/>
  <c r="T271" i="4"/>
  <c r="G77" i="4"/>
  <c r="S77" i="4"/>
  <c r="T77" i="4"/>
  <c r="G1264" i="4"/>
  <c r="V1264" i="4" s="1"/>
  <c r="S1264" i="4"/>
  <c r="T1264" i="4"/>
  <c r="G1465" i="4"/>
  <c r="S1465" i="4"/>
  <c r="T1465" i="4"/>
  <c r="G627" i="4"/>
  <c r="S627" i="4"/>
  <c r="T627" i="4"/>
  <c r="G1206" i="4"/>
  <c r="S1206" i="4"/>
  <c r="T1206" i="4"/>
  <c r="G622" i="4"/>
  <c r="S622" i="4"/>
  <c r="T622" i="4"/>
  <c r="G1429" i="4"/>
  <c r="S1429" i="4"/>
  <c r="T1429" i="4"/>
  <c r="G447" i="4"/>
  <c r="S447" i="4"/>
  <c r="T447" i="4"/>
  <c r="G887" i="4"/>
  <c r="S887" i="4"/>
  <c r="T887" i="4"/>
  <c r="G1330" i="4"/>
  <c r="V1330" i="4" s="1"/>
  <c r="S1330" i="4"/>
  <c r="T1330" i="4"/>
  <c r="G358" i="4"/>
  <c r="S358" i="4"/>
  <c r="T358" i="4"/>
  <c r="G647" i="4"/>
  <c r="S647" i="4"/>
  <c r="T647" i="4"/>
  <c r="T1621" i="4"/>
  <c r="S1621" i="4"/>
  <c r="L1621" i="4"/>
  <c r="K1621" i="4"/>
  <c r="J1621" i="4"/>
  <c r="I1621" i="4"/>
  <c r="G1621" i="4"/>
  <c r="V1621" i="4" s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2" i="5"/>
  <c r="V3" i="7"/>
  <c r="V4" i="7"/>
  <c r="V5" i="7"/>
  <c r="V6" i="7"/>
  <c r="V7" i="7"/>
  <c r="V8" i="7"/>
  <c r="V9" i="7"/>
  <c r="U647" i="5" s="1"/>
  <c r="V10" i="7"/>
  <c r="U429" i="5" s="1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U329" i="5" s="1"/>
  <c r="V251" i="7"/>
  <c r="V252" i="7"/>
  <c r="V253" i="7"/>
  <c r="V254" i="7"/>
  <c r="V255" i="7"/>
  <c r="V256" i="7"/>
  <c r="V257" i="7"/>
  <c r="V258" i="7"/>
  <c r="U451" i="5" s="1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U367" i="5" s="1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U137" i="5" s="1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U520" i="5" s="1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U634" i="5" s="1"/>
  <c r="V499" i="7"/>
  <c r="V500" i="7"/>
  <c r="V501" i="7"/>
  <c r="V502" i="7"/>
  <c r="V503" i="7"/>
  <c r="V504" i="7"/>
  <c r="V505" i="7"/>
  <c r="V506" i="7"/>
  <c r="U410" i="5" s="1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U633" i="5" s="1"/>
  <c r="V563" i="7"/>
  <c r="V564" i="7"/>
  <c r="V565" i="7"/>
  <c r="V566" i="7"/>
  <c r="V567" i="7"/>
  <c r="V568" i="7"/>
  <c r="V569" i="7"/>
  <c r="V570" i="7"/>
  <c r="U438" i="5" s="1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U645" i="5" s="1"/>
  <c r="V619" i="7"/>
  <c r="V620" i="7"/>
  <c r="V621" i="7"/>
  <c r="V622" i="7"/>
  <c r="V623" i="7"/>
  <c r="V624" i="7"/>
  <c r="V625" i="7"/>
  <c r="V626" i="7"/>
  <c r="U591" i="5" s="1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U453" i="5" s="1"/>
  <c r="V643" i="7"/>
  <c r="V644" i="7"/>
  <c r="V645" i="7"/>
  <c r="V646" i="7"/>
  <c r="V647" i="7"/>
  <c r="V648" i="7"/>
  <c r="V649" i="7"/>
  <c r="V650" i="7"/>
  <c r="U653" i="5" s="1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U667" i="5" s="1"/>
  <c r="V667" i="7"/>
  <c r="V668" i="7"/>
  <c r="V2" i="7"/>
  <c r="AF588" i="5"/>
  <c r="AE588" i="5"/>
  <c r="AD588" i="5"/>
  <c r="AC588" i="5"/>
  <c r="AB588" i="5"/>
  <c r="AA588" i="5"/>
  <c r="Z588" i="5"/>
  <c r="Y588" i="5"/>
  <c r="X588" i="5"/>
  <c r="W588" i="5"/>
  <c r="V588" i="5"/>
  <c r="T588" i="5"/>
  <c r="S588" i="5"/>
  <c r="R588" i="5"/>
  <c r="Q588" i="5"/>
  <c r="P588" i="5"/>
  <c r="O588" i="5"/>
  <c r="M588" i="5"/>
  <c r="L588" i="5"/>
  <c r="K588" i="5"/>
  <c r="J588" i="5"/>
  <c r="I588" i="5"/>
  <c r="G588" i="5"/>
  <c r="F588" i="5"/>
  <c r="E588" i="5"/>
  <c r="AF620" i="5"/>
  <c r="AE620" i="5"/>
  <c r="AD620" i="5"/>
  <c r="AC620" i="5"/>
  <c r="AB620" i="5"/>
  <c r="AA620" i="5"/>
  <c r="Z620" i="5"/>
  <c r="Y620" i="5"/>
  <c r="X620" i="5"/>
  <c r="W620" i="5"/>
  <c r="V620" i="5"/>
  <c r="T620" i="5"/>
  <c r="S620" i="5"/>
  <c r="R620" i="5"/>
  <c r="Q620" i="5"/>
  <c r="P620" i="5"/>
  <c r="O620" i="5"/>
  <c r="M620" i="5"/>
  <c r="L620" i="5"/>
  <c r="K620" i="5"/>
  <c r="J620" i="5"/>
  <c r="I620" i="5"/>
  <c r="G620" i="5"/>
  <c r="F620" i="5"/>
  <c r="E620" i="5"/>
  <c r="AF438" i="5"/>
  <c r="AE438" i="5"/>
  <c r="AD438" i="5"/>
  <c r="AC438" i="5"/>
  <c r="AB438" i="5"/>
  <c r="AA438" i="5"/>
  <c r="Z438" i="5"/>
  <c r="Y438" i="5"/>
  <c r="X438" i="5"/>
  <c r="W438" i="5"/>
  <c r="V438" i="5"/>
  <c r="T438" i="5"/>
  <c r="S438" i="5"/>
  <c r="R438" i="5"/>
  <c r="Q438" i="5"/>
  <c r="P438" i="5"/>
  <c r="O438" i="5"/>
  <c r="M438" i="5"/>
  <c r="L438" i="5"/>
  <c r="K438" i="5"/>
  <c r="J438" i="5"/>
  <c r="I438" i="5"/>
  <c r="G438" i="5"/>
  <c r="F438" i="5"/>
  <c r="E438" i="5"/>
  <c r="AF606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M606" i="5"/>
  <c r="L606" i="5"/>
  <c r="K606" i="5"/>
  <c r="J606" i="5"/>
  <c r="I606" i="5"/>
  <c r="G606" i="5"/>
  <c r="F606" i="5"/>
  <c r="E606" i="5"/>
  <c r="AF647" i="5"/>
  <c r="AE647" i="5"/>
  <c r="AD647" i="5"/>
  <c r="AC647" i="5"/>
  <c r="AB647" i="5"/>
  <c r="AA647" i="5"/>
  <c r="Z647" i="5"/>
  <c r="Y647" i="5"/>
  <c r="X647" i="5"/>
  <c r="W647" i="5"/>
  <c r="V647" i="5"/>
  <c r="T647" i="5"/>
  <c r="S647" i="5"/>
  <c r="R647" i="5"/>
  <c r="Q647" i="5"/>
  <c r="P647" i="5"/>
  <c r="O647" i="5"/>
  <c r="M647" i="5"/>
  <c r="L647" i="5"/>
  <c r="K647" i="5"/>
  <c r="J647" i="5"/>
  <c r="I647" i="5"/>
  <c r="G647" i="5"/>
  <c r="F647" i="5"/>
  <c r="E647" i="5"/>
  <c r="AF557" i="5"/>
  <c r="AE557" i="5"/>
  <c r="AD557" i="5"/>
  <c r="AC557" i="5"/>
  <c r="AB557" i="5"/>
  <c r="AA557" i="5"/>
  <c r="Z557" i="5"/>
  <c r="Y557" i="5"/>
  <c r="X557" i="5"/>
  <c r="W557" i="5"/>
  <c r="V557" i="5"/>
  <c r="T557" i="5"/>
  <c r="S557" i="5"/>
  <c r="R557" i="5"/>
  <c r="Q557" i="5"/>
  <c r="P557" i="5"/>
  <c r="O557" i="5"/>
  <c r="M557" i="5"/>
  <c r="L557" i="5"/>
  <c r="K557" i="5"/>
  <c r="J557" i="5"/>
  <c r="I557" i="5"/>
  <c r="G557" i="5"/>
  <c r="F557" i="5"/>
  <c r="E557" i="5"/>
  <c r="AF429" i="5"/>
  <c r="AE429" i="5"/>
  <c r="AD429" i="5"/>
  <c r="AC429" i="5"/>
  <c r="AB429" i="5"/>
  <c r="AA429" i="5"/>
  <c r="Z429" i="5"/>
  <c r="Y429" i="5"/>
  <c r="X429" i="5"/>
  <c r="W429" i="5"/>
  <c r="V429" i="5"/>
  <c r="T429" i="5"/>
  <c r="S429" i="5"/>
  <c r="R429" i="5"/>
  <c r="Q429" i="5"/>
  <c r="P429" i="5"/>
  <c r="O429" i="5"/>
  <c r="M429" i="5"/>
  <c r="L429" i="5"/>
  <c r="K429" i="5"/>
  <c r="J429" i="5"/>
  <c r="I429" i="5"/>
  <c r="G429" i="5"/>
  <c r="F429" i="5"/>
  <c r="E429" i="5"/>
  <c r="AF621" i="5"/>
  <c r="AE621" i="5"/>
  <c r="AD621" i="5"/>
  <c r="AC621" i="5"/>
  <c r="AB621" i="5"/>
  <c r="AA621" i="5"/>
  <c r="Z621" i="5"/>
  <c r="Y621" i="5"/>
  <c r="X621" i="5"/>
  <c r="W621" i="5"/>
  <c r="V621" i="5"/>
  <c r="T621" i="5"/>
  <c r="S621" i="5"/>
  <c r="R621" i="5"/>
  <c r="Q621" i="5"/>
  <c r="P621" i="5"/>
  <c r="O621" i="5"/>
  <c r="M621" i="5"/>
  <c r="L621" i="5"/>
  <c r="K621" i="5"/>
  <c r="J621" i="5"/>
  <c r="I621" i="5"/>
  <c r="G621" i="5"/>
  <c r="F621" i="5"/>
  <c r="E621" i="5"/>
  <c r="AF520" i="5"/>
  <c r="AE520" i="5"/>
  <c r="AD520" i="5"/>
  <c r="AC520" i="5"/>
  <c r="AB520" i="5"/>
  <c r="AA520" i="5"/>
  <c r="Z520" i="5"/>
  <c r="Y520" i="5"/>
  <c r="X520" i="5"/>
  <c r="W520" i="5"/>
  <c r="V520" i="5"/>
  <c r="T520" i="5"/>
  <c r="S520" i="5"/>
  <c r="R520" i="5"/>
  <c r="Q520" i="5"/>
  <c r="P520" i="5"/>
  <c r="O520" i="5"/>
  <c r="M520" i="5"/>
  <c r="L520" i="5"/>
  <c r="K520" i="5"/>
  <c r="J520" i="5"/>
  <c r="I520" i="5"/>
  <c r="G520" i="5"/>
  <c r="F520" i="5"/>
  <c r="E520" i="5"/>
  <c r="AF262" i="5"/>
  <c r="AE262" i="5"/>
  <c r="AD262" i="5"/>
  <c r="AC262" i="5"/>
  <c r="AB262" i="5"/>
  <c r="AA262" i="5"/>
  <c r="Z262" i="5"/>
  <c r="Y262" i="5"/>
  <c r="X262" i="5"/>
  <c r="W262" i="5"/>
  <c r="V262" i="5"/>
  <c r="T262" i="5"/>
  <c r="S262" i="5"/>
  <c r="R262" i="5"/>
  <c r="Q262" i="5"/>
  <c r="P262" i="5"/>
  <c r="O262" i="5"/>
  <c r="M262" i="5"/>
  <c r="L262" i="5"/>
  <c r="K262" i="5"/>
  <c r="J262" i="5"/>
  <c r="I262" i="5"/>
  <c r="G262" i="5"/>
  <c r="F262" i="5"/>
  <c r="E262" i="5"/>
  <c r="AF524" i="5"/>
  <c r="AE524" i="5"/>
  <c r="AD524" i="5"/>
  <c r="AC524" i="5"/>
  <c r="AB524" i="5"/>
  <c r="AA524" i="5"/>
  <c r="Z524" i="5"/>
  <c r="Y524" i="5"/>
  <c r="X524" i="5"/>
  <c r="W524" i="5"/>
  <c r="V524" i="5"/>
  <c r="T524" i="5"/>
  <c r="S524" i="5"/>
  <c r="R524" i="5"/>
  <c r="Q524" i="5"/>
  <c r="P524" i="5"/>
  <c r="O524" i="5"/>
  <c r="M524" i="5"/>
  <c r="L524" i="5"/>
  <c r="K524" i="5"/>
  <c r="J524" i="5"/>
  <c r="I524" i="5"/>
  <c r="G524" i="5"/>
  <c r="F524" i="5"/>
  <c r="E524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M227" i="5"/>
  <c r="L227" i="5"/>
  <c r="K227" i="5"/>
  <c r="J227" i="5"/>
  <c r="I227" i="5"/>
  <c r="G227" i="5"/>
  <c r="F227" i="5"/>
  <c r="E227" i="5"/>
  <c r="AF137" i="5"/>
  <c r="AE137" i="5"/>
  <c r="AD137" i="5"/>
  <c r="AC137" i="5"/>
  <c r="AB137" i="5"/>
  <c r="AA137" i="5"/>
  <c r="Z137" i="5"/>
  <c r="Y137" i="5"/>
  <c r="X137" i="5"/>
  <c r="W137" i="5"/>
  <c r="V137" i="5"/>
  <c r="T137" i="5"/>
  <c r="S137" i="5"/>
  <c r="R137" i="5"/>
  <c r="Q137" i="5"/>
  <c r="P137" i="5"/>
  <c r="O137" i="5"/>
  <c r="M137" i="5"/>
  <c r="L137" i="5"/>
  <c r="K137" i="5"/>
  <c r="J137" i="5"/>
  <c r="I137" i="5"/>
  <c r="G137" i="5"/>
  <c r="F137" i="5"/>
  <c r="E137" i="5"/>
  <c r="AF153" i="5"/>
  <c r="AE153" i="5"/>
  <c r="AD153" i="5"/>
  <c r="AC153" i="5"/>
  <c r="AB153" i="5"/>
  <c r="AA153" i="5"/>
  <c r="Z153" i="5"/>
  <c r="Y153" i="5"/>
  <c r="X153" i="5"/>
  <c r="W153" i="5"/>
  <c r="V153" i="5"/>
  <c r="T153" i="5"/>
  <c r="S153" i="5"/>
  <c r="R153" i="5"/>
  <c r="Q153" i="5"/>
  <c r="P153" i="5"/>
  <c r="O153" i="5"/>
  <c r="M153" i="5"/>
  <c r="L153" i="5"/>
  <c r="K153" i="5"/>
  <c r="J153" i="5"/>
  <c r="I153" i="5"/>
  <c r="G153" i="5"/>
  <c r="F153" i="5"/>
  <c r="E153" i="5"/>
  <c r="AF367" i="5"/>
  <c r="AE367" i="5"/>
  <c r="AD367" i="5"/>
  <c r="AC367" i="5"/>
  <c r="AB367" i="5"/>
  <c r="AA367" i="5"/>
  <c r="Z367" i="5"/>
  <c r="Y367" i="5"/>
  <c r="X367" i="5"/>
  <c r="W367" i="5"/>
  <c r="V367" i="5"/>
  <c r="T367" i="5"/>
  <c r="S367" i="5"/>
  <c r="R367" i="5"/>
  <c r="Q367" i="5"/>
  <c r="P367" i="5"/>
  <c r="O367" i="5"/>
  <c r="M367" i="5"/>
  <c r="L367" i="5"/>
  <c r="K367" i="5"/>
  <c r="J367" i="5"/>
  <c r="I367" i="5"/>
  <c r="G367" i="5"/>
  <c r="F367" i="5"/>
  <c r="E367" i="5"/>
  <c r="AF633" i="5"/>
  <c r="AE633" i="5"/>
  <c r="AD633" i="5"/>
  <c r="AC633" i="5"/>
  <c r="AB633" i="5"/>
  <c r="AA633" i="5"/>
  <c r="Z633" i="5"/>
  <c r="Y633" i="5"/>
  <c r="X633" i="5"/>
  <c r="W633" i="5"/>
  <c r="V633" i="5"/>
  <c r="T633" i="5"/>
  <c r="S633" i="5"/>
  <c r="R633" i="5"/>
  <c r="Q633" i="5"/>
  <c r="P633" i="5"/>
  <c r="O633" i="5"/>
  <c r="M633" i="5"/>
  <c r="L633" i="5"/>
  <c r="K633" i="5"/>
  <c r="J633" i="5"/>
  <c r="I633" i="5"/>
  <c r="G633" i="5"/>
  <c r="F633" i="5"/>
  <c r="E633" i="5"/>
  <c r="AF492" i="5"/>
  <c r="AE492" i="5"/>
  <c r="AD492" i="5"/>
  <c r="AC492" i="5"/>
  <c r="AB492" i="5"/>
  <c r="AA492" i="5"/>
  <c r="Z492" i="5"/>
  <c r="Y492" i="5"/>
  <c r="X492" i="5"/>
  <c r="W492" i="5"/>
  <c r="V492" i="5"/>
  <c r="T492" i="5"/>
  <c r="S492" i="5"/>
  <c r="R492" i="5"/>
  <c r="Q492" i="5"/>
  <c r="P492" i="5"/>
  <c r="O492" i="5"/>
  <c r="M492" i="5"/>
  <c r="L492" i="5"/>
  <c r="K492" i="5"/>
  <c r="J492" i="5"/>
  <c r="I492" i="5"/>
  <c r="G492" i="5"/>
  <c r="F492" i="5"/>
  <c r="E492" i="5"/>
  <c r="AF494" i="5"/>
  <c r="AE494" i="5"/>
  <c r="AD494" i="5"/>
  <c r="AC494" i="5"/>
  <c r="AB494" i="5"/>
  <c r="AA494" i="5"/>
  <c r="Z494" i="5"/>
  <c r="Y494" i="5"/>
  <c r="X494" i="5"/>
  <c r="W494" i="5"/>
  <c r="V494" i="5"/>
  <c r="T494" i="5"/>
  <c r="S494" i="5"/>
  <c r="R494" i="5"/>
  <c r="Q494" i="5"/>
  <c r="P494" i="5"/>
  <c r="O494" i="5"/>
  <c r="M494" i="5"/>
  <c r="L494" i="5"/>
  <c r="K494" i="5"/>
  <c r="J494" i="5"/>
  <c r="I494" i="5"/>
  <c r="G494" i="5"/>
  <c r="F494" i="5"/>
  <c r="E494" i="5"/>
  <c r="AF410" i="5"/>
  <c r="AE410" i="5"/>
  <c r="AD410" i="5"/>
  <c r="AC410" i="5"/>
  <c r="AB410" i="5"/>
  <c r="AA410" i="5"/>
  <c r="Z410" i="5"/>
  <c r="Y410" i="5"/>
  <c r="X410" i="5"/>
  <c r="W410" i="5"/>
  <c r="V410" i="5"/>
  <c r="T410" i="5"/>
  <c r="S410" i="5"/>
  <c r="R410" i="5"/>
  <c r="Q410" i="5"/>
  <c r="P410" i="5"/>
  <c r="O410" i="5"/>
  <c r="M410" i="5"/>
  <c r="L410" i="5"/>
  <c r="K410" i="5"/>
  <c r="J410" i="5"/>
  <c r="I410" i="5"/>
  <c r="G410" i="5"/>
  <c r="F410" i="5"/>
  <c r="E41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M130" i="5"/>
  <c r="L130" i="5"/>
  <c r="K130" i="5"/>
  <c r="J130" i="5"/>
  <c r="I130" i="5"/>
  <c r="G130" i="5"/>
  <c r="F130" i="5"/>
  <c r="E130" i="5"/>
  <c r="AF521" i="5"/>
  <c r="AE521" i="5"/>
  <c r="AD521" i="5"/>
  <c r="AC521" i="5"/>
  <c r="AB521" i="5"/>
  <c r="AA521" i="5"/>
  <c r="Z521" i="5"/>
  <c r="Y521" i="5"/>
  <c r="X521" i="5"/>
  <c r="W521" i="5"/>
  <c r="V521" i="5"/>
  <c r="T521" i="5"/>
  <c r="S521" i="5"/>
  <c r="R521" i="5"/>
  <c r="Q521" i="5"/>
  <c r="P521" i="5"/>
  <c r="O521" i="5"/>
  <c r="M521" i="5"/>
  <c r="L521" i="5"/>
  <c r="K521" i="5"/>
  <c r="J521" i="5"/>
  <c r="I521" i="5"/>
  <c r="G521" i="5"/>
  <c r="F521" i="5"/>
  <c r="E521" i="5"/>
  <c r="AF460" i="5"/>
  <c r="AE460" i="5"/>
  <c r="AD460" i="5"/>
  <c r="AC460" i="5"/>
  <c r="AB460" i="5"/>
  <c r="AA460" i="5"/>
  <c r="Z460" i="5"/>
  <c r="Y460" i="5"/>
  <c r="X460" i="5"/>
  <c r="W460" i="5"/>
  <c r="V460" i="5"/>
  <c r="T460" i="5"/>
  <c r="S460" i="5"/>
  <c r="R460" i="5"/>
  <c r="Q460" i="5"/>
  <c r="P460" i="5"/>
  <c r="O460" i="5"/>
  <c r="M460" i="5"/>
  <c r="L460" i="5"/>
  <c r="K460" i="5"/>
  <c r="J460" i="5"/>
  <c r="I460" i="5"/>
  <c r="G460" i="5"/>
  <c r="F460" i="5"/>
  <c r="E460" i="5"/>
  <c r="AF205" i="5"/>
  <c r="AE205" i="5"/>
  <c r="AD205" i="5"/>
  <c r="AC205" i="5"/>
  <c r="AB205" i="5"/>
  <c r="AA205" i="5"/>
  <c r="Z205" i="5"/>
  <c r="Y205" i="5"/>
  <c r="X205" i="5"/>
  <c r="W205" i="5"/>
  <c r="V205" i="5"/>
  <c r="T205" i="5"/>
  <c r="S205" i="5"/>
  <c r="R205" i="5"/>
  <c r="Q205" i="5"/>
  <c r="P205" i="5"/>
  <c r="O205" i="5"/>
  <c r="M205" i="5"/>
  <c r="L205" i="5"/>
  <c r="K205" i="5"/>
  <c r="J205" i="5"/>
  <c r="I205" i="5"/>
  <c r="G205" i="5"/>
  <c r="F205" i="5"/>
  <c r="E205" i="5"/>
  <c r="AF503" i="5"/>
  <c r="AE503" i="5"/>
  <c r="AD503" i="5"/>
  <c r="AC503" i="5"/>
  <c r="AB503" i="5"/>
  <c r="AA503" i="5"/>
  <c r="Z503" i="5"/>
  <c r="Y503" i="5"/>
  <c r="X503" i="5"/>
  <c r="W503" i="5"/>
  <c r="V503" i="5"/>
  <c r="T503" i="5"/>
  <c r="S503" i="5"/>
  <c r="R503" i="5"/>
  <c r="Q503" i="5"/>
  <c r="P503" i="5"/>
  <c r="O503" i="5"/>
  <c r="M503" i="5"/>
  <c r="L503" i="5"/>
  <c r="K503" i="5"/>
  <c r="J503" i="5"/>
  <c r="I503" i="5"/>
  <c r="G503" i="5"/>
  <c r="F503" i="5"/>
  <c r="E503" i="5"/>
  <c r="AF519" i="5"/>
  <c r="AE519" i="5"/>
  <c r="AD519" i="5"/>
  <c r="AC519" i="5"/>
  <c r="AB519" i="5"/>
  <c r="AA519" i="5"/>
  <c r="Z519" i="5"/>
  <c r="Y519" i="5"/>
  <c r="X519" i="5"/>
  <c r="W519" i="5"/>
  <c r="V519" i="5"/>
  <c r="T519" i="5"/>
  <c r="S519" i="5"/>
  <c r="R519" i="5"/>
  <c r="Q519" i="5"/>
  <c r="P519" i="5"/>
  <c r="O519" i="5"/>
  <c r="M519" i="5"/>
  <c r="L519" i="5"/>
  <c r="K519" i="5"/>
  <c r="J519" i="5"/>
  <c r="I519" i="5"/>
  <c r="G519" i="5"/>
  <c r="F519" i="5"/>
  <c r="E519" i="5"/>
  <c r="AF546" i="5"/>
  <c r="AE546" i="5"/>
  <c r="AD546" i="5"/>
  <c r="AC546" i="5"/>
  <c r="AB546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M546" i="5"/>
  <c r="L546" i="5"/>
  <c r="K546" i="5"/>
  <c r="J546" i="5"/>
  <c r="I546" i="5"/>
  <c r="G546" i="5"/>
  <c r="F546" i="5"/>
  <c r="E546" i="5"/>
  <c r="AF374" i="5"/>
  <c r="AE374" i="5"/>
  <c r="AD374" i="5"/>
  <c r="AC374" i="5"/>
  <c r="AB374" i="5"/>
  <c r="AA374" i="5"/>
  <c r="Z374" i="5"/>
  <c r="Y374" i="5"/>
  <c r="X374" i="5"/>
  <c r="W374" i="5"/>
  <c r="V374" i="5"/>
  <c r="T374" i="5"/>
  <c r="S374" i="5"/>
  <c r="R374" i="5"/>
  <c r="Q374" i="5"/>
  <c r="P374" i="5"/>
  <c r="O374" i="5"/>
  <c r="M374" i="5"/>
  <c r="L374" i="5"/>
  <c r="K374" i="5"/>
  <c r="J374" i="5"/>
  <c r="I374" i="5"/>
  <c r="G374" i="5"/>
  <c r="F374" i="5"/>
  <c r="E374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M245" i="5"/>
  <c r="L245" i="5"/>
  <c r="K245" i="5"/>
  <c r="J245" i="5"/>
  <c r="I245" i="5"/>
  <c r="G245" i="5"/>
  <c r="F245" i="5"/>
  <c r="E245" i="5"/>
  <c r="AF634" i="5"/>
  <c r="AE634" i="5"/>
  <c r="AD634" i="5"/>
  <c r="AC634" i="5"/>
  <c r="AB634" i="5"/>
  <c r="AA634" i="5"/>
  <c r="Z634" i="5"/>
  <c r="Y634" i="5"/>
  <c r="X634" i="5"/>
  <c r="W634" i="5"/>
  <c r="V634" i="5"/>
  <c r="T634" i="5"/>
  <c r="S634" i="5"/>
  <c r="R634" i="5"/>
  <c r="Q634" i="5"/>
  <c r="P634" i="5"/>
  <c r="O634" i="5"/>
  <c r="M634" i="5"/>
  <c r="L634" i="5"/>
  <c r="K634" i="5"/>
  <c r="J634" i="5"/>
  <c r="I634" i="5"/>
  <c r="G634" i="5"/>
  <c r="F634" i="5"/>
  <c r="E634" i="5"/>
  <c r="AF591" i="5"/>
  <c r="AE591" i="5"/>
  <c r="AD591" i="5"/>
  <c r="AC591" i="5"/>
  <c r="AB591" i="5"/>
  <c r="AA591" i="5"/>
  <c r="Z591" i="5"/>
  <c r="Y591" i="5"/>
  <c r="X591" i="5"/>
  <c r="W591" i="5"/>
  <c r="V591" i="5"/>
  <c r="T591" i="5"/>
  <c r="S591" i="5"/>
  <c r="R591" i="5"/>
  <c r="Q591" i="5"/>
  <c r="P591" i="5"/>
  <c r="O591" i="5"/>
  <c r="M591" i="5"/>
  <c r="L591" i="5"/>
  <c r="K591" i="5"/>
  <c r="J591" i="5"/>
  <c r="I591" i="5"/>
  <c r="G591" i="5"/>
  <c r="F591" i="5"/>
  <c r="E591" i="5"/>
  <c r="AF453" i="5"/>
  <c r="AE453" i="5"/>
  <c r="AD453" i="5"/>
  <c r="AC453" i="5"/>
  <c r="AB453" i="5"/>
  <c r="AA453" i="5"/>
  <c r="Z453" i="5"/>
  <c r="Y453" i="5"/>
  <c r="X453" i="5"/>
  <c r="W453" i="5"/>
  <c r="V453" i="5"/>
  <c r="T453" i="5"/>
  <c r="S453" i="5"/>
  <c r="R453" i="5"/>
  <c r="Q453" i="5"/>
  <c r="P453" i="5"/>
  <c r="O453" i="5"/>
  <c r="M453" i="5"/>
  <c r="L453" i="5"/>
  <c r="K453" i="5"/>
  <c r="J453" i="5"/>
  <c r="I453" i="5"/>
  <c r="G453" i="5"/>
  <c r="F453" i="5"/>
  <c r="E453" i="5"/>
  <c r="AF656" i="5"/>
  <c r="AE656" i="5"/>
  <c r="AD656" i="5"/>
  <c r="AC656" i="5"/>
  <c r="AB656" i="5"/>
  <c r="AA656" i="5"/>
  <c r="Z656" i="5"/>
  <c r="Y656" i="5"/>
  <c r="X656" i="5"/>
  <c r="W656" i="5"/>
  <c r="V656" i="5"/>
  <c r="T656" i="5"/>
  <c r="S656" i="5"/>
  <c r="R656" i="5"/>
  <c r="Q656" i="5"/>
  <c r="P656" i="5"/>
  <c r="O656" i="5"/>
  <c r="M656" i="5"/>
  <c r="L656" i="5"/>
  <c r="K656" i="5"/>
  <c r="J656" i="5"/>
  <c r="I656" i="5"/>
  <c r="G656" i="5"/>
  <c r="F656" i="5"/>
  <c r="E656" i="5"/>
  <c r="AF377" i="5"/>
  <c r="AE377" i="5"/>
  <c r="AD377" i="5"/>
  <c r="AC377" i="5"/>
  <c r="AB377" i="5"/>
  <c r="AA377" i="5"/>
  <c r="Z377" i="5"/>
  <c r="Y377" i="5"/>
  <c r="X377" i="5"/>
  <c r="W377" i="5"/>
  <c r="V377" i="5"/>
  <c r="T377" i="5"/>
  <c r="S377" i="5"/>
  <c r="R377" i="5"/>
  <c r="Q377" i="5"/>
  <c r="P377" i="5"/>
  <c r="O377" i="5"/>
  <c r="M377" i="5"/>
  <c r="L377" i="5"/>
  <c r="K377" i="5"/>
  <c r="J377" i="5"/>
  <c r="I377" i="5"/>
  <c r="G377" i="5"/>
  <c r="F377" i="5"/>
  <c r="E377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M423" i="5"/>
  <c r="L423" i="5"/>
  <c r="K423" i="5"/>
  <c r="J423" i="5"/>
  <c r="I423" i="5"/>
  <c r="G423" i="5"/>
  <c r="F423" i="5"/>
  <c r="E423" i="5"/>
  <c r="AF116" i="5"/>
  <c r="AE116" i="5"/>
  <c r="AD116" i="5"/>
  <c r="AC116" i="5"/>
  <c r="AB116" i="5"/>
  <c r="AA116" i="5"/>
  <c r="Z116" i="5"/>
  <c r="Y116" i="5"/>
  <c r="X116" i="5"/>
  <c r="W116" i="5"/>
  <c r="V116" i="5"/>
  <c r="T116" i="5"/>
  <c r="S116" i="5"/>
  <c r="R116" i="5"/>
  <c r="Q116" i="5"/>
  <c r="P116" i="5"/>
  <c r="O116" i="5"/>
  <c r="M116" i="5"/>
  <c r="L116" i="5"/>
  <c r="K116" i="5"/>
  <c r="J116" i="5"/>
  <c r="I116" i="5"/>
  <c r="G116" i="5"/>
  <c r="F116" i="5"/>
  <c r="E116" i="5"/>
  <c r="AF585" i="5"/>
  <c r="AE585" i="5"/>
  <c r="AD585" i="5"/>
  <c r="AC585" i="5"/>
  <c r="AB585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M585" i="5"/>
  <c r="L585" i="5"/>
  <c r="K585" i="5"/>
  <c r="J585" i="5"/>
  <c r="I585" i="5"/>
  <c r="G585" i="5"/>
  <c r="F585" i="5"/>
  <c r="E585" i="5"/>
  <c r="AF305" i="5"/>
  <c r="AE305" i="5"/>
  <c r="AD305" i="5"/>
  <c r="AC305" i="5"/>
  <c r="AB305" i="5"/>
  <c r="AA305" i="5"/>
  <c r="Z305" i="5"/>
  <c r="Y305" i="5"/>
  <c r="X305" i="5"/>
  <c r="W305" i="5"/>
  <c r="V305" i="5"/>
  <c r="T305" i="5"/>
  <c r="S305" i="5"/>
  <c r="R305" i="5"/>
  <c r="Q305" i="5"/>
  <c r="P305" i="5"/>
  <c r="O305" i="5"/>
  <c r="M305" i="5"/>
  <c r="L305" i="5"/>
  <c r="K305" i="5"/>
  <c r="J305" i="5"/>
  <c r="I305" i="5"/>
  <c r="G305" i="5"/>
  <c r="F305" i="5"/>
  <c r="E305" i="5"/>
  <c r="AF605" i="5"/>
  <c r="AE605" i="5"/>
  <c r="AD605" i="5"/>
  <c r="AC605" i="5"/>
  <c r="AB605" i="5"/>
  <c r="AA605" i="5"/>
  <c r="Z605" i="5"/>
  <c r="Y605" i="5"/>
  <c r="X605" i="5"/>
  <c r="W605" i="5"/>
  <c r="V605" i="5"/>
  <c r="T605" i="5"/>
  <c r="S605" i="5"/>
  <c r="R605" i="5"/>
  <c r="Q605" i="5"/>
  <c r="P605" i="5"/>
  <c r="O605" i="5"/>
  <c r="M605" i="5"/>
  <c r="L605" i="5"/>
  <c r="K605" i="5"/>
  <c r="J605" i="5"/>
  <c r="I605" i="5"/>
  <c r="G605" i="5"/>
  <c r="F605" i="5"/>
  <c r="E605" i="5"/>
  <c r="AF373" i="5"/>
  <c r="AE373" i="5"/>
  <c r="AD373" i="5"/>
  <c r="AC373" i="5"/>
  <c r="AB373" i="5"/>
  <c r="AA373" i="5"/>
  <c r="Z373" i="5"/>
  <c r="Y373" i="5"/>
  <c r="X373" i="5"/>
  <c r="W373" i="5"/>
  <c r="V373" i="5"/>
  <c r="T373" i="5"/>
  <c r="S373" i="5"/>
  <c r="R373" i="5"/>
  <c r="Q373" i="5"/>
  <c r="P373" i="5"/>
  <c r="O373" i="5"/>
  <c r="M373" i="5"/>
  <c r="L373" i="5"/>
  <c r="K373" i="5"/>
  <c r="J373" i="5"/>
  <c r="I373" i="5"/>
  <c r="G373" i="5"/>
  <c r="F373" i="5"/>
  <c r="E373" i="5"/>
  <c r="AF270" i="5"/>
  <c r="AE270" i="5"/>
  <c r="AD270" i="5"/>
  <c r="AC270" i="5"/>
  <c r="AB270" i="5"/>
  <c r="AA270" i="5"/>
  <c r="Z270" i="5"/>
  <c r="Y270" i="5"/>
  <c r="X270" i="5"/>
  <c r="W270" i="5"/>
  <c r="V270" i="5"/>
  <c r="T270" i="5"/>
  <c r="S270" i="5"/>
  <c r="R270" i="5"/>
  <c r="Q270" i="5"/>
  <c r="P270" i="5"/>
  <c r="O270" i="5"/>
  <c r="M270" i="5"/>
  <c r="L270" i="5"/>
  <c r="K270" i="5"/>
  <c r="J270" i="5"/>
  <c r="I270" i="5"/>
  <c r="G270" i="5"/>
  <c r="F270" i="5"/>
  <c r="E270" i="5"/>
  <c r="AF667" i="5"/>
  <c r="AE667" i="5"/>
  <c r="AD667" i="5"/>
  <c r="AC667" i="5"/>
  <c r="AB667" i="5"/>
  <c r="AA667" i="5"/>
  <c r="Z667" i="5"/>
  <c r="Y667" i="5"/>
  <c r="X667" i="5"/>
  <c r="W667" i="5"/>
  <c r="V667" i="5"/>
  <c r="T667" i="5"/>
  <c r="S667" i="5"/>
  <c r="R667" i="5"/>
  <c r="Q667" i="5"/>
  <c r="P667" i="5"/>
  <c r="O667" i="5"/>
  <c r="M667" i="5"/>
  <c r="L667" i="5"/>
  <c r="K667" i="5"/>
  <c r="J667" i="5"/>
  <c r="I667" i="5"/>
  <c r="G667" i="5"/>
  <c r="F667" i="5"/>
  <c r="E667" i="5"/>
  <c r="AF651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M651" i="5"/>
  <c r="L651" i="5"/>
  <c r="K651" i="5"/>
  <c r="J651" i="5"/>
  <c r="I651" i="5"/>
  <c r="G651" i="5"/>
  <c r="F651" i="5"/>
  <c r="E651" i="5"/>
  <c r="AF412" i="5"/>
  <c r="AE412" i="5"/>
  <c r="AD412" i="5"/>
  <c r="AC412" i="5"/>
  <c r="AB412" i="5"/>
  <c r="AA412" i="5"/>
  <c r="Z412" i="5"/>
  <c r="Y412" i="5"/>
  <c r="X412" i="5"/>
  <c r="W412" i="5"/>
  <c r="V412" i="5"/>
  <c r="T412" i="5"/>
  <c r="S412" i="5"/>
  <c r="R412" i="5"/>
  <c r="Q412" i="5"/>
  <c r="P412" i="5"/>
  <c r="O412" i="5"/>
  <c r="M412" i="5"/>
  <c r="L412" i="5"/>
  <c r="K412" i="5"/>
  <c r="J412" i="5"/>
  <c r="I412" i="5"/>
  <c r="G412" i="5"/>
  <c r="F412" i="5"/>
  <c r="E412" i="5"/>
  <c r="AF568" i="5"/>
  <c r="AE568" i="5"/>
  <c r="AD568" i="5"/>
  <c r="AC568" i="5"/>
  <c r="AB568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M568" i="5"/>
  <c r="L568" i="5"/>
  <c r="K568" i="5"/>
  <c r="J568" i="5"/>
  <c r="I568" i="5"/>
  <c r="G568" i="5"/>
  <c r="F568" i="5"/>
  <c r="E568" i="5"/>
  <c r="AF405" i="5"/>
  <c r="AE405" i="5"/>
  <c r="AD405" i="5"/>
  <c r="AC405" i="5"/>
  <c r="AB405" i="5"/>
  <c r="AA405" i="5"/>
  <c r="Z405" i="5"/>
  <c r="Y405" i="5"/>
  <c r="X405" i="5"/>
  <c r="W405" i="5"/>
  <c r="V405" i="5"/>
  <c r="T405" i="5"/>
  <c r="S405" i="5"/>
  <c r="R405" i="5"/>
  <c r="Q405" i="5"/>
  <c r="P405" i="5"/>
  <c r="O405" i="5"/>
  <c r="M405" i="5"/>
  <c r="L405" i="5"/>
  <c r="K405" i="5"/>
  <c r="J405" i="5"/>
  <c r="I405" i="5"/>
  <c r="G405" i="5"/>
  <c r="F405" i="5"/>
  <c r="E405" i="5"/>
  <c r="AF561" i="5"/>
  <c r="AE561" i="5"/>
  <c r="AD561" i="5"/>
  <c r="AC561" i="5"/>
  <c r="AB561" i="5"/>
  <c r="AA561" i="5"/>
  <c r="Z561" i="5"/>
  <c r="Y561" i="5"/>
  <c r="X561" i="5"/>
  <c r="W561" i="5"/>
  <c r="V561" i="5"/>
  <c r="T561" i="5"/>
  <c r="S561" i="5"/>
  <c r="R561" i="5"/>
  <c r="Q561" i="5"/>
  <c r="P561" i="5"/>
  <c r="O561" i="5"/>
  <c r="M561" i="5"/>
  <c r="L561" i="5"/>
  <c r="K561" i="5"/>
  <c r="J561" i="5"/>
  <c r="I561" i="5"/>
  <c r="G561" i="5"/>
  <c r="F561" i="5"/>
  <c r="E561" i="5"/>
  <c r="AF307" i="5"/>
  <c r="AE307" i="5"/>
  <c r="AD307" i="5"/>
  <c r="AC307" i="5"/>
  <c r="AB307" i="5"/>
  <c r="AA307" i="5"/>
  <c r="Z307" i="5"/>
  <c r="Y307" i="5"/>
  <c r="X307" i="5"/>
  <c r="W307" i="5"/>
  <c r="V307" i="5"/>
  <c r="T307" i="5"/>
  <c r="S307" i="5"/>
  <c r="R307" i="5"/>
  <c r="Q307" i="5"/>
  <c r="P307" i="5"/>
  <c r="O307" i="5"/>
  <c r="M307" i="5"/>
  <c r="L307" i="5"/>
  <c r="K307" i="5"/>
  <c r="J307" i="5"/>
  <c r="I307" i="5"/>
  <c r="G307" i="5"/>
  <c r="F307" i="5"/>
  <c r="E307" i="5"/>
  <c r="AF119" i="5"/>
  <c r="AE119" i="5"/>
  <c r="AD119" i="5"/>
  <c r="AC119" i="5"/>
  <c r="AB119" i="5"/>
  <c r="AA119" i="5"/>
  <c r="Z119" i="5"/>
  <c r="Y119" i="5"/>
  <c r="X119" i="5"/>
  <c r="W119" i="5"/>
  <c r="V119" i="5"/>
  <c r="T119" i="5"/>
  <c r="S119" i="5"/>
  <c r="R119" i="5"/>
  <c r="Q119" i="5"/>
  <c r="P119" i="5"/>
  <c r="O119" i="5"/>
  <c r="M119" i="5"/>
  <c r="L119" i="5"/>
  <c r="K119" i="5"/>
  <c r="J119" i="5"/>
  <c r="I119" i="5"/>
  <c r="G119" i="5"/>
  <c r="F119" i="5"/>
  <c r="E119" i="5"/>
  <c r="AF44" i="5"/>
  <c r="AE44" i="5"/>
  <c r="AD44" i="5"/>
  <c r="AC44" i="5"/>
  <c r="AB44" i="5"/>
  <c r="AA44" i="5"/>
  <c r="Z44" i="5"/>
  <c r="Y44" i="5"/>
  <c r="X44" i="5"/>
  <c r="W44" i="5"/>
  <c r="V44" i="5"/>
  <c r="T44" i="5"/>
  <c r="S44" i="5"/>
  <c r="R44" i="5"/>
  <c r="Q44" i="5"/>
  <c r="P44" i="5"/>
  <c r="O44" i="5"/>
  <c r="M44" i="5"/>
  <c r="L44" i="5"/>
  <c r="K44" i="5"/>
  <c r="J44" i="5"/>
  <c r="I44" i="5"/>
  <c r="G44" i="5"/>
  <c r="F44" i="5"/>
  <c r="E44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M579" i="5"/>
  <c r="L579" i="5"/>
  <c r="K579" i="5"/>
  <c r="J579" i="5"/>
  <c r="I579" i="5"/>
  <c r="G579" i="5"/>
  <c r="F579" i="5"/>
  <c r="E579" i="5"/>
  <c r="AF643" i="5"/>
  <c r="AE643" i="5"/>
  <c r="AD643" i="5"/>
  <c r="AC643" i="5"/>
  <c r="AB643" i="5"/>
  <c r="AA643" i="5"/>
  <c r="Z643" i="5"/>
  <c r="Y643" i="5"/>
  <c r="X643" i="5"/>
  <c r="W643" i="5"/>
  <c r="V643" i="5"/>
  <c r="T643" i="5"/>
  <c r="S643" i="5"/>
  <c r="R643" i="5"/>
  <c r="Q643" i="5"/>
  <c r="P643" i="5"/>
  <c r="O643" i="5"/>
  <c r="M643" i="5"/>
  <c r="L643" i="5"/>
  <c r="K643" i="5"/>
  <c r="J643" i="5"/>
  <c r="I643" i="5"/>
  <c r="G643" i="5"/>
  <c r="F643" i="5"/>
  <c r="E643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M511" i="5"/>
  <c r="L511" i="5"/>
  <c r="K511" i="5"/>
  <c r="J511" i="5"/>
  <c r="I511" i="5"/>
  <c r="G511" i="5"/>
  <c r="F511" i="5"/>
  <c r="E511" i="5"/>
  <c r="AF167" i="5"/>
  <c r="AE167" i="5"/>
  <c r="AD167" i="5"/>
  <c r="AC167" i="5"/>
  <c r="AB167" i="5"/>
  <c r="AA167" i="5"/>
  <c r="Z167" i="5"/>
  <c r="Y167" i="5"/>
  <c r="X167" i="5"/>
  <c r="W167" i="5"/>
  <c r="V167" i="5"/>
  <c r="T167" i="5"/>
  <c r="S167" i="5"/>
  <c r="R167" i="5"/>
  <c r="Q167" i="5"/>
  <c r="P167" i="5"/>
  <c r="O167" i="5"/>
  <c r="M167" i="5"/>
  <c r="L167" i="5"/>
  <c r="K167" i="5"/>
  <c r="J167" i="5"/>
  <c r="I167" i="5"/>
  <c r="G167" i="5"/>
  <c r="F167" i="5"/>
  <c r="E167" i="5"/>
  <c r="AF640" i="5"/>
  <c r="AE640" i="5"/>
  <c r="AD640" i="5"/>
  <c r="AC640" i="5"/>
  <c r="AB640" i="5"/>
  <c r="AA640" i="5"/>
  <c r="Z640" i="5"/>
  <c r="Y640" i="5"/>
  <c r="X640" i="5"/>
  <c r="W640" i="5"/>
  <c r="V640" i="5"/>
  <c r="T640" i="5"/>
  <c r="S640" i="5"/>
  <c r="R640" i="5"/>
  <c r="Q640" i="5"/>
  <c r="P640" i="5"/>
  <c r="O640" i="5"/>
  <c r="M640" i="5"/>
  <c r="L640" i="5"/>
  <c r="K640" i="5"/>
  <c r="J640" i="5"/>
  <c r="I640" i="5"/>
  <c r="G640" i="5"/>
  <c r="F640" i="5"/>
  <c r="E640" i="5"/>
  <c r="AF574" i="5"/>
  <c r="AE574" i="5"/>
  <c r="AD574" i="5"/>
  <c r="AC574" i="5"/>
  <c r="AB574" i="5"/>
  <c r="AA574" i="5"/>
  <c r="Z574" i="5"/>
  <c r="Y574" i="5"/>
  <c r="X574" i="5"/>
  <c r="W574" i="5"/>
  <c r="V574" i="5"/>
  <c r="T574" i="5"/>
  <c r="S574" i="5"/>
  <c r="R574" i="5"/>
  <c r="Q574" i="5"/>
  <c r="P574" i="5"/>
  <c r="O574" i="5"/>
  <c r="M574" i="5"/>
  <c r="L574" i="5"/>
  <c r="K574" i="5"/>
  <c r="J574" i="5"/>
  <c r="I574" i="5"/>
  <c r="G574" i="5"/>
  <c r="F574" i="5"/>
  <c r="E574" i="5"/>
  <c r="AF237" i="5"/>
  <c r="AE237" i="5"/>
  <c r="AD237" i="5"/>
  <c r="AC237" i="5"/>
  <c r="AB237" i="5"/>
  <c r="AA237" i="5"/>
  <c r="Z237" i="5"/>
  <c r="Y237" i="5"/>
  <c r="X237" i="5"/>
  <c r="W237" i="5"/>
  <c r="V237" i="5"/>
  <c r="T237" i="5"/>
  <c r="S237" i="5"/>
  <c r="R237" i="5"/>
  <c r="Q237" i="5"/>
  <c r="P237" i="5"/>
  <c r="O237" i="5"/>
  <c r="M237" i="5"/>
  <c r="L237" i="5"/>
  <c r="K237" i="5"/>
  <c r="J237" i="5"/>
  <c r="I237" i="5"/>
  <c r="G237" i="5"/>
  <c r="F237" i="5"/>
  <c r="E237" i="5"/>
  <c r="AF508" i="5"/>
  <c r="AE508" i="5"/>
  <c r="AD508" i="5"/>
  <c r="AC508" i="5"/>
  <c r="AB508" i="5"/>
  <c r="AA508" i="5"/>
  <c r="Z508" i="5"/>
  <c r="Y508" i="5"/>
  <c r="X508" i="5"/>
  <c r="W508" i="5"/>
  <c r="V508" i="5"/>
  <c r="T508" i="5"/>
  <c r="S508" i="5"/>
  <c r="R508" i="5"/>
  <c r="Q508" i="5"/>
  <c r="P508" i="5"/>
  <c r="O508" i="5"/>
  <c r="M508" i="5"/>
  <c r="L508" i="5"/>
  <c r="K508" i="5"/>
  <c r="J508" i="5"/>
  <c r="I508" i="5"/>
  <c r="G508" i="5"/>
  <c r="F508" i="5"/>
  <c r="E508" i="5"/>
  <c r="AF554" i="5"/>
  <c r="AE554" i="5"/>
  <c r="AD554" i="5"/>
  <c r="AC554" i="5"/>
  <c r="AB554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M554" i="5"/>
  <c r="L554" i="5"/>
  <c r="K554" i="5"/>
  <c r="J554" i="5"/>
  <c r="I554" i="5"/>
  <c r="G554" i="5"/>
  <c r="F554" i="5"/>
  <c r="E554" i="5"/>
  <c r="AF665" i="5"/>
  <c r="AE665" i="5"/>
  <c r="AD665" i="5"/>
  <c r="AC665" i="5"/>
  <c r="AB665" i="5"/>
  <c r="AA665" i="5"/>
  <c r="Z665" i="5"/>
  <c r="Y665" i="5"/>
  <c r="X665" i="5"/>
  <c r="W665" i="5"/>
  <c r="V665" i="5"/>
  <c r="T665" i="5"/>
  <c r="S665" i="5"/>
  <c r="R665" i="5"/>
  <c r="Q665" i="5"/>
  <c r="P665" i="5"/>
  <c r="O665" i="5"/>
  <c r="M665" i="5"/>
  <c r="L665" i="5"/>
  <c r="K665" i="5"/>
  <c r="J665" i="5"/>
  <c r="I665" i="5"/>
  <c r="G665" i="5"/>
  <c r="F665" i="5"/>
  <c r="E665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M639" i="5"/>
  <c r="L639" i="5"/>
  <c r="K639" i="5"/>
  <c r="J639" i="5"/>
  <c r="I639" i="5"/>
  <c r="G639" i="5"/>
  <c r="F639" i="5"/>
  <c r="E639" i="5"/>
  <c r="AF378" i="5"/>
  <c r="AE378" i="5"/>
  <c r="AD378" i="5"/>
  <c r="AC378" i="5"/>
  <c r="AB378" i="5"/>
  <c r="AA378" i="5"/>
  <c r="Z378" i="5"/>
  <c r="Y378" i="5"/>
  <c r="X378" i="5"/>
  <c r="W378" i="5"/>
  <c r="V378" i="5"/>
  <c r="T378" i="5"/>
  <c r="S378" i="5"/>
  <c r="R378" i="5"/>
  <c r="Q378" i="5"/>
  <c r="P378" i="5"/>
  <c r="O378" i="5"/>
  <c r="M378" i="5"/>
  <c r="L378" i="5"/>
  <c r="K378" i="5"/>
  <c r="J378" i="5"/>
  <c r="I378" i="5"/>
  <c r="G378" i="5"/>
  <c r="F378" i="5"/>
  <c r="E378" i="5"/>
  <c r="AF507" i="5"/>
  <c r="AE507" i="5"/>
  <c r="AD507" i="5"/>
  <c r="AC507" i="5"/>
  <c r="AB507" i="5"/>
  <c r="AA507" i="5"/>
  <c r="Z507" i="5"/>
  <c r="Y507" i="5"/>
  <c r="X507" i="5"/>
  <c r="W507" i="5"/>
  <c r="V507" i="5"/>
  <c r="T507" i="5"/>
  <c r="S507" i="5"/>
  <c r="R507" i="5"/>
  <c r="Q507" i="5"/>
  <c r="P507" i="5"/>
  <c r="O507" i="5"/>
  <c r="M507" i="5"/>
  <c r="L507" i="5"/>
  <c r="K507" i="5"/>
  <c r="J507" i="5"/>
  <c r="I507" i="5"/>
  <c r="G507" i="5"/>
  <c r="F507" i="5"/>
  <c r="E507" i="5"/>
  <c r="AF569" i="5"/>
  <c r="AE569" i="5"/>
  <c r="AD569" i="5"/>
  <c r="AC569" i="5"/>
  <c r="AB569" i="5"/>
  <c r="AA569" i="5"/>
  <c r="Z569" i="5"/>
  <c r="Y569" i="5"/>
  <c r="X569" i="5"/>
  <c r="W569" i="5"/>
  <c r="V569" i="5"/>
  <c r="T569" i="5"/>
  <c r="S569" i="5"/>
  <c r="R569" i="5"/>
  <c r="Q569" i="5"/>
  <c r="P569" i="5"/>
  <c r="O569" i="5"/>
  <c r="M569" i="5"/>
  <c r="L569" i="5"/>
  <c r="K569" i="5"/>
  <c r="J569" i="5"/>
  <c r="I569" i="5"/>
  <c r="G569" i="5"/>
  <c r="F569" i="5"/>
  <c r="E569" i="5"/>
  <c r="AF618" i="5"/>
  <c r="AE618" i="5"/>
  <c r="AD618" i="5"/>
  <c r="AC618" i="5"/>
  <c r="AB618" i="5"/>
  <c r="AA618" i="5"/>
  <c r="Z618" i="5"/>
  <c r="Y618" i="5"/>
  <c r="X618" i="5"/>
  <c r="W618" i="5"/>
  <c r="V618" i="5"/>
  <c r="T618" i="5"/>
  <c r="S618" i="5"/>
  <c r="R618" i="5"/>
  <c r="Q618" i="5"/>
  <c r="P618" i="5"/>
  <c r="O618" i="5"/>
  <c r="M618" i="5"/>
  <c r="L618" i="5"/>
  <c r="K618" i="5"/>
  <c r="J618" i="5"/>
  <c r="I618" i="5"/>
  <c r="G618" i="5"/>
  <c r="F618" i="5"/>
  <c r="E618" i="5"/>
  <c r="AF293" i="5"/>
  <c r="AE293" i="5"/>
  <c r="AD293" i="5"/>
  <c r="AC293" i="5"/>
  <c r="AB293" i="5"/>
  <c r="AA293" i="5"/>
  <c r="Z293" i="5"/>
  <c r="Y293" i="5"/>
  <c r="X293" i="5"/>
  <c r="W293" i="5"/>
  <c r="V293" i="5"/>
  <c r="T293" i="5"/>
  <c r="S293" i="5"/>
  <c r="R293" i="5"/>
  <c r="Q293" i="5"/>
  <c r="P293" i="5"/>
  <c r="O293" i="5"/>
  <c r="M293" i="5"/>
  <c r="L293" i="5"/>
  <c r="K293" i="5"/>
  <c r="J293" i="5"/>
  <c r="I293" i="5"/>
  <c r="G293" i="5"/>
  <c r="F293" i="5"/>
  <c r="E293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M597" i="5"/>
  <c r="L597" i="5"/>
  <c r="K597" i="5"/>
  <c r="J597" i="5"/>
  <c r="I597" i="5"/>
  <c r="G597" i="5"/>
  <c r="F597" i="5"/>
  <c r="E597" i="5"/>
  <c r="AF567" i="5"/>
  <c r="AE567" i="5"/>
  <c r="AD567" i="5"/>
  <c r="AC567" i="5"/>
  <c r="AB567" i="5"/>
  <c r="AA567" i="5"/>
  <c r="Z567" i="5"/>
  <c r="Y567" i="5"/>
  <c r="X567" i="5"/>
  <c r="W567" i="5"/>
  <c r="V567" i="5"/>
  <c r="T567" i="5"/>
  <c r="S567" i="5"/>
  <c r="R567" i="5"/>
  <c r="Q567" i="5"/>
  <c r="P567" i="5"/>
  <c r="O567" i="5"/>
  <c r="M567" i="5"/>
  <c r="L567" i="5"/>
  <c r="K567" i="5"/>
  <c r="J567" i="5"/>
  <c r="I567" i="5"/>
  <c r="G567" i="5"/>
  <c r="F567" i="5"/>
  <c r="E567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M395" i="5"/>
  <c r="L395" i="5"/>
  <c r="K395" i="5"/>
  <c r="J395" i="5"/>
  <c r="I395" i="5"/>
  <c r="G395" i="5"/>
  <c r="F395" i="5"/>
  <c r="E395" i="5"/>
  <c r="AF570" i="5"/>
  <c r="AE570" i="5"/>
  <c r="AD570" i="5"/>
  <c r="AC570" i="5"/>
  <c r="AB570" i="5"/>
  <c r="AA570" i="5"/>
  <c r="Z570" i="5"/>
  <c r="Y570" i="5"/>
  <c r="X570" i="5"/>
  <c r="W570" i="5"/>
  <c r="V570" i="5"/>
  <c r="T570" i="5"/>
  <c r="S570" i="5"/>
  <c r="R570" i="5"/>
  <c r="Q570" i="5"/>
  <c r="P570" i="5"/>
  <c r="O570" i="5"/>
  <c r="M570" i="5"/>
  <c r="L570" i="5"/>
  <c r="K570" i="5"/>
  <c r="J570" i="5"/>
  <c r="I570" i="5"/>
  <c r="G570" i="5"/>
  <c r="F570" i="5"/>
  <c r="E570" i="5"/>
  <c r="AF41" i="5"/>
  <c r="AE41" i="5"/>
  <c r="AD41" i="5"/>
  <c r="AC41" i="5"/>
  <c r="AB41" i="5"/>
  <c r="AA41" i="5"/>
  <c r="Z41" i="5"/>
  <c r="Y41" i="5"/>
  <c r="X41" i="5"/>
  <c r="W41" i="5"/>
  <c r="V41" i="5"/>
  <c r="T41" i="5"/>
  <c r="S41" i="5"/>
  <c r="R41" i="5"/>
  <c r="Q41" i="5"/>
  <c r="P41" i="5"/>
  <c r="O41" i="5"/>
  <c r="M41" i="5"/>
  <c r="L41" i="5"/>
  <c r="K41" i="5"/>
  <c r="J41" i="5"/>
  <c r="I41" i="5"/>
  <c r="G41" i="5"/>
  <c r="F41" i="5"/>
  <c r="E41" i="5"/>
  <c r="AF644" i="5"/>
  <c r="AE644" i="5"/>
  <c r="AD644" i="5"/>
  <c r="AC644" i="5"/>
  <c r="AB644" i="5"/>
  <c r="AA644" i="5"/>
  <c r="Z644" i="5"/>
  <c r="Y644" i="5"/>
  <c r="X644" i="5"/>
  <c r="W644" i="5"/>
  <c r="V644" i="5"/>
  <c r="T644" i="5"/>
  <c r="S644" i="5"/>
  <c r="R644" i="5"/>
  <c r="Q644" i="5"/>
  <c r="P644" i="5"/>
  <c r="O644" i="5"/>
  <c r="M644" i="5"/>
  <c r="L644" i="5"/>
  <c r="K644" i="5"/>
  <c r="J644" i="5"/>
  <c r="I644" i="5"/>
  <c r="G644" i="5"/>
  <c r="F644" i="5"/>
  <c r="E644" i="5"/>
  <c r="AF653" i="5"/>
  <c r="AE653" i="5"/>
  <c r="AD653" i="5"/>
  <c r="AC653" i="5"/>
  <c r="AB653" i="5"/>
  <c r="AA653" i="5"/>
  <c r="Z653" i="5"/>
  <c r="Y653" i="5"/>
  <c r="X653" i="5"/>
  <c r="W653" i="5"/>
  <c r="V653" i="5"/>
  <c r="T653" i="5"/>
  <c r="S653" i="5"/>
  <c r="R653" i="5"/>
  <c r="Q653" i="5"/>
  <c r="P653" i="5"/>
  <c r="O653" i="5"/>
  <c r="M653" i="5"/>
  <c r="L653" i="5"/>
  <c r="K653" i="5"/>
  <c r="J653" i="5"/>
  <c r="I653" i="5"/>
  <c r="G653" i="5"/>
  <c r="F653" i="5"/>
  <c r="E653" i="5"/>
  <c r="AF264" i="5"/>
  <c r="AE264" i="5"/>
  <c r="AD264" i="5"/>
  <c r="AC264" i="5"/>
  <c r="AB264" i="5"/>
  <c r="AA264" i="5"/>
  <c r="Z264" i="5"/>
  <c r="Y264" i="5"/>
  <c r="X264" i="5"/>
  <c r="W264" i="5"/>
  <c r="V264" i="5"/>
  <c r="T264" i="5"/>
  <c r="S264" i="5"/>
  <c r="R264" i="5"/>
  <c r="Q264" i="5"/>
  <c r="P264" i="5"/>
  <c r="O264" i="5"/>
  <c r="M264" i="5"/>
  <c r="L264" i="5"/>
  <c r="K264" i="5"/>
  <c r="J264" i="5"/>
  <c r="I264" i="5"/>
  <c r="G264" i="5"/>
  <c r="F264" i="5"/>
  <c r="E264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M493" i="5"/>
  <c r="L493" i="5"/>
  <c r="K493" i="5"/>
  <c r="J493" i="5"/>
  <c r="I493" i="5"/>
  <c r="G493" i="5"/>
  <c r="F493" i="5"/>
  <c r="E493" i="5"/>
  <c r="AF481" i="5"/>
  <c r="AE481" i="5"/>
  <c r="AD481" i="5"/>
  <c r="AC481" i="5"/>
  <c r="AB481" i="5"/>
  <c r="AA481" i="5"/>
  <c r="Z481" i="5"/>
  <c r="Y481" i="5"/>
  <c r="X481" i="5"/>
  <c r="W481" i="5"/>
  <c r="V481" i="5"/>
  <c r="T481" i="5"/>
  <c r="S481" i="5"/>
  <c r="R481" i="5"/>
  <c r="Q481" i="5"/>
  <c r="P481" i="5"/>
  <c r="O481" i="5"/>
  <c r="M481" i="5"/>
  <c r="L481" i="5"/>
  <c r="K481" i="5"/>
  <c r="J481" i="5"/>
  <c r="I481" i="5"/>
  <c r="G481" i="5"/>
  <c r="F481" i="5"/>
  <c r="E481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M317" i="5"/>
  <c r="L317" i="5"/>
  <c r="K317" i="5"/>
  <c r="J317" i="5"/>
  <c r="I317" i="5"/>
  <c r="G317" i="5"/>
  <c r="F317" i="5"/>
  <c r="E317" i="5"/>
  <c r="AF198" i="5"/>
  <c r="AE198" i="5"/>
  <c r="AD198" i="5"/>
  <c r="AC198" i="5"/>
  <c r="AB198" i="5"/>
  <c r="AA198" i="5"/>
  <c r="Z198" i="5"/>
  <c r="Y198" i="5"/>
  <c r="X198" i="5"/>
  <c r="W198" i="5"/>
  <c r="V198" i="5"/>
  <c r="T198" i="5"/>
  <c r="S198" i="5"/>
  <c r="R198" i="5"/>
  <c r="Q198" i="5"/>
  <c r="P198" i="5"/>
  <c r="O198" i="5"/>
  <c r="M198" i="5"/>
  <c r="L198" i="5"/>
  <c r="K198" i="5"/>
  <c r="J198" i="5"/>
  <c r="I198" i="5"/>
  <c r="G198" i="5"/>
  <c r="F198" i="5"/>
  <c r="E198" i="5"/>
  <c r="AF199" i="5"/>
  <c r="AE199" i="5"/>
  <c r="AD199" i="5"/>
  <c r="AC199" i="5"/>
  <c r="AB199" i="5"/>
  <c r="AA199" i="5"/>
  <c r="Z199" i="5"/>
  <c r="Y199" i="5"/>
  <c r="X199" i="5"/>
  <c r="W199" i="5"/>
  <c r="V199" i="5"/>
  <c r="T199" i="5"/>
  <c r="S199" i="5"/>
  <c r="R199" i="5"/>
  <c r="Q199" i="5"/>
  <c r="P199" i="5"/>
  <c r="O199" i="5"/>
  <c r="M199" i="5"/>
  <c r="L199" i="5"/>
  <c r="K199" i="5"/>
  <c r="J199" i="5"/>
  <c r="I199" i="5"/>
  <c r="G199" i="5"/>
  <c r="F199" i="5"/>
  <c r="E199" i="5"/>
  <c r="AF380" i="5"/>
  <c r="AE380" i="5"/>
  <c r="AD380" i="5"/>
  <c r="AC380" i="5"/>
  <c r="AB380" i="5"/>
  <c r="AA380" i="5"/>
  <c r="Z380" i="5"/>
  <c r="Y380" i="5"/>
  <c r="X380" i="5"/>
  <c r="W380" i="5"/>
  <c r="V380" i="5"/>
  <c r="T380" i="5"/>
  <c r="S380" i="5"/>
  <c r="R380" i="5"/>
  <c r="Q380" i="5"/>
  <c r="P380" i="5"/>
  <c r="O380" i="5"/>
  <c r="M380" i="5"/>
  <c r="L380" i="5"/>
  <c r="K380" i="5"/>
  <c r="J380" i="5"/>
  <c r="I380" i="5"/>
  <c r="G380" i="5"/>
  <c r="F380" i="5"/>
  <c r="E380" i="5"/>
  <c r="AF29" i="5"/>
  <c r="AE29" i="5"/>
  <c r="AD29" i="5"/>
  <c r="AC29" i="5"/>
  <c r="AB29" i="5"/>
  <c r="AA29" i="5"/>
  <c r="Z29" i="5"/>
  <c r="Y29" i="5"/>
  <c r="X29" i="5"/>
  <c r="W29" i="5"/>
  <c r="V29" i="5"/>
  <c r="T29" i="5"/>
  <c r="S29" i="5"/>
  <c r="R29" i="5"/>
  <c r="Q29" i="5"/>
  <c r="P29" i="5"/>
  <c r="O29" i="5"/>
  <c r="M29" i="5"/>
  <c r="L29" i="5"/>
  <c r="K29" i="5"/>
  <c r="J29" i="5"/>
  <c r="I29" i="5"/>
  <c r="G29" i="5"/>
  <c r="F29" i="5"/>
  <c r="E29" i="5"/>
  <c r="AF25" i="5"/>
  <c r="AE25" i="5"/>
  <c r="AD25" i="5"/>
  <c r="AC25" i="5"/>
  <c r="AB25" i="5"/>
  <c r="AA25" i="5"/>
  <c r="Z25" i="5"/>
  <c r="Y25" i="5"/>
  <c r="X25" i="5"/>
  <c r="W25" i="5"/>
  <c r="V25" i="5"/>
  <c r="T25" i="5"/>
  <c r="S25" i="5"/>
  <c r="R25" i="5"/>
  <c r="Q25" i="5"/>
  <c r="P25" i="5"/>
  <c r="O25" i="5"/>
  <c r="M25" i="5"/>
  <c r="L25" i="5"/>
  <c r="K25" i="5"/>
  <c r="J25" i="5"/>
  <c r="I25" i="5"/>
  <c r="G25" i="5"/>
  <c r="F25" i="5"/>
  <c r="E25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M626" i="5"/>
  <c r="L626" i="5"/>
  <c r="K626" i="5"/>
  <c r="J626" i="5"/>
  <c r="I626" i="5"/>
  <c r="G626" i="5"/>
  <c r="F626" i="5"/>
  <c r="E626" i="5"/>
  <c r="AF501" i="5"/>
  <c r="AE501" i="5"/>
  <c r="AD501" i="5"/>
  <c r="AC501" i="5"/>
  <c r="AB501" i="5"/>
  <c r="AA501" i="5"/>
  <c r="Z501" i="5"/>
  <c r="Y501" i="5"/>
  <c r="X501" i="5"/>
  <c r="W501" i="5"/>
  <c r="V501" i="5"/>
  <c r="T501" i="5"/>
  <c r="S501" i="5"/>
  <c r="R501" i="5"/>
  <c r="Q501" i="5"/>
  <c r="P501" i="5"/>
  <c r="O501" i="5"/>
  <c r="M501" i="5"/>
  <c r="L501" i="5"/>
  <c r="K501" i="5"/>
  <c r="J501" i="5"/>
  <c r="I501" i="5"/>
  <c r="G501" i="5"/>
  <c r="F501" i="5"/>
  <c r="E501" i="5"/>
  <c r="AF658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M658" i="5"/>
  <c r="L658" i="5"/>
  <c r="K658" i="5"/>
  <c r="J658" i="5"/>
  <c r="I658" i="5"/>
  <c r="G658" i="5"/>
  <c r="F658" i="5"/>
  <c r="E658" i="5"/>
  <c r="AF340" i="5"/>
  <c r="AE340" i="5"/>
  <c r="AD340" i="5"/>
  <c r="AC340" i="5"/>
  <c r="AB340" i="5"/>
  <c r="AA340" i="5"/>
  <c r="Z340" i="5"/>
  <c r="Y340" i="5"/>
  <c r="X340" i="5"/>
  <c r="W340" i="5"/>
  <c r="V340" i="5"/>
  <c r="T340" i="5"/>
  <c r="S340" i="5"/>
  <c r="R340" i="5"/>
  <c r="Q340" i="5"/>
  <c r="P340" i="5"/>
  <c r="O340" i="5"/>
  <c r="M340" i="5"/>
  <c r="L340" i="5"/>
  <c r="K340" i="5"/>
  <c r="J340" i="5"/>
  <c r="I340" i="5"/>
  <c r="G340" i="5"/>
  <c r="F340" i="5"/>
  <c r="E340" i="5"/>
  <c r="AF417" i="5"/>
  <c r="AE417" i="5"/>
  <c r="AD417" i="5"/>
  <c r="AC417" i="5"/>
  <c r="AB417" i="5"/>
  <c r="AA417" i="5"/>
  <c r="Z417" i="5"/>
  <c r="Y417" i="5"/>
  <c r="X417" i="5"/>
  <c r="W417" i="5"/>
  <c r="V417" i="5"/>
  <c r="T417" i="5"/>
  <c r="S417" i="5"/>
  <c r="R417" i="5"/>
  <c r="Q417" i="5"/>
  <c r="P417" i="5"/>
  <c r="O417" i="5"/>
  <c r="M417" i="5"/>
  <c r="L417" i="5"/>
  <c r="K417" i="5"/>
  <c r="J417" i="5"/>
  <c r="I417" i="5"/>
  <c r="G417" i="5"/>
  <c r="F417" i="5"/>
  <c r="E417" i="5"/>
  <c r="AF451" i="5"/>
  <c r="AE451" i="5"/>
  <c r="AD451" i="5"/>
  <c r="AC451" i="5"/>
  <c r="AB451" i="5"/>
  <c r="AA451" i="5"/>
  <c r="Z451" i="5"/>
  <c r="Y451" i="5"/>
  <c r="X451" i="5"/>
  <c r="W451" i="5"/>
  <c r="V451" i="5"/>
  <c r="T451" i="5"/>
  <c r="S451" i="5"/>
  <c r="R451" i="5"/>
  <c r="Q451" i="5"/>
  <c r="P451" i="5"/>
  <c r="O451" i="5"/>
  <c r="M451" i="5"/>
  <c r="L451" i="5"/>
  <c r="K451" i="5"/>
  <c r="J451" i="5"/>
  <c r="I451" i="5"/>
  <c r="G451" i="5"/>
  <c r="F451" i="5"/>
  <c r="E451" i="5"/>
  <c r="AF613" i="5"/>
  <c r="AE613" i="5"/>
  <c r="AD613" i="5"/>
  <c r="AC613" i="5"/>
  <c r="AB613" i="5"/>
  <c r="AA613" i="5"/>
  <c r="Z613" i="5"/>
  <c r="Y613" i="5"/>
  <c r="X613" i="5"/>
  <c r="W613" i="5"/>
  <c r="V613" i="5"/>
  <c r="T613" i="5"/>
  <c r="S613" i="5"/>
  <c r="R613" i="5"/>
  <c r="Q613" i="5"/>
  <c r="P613" i="5"/>
  <c r="O613" i="5"/>
  <c r="M613" i="5"/>
  <c r="L613" i="5"/>
  <c r="K613" i="5"/>
  <c r="J613" i="5"/>
  <c r="I613" i="5"/>
  <c r="G613" i="5"/>
  <c r="F613" i="5"/>
  <c r="E613" i="5"/>
  <c r="AF615" i="5"/>
  <c r="AE615" i="5"/>
  <c r="AD615" i="5"/>
  <c r="AC615" i="5"/>
  <c r="AB615" i="5"/>
  <c r="AA615" i="5"/>
  <c r="Z615" i="5"/>
  <c r="Y615" i="5"/>
  <c r="X615" i="5"/>
  <c r="W615" i="5"/>
  <c r="V615" i="5"/>
  <c r="T615" i="5"/>
  <c r="S615" i="5"/>
  <c r="R615" i="5"/>
  <c r="Q615" i="5"/>
  <c r="P615" i="5"/>
  <c r="O615" i="5"/>
  <c r="M615" i="5"/>
  <c r="L615" i="5"/>
  <c r="K615" i="5"/>
  <c r="J615" i="5"/>
  <c r="I615" i="5"/>
  <c r="G615" i="5"/>
  <c r="F615" i="5"/>
  <c r="E615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M297" i="5"/>
  <c r="L297" i="5"/>
  <c r="K297" i="5"/>
  <c r="J297" i="5"/>
  <c r="I297" i="5"/>
  <c r="G297" i="5"/>
  <c r="F297" i="5"/>
  <c r="E297" i="5"/>
  <c r="AF599" i="5"/>
  <c r="AE599" i="5"/>
  <c r="AD599" i="5"/>
  <c r="AC599" i="5"/>
  <c r="AB599" i="5"/>
  <c r="AA599" i="5"/>
  <c r="Z599" i="5"/>
  <c r="Y599" i="5"/>
  <c r="X599" i="5"/>
  <c r="W599" i="5"/>
  <c r="V599" i="5"/>
  <c r="T599" i="5"/>
  <c r="S599" i="5"/>
  <c r="R599" i="5"/>
  <c r="Q599" i="5"/>
  <c r="P599" i="5"/>
  <c r="O599" i="5"/>
  <c r="M599" i="5"/>
  <c r="L599" i="5"/>
  <c r="K599" i="5"/>
  <c r="J599" i="5"/>
  <c r="I599" i="5"/>
  <c r="G599" i="5"/>
  <c r="F599" i="5"/>
  <c r="E599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M228" i="5"/>
  <c r="L228" i="5"/>
  <c r="K228" i="5"/>
  <c r="J228" i="5"/>
  <c r="I228" i="5"/>
  <c r="G228" i="5"/>
  <c r="F228" i="5"/>
  <c r="E228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M432" i="5"/>
  <c r="L432" i="5"/>
  <c r="K432" i="5"/>
  <c r="J432" i="5"/>
  <c r="I432" i="5"/>
  <c r="G432" i="5"/>
  <c r="F432" i="5"/>
  <c r="E432" i="5"/>
  <c r="AF497" i="5"/>
  <c r="AE497" i="5"/>
  <c r="AD497" i="5"/>
  <c r="AC497" i="5"/>
  <c r="AB497" i="5"/>
  <c r="AA497" i="5"/>
  <c r="Z497" i="5"/>
  <c r="Y497" i="5"/>
  <c r="X497" i="5"/>
  <c r="W497" i="5"/>
  <c r="V497" i="5"/>
  <c r="T497" i="5"/>
  <c r="S497" i="5"/>
  <c r="R497" i="5"/>
  <c r="Q497" i="5"/>
  <c r="P497" i="5"/>
  <c r="O497" i="5"/>
  <c r="M497" i="5"/>
  <c r="L497" i="5"/>
  <c r="K497" i="5"/>
  <c r="J497" i="5"/>
  <c r="I497" i="5"/>
  <c r="G497" i="5"/>
  <c r="F497" i="5"/>
  <c r="E497" i="5"/>
  <c r="AF649" i="5"/>
  <c r="AE649" i="5"/>
  <c r="AD649" i="5"/>
  <c r="AC649" i="5"/>
  <c r="AB649" i="5"/>
  <c r="AA649" i="5"/>
  <c r="Z649" i="5"/>
  <c r="Y649" i="5"/>
  <c r="X649" i="5"/>
  <c r="W649" i="5"/>
  <c r="V649" i="5"/>
  <c r="T649" i="5"/>
  <c r="S649" i="5"/>
  <c r="R649" i="5"/>
  <c r="Q649" i="5"/>
  <c r="P649" i="5"/>
  <c r="O649" i="5"/>
  <c r="M649" i="5"/>
  <c r="L649" i="5"/>
  <c r="K649" i="5"/>
  <c r="J649" i="5"/>
  <c r="I649" i="5"/>
  <c r="G649" i="5"/>
  <c r="F649" i="5"/>
  <c r="E649" i="5"/>
  <c r="AF654" i="5"/>
  <c r="AE654" i="5"/>
  <c r="AD654" i="5"/>
  <c r="AC654" i="5"/>
  <c r="AB654" i="5"/>
  <c r="AA654" i="5"/>
  <c r="Z654" i="5"/>
  <c r="Y654" i="5"/>
  <c r="X654" i="5"/>
  <c r="W654" i="5"/>
  <c r="V654" i="5"/>
  <c r="T654" i="5"/>
  <c r="S654" i="5"/>
  <c r="R654" i="5"/>
  <c r="Q654" i="5"/>
  <c r="P654" i="5"/>
  <c r="O654" i="5"/>
  <c r="M654" i="5"/>
  <c r="L654" i="5"/>
  <c r="K654" i="5"/>
  <c r="J654" i="5"/>
  <c r="I654" i="5"/>
  <c r="G654" i="5"/>
  <c r="F654" i="5"/>
  <c r="E654" i="5"/>
  <c r="AF641" i="5"/>
  <c r="AE641" i="5"/>
  <c r="AD641" i="5"/>
  <c r="AC641" i="5"/>
  <c r="AB641" i="5"/>
  <c r="AA641" i="5"/>
  <c r="Z641" i="5"/>
  <c r="Y641" i="5"/>
  <c r="X641" i="5"/>
  <c r="W641" i="5"/>
  <c r="V641" i="5"/>
  <c r="T641" i="5"/>
  <c r="S641" i="5"/>
  <c r="R641" i="5"/>
  <c r="Q641" i="5"/>
  <c r="P641" i="5"/>
  <c r="O641" i="5"/>
  <c r="M641" i="5"/>
  <c r="L641" i="5"/>
  <c r="K641" i="5"/>
  <c r="J641" i="5"/>
  <c r="I641" i="5"/>
  <c r="G641" i="5"/>
  <c r="F641" i="5"/>
  <c r="E641" i="5"/>
  <c r="AF581" i="5"/>
  <c r="AE581" i="5"/>
  <c r="AD581" i="5"/>
  <c r="AC581" i="5"/>
  <c r="AB581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M581" i="5"/>
  <c r="L581" i="5"/>
  <c r="K581" i="5"/>
  <c r="J581" i="5"/>
  <c r="I581" i="5"/>
  <c r="G581" i="5"/>
  <c r="F581" i="5"/>
  <c r="E581" i="5"/>
  <c r="AF447" i="5"/>
  <c r="AE447" i="5"/>
  <c r="AD447" i="5"/>
  <c r="AC447" i="5"/>
  <c r="AB447" i="5"/>
  <c r="AA447" i="5"/>
  <c r="Z447" i="5"/>
  <c r="Y447" i="5"/>
  <c r="X447" i="5"/>
  <c r="W447" i="5"/>
  <c r="V447" i="5"/>
  <c r="T447" i="5"/>
  <c r="S447" i="5"/>
  <c r="R447" i="5"/>
  <c r="Q447" i="5"/>
  <c r="P447" i="5"/>
  <c r="O447" i="5"/>
  <c r="M447" i="5"/>
  <c r="L447" i="5"/>
  <c r="K447" i="5"/>
  <c r="J447" i="5"/>
  <c r="I447" i="5"/>
  <c r="G447" i="5"/>
  <c r="F447" i="5"/>
  <c r="E447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M443" i="5"/>
  <c r="L443" i="5"/>
  <c r="K443" i="5"/>
  <c r="J443" i="5"/>
  <c r="I443" i="5"/>
  <c r="G443" i="5"/>
  <c r="F443" i="5"/>
  <c r="E443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M366" i="5"/>
  <c r="L366" i="5"/>
  <c r="K366" i="5"/>
  <c r="J366" i="5"/>
  <c r="I366" i="5"/>
  <c r="G366" i="5"/>
  <c r="F366" i="5"/>
  <c r="E366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M94" i="5"/>
  <c r="L94" i="5"/>
  <c r="K94" i="5"/>
  <c r="J94" i="5"/>
  <c r="I94" i="5"/>
  <c r="G94" i="5"/>
  <c r="F94" i="5"/>
  <c r="E94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M475" i="5"/>
  <c r="L475" i="5"/>
  <c r="K475" i="5"/>
  <c r="J475" i="5"/>
  <c r="I475" i="5"/>
  <c r="G475" i="5"/>
  <c r="F475" i="5"/>
  <c r="E475" i="5"/>
  <c r="AF616" i="5"/>
  <c r="AE616" i="5"/>
  <c r="AD616" i="5"/>
  <c r="AC616" i="5"/>
  <c r="AB616" i="5"/>
  <c r="AA616" i="5"/>
  <c r="Z616" i="5"/>
  <c r="Y616" i="5"/>
  <c r="X616" i="5"/>
  <c r="W616" i="5"/>
  <c r="V616" i="5"/>
  <c r="T616" i="5"/>
  <c r="S616" i="5"/>
  <c r="R616" i="5"/>
  <c r="Q616" i="5"/>
  <c r="P616" i="5"/>
  <c r="O616" i="5"/>
  <c r="M616" i="5"/>
  <c r="L616" i="5"/>
  <c r="K616" i="5"/>
  <c r="J616" i="5"/>
  <c r="I616" i="5"/>
  <c r="G616" i="5"/>
  <c r="F616" i="5"/>
  <c r="E616" i="5"/>
  <c r="AF652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M652" i="5"/>
  <c r="L652" i="5"/>
  <c r="K652" i="5"/>
  <c r="J652" i="5"/>
  <c r="I652" i="5"/>
  <c r="G652" i="5"/>
  <c r="F652" i="5"/>
  <c r="E652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M303" i="5"/>
  <c r="L303" i="5"/>
  <c r="K303" i="5"/>
  <c r="J303" i="5"/>
  <c r="I303" i="5"/>
  <c r="G303" i="5"/>
  <c r="F303" i="5"/>
  <c r="E303" i="5"/>
  <c r="AF533" i="5"/>
  <c r="AE533" i="5"/>
  <c r="AD533" i="5"/>
  <c r="AC533" i="5"/>
  <c r="AB533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M533" i="5"/>
  <c r="L533" i="5"/>
  <c r="K533" i="5"/>
  <c r="J533" i="5"/>
  <c r="I533" i="5"/>
  <c r="G533" i="5"/>
  <c r="F533" i="5"/>
  <c r="E533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M404" i="5"/>
  <c r="L404" i="5"/>
  <c r="K404" i="5"/>
  <c r="J404" i="5"/>
  <c r="I404" i="5"/>
  <c r="G404" i="5"/>
  <c r="F404" i="5"/>
  <c r="E404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M157" i="5"/>
  <c r="L157" i="5"/>
  <c r="K157" i="5"/>
  <c r="J157" i="5"/>
  <c r="I157" i="5"/>
  <c r="G157" i="5"/>
  <c r="F157" i="5"/>
  <c r="E157" i="5"/>
  <c r="AF469" i="5"/>
  <c r="AE469" i="5"/>
  <c r="AD469" i="5"/>
  <c r="AC469" i="5"/>
  <c r="AB469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M469" i="5"/>
  <c r="L469" i="5"/>
  <c r="K469" i="5"/>
  <c r="J469" i="5"/>
  <c r="I469" i="5"/>
  <c r="G469" i="5"/>
  <c r="F469" i="5"/>
  <c r="E469" i="5"/>
  <c r="AF663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M663" i="5"/>
  <c r="L663" i="5"/>
  <c r="K663" i="5"/>
  <c r="J663" i="5"/>
  <c r="I663" i="5"/>
  <c r="G663" i="5"/>
  <c r="F663" i="5"/>
  <c r="E663" i="5"/>
  <c r="AF645" i="5"/>
  <c r="AE645" i="5"/>
  <c r="AD645" i="5"/>
  <c r="AC645" i="5"/>
  <c r="AB645" i="5"/>
  <c r="AA645" i="5"/>
  <c r="Z645" i="5"/>
  <c r="Y645" i="5"/>
  <c r="X645" i="5"/>
  <c r="W645" i="5"/>
  <c r="V645" i="5"/>
  <c r="T645" i="5"/>
  <c r="S645" i="5"/>
  <c r="R645" i="5"/>
  <c r="Q645" i="5"/>
  <c r="P645" i="5"/>
  <c r="O645" i="5"/>
  <c r="M645" i="5"/>
  <c r="L645" i="5"/>
  <c r="K645" i="5"/>
  <c r="J645" i="5"/>
  <c r="I645" i="5"/>
  <c r="G645" i="5"/>
  <c r="F645" i="5"/>
  <c r="E645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M559" i="5"/>
  <c r="L559" i="5"/>
  <c r="K559" i="5"/>
  <c r="J559" i="5"/>
  <c r="I559" i="5"/>
  <c r="G559" i="5"/>
  <c r="F559" i="5"/>
  <c r="E559" i="5"/>
  <c r="AF552" i="5"/>
  <c r="AE552" i="5"/>
  <c r="AD552" i="5"/>
  <c r="AC552" i="5"/>
  <c r="AB552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M552" i="5"/>
  <c r="L552" i="5"/>
  <c r="K552" i="5"/>
  <c r="J552" i="5"/>
  <c r="I552" i="5"/>
  <c r="G552" i="5"/>
  <c r="F552" i="5"/>
  <c r="E552" i="5"/>
  <c r="AF560" i="5"/>
  <c r="AE560" i="5"/>
  <c r="AD560" i="5"/>
  <c r="AC560" i="5"/>
  <c r="AB560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M560" i="5"/>
  <c r="L560" i="5"/>
  <c r="K560" i="5"/>
  <c r="J560" i="5"/>
  <c r="I560" i="5"/>
  <c r="G560" i="5"/>
  <c r="F560" i="5"/>
  <c r="E56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M450" i="5"/>
  <c r="L450" i="5"/>
  <c r="K450" i="5"/>
  <c r="J450" i="5"/>
  <c r="I450" i="5"/>
  <c r="G450" i="5"/>
  <c r="F450" i="5"/>
  <c r="E450" i="5"/>
  <c r="AF638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M638" i="5"/>
  <c r="L638" i="5"/>
  <c r="K638" i="5"/>
  <c r="J638" i="5"/>
  <c r="I638" i="5"/>
  <c r="G638" i="5"/>
  <c r="F638" i="5"/>
  <c r="E638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M326" i="5"/>
  <c r="L326" i="5"/>
  <c r="K326" i="5"/>
  <c r="J326" i="5"/>
  <c r="I326" i="5"/>
  <c r="G326" i="5"/>
  <c r="F326" i="5"/>
  <c r="E326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M434" i="5"/>
  <c r="L434" i="5"/>
  <c r="K434" i="5"/>
  <c r="J434" i="5"/>
  <c r="I434" i="5"/>
  <c r="G434" i="5"/>
  <c r="F434" i="5"/>
  <c r="E434" i="5"/>
  <c r="AF329" i="5"/>
  <c r="AE329" i="5"/>
  <c r="AD329" i="5"/>
  <c r="AC329" i="5"/>
  <c r="AB329" i="5"/>
  <c r="AA329" i="5"/>
  <c r="Z329" i="5"/>
  <c r="Y329" i="5"/>
  <c r="X329" i="5"/>
  <c r="W329" i="5"/>
  <c r="V329" i="5"/>
  <c r="T329" i="5"/>
  <c r="S329" i="5"/>
  <c r="R329" i="5"/>
  <c r="Q329" i="5"/>
  <c r="P329" i="5"/>
  <c r="O329" i="5"/>
  <c r="M329" i="5"/>
  <c r="L329" i="5"/>
  <c r="K329" i="5"/>
  <c r="J329" i="5"/>
  <c r="I329" i="5"/>
  <c r="G329" i="5"/>
  <c r="F329" i="5"/>
  <c r="E329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M358" i="5"/>
  <c r="L358" i="5"/>
  <c r="K358" i="5"/>
  <c r="J358" i="5"/>
  <c r="I358" i="5"/>
  <c r="G358" i="5"/>
  <c r="F358" i="5"/>
  <c r="E358" i="5"/>
  <c r="AF629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M629" i="5"/>
  <c r="L629" i="5"/>
  <c r="K629" i="5"/>
  <c r="J629" i="5"/>
  <c r="I629" i="5"/>
  <c r="G629" i="5"/>
  <c r="F629" i="5"/>
  <c r="E629" i="5"/>
  <c r="AF637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M637" i="5"/>
  <c r="L637" i="5"/>
  <c r="K637" i="5"/>
  <c r="J637" i="5"/>
  <c r="I637" i="5"/>
  <c r="G637" i="5"/>
  <c r="F637" i="5"/>
  <c r="E637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M391" i="5"/>
  <c r="L391" i="5"/>
  <c r="K391" i="5"/>
  <c r="J391" i="5"/>
  <c r="I391" i="5"/>
  <c r="G391" i="5"/>
  <c r="F391" i="5"/>
  <c r="E391" i="5"/>
  <c r="AF530" i="5"/>
  <c r="AE530" i="5"/>
  <c r="AD530" i="5"/>
  <c r="AC530" i="5"/>
  <c r="AB530" i="5"/>
  <c r="AA530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M530" i="5"/>
  <c r="L530" i="5"/>
  <c r="K530" i="5"/>
  <c r="J530" i="5"/>
  <c r="I530" i="5"/>
  <c r="G530" i="5"/>
  <c r="F530" i="5"/>
  <c r="E530" i="5"/>
  <c r="AF551" i="5"/>
  <c r="AE551" i="5"/>
  <c r="AD551" i="5"/>
  <c r="AC551" i="5"/>
  <c r="AB551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M551" i="5"/>
  <c r="L551" i="5"/>
  <c r="K551" i="5"/>
  <c r="J551" i="5"/>
  <c r="I551" i="5"/>
  <c r="G551" i="5"/>
  <c r="F551" i="5"/>
  <c r="E551" i="5"/>
  <c r="AF573" i="5"/>
  <c r="AE573" i="5"/>
  <c r="AD573" i="5"/>
  <c r="AC573" i="5"/>
  <c r="AB573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M573" i="5"/>
  <c r="L573" i="5"/>
  <c r="K573" i="5"/>
  <c r="J573" i="5"/>
  <c r="I573" i="5"/>
  <c r="G573" i="5"/>
  <c r="F573" i="5"/>
  <c r="E573" i="5"/>
  <c r="AF502" i="5"/>
  <c r="AE502" i="5"/>
  <c r="AD502" i="5"/>
  <c r="AC502" i="5"/>
  <c r="AB502" i="5"/>
  <c r="AA502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M502" i="5"/>
  <c r="L502" i="5"/>
  <c r="K502" i="5"/>
  <c r="J502" i="5"/>
  <c r="I502" i="5"/>
  <c r="G502" i="5"/>
  <c r="F502" i="5"/>
  <c r="E502" i="5"/>
  <c r="AF582" i="5"/>
  <c r="AE582" i="5"/>
  <c r="AD582" i="5"/>
  <c r="AC582" i="5"/>
  <c r="AB582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M582" i="5"/>
  <c r="L582" i="5"/>
  <c r="K582" i="5"/>
  <c r="J582" i="5"/>
  <c r="I582" i="5"/>
  <c r="G582" i="5"/>
  <c r="F582" i="5"/>
  <c r="E582" i="5"/>
  <c r="AF555" i="5"/>
  <c r="AE555" i="5"/>
  <c r="AD555" i="5"/>
  <c r="AC555" i="5"/>
  <c r="AB555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M555" i="5"/>
  <c r="L555" i="5"/>
  <c r="K555" i="5"/>
  <c r="J555" i="5"/>
  <c r="I555" i="5"/>
  <c r="G555" i="5"/>
  <c r="F555" i="5"/>
  <c r="E555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M464" i="5"/>
  <c r="L464" i="5"/>
  <c r="K464" i="5"/>
  <c r="J464" i="5"/>
  <c r="I464" i="5"/>
  <c r="G464" i="5"/>
  <c r="F464" i="5"/>
  <c r="E464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M623" i="5"/>
  <c r="L623" i="5"/>
  <c r="K623" i="5"/>
  <c r="J623" i="5"/>
  <c r="I623" i="5"/>
  <c r="G623" i="5"/>
  <c r="F623" i="5"/>
  <c r="E623" i="5"/>
  <c r="AF477" i="5"/>
  <c r="AE477" i="5"/>
  <c r="AD477" i="5"/>
  <c r="AC477" i="5"/>
  <c r="AB477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M477" i="5"/>
  <c r="L477" i="5"/>
  <c r="K477" i="5"/>
  <c r="J477" i="5"/>
  <c r="I477" i="5"/>
  <c r="G477" i="5"/>
  <c r="F477" i="5"/>
  <c r="E477" i="5"/>
  <c r="AF545" i="5"/>
  <c r="AE545" i="5"/>
  <c r="AD545" i="5"/>
  <c r="AC545" i="5"/>
  <c r="AB545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M545" i="5"/>
  <c r="L545" i="5"/>
  <c r="K545" i="5"/>
  <c r="J545" i="5"/>
  <c r="I545" i="5"/>
  <c r="G545" i="5"/>
  <c r="F545" i="5"/>
  <c r="E545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M316" i="5"/>
  <c r="L316" i="5"/>
  <c r="K316" i="5"/>
  <c r="J316" i="5"/>
  <c r="I316" i="5"/>
  <c r="G316" i="5"/>
  <c r="F316" i="5"/>
  <c r="E316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M129" i="5"/>
  <c r="L129" i="5"/>
  <c r="K129" i="5"/>
  <c r="J129" i="5"/>
  <c r="I129" i="5"/>
  <c r="G129" i="5"/>
  <c r="F129" i="5"/>
  <c r="E129" i="5"/>
  <c r="AF483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M483" i="5"/>
  <c r="L483" i="5"/>
  <c r="K483" i="5"/>
  <c r="J483" i="5"/>
  <c r="I483" i="5"/>
  <c r="G483" i="5"/>
  <c r="F483" i="5"/>
  <c r="E483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M610" i="5"/>
  <c r="L610" i="5"/>
  <c r="K610" i="5"/>
  <c r="J610" i="5"/>
  <c r="I610" i="5"/>
  <c r="G610" i="5"/>
  <c r="F610" i="5"/>
  <c r="E610" i="5"/>
  <c r="AF664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M664" i="5"/>
  <c r="L664" i="5"/>
  <c r="K664" i="5"/>
  <c r="J664" i="5"/>
  <c r="I664" i="5"/>
  <c r="G664" i="5"/>
  <c r="F664" i="5"/>
  <c r="E664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M517" i="5"/>
  <c r="L517" i="5"/>
  <c r="K517" i="5"/>
  <c r="J517" i="5"/>
  <c r="I517" i="5"/>
  <c r="G517" i="5"/>
  <c r="F517" i="5"/>
  <c r="E517" i="5"/>
  <c r="AF540" i="5"/>
  <c r="AE540" i="5"/>
  <c r="AD540" i="5"/>
  <c r="AC540" i="5"/>
  <c r="AB540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M540" i="5"/>
  <c r="L540" i="5"/>
  <c r="K540" i="5"/>
  <c r="J540" i="5"/>
  <c r="I540" i="5"/>
  <c r="G540" i="5"/>
  <c r="F540" i="5"/>
  <c r="E540" i="5"/>
  <c r="AF563" i="5"/>
  <c r="AE563" i="5"/>
  <c r="AD563" i="5"/>
  <c r="AC563" i="5"/>
  <c r="AB563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M563" i="5"/>
  <c r="L563" i="5"/>
  <c r="K563" i="5"/>
  <c r="J563" i="5"/>
  <c r="I563" i="5"/>
  <c r="G563" i="5"/>
  <c r="F563" i="5"/>
  <c r="E563" i="5"/>
  <c r="AF479" i="5"/>
  <c r="AE479" i="5"/>
  <c r="AD479" i="5"/>
  <c r="AC479" i="5"/>
  <c r="AB479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M479" i="5"/>
  <c r="L479" i="5"/>
  <c r="K479" i="5"/>
  <c r="J479" i="5"/>
  <c r="I479" i="5"/>
  <c r="G479" i="5"/>
  <c r="F479" i="5"/>
  <c r="E479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M118" i="5"/>
  <c r="L118" i="5"/>
  <c r="K118" i="5"/>
  <c r="J118" i="5"/>
  <c r="I118" i="5"/>
  <c r="G118" i="5"/>
  <c r="F118" i="5"/>
  <c r="E118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M141" i="5"/>
  <c r="L141" i="5"/>
  <c r="K141" i="5"/>
  <c r="J141" i="5"/>
  <c r="I141" i="5"/>
  <c r="G141" i="5"/>
  <c r="F141" i="5"/>
  <c r="E141" i="5"/>
  <c r="AF603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M603" i="5"/>
  <c r="L603" i="5"/>
  <c r="K603" i="5"/>
  <c r="J603" i="5"/>
  <c r="I603" i="5"/>
  <c r="G603" i="5"/>
  <c r="F603" i="5"/>
  <c r="E603" i="5"/>
  <c r="AF536" i="5"/>
  <c r="AE536" i="5"/>
  <c r="AD536" i="5"/>
  <c r="AC536" i="5"/>
  <c r="AB536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M536" i="5"/>
  <c r="L536" i="5"/>
  <c r="K536" i="5"/>
  <c r="J536" i="5"/>
  <c r="I536" i="5"/>
  <c r="G536" i="5"/>
  <c r="F536" i="5"/>
  <c r="E536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M398" i="5"/>
  <c r="L398" i="5"/>
  <c r="K398" i="5"/>
  <c r="J398" i="5"/>
  <c r="I398" i="5"/>
  <c r="G398" i="5"/>
  <c r="F398" i="5"/>
  <c r="E398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M365" i="5"/>
  <c r="L365" i="5"/>
  <c r="K365" i="5"/>
  <c r="J365" i="5"/>
  <c r="I365" i="5"/>
  <c r="G365" i="5"/>
  <c r="F365" i="5"/>
  <c r="E365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M448" i="5"/>
  <c r="L448" i="5"/>
  <c r="K448" i="5"/>
  <c r="J448" i="5"/>
  <c r="I448" i="5"/>
  <c r="G448" i="5"/>
  <c r="F448" i="5"/>
  <c r="E448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M655" i="5"/>
  <c r="L655" i="5"/>
  <c r="K655" i="5"/>
  <c r="J655" i="5"/>
  <c r="I655" i="5"/>
  <c r="G655" i="5"/>
  <c r="F655" i="5"/>
  <c r="E655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M523" i="5"/>
  <c r="L523" i="5"/>
  <c r="K523" i="5"/>
  <c r="J523" i="5"/>
  <c r="I523" i="5"/>
  <c r="G523" i="5"/>
  <c r="F523" i="5"/>
  <c r="E523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M280" i="5"/>
  <c r="L280" i="5"/>
  <c r="K280" i="5"/>
  <c r="J280" i="5"/>
  <c r="I280" i="5"/>
  <c r="G280" i="5"/>
  <c r="F280" i="5"/>
  <c r="E280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M455" i="5"/>
  <c r="L455" i="5"/>
  <c r="K455" i="5"/>
  <c r="J455" i="5"/>
  <c r="I455" i="5"/>
  <c r="G455" i="5"/>
  <c r="F455" i="5"/>
  <c r="E455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M71" i="5"/>
  <c r="L71" i="5"/>
  <c r="K71" i="5"/>
  <c r="J71" i="5"/>
  <c r="I71" i="5"/>
  <c r="G71" i="5"/>
  <c r="F71" i="5"/>
  <c r="E71" i="5"/>
  <c r="AF659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M659" i="5"/>
  <c r="L659" i="5"/>
  <c r="K659" i="5"/>
  <c r="J659" i="5"/>
  <c r="I659" i="5"/>
  <c r="G659" i="5"/>
  <c r="F659" i="5"/>
  <c r="E659" i="5"/>
  <c r="AF543" i="5"/>
  <c r="AE543" i="5"/>
  <c r="AD543" i="5"/>
  <c r="AC543" i="5"/>
  <c r="AB543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M543" i="5"/>
  <c r="L543" i="5"/>
  <c r="K543" i="5"/>
  <c r="J543" i="5"/>
  <c r="I543" i="5"/>
  <c r="G543" i="5"/>
  <c r="F543" i="5"/>
  <c r="E543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M596" i="5"/>
  <c r="L596" i="5"/>
  <c r="K596" i="5"/>
  <c r="J596" i="5"/>
  <c r="I596" i="5"/>
  <c r="G596" i="5"/>
  <c r="F596" i="5"/>
  <c r="E596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M354" i="5"/>
  <c r="L354" i="5"/>
  <c r="K354" i="5"/>
  <c r="J354" i="5"/>
  <c r="I354" i="5"/>
  <c r="G354" i="5"/>
  <c r="F354" i="5"/>
  <c r="E354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M457" i="5"/>
  <c r="L457" i="5"/>
  <c r="K457" i="5"/>
  <c r="J457" i="5"/>
  <c r="I457" i="5"/>
  <c r="G457" i="5"/>
  <c r="F457" i="5"/>
  <c r="E457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M230" i="5"/>
  <c r="L230" i="5"/>
  <c r="K230" i="5"/>
  <c r="J230" i="5"/>
  <c r="I230" i="5"/>
  <c r="G230" i="5"/>
  <c r="F230" i="5"/>
  <c r="E230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M24" i="5"/>
  <c r="L24" i="5"/>
  <c r="K24" i="5"/>
  <c r="J24" i="5"/>
  <c r="I24" i="5"/>
  <c r="G24" i="5"/>
  <c r="F24" i="5"/>
  <c r="E24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M607" i="5"/>
  <c r="L607" i="5"/>
  <c r="K607" i="5"/>
  <c r="J607" i="5"/>
  <c r="I607" i="5"/>
  <c r="G607" i="5"/>
  <c r="F607" i="5"/>
  <c r="E607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M402" i="5"/>
  <c r="L402" i="5"/>
  <c r="K402" i="5"/>
  <c r="J402" i="5"/>
  <c r="I402" i="5"/>
  <c r="G402" i="5"/>
  <c r="F402" i="5"/>
  <c r="E402" i="5"/>
  <c r="AF595" i="5"/>
  <c r="AE595" i="5"/>
  <c r="AD595" i="5"/>
  <c r="AC595" i="5"/>
  <c r="AB595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M595" i="5"/>
  <c r="L595" i="5"/>
  <c r="K595" i="5"/>
  <c r="J595" i="5"/>
  <c r="I595" i="5"/>
  <c r="G595" i="5"/>
  <c r="F595" i="5"/>
  <c r="E595" i="5"/>
  <c r="AF525" i="5"/>
  <c r="AE525" i="5"/>
  <c r="AD525" i="5"/>
  <c r="AC525" i="5"/>
  <c r="AB525" i="5"/>
  <c r="AA525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M525" i="5"/>
  <c r="L525" i="5"/>
  <c r="K525" i="5"/>
  <c r="J525" i="5"/>
  <c r="I525" i="5"/>
  <c r="G525" i="5"/>
  <c r="F525" i="5"/>
  <c r="E525" i="5"/>
  <c r="AF496" i="5"/>
  <c r="AE496" i="5"/>
  <c r="AD496" i="5"/>
  <c r="AC496" i="5"/>
  <c r="AB496" i="5"/>
  <c r="AA496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M496" i="5"/>
  <c r="L496" i="5"/>
  <c r="K496" i="5"/>
  <c r="J496" i="5"/>
  <c r="I496" i="5"/>
  <c r="G496" i="5"/>
  <c r="F496" i="5"/>
  <c r="E496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M401" i="5"/>
  <c r="L401" i="5"/>
  <c r="K401" i="5"/>
  <c r="J401" i="5"/>
  <c r="I401" i="5"/>
  <c r="G401" i="5"/>
  <c r="F401" i="5"/>
  <c r="E401" i="5"/>
  <c r="AF631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M631" i="5"/>
  <c r="L631" i="5"/>
  <c r="K631" i="5"/>
  <c r="J631" i="5"/>
  <c r="I631" i="5"/>
  <c r="G631" i="5"/>
  <c r="F631" i="5"/>
  <c r="E631" i="5"/>
  <c r="AF628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M628" i="5"/>
  <c r="L628" i="5"/>
  <c r="K628" i="5"/>
  <c r="J628" i="5"/>
  <c r="I628" i="5"/>
  <c r="G628" i="5"/>
  <c r="F628" i="5"/>
  <c r="E628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M277" i="5"/>
  <c r="L277" i="5"/>
  <c r="K277" i="5"/>
  <c r="J277" i="5"/>
  <c r="I277" i="5"/>
  <c r="G277" i="5"/>
  <c r="F277" i="5"/>
  <c r="E277" i="5"/>
  <c r="AF617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M617" i="5"/>
  <c r="L617" i="5"/>
  <c r="K617" i="5"/>
  <c r="J617" i="5"/>
  <c r="I617" i="5"/>
  <c r="G617" i="5"/>
  <c r="F617" i="5"/>
  <c r="E617" i="5"/>
  <c r="AF600" i="5"/>
  <c r="AE600" i="5"/>
  <c r="AD600" i="5"/>
  <c r="AC600" i="5"/>
  <c r="AB600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M600" i="5"/>
  <c r="L600" i="5"/>
  <c r="K600" i="5"/>
  <c r="J600" i="5"/>
  <c r="I600" i="5"/>
  <c r="G600" i="5"/>
  <c r="F600" i="5"/>
  <c r="E600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M346" i="5"/>
  <c r="L346" i="5"/>
  <c r="K346" i="5"/>
  <c r="J346" i="5"/>
  <c r="I346" i="5"/>
  <c r="G346" i="5"/>
  <c r="F346" i="5"/>
  <c r="E346" i="5"/>
  <c r="AF476" i="5"/>
  <c r="AE476" i="5"/>
  <c r="AD476" i="5"/>
  <c r="AC476" i="5"/>
  <c r="AB476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M476" i="5"/>
  <c r="L476" i="5"/>
  <c r="K476" i="5"/>
  <c r="J476" i="5"/>
  <c r="I476" i="5"/>
  <c r="G476" i="5"/>
  <c r="F476" i="5"/>
  <c r="E476" i="5"/>
  <c r="AF515" i="5"/>
  <c r="AE515" i="5"/>
  <c r="AD515" i="5"/>
  <c r="AC515" i="5"/>
  <c r="AB515" i="5"/>
  <c r="AA515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M515" i="5"/>
  <c r="L515" i="5"/>
  <c r="K515" i="5"/>
  <c r="J515" i="5"/>
  <c r="I515" i="5"/>
  <c r="G515" i="5"/>
  <c r="F515" i="5"/>
  <c r="E515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M342" i="5"/>
  <c r="L342" i="5"/>
  <c r="K342" i="5"/>
  <c r="J342" i="5"/>
  <c r="I342" i="5"/>
  <c r="G342" i="5"/>
  <c r="F342" i="5"/>
  <c r="E342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M226" i="5"/>
  <c r="L226" i="5"/>
  <c r="K226" i="5"/>
  <c r="J226" i="5"/>
  <c r="I226" i="5"/>
  <c r="G226" i="5"/>
  <c r="F226" i="5"/>
  <c r="E226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M104" i="5"/>
  <c r="L104" i="5"/>
  <c r="K104" i="5"/>
  <c r="J104" i="5"/>
  <c r="I104" i="5"/>
  <c r="G104" i="5"/>
  <c r="F104" i="5"/>
  <c r="E10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M364" i="5"/>
  <c r="L364" i="5"/>
  <c r="K364" i="5"/>
  <c r="J364" i="5"/>
  <c r="I364" i="5"/>
  <c r="G364" i="5"/>
  <c r="F364" i="5"/>
  <c r="E364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M632" i="5"/>
  <c r="L632" i="5"/>
  <c r="K632" i="5"/>
  <c r="J632" i="5"/>
  <c r="I632" i="5"/>
  <c r="G632" i="5"/>
  <c r="F632" i="5"/>
  <c r="E632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M413" i="5"/>
  <c r="L413" i="5"/>
  <c r="K413" i="5"/>
  <c r="J413" i="5"/>
  <c r="I413" i="5"/>
  <c r="G413" i="5"/>
  <c r="F413" i="5"/>
  <c r="E413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M338" i="5"/>
  <c r="L338" i="5"/>
  <c r="K338" i="5"/>
  <c r="J338" i="5"/>
  <c r="I338" i="5"/>
  <c r="G338" i="5"/>
  <c r="F338" i="5"/>
  <c r="E338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M291" i="5"/>
  <c r="L291" i="5"/>
  <c r="K291" i="5"/>
  <c r="J291" i="5"/>
  <c r="I291" i="5"/>
  <c r="G291" i="5"/>
  <c r="F291" i="5"/>
  <c r="E291" i="5"/>
  <c r="AF510" i="5"/>
  <c r="AE510" i="5"/>
  <c r="AD510" i="5"/>
  <c r="AC510" i="5"/>
  <c r="AB510" i="5"/>
  <c r="AA510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M510" i="5"/>
  <c r="L510" i="5"/>
  <c r="K510" i="5"/>
  <c r="J510" i="5"/>
  <c r="I510" i="5"/>
  <c r="G510" i="5"/>
  <c r="F510" i="5"/>
  <c r="E510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M571" i="5"/>
  <c r="L571" i="5"/>
  <c r="K571" i="5"/>
  <c r="J571" i="5"/>
  <c r="I571" i="5"/>
  <c r="G571" i="5"/>
  <c r="F571" i="5"/>
  <c r="E571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M550" i="5"/>
  <c r="L550" i="5"/>
  <c r="K550" i="5"/>
  <c r="J550" i="5"/>
  <c r="I550" i="5"/>
  <c r="G550" i="5"/>
  <c r="F550" i="5"/>
  <c r="E550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M362" i="5"/>
  <c r="L362" i="5"/>
  <c r="K362" i="5"/>
  <c r="J362" i="5"/>
  <c r="I362" i="5"/>
  <c r="G362" i="5"/>
  <c r="F362" i="5"/>
  <c r="E362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M449" i="5"/>
  <c r="L449" i="5"/>
  <c r="K449" i="5"/>
  <c r="J449" i="5"/>
  <c r="I449" i="5"/>
  <c r="G449" i="5"/>
  <c r="F449" i="5"/>
  <c r="E449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M298" i="5"/>
  <c r="L298" i="5"/>
  <c r="K298" i="5"/>
  <c r="J298" i="5"/>
  <c r="I298" i="5"/>
  <c r="G298" i="5"/>
  <c r="F298" i="5"/>
  <c r="E298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M134" i="5"/>
  <c r="L134" i="5"/>
  <c r="K134" i="5"/>
  <c r="J134" i="5"/>
  <c r="I134" i="5"/>
  <c r="G134" i="5"/>
  <c r="F134" i="5"/>
  <c r="E13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M184" i="5"/>
  <c r="L184" i="5"/>
  <c r="K184" i="5"/>
  <c r="J184" i="5"/>
  <c r="I184" i="5"/>
  <c r="G184" i="5"/>
  <c r="F184" i="5"/>
  <c r="E184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M26" i="5"/>
  <c r="L26" i="5"/>
  <c r="K26" i="5"/>
  <c r="J26" i="5"/>
  <c r="I26" i="5"/>
  <c r="G26" i="5"/>
  <c r="F26" i="5"/>
  <c r="E26" i="5"/>
  <c r="AF556" i="5"/>
  <c r="AE556" i="5"/>
  <c r="AD556" i="5"/>
  <c r="AC556" i="5"/>
  <c r="AB556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M556" i="5"/>
  <c r="L556" i="5"/>
  <c r="K556" i="5"/>
  <c r="J556" i="5"/>
  <c r="I556" i="5"/>
  <c r="G556" i="5"/>
  <c r="F556" i="5"/>
  <c r="E556" i="5"/>
  <c r="AF522" i="5"/>
  <c r="AE522" i="5"/>
  <c r="AD522" i="5"/>
  <c r="AC522" i="5"/>
  <c r="AB522" i="5"/>
  <c r="AA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M522" i="5"/>
  <c r="L522" i="5"/>
  <c r="K522" i="5"/>
  <c r="J522" i="5"/>
  <c r="I522" i="5"/>
  <c r="G522" i="5"/>
  <c r="F522" i="5"/>
  <c r="E522" i="5"/>
  <c r="AF604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M604" i="5"/>
  <c r="L604" i="5"/>
  <c r="K604" i="5"/>
  <c r="J604" i="5"/>
  <c r="I604" i="5"/>
  <c r="G604" i="5"/>
  <c r="F604" i="5"/>
  <c r="E604" i="5"/>
  <c r="AF630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M630" i="5"/>
  <c r="L630" i="5"/>
  <c r="K630" i="5"/>
  <c r="J630" i="5"/>
  <c r="I630" i="5"/>
  <c r="G630" i="5"/>
  <c r="F630" i="5"/>
  <c r="E630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M242" i="5"/>
  <c r="L242" i="5"/>
  <c r="K242" i="5"/>
  <c r="J242" i="5"/>
  <c r="I242" i="5"/>
  <c r="G242" i="5"/>
  <c r="F242" i="5"/>
  <c r="E242" i="5"/>
  <c r="AF594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M594" i="5"/>
  <c r="L594" i="5"/>
  <c r="K594" i="5"/>
  <c r="J594" i="5"/>
  <c r="I594" i="5"/>
  <c r="G594" i="5"/>
  <c r="F594" i="5"/>
  <c r="E594" i="5"/>
  <c r="AF562" i="5"/>
  <c r="AE562" i="5"/>
  <c r="AD562" i="5"/>
  <c r="AC562" i="5"/>
  <c r="AB562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M562" i="5"/>
  <c r="L562" i="5"/>
  <c r="K562" i="5"/>
  <c r="J562" i="5"/>
  <c r="I562" i="5"/>
  <c r="G562" i="5"/>
  <c r="F562" i="5"/>
  <c r="E562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M446" i="5"/>
  <c r="L446" i="5"/>
  <c r="K446" i="5"/>
  <c r="J446" i="5"/>
  <c r="I446" i="5"/>
  <c r="G446" i="5"/>
  <c r="F446" i="5"/>
  <c r="E44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M406" i="5"/>
  <c r="L406" i="5"/>
  <c r="K406" i="5"/>
  <c r="J406" i="5"/>
  <c r="I406" i="5"/>
  <c r="G406" i="5"/>
  <c r="F406" i="5"/>
  <c r="E406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M315" i="5"/>
  <c r="L315" i="5"/>
  <c r="K315" i="5"/>
  <c r="J315" i="5"/>
  <c r="I315" i="5"/>
  <c r="G315" i="5"/>
  <c r="F315" i="5"/>
  <c r="E315" i="5"/>
  <c r="AF648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M648" i="5"/>
  <c r="L648" i="5"/>
  <c r="K648" i="5"/>
  <c r="J648" i="5"/>
  <c r="I648" i="5"/>
  <c r="G648" i="5"/>
  <c r="F648" i="5"/>
  <c r="E648" i="5"/>
  <c r="AF575" i="5"/>
  <c r="AE575" i="5"/>
  <c r="AD575" i="5"/>
  <c r="AC575" i="5"/>
  <c r="AB575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M575" i="5"/>
  <c r="L575" i="5"/>
  <c r="K575" i="5"/>
  <c r="J575" i="5"/>
  <c r="I575" i="5"/>
  <c r="G575" i="5"/>
  <c r="F575" i="5"/>
  <c r="E575" i="5"/>
  <c r="AF576" i="5"/>
  <c r="AE576" i="5"/>
  <c r="AD576" i="5"/>
  <c r="AC576" i="5"/>
  <c r="AB576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M576" i="5"/>
  <c r="L576" i="5"/>
  <c r="K576" i="5"/>
  <c r="J576" i="5"/>
  <c r="I576" i="5"/>
  <c r="G576" i="5"/>
  <c r="F576" i="5"/>
  <c r="E576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M488" i="5"/>
  <c r="L488" i="5"/>
  <c r="K488" i="5"/>
  <c r="J488" i="5"/>
  <c r="I488" i="5"/>
  <c r="G488" i="5"/>
  <c r="F488" i="5"/>
  <c r="E48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M428" i="5"/>
  <c r="L428" i="5"/>
  <c r="K428" i="5"/>
  <c r="J428" i="5"/>
  <c r="I428" i="5"/>
  <c r="G428" i="5"/>
  <c r="F428" i="5"/>
  <c r="E428" i="5"/>
  <c r="AF538" i="5"/>
  <c r="AE538" i="5"/>
  <c r="AD538" i="5"/>
  <c r="AC538" i="5"/>
  <c r="AB538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M538" i="5"/>
  <c r="L538" i="5"/>
  <c r="K538" i="5"/>
  <c r="J538" i="5"/>
  <c r="I538" i="5"/>
  <c r="G538" i="5"/>
  <c r="F538" i="5"/>
  <c r="E538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M396" i="5"/>
  <c r="L396" i="5"/>
  <c r="K396" i="5"/>
  <c r="J396" i="5"/>
  <c r="I396" i="5"/>
  <c r="G396" i="5"/>
  <c r="F396" i="5"/>
  <c r="E396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M267" i="5"/>
  <c r="L267" i="5"/>
  <c r="K267" i="5"/>
  <c r="J267" i="5"/>
  <c r="I267" i="5"/>
  <c r="G267" i="5"/>
  <c r="F267" i="5"/>
  <c r="E267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M138" i="5"/>
  <c r="L138" i="5"/>
  <c r="K138" i="5"/>
  <c r="J138" i="5"/>
  <c r="I138" i="5"/>
  <c r="G138" i="5"/>
  <c r="F138" i="5"/>
  <c r="E138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M210" i="5"/>
  <c r="L210" i="5"/>
  <c r="K210" i="5"/>
  <c r="J210" i="5"/>
  <c r="I210" i="5"/>
  <c r="G210" i="5"/>
  <c r="F210" i="5"/>
  <c r="E210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M17" i="5"/>
  <c r="L17" i="5"/>
  <c r="K17" i="5"/>
  <c r="J17" i="5"/>
  <c r="I17" i="5"/>
  <c r="G17" i="5"/>
  <c r="F17" i="5"/>
  <c r="E17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M123" i="5"/>
  <c r="L123" i="5"/>
  <c r="K123" i="5"/>
  <c r="J123" i="5"/>
  <c r="I123" i="5"/>
  <c r="G123" i="5"/>
  <c r="F123" i="5"/>
  <c r="E123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M661" i="5"/>
  <c r="L661" i="5"/>
  <c r="K661" i="5"/>
  <c r="J661" i="5"/>
  <c r="I661" i="5"/>
  <c r="G661" i="5"/>
  <c r="F661" i="5"/>
  <c r="E661" i="5"/>
  <c r="AF646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M646" i="5"/>
  <c r="L646" i="5"/>
  <c r="K646" i="5"/>
  <c r="J646" i="5"/>
  <c r="I646" i="5"/>
  <c r="G646" i="5"/>
  <c r="F646" i="5"/>
  <c r="E646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M351" i="5"/>
  <c r="L351" i="5"/>
  <c r="K351" i="5"/>
  <c r="J351" i="5"/>
  <c r="I351" i="5"/>
  <c r="G351" i="5"/>
  <c r="F351" i="5"/>
  <c r="E351" i="5"/>
  <c r="AF506" i="5"/>
  <c r="AE506" i="5"/>
  <c r="AD506" i="5"/>
  <c r="AC506" i="5"/>
  <c r="AB506" i="5"/>
  <c r="AA506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M506" i="5"/>
  <c r="L506" i="5"/>
  <c r="K506" i="5"/>
  <c r="J506" i="5"/>
  <c r="I506" i="5"/>
  <c r="G506" i="5"/>
  <c r="F506" i="5"/>
  <c r="E506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M272" i="5"/>
  <c r="L272" i="5"/>
  <c r="K272" i="5"/>
  <c r="J272" i="5"/>
  <c r="I272" i="5"/>
  <c r="G272" i="5"/>
  <c r="F272" i="5"/>
  <c r="E27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M212" i="5"/>
  <c r="L212" i="5"/>
  <c r="K212" i="5"/>
  <c r="J212" i="5"/>
  <c r="I212" i="5"/>
  <c r="G212" i="5"/>
  <c r="F212" i="5"/>
  <c r="E212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M436" i="5"/>
  <c r="L436" i="5"/>
  <c r="K436" i="5"/>
  <c r="J436" i="5"/>
  <c r="I436" i="5"/>
  <c r="G436" i="5"/>
  <c r="F436" i="5"/>
  <c r="E436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M325" i="5"/>
  <c r="L325" i="5"/>
  <c r="K325" i="5"/>
  <c r="J325" i="5"/>
  <c r="I325" i="5"/>
  <c r="G325" i="5"/>
  <c r="F325" i="5"/>
  <c r="E325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M518" i="5"/>
  <c r="L518" i="5"/>
  <c r="K518" i="5"/>
  <c r="J518" i="5"/>
  <c r="I518" i="5"/>
  <c r="G518" i="5"/>
  <c r="F518" i="5"/>
  <c r="E518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M376" i="5"/>
  <c r="L376" i="5"/>
  <c r="K376" i="5"/>
  <c r="J376" i="5"/>
  <c r="I376" i="5"/>
  <c r="G376" i="5"/>
  <c r="F376" i="5"/>
  <c r="E376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M348" i="5"/>
  <c r="L348" i="5"/>
  <c r="K348" i="5"/>
  <c r="J348" i="5"/>
  <c r="I348" i="5"/>
  <c r="G348" i="5"/>
  <c r="F348" i="5"/>
  <c r="E34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M188" i="5"/>
  <c r="L188" i="5"/>
  <c r="K188" i="5"/>
  <c r="J188" i="5"/>
  <c r="I188" i="5"/>
  <c r="G188" i="5"/>
  <c r="F188" i="5"/>
  <c r="E188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M314" i="5"/>
  <c r="L314" i="5"/>
  <c r="K314" i="5"/>
  <c r="J314" i="5"/>
  <c r="I314" i="5"/>
  <c r="G314" i="5"/>
  <c r="F314" i="5"/>
  <c r="E314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M371" i="5"/>
  <c r="L371" i="5"/>
  <c r="K371" i="5"/>
  <c r="J371" i="5"/>
  <c r="I371" i="5"/>
  <c r="G371" i="5"/>
  <c r="F371" i="5"/>
  <c r="E371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M216" i="5"/>
  <c r="L216" i="5"/>
  <c r="K216" i="5"/>
  <c r="J216" i="5"/>
  <c r="I216" i="5"/>
  <c r="G216" i="5"/>
  <c r="F216" i="5"/>
  <c r="E216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M54" i="5"/>
  <c r="L54" i="5"/>
  <c r="K54" i="5"/>
  <c r="J54" i="5"/>
  <c r="I54" i="5"/>
  <c r="G54" i="5"/>
  <c r="F54" i="5"/>
  <c r="E54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M223" i="5"/>
  <c r="L223" i="5"/>
  <c r="K223" i="5"/>
  <c r="J223" i="5"/>
  <c r="I223" i="5"/>
  <c r="G223" i="5"/>
  <c r="F223" i="5"/>
  <c r="E223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M88" i="5"/>
  <c r="L88" i="5"/>
  <c r="K88" i="5"/>
  <c r="J88" i="5"/>
  <c r="I88" i="5"/>
  <c r="G88" i="5"/>
  <c r="F88" i="5"/>
  <c r="E88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M11" i="5"/>
  <c r="L11" i="5"/>
  <c r="K11" i="5"/>
  <c r="J11" i="5"/>
  <c r="I11" i="5"/>
  <c r="G11" i="5"/>
  <c r="F11" i="5"/>
  <c r="E11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M422" i="5"/>
  <c r="L422" i="5"/>
  <c r="K422" i="5"/>
  <c r="J422" i="5"/>
  <c r="I422" i="5"/>
  <c r="G422" i="5"/>
  <c r="F422" i="5"/>
  <c r="E422" i="5"/>
  <c r="AF636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M636" i="5"/>
  <c r="L636" i="5"/>
  <c r="K636" i="5"/>
  <c r="J636" i="5"/>
  <c r="I636" i="5"/>
  <c r="G636" i="5"/>
  <c r="F636" i="5"/>
  <c r="E636" i="5"/>
  <c r="AF491" i="5"/>
  <c r="AE491" i="5"/>
  <c r="AD491" i="5"/>
  <c r="AC491" i="5"/>
  <c r="AB491" i="5"/>
  <c r="AA491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M491" i="5"/>
  <c r="L491" i="5"/>
  <c r="K491" i="5"/>
  <c r="J491" i="5"/>
  <c r="I491" i="5"/>
  <c r="G491" i="5"/>
  <c r="F491" i="5"/>
  <c r="E491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M194" i="5"/>
  <c r="L194" i="5"/>
  <c r="K194" i="5"/>
  <c r="J194" i="5"/>
  <c r="I194" i="5"/>
  <c r="G194" i="5"/>
  <c r="F194" i="5"/>
  <c r="E19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M154" i="5"/>
  <c r="L154" i="5"/>
  <c r="K154" i="5"/>
  <c r="J154" i="5"/>
  <c r="I154" i="5"/>
  <c r="G154" i="5"/>
  <c r="F154" i="5"/>
  <c r="E154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M239" i="5"/>
  <c r="L239" i="5"/>
  <c r="K239" i="5"/>
  <c r="J239" i="5"/>
  <c r="I239" i="5"/>
  <c r="G239" i="5"/>
  <c r="F239" i="5"/>
  <c r="E239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M185" i="5"/>
  <c r="L185" i="5"/>
  <c r="K185" i="5"/>
  <c r="J185" i="5"/>
  <c r="I185" i="5"/>
  <c r="G185" i="5"/>
  <c r="F185" i="5"/>
  <c r="E18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M105" i="5"/>
  <c r="L105" i="5"/>
  <c r="K105" i="5"/>
  <c r="J105" i="5"/>
  <c r="I105" i="5"/>
  <c r="G105" i="5"/>
  <c r="F105" i="5"/>
  <c r="E105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M426" i="5"/>
  <c r="L426" i="5"/>
  <c r="K426" i="5"/>
  <c r="J426" i="5"/>
  <c r="I426" i="5"/>
  <c r="G426" i="5"/>
  <c r="F426" i="5"/>
  <c r="E426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M51" i="5"/>
  <c r="L51" i="5"/>
  <c r="K51" i="5"/>
  <c r="J51" i="5"/>
  <c r="I51" i="5"/>
  <c r="G51" i="5"/>
  <c r="F51" i="5"/>
  <c r="E5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M131" i="5"/>
  <c r="L131" i="5"/>
  <c r="K131" i="5"/>
  <c r="J131" i="5"/>
  <c r="I131" i="5"/>
  <c r="G131" i="5"/>
  <c r="F131" i="5"/>
  <c r="E131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M668" i="5"/>
  <c r="L668" i="5"/>
  <c r="K668" i="5"/>
  <c r="J668" i="5"/>
  <c r="I668" i="5"/>
  <c r="G668" i="5"/>
  <c r="F668" i="5"/>
  <c r="E668" i="5"/>
  <c r="AF624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M624" i="5"/>
  <c r="L624" i="5"/>
  <c r="K624" i="5"/>
  <c r="J624" i="5"/>
  <c r="I624" i="5"/>
  <c r="G624" i="5"/>
  <c r="F624" i="5"/>
  <c r="E624" i="5"/>
  <c r="AF527" i="5"/>
  <c r="AE527" i="5"/>
  <c r="AD527" i="5"/>
  <c r="AC527" i="5"/>
  <c r="AB527" i="5"/>
  <c r="AA527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M527" i="5"/>
  <c r="L527" i="5"/>
  <c r="K527" i="5"/>
  <c r="J527" i="5"/>
  <c r="I527" i="5"/>
  <c r="G527" i="5"/>
  <c r="F527" i="5"/>
  <c r="E527" i="5"/>
  <c r="AF635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M635" i="5"/>
  <c r="L635" i="5"/>
  <c r="K635" i="5"/>
  <c r="J635" i="5"/>
  <c r="I635" i="5"/>
  <c r="G635" i="5"/>
  <c r="F635" i="5"/>
  <c r="E635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M580" i="5"/>
  <c r="L580" i="5"/>
  <c r="K580" i="5"/>
  <c r="J580" i="5"/>
  <c r="I580" i="5"/>
  <c r="G580" i="5"/>
  <c r="F580" i="5"/>
  <c r="E580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M589" i="5"/>
  <c r="L589" i="5"/>
  <c r="K589" i="5"/>
  <c r="J589" i="5"/>
  <c r="I589" i="5"/>
  <c r="G589" i="5"/>
  <c r="F589" i="5"/>
  <c r="E58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M409" i="5"/>
  <c r="L409" i="5"/>
  <c r="K409" i="5"/>
  <c r="J409" i="5"/>
  <c r="I409" i="5"/>
  <c r="G409" i="5"/>
  <c r="F409" i="5"/>
  <c r="E409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M602" i="5"/>
  <c r="L602" i="5"/>
  <c r="K602" i="5"/>
  <c r="J602" i="5"/>
  <c r="I602" i="5"/>
  <c r="G602" i="5"/>
  <c r="F602" i="5"/>
  <c r="E602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M407" i="5"/>
  <c r="L407" i="5"/>
  <c r="K407" i="5"/>
  <c r="J407" i="5"/>
  <c r="I407" i="5"/>
  <c r="G407" i="5"/>
  <c r="F407" i="5"/>
  <c r="E407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M392" i="5"/>
  <c r="L392" i="5"/>
  <c r="K392" i="5"/>
  <c r="J392" i="5"/>
  <c r="I392" i="5"/>
  <c r="G392" i="5"/>
  <c r="F392" i="5"/>
  <c r="E392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M220" i="5"/>
  <c r="L220" i="5"/>
  <c r="K220" i="5"/>
  <c r="J220" i="5"/>
  <c r="I220" i="5"/>
  <c r="G220" i="5"/>
  <c r="F220" i="5"/>
  <c r="E22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M310" i="5"/>
  <c r="L310" i="5"/>
  <c r="K310" i="5"/>
  <c r="J310" i="5"/>
  <c r="I310" i="5"/>
  <c r="G310" i="5"/>
  <c r="F310" i="5"/>
  <c r="E310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M73" i="5"/>
  <c r="L73" i="5"/>
  <c r="K73" i="5"/>
  <c r="J73" i="5"/>
  <c r="I73" i="5"/>
  <c r="G73" i="5"/>
  <c r="F73" i="5"/>
  <c r="E73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M299" i="5"/>
  <c r="L299" i="5"/>
  <c r="K299" i="5"/>
  <c r="J299" i="5"/>
  <c r="I299" i="5"/>
  <c r="G299" i="5"/>
  <c r="F299" i="5"/>
  <c r="E299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M323" i="5"/>
  <c r="L323" i="5"/>
  <c r="K323" i="5"/>
  <c r="J323" i="5"/>
  <c r="I323" i="5"/>
  <c r="G323" i="5"/>
  <c r="F323" i="5"/>
  <c r="E323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M321" i="5"/>
  <c r="L321" i="5"/>
  <c r="K321" i="5"/>
  <c r="J321" i="5"/>
  <c r="I321" i="5"/>
  <c r="G321" i="5"/>
  <c r="F321" i="5"/>
  <c r="E321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M289" i="5"/>
  <c r="L289" i="5"/>
  <c r="K289" i="5"/>
  <c r="J289" i="5"/>
  <c r="I289" i="5"/>
  <c r="G289" i="5"/>
  <c r="F289" i="5"/>
  <c r="E289" i="5"/>
  <c r="AF444" i="5"/>
  <c r="AE444" i="5"/>
  <c r="AD444" i="5"/>
  <c r="AC444" i="5"/>
  <c r="AB444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M444" i="5"/>
  <c r="L444" i="5"/>
  <c r="K444" i="5"/>
  <c r="J444" i="5"/>
  <c r="I444" i="5"/>
  <c r="G444" i="5"/>
  <c r="F444" i="5"/>
  <c r="E444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M91" i="5"/>
  <c r="L91" i="5"/>
  <c r="K91" i="5"/>
  <c r="J91" i="5"/>
  <c r="I91" i="5"/>
  <c r="G91" i="5"/>
  <c r="F91" i="5"/>
  <c r="E91" i="5"/>
  <c r="AF662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M662" i="5"/>
  <c r="L662" i="5"/>
  <c r="K662" i="5"/>
  <c r="J662" i="5"/>
  <c r="I662" i="5"/>
  <c r="G662" i="5"/>
  <c r="F662" i="5"/>
  <c r="E66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M332" i="5"/>
  <c r="L332" i="5"/>
  <c r="K332" i="5"/>
  <c r="J332" i="5"/>
  <c r="I332" i="5"/>
  <c r="G332" i="5"/>
  <c r="F332" i="5"/>
  <c r="E332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M578" i="5"/>
  <c r="L578" i="5"/>
  <c r="K578" i="5"/>
  <c r="J578" i="5"/>
  <c r="I578" i="5"/>
  <c r="G578" i="5"/>
  <c r="F578" i="5"/>
  <c r="E578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M440" i="5"/>
  <c r="L440" i="5"/>
  <c r="K440" i="5"/>
  <c r="J440" i="5"/>
  <c r="I440" i="5"/>
  <c r="G440" i="5"/>
  <c r="F440" i="5"/>
  <c r="E440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M427" i="5"/>
  <c r="L427" i="5"/>
  <c r="K427" i="5"/>
  <c r="J427" i="5"/>
  <c r="I427" i="5"/>
  <c r="G427" i="5"/>
  <c r="F427" i="5"/>
  <c r="E427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M341" i="5"/>
  <c r="L341" i="5"/>
  <c r="K341" i="5"/>
  <c r="J341" i="5"/>
  <c r="I341" i="5"/>
  <c r="G341" i="5"/>
  <c r="F341" i="5"/>
  <c r="E341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M352" i="5"/>
  <c r="L352" i="5"/>
  <c r="K352" i="5"/>
  <c r="J352" i="5"/>
  <c r="I352" i="5"/>
  <c r="G352" i="5"/>
  <c r="F352" i="5"/>
  <c r="E352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M278" i="5"/>
  <c r="L278" i="5"/>
  <c r="K278" i="5"/>
  <c r="J278" i="5"/>
  <c r="I278" i="5"/>
  <c r="G278" i="5"/>
  <c r="F278" i="5"/>
  <c r="E27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M148" i="5"/>
  <c r="L148" i="5"/>
  <c r="K148" i="5"/>
  <c r="J148" i="5"/>
  <c r="I148" i="5"/>
  <c r="G148" i="5"/>
  <c r="F148" i="5"/>
  <c r="E148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M66" i="5"/>
  <c r="L66" i="5"/>
  <c r="K66" i="5"/>
  <c r="J66" i="5"/>
  <c r="I66" i="5"/>
  <c r="G66" i="5"/>
  <c r="F66" i="5"/>
  <c r="E66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M383" i="5"/>
  <c r="L383" i="5"/>
  <c r="K383" i="5"/>
  <c r="J383" i="5"/>
  <c r="I383" i="5"/>
  <c r="G383" i="5"/>
  <c r="F383" i="5"/>
  <c r="E383" i="5"/>
  <c r="AF601" i="5"/>
  <c r="AE601" i="5"/>
  <c r="AD601" i="5"/>
  <c r="AC601" i="5"/>
  <c r="AB601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M601" i="5"/>
  <c r="L601" i="5"/>
  <c r="K601" i="5"/>
  <c r="J601" i="5"/>
  <c r="I601" i="5"/>
  <c r="G601" i="5"/>
  <c r="F601" i="5"/>
  <c r="E601" i="5"/>
  <c r="AF482" i="5"/>
  <c r="AE482" i="5"/>
  <c r="AD482" i="5"/>
  <c r="AC482" i="5"/>
  <c r="AB482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M482" i="5"/>
  <c r="L482" i="5"/>
  <c r="K482" i="5"/>
  <c r="J482" i="5"/>
  <c r="I482" i="5"/>
  <c r="G482" i="5"/>
  <c r="F482" i="5"/>
  <c r="E482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M657" i="5"/>
  <c r="L657" i="5"/>
  <c r="K657" i="5"/>
  <c r="J657" i="5"/>
  <c r="I657" i="5"/>
  <c r="G657" i="5"/>
  <c r="F657" i="5"/>
  <c r="E657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M439" i="5"/>
  <c r="L439" i="5"/>
  <c r="K439" i="5"/>
  <c r="J439" i="5"/>
  <c r="I439" i="5"/>
  <c r="G439" i="5"/>
  <c r="F439" i="5"/>
  <c r="E439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M243" i="5"/>
  <c r="L243" i="5"/>
  <c r="K243" i="5"/>
  <c r="J243" i="5"/>
  <c r="I243" i="5"/>
  <c r="G243" i="5"/>
  <c r="F243" i="5"/>
  <c r="E243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M126" i="5"/>
  <c r="L126" i="5"/>
  <c r="K126" i="5"/>
  <c r="J126" i="5"/>
  <c r="I126" i="5"/>
  <c r="G126" i="5"/>
  <c r="F126" i="5"/>
  <c r="E126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M484" i="5"/>
  <c r="L484" i="5"/>
  <c r="K484" i="5"/>
  <c r="J484" i="5"/>
  <c r="I484" i="5"/>
  <c r="G484" i="5"/>
  <c r="F484" i="5"/>
  <c r="E484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M312" i="5"/>
  <c r="L312" i="5"/>
  <c r="K312" i="5"/>
  <c r="J312" i="5"/>
  <c r="I312" i="5"/>
  <c r="G312" i="5"/>
  <c r="F312" i="5"/>
  <c r="E31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M222" i="5"/>
  <c r="L222" i="5"/>
  <c r="K222" i="5"/>
  <c r="J222" i="5"/>
  <c r="I222" i="5"/>
  <c r="G222" i="5"/>
  <c r="F222" i="5"/>
  <c r="E222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M295" i="5"/>
  <c r="L295" i="5"/>
  <c r="K295" i="5"/>
  <c r="J295" i="5"/>
  <c r="I295" i="5"/>
  <c r="G295" i="5"/>
  <c r="F295" i="5"/>
  <c r="E295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M112" i="5"/>
  <c r="L112" i="5"/>
  <c r="K112" i="5"/>
  <c r="J112" i="5"/>
  <c r="I112" i="5"/>
  <c r="G112" i="5"/>
  <c r="F112" i="5"/>
  <c r="E11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M62" i="5"/>
  <c r="L62" i="5"/>
  <c r="K62" i="5"/>
  <c r="J62" i="5"/>
  <c r="I62" i="5"/>
  <c r="G62" i="5"/>
  <c r="F62" i="5"/>
  <c r="E62" i="5"/>
  <c r="AF625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M625" i="5"/>
  <c r="L625" i="5"/>
  <c r="K625" i="5"/>
  <c r="J625" i="5"/>
  <c r="I625" i="5"/>
  <c r="G625" i="5"/>
  <c r="F625" i="5"/>
  <c r="E625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M452" i="5"/>
  <c r="L452" i="5"/>
  <c r="K452" i="5"/>
  <c r="J452" i="5"/>
  <c r="I452" i="5"/>
  <c r="G452" i="5"/>
  <c r="F452" i="5"/>
  <c r="E452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M541" i="5"/>
  <c r="L541" i="5"/>
  <c r="K541" i="5"/>
  <c r="J541" i="5"/>
  <c r="I541" i="5"/>
  <c r="G541" i="5"/>
  <c r="F541" i="5"/>
  <c r="E541" i="5"/>
  <c r="AF514" i="5"/>
  <c r="AE514" i="5"/>
  <c r="AD514" i="5"/>
  <c r="AC514" i="5"/>
  <c r="AB514" i="5"/>
  <c r="AA514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M514" i="5"/>
  <c r="L514" i="5"/>
  <c r="K514" i="5"/>
  <c r="J514" i="5"/>
  <c r="I514" i="5"/>
  <c r="G514" i="5"/>
  <c r="F514" i="5"/>
  <c r="E514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M529" i="5"/>
  <c r="L529" i="5"/>
  <c r="K529" i="5"/>
  <c r="J529" i="5"/>
  <c r="I529" i="5"/>
  <c r="G529" i="5"/>
  <c r="F529" i="5"/>
  <c r="E529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M435" i="5"/>
  <c r="L435" i="5"/>
  <c r="K435" i="5"/>
  <c r="J435" i="5"/>
  <c r="I435" i="5"/>
  <c r="G435" i="5"/>
  <c r="F435" i="5"/>
  <c r="E43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M385" i="5"/>
  <c r="L385" i="5"/>
  <c r="K385" i="5"/>
  <c r="J385" i="5"/>
  <c r="I385" i="5"/>
  <c r="G385" i="5"/>
  <c r="F385" i="5"/>
  <c r="E385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M583" i="5"/>
  <c r="L583" i="5"/>
  <c r="K583" i="5"/>
  <c r="J583" i="5"/>
  <c r="I583" i="5"/>
  <c r="G583" i="5"/>
  <c r="F583" i="5"/>
  <c r="E583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M614" i="5"/>
  <c r="L614" i="5"/>
  <c r="K614" i="5"/>
  <c r="J614" i="5"/>
  <c r="I614" i="5"/>
  <c r="G614" i="5"/>
  <c r="F614" i="5"/>
  <c r="E614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M121" i="5"/>
  <c r="L121" i="5"/>
  <c r="K121" i="5"/>
  <c r="J121" i="5"/>
  <c r="I121" i="5"/>
  <c r="G121" i="5"/>
  <c r="F121" i="5"/>
  <c r="E121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M140" i="5"/>
  <c r="L140" i="5"/>
  <c r="K140" i="5"/>
  <c r="J140" i="5"/>
  <c r="I140" i="5"/>
  <c r="G140" i="5"/>
  <c r="F140" i="5"/>
  <c r="E140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M233" i="5"/>
  <c r="L233" i="5"/>
  <c r="K233" i="5"/>
  <c r="J233" i="5"/>
  <c r="I233" i="5"/>
  <c r="G233" i="5"/>
  <c r="F233" i="5"/>
  <c r="E233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M195" i="5"/>
  <c r="L195" i="5"/>
  <c r="K195" i="5"/>
  <c r="J195" i="5"/>
  <c r="I195" i="5"/>
  <c r="G195" i="5"/>
  <c r="F195" i="5"/>
  <c r="E195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M211" i="5"/>
  <c r="L211" i="5"/>
  <c r="K211" i="5"/>
  <c r="J211" i="5"/>
  <c r="I211" i="5"/>
  <c r="G211" i="5"/>
  <c r="F211" i="5"/>
  <c r="E211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M389" i="5"/>
  <c r="L389" i="5"/>
  <c r="K389" i="5"/>
  <c r="J389" i="5"/>
  <c r="I389" i="5"/>
  <c r="G389" i="5"/>
  <c r="F389" i="5"/>
  <c r="E389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M442" i="5"/>
  <c r="L442" i="5"/>
  <c r="K442" i="5"/>
  <c r="J442" i="5"/>
  <c r="I442" i="5"/>
  <c r="G442" i="5"/>
  <c r="F442" i="5"/>
  <c r="E442" i="5"/>
  <c r="AF504" i="5"/>
  <c r="AE504" i="5"/>
  <c r="AD504" i="5"/>
  <c r="AC504" i="5"/>
  <c r="AB504" i="5"/>
  <c r="AA504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M504" i="5"/>
  <c r="L504" i="5"/>
  <c r="K504" i="5"/>
  <c r="J504" i="5"/>
  <c r="I504" i="5"/>
  <c r="G504" i="5"/>
  <c r="F504" i="5"/>
  <c r="E504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M548" i="5"/>
  <c r="L548" i="5"/>
  <c r="K548" i="5"/>
  <c r="J548" i="5"/>
  <c r="I548" i="5"/>
  <c r="G548" i="5"/>
  <c r="F548" i="5"/>
  <c r="E548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M375" i="5"/>
  <c r="L375" i="5"/>
  <c r="K375" i="5"/>
  <c r="J375" i="5"/>
  <c r="I375" i="5"/>
  <c r="G375" i="5"/>
  <c r="F375" i="5"/>
  <c r="E375" i="5"/>
  <c r="AF650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M650" i="5"/>
  <c r="L650" i="5"/>
  <c r="K650" i="5"/>
  <c r="J650" i="5"/>
  <c r="I650" i="5"/>
  <c r="G650" i="5"/>
  <c r="F650" i="5"/>
  <c r="E650" i="5"/>
  <c r="AF544" i="5"/>
  <c r="AE544" i="5"/>
  <c r="AD544" i="5"/>
  <c r="AC544" i="5"/>
  <c r="AB544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M544" i="5"/>
  <c r="L544" i="5"/>
  <c r="K544" i="5"/>
  <c r="J544" i="5"/>
  <c r="I544" i="5"/>
  <c r="G544" i="5"/>
  <c r="F544" i="5"/>
  <c r="E544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M255" i="5"/>
  <c r="L255" i="5"/>
  <c r="K255" i="5"/>
  <c r="J255" i="5"/>
  <c r="I255" i="5"/>
  <c r="G255" i="5"/>
  <c r="F255" i="5"/>
  <c r="E255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M274" i="5"/>
  <c r="L274" i="5"/>
  <c r="K274" i="5"/>
  <c r="J274" i="5"/>
  <c r="I274" i="5"/>
  <c r="G274" i="5"/>
  <c r="F274" i="5"/>
  <c r="E274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M306" i="5"/>
  <c r="L306" i="5"/>
  <c r="K306" i="5"/>
  <c r="J306" i="5"/>
  <c r="I306" i="5"/>
  <c r="G306" i="5"/>
  <c r="F306" i="5"/>
  <c r="E306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M200" i="5"/>
  <c r="L200" i="5"/>
  <c r="K200" i="5"/>
  <c r="J200" i="5"/>
  <c r="I200" i="5"/>
  <c r="G200" i="5"/>
  <c r="F200" i="5"/>
  <c r="E200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M249" i="5"/>
  <c r="L249" i="5"/>
  <c r="K249" i="5"/>
  <c r="J249" i="5"/>
  <c r="I249" i="5"/>
  <c r="G249" i="5"/>
  <c r="F249" i="5"/>
  <c r="E249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M14" i="5"/>
  <c r="L14" i="5"/>
  <c r="K14" i="5"/>
  <c r="J14" i="5"/>
  <c r="I14" i="5"/>
  <c r="G14" i="5"/>
  <c r="F14" i="5"/>
  <c r="E14" i="5"/>
  <c r="AF485" i="5"/>
  <c r="AE485" i="5"/>
  <c r="AD485" i="5"/>
  <c r="AC485" i="5"/>
  <c r="AB485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M485" i="5"/>
  <c r="L485" i="5"/>
  <c r="K485" i="5"/>
  <c r="J485" i="5"/>
  <c r="I485" i="5"/>
  <c r="G485" i="5"/>
  <c r="F485" i="5"/>
  <c r="E485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M330" i="5"/>
  <c r="L330" i="5"/>
  <c r="K330" i="5"/>
  <c r="J330" i="5"/>
  <c r="I330" i="5"/>
  <c r="G330" i="5"/>
  <c r="F330" i="5"/>
  <c r="E330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M161" i="5"/>
  <c r="L161" i="5"/>
  <c r="K161" i="5"/>
  <c r="J161" i="5"/>
  <c r="I161" i="5"/>
  <c r="G161" i="5"/>
  <c r="F161" i="5"/>
  <c r="E161" i="5"/>
  <c r="AF480" i="5"/>
  <c r="AE480" i="5"/>
  <c r="AD480" i="5"/>
  <c r="AC480" i="5"/>
  <c r="AB480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M480" i="5"/>
  <c r="L480" i="5"/>
  <c r="K480" i="5"/>
  <c r="J480" i="5"/>
  <c r="I480" i="5"/>
  <c r="G480" i="5"/>
  <c r="F480" i="5"/>
  <c r="E480" i="5"/>
  <c r="AF598" i="5"/>
  <c r="AE598" i="5"/>
  <c r="AD598" i="5"/>
  <c r="AC598" i="5"/>
  <c r="AB598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M598" i="5"/>
  <c r="L598" i="5"/>
  <c r="K598" i="5"/>
  <c r="J598" i="5"/>
  <c r="I598" i="5"/>
  <c r="G598" i="5"/>
  <c r="F598" i="5"/>
  <c r="E598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M386" i="5"/>
  <c r="L386" i="5"/>
  <c r="K386" i="5"/>
  <c r="J386" i="5"/>
  <c r="I386" i="5"/>
  <c r="G386" i="5"/>
  <c r="F386" i="5"/>
  <c r="E38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M296" i="5"/>
  <c r="L296" i="5"/>
  <c r="K296" i="5"/>
  <c r="J296" i="5"/>
  <c r="I296" i="5"/>
  <c r="G296" i="5"/>
  <c r="F296" i="5"/>
  <c r="E296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M139" i="5"/>
  <c r="L139" i="5"/>
  <c r="K139" i="5"/>
  <c r="J139" i="5"/>
  <c r="I139" i="5"/>
  <c r="G139" i="5"/>
  <c r="F139" i="5"/>
  <c r="E139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M31" i="5"/>
  <c r="L31" i="5"/>
  <c r="K31" i="5"/>
  <c r="J31" i="5"/>
  <c r="I31" i="5"/>
  <c r="G31" i="5"/>
  <c r="F31" i="5"/>
  <c r="E31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M269" i="5"/>
  <c r="L269" i="5"/>
  <c r="K269" i="5"/>
  <c r="J269" i="5"/>
  <c r="I269" i="5"/>
  <c r="G269" i="5"/>
  <c r="F269" i="5"/>
  <c r="E269" i="5"/>
  <c r="AF495" i="5"/>
  <c r="AE495" i="5"/>
  <c r="AD495" i="5"/>
  <c r="AC495" i="5"/>
  <c r="AB495" i="5"/>
  <c r="AA495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M495" i="5"/>
  <c r="L495" i="5"/>
  <c r="K495" i="5"/>
  <c r="J495" i="5"/>
  <c r="I495" i="5"/>
  <c r="G495" i="5"/>
  <c r="F495" i="5"/>
  <c r="E495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M13" i="5"/>
  <c r="L13" i="5"/>
  <c r="K13" i="5"/>
  <c r="J13" i="5"/>
  <c r="I13" i="5"/>
  <c r="G13" i="5"/>
  <c r="F13" i="5"/>
  <c r="E13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M369" i="5"/>
  <c r="L369" i="5"/>
  <c r="K369" i="5"/>
  <c r="J369" i="5"/>
  <c r="I369" i="5"/>
  <c r="G369" i="5"/>
  <c r="F369" i="5"/>
  <c r="E369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M256" i="5"/>
  <c r="L256" i="5"/>
  <c r="K256" i="5"/>
  <c r="J256" i="5"/>
  <c r="I256" i="5"/>
  <c r="G256" i="5"/>
  <c r="F256" i="5"/>
  <c r="E256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M169" i="5"/>
  <c r="L169" i="5"/>
  <c r="K169" i="5"/>
  <c r="J169" i="5"/>
  <c r="I169" i="5"/>
  <c r="G169" i="5"/>
  <c r="F169" i="5"/>
  <c r="E169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M424" i="5"/>
  <c r="L424" i="5"/>
  <c r="K424" i="5"/>
  <c r="J424" i="5"/>
  <c r="I424" i="5"/>
  <c r="G424" i="5"/>
  <c r="F424" i="5"/>
  <c r="E424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M542" i="5"/>
  <c r="L542" i="5"/>
  <c r="K542" i="5"/>
  <c r="J542" i="5"/>
  <c r="I542" i="5"/>
  <c r="G542" i="5"/>
  <c r="F542" i="5"/>
  <c r="E542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M59" i="5"/>
  <c r="L59" i="5"/>
  <c r="K59" i="5"/>
  <c r="J59" i="5"/>
  <c r="I59" i="5"/>
  <c r="G59" i="5"/>
  <c r="F59" i="5"/>
  <c r="E59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M122" i="5"/>
  <c r="L122" i="5"/>
  <c r="K122" i="5"/>
  <c r="J122" i="5"/>
  <c r="I122" i="5"/>
  <c r="G122" i="5"/>
  <c r="F122" i="5"/>
  <c r="E122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M608" i="5"/>
  <c r="L608" i="5"/>
  <c r="K608" i="5"/>
  <c r="J608" i="5"/>
  <c r="I608" i="5"/>
  <c r="G608" i="5"/>
  <c r="F608" i="5"/>
  <c r="E608" i="5"/>
  <c r="AF586" i="5"/>
  <c r="AE586" i="5"/>
  <c r="AD586" i="5"/>
  <c r="AC586" i="5"/>
  <c r="AB586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M586" i="5"/>
  <c r="L586" i="5"/>
  <c r="K586" i="5"/>
  <c r="J586" i="5"/>
  <c r="I586" i="5"/>
  <c r="G586" i="5"/>
  <c r="F586" i="5"/>
  <c r="E586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M203" i="5"/>
  <c r="L203" i="5"/>
  <c r="K203" i="5"/>
  <c r="J203" i="5"/>
  <c r="I203" i="5"/>
  <c r="G203" i="5"/>
  <c r="F203" i="5"/>
  <c r="E203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M186" i="5"/>
  <c r="L186" i="5"/>
  <c r="K186" i="5"/>
  <c r="J186" i="5"/>
  <c r="I186" i="5"/>
  <c r="G186" i="5"/>
  <c r="F186" i="5"/>
  <c r="E186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M250" i="5"/>
  <c r="L250" i="5"/>
  <c r="K250" i="5"/>
  <c r="J250" i="5"/>
  <c r="I250" i="5"/>
  <c r="G250" i="5"/>
  <c r="F250" i="5"/>
  <c r="E25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M110" i="5"/>
  <c r="L110" i="5"/>
  <c r="K110" i="5"/>
  <c r="J110" i="5"/>
  <c r="I110" i="5"/>
  <c r="G110" i="5"/>
  <c r="F110" i="5"/>
  <c r="E110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M111" i="5"/>
  <c r="L111" i="5"/>
  <c r="K111" i="5"/>
  <c r="J111" i="5"/>
  <c r="I111" i="5"/>
  <c r="G111" i="5"/>
  <c r="F111" i="5"/>
  <c r="E111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M103" i="5"/>
  <c r="L103" i="5"/>
  <c r="K103" i="5"/>
  <c r="J103" i="5"/>
  <c r="I103" i="5"/>
  <c r="G103" i="5"/>
  <c r="F103" i="5"/>
  <c r="E103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M4" i="5"/>
  <c r="L4" i="5"/>
  <c r="K4" i="5"/>
  <c r="J4" i="5"/>
  <c r="I4" i="5"/>
  <c r="G4" i="5"/>
  <c r="F4" i="5"/>
  <c r="E4" i="5"/>
  <c r="AF666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M666" i="5"/>
  <c r="L666" i="5"/>
  <c r="K666" i="5"/>
  <c r="J666" i="5"/>
  <c r="I666" i="5"/>
  <c r="G666" i="5"/>
  <c r="F666" i="5"/>
  <c r="E666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M388" i="5"/>
  <c r="L388" i="5"/>
  <c r="K388" i="5"/>
  <c r="J388" i="5"/>
  <c r="I388" i="5"/>
  <c r="G388" i="5"/>
  <c r="F388" i="5"/>
  <c r="E388" i="5"/>
  <c r="AF622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M622" i="5"/>
  <c r="L622" i="5"/>
  <c r="K622" i="5"/>
  <c r="J622" i="5"/>
  <c r="I622" i="5"/>
  <c r="G622" i="5"/>
  <c r="F622" i="5"/>
  <c r="E622" i="5"/>
  <c r="AF486" i="5"/>
  <c r="AE486" i="5"/>
  <c r="AD486" i="5"/>
  <c r="AC486" i="5"/>
  <c r="AB486" i="5"/>
  <c r="AA486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M486" i="5"/>
  <c r="L486" i="5"/>
  <c r="K486" i="5"/>
  <c r="J486" i="5"/>
  <c r="I486" i="5"/>
  <c r="G486" i="5"/>
  <c r="F486" i="5"/>
  <c r="E486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M437" i="5"/>
  <c r="L437" i="5"/>
  <c r="K437" i="5"/>
  <c r="J437" i="5"/>
  <c r="I437" i="5"/>
  <c r="G437" i="5"/>
  <c r="F437" i="5"/>
  <c r="E437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M285" i="5"/>
  <c r="L285" i="5"/>
  <c r="K285" i="5"/>
  <c r="J285" i="5"/>
  <c r="I285" i="5"/>
  <c r="G285" i="5"/>
  <c r="F285" i="5"/>
  <c r="E285" i="5"/>
  <c r="AF534" i="5"/>
  <c r="AE534" i="5"/>
  <c r="AD534" i="5"/>
  <c r="AC534" i="5"/>
  <c r="AB534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M534" i="5"/>
  <c r="L534" i="5"/>
  <c r="K534" i="5"/>
  <c r="J534" i="5"/>
  <c r="I534" i="5"/>
  <c r="G534" i="5"/>
  <c r="F534" i="5"/>
  <c r="E534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M145" i="5"/>
  <c r="L145" i="5"/>
  <c r="K145" i="5"/>
  <c r="J145" i="5"/>
  <c r="I145" i="5"/>
  <c r="G145" i="5"/>
  <c r="F145" i="5"/>
  <c r="E145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M313" i="5"/>
  <c r="L313" i="5"/>
  <c r="K313" i="5"/>
  <c r="J313" i="5"/>
  <c r="I313" i="5"/>
  <c r="G313" i="5"/>
  <c r="F313" i="5"/>
  <c r="E313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M107" i="5"/>
  <c r="L107" i="5"/>
  <c r="K107" i="5"/>
  <c r="J107" i="5"/>
  <c r="I107" i="5"/>
  <c r="G107" i="5"/>
  <c r="F107" i="5"/>
  <c r="E107" i="5"/>
  <c r="AF593" i="5"/>
  <c r="AE593" i="5"/>
  <c r="AD593" i="5"/>
  <c r="AC593" i="5"/>
  <c r="AB593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M593" i="5"/>
  <c r="L593" i="5"/>
  <c r="K593" i="5"/>
  <c r="J593" i="5"/>
  <c r="I593" i="5"/>
  <c r="G593" i="5"/>
  <c r="F593" i="5"/>
  <c r="E593" i="5"/>
  <c r="AF660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M660" i="5"/>
  <c r="L660" i="5"/>
  <c r="K660" i="5"/>
  <c r="J660" i="5"/>
  <c r="I660" i="5"/>
  <c r="G660" i="5"/>
  <c r="F660" i="5"/>
  <c r="E660" i="5"/>
  <c r="AF592" i="5"/>
  <c r="AE592" i="5"/>
  <c r="AD592" i="5"/>
  <c r="AC592" i="5"/>
  <c r="AB592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M592" i="5"/>
  <c r="L592" i="5"/>
  <c r="K592" i="5"/>
  <c r="J592" i="5"/>
  <c r="I592" i="5"/>
  <c r="G592" i="5"/>
  <c r="F592" i="5"/>
  <c r="E592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M408" i="5"/>
  <c r="L408" i="5"/>
  <c r="K408" i="5"/>
  <c r="J408" i="5"/>
  <c r="I408" i="5"/>
  <c r="G408" i="5"/>
  <c r="F408" i="5"/>
  <c r="E408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M115" i="5"/>
  <c r="L115" i="5"/>
  <c r="K115" i="5"/>
  <c r="J115" i="5"/>
  <c r="I115" i="5"/>
  <c r="G115" i="5"/>
  <c r="F115" i="5"/>
  <c r="E115" i="5"/>
  <c r="AF572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M572" i="5"/>
  <c r="L572" i="5"/>
  <c r="K572" i="5"/>
  <c r="J572" i="5"/>
  <c r="I572" i="5"/>
  <c r="G572" i="5"/>
  <c r="F572" i="5"/>
  <c r="E572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M311" i="5"/>
  <c r="L311" i="5"/>
  <c r="K311" i="5"/>
  <c r="J311" i="5"/>
  <c r="I311" i="5"/>
  <c r="G311" i="5"/>
  <c r="F311" i="5"/>
  <c r="E311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M207" i="5"/>
  <c r="L207" i="5"/>
  <c r="K207" i="5"/>
  <c r="J207" i="5"/>
  <c r="I207" i="5"/>
  <c r="G207" i="5"/>
  <c r="F207" i="5"/>
  <c r="E207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M430" i="5"/>
  <c r="L430" i="5"/>
  <c r="K430" i="5"/>
  <c r="J430" i="5"/>
  <c r="I430" i="5"/>
  <c r="G430" i="5"/>
  <c r="F430" i="5"/>
  <c r="E43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M150" i="5"/>
  <c r="L150" i="5"/>
  <c r="K150" i="5"/>
  <c r="J150" i="5"/>
  <c r="I150" i="5"/>
  <c r="G150" i="5"/>
  <c r="F150" i="5"/>
  <c r="E150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M133" i="5"/>
  <c r="L133" i="5"/>
  <c r="K133" i="5"/>
  <c r="J133" i="5"/>
  <c r="I133" i="5"/>
  <c r="G133" i="5"/>
  <c r="F133" i="5"/>
  <c r="E133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M120" i="5"/>
  <c r="L120" i="5"/>
  <c r="K120" i="5"/>
  <c r="J120" i="5"/>
  <c r="I120" i="5"/>
  <c r="G120" i="5"/>
  <c r="F120" i="5"/>
  <c r="E120" i="5"/>
  <c r="AF487" i="5"/>
  <c r="AE487" i="5"/>
  <c r="AD487" i="5"/>
  <c r="AC487" i="5"/>
  <c r="AB487" i="5"/>
  <c r="AA487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M487" i="5"/>
  <c r="L487" i="5"/>
  <c r="K487" i="5"/>
  <c r="J487" i="5"/>
  <c r="I487" i="5"/>
  <c r="G487" i="5"/>
  <c r="F487" i="5"/>
  <c r="E487" i="5"/>
  <c r="AF516" i="5"/>
  <c r="AE516" i="5"/>
  <c r="AD516" i="5"/>
  <c r="AC516" i="5"/>
  <c r="AB516" i="5"/>
  <c r="AA516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M516" i="5"/>
  <c r="L516" i="5"/>
  <c r="K516" i="5"/>
  <c r="J516" i="5"/>
  <c r="I516" i="5"/>
  <c r="G516" i="5"/>
  <c r="F516" i="5"/>
  <c r="E516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M490" i="5"/>
  <c r="L490" i="5"/>
  <c r="K490" i="5"/>
  <c r="J490" i="5"/>
  <c r="I490" i="5"/>
  <c r="G490" i="5"/>
  <c r="F490" i="5"/>
  <c r="E490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M217" i="5"/>
  <c r="L217" i="5"/>
  <c r="K217" i="5"/>
  <c r="J217" i="5"/>
  <c r="I217" i="5"/>
  <c r="G217" i="5"/>
  <c r="F217" i="5"/>
  <c r="E21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M337" i="5"/>
  <c r="L337" i="5"/>
  <c r="K337" i="5"/>
  <c r="J337" i="5"/>
  <c r="I337" i="5"/>
  <c r="G337" i="5"/>
  <c r="F337" i="5"/>
  <c r="E337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M75" i="5"/>
  <c r="L75" i="5"/>
  <c r="K75" i="5"/>
  <c r="J75" i="5"/>
  <c r="I75" i="5"/>
  <c r="G75" i="5"/>
  <c r="F75" i="5"/>
  <c r="E75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M379" i="5"/>
  <c r="L379" i="5"/>
  <c r="K379" i="5"/>
  <c r="J379" i="5"/>
  <c r="I379" i="5"/>
  <c r="G379" i="5"/>
  <c r="F379" i="5"/>
  <c r="E379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M394" i="5"/>
  <c r="L394" i="5"/>
  <c r="K394" i="5"/>
  <c r="J394" i="5"/>
  <c r="I394" i="5"/>
  <c r="G394" i="5"/>
  <c r="F394" i="5"/>
  <c r="E394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M77" i="5"/>
  <c r="L77" i="5"/>
  <c r="K77" i="5"/>
  <c r="J77" i="5"/>
  <c r="I77" i="5"/>
  <c r="G77" i="5"/>
  <c r="F77" i="5"/>
  <c r="E77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M173" i="5"/>
  <c r="L173" i="5"/>
  <c r="K173" i="5"/>
  <c r="J173" i="5"/>
  <c r="I173" i="5"/>
  <c r="G173" i="5"/>
  <c r="F173" i="5"/>
  <c r="E173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M201" i="5"/>
  <c r="L201" i="5"/>
  <c r="K201" i="5"/>
  <c r="J201" i="5"/>
  <c r="I201" i="5"/>
  <c r="G201" i="5"/>
  <c r="F201" i="5"/>
  <c r="E201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M6" i="5"/>
  <c r="L6" i="5"/>
  <c r="K6" i="5"/>
  <c r="J6" i="5"/>
  <c r="I6" i="5"/>
  <c r="G6" i="5"/>
  <c r="F6" i="5"/>
  <c r="E6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M565" i="5"/>
  <c r="L565" i="5"/>
  <c r="K565" i="5"/>
  <c r="J565" i="5"/>
  <c r="I565" i="5"/>
  <c r="G565" i="5"/>
  <c r="F565" i="5"/>
  <c r="E565" i="5"/>
  <c r="AF478" i="5"/>
  <c r="AE478" i="5"/>
  <c r="AD478" i="5"/>
  <c r="AC478" i="5"/>
  <c r="AB478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M478" i="5"/>
  <c r="L478" i="5"/>
  <c r="K478" i="5"/>
  <c r="J478" i="5"/>
  <c r="I478" i="5"/>
  <c r="G478" i="5"/>
  <c r="F478" i="5"/>
  <c r="E478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M160" i="5"/>
  <c r="L160" i="5"/>
  <c r="K160" i="5"/>
  <c r="J160" i="5"/>
  <c r="I160" i="5"/>
  <c r="G160" i="5"/>
  <c r="F160" i="5"/>
  <c r="E160" i="5"/>
  <c r="AF473" i="5"/>
  <c r="AE473" i="5"/>
  <c r="AD473" i="5"/>
  <c r="AC473" i="5"/>
  <c r="AB473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M473" i="5"/>
  <c r="L473" i="5"/>
  <c r="K473" i="5"/>
  <c r="J473" i="5"/>
  <c r="I473" i="5"/>
  <c r="G473" i="5"/>
  <c r="F473" i="5"/>
  <c r="E473" i="5"/>
  <c r="AF528" i="5"/>
  <c r="AE528" i="5"/>
  <c r="AD528" i="5"/>
  <c r="AC528" i="5"/>
  <c r="AB528" i="5"/>
  <c r="AA528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M528" i="5"/>
  <c r="L528" i="5"/>
  <c r="K528" i="5"/>
  <c r="J528" i="5"/>
  <c r="I528" i="5"/>
  <c r="G528" i="5"/>
  <c r="F528" i="5"/>
  <c r="E528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M304" i="5"/>
  <c r="L304" i="5"/>
  <c r="K304" i="5"/>
  <c r="J304" i="5"/>
  <c r="I304" i="5"/>
  <c r="G304" i="5"/>
  <c r="F304" i="5"/>
  <c r="E304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M381" i="5"/>
  <c r="L381" i="5"/>
  <c r="K381" i="5"/>
  <c r="J381" i="5"/>
  <c r="I381" i="5"/>
  <c r="G381" i="5"/>
  <c r="F381" i="5"/>
  <c r="E381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M335" i="5"/>
  <c r="L335" i="5"/>
  <c r="K335" i="5"/>
  <c r="J335" i="5"/>
  <c r="I335" i="5"/>
  <c r="G335" i="5"/>
  <c r="F335" i="5"/>
  <c r="E335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M328" i="5"/>
  <c r="L328" i="5"/>
  <c r="K328" i="5"/>
  <c r="J328" i="5"/>
  <c r="I328" i="5"/>
  <c r="G328" i="5"/>
  <c r="F328" i="5"/>
  <c r="E328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M219" i="5"/>
  <c r="L219" i="5"/>
  <c r="K219" i="5"/>
  <c r="J219" i="5"/>
  <c r="I219" i="5"/>
  <c r="G219" i="5"/>
  <c r="F219" i="5"/>
  <c r="E219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M45" i="5"/>
  <c r="L45" i="5"/>
  <c r="K45" i="5"/>
  <c r="J45" i="5"/>
  <c r="I45" i="5"/>
  <c r="G45" i="5"/>
  <c r="F45" i="5"/>
  <c r="E45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M336" i="5"/>
  <c r="L336" i="5"/>
  <c r="K336" i="5"/>
  <c r="J336" i="5"/>
  <c r="I336" i="5"/>
  <c r="G336" i="5"/>
  <c r="F336" i="5"/>
  <c r="E3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M36" i="5"/>
  <c r="L36" i="5"/>
  <c r="K36" i="5"/>
  <c r="J36" i="5"/>
  <c r="I36" i="5"/>
  <c r="G36" i="5"/>
  <c r="F36" i="5"/>
  <c r="E36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M263" i="5"/>
  <c r="L263" i="5"/>
  <c r="K263" i="5"/>
  <c r="J263" i="5"/>
  <c r="I263" i="5"/>
  <c r="G263" i="5"/>
  <c r="F263" i="5"/>
  <c r="E263" i="5"/>
  <c r="AF642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M642" i="5"/>
  <c r="L642" i="5"/>
  <c r="K642" i="5"/>
  <c r="J642" i="5"/>
  <c r="I642" i="5"/>
  <c r="G642" i="5"/>
  <c r="F642" i="5"/>
  <c r="E642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M611" i="5"/>
  <c r="L611" i="5"/>
  <c r="K611" i="5"/>
  <c r="J611" i="5"/>
  <c r="I611" i="5"/>
  <c r="G611" i="5"/>
  <c r="F611" i="5"/>
  <c r="E611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M247" i="5"/>
  <c r="L247" i="5"/>
  <c r="K247" i="5"/>
  <c r="J247" i="5"/>
  <c r="I247" i="5"/>
  <c r="G247" i="5"/>
  <c r="F247" i="5"/>
  <c r="E247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M261" i="5"/>
  <c r="L261" i="5"/>
  <c r="K261" i="5"/>
  <c r="J261" i="5"/>
  <c r="I261" i="5"/>
  <c r="G261" i="5"/>
  <c r="F261" i="5"/>
  <c r="E261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M163" i="5"/>
  <c r="L163" i="5"/>
  <c r="K163" i="5"/>
  <c r="J163" i="5"/>
  <c r="I163" i="5"/>
  <c r="G163" i="5"/>
  <c r="F163" i="5"/>
  <c r="E163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M400" i="5"/>
  <c r="L400" i="5"/>
  <c r="K400" i="5"/>
  <c r="J400" i="5"/>
  <c r="I400" i="5"/>
  <c r="G400" i="5"/>
  <c r="F400" i="5"/>
  <c r="E400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M334" i="5"/>
  <c r="L334" i="5"/>
  <c r="K334" i="5"/>
  <c r="J334" i="5"/>
  <c r="I334" i="5"/>
  <c r="G334" i="5"/>
  <c r="F334" i="5"/>
  <c r="E334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M196" i="5"/>
  <c r="L196" i="5"/>
  <c r="K196" i="5"/>
  <c r="J196" i="5"/>
  <c r="I196" i="5"/>
  <c r="G196" i="5"/>
  <c r="F196" i="5"/>
  <c r="E196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M235" i="5"/>
  <c r="L235" i="5"/>
  <c r="K235" i="5"/>
  <c r="J235" i="5"/>
  <c r="I235" i="5"/>
  <c r="G235" i="5"/>
  <c r="F235" i="5"/>
  <c r="E235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M232" i="5"/>
  <c r="L232" i="5"/>
  <c r="K232" i="5"/>
  <c r="J232" i="5"/>
  <c r="I232" i="5"/>
  <c r="G232" i="5"/>
  <c r="F232" i="5"/>
  <c r="E232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M97" i="5"/>
  <c r="L97" i="5"/>
  <c r="K97" i="5"/>
  <c r="J97" i="5"/>
  <c r="I97" i="5"/>
  <c r="G97" i="5"/>
  <c r="F97" i="5"/>
  <c r="E97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M20" i="5"/>
  <c r="L20" i="5"/>
  <c r="K20" i="5"/>
  <c r="J20" i="5"/>
  <c r="I20" i="5"/>
  <c r="G20" i="5"/>
  <c r="F20" i="5"/>
  <c r="E20" i="5"/>
  <c r="AF512" i="5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M512" i="5"/>
  <c r="L512" i="5"/>
  <c r="K512" i="5"/>
  <c r="J512" i="5"/>
  <c r="I512" i="5"/>
  <c r="G512" i="5"/>
  <c r="F512" i="5"/>
  <c r="E512" i="5"/>
  <c r="AF590" i="5"/>
  <c r="AE590" i="5"/>
  <c r="AD590" i="5"/>
  <c r="AC590" i="5"/>
  <c r="AB590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M590" i="5"/>
  <c r="L590" i="5"/>
  <c r="K590" i="5"/>
  <c r="J590" i="5"/>
  <c r="I590" i="5"/>
  <c r="G590" i="5"/>
  <c r="F590" i="5"/>
  <c r="E590" i="5"/>
  <c r="AF566" i="5"/>
  <c r="AE566" i="5"/>
  <c r="AD566" i="5"/>
  <c r="AC566" i="5"/>
  <c r="AB566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M566" i="5"/>
  <c r="L566" i="5"/>
  <c r="K566" i="5"/>
  <c r="J566" i="5"/>
  <c r="I566" i="5"/>
  <c r="G566" i="5"/>
  <c r="F566" i="5"/>
  <c r="E566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M324" i="5"/>
  <c r="L324" i="5"/>
  <c r="K324" i="5"/>
  <c r="J324" i="5"/>
  <c r="I324" i="5"/>
  <c r="G324" i="5"/>
  <c r="F324" i="5"/>
  <c r="E324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M181" i="5"/>
  <c r="L181" i="5"/>
  <c r="K181" i="5"/>
  <c r="J181" i="5"/>
  <c r="I181" i="5"/>
  <c r="G181" i="5"/>
  <c r="F181" i="5"/>
  <c r="E181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M176" i="5"/>
  <c r="L176" i="5"/>
  <c r="K176" i="5"/>
  <c r="J176" i="5"/>
  <c r="I176" i="5"/>
  <c r="G176" i="5"/>
  <c r="F176" i="5"/>
  <c r="E176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M357" i="5"/>
  <c r="L357" i="5"/>
  <c r="K357" i="5"/>
  <c r="J357" i="5"/>
  <c r="I357" i="5"/>
  <c r="G357" i="5"/>
  <c r="F357" i="5"/>
  <c r="E357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M260" i="5"/>
  <c r="L260" i="5"/>
  <c r="K260" i="5"/>
  <c r="J260" i="5"/>
  <c r="I260" i="5"/>
  <c r="G260" i="5"/>
  <c r="F260" i="5"/>
  <c r="E260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M368" i="5"/>
  <c r="L368" i="5"/>
  <c r="K368" i="5"/>
  <c r="J368" i="5"/>
  <c r="I368" i="5"/>
  <c r="G368" i="5"/>
  <c r="F368" i="5"/>
  <c r="E368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M92" i="5"/>
  <c r="L92" i="5"/>
  <c r="K92" i="5"/>
  <c r="J92" i="5"/>
  <c r="I92" i="5"/>
  <c r="G92" i="5"/>
  <c r="F92" i="5"/>
  <c r="E9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M22" i="5"/>
  <c r="L22" i="5"/>
  <c r="K22" i="5"/>
  <c r="J22" i="5"/>
  <c r="I22" i="5"/>
  <c r="G22" i="5"/>
  <c r="F22" i="5"/>
  <c r="E22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M489" i="5"/>
  <c r="L489" i="5"/>
  <c r="K489" i="5"/>
  <c r="J489" i="5"/>
  <c r="I489" i="5"/>
  <c r="G489" i="5"/>
  <c r="F489" i="5"/>
  <c r="E489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M420" i="5"/>
  <c r="L420" i="5"/>
  <c r="K420" i="5"/>
  <c r="J420" i="5"/>
  <c r="I420" i="5"/>
  <c r="G420" i="5"/>
  <c r="F420" i="5"/>
  <c r="E420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M276" i="5"/>
  <c r="L276" i="5"/>
  <c r="K276" i="5"/>
  <c r="J276" i="5"/>
  <c r="I276" i="5"/>
  <c r="G276" i="5"/>
  <c r="F276" i="5"/>
  <c r="E276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M459" i="5"/>
  <c r="L459" i="5"/>
  <c r="K459" i="5"/>
  <c r="J459" i="5"/>
  <c r="I459" i="5"/>
  <c r="G459" i="5"/>
  <c r="F459" i="5"/>
  <c r="E459" i="5"/>
  <c r="AF587" i="5"/>
  <c r="AE587" i="5"/>
  <c r="AD587" i="5"/>
  <c r="AC587" i="5"/>
  <c r="AB587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M587" i="5"/>
  <c r="L587" i="5"/>
  <c r="K587" i="5"/>
  <c r="J587" i="5"/>
  <c r="I587" i="5"/>
  <c r="G587" i="5"/>
  <c r="F587" i="5"/>
  <c r="E587" i="5"/>
  <c r="AF558" i="5"/>
  <c r="AE558" i="5"/>
  <c r="AD558" i="5"/>
  <c r="AC558" i="5"/>
  <c r="AB558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M558" i="5"/>
  <c r="L558" i="5"/>
  <c r="K558" i="5"/>
  <c r="J558" i="5"/>
  <c r="I558" i="5"/>
  <c r="G558" i="5"/>
  <c r="F558" i="5"/>
  <c r="E558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M372" i="5"/>
  <c r="L372" i="5"/>
  <c r="K372" i="5"/>
  <c r="J372" i="5"/>
  <c r="I372" i="5"/>
  <c r="G372" i="5"/>
  <c r="F372" i="5"/>
  <c r="E372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M387" i="5"/>
  <c r="L387" i="5"/>
  <c r="K387" i="5"/>
  <c r="J387" i="5"/>
  <c r="I387" i="5"/>
  <c r="G387" i="5"/>
  <c r="F387" i="5"/>
  <c r="E387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M286" i="5"/>
  <c r="L286" i="5"/>
  <c r="K286" i="5"/>
  <c r="J286" i="5"/>
  <c r="I286" i="5"/>
  <c r="G286" i="5"/>
  <c r="F286" i="5"/>
  <c r="E286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M339" i="5"/>
  <c r="L339" i="5"/>
  <c r="K339" i="5"/>
  <c r="J339" i="5"/>
  <c r="I339" i="5"/>
  <c r="G339" i="5"/>
  <c r="F339" i="5"/>
  <c r="E339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M353" i="5"/>
  <c r="L353" i="5"/>
  <c r="K353" i="5"/>
  <c r="J353" i="5"/>
  <c r="I353" i="5"/>
  <c r="G353" i="5"/>
  <c r="F353" i="5"/>
  <c r="E353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M302" i="5"/>
  <c r="L302" i="5"/>
  <c r="K302" i="5"/>
  <c r="J302" i="5"/>
  <c r="I302" i="5"/>
  <c r="G302" i="5"/>
  <c r="F302" i="5"/>
  <c r="E302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M177" i="5"/>
  <c r="L177" i="5"/>
  <c r="K177" i="5"/>
  <c r="J177" i="5"/>
  <c r="I177" i="5"/>
  <c r="G177" i="5"/>
  <c r="F177" i="5"/>
  <c r="E177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M33" i="5"/>
  <c r="L33" i="5"/>
  <c r="K33" i="5"/>
  <c r="J33" i="5"/>
  <c r="I33" i="5"/>
  <c r="G33" i="5"/>
  <c r="F33" i="5"/>
  <c r="E3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M82" i="5"/>
  <c r="L82" i="5"/>
  <c r="K82" i="5"/>
  <c r="J82" i="5"/>
  <c r="I82" i="5"/>
  <c r="G82" i="5"/>
  <c r="F82" i="5"/>
  <c r="E8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M32" i="5"/>
  <c r="L32" i="5"/>
  <c r="K32" i="5"/>
  <c r="J32" i="5"/>
  <c r="I32" i="5"/>
  <c r="G32" i="5"/>
  <c r="F32" i="5"/>
  <c r="E32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M3" i="5"/>
  <c r="L3" i="5"/>
  <c r="K3" i="5"/>
  <c r="J3" i="5"/>
  <c r="I3" i="5"/>
  <c r="G3" i="5"/>
  <c r="F3" i="5"/>
  <c r="E3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M431" i="5"/>
  <c r="L431" i="5"/>
  <c r="K431" i="5"/>
  <c r="J431" i="5"/>
  <c r="I431" i="5"/>
  <c r="G431" i="5"/>
  <c r="F431" i="5"/>
  <c r="E431" i="5"/>
  <c r="AF619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M619" i="5"/>
  <c r="L619" i="5"/>
  <c r="K619" i="5"/>
  <c r="J619" i="5"/>
  <c r="I619" i="5"/>
  <c r="G619" i="5"/>
  <c r="F619" i="5"/>
  <c r="E619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M397" i="5"/>
  <c r="L397" i="5"/>
  <c r="K397" i="5"/>
  <c r="J397" i="5"/>
  <c r="I397" i="5"/>
  <c r="G397" i="5"/>
  <c r="F397" i="5"/>
  <c r="E397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M393" i="5"/>
  <c r="L393" i="5"/>
  <c r="K393" i="5"/>
  <c r="J393" i="5"/>
  <c r="I393" i="5"/>
  <c r="G393" i="5"/>
  <c r="F393" i="5"/>
  <c r="E393" i="5"/>
  <c r="AF532" i="5"/>
  <c r="AE532" i="5"/>
  <c r="AD532" i="5"/>
  <c r="AC532" i="5"/>
  <c r="AB532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M532" i="5"/>
  <c r="L532" i="5"/>
  <c r="K532" i="5"/>
  <c r="J532" i="5"/>
  <c r="I532" i="5"/>
  <c r="G532" i="5"/>
  <c r="F532" i="5"/>
  <c r="E532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M301" i="5"/>
  <c r="L301" i="5"/>
  <c r="K301" i="5"/>
  <c r="J301" i="5"/>
  <c r="I301" i="5"/>
  <c r="G301" i="5"/>
  <c r="F301" i="5"/>
  <c r="E301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M419" i="5"/>
  <c r="L419" i="5"/>
  <c r="K419" i="5"/>
  <c r="J419" i="5"/>
  <c r="I419" i="5"/>
  <c r="G419" i="5"/>
  <c r="F419" i="5"/>
  <c r="E419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M215" i="5"/>
  <c r="L215" i="5"/>
  <c r="K215" i="5"/>
  <c r="J215" i="5"/>
  <c r="I215" i="5"/>
  <c r="G215" i="5"/>
  <c r="F215" i="5"/>
  <c r="E21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M95" i="5"/>
  <c r="L95" i="5"/>
  <c r="K95" i="5"/>
  <c r="J95" i="5"/>
  <c r="I95" i="5"/>
  <c r="G95" i="5"/>
  <c r="F95" i="5"/>
  <c r="E95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M12" i="5"/>
  <c r="L12" i="5"/>
  <c r="K12" i="5"/>
  <c r="J12" i="5"/>
  <c r="I12" i="5"/>
  <c r="G12" i="5"/>
  <c r="F12" i="5"/>
  <c r="E12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M183" i="5"/>
  <c r="L183" i="5"/>
  <c r="K183" i="5"/>
  <c r="J183" i="5"/>
  <c r="I183" i="5"/>
  <c r="G183" i="5"/>
  <c r="F183" i="5"/>
  <c r="E183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M360" i="5"/>
  <c r="L360" i="5"/>
  <c r="K360" i="5"/>
  <c r="J360" i="5"/>
  <c r="I360" i="5"/>
  <c r="G360" i="5"/>
  <c r="F360" i="5"/>
  <c r="E360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M275" i="5"/>
  <c r="L275" i="5"/>
  <c r="K275" i="5"/>
  <c r="J275" i="5"/>
  <c r="I275" i="5"/>
  <c r="G275" i="5"/>
  <c r="F275" i="5"/>
  <c r="E275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M463" i="5"/>
  <c r="L463" i="5"/>
  <c r="K463" i="5"/>
  <c r="J463" i="5"/>
  <c r="I463" i="5"/>
  <c r="G463" i="5"/>
  <c r="F463" i="5"/>
  <c r="E463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M505" i="5"/>
  <c r="L505" i="5"/>
  <c r="K505" i="5"/>
  <c r="J505" i="5"/>
  <c r="I505" i="5"/>
  <c r="G505" i="5"/>
  <c r="F505" i="5"/>
  <c r="E505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M166" i="5"/>
  <c r="L166" i="5"/>
  <c r="K166" i="5"/>
  <c r="J166" i="5"/>
  <c r="I166" i="5"/>
  <c r="G166" i="5"/>
  <c r="F166" i="5"/>
  <c r="E166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M209" i="5"/>
  <c r="L209" i="5"/>
  <c r="K209" i="5"/>
  <c r="J209" i="5"/>
  <c r="I209" i="5"/>
  <c r="G209" i="5"/>
  <c r="F209" i="5"/>
  <c r="E209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M178" i="5"/>
  <c r="L178" i="5"/>
  <c r="K178" i="5"/>
  <c r="J178" i="5"/>
  <c r="I178" i="5"/>
  <c r="G178" i="5"/>
  <c r="F178" i="5"/>
  <c r="E17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M68" i="5"/>
  <c r="L68" i="5"/>
  <c r="K68" i="5"/>
  <c r="J68" i="5"/>
  <c r="I68" i="5"/>
  <c r="G68" i="5"/>
  <c r="F68" i="5"/>
  <c r="E68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M57" i="5"/>
  <c r="L57" i="5"/>
  <c r="K57" i="5"/>
  <c r="J57" i="5"/>
  <c r="I57" i="5"/>
  <c r="G57" i="5"/>
  <c r="F57" i="5"/>
  <c r="E57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M72" i="5"/>
  <c r="L72" i="5"/>
  <c r="K72" i="5"/>
  <c r="J72" i="5"/>
  <c r="I72" i="5"/>
  <c r="G72" i="5"/>
  <c r="F72" i="5"/>
  <c r="E72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M344" i="5"/>
  <c r="L344" i="5"/>
  <c r="K344" i="5"/>
  <c r="J344" i="5"/>
  <c r="I344" i="5"/>
  <c r="G344" i="5"/>
  <c r="F344" i="5"/>
  <c r="E344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M418" i="5"/>
  <c r="L418" i="5"/>
  <c r="K418" i="5"/>
  <c r="J418" i="5"/>
  <c r="I418" i="5"/>
  <c r="G418" i="5"/>
  <c r="F418" i="5"/>
  <c r="E41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M458" i="5"/>
  <c r="L458" i="5"/>
  <c r="K458" i="5"/>
  <c r="J458" i="5"/>
  <c r="I458" i="5"/>
  <c r="G458" i="5"/>
  <c r="F458" i="5"/>
  <c r="E458" i="5"/>
  <c r="AF465" i="5"/>
  <c r="AE465" i="5"/>
  <c r="AD465" i="5"/>
  <c r="AC465" i="5"/>
  <c r="AB465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M465" i="5"/>
  <c r="L465" i="5"/>
  <c r="K465" i="5"/>
  <c r="J465" i="5"/>
  <c r="I465" i="5"/>
  <c r="G465" i="5"/>
  <c r="F465" i="5"/>
  <c r="E465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M399" i="5"/>
  <c r="L399" i="5"/>
  <c r="K399" i="5"/>
  <c r="J399" i="5"/>
  <c r="I399" i="5"/>
  <c r="G399" i="5"/>
  <c r="F399" i="5"/>
  <c r="E399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M60" i="5"/>
  <c r="L60" i="5"/>
  <c r="K60" i="5"/>
  <c r="J60" i="5"/>
  <c r="I60" i="5"/>
  <c r="G60" i="5"/>
  <c r="F60" i="5"/>
  <c r="E60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M414" i="5"/>
  <c r="L414" i="5"/>
  <c r="K414" i="5"/>
  <c r="J414" i="5"/>
  <c r="I414" i="5"/>
  <c r="G414" i="5"/>
  <c r="F414" i="5"/>
  <c r="E414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M553" i="5"/>
  <c r="L553" i="5"/>
  <c r="K553" i="5"/>
  <c r="J553" i="5"/>
  <c r="I553" i="5"/>
  <c r="G553" i="5"/>
  <c r="F553" i="5"/>
  <c r="E553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M244" i="5"/>
  <c r="L244" i="5"/>
  <c r="K244" i="5"/>
  <c r="J244" i="5"/>
  <c r="I244" i="5"/>
  <c r="G244" i="5"/>
  <c r="F244" i="5"/>
  <c r="E244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M236" i="5"/>
  <c r="L236" i="5"/>
  <c r="K236" i="5"/>
  <c r="J236" i="5"/>
  <c r="I236" i="5"/>
  <c r="G236" i="5"/>
  <c r="F236" i="5"/>
  <c r="E236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M345" i="5"/>
  <c r="L345" i="5"/>
  <c r="K345" i="5"/>
  <c r="J345" i="5"/>
  <c r="I345" i="5"/>
  <c r="G345" i="5"/>
  <c r="F345" i="5"/>
  <c r="E345" i="5"/>
  <c r="AF470" i="5"/>
  <c r="AE470" i="5"/>
  <c r="AD470" i="5"/>
  <c r="AC470" i="5"/>
  <c r="AB470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M470" i="5"/>
  <c r="L470" i="5"/>
  <c r="K470" i="5"/>
  <c r="J470" i="5"/>
  <c r="I470" i="5"/>
  <c r="G470" i="5"/>
  <c r="F470" i="5"/>
  <c r="E470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M356" i="5"/>
  <c r="L356" i="5"/>
  <c r="K356" i="5"/>
  <c r="J356" i="5"/>
  <c r="I356" i="5"/>
  <c r="G356" i="5"/>
  <c r="F356" i="5"/>
  <c r="E356" i="5"/>
  <c r="AF468" i="5"/>
  <c r="AE468" i="5"/>
  <c r="AD468" i="5"/>
  <c r="AC468" i="5"/>
  <c r="AB468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M468" i="5"/>
  <c r="L468" i="5"/>
  <c r="K468" i="5"/>
  <c r="J468" i="5"/>
  <c r="I468" i="5"/>
  <c r="G468" i="5"/>
  <c r="F468" i="5"/>
  <c r="E468" i="5"/>
  <c r="AF498" i="5"/>
  <c r="AE498" i="5"/>
  <c r="AD498" i="5"/>
  <c r="AC498" i="5"/>
  <c r="AB498" i="5"/>
  <c r="AA498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M498" i="5"/>
  <c r="L498" i="5"/>
  <c r="K498" i="5"/>
  <c r="J498" i="5"/>
  <c r="I498" i="5"/>
  <c r="G498" i="5"/>
  <c r="F498" i="5"/>
  <c r="E498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M333" i="5"/>
  <c r="L333" i="5"/>
  <c r="K333" i="5"/>
  <c r="J333" i="5"/>
  <c r="I333" i="5"/>
  <c r="G333" i="5"/>
  <c r="F333" i="5"/>
  <c r="E333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M361" i="5"/>
  <c r="L361" i="5"/>
  <c r="K361" i="5"/>
  <c r="J361" i="5"/>
  <c r="I361" i="5"/>
  <c r="G361" i="5"/>
  <c r="F361" i="5"/>
  <c r="E361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M282" i="5"/>
  <c r="L282" i="5"/>
  <c r="K282" i="5"/>
  <c r="J282" i="5"/>
  <c r="I282" i="5"/>
  <c r="G282" i="5"/>
  <c r="F282" i="5"/>
  <c r="E282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M43" i="5"/>
  <c r="L43" i="5"/>
  <c r="K43" i="5"/>
  <c r="J43" i="5"/>
  <c r="I43" i="5"/>
  <c r="G43" i="5"/>
  <c r="F43" i="5"/>
  <c r="E43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M70" i="5"/>
  <c r="L70" i="5"/>
  <c r="K70" i="5"/>
  <c r="J70" i="5"/>
  <c r="I70" i="5"/>
  <c r="G70" i="5"/>
  <c r="F70" i="5"/>
  <c r="E70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M144" i="5"/>
  <c r="L144" i="5"/>
  <c r="K144" i="5"/>
  <c r="J144" i="5"/>
  <c r="I144" i="5"/>
  <c r="G144" i="5"/>
  <c r="F144" i="5"/>
  <c r="E144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M69" i="5"/>
  <c r="L69" i="5"/>
  <c r="K69" i="5"/>
  <c r="J69" i="5"/>
  <c r="I69" i="5"/>
  <c r="G69" i="5"/>
  <c r="F69" i="5"/>
  <c r="E69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M577" i="5"/>
  <c r="L577" i="5"/>
  <c r="K577" i="5"/>
  <c r="J577" i="5"/>
  <c r="I577" i="5"/>
  <c r="G577" i="5"/>
  <c r="F577" i="5"/>
  <c r="E57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M47" i="5"/>
  <c r="L47" i="5"/>
  <c r="K47" i="5"/>
  <c r="J47" i="5"/>
  <c r="I47" i="5"/>
  <c r="G47" i="5"/>
  <c r="F47" i="5"/>
  <c r="E47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M202" i="5"/>
  <c r="L202" i="5"/>
  <c r="K202" i="5"/>
  <c r="J202" i="5"/>
  <c r="I202" i="5"/>
  <c r="G202" i="5"/>
  <c r="F202" i="5"/>
  <c r="E202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M114" i="5"/>
  <c r="L114" i="5"/>
  <c r="K114" i="5"/>
  <c r="J114" i="5"/>
  <c r="I114" i="5"/>
  <c r="G114" i="5"/>
  <c r="F114" i="5"/>
  <c r="E114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M300" i="5"/>
  <c r="L300" i="5"/>
  <c r="K300" i="5"/>
  <c r="J300" i="5"/>
  <c r="I300" i="5"/>
  <c r="G300" i="5"/>
  <c r="F300" i="5"/>
  <c r="E300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M113" i="5"/>
  <c r="L113" i="5"/>
  <c r="K113" i="5"/>
  <c r="J113" i="5"/>
  <c r="I113" i="5"/>
  <c r="G113" i="5"/>
  <c r="F113" i="5"/>
  <c r="E113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M172" i="5"/>
  <c r="L172" i="5"/>
  <c r="K172" i="5"/>
  <c r="J172" i="5"/>
  <c r="I172" i="5"/>
  <c r="G172" i="5"/>
  <c r="F172" i="5"/>
  <c r="E172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M471" i="5"/>
  <c r="L471" i="5"/>
  <c r="K471" i="5"/>
  <c r="J471" i="5"/>
  <c r="I471" i="5"/>
  <c r="G471" i="5"/>
  <c r="F471" i="5"/>
  <c r="E471" i="5"/>
  <c r="AF513" i="5"/>
  <c r="AE513" i="5"/>
  <c r="AD513" i="5"/>
  <c r="AC513" i="5"/>
  <c r="AB513" i="5"/>
  <c r="AA513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M513" i="5"/>
  <c r="L513" i="5"/>
  <c r="K513" i="5"/>
  <c r="J513" i="5"/>
  <c r="I513" i="5"/>
  <c r="G513" i="5"/>
  <c r="F513" i="5"/>
  <c r="E513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M411" i="5"/>
  <c r="L411" i="5"/>
  <c r="K411" i="5"/>
  <c r="J411" i="5"/>
  <c r="I411" i="5"/>
  <c r="G411" i="5"/>
  <c r="F411" i="5"/>
  <c r="E411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M425" i="5"/>
  <c r="L425" i="5"/>
  <c r="K425" i="5"/>
  <c r="J425" i="5"/>
  <c r="I425" i="5"/>
  <c r="G425" i="5"/>
  <c r="F425" i="5"/>
  <c r="E425" i="5"/>
  <c r="AF531" i="5"/>
  <c r="AE531" i="5"/>
  <c r="AD531" i="5"/>
  <c r="AC531" i="5"/>
  <c r="AB531" i="5"/>
  <c r="AA531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M531" i="5"/>
  <c r="L531" i="5"/>
  <c r="K531" i="5"/>
  <c r="J531" i="5"/>
  <c r="I531" i="5"/>
  <c r="G531" i="5"/>
  <c r="F531" i="5"/>
  <c r="E531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M390" i="5"/>
  <c r="L390" i="5"/>
  <c r="K390" i="5"/>
  <c r="J390" i="5"/>
  <c r="I390" i="5"/>
  <c r="G390" i="5"/>
  <c r="F390" i="5"/>
  <c r="E3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M290" i="5"/>
  <c r="L290" i="5"/>
  <c r="K290" i="5"/>
  <c r="J290" i="5"/>
  <c r="I290" i="5"/>
  <c r="G290" i="5"/>
  <c r="F290" i="5"/>
  <c r="E290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M48" i="5"/>
  <c r="L48" i="5"/>
  <c r="K48" i="5"/>
  <c r="J48" i="5"/>
  <c r="I48" i="5"/>
  <c r="G48" i="5"/>
  <c r="F48" i="5"/>
  <c r="E4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M7" i="5"/>
  <c r="L7" i="5"/>
  <c r="K7" i="5"/>
  <c r="J7" i="5"/>
  <c r="I7" i="5"/>
  <c r="G7" i="5"/>
  <c r="F7" i="5"/>
  <c r="E7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M78" i="5"/>
  <c r="L78" i="5"/>
  <c r="K78" i="5"/>
  <c r="J78" i="5"/>
  <c r="I78" i="5"/>
  <c r="G78" i="5"/>
  <c r="F78" i="5"/>
  <c r="E78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M421" i="5"/>
  <c r="L421" i="5"/>
  <c r="K421" i="5"/>
  <c r="J421" i="5"/>
  <c r="I421" i="5"/>
  <c r="G421" i="5"/>
  <c r="F421" i="5"/>
  <c r="E42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M271" i="5"/>
  <c r="L271" i="5"/>
  <c r="K271" i="5"/>
  <c r="J271" i="5"/>
  <c r="I271" i="5"/>
  <c r="G271" i="5"/>
  <c r="F271" i="5"/>
  <c r="E271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M257" i="5"/>
  <c r="L257" i="5"/>
  <c r="K257" i="5"/>
  <c r="J257" i="5"/>
  <c r="I257" i="5"/>
  <c r="G257" i="5"/>
  <c r="F257" i="5"/>
  <c r="E257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M350" i="5"/>
  <c r="L350" i="5"/>
  <c r="K350" i="5"/>
  <c r="J350" i="5"/>
  <c r="I350" i="5"/>
  <c r="G350" i="5"/>
  <c r="F350" i="5"/>
  <c r="E350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M456" i="5"/>
  <c r="L456" i="5"/>
  <c r="K456" i="5"/>
  <c r="J456" i="5"/>
  <c r="I456" i="5"/>
  <c r="G456" i="5"/>
  <c r="F456" i="5"/>
  <c r="E456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M149" i="5"/>
  <c r="L149" i="5"/>
  <c r="K149" i="5"/>
  <c r="J149" i="5"/>
  <c r="I149" i="5"/>
  <c r="G149" i="5"/>
  <c r="F149" i="5"/>
  <c r="E14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M359" i="5"/>
  <c r="L359" i="5"/>
  <c r="K359" i="5"/>
  <c r="J359" i="5"/>
  <c r="I359" i="5"/>
  <c r="G359" i="5"/>
  <c r="F359" i="5"/>
  <c r="E359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M64" i="5"/>
  <c r="L64" i="5"/>
  <c r="K64" i="5"/>
  <c r="J64" i="5"/>
  <c r="I64" i="5"/>
  <c r="G64" i="5"/>
  <c r="F64" i="5"/>
  <c r="E64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M9" i="5"/>
  <c r="L9" i="5"/>
  <c r="K9" i="5"/>
  <c r="J9" i="5"/>
  <c r="I9" i="5"/>
  <c r="G9" i="5"/>
  <c r="F9" i="5"/>
  <c r="E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M609" i="5"/>
  <c r="L609" i="5"/>
  <c r="K609" i="5"/>
  <c r="J609" i="5"/>
  <c r="I609" i="5"/>
  <c r="G609" i="5"/>
  <c r="F609" i="5"/>
  <c r="E609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M21" i="5"/>
  <c r="L21" i="5"/>
  <c r="K21" i="5"/>
  <c r="J21" i="5"/>
  <c r="I21" i="5"/>
  <c r="G21" i="5"/>
  <c r="F21" i="5"/>
  <c r="E21" i="5"/>
  <c r="AF537" i="5"/>
  <c r="AE537" i="5"/>
  <c r="AD537" i="5"/>
  <c r="AC537" i="5"/>
  <c r="AB537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M537" i="5"/>
  <c r="L537" i="5"/>
  <c r="K537" i="5"/>
  <c r="J537" i="5"/>
  <c r="I537" i="5"/>
  <c r="G537" i="5"/>
  <c r="F537" i="5"/>
  <c r="E53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M327" i="5"/>
  <c r="L327" i="5"/>
  <c r="K327" i="5"/>
  <c r="J327" i="5"/>
  <c r="I327" i="5"/>
  <c r="G327" i="5"/>
  <c r="F327" i="5"/>
  <c r="E327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M355" i="5"/>
  <c r="L355" i="5"/>
  <c r="K355" i="5"/>
  <c r="J355" i="5"/>
  <c r="I355" i="5"/>
  <c r="G355" i="5"/>
  <c r="F355" i="5"/>
  <c r="E355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M208" i="5"/>
  <c r="L208" i="5"/>
  <c r="K208" i="5"/>
  <c r="J208" i="5"/>
  <c r="I208" i="5"/>
  <c r="G208" i="5"/>
  <c r="F208" i="5"/>
  <c r="E208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M56" i="5"/>
  <c r="L56" i="5"/>
  <c r="K56" i="5"/>
  <c r="J56" i="5"/>
  <c r="I56" i="5"/>
  <c r="G56" i="5"/>
  <c r="F56" i="5"/>
  <c r="E56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M58" i="5"/>
  <c r="L58" i="5"/>
  <c r="K58" i="5"/>
  <c r="J58" i="5"/>
  <c r="I58" i="5"/>
  <c r="G58" i="5"/>
  <c r="F58" i="5"/>
  <c r="E58" i="5"/>
  <c r="AF500" i="5"/>
  <c r="AE500" i="5"/>
  <c r="AD500" i="5"/>
  <c r="AC500" i="5"/>
  <c r="AB500" i="5"/>
  <c r="AA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M500" i="5"/>
  <c r="L500" i="5"/>
  <c r="K500" i="5"/>
  <c r="J500" i="5"/>
  <c r="I500" i="5"/>
  <c r="G500" i="5"/>
  <c r="F500" i="5"/>
  <c r="E500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M441" i="5"/>
  <c r="L441" i="5"/>
  <c r="K441" i="5"/>
  <c r="J441" i="5"/>
  <c r="I441" i="5"/>
  <c r="G441" i="5"/>
  <c r="F441" i="5"/>
  <c r="E441" i="5"/>
  <c r="AF584" i="5"/>
  <c r="AE584" i="5"/>
  <c r="AD584" i="5"/>
  <c r="AC584" i="5"/>
  <c r="AB584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M584" i="5"/>
  <c r="L584" i="5"/>
  <c r="K584" i="5"/>
  <c r="J584" i="5"/>
  <c r="I584" i="5"/>
  <c r="G584" i="5"/>
  <c r="F584" i="5"/>
  <c r="E584" i="5"/>
  <c r="AF466" i="5"/>
  <c r="AE466" i="5"/>
  <c r="AD466" i="5"/>
  <c r="AC466" i="5"/>
  <c r="AB466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M466" i="5"/>
  <c r="L466" i="5"/>
  <c r="K466" i="5"/>
  <c r="J466" i="5"/>
  <c r="I466" i="5"/>
  <c r="G466" i="5"/>
  <c r="F466" i="5"/>
  <c r="E466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M229" i="5"/>
  <c r="L229" i="5"/>
  <c r="K229" i="5"/>
  <c r="J229" i="5"/>
  <c r="I229" i="5"/>
  <c r="G229" i="5"/>
  <c r="F229" i="5"/>
  <c r="E229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M292" i="5"/>
  <c r="L292" i="5"/>
  <c r="K292" i="5"/>
  <c r="J292" i="5"/>
  <c r="I292" i="5"/>
  <c r="G292" i="5"/>
  <c r="F292" i="5"/>
  <c r="E292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M343" i="5"/>
  <c r="L343" i="5"/>
  <c r="K343" i="5"/>
  <c r="J343" i="5"/>
  <c r="I343" i="5"/>
  <c r="G343" i="5"/>
  <c r="F343" i="5"/>
  <c r="E343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M108" i="5"/>
  <c r="L108" i="5"/>
  <c r="K108" i="5"/>
  <c r="J108" i="5"/>
  <c r="I108" i="5"/>
  <c r="G108" i="5"/>
  <c r="F108" i="5"/>
  <c r="E108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M259" i="5"/>
  <c r="L259" i="5"/>
  <c r="K259" i="5"/>
  <c r="J259" i="5"/>
  <c r="I259" i="5"/>
  <c r="G259" i="5"/>
  <c r="F259" i="5"/>
  <c r="E259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M225" i="5"/>
  <c r="L225" i="5"/>
  <c r="K225" i="5"/>
  <c r="J225" i="5"/>
  <c r="I225" i="5"/>
  <c r="G225" i="5"/>
  <c r="F225" i="5"/>
  <c r="E22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M265" i="5"/>
  <c r="L265" i="5"/>
  <c r="K265" i="5"/>
  <c r="J265" i="5"/>
  <c r="I265" i="5"/>
  <c r="G265" i="5"/>
  <c r="F265" i="5"/>
  <c r="E2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M165" i="5"/>
  <c r="L165" i="5"/>
  <c r="K165" i="5"/>
  <c r="J165" i="5"/>
  <c r="I165" i="5"/>
  <c r="G165" i="5"/>
  <c r="F165" i="5"/>
  <c r="E165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M23" i="5"/>
  <c r="L23" i="5"/>
  <c r="K23" i="5"/>
  <c r="J23" i="5"/>
  <c r="I23" i="5"/>
  <c r="G23" i="5"/>
  <c r="F23" i="5"/>
  <c r="E23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M168" i="5"/>
  <c r="L168" i="5"/>
  <c r="K168" i="5"/>
  <c r="J168" i="5"/>
  <c r="I168" i="5"/>
  <c r="G168" i="5"/>
  <c r="F168" i="5"/>
  <c r="E168" i="5"/>
  <c r="AF467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M467" i="5"/>
  <c r="L467" i="5"/>
  <c r="K467" i="5"/>
  <c r="J467" i="5"/>
  <c r="I467" i="5"/>
  <c r="G467" i="5"/>
  <c r="F467" i="5"/>
  <c r="E467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M454" i="5"/>
  <c r="L454" i="5"/>
  <c r="K454" i="5"/>
  <c r="J454" i="5"/>
  <c r="I454" i="5"/>
  <c r="G454" i="5"/>
  <c r="F454" i="5"/>
  <c r="E45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M224" i="5"/>
  <c r="L224" i="5"/>
  <c r="K224" i="5"/>
  <c r="J224" i="5"/>
  <c r="I224" i="5"/>
  <c r="G224" i="5"/>
  <c r="F224" i="5"/>
  <c r="E22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M84" i="5"/>
  <c r="L84" i="5"/>
  <c r="K84" i="5"/>
  <c r="J84" i="5"/>
  <c r="I84" i="5"/>
  <c r="G84" i="5"/>
  <c r="F84" i="5"/>
  <c r="E84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M238" i="5"/>
  <c r="L238" i="5"/>
  <c r="K238" i="5"/>
  <c r="J238" i="5"/>
  <c r="I238" i="5"/>
  <c r="G238" i="5"/>
  <c r="F238" i="5"/>
  <c r="E238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M254" i="5"/>
  <c r="L254" i="5"/>
  <c r="K254" i="5"/>
  <c r="J254" i="5"/>
  <c r="I254" i="5"/>
  <c r="G254" i="5"/>
  <c r="F254" i="5"/>
  <c r="E254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M499" i="5"/>
  <c r="L499" i="5"/>
  <c r="K499" i="5"/>
  <c r="J499" i="5"/>
  <c r="I499" i="5"/>
  <c r="G499" i="5"/>
  <c r="F499" i="5"/>
  <c r="E499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M363" i="5"/>
  <c r="L363" i="5"/>
  <c r="K363" i="5"/>
  <c r="J363" i="5"/>
  <c r="I363" i="5"/>
  <c r="G363" i="5"/>
  <c r="F363" i="5"/>
  <c r="E363" i="5"/>
  <c r="AF539" i="5"/>
  <c r="AE539" i="5"/>
  <c r="AD539" i="5"/>
  <c r="AC539" i="5"/>
  <c r="AB539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M539" i="5"/>
  <c r="L539" i="5"/>
  <c r="K539" i="5"/>
  <c r="J539" i="5"/>
  <c r="I539" i="5"/>
  <c r="G539" i="5"/>
  <c r="F539" i="5"/>
  <c r="E539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M318" i="5"/>
  <c r="L318" i="5"/>
  <c r="K318" i="5"/>
  <c r="J318" i="5"/>
  <c r="I318" i="5"/>
  <c r="G318" i="5"/>
  <c r="F318" i="5"/>
  <c r="E318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M99" i="5"/>
  <c r="L99" i="5"/>
  <c r="K99" i="5"/>
  <c r="J99" i="5"/>
  <c r="I99" i="5"/>
  <c r="G99" i="5"/>
  <c r="F99" i="5"/>
  <c r="E99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M322" i="5"/>
  <c r="L322" i="5"/>
  <c r="K322" i="5"/>
  <c r="J322" i="5"/>
  <c r="I322" i="5"/>
  <c r="G322" i="5"/>
  <c r="F322" i="5"/>
  <c r="E322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M234" i="5"/>
  <c r="L234" i="5"/>
  <c r="K234" i="5"/>
  <c r="J234" i="5"/>
  <c r="I234" i="5"/>
  <c r="G234" i="5"/>
  <c r="F234" i="5"/>
  <c r="E23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M214" i="5"/>
  <c r="L214" i="5"/>
  <c r="K214" i="5"/>
  <c r="J214" i="5"/>
  <c r="I214" i="5"/>
  <c r="G214" i="5"/>
  <c r="F214" i="5"/>
  <c r="E214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M50" i="5"/>
  <c r="L50" i="5"/>
  <c r="K50" i="5"/>
  <c r="J50" i="5"/>
  <c r="I50" i="5"/>
  <c r="G50" i="5"/>
  <c r="F50" i="5"/>
  <c r="E50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M612" i="5"/>
  <c r="L612" i="5"/>
  <c r="K612" i="5"/>
  <c r="J612" i="5"/>
  <c r="I612" i="5"/>
  <c r="G612" i="5"/>
  <c r="F612" i="5"/>
  <c r="E612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M549" i="5"/>
  <c r="L549" i="5"/>
  <c r="K549" i="5"/>
  <c r="J549" i="5"/>
  <c r="I549" i="5"/>
  <c r="G549" i="5"/>
  <c r="F549" i="5"/>
  <c r="E549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M190" i="5"/>
  <c r="L190" i="5"/>
  <c r="K190" i="5"/>
  <c r="J190" i="5"/>
  <c r="I190" i="5"/>
  <c r="G190" i="5"/>
  <c r="F190" i="5"/>
  <c r="E190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M308" i="5"/>
  <c r="L308" i="5"/>
  <c r="K308" i="5"/>
  <c r="J308" i="5"/>
  <c r="I308" i="5"/>
  <c r="G308" i="5"/>
  <c r="F308" i="5"/>
  <c r="E308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M52" i="5"/>
  <c r="L52" i="5"/>
  <c r="K52" i="5"/>
  <c r="J52" i="5"/>
  <c r="I52" i="5"/>
  <c r="G52" i="5"/>
  <c r="F52" i="5"/>
  <c r="E52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M218" i="5"/>
  <c r="L218" i="5"/>
  <c r="K218" i="5"/>
  <c r="J218" i="5"/>
  <c r="I218" i="5"/>
  <c r="G218" i="5"/>
  <c r="F218" i="5"/>
  <c r="E218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M16" i="5"/>
  <c r="L16" i="5"/>
  <c r="K16" i="5"/>
  <c r="J16" i="5"/>
  <c r="I16" i="5"/>
  <c r="G16" i="5"/>
  <c r="F16" i="5"/>
  <c r="E16" i="5"/>
  <c r="AF526" i="5"/>
  <c r="AE526" i="5"/>
  <c r="AD526" i="5"/>
  <c r="AC526" i="5"/>
  <c r="AB526" i="5"/>
  <c r="AA526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M526" i="5"/>
  <c r="L526" i="5"/>
  <c r="K526" i="5"/>
  <c r="J526" i="5"/>
  <c r="I526" i="5"/>
  <c r="G526" i="5"/>
  <c r="F526" i="5"/>
  <c r="E526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M288" i="5"/>
  <c r="L288" i="5"/>
  <c r="K288" i="5"/>
  <c r="J288" i="5"/>
  <c r="I288" i="5"/>
  <c r="G288" i="5"/>
  <c r="F288" i="5"/>
  <c r="E288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M279" i="5"/>
  <c r="L279" i="5"/>
  <c r="K279" i="5"/>
  <c r="J279" i="5"/>
  <c r="I279" i="5"/>
  <c r="G279" i="5"/>
  <c r="F279" i="5"/>
  <c r="E279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M152" i="5"/>
  <c r="L152" i="5"/>
  <c r="K152" i="5"/>
  <c r="J152" i="5"/>
  <c r="I152" i="5"/>
  <c r="G152" i="5"/>
  <c r="F152" i="5"/>
  <c r="E152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M159" i="5"/>
  <c r="L159" i="5"/>
  <c r="K159" i="5"/>
  <c r="J159" i="5"/>
  <c r="I159" i="5"/>
  <c r="G159" i="5"/>
  <c r="F159" i="5"/>
  <c r="E159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M106" i="5"/>
  <c r="L106" i="5"/>
  <c r="K106" i="5"/>
  <c r="J106" i="5"/>
  <c r="I106" i="5"/>
  <c r="G106" i="5"/>
  <c r="F106" i="5"/>
  <c r="E106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M240" i="5"/>
  <c r="L240" i="5"/>
  <c r="K240" i="5"/>
  <c r="J240" i="5"/>
  <c r="I240" i="5"/>
  <c r="G240" i="5"/>
  <c r="F240" i="5"/>
  <c r="E24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M10" i="5"/>
  <c r="L10" i="5"/>
  <c r="K10" i="5"/>
  <c r="J10" i="5"/>
  <c r="I10" i="5"/>
  <c r="G10" i="5"/>
  <c r="F10" i="5"/>
  <c r="E10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M135" i="5"/>
  <c r="L135" i="5"/>
  <c r="K135" i="5"/>
  <c r="J135" i="5"/>
  <c r="I135" i="5"/>
  <c r="G135" i="5"/>
  <c r="F135" i="5"/>
  <c r="E135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M86" i="5"/>
  <c r="L86" i="5"/>
  <c r="K86" i="5"/>
  <c r="J86" i="5"/>
  <c r="I86" i="5"/>
  <c r="G86" i="5"/>
  <c r="F86" i="5"/>
  <c r="E86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M241" i="5"/>
  <c r="L241" i="5"/>
  <c r="K241" i="5"/>
  <c r="J241" i="5"/>
  <c r="I241" i="5"/>
  <c r="G241" i="5"/>
  <c r="F241" i="5"/>
  <c r="E241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M206" i="5"/>
  <c r="L206" i="5"/>
  <c r="K206" i="5"/>
  <c r="J206" i="5"/>
  <c r="I206" i="5"/>
  <c r="G206" i="5"/>
  <c r="F206" i="5"/>
  <c r="E206" i="5"/>
  <c r="AF627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M627" i="5"/>
  <c r="L627" i="5"/>
  <c r="K627" i="5"/>
  <c r="J627" i="5"/>
  <c r="I627" i="5"/>
  <c r="G627" i="5"/>
  <c r="F627" i="5"/>
  <c r="E627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M204" i="5"/>
  <c r="L204" i="5"/>
  <c r="K204" i="5"/>
  <c r="J204" i="5"/>
  <c r="I204" i="5"/>
  <c r="G204" i="5"/>
  <c r="F204" i="5"/>
  <c r="E204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M125" i="5"/>
  <c r="L125" i="5"/>
  <c r="K125" i="5"/>
  <c r="J125" i="5"/>
  <c r="I125" i="5"/>
  <c r="G125" i="5"/>
  <c r="F125" i="5"/>
  <c r="E125" i="5"/>
  <c r="AF445" i="5"/>
  <c r="AE445" i="5"/>
  <c r="AD445" i="5"/>
  <c r="AC445" i="5"/>
  <c r="AB445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M445" i="5"/>
  <c r="L445" i="5"/>
  <c r="K445" i="5"/>
  <c r="J445" i="5"/>
  <c r="I445" i="5"/>
  <c r="G445" i="5"/>
  <c r="F445" i="5"/>
  <c r="E445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M266" i="5"/>
  <c r="L266" i="5"/>
  <c r="K266" i="5"/>
  <c r="J266" i="5"/>
  <c r="I266" i="5"/>
  <c r="G266" i="5"/>
  <c r="F266" i="5"/>
  <c r="E266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M433" i="5"/>
  <c r="L433" i="5"/>
  <c r="K433" i="5"/>
  <c r="J433" i="5"/>
  <c r="I433" i="5"/>
  <c r="G433" i="5"/>
  <c r="F433" i="5"/>
  <c r="E433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M146" i="5"/>
  <c r="L146" i="5"/>
  <c r="K146" i="5"/>
  <c r="J146" i="5"/>
  <c r="I146" i="5"/>
  <c r="G146" i="5"/>
  <c r="F146" i="5"/>
  <c r="E146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M180" i="5"/>
  <c r="L180" i="5"/>
  <c r="K180" i="5"/>
  <c r="J180" i="5"/>
  <c r="I180" i="5"/>
  <c r="G180" i="5"/>
  <c r="F180" i="5"/>
  <c r="E180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M132" i="5"/>
  <c r="L132" i="5"/>
  <c r="K132" i="5"/>
  <c r="J132" i="5"/>
  <c r="I132" i="5"/>
  <c r="G132" i="5"/>
  <c r="F132" i="5"/>
  <c r="E132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M189" i="5"/>
  <c r="L189" i="5"/>
  <c r="K189" i="5"/>
  <c r="J189" i="5"/>
  <c r="I189" i="5"/>
  <c r="G189" i="5"/>
  <c r="F189" i="5"/>
  <c r="E189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M128" i="5"/>
  <c r="L128" i="5"/>
  <c r="K128" i="5"/>
  <c r="J128" i="5"/>
  <c r="I128" i="5"/>
  <c r="G128" i="5"/>
  <c r="F128" i="5"/>
  <c r="E128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M74" i="5"/>
  <c r="L74" i="5"/>
  <c r="K74" i="5"/>
  <c r="J74" i="5"/>
  <c r="I74" i="5"/>
  <c r="G74" i="5"/>
  <c r="F74" i="5"/>
  <c r="E74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M193" i="5"/>
  <c r="L193" i="5"/>
  <c r="K193" i="5"/>
  <c r="J193" i="5"/>
  <c r="I193" i="5"/>
  <c r="G193" i="5"/>
  <c r="F193" i="5"/>
  <c r="E19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M213" i="5"/>
  <c r="L213" i="5"/>
  <c r="K213" i="5"/>
  <c r="J213" i="5"/>
  <c r="I213" i="5"/>
  <c r="G213" i="5"/>
  <c r="F213" i="5"/>
  <c r="E213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M109" i="5"/>
  <c r="L109" i="5"/>
  <c r="K109" i="5"/>
  <c r="J109" i="5"/>
  <c r="I109" i="5"/>
  <c r="G109" i="5"/>
  <c r="F109" i="5"/>
  <c r="E109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M187" i="5"/>
  <c r="L187" i="5"/>
  <c r="K187" i="5"/>
  <c r="J187" i="5"/>
  <c r="I187" i="5"/>
  <c r="G187" i="5"/>
  <c r="F187" i="5"/>
  <c r="E187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M19" i="5"/>
  <c r="L19" i="5"/>
  <c r="K19" i="5"/>
  <c r="J19" i="5"/>
  <c r="I19" i="5"/>
  <c r="G19" i="5"/>
  <c r="F19" i="5"/>
  <c r="E19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M55" i="5"/>
  <c r="L55" i="5"/>
  <c r="K55" i="5"/>
  <c r="J55" i="5"/>
  <c r="I55" i="5"/>
  <c r="G55" i="5"/>
  <c r="F55" i="5"/>
  <c r="E5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M5" i="5"/>
  <c r="L5" i="5"/>
  <c r="K5" i="5"/>
  <c r="J5" i="5"/>
  <c r="I5" i="5"/>
  <c r="G5" i="5"/>
  <c r="F5" i="5"/>
  <c r="E5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M370" i="5"/>
  <c r="L370" i="5"/>
  <c r="K370" i="5"/>
  <c r="J370" i="5"/>
  <c r="I370" i="5"/>
  <c r="G370" i="5"/>
  <c r="F370" i="5"/>
  <c r="E370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M415" i="5"/>
  <c r="L415" i="5"/>
  <c r="K415" i="5"/>
  <c r="J415" i="5"/>
  <c r="I415" i="5"/>
  <c r="G415" i="5"/>
  <c r="F415" i="5"/>
  <c r="E415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M284" i="5"/>
  <c r="L284" i="5"/>
  <c r="K284" i="5"/>
  <c r="J284" i="5"/>
  <c r="I284" i="5"/>
  <c r="G284" i="5"/>
  <c r="F284" i="5"/>
  <c r="E284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M403" i="5"/>
  <c r="L403" i="5"/>
  <c r="K403" i="5"/>
  <c r="J403" i="5"/>
  <c r="I403" i="5"/>
  <c r="G403" i="5"/>
  <c r="F403" i="5"/>
  <c r="E40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M273" i="5"/>
  <c r="L273" i="5"/>
  <c r="K273" i="5"/>
  <c r="J273" i="5"/>
  <c r="I273" i="5"/>
  <c r="G273" i="5"/>
  <c r="F273" i="5"/>
  <c r="E273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M117" i="5"/>
  <c r="L117" i="5"/>
  <c r="K117" i="5"/>
  <c r="J117" i="5"/>
  <c r="I117" i="5"/>
  <c r="G117" i="5"/>
  <c r="F117" i="5"/>
  <c r="E117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M93" i="5"/>
  <c r="L93" i="5"/>
  <c r="K93" i="5"/>
  <c r="J93" i="5"/>
  <c r="I93" i="5"/>
  <c r="G93" i="5"/>
  <c r="F93" i="5"/>
  <c r="E93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M61" i="5"/>
  <c r="L61" i="5"/>
  <c r="K61" i="5"/>
  <c r="J61" i="5"/>
  <c r="I61" i="5"/>
  <c r="G61" i="5"/>
  <c r="F61" i="5"/>
  <c r="E61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M347" i="5"/>
  <c r="L347" i="5"/>
  <c r="K347" i="5"/>
  <c r="J347" i="5"/>
  <c r="I347" i="5"/>
  <c r="G347" i="5"/>
  <c r="F347" i="5"/>
  <c r="E347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M124" i="5"/>
  <c r="L124" i="5"/>
  <c r="K124" i="5"/>
  <c r="J124" i="5"/>
  <c r="I124" i="5"/>
  <c r="G124" i="5"/>
  <c r="F124" i="5"/>
  <c r="E124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M197" i="5"/>
  <c r="L197" i="5"/>
  <c r="K197" i="5"/>
  <c r="J197" i="5"/>
  <c r="I197" i="5"/>
  <c r="G197" i="5"/>
  <c r="F197" i="5"/>
  <c r="E197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M175" i="5"/>
  <c r="L175" i="5"/>
  <c r="K175" i="5"/>
  <c r="J175" i="5"/>
  <c r="I175" i="5"/>
  <c r="G175" i="5"/>
  <c r="F175" i="5"/>
  <c r="E175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M63" i="5"/>
  <c r="L63" i="5"/>
  <c r="K63" i="5"/>
  <c r="J63" i="5"/>
  <c r="I63" i="5"/>
  <c r="G63" i="5"/>
  <c r="F63" i="5"/>
  <c r="E63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M80" i="5"/>
  <c r="L80" i="5"/>
  <c r="K80" i="5"/>
  <c r="J80" i="5"/>
  <c r="I80" i="5"/>
  <c r="G80" i="5"/>
  <c r="F80" i="5"/>
  <c r="E80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M127" i="5"/>
  <c r="L127" i="5"/>
  <c r="K127" i="5"/>
  <c r="J127" i="5"/>
  <c r="I127" i="5"/>
  <c r="G127" i="5"/>
  <c r="F127" i="5"/>
  <c r="E127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M143" i="5"/>
  <c r="L143" i="5"/>
  <c r="K143" i="5"/>
  <c r="J143" i="5"/>
  <c r="I143" i="5"/>
  <c r="G143" i="5"/>
  <c r="F143" i="5"/>
  <c r="E143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M147" i="5"/>
  <c r="L147" i="5"/>
  <c r="K147" i="5"/>
  <c r="J147" i="5"/>
  <c r="I147" i="5"/>
  <c r="G147" i="5"/>
  <c r="F147" i="5"/>
  <c r="E147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M162" i="5"/>
  <c r="L162" i="5"/>
  <c r="K162" i="5"/>
  <c r="J162" i="5"/>
  <c r="I162" i="5"/>
  <c r="G162" i="5"/>
  <c r="F162" i="5"/>
  <c r="E16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M42" i="5"/>
  <c r="L42" i="5"/>
  <c r="K42" i="5"/>
  <c r="J42" i="5"/>
  <c r="I42" i="5"/>
  <c r="G42" i="5"/>
  <c r="F42" i="5"/>
  <c r="E4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M252" i="5"/>
  <c r="L252" i="5"/>
  <c r="K252" i="5"/>
  <c r="J252" i="5"/>
  <c r="I252" i="5"/>
  <c r="G252" i="5"/>
  <c r="F252" i="5"/>
  <c r="E252" i="5"/>
  <c r="AF509" i="5"/>
  <c r="AE509" i="5"/>
  <c r="AD509" i="5"/>
  <c r="AC509" i="5"/>
  <c r="AB509" i="5"/>
  <c r="AA509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M509" i="5"/>
  <c r="L509" i="5"/>
  <c r="K509" i="5"/>
  <c r="J509" i="5"/>
  <c r="I509" i="5"/>
  <c r="G509" i="5"/>
  <c r="F509" i="5"/>
  <c r="E509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M294" i="5"/>
  <c r="L294" i="5"/>
  <c r="K294" i="5"/>
  <c r="J294" i="5"/>
  <c r="I294" i="5"/>
  <c r="G294" i="5"/>
  <c r="F294" i="5"/>
  <c r="E294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M38" i="5"/>
  <c r="L38" i="5"/>
  <c r="K38" i="5"/>
  <c r="J38" i="5"/>
  <c r="I38" i="5"/>
  <c r="G38" i="5"/>
  <c r="F38" i="5"/>
  <c r="E38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M49" i="5"/>
  <c r="L49" i="5"/>
  <c r="K49" i="5"/>
  <c r="J49" i="5"/>
  <c r="I49" i="5"/>
  <c r="G49" i="5"/>
  <c r="F49" i="5"/>
  <c r="E49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M462" i="5"/>
  <c r="L462" i="5"/>
  <c r="K462" i="5"/>
  <c r="J462" i="5"/>
  <c r="I462" i="5"/>
  <c r="G462" i="5"/>
  <c r="F462" i="5"/>
  <c r="E462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M156" i="5"/>
  <c r="L156" i="5"/>
  <c r="K156" i="5"/>
  <c r="J156" i="5"/>
  <c r="I156" i="5"/>
  <c r="G156" i="5"/>
  <c r="F156" i="5"/>
  <c r="E156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M102" i="5"/>
  <c r="L102" i="5"/>
  <c r="K102" i="5"/>
  <c r="J102" i="5"/>
  <c r="I102" i="5"/>
  <c r="G102" i="5"/>
  <c r="F102" i="5"/>
  <c r="E102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M283" i="5"/>
  <c r="L283" i="5"/>
  <c r="K283" i="5"/>
  <c r="J283" i="5"/>
  <c r="I283" i="5"/>
  <c r="G283" i="5"/>
  <c r="F283" i="5"/>
  <c r="E283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M382" i="5"/>
  <c r="L382" i="5"/>
  <c r="K382" i="5"/>
  <c r="J382" i="5"/>
  <c r="I382" i="5"/>
  <c r="G382" i="5"/>
  <c r="F382" i="5"/>
  <c r="E382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M79" i="5"/>
  <c r="L79" i="5"/>
  <c r="K79" i="5"/>
  <c r="J79" i="5"/>
  <c r="I79" i="5"/>
  <c r="G79" i="5"/>
  <c r="F79" i="5"/>
  <c r="E79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M158" i="5"/>
  <c r="L158" i="5"/>
  <c r="K158" i="5"/>
  <c r="J158" i="5"/>
  <c r="I158" i="5"/>
  <c r="G158" i="5"/>
  <c r="F158" i="5"/>
  <c r="E158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M96" i="5"/>
  <c r="L96" i="5"/>
  <c r="K96" i="5"/>
  <c r="J96" i="5"/>
  <c r="I96" i="5"/>
  <c r="G96" i="5"/>
  <c r="F96" i="5"/>
  <c r="E96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M472" i="5"/>
  <c r="L472" i="5"/>
  <c r="K472" i="5"/>
  <c r="J472" i="5"/>
  <c r="I472" i="5"/>
  <c r="G472" i="5"/>
  <c r="F472" i="5"/>
  <c r="E472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M151" i="5"/>
  <c r="L151" i="5"/>
  <c r="K151" i="5"/>
  <c r="J151" i="5"/>
  <c r="I151" i="5"/>
  <c r="G151" i="5"/>
  <c r="F151" i="5"/>
  <c r="E15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M461" i="5"/>
  <c r="L461" i="5"/>
  <c r="K461" i="5"/>
  <c r="J461" i="5"/>
  <c r="I461" i="5"/>
  <c r="G461" i="5"/>
  <c r="F461" i="5"/>
  <c r="E461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M268" i="5"/>
  <c r="L268" i="5"/>
  <c r="K268" i="5"/>
  <c r="J268" i="5"/>
  <c r="I268" i="5"/>
  <c r="G268" i="5"/>
  <c r="F268" i="5"/>
  <c r="E26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M27" i="5"/>
  <c r="L27" i="5"/>
  <c r="K27" i="5"/>
  <c r="J27" i="5"/>
  <c r="I27" i="5"/>
  <c r="G27" i="5"/>
  <c r="F27" i="5"/>
  <c r="E27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M53" i="5"/>
  <c r="L53" i="5"/>
  <c r="K53" i="5"/>
  <c r="J53" i="5"/>
  <c r="I53" i="5"/>
  <c r="G53" i="5"/>
  <c r="F53" i="5"/>
  <c r="E53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M416" i="5"/>
  <c r="L416" i="5"/>
  <c r="K416" i="5"/>
  <c r="J416" i="5"/>
  <c r="I416" i="5"/>
  <c r="G416" i="5"/>
  <c r="F416" i="5"/>
  <c r="E41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M65" i="5"/>
  <c r="L65" i="5"/>
  <c r="K65" i="5"/>
  <c r="J65" i="5"/>
  <c r="I65" i="5"/>
  <c r="G65" i="5"/>
  <c r="F65" i="5"/>
  <c r="E65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M320" i="5"/>
  <c r="L320" i="5"/>
  <c r="K320" i="5"/>
  <c r="J320" i="5"/>
  <c r="I320" i="5"/>
  <c r="G320" i="5"/>
  <c r="F320" i="5"/>
  <c r="E320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M349" i="5"/>
  <c r="L349" i="5"/>
  <c r="K349" i="5"/>
  <c r="J349" i="5"/>
  <c r="I349" i="5"/>
  <c r="G349" i="5"/>
  <c r="F349" i="5"/>
  <c r="E349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M248" i="5"/>
  <c r="L248" i="5"/>
  <c r="K248" i="5"/>
  <c r="J248" i="5"/>
  <c r="I248" i="5"/>
  <c r="G248" i="5"/>
  <c r="F248" i="5"/>
  <c r="E248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M15" i="5"/>
  <c r="L15" i="5"/>
  <c r="K15" i="5"/>
  <c r="J15" i="5"/>
  <c r="I15" i="5"/>
  <c r="G15" i="5"/>
  <c r="F15" i="5"/>
  <c r="E1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M535" i="5"/>
  <c r="L535" i="5"/>
  <c r="K535" i="5"/>
  <c r="J535" i="5"/>
  <c r="I535" i="5"/>
  <c r="G535" i="5"/>
  <c r="F535" i="5"/>
  <c r="E53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M155" i="5"/>
  <c r="L155" i="5"/>
  <c r="K155" i="5"/>
  <c r="J155" i="5"/>
  <c r="I155" i="5"/>
  <c r="G155" i="5"/>
  <c r="F155" i="5"/>
  <c r="E155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M287" i="5"/>
  <c r="L287" i="5"/>
  <c r="K287" i="5"/>
  <c r="J287" i="5"/>
  <c r="I287" i="5"/>
  <c r="G287" i="5"/>
  <c r="F287" i="5"/>
  <c r="E287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M331" i="5"/>
  <c r="L331" i="5"/>
  <c r="K331" i="5"/>
  <c r="J331" i="5"/>
  <c r="I331" i="5"/>
  <c r="G331" i="5"/>
  <c r="F331" i="5"/>
  <c r="E331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M136" i="5"/>
  <c r="L136" i="5"/>
  <c r="K136" i="5"/>
  <c r="J136" i="5"/>
  <c r="I136" i="5"/>
  <c r="G136" i="5"/>
  <c r="F136" i="5"/>
  <c r="E136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M309" i="5"/>
  <c r="L309" i="5"/>
  <c r="K309" i="5"/>
  <c r="J309" i="5"/>
  <c r="I309" i="5"/>
  <c r="G309" i="5"/>
  <c r="F309" i="5"/>
  <c r="E309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M191" i="5"/>
  <c r="L191" i="5"/>
  <c r="K191" i="5"/>
  <c r="J191" i="5"/>
  <c r="I191" i="5"/>
  <c r="G191" i="5"/>
  <c r="F191" i="5"/>
  <c r="E19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M251" i="5"/>
  <c r="L251" i="5"/>
  <c r="K251" i="5"/>
  <c r="J251" i="5"/>
  <c r="I251" i="5"/>
  <c r="G251" i="5"/>
  <c r="F251" i="5"/>
  <c r="E251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M246" i="5"/>
  <c r="L246" i="5"/>
  <c r="K246" i="5"/>
  <c r="J246" i="5"/>
  <c r="I246" i="5"/>
  <c r="G246" i="5"/>
  <c r="F246" i="5"/>
  <c r="E246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M100" i="5"/>
  <c r="L100" i="5"/>
  <c r="K100" i="5"/>
  <c r="J100" i="5"/>
  <c r="I100" i="5"/>
  <c r="G100" i="5"/>
  <c r="F100" i="5"/>
  <c r="E100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M142" i="5"/>
  <c r="L142" i="5"/>
  <c r="K142" i="5"/>
  <c r="J142" i="5"/>
  <c r="I142" i="5"/>
  <c r="G142" i="5"/>
  <c r="F142" i="5"/>
  <c r="E14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M2" i="5"/>
  <c r="L2" i="5"/>
  <c r="K2" i="5"/>
  <c r="J2" i="5"/>
  <c r="I2" i="5"/>
  <c r="G2" i="5"/>
  <c r="F2" i="5"/>
  <c r="E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M192" i="5"/>
  <c r="L192" i="5"/>
  <c r="K192" i="5"/>
  <c r="J192" i="5"/>
  <c r="I192" i="5"/>
  <c r="G192" i="5"/>
  <c r="F192" i="5"/>
  <c r="E192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M34" i="5"/>
  <c r="L34" i="5"/>
  <c r="K34" i="5"/>
  <c r="J34" i="5"/>
  <c r="I34" i="5"/>
  <c r="G34" i="5"/>
  <c r="F34" i="5"/>
  <c r="E34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M547" i="5"/>
  <c r="L547" i="5"/>
  <c r="K547" i="5"/>
  <c r="J547" i="5"/>
  <c r="I547" i="5"/>
  <c r="G547" i="5"/>
  <c r="F547" i="5"/>
  <c r="E547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M179" i="5"/>
  <c r="L179" i="5"/>
  <c r="K179" i="5"/>
  <c r="J179" i="5"/>
  <c r="I179" i="5"/>
  <c r="G179" i="5"/>
  <c r="F179" i="5"/>
  <c r="E179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M564" i="5"/>
  <c r="L564" i="5"/>
  <c r="K564" i="5"/>
  <c r="J564" i="5"/>
  <c r="I564" i="5"/>
  <c r="G564" i="5"/>
  <c r="F564" i="5"/>
  <c r="E564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M258" i="5"/>
  <c r="L258" i="5"/>
  <c r="K258" i="5"/>
  <c r="J258" i="5"/>
  <c r="I258" i="5"/>
  <c r="G258" i="5"/>
  <c r="F258" i="5"/>
  <c r="E258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M40" i="5"/>
  <c r="L40" i="5"/>
  <c r="K40" i="5"/>
  <c r="J40" i="5"/>
  <c r="I40" i="5"/>
  <c r="G40" i="5"/>
  <c r="F40" i="5"/>
  <c r="E40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M174" i="5"/>
  <c r="L174" i="5"/>
  <c r="K174" i="5"/>
  <c r="J174" i="5"/>
  <c r="I174" i="5"/>
  <c r="G174" i="5"/>
  <c r="F174" i="5"/>
  <c r="E174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M85" i="5"/>
  <c r="L85" i="5"/>
  <c r="K85" i="5"/>
  <c r="J85" i="5"/>
  <c r="I85" i="5"/>
  <c r="G85" i="5"/>
  <c r="F85" i="5"/>
  <c r="E85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M253" i="5"/>
  <c r="L253" i="5"/>
  <c r="K253" i="5"/>
  <c r="J253" i="5"/>
  <c r="I253" i="5"/>
  <c r="G253" i="5"/>
  <c r="F253" i="5"/>
  <c r="E253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M170" i="5"/>
  <c r="L170" i="5"/>
  <c r="K170" i="5"/>
  <c r="J170" i="5"/>
  <c r="I170" i="5"/>
  <c r="G170" i="5"/>
  <c r="F170" i="5"/>
  <c r="E170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M35" i="5"/>
  <c r="L35" i="5"/>
  <c r="K35" i="5"/>
  <c r="J35" i="5"/>
  <c r="I35" i="5"/>
  <c r="G35" i="5"/>
  <c r="F35" i="5"/>
  <c r="E35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M90" i="5"/>
  <c r="L90" i="5"/>
  <c r="K90" i="5"/>
  <c r="J90" i="5"/>
  <c r="I90" i="5"/>
  <c r="G90" i="5"/>
  <c r="F90" i="5"/>
  <c r="E90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M319" i="5"/>
  <c r="L319" i="5"/>
  <c r="K319" i="5"/>
  <c r="J319" i="5"/>
  <c r="I319" i="5"/>
  <c r="G319" i="5"/>
  <c r="F319" i="5"/>
  <c r="E31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M39" i="5"/>
  <c r="L39" i="5"/>
  <c r="K39" i="5"/>
  <c r="J39" i="5"/>
  <c r="I39" i="5"/>
  <c r="G39" i="5"/>
  <c r="F39" i="5"/>
  <c r="E39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M384" i="5"/>
  <c r="L384" i="5"/>
  <c r="K384" i="5"/>
  <c r="J384" i="5"/>
  <c r="I384" i="5"/>
  <c r="G384" i="5"/>
  <c r="F384" i="5"/>
  <c r="E384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M281" i="5"/>
  <c r="L281" i="5"/>
  <c r="K281" i="5"/>
  <c r="J281" i="5"/>
  <c r="I281" i="5"/>
  <c r="G281" i="5"/>
  <c r="F281" i="5"/>
  <c r="E281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M98" i="5"/>
  <c r="L98" i="5"/>
  <c r="K98" i="5"/>
  <c r="J98" i="5"/>
  <c r="I98" i="5"/>
  <c r="G98" i="5"/>
  <c r="F98" i="5"/>
  <c r="E9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M87" i="5"/>
  <c r="L87" i="5"/>
  <c r="K87" i="5"/>
  <c r="J87" i="5"/>
  <c r="I87" i="5"/>
  <c r="G87" i="5"/>
  <c r="F87" i="5"/>
  <c r="E87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M182" i="5"/>
  <c r="L182" i="5"/>
  <c r="K182" i="5"/>
  <c r="J182" i="5"/>
  <c r="I182" i="5"/>
  <c r="G182" i="5"/>
  <c r="F182" i="5"/>
  <c r="E18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M101" i="5"/>
  <c r="L101" i="5"/>
  <c r="K101" i="5"/>
  <c r="J101" i="5"/>
  <c r="I101" i="5"/>
  <c r="G101" i="5"/>
  <c r="F101" i="5"/>
  <c r="E101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M8" i="5"/>
  <c r="L8" i="5"/>
  <c r="K8" i="5"/>
  <c r="J8" i="5"/>
  <c r="I8" i="5"/>
  <c r="G8" i="5"/>
  <c r="F8" i="5"/>
  <c r="E8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M171" i="5"/>
  <c r="L171" i="5"/>
  <c r="K171" i="5"/>
  <c r="J171" i="5"/>
  <c r="I171" i="5"/>
  <c r="G171" i="5"/>
  <c r="F171" i="5"/>
  <c r="E171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M28" i="5"/>
  <c r="L28" i="5"/>
  <c r="K28" i="5"/>
  <c r="J28" i="5"/>
  <c r="I28" i="5"/>
  <c r="G28" i="5"/>
  <c r="F28" i="5"/>
  <c r="E28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M83" i="5"/>
  <c r="L83" i="5"/>
  <c r="K83" i="5"/>
  <c r="J83" i="5"/>
  <c r="I83" i="5"/>
  <c r="G83" i="5"/>
  <c r="F83" i="5"/>
  <c r="E83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M164" i="5"/>
  <c r="L164" i="5"/>
  <c r="K164" i="5"/>
  <c r="J164" i="5"/>
  <c r="I164" i="5"/>
  <c r="G164" i="5"/>
  <c r="F164" i="5"/>
  <c r="E164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M46" i="5"/>
  <c r="L46" i="5"/>
  <c r="K46" i="5"/>
  <c r="J46" i="5"/>
  <c r="I46" i="5"/>
  <c r="G46" i="5"/>
  <c r="F46" i="5"/>
  <c r="E46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M81" i="5"/>
  <c r="L81" i="5"/>
  <c r="K81" i="5"/>
  <c r="J81" i="5"/>
  <c r="I81" i="5"/>
  <c r="G81" i="5"/>
  <c r="F81" i="5"/>
  <c r="E81" i="5"/>
  <c r="AF474" i="5"/>
  <c r="AE474" i="5"/>
  <c r="AD474" i="5"/>
  <c r="AC474" i="5"/>
  <c r="AB474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M474" i="5"/>
  <c r="L474" i="5"/>
  <c r="K474" i="5"/>
  <c r="J474" i="5"/>
  <c r="I474" i="5"/>
  <c r="G474" i="5"/>
  <c r="F474" i="5"/>
  <c r="E474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M221" i="5"/>
  <c r="L221" i="5"/>
  <c r="K221" i="5"/>
  <c r="J221" i="5"/>
  <c r="I221" i="5"/>
  <c r="G221" i="5"/>
  <c r="F221" i="5"/>
  <c r="E221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M18" i="5"/>
  <c r="L18" i="5"/>
  <c r="K18" i="5"/>
  <c r="J18" i="5"/>
  <c r="I18" i="5"/>
  <c r="G18" i="5"/>
  <c r="F18" i="5"/>
  <c r="E1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M37" i="5"/>
  <c r="L37" i="5"/>
  <c r="K37" i="5"/>
  <c r="J37" i="5"/>
  <c r="I37" i="5"/>
  <c r="G37" i="5"/>
  <c r="F37" i="5"/>
  <c r="E37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M89" i="5"/>
  <c r="L89" i="5"/>
  <c r="K89" i="5"/>
  <c r="J89" i="5"/>
  <c r="I89" i="5"/>
  <c r="G89" i="5"/>
  <c r="F89" i="5"/>
  <c r="E89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M67" i="5"/>
  <c r="L67" i="5"/>
  <c r="K67" i="5"/>
  <c r="J67" i="5"/>
  <c r="I67" i="5"/>
  <c r="G67" i="5"/>
  <c r="F67" i="5"/>
  <c r="E67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M30" i="5"/>
  <c r="L30" i="5"/>
  <c r="K30" i="5"/>
  <c r="J30" i="5"/>
  <c r="I30" i="5"/>
  <c r="G30" i="5"/>
  <c r="F30" i="5"/>
  <c r="E30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M231" i="5"/>
  <c r="L231" i="5"/>
  <c r="K231" i="5"/>
  <c r="J231" i="5"/>
  <c r="I231" i="5"/>
  <c r="G231" i="5"/>
  <c r="F231" i="5"/>
  <c r="E231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M76" i="5"/>
  <c r="L76" i="5"/>
  <c r="K76" i="5"/>
  <c r="J76" i="5"/>
  <c r="I76" i="5"/>
  <c r="G76" i="5"/>
  <c r="F76" i="5"/>
  <c r="E76" i="5"/>
  <c r="H231" i="5"/>
  <c r="H30" i="5"/>
  <c r="H67" i="5"/>
  <c r="H89" i="5"/>
  <c r="H37" i="5"/>
  <c r="H18" i="5"/>
  <c r="H221" i="5"/>
  <c r="H474" i="5"/>
  <c r="H81" i="5"/>
  <c r="H46" i="5"/>
  <c r="H164" i="5"/>
  <c r="H83" i="5"/>
  <c r="H28" i="5"/>
  <c r="H171" i="5"/>
  <c r="H8" i="5"/>
  <c r="H101" i="5"/>
  <c r="H182" i="5"/>
  <c r="H87" i="5"/>
  <c r="H98" i="5"/>
  <c r="H281" i="5"/>
  <c r="H384" i="5"/>
  <c r="H39" i="5"/>
  <c r="H319" i="5"/>
  <c r="H90" i="5"/>
  <c r="H35" i="5"/>
  <c r="H170" i="5"/>
  <c r="H253" i="5"/>
  <c r="H85" i="5"/>
  <c r="H174" i="5"/>
  <c r="H40" i="5"/>
  <c r="H258" i="5"/>
  <c r="H564" i="5"/>
  <c r="H179" i="5"/>
  <c r="H547" i="5"/>
  <c r="H34" i="5"/>
  <c r="H192" i="5"/>
  <c r="H2" i="5"/>
  <c r="H142" i="5"/>
  <c r="H100" i="5"/>
  <c r="H246" i="5"/>
  <c r="H251" i="5"/>
  <c r="H191" i="5"/>
  <c r="H309" i="5"/>
  <c r="H136" i="5"/>
  <c r="H331" i="5"/>
  <c r="H287" i="5"/>
  <c r="H155" i="5"/>
  <c r="H535" i="5"/>
  <c r="H15" i="5"/>
  <c r="H248" i="5"/>
  <c r="H349" i="5"/>
  <c r="H320" i="5"/>
  <c r="H65" i="5"/>
  <c r="H416" i="5"/>
  <c r="H53" i="5"/>
  <c r="H27" i="5"/>
  <c r="H268" i="5"/>
  <c r="H461" i="5"/>
  <c r="H151" i="5"/>
  <c r="H472" i="5"/>
  <c r="H96" i="5"/>
  <c r="H158" i="5"/>
  <c r="H79" i="5"/>
  <c r="H382" i="5"/>
  <c r="H283" i="5"/>
  <c r="H102" i="5"/>
  <c r="H156" i="5"/>
  <c r="H462" i="5"/>
  <c r="H49" i="5"/>
  <c r="H38" i="5"/>
  <c r="H294" i="5"/>
  <c r="H509" i="5"/>
  <c r="H252" i="5"/>
  <c r="H42" i="5"/>
  <c r="H162" i="5"/>
  <c r="H147" i="5"/>
  <c r="H143" i="5"/>
  <c r="H127" i="5"/>
  <c r="H80" i="5"/>
  <c r="H63" i="5"/>
  <c r="H175" i="5"/>
  <c r="H197" i="5"/>
  <c r="H124" i="5"/>
  <c r="H347" i="5"/>
  <c r="H61" i="5"/>
  <c r="H93" i="5"/>
  <c r="H117" i="5"/>
  <c r="H273" i="5"/>
  <c r="H403" i="5"/>
  <c r="H284" i="5"/>
  <c r="H415" i="5"/>
  <c r="H370" i="5"/>
  <c r="H5" i="5"/>
  <c r="H55" i="5"/>
  <c r="H19" i="5"/>
  <c r="H187" i="5"/>
  <c r="H109" i="5"/>
  <c r="H213" i="5"/>
  <c r="H193" i="5"/>
  <c r="H74" i="5"/>
  <c r="H128" i="5"/>
  <c r="H189" i="5"/>
  <c r="H132" i="5"/>
  <c r="H180" i="5"/>
  <c r="H146" i="5"/>
  <c r="H433" i="5"/>
  <c r="H266" i="5"/>
  <c r="H445" i="5"/>
  <c r="H125" i="5"/>
  <c r="H204" i="5"/>
  <c r="H627" i="5"/>
  <c r="H206" i="5"/>
  <c r="H241" i="5"/>
  <c r="H86" i="5"/>
  <c r="H135" i="5"/>
  <c r="H10" i="5"/>
  <c r="H240" i="5"/>
  <c r="H106" i="5"/>
  <c r="H159" i="5"/>
  <c r="H152" i="5"/>
  <c r="H279" i="5"/>
  <c r="H288" i="5"/>
  <c r="H526" i="5"/>
  <c r="H16" i="5"/>
  <c r="H218" i="5"/>
  <c r="H52" i="5"/>
  <c r="H308" i="5"/>
  <c r="H190" i="5"/>
  <c r="H549" i="5"/>
  <c r="H612" i="5"/>
  <c r="H50" i="5"/>
  <c r="H214" i="5"/>
  <c r="H234" i="5"/>
  <c r="H322" i="5"/>
  <c r="H99" i="5"/>
  <c r="H318" i="5"/>
  <c r="H539" i="5"/>
  <c r="H363" i="5"/>
  <c r="H499" i="5"/>
  <c r="H254" i="5"/>
  <c r="H238" i="5"/>
  <c r="H84" i="5"/>
  <c r="H224" i="5"/>
  <c r="H454" i="5"/>
  <c r="H467" i="5"/>
  <c r="H168" i="5"/>
  <c r="H23" i="5"/>
  <c r="H165" i="5"/>
  <c r="H265" i="5"/>
  <c r="H225" i="5"/>
  <c r="H259" i="5"/>
  <c r="H108" i="5"/>
  <c r="H343" i="5"/>
  <c r="H292" i="5"/>
  <c r="H229" i="5"/>
  <c r="H466" i="5"/>
  <c r="H584" i="5"/>
  <c r="H441" i="5"/>
  <c r="H500" i="5"/>
  <c r="H58" i="5"/>
  <c r="H56" i="5"/>
  <c r="H208" i="5"/>
  <c r="H355" i="5"/>
  <c r="H327" i="5"/>
  <c r="H537" i="5"/>
  <c r="H21" i="5"/>
  <c r="H609" i="5"/>
  <c r="H9" i="5"/>
  <c r="H64" i="5"/>
  <c r="H359" i="5"/>
  <c r="H149" i="5"/>
  <c r="H456" i="5"/>
  <c r="H350" i="5"/>
  <c r="H257" i="5"/>
  <c r="H271" i="5"/>
  <c r="H421" i="5"/>
  <c r="H78" i="5"/>
  <c r="H7" i="5"/>
  <c r="H48" i="5"/>
  <c r="H290" i="5"/>
  <c r="H390" i="5"/>
  <c r="H531" i="5"/>
  <c r="H425" i="5"/>
  <c r="H411" i="5"/>
  <c r="H513" i="5"/>
  <c r="H471" i="5"/>
  <c r="H172" i="5"/>
  <c r="H113" i="5"/>
  <c r="H300" i="5"/>
  <c r="H114" i="5"/>
  <c r="H202" i="5"/>
  <c r="H47" i="5"/>
  <c r="H577" i="5"/>
  <c r="H69" i="5"/>
  <c r="H144" i="5"/>
  <c r="H70" i="5"/>
  <c r="H43" i="5"/>
  <c r="H282" i="5"/>
  <c r="H361" i="5"/>
  <c r="H333" i="5"/>
  <c r="H498" i="5"/>
  <c r="H468" i="5"/>
  <c r="H356" i="5"/>
  <c r="H470" i="5"/>
  <c r="H345" i="5"/>
  <c r="H236" i="5"/>
  <c r="H244" i="5"/>
  <c r="H553" i="5"/>
  <c r="H414" i="5"/>
  <c r="H60" i="5"/>
  <c r="H399" i="5"/>
  <c r="H465" i="5"/>
  <c r="H458" i="5"/>
  <c r="H418" i="5"/>
  <c r="H344" i="5"/>
  <c r="H72" i="5"/>
  <c r="H57" i="5"/>
  <c r="H68" i="5"/>
  <c r="H178" i="5"/>
  <c r="H209" i="5"/>
  <c r="H166" i="5"/>
  <c r="H505" i="5"/>
  <c r="H463" i="5"/>
  <c r="H275" i="5"/>
  <c r="H360" i="5"/>
  <c r="H183" i="5"/>
  <c r="H12" i="5"/>
  <c r="H95" i="5"/>
  <c r="H215" i="5"/>
  <c r="H419" i="5"/>
  <c r="H301" i="5"/>
  <c r="H532" i="5"/>
  <c r="H393" i="5"/>
  <c r="H397" i="5"/>
  <c r="H619" i="5"/>
  <c r="H431" i="5"/>
  <c r="H3" i="5"/>
  <c r="H32" i="5"/>
  <c r="H82" i="5"/>
  <c r="H33" i="5"/>
  <c r="H177" i="5"/>
  <c r="H302" i="5"/>
  <c r="H353" i="5"/>
  <c r="H339" i="5"/>
  <c r="H286" i="5"/>
  <c r="H387" i="5"/>
  <c r="H372" i="5"/>
  <c r="H558" i="5"/>
  <c r="H587" i="5"/>
  <c r="H459" i="5"/>
  <c r="H276" i="5"/>
  <c r="H420" i="5"/>
  <c r="H489" i="5"/>
  <c r="H22" i="5"/>
  <c r="H92" i="5"/>
  <c r="H368" i="5"/>
  <c r="H260" i="5"/>
  <c r="H357" i="5"/>
  <c r="H176" i="5"/>
  <c r="H181" i="5"/>
  <c r="H324" i="5"/>
  <c r="H566" i="5"/>
  <c r="H590" i="5"/>
  <c r="H512" i="5"/>
  <c r="H20" i="5"/>
  <c r="H97" i="5"/>
  <c r="H232" i="5"/>
  <c r="H235" i="5"/>
  <c r="H196" i="5"/>
  <c r="H334" i="5"/>
  <c r="H400" i="5"/>
  <c r="H163" i="5"/>
  <c r="H261" i="5"/>
  <c r="H247" i="5"/>
  <c r="H611" i="5"/>
  <c r="H642" i="5"/>
  <c r="H263" i="5"/>
  <c r="H36" i="5"/>
  <c r="H336" i="5"/>
  <c r="H45" i="5"/>
  <c r="H219" i="5"/>
  <c r="H328" i="5"/>
  <c r="H335" i="5"/>
  <c r="H381" i="5"/>
  <c r="H304" i="5"/>
  <c r="H528" i="5"/>
  <c r="H473" i="5"/>
  <c r="H160" i="5"/>
  <c r="H478" i="5"/>
  <c r="H565" i="5"/>
  <c r="H6" i="5"/>
  <c r="H201" i="5"/>
  <c r="H173" i="5"/>
  <c r="H77" i="5"/>
  <c r="H394" i="5"/>
  <c r="H379" i="5"/>
  <c r="H75" i="5"/>
  <c r="H337" i="5"/>
  <c r="H217" i="5"/>
  <c r="H490" i="5"/>
  <c r="H516" i="5"/>
  <c r="H487" i="5"/>
  <c r="H120" i="5"/>
  <c r="H133" i="5"/>
  <c r="H150" i="5"/>
  <c r="H430" i="5"/>
  <c r="H207" i="5"/>
  <c r="H311" i="5"/>
  <c r="H572" i="5"/>
  <c r="H115" i="5"/>
  <c r="H408" i="5"/>
  <c r="H592" i="5"/>
  <c r="H660" i="5"/>
  <c r="H593" i="5"/>
  <c r="H107" i="5"/>
  <c r="H313" i="5"/>
  <c r="H145" i="5"/>
  <c r="H534" i="5"/>
  <c r="H285" i="5"/>
  <c r="H437" i="5"/>
  <c r="H486" i="5"/>
  <c r="H622" i="5"/>
  <c r="H388" i="5"/>
  <c r="H666" i="5"/>
  <c r="H4" i="5"/>
  <c r="H103" i="5"/>
  <c r="H111" i="5"/>
  <c r="H110" i="5"/>
  <c r="H250" i="5"/>
  <c r="H186" i="5"/>
  <c r="H203" i="5"/>
  <c r="H586" i="5"/>
  <c r="H608" i="5"/>
  <c r="H122" i="5"/>
  <c r="H59" i="5"/>
  <c r="H542" i="5"/>
  <c r="H424" i="5"/>
  <c r="H169" i="5"/>
  <c r="H256" i="5"/>
  <c r="H369" i="5"/>
  <c r="H13" i="5"/>
  <c r="H495" i="5"/>
  <c r="H269" i="5"/>
  <c r="H31" i="5"/>
  <c r="H139" i="5"/>
  <c r="H296" i="5"/>
  <c r="H386" i="5"/>
  <c r="H598" i="5"/>
  <c r="H480" i="5"/>
  <c r="H161" i="5"/>
  <c r="H330" i="5"/>
  <c r="H485" i="5"/>
  <c r="H14" i="5"/>
  <c r="H249" i="5"/>
  <c r="H200" i="5"/>
  <c r="H306" i="5"/>
  <c r="H274" i="5"/>
  <c r="H255" i="5"/>
  <c r="H544" i="5"/>
  <c r="H650" i="5"/>
  <c r="H375" i="5"/>
  <c r="H548" i="5"/>
  <c r="H504" i="5"/>
  <c r="H442" i="5"/>
  <c r="H389" i="5"/>
  <c r="H211" i="5"/>
  <c r="H195" i="5"/>
  <c r="H233" i="5"/>
  <c r="H140" i="5"/>
  <c r="H121" i="5"/>
  <c r="H614" i="5"/>
  <c r="H583" i="5"/>
  <c r="H385" i="5"/>
  <c r="H435" i="5"/>
  <c r="H529" i="5"/>
  <c r="H514" i="5"/>
  <c r="H541" i="5"/>
  <c r="H452" i="5"/>
  <c r="H625" i="5"/>
  <c r="H62" i="5"/>
  <c r="H112" i="5"/>
  <c r="H295" i="5"/>
  <c r="H222" i="5"/>
  <c r="H312" i="5"/>
  <c r="H484" i="5"/>
  <c r="H126" i="5"/>
  <c r="H243" i="5"/>
  <c r="H439" i="5"/>
  <c r="H657" i="5"/>
  <c r="H482" i="5"/>
  <c r="H601" i="5"/>
  <c r="H383" i="5"/>
  <c r="H66" i="5"/>
  <c r="H148" i="5"/>
  <c r="H278" i="5"/>
  <c r="H352" i="5"/>
  <c r="H341" i="5"/>
  <c r="H427" i="5"/>
  <c r="H440" i="5"/>
  <c r="H578" i="5"/>
  <c r="H332" i="5"/>
  <c r="H662" i="5"/>
  <c r="H91" i="5"/>
  <c r="H444" i="5"/>
  <c r="H289" i="5"/>
  <c r="H321" i="5"/>
  <c r="H323" i="5"/>
  <c r="H299" i="5"/>
  <c r="H73" i="5"/>
  <c r="H310" i="5"/>
  <c r="H220" i="5"/>
  <c r="H392" i="5"/>
  <c r="H407" i="5"/>
  <c r="H602" i="5"/>
  <c r="H409" i="5"/>
  <c r="H589" i="5"/>
  <c r="H580" i="5"/>
  <c r="H635" i="5"/>
  <c r="H527" i="5"/>
  <c r="H624" i="5"/>
  <c r="H668" i="5"/>
  <c r="H131" i="5"/>
  <c r="H51" i="5"/>
  <c r="H426" i="5"/>
  <c r="H105" i="5"/>
  <c r="H185" i="5"/>
  <c r="H239" i="5"/>
  <c r="H154" i="5"/>
  <c r="H194" i="5"/>
  <c r="H491" i="5"/>
  <c r="H636" i="5"/>
  <c r="H422" i="5"/>
  <c r="H11" i="5"/>
  <c r="H88" i="5"/>
  <c r="H223" i="5"/>
  <c r="H54" i="5"/>
  <c r="H216" i="5"/>
  <c r="H371" i="5"/>
  <c r="H314" i="5"/>
  <c r="H188" i="5"/>
  <c r="H348" i="5"/>
  <c r="H376" i="5"/>
  <c r="H518" i="5"/>
  <c r="H325" i="5"/>
  <c r="H436" i="5"/>
  <c r="H212" i="5"/>
  <c r="H272" i="5"/>
  <c r="H506" i="5"/>
  <c r="H351" i="5"/>
  <c r="H646" i="5"/>
  <c r="H661" i="5"/>
  <c r="H123" i="5"/>
  <c r="H17" i="5"/>
  <c r="H210" i="5"/>
  <c r="H138" i="5"/>
  <c r="H267" i="5"/>
  <c r="H396" i="5"/>
  <c r="H538" i="5"/>
  <c r="H428" i="5"/>
  <c r="H488" i="5"/>
  <c r="H576" i="5"/>
  <c r="H575" i="5"/>
  <c r="H648" i="5"/>
  <c r="H315" i="5"/>
  <c r="H406" i="5"/>
  <c r="H446" i="5"/>
  <c r="H562" i="5"/>
  <c r="H594" i="5"/>
  <c r="H242" i="5"/>
  <c r="H630" i="5"/>
  <c r="H604" i="5"/>
  <c r="H522" i="5"/>
  <c r="H556" i="5"/>
  <c r="H26" i="5"/>
  <c r="H184" i="5"/>
  <c r="H134" i="5"/>
  <c r="H298" i="5"/>
  <c r="H449" i="5"/>
  <c r="H362" i="5"/>
  <c r="H550" i="5"/>
  <c r="H571" i="5"/>
  <c r="H510" i="5"/>
  <c r="H291" i="5"/>
  <c r="H338" i="5"/>
  <c r="H413" i="5"/>
  <c r="H632" i="5"/>
  <c r="H364" i="5"/>
  <c r="H104" i="5"/>
  <c r="H226" i="5"/>
  <c r="H342" i="5"/>
  <c r="H515" i="5"/>
  <c r="H476" i="5"/>
  <c r="H346" i="5"/>
  <c r="H600" i="5"/>
  <c r="H617" i="5"/>
  <c r="H277" i="5"/>
  <c r="H628" i="5"/>
  <c r="H631" i="5"/>
  <c r="H401" i="5"/>
  <c r="H496" i="5"/>
  <c r="H525" i="5"/>
  <c r="H595" i="5"/>
  <c r="H402" i="5"/>
  <c r="H607" i="5"/>
  <c r="H24" i="5"/>
  <c r="H230" i="5"/>
  <c r="H457" i="5"/>
  <c r="H354" i="5"/>
  <c r="H596" i="5"/>
  <c r="H543" i="5"/>
  <c r="H659" i="5"/>
  <c r="H71" i="5"/>
  <c r="H455" i="5"/>
  <c r="H280" i="5"/>
  <c r="H523" i="5"/>
  <c r="H655" i="5"/>
  <c r="H448" i="5"/>
  <c r="H365" i="5"/>
  <c r="H398" i="5"/>
  <c r="H536" i="5"/>
  <c r="H603" i="5"/>
  <c r="H141" i="5"/>
  <c r="H118" i="5"/>
  <c r="H479" i="5"/>
  <c r="H563" i="5"/>
  <c r="H540" i="5"/>
  <c r="H517" i="5"/>
  <c r="H664" i="5"/>
  <c r="H610" i="5"/>
  <c r="H483" i="5"/>
  <c r="H129" i="5"/>
  <c r="H316" i="5"/>
  <c r="H545" i="5"/>
  <c r="H477" i="5"/>
  <c r="H623" i="5"/>
  <c r="H464" i="5"/>
  <c r="H555" i="5"/>
  <c r="H582" i="5"/>
  <c r="H502" i="5"/>
  <c r="H573" i="5"/>
  <c r="H551" i="5"/>
  <c r="H530" i="5"/>
  <c r="H391" i="5"/>
  <c r="H637" i="5"/>
  <c r="H629" i="5"/>
  <c r="H358" i="5"/>
  <c r="H329" i="5"/>
  <c r="H434" i="5"/>
  <c r="H326" i="5"/>
  <c r="H638" i="5"/>
  <c r="H450" i="5"/>
  <c r="H560" i="5"/>
  <c r="H552" i="5"/>
  <c r="H559" i="5"/>
  <c r="H645" i="5"/>
  <c r="H663" i="5"/>
  <c r="H469" i="5"/>
  <c r="H157" i="5"/>
  <c r="H404" i="5"/>
  <c r="H533" i="5"/>
  <c r="H303" i="5"/>
  <c r="H652" i="5"/>
  <c r="H616" i="5"/>
  <c r="H475" i="5"/>
  <c r="H94" i="5"/>
  <c r="H366" i="5"/>
  <c r="H443" i="5"/>
  <c r="H447" i="5"/>
  <c r="H581" i="5"/>
  <c r="H641" i="5"/>
  <c r="H654" i="5"/>
  <c r="H649" i="5"/>
  <c r="H497" i="5"/>
  <c r="H432" i="5"/>
  <c r="H228" i="5"/>
  <c r="H599" i="5"/>
  <c r="H297" i="5"/>
  <c r="H615" i="5"/>
  <c r="H613" i="5"/>
  <c r="H451" i="5"/>
  <c r="H417" i="5"/>
  <c r="H340" i="5"/>
  <c r="H658" i="5"/>
  <c r="H501" i="5"/>
  <c r="H626" i="5"/>
  <c r="H25" i="5"/>
  <c r="H29" i="5"/>
  <c r="H380" i="5"/>
  <c r="H199" i="5"/>
  <c r="H198" i="5"/>
  <c r="H317" i="5"/>
  <c r="H481" i="5"/>
  <c r="H493" i="5"/>
  <c r="H264" i="5"/>
  <c r="H653" i="5"/>
  <c r="H644" i="5"/>
  <c r="H41" i="5"/>
  <c r="H570" i="5"/>
  <c r="H395" i="5"/>
  <c r="H567" i="5"/>
  <c r="H597" i="5"/>
  <c r="H293" i="5"/>
  <c r="H618" i="5"/>
  <c r="H569" i="5"/>
  <c r="H507" i="5"/>
  <c r="H378" i="5"/>
  <c r="H639" i="5"/>
  <c r="H665" i="5"/>
  <c r="H554" i="5"/>
  <c r="H508" i="5"/>
  <c r="H237" i="5"/>
  <c r="H574" i="5"/>
  <c r="H640" i="5"/>
  <c r="H167" i="5"/>
  <c r="H511" i="5"/>
  <c r="H643" i="5"/>
  <c r="H579" i="5"/>
  <c r="H44" i="5"/>
  <c r="H119" i="5"/>
  <c r="H307" i="5"/>
  <c r="H561" i="5"/>
  <c r="H405" i="5"/>
  <c r="H568" i="5"/>
  <c r="H412" i="5"/>
  <c r="H651" i="5"/>
  <c r="H667" i="5"/>
  <c r="H270" i="5"/>
  <c r="H373" i="5"/>
  <c r="H605" i="5"/>
  <c r="H305" i="5"/>
  <c r="H585" i="5"/>
  <c r="H116" i="5"/>
  <c r="H423" i="5"/>
  <c r="H377" i="5"/>
  <c r="H656" i="5"/>
  <c r="H453" i="5"/>
  <c r="H591" i="5"/>
  <c r="H634" i="5"/>
  <c r="H245" i="5"/>
  <c r="H374" i="5"/>
  <c r="H546" i="5"/>
  <c r="H519" i="5"/>
  <c r="H503" i="5"/>
  <c r="H205" i="5"/>
  <c r="H460" i="5"/>
  <c r="H521" i="5"/>
  <c r="H130" i="5"/>
  <c r="H410" i="5"/>
  <c r="H494" i="5"/>
  <c r="H492" i="5"/>
  <c r="H633" i="5"/>
  <c r="H367" i="5"/>
  <c r="H153" i="5"/>
  <c r="H137" i="5"/>
  <c r="H227" i="5"/>
  <c r="H524" i="5"/>
  <c r="H262" i="5"/>
  <c r="H520" i="5"/>
  <c r="H621" i="5"/>
  <c r="H429" i="5"/>
  <c r="H557" i="5"/>
  <c r="H647" i="5"/>
  <c r="H606" i="5"/>
  <c r="H438" i="5"/>
  <c r="H620" i="5"/>
  <c r="H588" i="5"/>
  <c r="H76" i="5"/>
  <c r="S3" i="3"/>
  <c r="K3" i="3"/>
  <c r="J3" i="3"/>
  <c r="V1483" i="4" l="1"/>
  <c r="V270" i="4"/>
  <c r="V1241" i="4"/>
  <c r="V704" i="4"/>
  <c r="V683" i="4"/>
  <c r="V1084" i="4"/>
  <c r="V1253" i="4"/>
  <c r="V403" i="4"/>
  <c r="V726" i="4"/>
  <c r="V358" i="4"/>
  <c r="V1465" i="4"/>
  <c r="V248" i="4"/>
  <c r="V873" i="4"/>
  <c r="V499" i="4"/>
  <c r="V1598" i="4"/>
  <c r="V1649" i="4"/>
  <c r="V505" i="4"/>
  <c r="V1079" i="4"/>
  <c r="V649" i="4"/>
  <c r="V1669" i="4"/>
  <c r="V1591" i="4"/>
  <c r="V1693" i="4"/>
  <c r="V638" i="4"/>
  <c r="V940" i="4"/>
  <c r="V154" i="4"/>
  <c r="V555" i="4"/>
  <c r="V1644" i="4"/>
  <c r="V466" i="4"/>
  <c r="V68" i="4"/>
  <c r="V1323" i="4"/>
  <c r="V528" i="4"/>
  <c r="V1359" i="4"/>
  <c r="V200" i="4"/>
  <c r="V541" i="4"/>
  <c r="V233" i="4"/>
  <c r="V741" i="4"/>
  <c r="V254" i="4"/>
  <c r="V1519" i="4"/>
  <c r="V1202" i="4"/>
  <c r="V1290" i="4"/>
  <c r="V935" i="4"/>
  <c r="V234" i="4"/>
  <c r="V674" i="4"/>
  <c r="V529" i="4"/>
  <c r="V1175" i="4"/>
  <c r="V1268" i="4"/>
  <c r="V1304" i="4"/>
  <c r="V1457" i="4"/>
  <c r="V1661" i="4"/>
  <c r="V136" i="4"/>
  <c r="V1140" i="4"/>
  <c r="V1029" i="4"/>
  <c r="V1076" i="4"/>
  <c r="V809" i="4"/>
  <c r="V1581" i="4"/>
  <c r="V1595" i="4"/>
  <c r="V171" i="4"/>
  <c r="V1182" i="4"/>
  <c r="V491" i="4"/>
  <c r="V1652" i="4"/>
  <c r="V474" i="4"/>
  <c r="V266" i="4"/>
  <c r="V3" i="4"/>
  <c r="V207" i="4"/>
  <c r="V1346" i="4"/>
  <c r="V1319" i="4"/>
  <c r="V537" i="4"/>
  <c r="V818" i="4"/>
  <c r="V1322" i="4"/>
  <c r="V791" i="4"/>
  <c r="V1007" i="4"/>
  <c r="V62" i="4"/>
  <c r="V1577" i="4"/>
  <c r="V847" i="4"/>
  <c r="V1051" i="4"/>
  <c r="V812" i="4"/>
  <c r="V797" i="4"/>
  <c r="V1434" i="4"/>
  <c r="V150" i="4"/>
  <c r="V38" i="4"/>
  <c r="V636" i="4"/>
  <c r="V1470" i="4"/>
  <c r="V109" i="4"/>
  <c r="V1508" i="4"/>
  <c r="V1686" i="4"/>
  <c r="V1075" i="4"/>
  <c r="V264" i="4"/>
  <c r="V1504" i="4"/>
  <c r="V1293" i="4"/>
  <c r="V559" i="4"/>
  <c r="V1486" i="4"/>
  <c r="V606" i="4"/>
  <c r="V911" i="4"/>
  <c r="V49" i="4"/>
  <c r="V371" i="4"/>
  <c r="V12" i="4"/>
  <c r="V1386" i="4"/>
  <c r="V1432" i="4"/>
  <c r="V1003" i="4"/>
  <c r="V116" i="4"/>
  <c r="V1484" i="4"/>
  <c r="V244" i="4"/>
  <c r="V1502" i="4"/>
  <c r="V37" i="4"/>
  <c r="V260" i="4"/>
  <c r="V147" i="4"/>
  <c r="V630" i="4"/>
  <c r="V565" i="4"/>
  <c r="V572" i="4"/>
  <c r="V23" i="4"/>
  <c r="V1409" i="4"/>
  <c r="V1235" i="4"/>
  <c r="V1592" i="4"/>
  <c r="V461" i="4"/>
  <c r="V1324" i="4"/>
  <c r="V1442" i="4"/>
  <c r="V1451" i="4"/>
  <c r="V1129" i="4"/>
  <c r="V87" i="4"/>
  <c r="V1392" i="4"/>
  <c r="V620" i="4"/>
  <c r="V1223" i="4"/>
  <c r="V1073" i="4"/>
  <c r="V41" i="4"/>
  <c r="V1203" i="4"/>
  <c r="V1171" i="4"/>
  <c r="V1497" i="4"/>
  <c r="V285" i="4"/>
  <c r="V407" i="4"/>
  <c r="V296" i="4"/>
  <c r="V586" i="4"/>
  <c r="V853" i="4"/>
  <c r="V1400" i="4"/>
  <c r="V273" i="4"/>
  <c r="V656" i="4"/>
  <c r="V311" i="4"/>
  <c r="V548" i="4"/>
  <c r="V1336" i="4"/>
  <c r="V1622" i="4"/>
  <c r="V627" i="4"/>
  <c r="V1249" i="4"/>
  <c r="V1355" i="4"/>
  <c r="V1638" i="4"/>
  <c r="V1467" i="4"/>
  <c r="V1458" i="4"/>
  <c r="V1655" i="4"/>
  <c r="V1309" i="4"/>
  <c r="V1459" i="4"/>
  <c r="V1558" i="4"/>
  <c r="V1528" i="4"/>
  <c r="V1288" i="4"/>
  <c r="V179" i="4"/>
  <c r="V477" i="4"/>
  <c r="V852" i="4"/>
  <c r="V941" i="4"/>
  <c r="V986" i="4"/>
  <c r="V476" i="4"/>
  <c r="V349" i="4"/>
  <c r="V1193" i="4"/>
  <c r="V1334" i="4"/>
  <c r="V1498" i="4"/>
  <c r="V1032" i="4"/>
  <c r="V1370" i="4"/>
  <c r="V89" i="4"/>
  <c r="V566" i="4"/>
  <c r="V1301" i="4"/>
  <c r="V743" i="4"/>
  <c r="V1641" i="4"/>
  <c r="V387" i="4"/>
  <c r="V654" i="4"/>
  <c r="V249" i="4"/>
  <c r="V1552" i="4"/>
  <c r="V496" i="4"/>
  <c r="V864" i="4"/>
  <c r="V97" i="4"/>
  <c r="V633" i="4"/>
  <c r="V1681" i="4"/>
  <c r="V482" i="4"/>
  <c r="V511" i="4"/>
  <c r="V1198" i="4"/>
  <c r="V692" i="4"/>
  <c r="V771" i="4"/>
  <c r="V964" i="4"/>
  <c r="V520" i="4"/>
  <c r="V545" i="4"/>
  <c r="V1169" i="4"/>
  <c r="V723" i="4"/>
  <c r="V1014" i="4"/>
  <c r="V604" i="4"/>
  <c r="V768" i="4"/>
  <c r="V1421" i="4"/>
  <c r="V1119" i="4"/>
  <c r="V717" i="4"/>
  <c r="V1476" i="4"/>
  <c r="V985" i="4"/>
  <c r="V1180" i="4"/>
  <c r="V99" i="4"/>
  <c r="V1036" i="4"/>
  <c r="V289" i="4"/>
  <c r="V377" i="4"/>
  <c r="V1086" i="4"/>
  <c r="V72" i="4"/>
  <c r="V247" i="4"/>
  <c r="V278" i="4"/>
  <c r="V436" i="4"/>
  <c r="V927" i="4"/>
  <c r="V666" i="4"/>
  <c r="V481" i="4"/>
  <c r="V1487" i="4"/>
  <c r="V1093" i="4"/>
  <c r="V96" i="4"/>
  <c r="V880" i="4"/>
  <c r="V798" i="4"/>
  <c r="V392" i="4"/>
  <c r="V1496" i="4"/>
  <c r="V512" i="4"/>
  <c r="V1350" i="4"/>
  <c r="V757" i="4"/>
  <c r="V490" i="4"/>
  <c r="V1026" i="4"/>
  <c r="V352" i="4"/>
  <c r="V908" i="4"/>
  <c r="V1107" i="4"/>
  <c r="V1002" i="4"/>
  <c r="V1164" i="4"/>
  <c r="V423" i="4"/>
  <c r="V1327" i="4"/>
  <c r="V1225" i="4"/>
  <c r="V611" i="4"/>
  <c r="V1630" i="4"/>
  <c r="V1158" i="4"/>
  <c r="V1310" i="4"/>
  <c r="V1306" i="4"/>
  <c r="V709" i="4"/>
  <c r="V640" i="4"/>
  <c r="V1407" i="4"/>
  <c r="V1402" i="4"/>
  <c r="V1634" i="4"/>
  <c r="V1511" i="4"/>
  <c r="V1573" i="4"/>
  <c r="V1657" i="4"/>
  <c r="V1643" i="4"/>
  <c r="V1449" i="4"/>
  <c r="V1663" i="4"/>
  <c r="V1656" i="4"/>
  <c r="V1429" i="4"/>
  <c r="V209" i="4"/>
  <c r="V1274" i="4"/>
  <c r="V48" i="4"/>
  <c r="V621" i="4"/>
  <c r="V158" i="4"/>
  <c r="V1431" i="4"/>
  <c r="V1271" i="4"/>
  <c r="V1068" i="4"/>
  <c r="V926" i="4"/>
  <c r="V1039" i="4"/>
  <c r="V697" i="4"/>
  <c r="V1664" i="4"/>
  <c r="V1260" i="4"/>
  <c r="V647" i="4"/>
  <c r="V887" i="4"/>
  <c r="V77" i="4"/>
  <c r="V1130" i="4"/>
  <c r="V152" i="4"/>
  <c r="V1404" i="4"/>
  <c r="V338" i="4"/>
  <c r="V67" i="4"/>
  <c r="V917" i="4"/>
  <c r="V502" i="4"/>
  <c r="V167" i="4"/>
  <c r="V1326" i="4"/>
  <c r="V342" i="4"/>
  <c r="V1143" i="4"/>
  <c r="V173" i="4"/>
  <c r="V921" i="4"/>
  <c r="V1273" i="4"/>
  <c r="V71" i="4"/>
  <c r="V1062" i="4"/>
  <c r="V1612" i="4"/>
  <c r="V972" i="4"/>
  <c r="V1058" i="4"/>
  <c r="V1296" i="4"/>
  <c r="V1000" i="4"/>
  <c r="V1405" i="4"/>
  <c r="V1276" i="4"/>
  <c r="V585" i="4"/>
  <c r="V525" i="4"/>
  <c r="V146" i="4"/>
  <c r="V130" i="4"/>
  <c r="V112" i="4"/>
  <c r="V1462" i="4"/>
  <c r="V1416" i="4"/>
  <c r="V1141" i="4"/>
  <c r="V1252" i="4"/>
  <c r="V1418" i="4"/>
  <c r="V793" i="4"/>
  <c r="V699" i="4"/>
  <c r="V354" i="4"/>
  <c r="V1677" i="4"/>
  <c r="V642" i="4"/>
  <c r="V257" i="4"/>
  <c r="V470" i="4"/>
  <c r="V1136" i="4"/>
  <c r="V974" i="4"/>
  <c r="V1684" i="4"/>
  <c r="V860" i="4"/>
  <c r="V448" i="4"/>
  <c r="V398" i="4"/>
  <c r="V1609" i="4"/>
  <c r="V1367" i="4"/>
  <c r="V1645" i="4"/>
  <c r="V355" i="4"/>
  <c r="V194" i="4"/>
  <c r="V980" i="4"/>
  <c r="V1640" i="4"/>
  <c r="V690" i="4"/>
  <c r="V1071" i="4"/>
  <c r="V456" i="4"/>
  <c r="V1513" i="4"/>
  <c r="V1270" i="4"/>
  <c r="V1574" i="4"/>
  <c r="V492" i="4"/>
  <c r="V1354" i="4"/>
  <c r="V678" i="4"/>
  <c r="V1665" i="4"/>
  <c r="V622" i="4"/>
  <c r="V1188" i="4"/>
  <c r="V1443" i="4"/>
  <c r="V1530" i="4"/>
  <c r="V177" i="4"/>
  <c r="V1571" i="4"/>
  <c r="V65" i="4"/>
  <c r="V351" i="4"/>
  <c r="V560" i="4"/>
  <c r="V999" i="4"/>
  <c r="V1545" i="4"/>
  <c r="V1650" i="4"/>
  <c r="V677" i="4"/>
  <c r="V885" i="4"/>
  <c r="V671" i="4"/>
  <c r="V1104" i="4"/>
  <c r="V762" i="4"/>
  <c r="V1477" i="4"/>
  <c r="V824" i="4"/>
  <c r="V644" i="4"/>
  <c r="V1233" i="4"/>
  <c r="V142" i="4"/>
  <c r="V931" i="4"/>
  <c r="V1151" i="4"/>
  <c r="V1348" i="4"/>
  <c r="V1628" i="4"/>
  <c r="V553" i="4"/>
  <c r="V1446" i="4"/>
  <c r="V837" i="4"/>
  <c r="V119" i="4"/>
  <c r="V816" i="4"/>
  <c r="V1061" i="4"/>
  <c r="V1148" i="4"/>
  <c r="V993" i="4"/>
  <c r="V279" i="4"/>
  <c r="V1128" i="4"/>
  <c r="V261" i="4"/>
  <c r="V1624" i="4"/>
  <c r="V643" i="4"/>
  <c r="V527" i="4"/>
  <c r="V365" i="4"/>
  <c r="V703" i="4"/>
  <c r="V414" i="4"/>
  <c r="V1100" i="4"/>
  <c r="V801" i="4"/>
  <c r="V1066" i="4"/>
  <c r="V629" i="4"/>
  <c r="V991" i="4"/>
  <c r="V1028" i="4"/>
  <c r="V1620" i="4"/>
  <c r="V599" i="4"/>
  <c r="V763" i="4"/>
  <c r="V1181" i="4"/>
  <c r="V1401" i="4"/>
  <c r="V237" i="4"/>
  <c r="V1124" i="4"/>
  <c r="V1329" i="4"/>
  <c r="V631" i="4"/>
  <c r="V224" i="4"/>
  <c r="V1597" i="4"/>
  <c r="V275" i="4"/>
  <c r="V1328" i="4"/>
  <c r="V564" i="4"/>
  <c r="V1553" i="4"/>
  <c r="V226" i="4"/>
  <c r="V1115" i="4"/>
  <c r="V1321" i="4"/>
  <c r="V538" i="4"/>
  <c r="V47" i="4"/>
  <c r="V1172" i="4"/>
  <c r="V27" i="4"/>
  <c r="V930" i="4"/>
  <c r="V447" i="4"/>
  <c r="V271" i="4"/>
  <c r="V685" i="4"/>
  <c r="V263" i="4"/>
  <c r="V10" i="4"/>
  <c r="V232" i="4"/>
  <c r="V950" i="4"/>
  <c r="V857" i="4"/>
  <c r="V706" i="4"/>
  <c r="V957" i="4"/>
  <c r="V484" i="4"/>
  <c r="V1393" i="4"/>
  <c r="V408" i="4"/>
  <c r="V356" i="4"/>
  <c r="V1495" i="4"/>
  <c r="V145" i="4"/>
  <c r="V155" i="4"/>
  <c r="V84" i="4"/>
  <c r="V1660" i="4"/>
  <c r="V979" i="4"/>
  <c r="V441" i="4"/>
  <c r="V937" i="4"/>
  <c r="V1278" i="4"/>
  <c r="V1490" i="4"/>
  <c r="V184" i="4"/>
  <c r="V867" i="4"/>
  <c r="V160" i="4"/>
  <c r="V182" i="4"/>
  <c r="V1138" i="4"/>
  <c r="V190" i="4"/>
  <c r="V1466" i="4"/>
  <c r="V336" i="4"/>
  <c r="V790" i="4"/>
  <c r="V1024" i="4"/>
  <c r="V1170" i="4"/>
  <c r="V1475" i="4"/>
  <c r="V842" i="4"/>
  <c r="V594" i="4"/>
  <c r="V1298" i="4"/>
  <c r="V598" i="4"/>
  <c r="V535" i="4"/>
  <c r="V806" i="4"/>
  <c r="V574" i="4"/>
  <c r="V1586" i="4"/>
  <c r="V1047" i="4"/>
  <c r="V159" i="4"/>
  <c r="V878" i="4"/>
  <c r="V216" i="4"/>
  <c r="V1117" i="4"/>
  <c r="V782" i="4"/>
  <c r="V1153" i="4"/>
  <c r="V922" i="4"/>
  <c r="V483" i="4"/>
  <c r="V428" i="4"/>
  <c r="V1604" i="4"/>
  <c r="V966" i="4"/>
  <c r="V1507" i="4"/>
  <c r="V576" i="4"/>
  <c r="V1049" i="4"/>
  <c r="V426" i="4"/>
  <c r="V1142" i="4"/>
  <c r="V1131" i="4"/>
  <c r="V383" i="4"/>
  <c r="V1250" i="4"/>
  <c r="V46" i="4"/>
  <c r="V1610" i="4"/>
  <c r="V1289" i="4"/>
  <c r="V1283" i="4"/>
  <c r="V1001" i="4"/>
  <c r="V1427" i="4"/>
  <c r="V1194" i="4"/>
  <c r="V1206" i="4"/>
  <c r="V32" i="4"/>
  <c r="V1219" i="4"/>
  <c r="V509" i="4"/>
  <c r="V191" i="4"/>
  <c r="V287" i="4"/>
  <c r="V362" i="4"/>
  <c r="V1537" i="4"/>
  <c r="V1154" i="4"/>
  <c r="V1112" i="4"/>
  <c r="V208" i="4"/>
  <c r="V517" i="4"/>
  <c r="V519" i="4"/>
  <c r="V1658" i="4"/>
  <c r="V1535" i="4"/>
  <c r="V127" i="4"/>
  <c r="V1016" i="4"/>
  <c r="V397" i="4"/>
  <c r="V501" i="4"/>
  <c r="V676" i="4"/>
  <c r="V725" i="4"/>
  <c r="V98" i="4"/>
  <c r="V1651" i="4"/>
  <c r="V1302" i="4"/>
  <c r="V416" i="4"/>
  <c r="V30" i="4"/>
  <c r="V5" i="4"/>
  <c r="V733" i="4"/>
  <c r="V920" i="4"/>
  <c r="V1258" i="4"/>
  <c r="V1435" i="4"/>
  <c r="V288" i="4"/>
  <c r="V323" i="4"/>
  <c r="V834" i="4"/>
  <c r="V942" i="4"/>
  <c r="V1089" i="4"/>
  <c r="V828" i="4"/>
  <c r="V946" i="4"/>
  <c r="V736" i="4"/>
  <c r="V1187" i="4"/>
  <c r="V747" i="4"/>
  <c r="V712" i="4"/>
  <c r="V110" i="4"/>
  <c r="V93" i="4"/>
  <c r="V610" i="4"/>
  <c r="V305" i="4"/>
  <c r="V932" i="4"/>
  <c r="V281" i="4"/>
  <c r="V1406" i="4"/>
  <c r="V1554" i="4"/>
  <c r="V1639" i="4"/>
  <c r="V613" i="4"/>
  <c r="V838" i="4"/>
  <c r="V298" i="4"/>
  <c r="V497" i="4"/>
  <c r="V1134" i="4"/>
  <c r="V19" i="4"/>
  <c r="V51" i="4"/>
  <c r="V1116" i="4"/>
  <c r="V183" i="4"/>
  <c r="V1085" i="4"/>
  <c r="V161" i="4"/>
  <c r="V661" i="4"/>
  <c r="V272" i="4"/>
  <c r="V1372" i="4"/>
  <c r="V1594" i="4"/>
  <c r="V601" i="4"/>
  <c r="V1517" i="4"/>
  <c r="V569" i="4"/>
  <c r="V1284" i="4"/>
  <c r="V1647" i="4"/>
  <c r="V457" i="4"/>
  <c r="V796" i="4"/>
  <c r="V1111" i="4"/>
  <c r="V1125" i="4"/>
  <c r="V1052" i="4"/>
  <c r="V981" i="4"/>
  <c r="V1566" i="4"/>
  <c r="V744" i="4"/>
  <c r="V135" i="4"/>
  <c r="V1312" i="4"/>
  <c r="V843" i="4"/>
  <c r="V1544" i="4"/>
  <c r="V590" i="4"/>
  <c r="V672" i="4"/>
  <c r="V1631" i="4"/>
  <c r="V618" i="4"/>
  <c r="V906" i="4"/>
  <c r="V1425" i="4"/>
  <c r="V1599" i="4"/>
  <c r="V616" i="4"/>
  <c r="V1388" i="4"/>
  <c r="V632" i="4"/>
  <c r="V58" i="4"/>
  <c r="V1152" i="4"/>
  <c r="V228" i="4"/>
  <c r="V752" i="4"/>
  <c r="V404" i="4"/>
  <c r="V420" i="4"/>
  <c r="V400" i="4"/>
  <c r="V827" i="4"/>
  <c r="V1403" i="4"/>
  <c r="V1626" i="4"/>
  <c r="V100" i="4"/>
  <c r="V240" i="4"/>
  <c r="V1582" i="4"/>
  <c r="V1527" i="4"/>
  <c r="V363" i="4"/>
  <c r="V473" i="4"/>
  <c r="V903" i="4"/>
  <c r="V746" i="4"/>
  <c r="V787" i="4"/>
  <c r="V997" i="4"/>
  <c r="V1365" i="4"/>
  <c r="V444" i="4"/>
  <c r="V1055" i="4"/>
  <c r="V975" i="4"/>
  <c r="V1575" i="4"/>
  <c r="V1263" i="4"/>
  <c r="V213" i="4"/>
  <c r="V1038" i="4"/>
  <c r="V1493" i="4"/>
  <c r="V326" i="4"/>
  <c r="V570" i="4"/>
  <c r="V339" i="4"/>
  <c r="V1156" i="4"/>
  <c r="V1415" i="4"/>
  <c r="V1397" i="4"/>
  <c r="V1067" i="4"/>
  <c r="V1503" i="4"/>
  <c r="V958" i="4"/>
  <c r="V1320" i="4"/>
  <c r="V1166" i="4"/>
  <c r="V786" i="4"/>
  <c r="V1376" i="4"/>
  <c r="V1556" i="4"/>
  <c r="V701" i="4"/>
  <c r="V1031" i="4"/>
  <c r="V94" i="4"/>
  <c r="V1366" i="4"/>
  <c r="V1690" i="4"/>
  <c r="V1685" i="4"/>
  <c r="V1509" i="4"/>
  <c r="V1687" i="4"/>
  <c r="V1456" i="4"/>
  <c r="V413" i="4"/>
  <c r="V393" i="4"/>
  <c r="V401" i="4"/>
  <c r="V1145" i="4"/>
  <c r="V274" i="4"/>
  <c r="V916" i="4"/>
  <c r="V696" i="4"/>
  <c r="V329" i="4"/>
  <c r="V1611" i="4"/>
  <c r="V1532" i="4"/>
  <c r="V955" i="4"/>
  <c r="V369" i="4"/>
  <c r="V554" i="4"/>
  <c r="V1189" i="4"/>
  <c r="V314" i="4"/>
  <c r="V378" i="4"/>
  <c r="V128" i="4"/>
  <c r="V91" i="4"/>
  <c r="V513" i="4"/>
  <c r="V1474" i="4"/>
  <c r="V1635" i="4"/>
  <c r="V1437" i="4"/>
  <c r="V42" i="4"/>
  <c r="V959" i="4"/>
  <c r="V825" i="4"/>
  <c r="V803" i="4"/>
  <c r="V1674" i="4"/>
  <c r="V910" i="4"/>
  <c r="V1057" i="4"/>
  <c r="V431" i="4"/>
  <c r="V122" i="4"/>
  <c r="V1536" i="4"/>
  <c r="V85" i="4"/>
  <c r="V1701" i="4"/>
  <c r="V1054" i="4"/>
  <c r="V877" i="4"/>
  <c r="V882" i="4"/>
  <c r="V1004" i="4"/>
  <c r="V299" i="4"/>
  <c r="V262" i="4"/>
  <c r="V246" i="4"/>
  <c r="V739" i="4"/>
  <c r="V1705" i="4"/>
  <c r="V486" i="4"/>
  <c r="V1428" i="4"/>
  <c r="V1291" i="4"/>
  <c r="V1602" i="4"/>
  <c r="V317" i="4"/>
  <c r="V1533" i="4"/>
  <c r="V1213" i="4"/>
  <c r="V348" i="4"/>
  <c r="V290" i="4"/>
  <c r="V283" i="4"/>
  <c r="V21" i="4"/>
  <c r="V856" i="4"/>
  <c r="V1579" i="4"/>
  <c r="V1463" i="4"/>
  <c r="V919" i="4"/>
  <c r="V1521" i="4"/>
  <c r="V75" i="4"/>
  <c r="V375" i="4"/>
  <c r="V1671" i="4"/>
  <c r="V668" i="4"/>
  <c r="V831" i="4"/>
  <c r="V185" i="4"/>
  <c r="V455" i="4"/>
  <c r="V977" i="4"/>
  <c r="V1227" i="4"/>
  <c r="V1239" i="4"/>
  <c r="V1008" i="4"/>
  <c r="V227" i="4"/>
  <c r="V56" i="4"/>
  <c r="V1539" i="4"/>
  <c r="V1237" i="4"/>
  <c r="V2" i="4"/>
  <c r="V810" i="4"/>
  <c r="V478" i="4"/>
  <c r="V1080" i="4"/>
  <c r="V687" i="4"/>
  <c r="V1015" i="4"/>
  <c r="V1460" i="4"/>
  <c r="V1385" i="4"/>
  <c r="V69" i="4"/>
  <c r="V33" i="4"/>
  <c r="V1588" i="4"/>
  <c r="V1488" i="4"/>
  <c r="V1538" i="4"/>
  <c r="V118" i="4"/>
  <c r="V211" i="4"/>
  <c r="V1088" i="4"/>
  <c r="V1010" i="4"/>
  <c r="V445" i="4"/>
  <c r="V1133" i="4"/>
  <c r="V1593" i="4"/>
  <c r="V1109" i="4"/>
  <c r="V665" i="4"/>
  <c r="V637" i="4"/>
  <c r="V883" i="4"/>
  <c r="V469" i="4"/>
  <c r="V551" i="4"/>
  <c r="V1317" i="4"/>
  <c r="V929" i="4"/>
  <c r="V821" i="4"/>
  <c r="V1318" i="4"/>
  <c r="V212" i="4"/>
  <c r="V904" i="4"/>
  <c r="V1019" i="4"/>
  <c r="V660" i="4"/>
  <c r="V1384" i="4"/>
  <c r="V1184" i="4"/>
  <c r="V619" i="4"/>
  <c r="V1423" i="4"/>
  <c r="V86" i="4"/>
  <c r="V1447" i="4"/>
  <c r="V1561" i="4"/>
  <c r="V1033" i="4"/>
  <c r="V1163" i="4"/>
  <c r="V1205" i="4"/>
  <c r="V1050" i="4"/>
  <c r="V1229" i="4"/>
  <c r="V1299" i="4"/>
  <c r="V1587" i="4"/>
  <c r="V1101" i="4"/>
  <c r="V214" i="4"/>
  <c r="V892" i="4"/>
  <c r="V562" i="4"/>
  <c r="V1316" i="4"/>
  <c r="V858" i="4"/>
  <c r="V1562" i="4"/>
  <c r="V1436" i="4"/>
  <c r="V417" i="4"/>
  <c r="V370" i="4"/>
  <c r="V890" i="4"/>
  <c r="V1351" i="4"/>
  <c r="V410" i="4"/>
  <c r="V341" i="4"/>
  <c r="V313" i="4"/>
  <c r="V1557" i="4"/>
  <c r="V1236" i="4"/>
  <c r="V1567" i="4"/>
  <c r="V539" i="4"/>
  <c r="V307" i="4"/>
  <c r="V1413" i="4"/>
  <c r="V732" i="4"/>
  <c r="V998" i="4"/>
  <c r="V114" i="4"/>
  <c r="V11" i="4"/>
  <c r="V808" i="4"/>
  <c r="V1673" i="4"/>
  <c r="V409" i="4"/>
  <c r="V13" i="4"/>
  <c r="V188" i="4"/>
  <c r="V758" i="4"/>
  <c r="V947" i="4"/>
  <c r="V1220" i="4"/>
  <c r="V156" i="4"/>
  <c r="V475" i="4"/>
  <c r="V1551" i="4"/>
  <c r="V953" i="4"/>
  <c r="V295" i="4"/>
  <c r="V928" i="4"/>
  <c r="V581" i="4"/>
  <c r="V121" i="4"/>
  <c r="V944" i="4"/>
  <c r="V1700" i="4"/>
  <c r="V1356" i="4"/>
  <c r="V634" i="4"/>
  <c r="V679" i="4"/>
  <c r="V402" i="4"/>
  <c r="V1046" i="4"/>
  <c r="V1396" i="4"/>
  <c r="V487" i="4"/>
  <c r="V1543" i="4"/>
  <c r="V165" i="4"/>
  <c r="V1698" i="4"/>
  <c r="V1030" i="4"/>
  <c r="V1281" i="4"/>
  <c r="V90" i="4"/>
  <c r="V729" i="4"/>
  <c r="V745" i="4"/>
  <c r="V1012" i="4"/>
  <c r="V144" i="4"/>
  <c r="V1469" i="4"/>
  <c r="V1570" i="4"/>
  <c r="V1679" i="4"/>
  <c r="V1325" i="4"/>
  <c r="V73" i="4"/>
  <c r="V1378" i="4"/>
  <c r="V1564" i="4"/>
  <c r="V761" i="4"/>
  <c r="V1572" i="4"/>
  <c r="V318" i="4"/>
  <c r="V1433" i="4"/>
  <c r="V1183" i="4"/>
  <c r="V306" i="4"/>
  <c r="V531" i="4"/>
  <c r="V64" i="4"/>
  <c r="V785" i="4"/>
  <c r="V446" i="4"/>
  <c r="V1352" i="4"/>
  <c r="V489" i="4"/>
  <c r="V567" i="4"/>
  <c r="V1295" i="4"/>
  <c r="V1305" i="4"/>
  <c r="V819" i="4"/>
  <c r="V1464" i="4"/>
  <c r="V909" i="4"/>
  <c r="V1297" i="4"/>
  <c r="V294" i="4"/>
  <c r="V267" i="4"/>
  <c r="V605" i="4"/>
  <c r="V1339" i="4"/>
  <c r="V1294" i="4"/>
  <c r="V203" i="4"/>
  <c r="V199" i="4"/>
  <c r="V628" i="4"/>
  <c r="V751" i="4"/>
  <c r="V1531" i="4"/>
  <c r="V918" i="4"/>
  <c r="V684" i="4"/>
  <c r="V1162" i="4"/>
  <c r="V1479" i="4"/>
  <c r="V308" i="4"/>
  <c r="V596" i="4"/>
  <c r="V204" i="4"/>
  <c r="V1035" i="4"/>
  <c r="V750" i="4"/>
  <c r="V1389" i="4"/>
  <c r="V1473" i="4"/>
  <c r="V79" i="4"/>
  <c r="V104" i="4"/>
  <c r="V896" i="4"/>
  <c r="V1390" i="4"/>
  <c r="V31" i="4"/>
  <c r="V1308" i="4"/>
  <c r="V1391" i="4"/>
  <c r="V1703" i="4"/>
  <c r="V759" i="4"/>
  <c r="V938" i="4"/>
  <c r="V792" i="4"/>
  <c r="V765" i="4"/>
  <c r="V238" i="4"/>
  <c r="V141" i="4"/>
  <c r="V1583" i="4"/>
  <c r="V7" i="4"/>
  <c r="V53" i="4"/>
  <c r="V1680" i="4"/>
  <c r="V1480" i="4"/>
  <c r="V1440" i="4"/>
  <c r="V1683" i="4"/>
  <c r="V1694" i="4"/>
  <c r="V1670" i="4"/>
  <c r="V811" i="4"/>
  <c r="V943" i="4"/>
  <c r="V779" i="4"/>
  <c r="V170" i="4"/>
  <c r="V1371" i="4"/>
  <c r="V265" i="4"/>
  <c r="V694" i="4"/>
  <c r="V960" i="4"/>
  <c r="V905" i="4"/>
  <c r="V650" i="4"/>
  <c r="V250" i="4"/>
  <c r="V1192" i="4"/>
  <c r="V29" i="4"/>
  <c r="V902" i="4"/>
  <c r="V178" i="4"/>
  <c r="V849" i="4"/>
  <c r="V1216" i="4"/>
  <c r="V836" i="4"/>
  <c r="V727" i="4"/>
  <c r="V411" i="4"/>
  <c r="V1231" i="4"/>
  <c r="V1108" i="4"/>
  <c r="V863" i="4"/>
  <c r="V459" i="4"/>
  <c r="V814" i="4"/>
  <c r="V868" i="4"/>
  <c r="V1021" i="4"/>
  <c r="V774" i="4"/>
  <c r="V1064" i="4"/>
  <c r="V515" i="4"/>
  <c r="V115" i="4"/>
  <c r="V707" i="4"/>
  <c r="V510" i="4"/>
  <c r="V1541" i="4"/>
  <c r="V933" i="4"/>
  <c r="V440" i="4"/>
  <c r="V429" i="4"/>
  <c r="V894" i="4"/>
  <c r="V1478" i="4"/>
  <c r="V236" i="4"/>
  <c r="V1207" i="4"/>
  <c r="V1215" i="4"/>
  <c r="V54" i="4"/>
  <c r="V108" i="4"/>
  <c r="V464" i="4"/>
  <c r="V498" i="4"/>
  <c r="V175" i="4"/>
  <c r="V823" i="4"/>
  <c r="V1529" i="4"/>
  <c r="V1094" i="4"/>
  <c r="V682" i="4"/>
  <c r="V465" i="4"/>
  <c r="V776" i="4"/>
  <c r="V996" i="4"/>
  <c r="V1481" i="4"/>
  <c r="V138" i="4"/>
  <c r="V1546" i="4"/>
  <c r="V315" i="4"/>
  <c r="V1518" i="4"/>
  <c r="V361" i="4"/>
  <c r="V689" i="4"/>
  <c r="V914" i="4"/>
  <c r="V1118" i="4"/>
  <c r="V795" i="4"/>
  <c r="V967" i="4"/>
  <c r="V391" i="4"/>
  <c r="V284" i="4"/>
  <c r="V669" i="4"/>
  <c r="V422" i="4"/>
  <c r="V1410" i="4"/>
  <c r="V901" i="4"/>
  <c r="V61" i="4"/>
  <c r="V524" i="4"/>
  <c r="V728" i="4"/>
  <c r="V28" i="4"/>
  <c r="V1214" i="4"/>
  <c r="V1099" i="4"/>
  <c r="V591" i="4"/>
  <c r="V807" i="4"/>
  <c r="V1248" i="4"/>
  <c r="V1243" i="4"/>
  <c r="V357" i="4"/>
  <c r="V1139" i="4"/>
  <c r="V14" i="4"/>
  <c r="V350" i="4"/>
  <c r="V1165" i="4"/>
  <c r="V1559" i="4"/>
  <c r="V453" i="4"/>
  <c r="V198" i="4"/>
  <c r="V222" i="4"/>
  <c r="V1337" i="4"/>
  <c r="V777" i="4"/>
  <c r="V1605" i="4"/>
  <c r="V438" i="4"/>
  <c r="V936" i="4"/>
  <c r="V15" i="4"/>
  <c r="V514" i="4"/>
  <c r="V452" i="4"/>
  <c r="V1209" i="4"/>
  <c r="V702" i="4"/>
  <c r="V467" i="4"/>
  <c r="V714" i="4"/>
  <c r="V614" i="4"/>
  <c r="V992" i="4"/>
  <c r="V845" i="4"/>
  <c r="V658" i="4"/>
  <c r="V493" i="4"/>
  <c r="V1200" i="4"/>
  <c r="V1277" i="4"/>
  <c r="V304" i="4"/>
  <c r="V592" i="4"/>
  <c r="V149" i="4"/>
  <c r="V855" i="4"/>
  <c r="V710" i="4"/>
  <c r="V101" i="4"/>
  <c r="V720" i="4"/>
  <c r="V169" i="4"/>
  <c r="V617" i="4"/>
  <c r="V460" i="4"/>
  <c r="V884" i="4"/>
  <c r="V1191" i="4"/>
  <c r="V646" i="4"/>
  <c r="V201" i="4"/>
  <c r="V1542" i="4"/>
  <c r="V536" i="4"/>
  <c r="V1040" i="4"/>
  <c r="V925" i="4"/>
  <c r="V1267" i="4"/>
  <c r="V301" i="4"/>
  <c r="V830" i="4"/>
  <c r="V550" i="4"/>
  <c r="V582" i="4"/>
  <c r="V309" i="4"/>
  <c r="V1344" i="4"/>
  <c r="V495" i="4"/>
  <c r="V418" i="4"/>
  <c r="V1069" i="4"/>
  <c r="V1394" i="4"/>
  <c r="V103" i="4"/>
  <c r="V153" i="4"/>
  <c r="V780" i="4"/>
  <c r="V255" i="4"/>
  <c r="V1549" i="4"/>
  <c r="V52" i="4"/>
  <c r="V347" i="4"/>
  <c r="V549" i="4"/>
  <c r="V788" i="4"/>
  <c r="V176" i="4"/>
  <c r="V735" i="4"/>
  <c r="V1377" i="4"/>
  <c r="V389" i="4"/>
  <c r="V841" i="4"/>
  <c r="V1452" i="4"/>
  <c r="V681" i="4"/>
  <c r="V737" i="4"/>
  <c r="V575" i="4"/>
  <c r="V1589" i="4"/>
  <c r="V1499" i="4"/>
  <c r="V600" i="4"/>
  <c r="V625" i="4"/>
  <c r="V805" i="4"/>
  <c r="V1471" i="4"/>
  <c r="V225" i="4"/>
  <c r="V603" i="4"/>
  <c r="V123" i="4"/>
  <c r="V1585" i="4"/>
  <c r="V333" i="4"/>
  <c r="V1234" i="4"/>
  <c r="V895" i="4"/>
  <c r="V794" i="4"/>
  <c r="V324" i="4"/>
  <c r="V1178" i="4"/>
  <c r="V303" i="4"/>
  <c r="V1269" i="4"/>
  <c r="V1607" i="4"/>
  <c r="V516" i="4"/>
  <c r="V760" i="4"/>
  <c r="V969" i="4"/>
  <c r="V688" i="4"/>
  <c r="V1411" i="4"/>
  <c r="V1106" i="4"/>
  <c r="V1246" i="4"/>
  <c r="V1526" i="4"/>
  <c r="V258" i="4"/>
  <c r="V139" i="4"/>
  <c r="V157" i="4"/>
  <c r="V137" i="4"/>
  <c r="V1381" i="4"/>
  <c r="V430" i="4"/>
  <c r="V508" i="4"/>
  <c r="V748" i="4"/>
  <c r="V693" i="4"/>
  <c r="V984" i="4"/>
  <c r="V340" i="4"/>
  <c r="V1501" i="4"/>
  <c r="V983" i="4"/>
  <c r="V223" i="4"/>
  <c r="V954" i="4"/>
  <c r="V1123" i="4"/>
  <c r="V753" i="4"/>
  <c r="V1408" i="4"/>
  <c r="V755" i="4"/>
  <c r="V789" i="4"/>
  <c r="V558" i="4"/>
  <c r="V832" i="4"/>
  <c r="V772" i="4"/>
  <c r="V915" i="4"/>
  <c r="V872" i="4"/>
  <c r="V82" i="4"/>
  <c r="V783" i="4"/>
  <c r="V344" i="4"/>
  <c r="V1053" i="4"/>
  <c r="V439" i="4"/>
  <c r="V1041" i="4"/>
  <c r="V521" i="4"/>
  <c r="V1006" i="4"/>
  <c r="V395" i="4"/>
  <c r="V848" i="4"/>
  <c r="V1097" i="4"/>
  <c r="V468" i="4"/>
  <c r="V1333" i="4"/>
  <c r="V781" i="4"/>
  <c r="V1307" i="4"/>
  <c r="V1212" i="4"/>
  <c r="V973" i="4"/>
  <c r="V588" i="4"/>
  <c r="V695" i="4"/>
  <c r="V822" i="4"/>
  <c r="V480" i="4"/>
  <c r="V442" i="4"/>
  <c r="V1240" i="4"/>
  <c r="V381" i="4"/>
  <c r="V45" i="4"/>
  <c r="V870" i="4"/>
  <c r="V43" i="4"/>
  <c r="V767" i="4"/>
  <c r="V1127" i="4"/>
  <c r="AG581" i="5"/>
  <c r="AG626" i="5"/>
  <c r="AG579" i="5"/>
  <c r="AG494" i="5"/>
  <c r="AG597" i="5"/>
  <c r="AG423" i="5"/>
  <c r="AG262" i="5"/>
  <c r="AG493" i="5"/>
  <c r="AG651" i="5"/>
  <c r="AG303" i="5"/>
  <c r="AG552" i="5"/>
  <c r="AG297" i="5"/>
  <c r="AG554" i="5"/>
  <c r="AG546" i="5"/>
  <c r="AG231" i="5"/>
  <c r="AG81" i="5"/>
  <c r="AG182" i="5"/>
  <c r="AG35" i="5"/>
  <c r="AG179" i="5"/>
  <c r="AG251" i="5"/>
  <c r="AG15" i="5"/>
  <c r="AG268" i="5"/>
  <c r="AG283" i="5"/>
  <c r="AG252" i="5"/>
  <c r="AG175" i="5"/>
  <c r="AG403" i="5"/>
  <c r="AG109" i="5"/>
  <c r="AG146" i="5"/>
  <c r="AG241" i="5"/>
  <c r="AG279" i="5"/>
  <c r="AG549" i="5"/>
  <c r="AG539" i="5"/>
  <c r="AG467" i="5"/>
  <c r="AG343" i="5"/>
  <c r="AG56" i="5"/>
  <c r="AG64" i="5"/>
  <c r="AG78" i="5"/>
  <c r="AG513" i="5"/>
  <c r="AG577" i="5"/>
  <c r="AG498" i="5"/>
  <c r="AG414" i="5"/>
  <c r="AG57" i="5"/>
  <c r="AG360" i="5"/>
  <c r="AG393" i="5"/>
  <c r="AG177" i="5"/>
  <c r="AG587" i="5"/>
  <c r="AG260" i="5"/>
  <c r="AG20" i="5"/>
  <c r="AG261" i="5"/>
  <c r="AG219" i="5"/>
  <c r="AG478" i="5"/>
  <c r="AG75" i="5"/>
  <c r="AG150" i="5"/>
  <c r="AG660" i="5"/>
  <c r="AG486" i="5"/>
  <c r="AG250" i="5"/>
  <c r="AG424" i="5"/>
  <c r="AG139" i="5"/>
  <c r="AG14" i="5"/>
  <c r="AG375" i="5"/>
  <c r="AG140" i="5"/>
  <c r="AG541" i="5"/>
  <c r="AG484" i="5"/>
  <c r="AG66" i="5"/>
  <c r="AG332" i="5"/>
  <c r="AG73" i="5"/>
  <c r="AG580" i="5"/>
  <c r="AG105" i="5"/>
  <c r="AG11" i="5"/>
  <c r="AG348" i="5"/>
  <c r="AG351" i="5"/>
  <c r="AG396" i="5"/>
  <c r="AG406" i="5"/>
  <c r="AG556" i="5"/>
  <c r="AG571" i="5"/>
  <c r="AG226" i="5"/>
  <c r="AG628" i="5"/>
  <c r="AG24" i="5"/>
  <c r="AG455" i="5"/>
  <c r="AG603" i="5"/>
  <c r="AG610" i="5"/>
  <c r="AG555" i="5"/>
  <c r="AG629" i="5"/>
  <c r="U641" i="5"/>
  <c r="U615" i="5"/>
  <c r="U25" i="5"/>
  <c r="U264" i="5"/>
  <c r="U293" i="5"/>
  <c r="U508" i="5"/>
  <c r="U44" i="5"/>
  <c r="U377" i="5"/>
  <c r="U519" i="5"/>
  <c r="U492" i="5"/>
  <c r="U588" i="5"/>
  <c r="U497" i="5"/>
  <c r="U417" i="5"/>
  <c r="U199" i="5"/>
  <c r="U41" i="5"/>
  <c r="U507" i="5"/>
  <c r="U640" i="5"/>
  <c r="U561" i="5"/>
  <c r="U605" i="5"/>
  <c r="U460" i="5"/>
  <c r="U153" i="5"/>
  <c r="U557" i="5"/>
  <c r="U447" i="5"/>
  <c r="U599" i="5"/>
  <c r="U501" i="5"/>
  <c r="U481" i="5"/>
  <c r="U567" i="5"/>
  <c r="U665" i="5"/>
  <c r="U643" i="5"/>
  <c r="U412" i="5"/>
  <c r="U116" i="5"/>
  <c r="U374" i="5"/>
  <c r="U524" i="5"/>
  <c r="U616" i="5"/>
  <c r="U654" i="5"/>
  <c r="U613" i="5"/>
  <c r="U29" i="5"/>
  <c r="U618" i="5"/>
  <c r="U237" i="5"/>
  <c r="U119" i="5"/>
  <c r="U270" i="5"/>
  <c r="U656" i="5"/>
  <c r="U503" i="5"/>
  <c r="U621" i="5"/>
  <c r="U340" i="5"/>
  <c r="U198" i="5"/>
  <c r="U570" i="5"/>
  <c r="U378" i="5"/>
  <c r="U167" i="5"/>
  <c r="U405" i="5"/>
  <c r="U305" i="5"/>
  <c r="U521" i="5"/>
  <c r="U494" i="5"/>
  <c r="U262" i="5"/>
  <c r="U620" i="5"/>
  <c r="U649" i="5"/>
  <c r="U380" i="5"/>
  <c r="U644" i="5"/>
  <c r="U569" i="5"/>
  <c r="U574" i="5"/>
  <c r="U307" i="5"/>
  <c r="U373" i="5"/>
  <c r="U205" i="5"/>
  <c r="AG647" i="5"/>
  <c r="AG438" i="5"/>
  <c r="AG37" i="5"/>
  <c r="AG384" i="5"/>
  <c r="AG2" i="5"/>
  <c r="AG331" i="5"/>
  <c r="AG143" i="5"/>
  <c r="AG61" i="5"/>
  <c r="AG5" i="5"/>
  <c r="AG125" i="5"/>
  <c r="AG240" i="5"/>
  <c r="AG238" i="5"/>
  <c r="AG300" i="5"/>
  <c r="AG43" i="5"/>
  <c r="AG345" i="5"/>
  <c r="AG215" i="5"/>
  <c r="AG286" i="5"/>
  <c r="AG76" i="5"/>
  <c r="AG474" i="5"/>
  <c r="AG101" i="5"/>
  <c r="AG90" i="5"/>
  <c r="AG564" i="5"/>
  <c r="AG246" i="5"/>
  <c r="AG535" i="5"/>
  <c r="AG28" i="5"/>
  <c r="AG96" i="5"/>
  <c r="AG49" i="5"/>
  <c r="AG218" i="5"/>
  <c r="AG265" i="5"/>
  <c r="AG390" i="5"/>
  <c r="AG458" i="5"/>
  <c r="AG3" i="5"/>
  <c r="AG174" i="5"/>
  <c r="AG65" i="5"/>
  <c r="AG18" i="5"/>
  <c r="AG171" i="5"/>
  <c r="AG39" i="5"/>
  <c r="AG40" i="5"/>
  <c r="AG142" i="5"/>
  <c r="AG287" i="5"/>
  <c r="AG416" i="5"/>
  <c r="AG158" i="5"/>
  <c r="AG38" i="5"/>
  <c r="AG127" i="5"/>
  <c r="AG93" i="5"/>
  <c r="AG89" i="5"/>
  <c r="AG281" i="5"/>
  <c r="AG85" i="5"/>
  <c r="AG192" i="5"/>
  <c r="AG136" i="5"/>
  <c r="AG320" i="5"/>
  <c r="AG472" i="5"/>
  <c r="AG462" i="5"/>
  <c r="AG147" i="5"/>
  <c r="AG347" i="5"/>
  <c r="AG370" i="5"/>
  <c r="AG319" i="5"/>
  <c r="AG258" i="5"/>
  <c r="AG100" i="5"/>
  <c r="AG155" i="5"/>
  <c r="AG53" i="5"/>
  <c r="AG79" i="5"/>
  <c r="AG294" i="5"/>
  <c r="AG80" i="5"/>
  <c r="AG83" i="5"/>
  <c r="AG221" i="5"/>
  <c r="AG8" i="5"/>
  <c r="AG128" i="5"/>
  <c r="AG234" i="5"/>
  <c r="AG584" i="5"/>
  <c r="AG537" i="5"/>
  <c r="AG350" i="5"/>
  <c r="AG166" i="5"/>
  <c r="AG489" i="5"/>
  <c r="AG324" i="5"/>
  <c r="AG196" i="5"/>
  <c r="AG263" i="5"/>
  <c r="AG304" i="5"/>
  <c r="AG173" i="5"/>
  <c r="AG516" i="5"/>
  <c r="AG572" i="5"/>
  <c r="AG382" i="5"/>
  <c r="AG509" i="5"/>
  <c r="AG63" i="5"/>
  <c r="AG273" i="5"/>
  <c r="AG187" i="5"/>
  <c r="AG180" i="5"/>
  <c r="AG206" i="5"/>
  <c r="AG152" i="5"/>
  <c r="AG190" i="5"/>
  <c r="AG318" i="5"/>
  <c r="AG454" i="5"/>
  <c r="AG108" i="5"/>
  <c r="AG58" i="5"/>
  <c r="AG9" i="5"/>
  <c r="AG421" i="5"/>
  <c r="AG411" i="5"/>
  <c r="AG47" i="5"/>
  <c r="AG333" i="5"/>
  <c r="AG553" i="5"/>
  <c r="AG72" i="5"/>
  <c r="AG275" i="5"/>
  <c r="AG532" i="5"/>
  <c r="AG33" i="5"/>
  <c r="AG558" i="5"/>
  <c r="AG368" i="5"/>
  <c r="AG512" i="5"/>
  <c r="AG163" i="5"/>
  <c r="AG45" i="5"/>
  <c r="AG160" i="5"/>
  <c r="AG379" i="5"/>
  <c r="AG133" i="5"/>
  <c r="AG592" i="5"/>
  <c r="AG437" i="5"/>
  <c r="AG110" i="5"/>
  <c r="AG542" i="5"/>
  <c r="AG31" i="5"/>
  <c r="AG485" i="5"/>
  <c r="AG650" i="5"/>
  <c r="AG233" i="5"/>
  <c r="AG514" i="5"/>
  <c r="AG312" i="5"/>
  <c r="AG383" i="5"/>
  <c r="AG578" i="5"/>
  <c r="AG299" i="5"/>
  <c r="AG589" i="5"/>
  <c r="AG426" i="5"/>
  <c r="AG422" i="5"/>
  <c r="AG188" i="5"/>
  <c r="AG506" i="5"/>
  <c r="AG267" i="5"/>
  <c r="AG315" i="5"/>
  <c r="AG522" i="5"/>
  <c r="AG550" i="5"/>
  <c r="AG104" i="5"/>
  <c r="AG277" i="5"/>
  <c r="AG607" i="5"/>
  <c r="AG71" i="5"/>
  <c r="AG536" i="5"/>
  <c r="AG664" i="5"/>
  <c r="AG464" i="5"/>
  <c r="AG637" i="5"/>
  <c r="AG560" i="5"/>
  <c r="AG533" i="5"/>
  <c r="AG447" i="5"/>
  <c r="AG599" i="5"/>
  <c r="AG501" i="5"/>
  <c r="AG481" i="5"/>
  <c r="AG567" i="5"/>
  <c r="AG665" i="5"/>
  <c r="AG643" i="5"/>
  <c r="AG412" i="5"/>
  <c r="AG116" i="5"/>
  <c r="AG374" i="5"/>
  <c r="AG410" i="5"/>
  <c r="AG524" i="5"/>
  <c r="AG27" i="5"/>
  <c r="AG67" i="5"/>
  <c r="AG164" i="5"/>
  <c r="AG98" i="5"/>
  <c r="AG253" i="5"/>
  <c r="AG34" i="5"/>
  <c r="AG309" i="5"/>
  <c r="AG349" i="5"/>
  <c r="AG151" i="5"/>
  <c r="AG156" i="5"/>
  <c r="AG162" i="5"/>
  <c r="AG124" i="5"/>
  <c r="AG415" i="5"/>
  <c r="AG193" i="5"/>
  <c r="AG266" i="5"/>
  <c r="AG135" i="5"/>
  <c r="AG526" i="5"/>
  <c r="AG50" i="5"/>
  <c r="AG499" i="5"/>
  <c r="AG23" i="5"/>
  <c r="AG229" i="5"/>
  <c r="AG355" i="5"/>
  <c r="AG149" i="5"/>
  <c r="AG48" i="5"/>
  <c r="AG172" i="5"/>
  <c r="AG144" i="5"/>
  <c r="AG356" i="5"/>
  <c r="AG399" i="5"/>
  <c r="AG178" i="5"/>
  <c r="AG12" i="5"/>
  <c r="AG619" i="5"/>
  <c r="AG353" i="5"/>
  <c r="AG276" i="5"/>
  <c r="AG176" i="5"/>
  <c r="AG232" i="5"/>
  <c r="AG611" i="5"/>
  <c r="AG335" i="5"/>
  <c r="AG6" i="5"/>
  <c r="AG217" i="5"/>
  <c r="AG207" i="5"/>
  <c r="AG107" i="5"/>
  <c r="AG388" i="5"/>
  <c r="AG203" i="5"/>
  <c r="AG256" i="5"/>
  <c r="AG386" i="5"/>
  <c r="AG200" i="5"/>
  <c r="AG504" i="5"/>
  <c r="AG614" i="5"/>
  <c r="AG625" i="5"/>
  <c r="AG243" i="5"/>
  <c r="AG278" i="5"/>
  <c r="AG91" i="5"/>
  <c r="AG220" i="5"/>
  <c r="AG527" i="5"/>
  <c r="AG239" i="5"/>
  <c r="AG223" i="5"/>
  <c r="AG518" i="5"/>
  <c r="AG661" i="5"/>
  <c r="AG428" i="5"/>
  <c r="AG562" i="5"/>
  <c r="AG184" i="5"/>
  <c r="AG291" i="5"/>
  <c r="AG515" i="5"/>
  <c r="AG401" i="5"/>
  <c r="AG457" i="5"/>
  <c r="AG523" i="5"/>
  <c r="AG118" i="5"/>
  <c r="AG129" i="5"/>
  <c r="AG502" i="5"/>
  <c r="AG329" i="5"/>
  <c r="AG645" i="5"/>
  <c r="AG616" i="5"/>
  <c r="AG654" i="5"/>
  <c r="AG613" i="5"/>
  <c r="AG29" i="5"/>
  <c r="AG653" i="5"/>
  <c r="AG618" i="5"/>
  <c r="AG237" i="5"/>
  <c r="AG119" i="5"/>
  <c r="AG270" i="5"/>
  <c r="AG656" i="5"/>
  <c r="AG503" i="5"/>
  <c r="AG633" i="5"/>
  <c r="AG621" i="5"/>
  <c r="AG55" i="5"/>
  <c r="AG189" i="5"/>
  <c r="AG204" i="5"/>
  <c r="AG106" i="5"/>
  <c r="AG52" i="5"/>
  <c r="AG322" i="5"/>
  <c r="AG84" i="5"/>
  <c r="AG225" i="5"/>
  <c r="AG441" i="5"/>
  <c r="AG21" i="5"/>
  <c r="AG257" i="5"/>
  <c r="AG531" i="5"/>
  <c r="AG114" i="5"/>
  <c r="AG282" i="5"/>
  <c r="AG236" i="5"/>
  <c r="AG418" i="5"/>
  <c r="AG505" i="5"/>
  <c r="AG419" i="5"/>
  <c r="AG32" i="5"/>
  <c r="AG387" i="5"/>
  <c r="AG22" i="5"/>
  <c r="AG566" i="5"/>
  <c r="AG334" i="5"/>
  <c r="AG36" i="5"/>
  <c r="AG528" i="5"/>
  <c r="AG77" i="5"/>
  <c r="AG487" i="5"/>
  <c r="AG115" i="5"/>
  <c r="AG534" i="5"/>
  <c r="AG103" i="5"/>
  <c r="AG122" i="5"/>
  <c r="AG495" i="5"/>
  <c r="AG161" i="5"/>
  <c r="AG255" i="5"/>
  <c r="AG211" i="5"/>
  <c r="AG435" i="5"/>
  <c r="AG295" i="5"/>
  <c r="AG482" i="5"/>
  <c r="AG427" i="5"/>
  <c r="AG321" i="5"/>
  <c r="AG602" i="5"/>
  <c r="AG131" i="5"/>
  <c r="AG491" i="5"/>
  <c r="AG371" i="5"/>
  <c r="AG212" i="5"/>
  <c r="AG210" i="5"/>
  <c r="AG575" i="5"/>
  <c r="AG630" i="5"/>
  <c r="AG449" i="5"/>
  <c r="AG632" i="5"/>
  <c r="AG600" i="5"/>
  <c r="AG595" i="5"/>
  <c r="AG543" i="5"/>
  <c r="AG365" i="5"/>
  <c r="AG540" i="5"/>
  <c r="AG477" i="5"/>
  <c r="AG530" i="5"/>
  <c r="AG638" i="5"/>
  <c r="AG157" i="5"/>
  <c r="AG366" i="5"/>
  <c r="AG432" i="5"/>
  <c r="AG340" i="5"/>
  <c r="AG198" i="5"/>
  <c r="AG570" i="5"/>
  <c r="AG378" i="5"/>
  <c r="AG167" i="5"/>
  <c r="AG405" i="5"/>
  <c r="AG305" i="5"/>
  <c r="AG634" i="5"/>
  <c r="AG521" i="5"/>
  <c r="AG137" i="5"/>
  <c r="AG620" i="5"/>
  <c r="AG74" i="5"/>
  <c r="AG445" i="5"/>
  <c r="AG10" i="5"/>
  <c r="AG16" i="5"/>
  <c r="AG214" i="5"/>
  <c r="AG254" i="5"/>
  <c r="AG165" i="5"/>
  <c r="AG466" i="5"/>
  <c r="AG327" i="5"/>
  <c r="AG456" i="5"/>
  <c r="AG290" i="5"/>
  <c r="AG113" i="5"/>
  <c r="AG70" i="5"/>
  <c r="AG470" i="5"/>
  <c r="AG465" i="5"/>
  <c r="AG209" i="5"/>
  <c r="AG95" i="5"/>
  <c r="AG431" i="5"/>
  <c r="AG339" i="5"/>
  <c r="AG420" i="5"/>
  <c r="AG181" i="5"/>
  <c r="AG235" i="5"/>
  <c r="AG642" i="5"/>
  <c r="AG381" i="5"/>
  <c r="AG201" i="5"/>
  <c r="AG490" i="5"/>
  <c r="AG311" i="5"/>
  <c r="AG313" i="5"/>
  <c r="AG666" i="5"/>
  <c r="AG586" i="5"/>
  <c r="AG369" i="5"/>
  <c r="AG598" i="5"/>
  <c r="AG306" i="5"/>
  <c r="AG442" i="5"/>
  <c r="AG583" i="5"/>
  <c r="AG62" i="5"/>
  <c r="AG439" i="5"/>
  <c r="AG352" i="5"/>
  <c r="AG444" i="5"/>
  <c r="AG392" i="5"/>
  <c r="AG624" i="5"/>
  <c r="AG154" i="5"/>
  <c r="AG54" i="5"/>
  <c r="AG325" i="5"/>
  <c r="AG123" i="5"/>
  <c r="AG488" i="5"/>
  <c r="AG594" i="5"/>
  <c r="AG134" i="5"/>
  <c r="AG338" i="5"/>
  <c r="AG476" i="5"/>
  <c r="AG496" i="5"/>
  <c r="AG354" i="5"/>
  <c r="AG655" i="5"/>
  <c r="AG479" i="5"/>
  <c r="AG316" i="5"/>
  <c r="AG573" i="5"/>
  <c r="AG434" i="5"/>
  <c r="AG663" i="5"/>
  <c r="AG475" i="5"/>
  <c r="AG649" i="5"/>
  <c r="AG451" i="5"/>
  <c r="AG380" i="5"/>
  <c r="AG644" i="5"/>
  <c r="AG569" i="5"/>
  <c r="AG574" i="5"/>
  <c r="AG307" i="5"/>
  <c r="AG373" i="5"/>
  <c r="AG453" i="5"/>
  <c r="AG205" i="5"/>
  <c r="AG367" i="5"/>
  <c r="AG429" i="5"/>
  <c r="AG19" i="5"/>
  <c r="AG132" i="5"/>
  <c r="AG627" i="5"/>
  <c r="AG159" i="5"/>
  <c r="AG308" i="5"/>
  <c r="AG99" i="5"/>
  <c r="AG224" i="5"/>
  <c r="AG259" i="5"/>
  <c r="AG500" i="5"/>
  <c r="AG609" i="5"/>
  <c r="AG271" i="5"/>
  <c r="AG425" i="5"/>
  <c r="AG202" i="5"/>
  <c r="AG361" i="5"/>
  <c r="AG244" i="5"/>
  <c r="AG344" i="5"/>
  <c r="AG463" i="5"/>
  <c r="AG301" i="5"/>
  <c r="AG82" i="5"/>
  <c r="AG372" i="5"/>
  <c r="AG92" i="5"/>
  <c r="AG590" i="5"/>
  <c r="AG400" i="5"/>
  <c r="AG336" i="5"/>
  <c r="AG473" i="5"/>
  <c r="AG394" i="5"/>
  <c r="AG120" i="5"/>
  <c r="AG408" i="5"/>
  <c r="AG285" i="5"/>
  <c r="AG111" i="5"/>
  <c r="AG59" i="5"/>
  <c r="AG269" i="5"/>
  <c r="AG330" i="5"/>
  <c r="AG544" i="5"/>
  <c r="AG195" i="5"/>
  <c r="AG529" i="5"/>
  <c r="AG222" i="5"/>
  <c r="AG601" i="5"/>
  <c r="AG440" i="5"/>
  <c r="AG323" i="5"/>
  <c r="AG409" i="5"/>
  <c r="AG51" i="5"/>
  <c r="AG636" i="5"/>
  <c r="AG314" i="5"/>
  <c r="AG272" i="5"/>
  <c r="AG138" i="5"/>
  <c r="AG648" i="5"/>
  <c r="AG604" i="5"/>
  <c r="AG362" i="5"/>
  <c r="AG364" i="5"/>
  <c r="AG617" i="5"/>
  <c r="AG402" i="5"/>
  <c r="AG659" i="5"/>
  <c r="AG398" i="5"/>
  <c r="AG517" i="5"/>
  <c r="AG623" i="5"/>
  <c r="AG391" i="5"/>
  <c r="AG450" i="5"/>
  <c r="AG404" i="5"/>
  <c r="AG443" i="5"/>
  <c r="AG228" i="5"/>
  <c r="AG658" i="5"/>
  <c r="AG317" i="5"/>
  <c r="AG395" i="5"/>
  <c r="AG639" i="5"/>
  <c r="AG511" i="5"/>
  <c r="AG568" i="5"/>
  <c r="AG585" i="5"/>
  <c r="AG245" i="5"/>
  <c r="AG130" i="5"/>
  <c r="AG227" i="5"/>
  <c r="AG606" i="5"/>
  <c r="AG117" i="5"/>
  <c r="AG30" i="5"/>
  <c r="AG46" i="5"/>
  <c r="AG87" i="5"/>
  <c r="AG170" i="5"/>
  <c r="AG547" i="5"/>
  <c r="AG191" i="5"/>
  <c r="AG248" i="5"/>
  <c r="AG461" i="5"/>
  <c r="AG102" i="5"/>
  <c r="AG42" i="5"/>
  <c r="AG197" i="5"/>
  <c r="AG284" i="5"/>
  <c r="AG213" i="5"/>
  <c r="AG433" i="5"/>
  <c r="AG86" i="5"/>
  <c r="AG288" i="5"/>
  <c r="AG612" i="5"/>
  <c r="AG363" i="5"/>
  <c r="AG168" i="5"/>
  <c r="AG292" i="5"/>
  <c r="AG208" i="5"/>
  <c r="AG359" i="5"/>
  <c r="AG7" i="5"/>
  <c r="AG471" i="5"/>
  <c r="AG69" i="5"/>
  <c r="AG468" i="5"/>
  <c r="AG60" i="5"/>
  <c r="AG68" i="5"/>
  <c r="AG183" i="5"/>
  <c r="AG397" i="5"/>
  <c r="AG302" i="5"/>
  <c r="AG459" i="5"/>
  <c r="AG357" i="5"/>
  <c r="AG97" i="5"/>
  <c r="AG247" i="5"/>
  <c r="AG328" i="5"/>
  <c r="AG565" i="5"/>
  <c r="AG337" i="5"/>
  <c r="AG430" i="5"/>
  <c r="AG593" i="5"/>
  <c r="AG622" i="5"/>
  <c r="AG186" i="5"/>
  <c r="AG169" i="5"/>
  <c r="AG296" i="5"/>
  <c r="AG249" i="5"/>
  <c r="AG548" i="5"/>
  <c r="AG121" i="5"/>
  <c r="AG452" i="5"/>
  <c r="AG126" i="5"/>
  <c r="AG148" i="5"/>
  <c r="AG662" i="5"/>
  <c r="AG310" i="5"/>
  <c r="AG635" i="5"/>
  <c r="AG185" i="5"/>
  <c r="AG88" i="5"/>
  <c r="AG376" i="5"/>
  <c r="AG646" i="5"/>
  <c r="AG538" i="5"/>
  <c r="AG446" i="5"/>
  <c r="AG26" i="5"/>
  <c r="AG510" i="5"/>
  <c r="AG342" i="5"/>
  <c r="AG631" i="5"/>
  <c r="AG230" i="5"/>
  <c r="AG280" i="5"/>
  <c r="AG141" i="5"/>
  <c r="AG483" i="5"/>
  <c r="AG582" i="5"/>
  <c r="AG358" i="5"/>
  <c r="AG559" i="5"/>
  <c r="AG652" i="5"/>
  <c r="AG641" i="5"/>
  <c r="AG615" i="5"/>
  <c r="AG25" i="5"/>
  <c r="AG264" i="5"/>
  <c r="AG293" i="5"/>
  <c r="AG508" i="5"/>
  <c r="AG44" i="5"/>
  <c r="AG667" i="5"/>
  <c r="AG377" i="5"/>
  <c r="AG519" i="5"/>
  <c r="AG492" i="5"/>
  <c r="AG520" i="5"/>
  <c r="AG588" i="5"/>
  <c r="AG145" i="5"/>
  <c r="AG4" i="5"/>
  <c r="AG608" i="5"/>
  <c r="AG13" i="5"/>
  <c r="AG480" i="5"/>
  <c r="AG274" i="5"/>
  <c r="AG389" i="5"/>
  <c r="AG385" i="5"/>
  <c r="AG112" i="5"/>
  <c r="AG657" i="5"/>
  <c r="AG341" i="5"/>
  <c r="AG289" i="5"/>
  <c r="AG407" i="5"/>
  <c r="AG668" i="5"/>
  <c r="AG194" i="5"/>
  <c r="AG216" i="5"/>
  <c r="AG436" i="5"/>
  <c r="AG17" i="5"/>
  <c r="AG576" i="5"/>
  <c r="AG242" i="5"/>
  <c r="AG298" i="5"/>
  <c r="AG413" i="5"/>
  <c r="AG346" i="5"/>
  <c r="AG525" i="5"/>
  <c r="AG596" i="5"/>
  <c r="AG448" i="5"/>
  <c r="AG563" i="5"/>
  <c r="AG545" i="5"/>
  <c r="AG551" i="5"/>
  <c r="AG326" i="5"/>
  <c r="AG469" i="5"/>
  <c r="AG94" i="5"/>
  <c r="AG497" i="5"/>
  <c r="AG417" i="5"/>
  <c r="AG199" i="5"/>
  <c r="AG41" i="5"/>
  <c r="AG507" i="5"/>
  <c r="AG640" i="5"/>
  <c r="AG561" i="5"/>
  <c r="AG605" i="5"/>
  <c r="AG591" i="5"/>
  <c r="AG460" i="5"/>
  <c r="AG153" i="5"/>
  <c r="AG557" i="5"/>
</calcChain>
</file>

<file path=xl/sharedStrings.xml><?xml version="1.0" encoding="utf-8"?>
<sst xmlns="http://schemas.openxmlformats.org/spreadsheetml/2006/main" count="9428" uniqueCount="2661">
  <si>
    <t>Rk</t>
  </si>
  <si>
    <t>Player</t>
  </si>
  <si>
    <t>Team</t>
  </si>
  <si>
    <t>Span Ended</t>
  </si>
  <si>
    <t>SO</t>
  </si>
  <si>
    <t>IP</t>
  </si>
  <si>
    <t>W</t>
  </si>
  <si>
    <t>L</t>
  </si>
  <si>
    <t>GS</t>
  </si>
  <si>
    <t>SV</t>
  </si>
  <si>
    <t>BSv</t>
  </si>
  <si>
    <t>CG</t>
  </si>
  <si>
    <t>SHO</t>
  </si>
  <si>
    <t>GF</t>
  </si>
  <si>
    <t>Dec</t>
  </si>
  <si>
    <t>W-L%</t>
  </si>
  <si>
    <t>ERA</t>
  </si>
  <si>
    <t>H</t>
  </si>
  <si>
    <t>R</t>
  </si>
  <si>
    <t>ER</t>
  </si>
  <si>
    <t>HR</t>
  </si>
  <si>
    <t>BB</t>
  </si>
  <si>
    <t>IBB</t>
  </si>
  <si>
    <t>HBP</t>
  </si>
  <si>
    <t>BK</t>
  </si>
  <si>
    <t>WP</t>
  </si>
  <si>
    <t>BF</t>
  </si>
  <si>
    <t>Ind. Games Link</t>
  </si>
  <si>
    <t>Player-additional</t>
  </si>
  <si>
    <t>Kerry Wood</t>
  </si>
  <si>
    <t>CHC</t>
  </si>
  <si>
    <t>Games List</t>
  </si>
  <si>
    <t>woodke02</t>
  </si>
  <si>
    <t>Herb Score</t>
  </si>
  <si>
    <t>CLE</t>
  </si>
  <si>
    <t>scorehe01</t>
  </si>
  <si>
    <t>José DeLeón</t>
  </si>
  <si>
    <t>PIT</t>
  </si>
  <si>
    <t>deleojo01</t>
  </si>
  <si>
    <t>Hideo Nomo</t>
  </si>
  <si>
    <t>LAD</t>
  </si>
  <si>
    <t>nomohi01</t>
  </si>
  <si>
    <t>Dwight Gooden</t>
  </si>
  <si>
    <t>NYM</t>
  </si>
  <si>
    <t>goodedw01</t>
  </si>
  <si>
    <t>Masahiro Tanaka</t>
  </si>
  <si>
    <t>NYY</t>
  </si>
  <si>
    <t>tanakma01</t>
  </si>
  <si>
    <t>Stephen Strasburg</t>
  </si>
  <si>
    <t>WSN</t>
  </si>
  <si>
    <t>strasst01</t>
  </si>
  <si>
    <t>Paul Skenes</t>
  </si>
  <si>
    <t>skenepa01</t>
  </si>
  <si>
    <t>Gary Nolan</t>
  </si>
  <si>
    <t>CIN</t>
  </si>
  <si>
    <t>Taj Bradley</t>
  </si>
  <si>
    <t>TBR</t>
  </si>
  <si>
    <t>bradlta01</t>
  </si>
  <si>
    <t>Freddy Peralta</t>
  </si>
  <si>
    <t>MIL</t>
  </si>
  <si>
    <t>peralfr01</t>
  </si>
  <si>
    <t>Kodai Senga</t>
  </si>
  <si>
    <t>sengako01</t>
  </si>
  <si>
    <t>Matt Harvey</t>
  </si>
  <si>
    <t>harvema01</t>
  </si>
  <si>
    <t>Mark Prior</t>
  </si>
  <si>
    <t>priorma01</t>
  </si>
  <si>
    <t>Tom Griffin</t>
  </si>
  <si>
    <t>HOU</t>
  </si>
  <si>
    <t>griffto02</t>
  </si>
  <si>
    <t>Jared Jones</t>
  </si>
  <si>
    <t>jonesja09</t>
  </si>
  <si>
    <t>Dinelson Lamet</t>
  </si>
  <si>
    <t>SDP</t>
  </si>
  <si>
    <t>lametdi01</t>
  </si>
  <si>
    <t>Óliver Pérez</t>
  </si>
  <si>
    <t>perezol01</t>
  </si>
  <si>
    <t>Al Leiter</t>
  </si>
  <si>
    <t>leiteal01</t>
  </si>
  <si>
    <t>Andrew Abbott</t>
  </si>
  <si>
    <t>abbotan01</t>
  </si>
  <si>
    <t>Yu Darvish</t>
  </si>
  <si>
    <t>TEX</t>
  </si>
  <si>
    <t>darviyu01</t>
  </si>
  <si>
    <t>Michael Pineda</t>
  </si>
  <si>
    <t>SEA</t>
  </si>
  <si>
    <t>pinedmi01</t>
  </si>
  <si>
    <t>Andy Benes</t>
  </si>
  <si>
    <t>1989-08-11 (1)</t>
  </si>
  <si>
    <t>benesan01</t>
  </si>
  <si>
    <t>Danny Salazar</t>
  </si>
  <si>
    <t>salazda01</t>
  </si>
  <si>
    <t>Félix Hernández</t>
  </si>
  <si>
    <t>hernafe02</t>
  </si>
  <si>
    <t>Tim Hudson</t>
  </si>
  <si>
    <t>OAK</t>
  </si>
  <si>
    <t>hudsoti01</t>
  </si>
  <si>
    <t>Nick Lodolo</t>
  </si>
  <si>
    <t>lodolni01</t>
  </si>
  <si>
    <t>Hunter Greene</t>
  </si>
  <si>
    <t>greenhu01</t>
  </si>
  <si>
    <t>Ian Anderson</t>
  </si>
  <si>
    <t>ATL</t>
  </si>
  <si>
    <t>2020-08-26 (1)</t>
  </si>
  <si>
    <t>anderia01</t>
  </si>
  <si>
    <t>Daisuke Matsuzaka</t>
  </si>
  <si>
    <t>BOS</t>
  </si>
  <si>
    <t>matsuda01</t>
  </si>
  <si>
    <t>Orlando Hernández</t>
  </si>
  <si>
    <t>hernaor01</t>
  </si>
  <si>
    <t>Luis Gil</t>
  </si>
  <si>
    <t>gillu01</t>
  </si>
  <si>
    <t>Kazuhisa Ishii</t>
  </si>
  <si>
    <t>ishiika01</t>
  </si>
  <si>
    <t>Trevor Rogers</t>
  </si>
  <si>
    <t>MIA</t>
  </si>
  <si>
    <t>2020-08-25 (2)</t>
  </si>
  <si>
    <t>rogertr01</t>
  </si>
  <si>
    <t>Chris Paddack</t>
  </si>
  <si>
    <t>paddach01</t>
  </si>
  <si>
    <t>Tim Lincecum</t>
  </si>
  <si>
    <t>SFG</t>
  </si>
  <si>
    <t>linceti01</t>
  </si>
  <si>
    <t>Dontrelle Willis</t>
  </si>
  <si>
    <t>FLA</t>
  </si>
  <si>
    <t>willido03</t>
  </si>
  <si>
    <t>Lynn McGlothen</t>
  </si>
  <si>
    <t>1972-06-25 (2)</t>
  </si>
  <si>
    <t>mcgloly01</t>
  </si>
  <si>
    <t>Yoshinobu Yamamoto</t>
  </si>
  <si>
    <t>yamamyo01</t>
  </si>
  <si>
    <t>Jerad Eickhoff</t>
  </si>
  <si>
    <t>PHI</t>
  </si>
  <si>
    <t>eickhje01</t>
  </si>
  <si>
    <t>Lance McCullers Jr.</t>
  </si>
  <si>
    <t>mcculla02</t>
  </si>
  <si>
    <t>Willie Adams</t>
  </si>
  <si>
    <t>adamswi02</t>
  </si>
  <si>
    <t>MacKenzie Gore</t>
  </si>
  <si>
    <t>Alek Manoah</t>
  </si>
  <si>
    <t>TOR</t>
  </si>
  <si>
    <t>2021-05-27 (1)</t>
  </si>
  <si>
    <t>manoaal01</t>
  </si>
  <si>
    <t>Zac Gallen</t>
  </si>
  <si>
    <t>ARIMIA</t>
  </si>
  <si>
    <t>galleza01</t>
  </si>
  <si>
    <t>Hyun Jin Ryu</t>
  </si>
  <si>
    <t>ryuhy01</t>
  </si>
  <si>
    <t>Brandon Beachy</t>
  </si>
  <si>
    <t>beachbr01</t>
  </si>
  <si>
    <t>Jordan Zimmermann</t>
  </si>
  <si>
    <t>zimmejo02</t>
  </si>
  <si>
    <t>Burt Hooton</t>
  </si>
  <si>
    <t>hootobu01</t>
  </si>
  <si>
    <t>Shota Imanaga</t>
  </si>
  <si>
    <t>imanash01</t>
  </si>
  <si>
    <t>Gavin Williams</t>
  </si>
  <si>
    <t>williga01</t>
  </si>
  <si>
    <t>Luis Castillo</t>
  </si>
  <si>
    <t>castilu02</t>
  </si>
  <si>
    <t>Noah Syndergaard</t>
  </si>
  <si>
    <t>syndeno01</t>
  </si>
  <si>
    <t>John Candelaria</t>
  </si>
  <si>
    <t>1975-06-08 (1)</t>
  </si>
  <si>
    <t>candejo01</t>
  </si>
  <si>
    <t>Don Sutton</t>
  </si>
  <si>
    <t>suttodo01</t>
  </si>
  <si>
    <t>Joe Ryan</t>
  </si>
  <si>
    <t>MIN</t>
  </si>
  <si>
    <t>ryanjo04</t>
  </si>
  <si>
    <t>Mitch Keller</t>
  </si>
  <si>
    <t>2019-05-27 (2)</t>
  </si>
  <si>
    <t>kellemi03</t>
  </si>
  <si>
    <t>Shane Bieber</t>
  </si>
  <si>
    <t>biebesh01</t>
  </si>
  <si>
    <t>Jake Faria</t>
  </si>
  <si>
    <t>fariaja01</t>
  </si>
  <si>
    <t>John Lamb</t>
  </si>
  <si>
    <t>lambjo02</t>
  </si>
  <si>
    <t>Joe Ross</t>
  </si>
  <si>
    <t>rossjo01</t>
  </si>
  <si>
    <t>Josh Beckett</t>
  </si>
  <si>
    <t>beckejo02</t>
  </si>
  <si>
    <t>Shawn Chacón</t>
  </si>
  <si>
    <t>COL</t>
  </si>
  <si>
    <t>chacosh01</t>
  </si>
  <si>
    <t>Octavio Dotel</t>
  </si>
  <si>
    <t>1999-08-22 (1)</t>
  </si>
  <si>
    <t>doteloc01</t>
  </si>
  <si>
    <t>Steve Trachsel</t>
  </si>
  <si>
    <t>trachst01</t>
  </si>
  <si>
    <t>Bert Blyleven</t>
  </si>
  <si>
    <t>blylebe01</t>
  </si>
  <si>
    <t>SLB</t>
  </si>
  <si>
    <t>Tanner Houck</t>
  </si>
  <si>
    <t>Griffin Canning</t>
  </si>
  <si>
    <t>LAA</t>
  </si>
  <si>
    <t>cannigr01</t>
  </si>
  <si>
    <t>Michael Fulmer</t>
  </si>
  <si>
    <t>DET</t>
  </si>
  <si>
    <t>fulmemi01</t>
  </si>
  <si>
    <t>Jesse Hahn</t>
  </si>
  <si>
    <t>hahnje01</t>
  </si>
  <si>
    <t>Bill Pulsipher</t>
  </si>
  <si>
    <t>pulsibi01</t>
  </si>
  <si>
    <t>Erik Hanson</t>
  </si>
  <si>
    <t>hansoer01</t>
  </si>
  <si>
    <t>Dave Righetti</t>
  </si>
  <si>
    <t>righeda01</t>
  </si>
  <si>
    <t>Grayson Rodriguez</t>
  </si>
  <si>
    <t>BAL</t>
  </si>
  <si>
    <t>rodrigr01</t>
  </si>
  <si>
    <t>Blake Snell</t>
  </si>
  <si>
    <t>snellbl01</t>
  </si>
  <si>
    <t>Steven Matz</t>
  </si>
  <si>
    <t>matzst01</t>
  </si>
  <si>
    <t>Sonny Gray</t>
  </si>
  <si>
    <t>Bill Parsons</t>
  </si>
  <si>
    <t>parsobi01</t>
  </si>
  <si>
    <t>Bo Belinsky</t>
  </si>
  <si>
    <t>belinbo01</t>
  </si>
  <si>
    <t>Spencer Arrighetti</t>
  </si>
  <si>
    <t>arrigsp01</t>
  </si>
  <si>
    <t>Jordan Yamamoto</t>
  </si>
  <si>
    <t>yamamjo01</t>
  </si>
  <si>
    <t>Sean Newcomb</t>
  </si>
  <si>
    <t>2017-06-10 (1)</t>
  </si>
  <si>
    <t>newcose01</t>
  </si>
  <si>
    <t>Yordano Ventura</t>
  </si>
  <si>
    <t>KCR</t>
  </si>
  <si>
    <t>ventuyo01</t>
  </si>
  <si>
    <t>Tony Cingrani</t>
  </si>
  <si>
    <t>Johnny Cueto</t>
  </si>
  <si>
    <t>cuetojo01</t>
  </si>
  <si>
    <t>Clay Buchholz</t>
  </si>
  <si>
    <t>Rich Harden</t>
  </si>
  <si>
    <t>harderi01</t>
  </si>
  <si>
    <t>Eric Gagné</t>
  </si>
  <si>
    <t>gagneer01</t>
  </si>
  <si>
    <t>Alan Benes</t>
  </si>
  <si>
    <t>STL</t>
  </si>
  <si>
    <t>benesal01</t>
  </si>
  <si>
    <t>Stu Miller</t>
  </si>
  <si>
    <t>Cy Blanton</t>
  </si>
  <si>
    <t>Bryan Woo</t>
  </si>
  <si>
    <t>woobr01</t>
  </si>
  <si>
    <t>Eury Pérez</t>
  </si>
  <si>
    <t>perezeu02</t>
  </si>
  <si>
    <t>Shane Baz</t>
  </si>
  <si>
    <t>bazsh01</t>
  </si>
  <si>
    <t>Tylor Megill</t>
  </si>
  <si>
    <t>megilty01</t>
  </si>
  <si>
    <t>Shane McClanahan</t>
  </si>
  <si>
    <t>mcclash01</t>
  </si>
  <si>
    <t>Nick Kingham</t>
  </si>
  <si>
    <t>kinghni01</t>
  </si>
  <si>
    <t>Shane Greene</t>
  </si>
  <si>
    <t>Chris Archer</t>
  </si>
  <si>
    <t>Ricky Romero</t>
  </si>
  <si>
    <t>romerri01</t>
  </si>
  <si>
    <t>Brandon Webb</t>
  </si>
  <si>
    <t>ARI</t>
  </si>
  <si>
    <t>Dennis Bennett</t>
  </si>
  <si>
    <t>Bobby Miller</t>
  </si>
  <si>
    <t>millebo06</t>
  </si>
  <si>
    <t>Logan Allen</t>
  </si>
  <si>
    <t>allenlo02</t>
  </si>
  <si>
    <t>Logan Gilbert</t>
  </si>
  <si>
    <t>gilbelo01</t>
  </si>
  <si>
    <t>Triston McKenzie</t>
  </si>
  <si>
    <t>Dylan Cease</t>
  </si>
  <si>
    <t>CHW</t>
  </si>
  <si>
    <t>2019-07-03 (1)</t>
  </si>
  <si>
    <t>ceasedy01</t>
  </si>
  <si>
    <t>Nick Pivetta</t>
  </si>
  <si>
    <t>pivetni01</t>
  </si>
  <si>
    <t>Jordan Montgomery</t>
  </si>
  <si>
    <t>montgjo01</t>
  </si>
  <si>
    <t>Tyler Duffey</t>
  </si>
  <si>
    <t>duffety01</t>
  </si>
  <si>
    <t>Taylor Jungmann</t>
  </si>
  <si>
    <t>jungmta01</t>
  </si>
  <si>
    <t>Jacob deGrom</t>
  </si>
  <si>
    <t>degroja01</t>
  </si>
  <si>
    <t>Dan Straily</t>
  </si>
  <si>
    <t>straida01</t>
  </si>
  <si>
    <t>Wade Davis</t>
  </si>
  <si>
    <t>daviswa01</t>
  </si>
  <si>
    <t>Brian Matusz</t>
  </si>
  <si>
    <t>matusbr01</t>
  </si>
  <si>
    <t>Barry Zito</t>
  </si>
  <si>
    <t>zitoba01</t>
  </si>
  <si>
    <t>Shawn Estes</t>
  </si>
  <si>
    <t>estessh01</t>
  </si>
  <si>
    <t>Tom Phoebus</t>
  </si>
  <si>
    <t>1966-09-15 (1)</t>
  </si>
  <si>
    <t>phoebto01</t>
  </si>
  <si>
    <t>Luis Tiant</t>
  </si>
  <si>
    <t>Kyle Harrison</t>
  </si>
  <si>
    <t>harriky01</t>
  </si>
  <si>
    <t>Louie Varland</t>
  </si>
  <si>
    <t>2022-09-07 (1)</t>
  </si>
  <si>
    <t>varlalo01</t>
  </si>
  <si>
    <t>Josiah Gray</t>
  </si>
  <si>
    <t>Brady Singer</t>
  </si>
  <si>
    <t>singebr01</t>
  </si>
  <si>
    <t>Michael Soroka</t>
  </si>
  <si>
    <t>sorokmi01</t>
  </si>
  <si>
    <t>Tyler Mahle</t>
  </si>
  <si>
    <t>mahlety01</t>
  </si>
  <si>
    <t>Tyler Anderson</t>
  </si>
  <si>
    <t>anderty01</t>
  </si>
  <si>
    <t>Roenis Elías</t>
  </si>
  <si>
    <t>eliasro01</t>
  </si>
  <si>
    <t>José Fernández</t>
  </si>
  <si>
    <t>fernajo02</t>
  </si>
  <si>
    <t>Christian Friedrich</t>
  </si>
  <si>
    <t>friedch01</t>
  </si>
  <si>
    <t>Mike Fiers</t>
  </si>
  <si>
    <t>Juan Cruz</t>
  </si>
  <si>
    <t>cruzju02</t>
  </si>
  <si>
    <t>Jim Merritt</t>
  </si>
  <si>
    <t>BRO</t>
  </si>
  <si>
    <t>Tanner Bibee</t>
  </si>
  <si>
    <t>bibeeta01</t>
  </si>
  <si>
    <t>Dane Dunning</t>
  </si>
  <si>
    <t>CHWTEX</t>
  </si>
  <si>
    <t>dunnida01</t>
  </si>
  <si>
    <t>Joey Lucchesi</t>
  </si>
  <si>
    <t>lucchjo01</t>
  </si>
  <si>
    <t>Joe Musgrove</t>
  </si>
  <si>
    <t>Daniel Mengden</t>
  </si>
  <si>
    <t>mengdda01</t>
  </si>
  <si>
    <t>Julio Urías</t>
  </si>
  <si>
    <t>Kenta Maeda</t>
  </si>
  <si>
    <t>maedake01</t>
  </si>
  <si>
    <t>Aaron Nola</t>
  </si>
  <si>
    <t>nolaaa01</t>
  </si>
  <si>
    <t>Bud Norris</t>
  </si>
  <si>
    <t>Marc Rzepczynski</t>
  </si>
  <si>
    <t>rzepcma01</t>
  </si>
  <si>
    <t>Aaron Harang</t>
  </si>
  <si>
    <t>haranaa01</t>
  </si>
  <si>
    <t>Chuck Smith</t>
  </si>
  <si>
    <t>smithch07</t>
  </si>
  <si>
    <t>Tony Saunders</t>
  </si>
  <si>
    <t>saundto01</t>
  </si>
  <si>
    <t>Greg Swindell</t>
  </si>
  <si>
    <t>swindgr01</t>
  </si>
  <si>
    <t>Roger Clemens</t>
  </si>
  <si>
    <t>clemero02</t>
  </si>
  <si>
    <t>David Clyde</t>
  </si>
  <si>
    <t>clydeda01</t>
  </si>
  <si>
    <t>Virgil Trucks</t>
  </si>
  <si>
    <t>George Earnshaw</t>
  </si>
  <si>
    <t>PHA</t>
  </si>
  <si>
    <t>James Kaprielian</t>
  </si>
  <si>
    <t>Brendan McKay</t>
  </si>
  <si>
    <t>mckaybr01</t>
  </si>
  <si>
    <t>Trent Thornton</t>
  </si>
  <si>
    <t>thorntr01</t>
  </si>
  <si>
    <t>Andrew Suárez</t>
  </si>
  <si>
    <t>suarean01</t>
  </si>
  <si>
    <t>Robert Gsellman</t>
  </si>
  <si>
    <t>Luis Severino</t>
  </si>
  <si>
    <t>severlu01</t>
  </si>
  <si>
    <t>Jon Gray</t>
  </si>
  <si>
    <t>grayjo02</t>
  </si>
  <si>
    <t>James Paxton</t>
  </si>
  <si>
    <t>paxtoja01</t>
  </si>
  <si>
    <t>Drew Smyly</t>
  </si>
  <si>
    <t>smylydr01</t>
  </si>
  <si>
    <t>Jered Weaver</t>
  </si>
  <si>
    <t>weaveje02</t>
  </si>
  <si>
    <t>Cole Hamels</t>
  </si>
  <si>
    <t>hamelco01</t>
  </si>
  <si>
    <t>Cliff Lee</t>
  </si>
  <si>
    <t>leecl02</t>
  </si>
  <si>
    <t>Brian Barnes</t>
  </si>
  <si>
    <t>MON</t>
  </si>
  <si>
    <t>barnebr01</t>
  </si>
  <si>
    <t>Alex Fernandez</t>
  </si>
  <si>
    <t>1990-08-02 (1)</t>
  </si>
  <si>
    <t>fernaal01</t>
  </si>
  <si>
    <t>Scott Sanderson</t>
  </si>
  <si>
    <t>John Montefusco</t>
  </si>
  <si>
    <t>Steve Dunning</t>
  </si>
  <si>
    <t>1970-07-26 (1)</t>
  </si>
  <si>
    <t>dunnist01</t>
  </si>
  <si>
    <t>Jim Nash</t>
  </si>
  <si>
    <t>KCA</t>
  </si>
  <si>
    <t>1966-07-03 (2)</t>
  </si>
  <si>
    <t>1966-08-19 (1)</t>
  </si>
  <si>
    <t>nashji01</t>
  </si>
  <si>
    <t>Juan Marichal</t>
  </si>
  <si>
    <t>maricju01</t>
  </si>
  <si>
    <t>Bryce Miller</t>
  </si>
  <si>
    <t>millebr04</t>
  </si>
  <si>
    <t>George Kirby</t>
  </si>
  <si>
    <t>kirbyge01</t>
  </si>
  <si>
    <t>Kris Bubic</t>
  </si>
  <si>
    <t>bubickr01</t>
  </si>
  <si>
    <t>Nate Karns</t>
  </si>
  <si>
    <t>TBRWSN</t>
  </si>
  <si>
    <t>karnsna01</t>
  </si>
  <si>
    <t>Matt Moore</t>
  </si>
  <si>
    <t>Travis Wood</t>
  </si>
  <si>
    <t>woodtr01</t>
  </si>
  <si>
    <t>Greg Smith</t>
  </si>
  <si>
    <t>smithgr02</t>
  </si>
  <si>
    <t>Adam Eaton</t>
  </si>
  <si>
    <t>eatonad01</t>
  </si>
  <si>
    <t>Randy Wolf</t>
  </si>
  <si>
    <t>Bryan Rekar</t>
  </si>
  <si>
    <t>rekarbr01</t>
  </si>
  <si>
    <t>Jason Bere</t>
  </si>
  <si>
    <t>bereja01</t>
  </si>
  <si>
    <t>Chris Nabholz</t>
  </si>
  <si>
    <t>1990-06-11 (2)</t>
  </si>
  <si>
    <t>nabhoch01</t>
  </si>
  <si>
    <t>Rick Reuschel</t>
  </si>
  <si>
    <t>Mike Bolsinger</t>
  </si>
  <si>
    <t>Drew Hutchison</t>
  </si>
  <si>
    <t>hutchdr01</t>
  </si>
  <si>
    <t>Andy Sonnanstine</t>
  </si>
  <si>
    <t>TBD</t>
  </si>
  <si>
    <t>sonnaan01</t>
  </si>
  <si>
    <t>Ramón Ortiz</t>
  </si>
  <si>
    <t>ANA</t>
  </si>
  <si>
    <t>ortizra02</t>
  </si>
  <si>
    <t>Blake Stein</t>
  </si>
  <si>
    <t>steinbl01</t>
  </si>
  <si>
    <t>Steve Parris</t>
  </si>
  <si>
    <t>1995-08-04 (2)</t>
  </si>
  <si>
    <t>parrist01</t>
  </si>
  <si>
    <t>Floyd Bannister</t>
  </si>
  <si>
    <t>Bill Slayback</t>
  </si>
  <si>
    <t>Gary Gentry</t>
  </si>
  <si>
    <t>gentrga01</t>
  </si>
  <si>
    <t>Bryce Elder</t>
  </si>
  <si>
    <t>Dean Kremer</t>
  </si>
  <si>
    <t>kremede01</t>
  </si>
  <si>
    <t>Jack Flaherty</t>
  </si>
  <si>
    <t>Jameson Taillon</t>
  </si>
  <si>
    <t>taillja01</t>
  </si>
  <si>
    <t>Raisel Iglesias</t>
  </si>
  <si>
    <t>Chase Anderson</t>
  </si>
  <si>
    <t>anderch01</t>
  </si>
  <si>
    <t>Stephen Fife</t>
  </si>
  <si>
    <t>fifest01</t>
  </si>
  <si>
    <t>A.J. Griffin</t>
  </si>
  <si>
    <t>griffaj01</t>
  </si>
  <si>
    <t>Wei-Yin Chen</t>
  </si>
  <si>
    <t>chenwe02</t>
  </si>
  <si>
    <t>Zach McAllister</t>
  </si>
  <si>
    <t>mcallza01</t>
  </si>
  <si>
    <t>David Purcey</t>
  </si>
  <si>
    <t>purceda01</t>
  </si>
  <si>
    <t>Yovani Gallardo</t>
  </si>
  <si>
    <t>Phil Hughes</t>
  </si>
  <si>
    <t>hugheph01</t>
  </si>
  <si>
    <t>Jeremy Bonderman</t>
  </si>
  <si>
    <t>bondeje01</t>
  </si>
  <si>
    <t>Rolando Arrojo</t>
  </si>
  <si>
    <t>arrojro01</t>
  </si>
  <si>
    <t>Rick Krivda</t>
  </si>
  <si>
    <t>krivdri01</t>
  </si>
  <si>
    <t>Kevin Ritz</t>
  </si>
  <si>
    <t>ritzke01</t>
  </si>
  <si>
    <t>Charles Hudson</t>
  </si>
  <si>
    <t>hudsoch02</t>
  </si>
  <si>
    <t>Bob Shirley</t>
  </si>
  <si>
    <t>shirlbo01</t>
  </si>
  <si>
    <t>Steve Busby</t>
  </si>
  <si>
    <t>1972-09-08 (2)</t>
  </si>
  <si>
    <t>busbyst01</t>
  </si>
  <si>
    <t>Dick Drott</t>
  </si>
  <si>
    <t>Kyle Bradish</t>
  </si>
  <si>
    <t>bradiky01</t>
  </si>
  <si>
    <t>Eli Morgan</t>
  </si>
  <si>
    <t>morgael01</t>
  </si>
  <si>
    <t>Aaron Civale</t>
  </si>
  <si>
    <t>civalaa01</t>
  </si>
  <si>
    <t>José Suarez</t>
  </si>
  <si>
    <t>suarejo01</t>
  </si>
  <si>
    <t>Spencer Turnbull</t>
  </si>
  <si>
    <t>Pablo López</t>
  </si>
  <si>
    <t>lopezpa01</t>
  </si>
  <si>
    <t>Henry Owens</t>
  </si>
  <si>
    <t>owenshe02</t>
  </si>
  <si>
    <t>Eduardo Rodríguez</t>
  </si>
  <si>
    <t>2015-07-20 (1)</t>
  </si>
  <si>
    <t>rodried05</t>
  </si>
  <si>
    <t>Tsuyoshi Wada</t>
  </si>
  <si>
    <t>2014-07-08 (2)</t>
  </si>
  <si>
    <t>wadats01</t>
  </si>
  <si>
    <t>Jordan Lyles</t>
  </si>
  <si>
    <t>lylesjo01</t>
  </si>
  <si>
    <t>Kenshin Kawakami</t>
  </si>
  <si>
    <t>kawakke01</t>
  </si>
  <si>
    <t>Scott Richmond</t>
  </si>
  <si>
    <t>richmsc01</t>
  </si>
  <si>
    <t>Francisco Liriano</t>
  </si>
  <si>
    <t>John Stephens</t>
  </si>
  <si>
    <t>Rob Bell</t>
  </si>
  <si>
    <t>bellro01</t>
  </si>
  <si>
    <t>Ken Cloude</t>
  </si>
  <si>
    <t>Osvaldo Fernández</t>
  </si>
  <si>
    <t>fernaos01</t>
  </si>
  <si>
    <t>Juan Guzmán</t>
  </si>
  <si>
    <t>guzmaju01</t>
  </si>
  <si>
    <t>Kelly Downs</t>
  </si>
  <si>
    <t>downske01</t>
  </si>
  <si>
    <t>Pete Broberg</t>
  </si>
  <si>
    <t>WSA</t>
  </si>
  <si>
    <t>1971-08-12 (2)</t>
  </si>
  <si>
    <t>brobepe01</t>
  </si>
  <si>
    <t>Chuck Dobson</t>
  </si>
  <si>
    <t>dobsoch01</t>
  </si>
  <si>
    <t>Gordon Jones</t>
  </si>
  <si>
    <t>Mitchell Parker</t>
  </si>
  <si>
    <t>parkemi01</t>
  </si>
  <si>
    <t>Reese Olson</t>
  </si>
  <si>
    <t>Luis Medina</t>
  </si>
  <si>
    <t>Hayden Wesneski</t>
  </si>
  <si>
    <t>Zach Thompson</t>
  </si>
  <si>
    <t>thompza01</t>
  </si>
  <si>
    <t>Bailey Ober</t>
  </si>
  <si>
    <t>oberba01</t>
  </si>
  <si>
    <t>Tyler Beede</t>
  </si>
  <si>
    <t>Luke Weaver</t>
  </si>
  <si>
    <t>Mike Montgomery</t>
  </si>
  <si>
    <t>montgmi01</t>
  </si>
  <si>
    <t>Zack Wheeler</t>
  </si>
  <si>
    <t>2013-06-18 (2)</t>
  </si>
  <si>
    <t>wheelza01</t>
  </si>
  <si>
    <t>Miguel González</t>
  </si>
  <si>
    <t>Mike Minor</t>
  </si>
  <si>
    <t>Mike Leake</t>
  </si>
  <si>
    <t>leakemi01</t>
  </si>
  <si>
    <t>Wandy Rodríguez</t>
  </si>
  <si>
    <t>2005-07-19 (2)</t>
  </si>
  <si>
    <t>rodriwa01</t>
  </si>
  <si>
    <t>Scott Kazmir</t>
  </si>
  <si>
    <t>Doug Waechter</t>
  </si>
  <si>
    <t>Nick Neugebauer</t>
  </si>
  <si>
    <t>neugeni01</t>
  </si>
  <si>
    <t>Ryan Rupe</t>
  </si>
  <si>
    <t>rupery01</t>
  </si>
  <si>
    <t>Jeff Weaver</t>
  </si>
  <si>
    <t>weaveje01</t>
  </si>
  <si>
    <t>Scott Bankhead</t>
  </si>
  <si>
    <t>Teddy Higuera</t>
  </si>
  <si>
    <t>Pat Underwood</t>
  </si>
  <si>
    <t>Frank Tanana</t>
  </si>
  <si>
    <t>CAL</t>
  </si>
  <si>
    <t>1973-09-09 (2)</t>
  </si>
  <si>
    <t>tananfr01</t>
  </si>
  <si>
    <t>Rudy May</t>
  </si>
  <si>
    <t>Dave Morehead</t>
  </si>
  <si>
    <t>1963-06-16 (2)</t>
  </si>
  <si>
    <t>morehda01</t>
  </si>
  <si>
    <t>Harvey Haddix</t>
  </si>
  <si>
    <t>Bill Voiselle</t>
  </si>
  <si>
    <t>NYG</t>
  </si>
  <si>
    <t>Joe Boyle</t>
  </si>
  <si>
    <t>boylejo01</t>
  </si>
  <si>
    <t>J.P. France</t>
  </si>
  <si>
    <t>francjp01</t>
  </si>
  <si>
    <t>Ken Waldichuk</t>
  </si>
  <si>
    <t>waldike01</t>
  </si>
  <si>
    <t>Adrián Martínez</t>
  </si>
  <si>
    <t>2022-05-10 (2)</t>
  </si>
  <si>
    <t>martiad01</t>
  </si>
  <si>
    <t>Joan Adon</t>
  </si>
  <si>
    <t>adonjo01</t>
  </si>
  <si>
    <t>Glenn Otto</t>
  </si>
  <si>
    <t>ottogl01</t>
  </si>
  <si>
    <t>Tarik Skubal</t>
  </si>
  <si>
    <t>Fernando Romero</t>
  </si>
  <si>
    <t>romerfe01</t>
  </si>
  <si>
    <t>Sal Romano</t>
  </si>
  <si>
    <t>romansa01</t>
  </si>
  <si>
    <t>Sean Manaea</t>
  </si>
  <si>
    <t>manaese01</t>
  </si>
  <si>
    <t>Trevor May</t>
  </si>
  <si>
    <t>Yohan Pino</t>
  </si>
  <si>
    <t>pinoyo01</t>
  </si>
  <si>
    <t>Tyler Cloyd</t>
  </si>
  <si>
    <t>cloydty01</t>
  </si>
  <si>
    <t>Justin Grimm</t>
  </si>
  <si>
    <t>Rubby De La Rosa</t>
  </si>
  <si>
    <t>John Ely</t>
  </si>
  <si>
    <t>elyjo01</t>
  </si>
  <si>
    <t>James Shields</t>
  </si>
  <si>
    <t>shielja02</t>
  </si>
  <si>
    <t>Matt Cain</t>
  </si>
  <si>
    <t>cainma01</t>
  </si>
  <si>
    <t>Zach Duke</t>
  </si>
  <si>
    <t>dukeza01</t>
  </si>
  <si>
    <t>Jerome Williams</t>
  </si>
  <si>
    <t>willije01</t>
  </si>
  <si>
    <t>Runelvys Hernández</t>
  </si>
  <si>
    <t>2002-07-15 (2)</t>
  </si>
  <si>
    <t>hernaru03</t>
  </si>
  <si>
    <t>Carlos Hernández</t>
  </si>
  <si>
    <t>Nick Bierbrodt</t>
  </si>
  <si>
    <t>ARITBD</t>
  </si>
  <si>
    <t>bierbni01</t>
  </si>
  <si>
    <t>Bruce Chen</t>
  </si>
  <si>
    <t>chenbr01</t>
  </si>
  <si>
    <t>Eric Plunk</t>
  </si>
  <si>
    <t>Tom Browning</t>
  </si>
  <si>
    <t>brownto05</t>
  </si>
  <si>
    <t>Kurt Kepshire</t>
  </si>
  <si>
    <t>Tony Brizzolara</t>
  </si>
  <si>
    <t>1979-05-19 (1)</t>
  </si>
  <si>
    <t>brizzto01</t>
  </si>
  <si>
    <t>Tom Seaver</t>
  </si>
  <si>
    <t>seaveto01</t>
  </si>
  <si>
    <t>Jordan Wicks</t>
  </si>
  <si>
    <t>wicksjo01</t>
  </si>
  <si>
    <t>Edward Cabrera</t>
  </si>
  <si>
    <t>cabreed02</t>
  </si>
  <si>
    <t>Logan Webb</t>
  </si>
  <si>
    <t>webblo01</t>
  </si>
  <si>
    <t>Yusei Kikuchi</t>
  </si>
  <si>
    <t>kikucyu01</t>
  </si>
  <si>
    <t>Trevor Richards</t>
  </si>
  <si>
    <t>richatr01</t>
  </si>
  <si>
    <t>Cody Reed</t>
  </si>
  <si>
    <t>reedco01</t>
  </si>
  <si>
    <t>Carlos Rodón</t>
  </si>
  <si>
    <t>Chris Heston</t>
  </si>
  <si>
    <t>Gerrit Cole</t>
  </si>
  <si>
    <t>colege01</t>
  </si>
  <si>
    <t>Tyler Skaggs</t>
  </si>
  <si>
    <t>2012-08-22 (1)</t>
  </si>
  <si>
    <t>skaggty01</t>
  </si>
  <si>
    <t>Danny Duffy</t>
  </si>
  <si>
    <t>duffyda01</t>
  </si>
  <si>
    <t>Alex Cobb</t>
  </si>
  <si>
    <t>cobbal01</t>
  </si>
  <si>
    <t>David Price</t>
  </si>
  <si>
    <t>Garrett Olson</t>
  </si>
  <si>
    <t>olsonga01</t>
  </si>
  <si>
    <t>Jon Lester</t>
  </si>
  <si>
    <t>lestejo01</t>
  </si>
  <si>
    <t>Jake Peavy</t>
  </si>
  <si>
    <t>peavyja01</t>
  </si>
  <si>
    <t>Tim Redding</t>
  </si>
  <si>
    <t>Kip Wells</t>
  </si>
  <si>
    <t>wellski01</t>
  </si>
  <si>
    <t>Justin Thompson</t>
  </si>
  <si>
    <t>thompju02</t>
  </si>
  <si>
    <t>Mike Grace</t>
  </si>
  <si>
    <t>gracemi02</t>
  </si>
  <si>
    <t>John Ericks</t>
  </si>
  <si>
    <t>erickjo01</t>
  </si>
  <si>
    <t>Scott Sanders</t>
  </si>
  <si>
    <t>1993-08-06 (2)</t>
  </si>
  <si>
    <t>sandesc02</t>
  </si>
  <si>
    <t>Aaron Sele</t>
  </si>
  <si>
    <t>seleaa01</t>
  </si>
  <si>
    <t>Pat Combs</t>
  </si>
  <si>
    <t>combspa01</t>
  </si>
  <si>
    <t>Don Aase</t>
  </si>
  <si>
    <t>aasedo01</t>
  </si>
  <si>
    <t>Jerry Garvin</t>
  </si>
  <si>
    <t>garvije01</t>
  </si>
  <si>
    <t>Pete Falcone</t>
  </si>
  <si>
    <t>1975-04-13 (2)</t>
  </si>
  <si>
    <t>falcope01</t>
  </si>
  <si>
    <t>Jim Maloney</t>
  </si>
  <si>
    <t>Ray Sadecki</t>
  </si>
  <si>
    <t>1960-07-04 (2)</t>
  </si>
  <si>
    <t>sadecra01</t>
  </si>
  <si>
    <t>Danny McDevitt</t>
  </si>
  <si>
    <t>Joe Page</t>
  </si>
  <si>
    <t>Brandon Pfaadt</t>
  </si>
  <si>
    <t>pfaadbr01</t>
  </si>
  <si>
    <t>Brayan Bello</t>
  </si>
  <si>
    <t>Roansy Contreras</t>
  </si>
  <si>
    <t>Cristian Javier</t>
  </si>
  <si>
    <t>Adbert Alzolay</t>
  </si>
  <si>
    <t>Yefry Ramírez</t>
  </si>
  <si>
    <t>Dereck Rodríguez</t>
  </si>
  <si>
    <t>Jaime Barria</t>
  </si>
  <si>
    <t>barrija01</t>
  </si>
  <si>
    <t>Jharel Cotton</t>
  </si>
  <si>
    <t>cottojh01</t>
  </si>
  <si>
    <t>Reynaldo López</t>
  </si>
  <si>
    <t>Colin Rea</t>
  </si>
  <si>
    <t>Junior Guerra</t>
  </si>
  <si>
    <t>Shelby Miller</t>
  </si>
  <si>
    <t>Todd Redmond</t>
  </si>
  <si>
    <t>Juan Nicasio</t>
  </si>
  <si>
    <t>nicasju01</t>
  </si>
  <si>
    <t>Brett Cecil</t>
  </si>
  <si>
    <t>Justin Masterson</t>
  </si>
  <si>
    <t>Ubaldo Jiménez</t>
  </si>
  <si>
    <t>Boof Bonser</t>
  </si>
  <si>
    <t>bonsebo01</t>
  </si>
  <si>
    <t>Ervin Santana</t>
  </si>
  <si>
    <t>santaer01</t>
  </si>
  <si>
    <t>Zack Greinke</t>
  </si>
  <si>
    <t>greinza01</t>
  </si>
  <si>
    <t>Masato Yoshii</t>
  </si>
  <si>
    <t>yoshima01</t>
  </si>
  <si>
    <t>Javier Vázquez</t>
  </si>
  <si>
    <t>vazquja01</t>
  </si>
  <si>
    <t>Geremi González</t>
  </si>
  <si>
    <t>gonzaje01</t>
  </si>
  <si>
    <t>John Thomson</t>
  </si>
  <si>
    <t>thomsjo01</t>
  </si>
  <si>
    <t>Sam Militello</t>
  </si>
  <si>
    <t>militsa01</t>
  </si>
  <si>
    <t>Tim Wakefield</t>
  </si>
  <si>
    <t>wakefti01</t>
  </si>
  <si>
    <t>Jim Neidlinger</t>
  </si>
  <si>
    <t>neidlji01</t>
  </si>
  <si>
    <t>Mark Gubicza</t>
  </si>
  <si>
    <t>gubicma01</t>
  </si>
  <si>
    <t>Kevin Gross</t>
  </si>
  <si>
    <t>grosske01</t>
  </si>
  <si>
    <t>Eric Wilkins</t>
  </si>
  <si>
    <t>Dennis Blair</t>
  </si>
  <si>
    <t>blairde01</t>
  </si>
  <si>
    <t>Paul Splittorff</t>
  </si>
  <si>
    <t>1971-07-18 (1)</t>
  </si>
  <si>
    <t>splitpa01</t>
  </si>
  <si>
    <t>Wayne Simpson</t>
  </si>
  <si>
    <t>simpswa01</t>
  </si>
  <si>
    <t>Bill Burbach</t>
  </si>
  <si>
    <t>burbabi01</t>
  </si>
  <si>
    <t>Bill Butler</t>
  </si>
  <si>
    <t>Jim McAndrew</t>
  </si>
  <si>
    <t>1968-07-21 (1)</t>
  </si>
  <si>
    <t>mcandji01</t>
  </si>
  <si>
    <t>Season</t>
  </si>
  <si>
    <t>Name</t>
  </si>
  <si>
    <t>G</t>
  </si>
  <si>
    <t>K/9</t>
  </si>
  <si>
    <t>BB/9</t>
  </si>
  <si>
    <t>HR/9</t>
  </si>
  <si>
    <t>BABIP</t>
  </si>
  <si>
    <t>FIP</t>
  </si>
  <si>
    <t>WAR</t>
  </si>
  <si>
    <t>Satchel Paige</t>
  </si>
  <si>
    <t>Buddy Napier</t>
  </si>
  <si>
    <t>Al Brazle</t>
  </si>
  <si>
    <t>Steve Rogers</t>
  </si>
  <si>
    <t>Early Wynn</t>
  </si>
  <si>
    <t>WAS</t>
  </si>
  <si>
    <t>Cal Eldred</t>
  </si>
  <si>
    <t>Duster Mails</t>
  </si>
  <si>
    <t>Tiny Bonham</t>
  </si>
  <si>
    <t>Howie Pollet</t>
  </si>
  <si>
    <t>Jarred Cosart</t>
  </si>
  <si>
    <t>Pedro Astacio</t>
  </si>
  <si>
    <t>Jim Mooney</t>
  </si>
  <si>
    <t>Percy Bailey</t>
  </si>
  <si>
    <t>- - -</t>
  </si>
  <si>
    <t>Stan Bahnsen</t>
  </si>
  <si>
    <t>Mel Stottlemyre</t>
  </si>
  <si>
    <t>Jerry Koosman</t>
  </si>
  <si>
    <t>Johnny Beazley</t>
  </si>
  <si>
    <t>Willie Foster</t>
  </si>
  <si>
    <t>Tom Murphy</t>
  </si>
  <si>
    <t>Paul Maholm</t>
  </si>
  <si>
    <t>Orel Hershiser</t>
  </si>
  <si>
    <t>Bob Welch</t>
  </si>
  <si>
    <t>Brett Oberholtzer</t>
  </si>
  <si>
    <t>Elmer Riddle</t>
  </si>
  <si>
    <t>Bill Stafford</t>
  </si>
  <si>
    <t>Rube Ehrhardt</t>
  </si>
  <si>
    <t>Jim Hardin</t>
  </si>
  <si>
    <t>Ralph Birkofer</t>
  </si>
  <si>
    <t>Pat Jarvis</t>
  </si>
  <si>
    <t>Walker Buehler</t>
  </si>
  <si>
    <t>Art Mahaffey</t>
  </si>
  <si>
    <t>Jon Matlack</t>
  </si>
  <si>
    <t>Monte Pearson</t>
  </si>
  <si>
    <t>Gary Peters</t>
  </si>
  <si>
    <t>Jose Contreras</t>
  </si>
  <si>
    <t>Mark Fidrych</t>
  </si>
  <si>
    <t>Sal Maglie</t>
  </si>
  <si>
    <t>Aníbal Sánchez</t>
  </si>
  <si>
    <t>Lucas Giolito</t>
  </si>
  <si>
    <t>Jim Turner</t>
  </si>
  <si>
    <t>BSN</t>
  </si>
  <si>
    <t>Ernie White</t>
  </si>
  <si>
    <t>Willie Hubert</t>
  </si>
  <si>
    <t>Marius Russo</t>
  </si>
  <si>
    <t>Tom Johnson</t>
  </si>
  <si>
    <t>Reggie Grabowski</t>
  </si>
  <si>
    <t>Daniel Hudson</t>
  </si>
  <si>
    <t>Ewell Blackwell</t>
  </si>
  <si>
    <t>Bruce Ruffin</t>
  </si>
  <si>
    <t>Kyle Hendricks</t>
  </si>
  <si>
    <t>Moe Drabowsky</t>
  </si>
  <si>
    <t>Petie Behan</t>
  </si>
  <si>
    <t>Fernando Valenzuela</t>
  </si>
  <si>
    <t>Joe Hesketh</t>
  </si>
  <si>
    <t>Milo Candini</t>
  </si>
  <si>
    <t>Floyd Youmans</t>
  </si>
  <si>
    <t>Ed Wright</t>
  </si>
  <si>
    <t>Al Grabowski</t>
  </si>
  <si>
    <t>Hank Borowy</t>
  </si>
  <si>
    <t>Shane Reynolds</t>
  </si>
  <si>
    <t>Charles Wensloff</t>
  </si>
  <si>
    <t>Randy Tomlin</t>
  </si>
  <si>
    <t>John Fulgham</t>
  </si>
  <si>
    <t>Ben McDonald</t>
  </si>
  <si>
    <t>Nate Andrews</t>
  </si>
  <si>
    <t>Hank Gornicki</t>
  </si>
  <si>
    <t>Tim Pugh</t>
  </si>
  <si>
    <t>Rickey Clark</t>
  </si>
  <si>
    <t>Kevin Appier</t>
  </si>
  <si>
    <t>Don Newcombe</t>
  </si>
  <si>
    <t>Arnold Carter</t>
  </si>
  <si>
    <t>Cliff Melton</t>
  </si>
  <si>
    <t>Bob Sadowski</t>
  </si>
  <si>
    <t>Ed Bahr</t>
  </si>
  <si>
    <t>Paul Hartzell</t>
  </si>
  <si>
    <t>Ted Wilks</t>
  </si>
  <si>
    <t>Freddie Fitzsimmons</t>
  </si>
  <si>
    <t>Hisashi Iwakuma</t>
  </si>
  <si>
    <t>Jason Jacome</t>
  </si>
  <si>
    <t>Dave Goltz</t>
  </si>
  <si>
    <t>Dick Hughes</t>
  </si>
  <si>
    <t>Bill Bevens</t>
  </si>
  <si>
    <t>Seth Lugo</t>
  </si>
  <si>
    <t>Scott Erickson</t>
  </si>
  <si>
    <t>Kip Young</t>
  </si>
  <si>
    <t>Wally Bunker</t>
  </si>
  <si>
    <t>Jimmy Johnson</t>
  </si>
  <si>
    <t>Mark Thurmond</t>
  </si>
  <si>
    <t>Kameron Loe</t>
  </si>
  <si>
    <t>Fred Frankhouse</t>
  </si>
  <si>
    <t>Carl Willey</t>
  </si>
  <si>
    <t>Jaime García</t>
  </si>
  <si>
    <t>Lefty Wilson</t>
  </si>
  <si>
    <t>Bubba Church</t>
  </si>
  <si>
    <t>Kirk Rueter</t>
  </si>
  <si>
    <t>Brian Duensing</t>
  </si>
  <si>
    <t>Collin McHugh</t>
  </si>
  <si>
    <t>Bob Keegan</t>
  </si>
  <si>
    <t>Britt Burns</t>
  </si>
  <si>
    <t>Joba Chamberlain</t>
  </si>
  <si>
    <t>Spencer Strider</t>
  </si>
  <si>
    <t>Dick Tidrow</t>
  </si>
  <si>
    <t>Whitey Glazner</t>
  </si>
  <si>
    <t>Bill Gullickson</t>
  </si>
  <si>
    <t>Mike Boddicker</t>
  </si>
  <si>
    <t>Jim Konstanty</t>
  </si>
  <si>
    <t>Jason Isringhausen</t>
  </si>
  <si>
    <t>Larry McWilliams</t>
  </si>
  <si>
    <t>Whitey Ford</t>
  </si>
  <si>
    <t>Bob Forsch</t>
  </si>
  <si>
    <t>Roy Oswalt</t>
  </si>
  <si>
    <t>Dennis Eckersley</t>
  </si>
  <si>
    <t>Roy Weir</t>
  </si>
  <si>
    <t>Emil Yde</t>
  </si>
  <si>
    <t>Carl Hubbell</t>
  </si>
  <si>
    <t>Michael Wacha</t>
  </si>
  <si>
    <t>Jose DeLeon</t>
  </si>
  <si>
    <t>Pat Malone</t>
  </si>
  <si>
    <t>Joe Hatten</t>
  </si>
  <si>
    <t>Spud Chandler</t>
  </si>
  <si>
    <t>Herman Pillette</t>
  </si>
  <si>
    <t>Bump Hadley</t>
  </si>
  <si>
    <t>Hal Smith</t>
  </si>
  <si>
    <t>Jay Tibbs</t>
  </si>
  <si>
    <t>Robinson Tejeda</t>
  </si>
  <si>
    <t>Mike Mussina</t>
  </si>
  <si>
    <t>Johnny Morrison</t>
  </si>
  <si>
    <t>Russ Bauers</t>
  </si>
  <si>
    <t>Lou Fette</t>
  </si>
  <si>
    <t>Chet Nichols</t>
  </si>
  <si>
    <t>Tommy Hanson</t>
  </si>
  <si>
    <t>Matt Shoemaker</t>
  </si>
  <si>
    <t>Dustin May</t>
  </si>
  <si>
    <t>Wally Burnette</t>
  </si>
  <si>
    <t>Ken Burkhart</t>
  </si>
  <si>
    <t>Jim Wright</t>
  </si>
  <si>
    <t>Hal White</t>
  </si>
  <si>
    <t>Dave Dravecky</t>
  </si>
  <si>
    <t>Spoon Carter</t>
  </si>
  <si>
    <t>Marcelino Lopez</t>
  </si>
  <si>
    <t>Hugh Casey</t>
  </si>
  <si>
    <t>Dave Hamilton</t>
  </si>
  <si>
    <t>Warren Spahn</t>
  </si>
  <si>
    <t>Ben Rivera</t>
  </si>
  <si>
    <t>Doc Medich</t>
  </si>
  <si>
    <t>Tim Belcher</t>
  </si>
  <si>
    <t>Chris Volstad</t>
  </si>
  <si>
    <t>Jeremy Hellickson</t>
  </si>
  <si>
    <t>Curt Davis</t>
  </si>
  <si>
    <t>Dave Ferriss</t>
  </si>
  <si>
    <t>Gene Conley</t>
  </si>
  <si>
    <t>Ray Culp</t>
  </si>
  <si>
    <t>Vern Olsen</t>
  </si>
  <si>
    <t>Bob Buhl</t>
  </si>
  <si>
    <t>Bill Piercy</t>
  </si>
  <si>
    <t>Chris Stratton</t>
  </si>
  <si>
    <t>Joey Hamilton</t>
  </si>
  <si>
    <t>Jesse Haines</t>
  </si>
  <si>
    <t>Jhoulys Chacín</t>
  </si>
  <si>
    <t>Juan Guzman</t>
  </si>
  <si>
    <t>Porter Moss</t>
  </si>
  <si>
    <t>Allie Reynolds</t>
  </si>
  <si>
    <t>Harry Shriver</t>
  </si>
  <si>
    <t>J.A. Happ</t>
  </si>
  <si>
    <t>Bob Klinger</t>
  </si>
  <si>
    <t>Rick Jones</t>
  </si>
  <si>
    <t>John Urrea</t>
  </si>
  <si>
    <t>Madison Bumgarner</t>
  </si>
  <si>
    <t>Joe Sparma</t>
  </si>
  <si>
    <t>Denny Lemaster</t>
  </si>
  <si>
    <t>Pat Zachry</t>
  </si>
  <si>
    <t>Javier Assad</t>
  </si>
  <si>
    <t>Dan Larson</t>
  </si>
  <si>
    <t>Vance Worley</t>
  </si>
  <si>
    <t>Jeff Russell</t>
  </si>
  <si>
    <t>Mike Dunne</t>
  </si>
  <si>
    <t>Josh Johnson</t>
  </si>
  <si>
    <t>Ralph Branca</t>
  </si>
  <si>
    <t>Art Reinhart</t>
  </si>
  <si>
    <t>Randy Wells</t>
  </si>
  <si>
    <t>Rich Wortham</t>
  </si>
  <si>
    <t>Cody Anderson</t>
  </si>
  <si>
    <t>George Susce</t>
  </si>
  <si>
    <t>Bo McLaughlin</t>
  </si>
  <si>
    <t>Ismael Valdez</t>
  </si>
  <si>
    <t>Darryl Kile</t>
  </si>
  <si>
    <t>Spec Shea</t>
  </si>
  <si>
    <t>Willie Cornelius</t>
  </si>
  <si>
    <t>Otey Clark</t>
  </si>
  <si>
    <t>Jack Sanford</t>
  </si>
  <si>
    <t>Dick Mauney</t>
  </si>
  <si>
    <t>Sam Bankhead</t>
  </si>
  <si>
    <t>Dave Rozema</t>
  </si>
  <si>
    <t>Preacher Roe</t>
  </si>
  <si>
    <t>Harry Taylor</t>
  </si>
  <si>
    <t>Mike Nagy</t>
  </si>
  <si>
    <t>Craig McMurtry</t>
  </si>
  <si>
    <t>Jesse Flores</t>
  </si>
  <si>
    <t>Steve Comer</t>
  </si>
  <si>
    <t>Johnny Murphy</t>
  </si>
  <si>
    <t>Bob Ojeda</t>
  </si>
  <si>
    <t>Rich Gale</t>
  </si>
  <si>
    <t>Chris Young</t>
  </si>
  <si>
    <t>Orlando Hernandez</t>
  </si>
  <si>
    <t>Sandy Vance</t>
  </si>
  <si>
    <t>Matt Young</t>
  </si>
  <si>
    <t>Bill Laskey</t>
  </si>
  <si>
    <t>Brett Tomko</t>
  </si>
  <si>
    <t>Jack Kraus</t>
  </si>
  <si>
    <t>Larry Jansen</t>
  </si>
  <si>
    <t>Randy Jones</t>
  </si>
  <si>
    <t>Red Barrett</t>
  </si>
  <si>
    <t>Bob Logan</t>
  </si>
  <si>
    <t>Livan Hernandez</t>
  </si>
  <si>
    <t>Stubby Overmire</t>
  </si>
  <si>
    <t>Bruce Berenyi</t>
  </si>
  <si>
    <t>Jaime Navarro</t>
  </si>
  <si>
    <t>Robin Roberts</t>
  </si>
  <si>
    <t>Ray Kremer</t>
  </si>
  <si>
    <t>Matt Morris</t>
  </si>
  <si>
    <t>Julio Teheran</t>
  </si>
  <si>
    <t>Jim Archer</t>
  </si>
  <si>
    <t>Anthony Young</t>
  </si>
  <si>
    <t>Don August</t>
  </si>
  <si>
    <t>José Rosado</t>
  </si>
  <si>
    <t>Eric Nolte</t>
  </si>
  <si>
    <t>Bill McGee</t>
  </si>
  <si>
    <t>Bob Tewksbury</t>
  </si>
  <si>
    <t>Greg Hibbard</t>
  </si>
  <si>
    <t>Rip Collins</t>
  </si>
  <si>
    <t>Von McDaniel</t>
  </si>
  <si>
    <t>Steve Barber</t>
  </si>
  <si>
    <t>Paul Blackburn</t>
  </si>
  <si>
    <t>Jim Hearn</t>
  </si>
  <si>
    <t>Don Schwall</t>
  </si>
  <si>
    <t>Brian Lawrence</t>
  </si>
  <si>
    <t>Carl Erskine</t>
  </si>
  <si>
    <t>Jerry Johnson</t>
  </si>
  <si>
    <t>Edinson Volquez</t>
  </si>
  <si>
    <t>Tomas de la Cruz</t>
  </si>
  <si>
    <t>Mort Cooper</t>
  </si>
  <si>
    <t>Jim Deshaies</t>
  </si>
  <si>
    <t>Danny Cox</t>
  </si>
  <si>
    <t>Whammy Douglas</t>
  </si>
  <si>
    <t>Bob Grim</t>
  </si>
  <si>
    <t>Ed Lopat</t>
  </si>
  <si>
    <t>Ed Figueroa</t>
  </si>
  <si>
    <t>Larry Jaster</t>
  </si>
  <si>
    <t>Mike Harkey</t>
  </si>
  <si>
    <t>Mike Witt</t>
  </si>
  <si>
    <t>Vern Bickford</t>
  </si>
  <si>
    <t>Angel Miranda</t>
  </si>
  <si>
    <t>Brad Keller</t>
  </si>
  <si>
    <t>Johnny Werts</t>
  </si>
  <si>
    <t>Roy Henshaw</t>
  </si>
  <si>
    <t>Mike Warren</t>
  </si>
  <si>
    <t>Marcus Stroman</t>
  </si>
  <si>
    <t>Webster McDonald</t>
  </si>
  <si>
    <t>Brian Holman</t>
  </si>
  <si>
    <t>Bob Brown</t>
  </si>
  <si>
    <t>Jumbo Elliott</t>
  </si>
  <si>
    <t>Bobby Madritsch</t>
  </si>
  <si>
    <t>Dizzy Dean</t>
  </si>
  <si>
    <t>Todd Burns</t>
  </si>
  <si>
    <t>Jim Wilson</t>
  </si>
  <si>
    <t>Mel Queen</t>
  </si>
  <si>
    <t>Jose Paniagua</t>
  </si>
  <si>
    <t>Fritz Peterson</t>
  </si>
  <si>
    <t>Cory Luebke</t>
  </si>
  <si>
    <t>Shohei Ohtani</t>
  </si>
  <si>
    <t>Jake Miller</t>
  </si>
  <si>
    <t>Harry Byrd</t>
  </si>
  <si>
    <t>Bill Monbouquette</t>
  </si>
  <si>
    <t>Gary Bell</t>
  </si>
  <si>
    <t>Vic Lombardi</t>
  </si>
  <si>
    <t>Marino Pieretti</t>
  </si>
  <si>
    <t>Roger Wolff</t>
  </si>
  <si>
    <t>Charley Schanz</t>
  </si>
  <si>
    <t>Bill McCahan</t>
  </si>
  <si>
    <t>Ray Fontenot</t>
  </si>
  <si>
    <t>Casey Coleman</t>
  </si>
  <si>
    <t>Bob Gibson</t>
  </si>
  <si>
    <t>Leo Kiely</t>
  </si>
  <si>
    <t>Chad Billingsley</t>
  </si>
  <si>
    <t>Eric Show</t>
  </si>
  <si>
    <t>Wade Miley</t>
  </si>
  <si>
    <t>Bob Feller</t>
  </si>
  <si>
    <t>Gorham Leverett</t>
  </si>
  <si>
    <t>Joe Niekro</t>
  </si>
  <si>
    <t>Mike Jones</t>
  </si>
  <si>
    <t>Kevin Brown</t>
  </si>
  <si>
    <t>Rick Aguilera</t>
  </si>
  <si>
    <t>Pete Donohue</t>
  </si>
  <si>
    <t>Paul Derringer</t>
  </si>
  <si>
    <t>Dakota Hudson</t>
  </si>
  <si>
    <t>Odrisamer Despaigne</t>
  </si>
  <si>
    <t>Cactus Keck</t>
  </si>
  <si>
    <t>Bill Pertica</t>
  </si>
  <si>
    <t>Monk Dubiel</t>
  </si>
  <si>
    <t>Guillermo Moscoso</t>
  </si>
  <si>
    <t>TJ House</t>
  </si>
  <si>
    <t>Joe Magrane</t>
  </si>
  <si>
    <t>Dave Fleming</t>
  </si>
  <si>
    <t>Mike Paxton</t>
  </si>
  <si>
    <t>Ruben Gomez</t>
  </si>
  <si>
    <t>Bruce Kison</t>
  </si>
  <si>
    <t>Bill Lee</t>
  </si>
  <si>
    <t>Lefty Weinert</t>
  </si>
  <si>
    <t>Floyd Kranson</t>
  </si>
  <si>
    <t>Danny Frisella</t>
  </si>
  <si>
    <t>Steve Kline</t>
  </si>
  <si>
    <t>Ned Garver</t>
  </si>
  <si>
    <t>Emil Levsen</t>
  </si>
  <si>
    <t>Gordon Rhodes</t>
  </si>
  <si>
    <t>Robert Stephenson</t>
  </si>
  <si>
    <t>Scott Baker</t>
  </si>
  <si>
    <t>Dan Warthen</t>
  </si>
  <si>
    <t>Mike Madden</t>
  </si>
  <si>
    <t>Monty Kennedy</t>
  </si>
  <si>
    <t>Jim Nelson</t>
  </si>
  <si>
    <t>Brad Bergesen</t>
  </si>
  <si>
    <t>Paul Dean</t>
  </si>
  <si>
    <t>John Stuper</t>
  </si>
  <si>
    <t>Aríel Miranda</t>
  </si>
  <si>
    <t>Al Worthington</t>
  </si>
  <si>
    <t>John Farrell</t>
  </si>
  <si>
    <t>Curt Barclay</t>
  </si>
  <si>
    <t>Fred Baczewski</t>
  </si>
  <si>
    <t>Joe Presko</t>
  </si>
  <si>
    <t>Brent Suter</t>
  </si>
  <si>
    <t>Tom Candiotti</t>
  </si>
  <si>
    <t>Mark Langston</t>
  </si>
  <si>
    <t>Jarrod Parker</t>
  </si>
  <si>
    <t>Noah Lowry</t>
  </si>
  <si>
    <t>Bill Miller</t>
  </si>
  <si>
    <t>A.J. Burnett</t>
  </si>
  <si>
    <t>Sam Gibson</t>
  </si>
  <si>
    <t>Tommy Boggs</t>
  </si>
  <si>
    <t>Whitey Moore</t>
  </si>
  <si>
    <t>Joe Price</t>
  </si>
  <si>
    <t>Fritz Ostermueller</t>
  </si>
  <si>
    <t>Andrew Heaney</t>
  </si>
  <si>
    <t>Damian Moss</t>
  </si>
  <si>
    <t>Don Robinson</t>
  </si>
  <si>
    <t>Alan Wirth</t>
  </si>
  <si>
    <t>John Henry Johnson</t>
  </si>
  <si>
    <t>Pete Redfern</t>
  </si>
  <si>
    <t>Ernie Wingard</t>
  </si>
  <si>
    <t>Dave LaPoint</t>
  </si>
  <si>
    <t>Brandon Duckworth</t>
  </si>
  <si>
    <t>Robbie Ray</t>
  </si>
  <si>
    <t>Ed Morris</t>
  </si>
  <si>
    <t>Vallie Eaves</t>
  </si>
  <si>
    <t>Joe Blanton</t>
  </si>
  <si>
    <t>Henderson Alvarez III</t>
  </si>
  <si>
    <t>Lou Tost</t>
  </si>
  <si>
    <t>Alex Wood</t>
  </si>
  <si>
    <t>Rick Ankiel</t>
  </si>
  <si>
    <t>Scott Diamond</t>
  </si>
  <si>
    <t>Oliver Pérez</t>
  </si>
  <si>
    <t>Ross Baumgarten</t>
  </si>
  <si>
    <t>Sig Jakucki</t>
  </si>
  <si>
    <t>Aaron Sanchez</t>
  </si>
  <si>
    <t>Rick Sutcliffe</t>
  </si>
  <si>
    <t>Mickey Lolich</t>
  </si>
  <si>
    <t>Luis Garcia</t>
  </si>
  <si>
    <t>Connie Johnson</t>
  </si>
  <si>
    <t>Joaquin Andujar</t>
  </si>
  <si>
    <t>Jeremy Sowers</t>
  </si>
  <si>
    <t>Bob Chesnes</t>
  </si>
  <si>
    <t>Phil Marchildon</t>
  </si>
  <si>
    <t>Horace Lisenbee</t>
  </si>
  <si>
    <t>Ross Grimsley</t>
  </si>
  <si>
    <t>Kevin Gausman</t>
  </si>
  <si>
    <t>Schoolboy Rowe</t>
  </si>
  <si>
    <t>Justus Sheffield</t>
  </si>
  <si>
    <t>Braxton Garrett</t>
  </si>
  <si>
    <t>Chuck Estrada</t>
  </si>
  <si>
    <t>Specs Roberts</t>
  </si>
  <si>
    <t>Peaches Davis</t>
  </si>
  <si>
    <t>Josh Outman</t>
  </si>
  <si>
    <t>Chris Bassitt</t>
  </si>
  <si>
    <t>Brian Tollberg</t>
  </si>
  <si>
    <t>Armando Galarraga</t>
  </si>
  <si>
    <t>Frank Seminara</t>
  </si>
  <si>
    <t>Josh Collmenter</t>
  </si>
  <si>
    <t>Rollie Sheldon</t>
  </si>
  <si>
    <t>Wes Ferrell</t>
  </si>
  <si>
    <t>Al Gerheauser</t>
  </si>
  <si>
    <t>Carl Morton</t>
  </si>
  <si>
    <t>Dizzy Trout</t>
  </si>
  <si>
    <t>Bill Swift</t>
  </si>
  <si>
    <t>Steve Gerkin</t>
  </si>
  <si>
    <t>Gary Ryerson</t>
  </si>
  <si>
    <t>Curt Raydon</t>
  </si>
  <si>
    <t>Martín Pérez</t>
  </si>
  <si>
    <t>Gary Lucas</t>
  </si>
  <si>
    <t>Justin Verlander</t>
  </si>
  <si>
    <t>Charlie Shields</t>
  </si>
  <si>
    <t>Erasmo Ramírez</t>
  </si>
  <si>
    <t>Charlie Robertson</t>
  </si>
  <si>
    <t>Don Johnson</t>
  </si>
  <si>
    <t>Casey Fossum</t>
  </si>
  <si>
    <t>Garland Buckeye</t>
  </si>
  <si>
    <t>Johnny Lanning</t>
  </si>
  <si>
    <t>Bob Chipman</t>
  </si>
  <si>
    <t>Vinegar Bend Mizell</t>
  </si>
  <si>
    <t>Bobby Jones</t>
  </si>
  <si>
    <t>Frank Pastore</t>
  </si>
  <si>
    <t>Bob Muncrief</t>
  </si>
  <si>
    <t>Dave Stenhouse</t>
  </si>
  <si>
    <t>John Lackey</t>
  </si>
  <si>
    <t>Alex Sanabia</t>
  </si>
  <si>
    <t>Taylor Jordan</t>
  </si>
  <si>
    <t>Al Corwin</t>
  </si>
  <si>
    <t>Iván Nova</t>
  </si>
  <si>
    <t>Andy Replogle</t>
  </si>
  <si>
    <t>Allan Ramirez</t>
  </si>
  <si>
    <t>John Doherty</t>
  </si>
  <si>
    <t>Frank Dasso</t>
  </si>
  <si>
    <t>Les Mueller</t>
  </si>
  <si>
    <t>William Van Landingham</t>
  </si>
  <si>
    <t>Carlos Zambrano</t>
  </si>
  <si>
    <t>Dana Kiecker</t>
  </si>
  <si>
    <t>Rene Arocha</t>
  </si>
  <si>
    <t>Jair Jurrjens</t>
  </si>
  <si>
    <t>Tom Morgan</t>
  </si>
  <si>
    <t>Adam Conley</t>
  </si>
  <si>
    <t>Dave Bush</t>
  </si>
  <si>
    <t>Shawn Boskie</t>
  </si>
  <si>
    <t>Oral Hildebrand</t>
  </si>
  <si>
    <t>Wade LeBlanc</t>
  </si>
  <si>
    <t>Willie Gisentaner</t>
  </si>
  <si>
    <t>Paul Edmondson</t>
  </si>
  <si>
    <t>Dazzy Vance</t>
  </si>
  <si>
    <t>Dave Freisleben</t>
  </si>
  <si>
    <t>Bill Bayne</t>
  </si>
  <si>
    <t>Johnny Allen</t>
  </si>
  <si>
    <t>Atley Donald</t>
  </si>
  <si>
    <t>Hank McDonald</t>
  </si>
  <si>
    <t>Casey Mize</t>
  </si>
  <si>
    <t>Fred Sanford</t>
  </si>
  <si>
    <t>Eric Rasmussen</t>
  </si>
  <si>
    <t>Eric DuBose</t>
  </si>
  <si>
    <t>Rodrigo Lopez</t>
  </si>
  <si>
    <t>Joe Mays</t>
  </si>
  <si>
    <t>Leo Dickerman</t>
  </si>
  <si>
    <t>Joe Genewich</t>
  </si>
  <si>
    <t>Carlos Perez</t>
  </si>
  <si>
    <t>Ralph Beard</t>
  </si>
  <si>
    <t>Gustavo Chacin</t>
  </si>
  <si>
    <t>Bill Krueger</t>
  </si>
  <si>
    <t>John Whitehead</t>
  </si>
  <si>
    <t>Grady Adkins</t>
  </si>
  <si>
    <t>John Means</t>
  </si>
  <si>
    <t>Jon Lieber</t>
  </si>
  <si>
    <t>Tom Urbani</t>
  </si>
  <si>
    <t>Charlie Lea</t>
  </si>
  <si>
    <t>Greg Mathews</t>
  </si>
  <si>
    <t>Jae Weong Seo</t>
  </si>
  <si>
    <t>Hiroki Kuroda</t>
  </si>
  <si>
    <t>Tommy Milone</t>
  </si>
  <si>
    <t>Alex Meyer</t>
  </si>
  <si>
    <t>Brooks Lawrence</t>
  </si>
  <si>
    <t>Ken Trinkle</t>
  </si>
  <si>
    <t>Bob Veale</t>
  </si>
  <si>
    <t>David Peterson</t>
  </si>
  <si>
    <t>Joe Kelly</t>
  </si>
  <si>
    <t>Clyde Wright</t>
  </si>
  <si>
    <t>Craig Chamberlain</t>
  </si>
  <si>
    <t>Brad Havens</t>
  </si>
  <si>
    <t>Alex Kellner</t>
  </si>
  <si>
    <t>David Buchanan</t>
  </si>
  <si>
    <t>Daniel Norris</t>
  </si>
  <si>
    <t>Tom Carroll</t>
  </si>
  <si>
    <t>Rick Ownbey</t>
  </si>
  <si>
    <t>Parker Bridwell</t>
  </si>
  <si>
    <t>Ron Romanick</t>
  </si>
  <si>
    <t>Lucas Harrell</t>
  </si>
  <si>
    <t>Dick Drago</t>
  </si>
  <si>
    <t>David Phelps</t>
  </si>
  <si>
    <t>Reid Detmers</t>
  </si>
  <si>
    <t>Matt Garza</t>
  </si>
  <si>
    <t>Jim Slaton</t>
  </si>
  <si>
    <t>Doug Johns</t>
  </si>
  <si>
    <t>Donovan Osborne</t>
  </si>
  <si>
    <t>Don Stanhouse</t>
  </si>
  <si>
    <t>Art Delaney</t>
  </si>
  <si>
    <t>Melido Perez</t>
  </si>
  <si>
    <t>Phil Leftwich</t>
  </si>
  <si>
    <t>Tom Gorzelanny</t>
  </si>
  <si>
    <t>Tommy Thomas</t>
  </si>
  <si>
    <t>Jim Winford</t>
  </si>
  <si>
    <t>Clay Kirby</t>
  </si>
  <si>
    <t>Lee Tunnell</t>
  </si>
  <si>
    <t>Dickie Noles</t>
  </si>
  <si>
    <t>Doyle Alexander</t>
  </si>
  <si>
    <t>Harry Salmon</t>
  </si>
  <si>
    <t>Ted Blankenship</t>
  </si>
  <si>
    <t>Ron Darling</t>
  </si>
  <si>
    <t>Dave Williams</t>
  </si>
  <si>
    <t>Jesse Litsch</t>
  </si>
  <si>
    <t>Ivy Andrews</t>
  </si>
  <si>
    <t>Zach Plesac</t>
  </si>
  <si>
    <t>Woodie Fryman</t>
  </si>
  <si>
    <t>Russ Christopher</t>
  </si>
  <si>
    <t>Bob Carpenter</t>
  </si>
  <si>
    <t>Carlos Carrasco</t>
  </si>
  <si>
    <t>Jesús Luzardo</t>
  </si>
  <si>
    <t>Charley Wilson</t>
  </si>
  <si>
    <t>Tony Freitas</t>
  </si>
  <si>
    <t>Rich Hand</t>
  </si>
  <si>
    <t>Shawn Hillegas</t>
  </si>
  <si>
    <t>Art Fowler</t>
  </si>
  <si>
    <t>Ted Bowsfield</t>
  </si>
  <si>
    <t>Vance Page</t>
  </si>
  <si>
    <t>Mudcat Grant</t>
  </si>
  <si>
    <t>Bill Hubbell</t>
  </si>
  <si>
    <t>Eduardo Rodriguez</t>
  </si>
  <si>
    <t>Jeff Niemann</t>
  </si>
  <si>
    <t>John Burkett</t>
  </si>
  <si>
    <t>Jim Umbarger</t>
  </si>
  <si>
    <t>Alex Young</t>
  </si>
  <si>
    <t>Harry Kelley</t>
  </si>
  <si>
    <t>Earl Whitehill</t>
  </si>
  <si>
    <t>Joe McClain</t>
  </si>
  <si>
    <t>Pat Caraway</t>
  </si>
  <si>
    <t>Paul Zahniser</t>
  </si>
  <si>
    <t>Hipolito Pichardo</t>
  </si>
  <si>
    <t>Jake Thies</t>
  </si>
  <si>
    <t>Kyle Kendrick</t>
  </si>
  <si>
    <t>Jim Beattie</t>
  </si>
  <si>
    <t>Vic Raschi</t>
  </si>
  <si>
    <t>Ryan Borucki</t>
  </si>
  <si>
    <t>Brian Bannister</t>
  </si>
  <si>
    <t>Pete Richert</t>
  </si>
  <si>
    <t>Bill Henry</t>
  </si>
  <si>
    <t>Sandy Alcantara</t>
  </si>
  <si>
    <t>Kent Greenfield</t>
  </si>
  <si>
    <t>Gready McKinnis</t>
  </si>
  <si>
    <t>Art Schallock</t>
  </si>
  <si>
    <t>Johnny Couch</t>
  </si>
  <si>
    <t>Steve Cooke</t>
  </si>
  <si>
    <t>Oscar Judd</t>
  </si>
  <si>
    <t>Lou Lucier</t>
  </si>
  <si>
    <t>Al Hollingsworth</t>
  </si>
  <si>
    <t>Bob Hendley</t>
  </si>
  <si>
    <t>Al Gettel</t>
  </si>
  <si>
    <t>Ernie McAnally</t>
  </si>
  <si>
    <t>Scott Kamieniecki</t>
  </si>
  <si>
    <t>Gene Schott</t>
  </si>
  <si>
    <t>John Lannan</t>
  </si>
  <si>
    <t>Barry Enright</t>
  </si>
  <si>
    <t>Chris Welsh</t>
  </si>
  <si>
    <t>Dutch Henry</t>
  </si>
  <si>
    <t>Vern Kennedy</t>
  </si>
  <si>
    <t>Rheal Cormier</t>
  </si>
  <si>
    <t>Yank Terry</t>
  </si>
  <si>
    <t>Bud Smith</t>
  </si>
  <si>
    <t>Ray Semproch</t>
  </si>
  <si>
    <t>Jim Abbott</t>
  </si>
  <si>
    <t>Brian Williams</t>
  </si>
  <si>
    <t>Joe Margoneri</t>
  </si>
  <si>
    <t>Chuck James</t>
  </si>
  <si>
    <t>Robbie Erlin</t>
  </si>
  <si>
    <t>Chris Rusin</t>
  </si>
  <si>
    <t>Eddie Smith</t>
  </si>
  <si>
    <t>Doyle Lade</t>
  </si>
  <si>
    <t>Ed Holley</t>
  </si>
  <si>
    <t>Dan Petry</t>
  </si>
  <si>
    <t>Doug Drabek</t>
  </si>
  <si>
    <t>Rick Porcello</t>
  </si>
  <si>
    <t>Steven Wright</t>
  </si>
  <si>
    <t>Jerry Robertson</t>
  </si>
  <si>
    <t>Trevor Williams</t>
  </si>
  <si>
    <t>Alvin Crowder</t>
  </si>
  <si>
    <t>Ken Hunt</t>
  </si>
  <si>
    <t>Norm Charlton</t>
  </si>
  <si>
    <t>Ricky Horton</t>
  </si>
  <si>
    <t>Ted Wingfield</t>
  </si>
  <si>
    <t>Roger Erickson</t>
  </si>
  <si>
    <t>Cal Koonce</t>
  </si>
  <si>
    <t>Jose Quintana</t>
  </si>
  <si>
    <t>Zach Davies</t>
  </si>
  <si>
    <t>Andre Pallante</t>
  </si>
  <si>
    <t>Sam Gray</t>
  </si>
  <si>
    <t>Derek Lilliquist</t>
  </si>
  <si>
    <t>Al Nipper</t>
  </si>
  <si>
    <t>Tom Gordon</t>
  </si>
  <si>
    <t>Cole De Vries</t>
  </si>
  <si>
    <t>Pete Schourek</t>
  </si>
  <si>
    <t>Horacio Ramirez</t>
  </si>
  <si>
    <t>Armando Reynoso</t>
  </si>
  <si>
    <t>Tyler Matzek</t>
  </si>
  <si>
    <t>Tim Adleman</t>
  </si>
  <si>
    <t>Luis Cessa</t>
  </si>
  <si>
    <t>Steve Renko</t>
  </si>
  <si>
    <t>Stan Williams</t>
  </si>
  <si>
    <t>Willis Hudlin</t>
  </si>
  <si>
    <t>Justin Nicolino</t>
  </si>
  <si>
    <t>Bobo Newsom</t>
  </si>
  <si>
    <t>Otis Starks</t>
  </si>
  <si>
    <t>Guy Bush</t>
  </si>
  <si>
    <t>Chuck Rainey</t>
  </si>
  <si>
    <t>Dan Spillner</t>
  </si>
  <si>
    <t>Jason Simontacchi</t>
  </si>
  <si>
    <t>Butch Henry</t>
  </si>
  <si>
    <t>Bob Kuzava</t>
  </si>
  <si>
    <t>Chi Chi González</t>
  </si>
  <si>
    <t>Chien-Ming Wang</t>
  </si>
  <si>
    <t>Scott Olsen</t>
  </si>
  <si>
    <t>Jonathan Pettibone</t>
  </si>
  <si>
    <t>Chris Haney</t>
  </si>
  <si>
    <t>Steve Karsay</t>
  </si>
  <si>
    <t>Steve Blass</t>
  </si>
  <si>
    <t>Anthony DeSclafani</t>
  </si>
  <si>
    <t>Kendall Graveman</t>
  </si>
  <si>
    <t>Euel Moore</t>
  </si>
  <si>
    <t>Vernon Wilshere</t>
  </si>
  <si>
    <t>Andrew Albers</t>
  </si>
  <si>
    <t>Koji Uehara</t>
  </si>
  <si>
    <t>Nick Blackburn</t>
  </si>
  <si>
    <t>Randy Dobnak</t>
  </si>
  <si>
    <t>Brett Anderson</t>
  </si>
  <si>
    <t>Alan Hargesheimer</t>
  </si>
  <si>
    <t>Ed Wells</t>
  </si>
  <si>
    <t>Randy Heflin</t>
  </si>
  <si>
    <t>Dan Boone</t>
  </si>
  <si>
    <t>Arnie Portocarrero</t>
  </si>
  <si>
    <t>Kevin Tapani</t>
  </si>
  <si>
    <t>Freddy Garcia</t>
  </si>
  <si>
    <t>Clem Dreisewerd</t>
  </si>
  <si>
    <t>Carl Pavano</t>
  </si>
  <si>
    <t>Kris Benson</t>
  </si>
  <si>
    <t>Paul Moskau</t>
  </si>
  <si>
    <t>Monte Weaver</t>
  </si>
  <si>
    <t>Slim Harriss</t>
  </si>
  <si>
    <t>Tex Carleton</t>
  </si>
  <si>
    <t>Albert Williams</t>
  </si>
  <si>
    <t>Tim Birtsas</t>
  </si>
  <si>
    <t>Ewald Pyle</t>
  </si>
  <si>
    <t>Vito Tamulis</t>
  </si>
  <si>
    <t>Bret Saberhagen</t>
  </si>
  <si>
    <t>Slick Castleman</t>
  </si>
  <si>
    <t>Joe Nathan</t>
  </si>
  <si>
    <t>Earl Johnson</t>
  </si>
  <si>
    <t>Mitchell Boggs</t>
  </si>
  <si>
    <t>Tommy Hunter</t>
  </si>
  <si>
    <t>String Bean Williams</t>
  </si>
  <si>
    <t>Ray Phelps</t>
  </si>
  <si>
    <t>Kevin Millwood</t>
  </si>
  <si>
    <t>Buck Freeman</t>
  </si>
  <si>
    <t>George Pipgras</t>
  </si>
  <si>
    <t>Jesse Jefferson</t>
  </si>
  <si>
    <t>Bob Wickman</t>
  </si>
  <si>
    <t>Andy Pettitte</t>
  </si>
  <si>
    <t>Jake Odorizzi</t>
  </si>
  <si>
    <t>Ken Chase</t>
  </si>
  <si>
    <t>Dick Newsome</t>
  </si>
  <si>
    <t>Charles Nagy</t>
  </si>
  <si>
    <t>Tex Hughson</t>
  </si>
  <si>
    <t>Jacob Waguespack</t>
  </si>
  <si>
    <t>Jason Vargas</t>
  </si>
  <si>
    <t>Don Gross</t>
  </si>
  <si>
    <t>Steve Stone</t>
  </si>
  <si>
    <t>Kyle Freeland</t>
  </si>
  <si>
    <t>Rick Matula</t>
  </si>
  <si>
    <t>Ken Gables</t>
  </si>
  <si>
    <t>Jack Ogden</t>
  </si>
  <si>
    <t>Brian Johnson</t>
  </si>
  <si>
    <t>Don Larsen</t>
  </si>
  <si>
    <t>Jakob Junis</t>
  </si>
  <si>
    <t>Johnny Broaca</t>
  </si>
  <si>
    <t>Brandon McCarthy</t>
  </si>
  <si>
    <t>Scott Karl</t>
  </si>
  <si>
    <t>Scott Nielsen</t>
  </si>
  <si>
    <t>Larry Pashnick</t>
  </si>
  <si>
    <t>Trevor Bauer</t>
  </si>
  <si>
    <t>Larry Miller</t>
  </si>
  <si>
    <t>Russ Van Atta</t>
  </si>
  <si>
    <t>Beau Brieske</t>
  </si>
  <si>
    <t>Luis Arroyo</t>
  </si>
  <si>
    <t>Caleb Smith</t>
  </si>
  <si>
    <t>Don Black</t>
  </si>
  <si>
    <t>Jonathon Niese</t>
  </si>
  <si>
    <t>Johnny Babich</t>
  </si>
  <si>
    <t>Bob Meyer</t>
  </si>
  <si>
    <t>Doug Fister</t>
  </si>
  <si>
    <t>Brad Hand</t>
  </si>
  <si>
    <t>Chad Kuhl</t>
  </si>
  <si>
    <t>Dick Ruthven</t>
  </si>
  <si>
    <t>Lary Sorensen</t>
  </si>
  <si>
    <t>Denny Stark</t>
  </si>
  <si>
    <t>Jack Tising</t>
  </si>
  <si>
    <t>Jim Bagby</t>
  </si>
  <si>
    <t>Jarrod Washburn</t>
  </si>
  <si>
    <t>Orie Arntzen</t>
  </si>
  <si>
    <t>Hal Wiltse</t>
  </si>
  <si>
    <t>Tom Sunkel</t>
  </si>
  <si>
    <t>Charley Stanceu</t>
  </si>
  <si>
    <t>Lou Knerr</t>
  </si>
  <si>
    <t>Johnny Podres</t>
  </si>
  <si>
    <t>Wynn Hawkins</t>
  </si>
  <si>
    <t>Aaron Laffey</t>
  </si>
  <si>
    <t>Bill Werle</t>
  </si>
  <si>
    <t>Rick Behenna</t>
  </si>
  <si>
    <t>Manny Aybar</t>
  </si>
  <si>
    <t>Mike Mimbs</t>
  </si>
  <si>
    <t>Rufe Gentry</t>
  </si>
  <si>
    <t>Kyle Peterson</t>
  </si>
  <si>
    <t>Jose Bautista</t>
  </si>
  <si>
    <t>Joe Johnson</t>
  </si>
  <si>
    <t>Brett Myers</t>
  </si>
  <si>
    <t>Geremi Gonzalez</t>
  </si>
  <si>
    <t>John Snyder</t>
  </si>
  <si>
    <t>Sugar Cain</t>
  </si>
  <si>
    <t>Rich Hill</t>
  </si>
  <si>
    <t>Johnny Rutherford</t>
  </si>
  <si>
    <t>Bob Heffner</t>
  </si>
  <si>
    <t>Catfish Hunter</t>
  </si>
  <si>
    <t>Austin Gomber</t>
  </si>
  <si>
    <t>Ben Lively</t>
  </si>
  <si>
    <t>Kaz Ishii</t>
  </si>
  <si>
    <t>Bert Cole</t>
  </si>
  <si>
    <t>Blake Beavan</t>
  </si>
  <si>
    <t>Bob Friend</t>
  </si>
  <si>
    <t>JP Sears</t>
  </si>
  <si>
    <t>Lefty Stewart</t>
  </si>
  <si>
    <t>Albert Suárez</t>
  </si>
  <si>
    <t>Roger Pavlik</t>
  </si>
  <si>
    <t>Ray Francis</t>
  </si>
  <si>
    <t>Johnny Gee</t>
  </si>
  <si>
    <t>Kyle Davies</t>
  </si>
  <si>
    <t>Bob Scanlan</t>
  </si>
  <si>
    <t>Cy Warmoth</t>
  </si>
  <si>
    <t>Brandon Lyon</t>
  </si>
  <si>
    <t>Charlie Fuchs</t>
  </si>
  <si>
    <t>Vidal Nuño</t>
  </si>
  <si>
    <t>Bill MacDonald</t>
  </si>
  <si>
    <t>Murray Gillispie</t>
  </si>
  <si>
    <t>Brian Kingman</t>
  </si>
  <si>
    <t>Nathan Eovaldi</t>
  </si>
  <si>
    <t>Terry Mulholland</t>
  </si>
  <si>
    <t>Felipe Lira</t>
  </si>
  <si>
    <t>Clayton Kershaw</t>
  </si>
  <si>
    <t>Ed Hodge</t>
  </si>
  <si>
    <t>Eric King</t>
  </si>
  <si>
    <t>Larry Jackson</t>
  </si>
  <si>
    <t>Dave Stieb</t>
  </si>
  <si>
    <t>Richard Dotson</t>
  </si>
  <si>
    <t>Dillon Gee</t>
  </si>
  <si>
    <t>Micah Owings</t>
  </si>
  <si>
    <t>Joe Coleman</t>
  </si>
  <si>
    <t>Johnny Gorsica</t>
  </si>
  <si>
    <t>Henry Miller</t>
  </si>
  <si>
    <t>Justin Dunn</t>
  </si>
  <si>
    <t>Eric Lauer</t>
  </si>
  <si>
    <t>Don Durham</t>
  </si>
  <si>
    <t>Joel Davis</t>
  </si>
  <si>
    <t>Sam Gaviglio</t>
  </si>
  <si>
    <t>Frank Castillo</t>
  </si>
  <si>
    <t>Josh Fogg</t>
  </si>
  <si>
    <t>Danny Fife</t>
  </si>
  <si>
    <t>Charlie Devens</t>
  </si>
  <si>
    <t>Runelvys Hernandez</t>
  </si>
  <si>
    <t>Hal Goldsmith</t>
  </si>
  <si>
    <t>George Blaeholder</t>
  </si>
  <si>
    <t>John Milligan</t>
  </si>
  <si>
    <t>Wily Peralta</t>
  </si>
  <si>
    <t>Carl Fischer</t>
  </si>
  <si>
    <t>Jaret Wright</t>
  </si>
  <si>
    <t>Les Straker</t>
  </si>
  <si>
    <t>Germán Márquez</t>
  </si>
  <si>
    <t>Joey Estes</t>
  </si>
  <si>
    <t>CC Sabathia</t>
  </si>
  <si>
    <t>Dick Brodowski</t>
  </si>
  <si>
    <t>Kemp Wicker</t>
  </si>
  <si>
    <t>Curt Leskanic</t>
  </si>
  <si>
    <t>Mike Wegener</t>
  </si>
  <si>
    <t>Sandy Consuegra</t>
  </si>
  <si>
    <t>Mitch Talbot</t>
  </si>
  <si>
    <t>Mike Cvengros</t>
  </si>
  <si>
    <t>Tim Corcoran</t>
  </si>
  <si>
    <t>Konnor Pilkington</t>
  </si>
  <si>
    <t>Kevin Morton</t>
  </si>
  <si>
    <t>Kyle Graham</t>
  </si>
  <si>
    <t>Garrett Richards</t>
  </si>
  <si>
    <t>Josh Winder</t>
  </si>
  <si>
    <t>Carlos Frías</t>
  </si>
  <si>
    <t>Ed Hobaugh</t>
  </si>
  <si>
    <t>Merrill Kelly</t>
  </si>
  <si>
    <t>Jacob Turner</t>
  </si>
  <si>
    <t>Randall Delgado</t>
  </si>
  <si>
    <t>James Baldwin</t>
  </si>
  <si>
    <t>Osvaldo Fernandez</t>
  </si>
  <si>
    <t>Urbano Lugo</t>
  </si>
  <si>
    <t>Clayton Richard</t>
  </si>
  <si>
    <t>Jason Dickson</t>
  </si>
  <si>
    <t>Larry Demery</t>
  </si>
  <si>
    <t>Miguel Asencio</t>
  </si>
  <si>
    <t>Van Mungo</t>
  </si>
  <si>
    <t>Ron Mathis</t>
  </si>
  <si>
    <t>Joe Kennedy</t>
  </si>
  <si>
    <t>Al Schacht</t>
  </si>
  <si>
    <t>J.D. Martin</t>
  </si>
  <si>
    <t>Josh Towers</t>
  </si>
  <si>
    <t>Claudio Vargas</t>
  </si>
  <si>
    <t>Corky Valentine</t>
  </si>
  <si>
    <t>Tommy Hughes</t>
  </si>
  <si>
    <t>Johnny Niggeling</t>
  </si>
  <si>
    <t>Michael LaCoss</t>
  </si>
  <si>
    <t>Ken Holloway</t>
  </si>
  <si>
    <t>Jeff Robinson</t>
  </si>
  <si>
    <t>Ernie Nevers</t>
  </si>
  <si>
    <t>Brandon Williamson</t>
  </si>
  <si>
    <t>Santo Alcala</t>
  </si>
  <si>
    <t>Bill Wight</t>
  </si>
  <si>
    <t>Victor Frazier</t>
  </si>
  <si>
    <t>Jim Lonborg</t>
  </si>
  <si>
    <t>Bryan Clark</t>
  </si>
  <si>
    <t>Mike Maroth</t>
  </si>
  <si>
    <t>Adam Morgan</t>
  </si>
  <si>
    <t>Adalberto Mejía</t>
  </si>
  <si>
    <t>Heinie Meine</t>
  </si>
  <si>
    <t>Johnny Marcum</t>
  </si>
  <si>
    <t>Bob Porterfield</t>
  </si>
  <si>
    <t>Connie Marrero</t>
  </si>
  <si>
    <t>Tom Hausman</t>
  </si>
  <si>
    <t>Brad Halsey</t>
  </si>
  <si>
    <t>Gil Meche</t>
  </si>
  <si>
    <t>Jesus Sanchez</t>
  </si>
  <si>
    <t>Tom Koehler</t>
  </si>
  <si>
    <t>Jason Jennings</t>
  </si>
  <si>
    <t>Ross Stripling</t>
  </si>
  <si>
    <t>Dylan Bundy</t>
  </si>
  <si>
    <t>Ed Halicki</t>
  </si>
  <si>
    <t>Gorman Heimueller</t>
  </si>
  <si>
    <t>Travis Blackley</t>
  </si>
  <si>
    <t>Fred Bell</t>
  </si>
  <si>
    <t>Larry Luebbers</t>
  </si>
  <si>
    <t>Jamie Brewington</t>
  </si>
  <si>
    <t>Randy Tate</t>
  </si>
  <si>
    <t>Ray Benge</t>
  </si>
  <si>
    <t>Marv Breuer</t>
  </si>
  <si>
    <t>Josh Tomlin</t>
  </si>
  <si>
    <t>Heath Fillmyer</t>
  </si>
  <si>
    <t>Clint Hartung</t>
  </si>
  <si>
    <t>Bob Walk</t>
  </si>
  <si>
    <t>Sid Hudson</t>
  </si>
  <si>
    <t>Adrian Houser</t>
  </si>
  <si>
    <t>Freddie Martinez</t>
  </si>
  <si>
    <t>Paul Kilgus</t>
  </si>
  <si>
    <t>Greg Harris</t>
  </si>
  <si>
    <t>Tom Gorman</t>
  </si>
  <si>
    <t>Kevin Slowey</t>
  </si>
  <si>
    <t>Dave Telgheder</t>
  </si>
  <si>
    <t>Scott Scudder</t>
  </si>
  <si>
    <t>Williams Pérez</t>
  </si>
  <si>
    <t>Zack Britton</t>
  </si>
  <si>
    <t>Eddie Dyer</t>
  </si>
  <si>
    <t>Jake Irvin</t>
  </si>
  <si>
    <t>Jimmy Gobble</t>
  </si>
  <si>
    <t>Rube Fischer</t>
  </si>
  <si>
    <t>Johnny Podgajny</t>
  </si>
  <si>
    <t>Mat Latos</t>
  </si>
  <si>
    <t>Steve Sparks</t>
  </si>
  <si>
    <t>Paul Thormodsgard</t>
  </si>
  <si>
    <t>Manny Salvo</t>
  </si>
  <si>
    <t>Trevor Cahill</t>
  </si>
  <si>
    <t>Matt Chico</t>
  </si>
  <si>
    <t>Virgil Cheeves</t>
  </si>
  <si>
    <t>Brad Hennessey</t>
  </si>
  <si>
    <t>Chris Sampson</t>
  </si>
  <si>
    <t>Tom Brewer</t>
  </si>
  <si>
    <t>Kason Gabbard</t>
  </si>
  <si>
    <t>Kirk McCaskill</t>
  </si>
  <si>
    <t>Brad Penny</t>
  </si>
  <si>
    <t>Boots Poffenberger</t>
  </si>
  <si>
    <t>Skip Pitlock</t>
  </si>
  <si>
    <t>Matt Palmer</t>
  </si>
  <si>
    <t>Archie McKain</t>
  </si>
  <si>
    <t>Jake Arrieta</t>
  </si>
  <si>
    <t>Jeff Pico</t>
  </si>
  <si>
    <t>John Martina</t>
  </si>
  <si>
    <t>Fernando Nieve</t>
  </si>
  <si>
    <t>Jim Gott</t>
  </si>
  <si>
    <t>Matt Koch</t>
  </si>
  <si>
    <t>Joe Cascarella</t>
  </si>
  <si>
    <t>Bill Dietrich</t>
  </si>
  <si>
    <t>Roy Moore</t>
  </si>
  <si>
    <t>Jason Davis</t>
  </si>
  <si>
    <t>Jeanmar Gómez</t>
  </si>
  <si>
    <t>Andy Hawkins</t>
  </si>
  <si>
    <t>Norm Bass</t>
  </si>
  <si>
    <t>Bill Denehy</t>
  </si>
  <si>
    <t>Alex Colomé</t>
  </si>
  <si>
    <t>Benny Frey</t>
  </si>
  <si>
    <t>Mike Bacsik</t>
  </si>
  <si>
    <t>Joe Saunders</t>
  </si>
  <si>
    <t>Darrell Jackson</t>
  </si>
  <si>
    <t>Ernie Broglio</t>
  </si>
  <si>
    <t>Corey Oswalt</t>
  </si>
  <si>
    <t>Shaun Marcum</t>
  </si>
  <si>
    <t>Cris Carpenter</t>
  </si>
  <si>
    <t>Bob Gillespie</t>
  </si>
  <si>
    <t>Vladimir Gutierrez</t>
  </si>
  <si>
    <t>Bob Stanley</t>
  </si>
  <si>
    <t>Ryan Jensen</t>
  </si>
  <si>
    <t>Harry Courtney</t>
  </si>
  <si>
    <t>Lance Davis</t>
  </si>
  <si>
    <t>Luis Patiño</t>
  </si>
  <si>
    <t>Bob Chakales</t>
  </si>
  <si>
    <t>Mike Campbell</t>
  </si>
  <si>
    <t>Chase Whitley</t>
  </si>
  <si>
    <t>Ben Sheets</t>
  </si>
  <si>
    <t>Jimmy Nelson</t>
  </si>
  <si>
    <t>Braden Shipley</t>
  </si>
  <si>
    <t>Ken Dayley</t>
  </si>
  <si>
    <t>Gerry Janeski</t>
  </si>
  <si>
    <t>Allen Watson</t>
  </si>
  <si>
    <t>Brian Denman</t>
  </si>
  <si>
    <t>Bill Short</t>
  </si>
  <si>
    <t>Vic Sorrell</t>
  </si>
  <si>
    <t>Emerson Hancock</t>
  </si>
  <si>
    <t>Sean West</t>
  </si>
  <si>
    <t>Al Sima</t>
  </si>
  <si>
    <t>Matt Wisler</t>
  </si>
  <si>
    <t>Bud Barbee</t>
  </si>
  <si>
    <t>Hulon Stamps</t>
  </si>
  <si>
    <t>Michael O'Connor</t>
  </si>
  <si>
    <t>Les Tietje</t>
  </si>
  <si>
    <t>Jason Hirsh</t>
  </si>
  <si>
    <t>Tyler Chatwood</t>
  </si>
  <si>
    <t>Andrew Good</t>
  </si>
  <si>
    <t>Ty Blach</t>
  </si>
  <si>
    <t>Dutch McCall</t>
  </si>
  <si>
    <t>Trey Moore</t>
  </si>
  <si>
    <t>André Rienzo</t>
  </si>
  <si>
    <t>Jason Alexander</t>
  </si>
  <si>
    <t>Mark Redman</t>
  </si>
  <si>
    <t>Ricky Bones</t>
  </si>
  <si>
    <t>Josh Billings</t>
  </si>
  <si>
    <t>Cal Hogue</t>
  </si>
  <si>
    <t>David Hess</t>
  </si>
  <si>
    <t>Luis Perdomo</t>
  </si>
  <si>
    <t>Jamey Wright</t>
  </si>
  <si>
    <t>Bob Saunders</t>
  </si>
  <si>
    <t>Lew Krausse</t>
  </si>
  <si>
    <t>Kirby Higbe</t>
  </si>
  <si>
    <t>José Ureña</t>
  </si>
  <si>
    <t>Bill Fleming</t>
  </si>
  <si>
    <t>Mike Thompson</t>
  </si>
  <si>
    <t>Hal Newhouser</t>
  </si>
  <si>
    <t>Steve Baker</t>
  </si>
  <si>
    <t>Adam Pettyjohn</t>
  </si>
  <si>
    <t>Brad Rigby</t>
  </si>
  <si>
    <t>Ted Lyons</t>
  </si>
  <si>
    <t>Nick Tepesch</t>
  </si>
  <si>
    <t>Rafael Roque</t>
  </si>
  <si>
    <t>Al Benton</t>
  </si>
  <si>
    <t>Duke Maas</t>
  </si>
  <si>
    <t>Brian Keyser</t>
  </si>
  <si>
    <t>Jesse Petty</t>
  </si>
  <si>
    <t>Graham Ashcraft</t>
  </si>
  <si>
    <t>Jack Curtis</t>
  </si>
  <si>
    <t>Paul Menhart</t>
  </si>
  <si>
    <t>Nick Martinez</t>
  </si>
  <si>
    <t>Ed Connolly</t>
  </si>
  <si>
    <t>Mike Bruhert</t>
  </si>
  <si>
    <t>Woody Rich</t>
  </si>
  <si>
    <t>Patrick Corbin</t>
  </si>
  <si>
    <t>Don Cardwell</t>
  </si>
  <si>
    <t>Pinky Woods</t>
  </si>
  <si>
    <t>Vern Law</t>
  </si>
  <si>
    <t>Flint Rhem</t>
  </si>
  <si>
    <t>Luis L. Ortiz</t>
  </si>
  <si>
    <t>Drew Pomeranz</t>
  </si>
  <si>
    <t>Joseph DeBerry</t>
  </si>
  <si>
    <t>Bo Mitchell</t>
  </si>
  <si>
    <t>Brian Givens</t>
  </si>
  <si>
    <t>Cliff Carter</t>
  </si>
  <si>
    <t>Adam Loewen</t>
  </si>
  <si>
    <t>Dick Fowler</t>
  </si>
  <si>
    <t>Roy Smith</t>
  </si>
  <si>
    <t>Ed Walsh</t>
  </si>
  <si>
    <t>Kolby Allard</t>
  </si>
  <si>
    <t>Ricky Nolasco</t>
  </si>
  <si>
    <t>Suds Sutherland</t>
  </si>
  <si>
    <t>Clint Brown</t>
  </si>
  <si>
    <t>D.J. Houlton</t>
  </si>
  <si>
    <t>John Wetteland</t>
  </si>
  <si>
    <t>Don Brennan</t>
  </si>
  <si>
    <t>Brandon Cumpton</t>
  </si>
  <si>
    <t>Bud Thomas</t>
  </si>
  <si>
    <t>Amaury Telemaco</t>
  </si>
  <si>
    <t>Chris Capuano</t>
  </si>
  <si>
    <t>Tommy Bridges</t>
  </si>
  <si>
    <t>Brad Peacock</t>
  </si>
  <si>
    <t>Jesse Foppert</t>
  </si>
  <si>
    <t>Mickey Harris</t>
  </si>
  <si>
    <t>Herman Gordon</t>
  </si>
  <si>
    <t>Chris Waters</t>
  </si>
  <si>
    <t>Hisanori Takahashi</t>
  </si>
  <si>
    <t>Red Ruffing</t>
  </si>
  <si>
    <t>Wayland Dean</t>
  </si>
  <si>
    <t>Bill Champion</t>
  </si>
  <si>
    <t>Mike Smithson</t>
  </si>
  <si>
    <t>Mark Guthrie</t>
  </si>
  <si>
    <t>Chris Carpenter</t>
  </si>
  <si>
    <t>Juan Nieves</t>
  </si>
  <si>
    <t>Archie Bradley</t>
  </si>
  <si>
    <t>Sean Burnett</t>
  </si>
  <si>
    <t>Antonio Senzatela</t>
  </si>
  <si>
    <t>Steve Luebber</t>
  </si>
  <si>
    <t>Daniel Cabrera</t>
  </si>
  <si>
    <t>Fred Heimach</t>
  </si>
  <si>
    <t>Allen Webster</t>
  </si>
  <si>
    <t>Mike Dyer</t>
  </si>
  <si>
    <t>Jeriome Robertson</t>
  </si>
  <si>
    <t>Luis Leal</t>
  </si>
  <si>
    <t>Lefty Calhoun</t>
  </si>
  <si>
    <t>Nate Cornejo</t>
  </si>
  <si>
    <t>Bob Sykes</t>
  </si>
  <si>
    <t>Joe Giard</t>
  </si>
  <si>
    <t>Scott Eyre</t>
  </si>
  <si>
    <t>Dario Agrazal</t>
  </si>
  <si>
    <t>Jim Clancy</t>
  </si>
  <si>
    <t>Jamie Moyer</t>
  </si>
  <si>
    <t>Nate Robertson</t>
  </si>
  <si>
    <t>Geraldo Guzman</t>
  </si>
  <si>
    <t>Al Shealy</t>
  </si>
  <si>
    <t>Shawn Chacon</t>
  </si>
  <si>
    <t>Anthony Reyes</t>
  </si>
  <si>
    <t>Wally Hebert</t>
  </si>
  <si>
    <t>Ed Brandt</t>
  </si>
  <si>
    <t>Terry Clark</t>
  </si>
  <si>
    <t>Logan Hensley</t>
  </si>
  <si>
    <t>Dave Koslo</t>
  </si>
  <si>
    <t>Dan Haren</t>
  </si>
  <si>
    <t>Greg Brummett</t>
  </si>
  <si>
    <t>Joel De La Cruz</t>
  </si>
  <si>
    <t>Glenn Dishman</t>
  </si>
  <si>
    <t>Jack Hamilton</t>
  </si>
  <si>
    <t>Rod Nichols</t>
  </si>
  <si>
    <t>Jim Parque</t>
  </si>
  <si>
    <t>Matt Kinney</t>
  </si>
  <si>
    <t>Craig Stammen</t>
  </si>
  <si>
    <t>Rube Chambers</t>
  </si>
  <si>
    <t>Pat Mahomes</t>
  </si>
  <si>
    <t>George Mitchell</t>
  </si>
  <si>
    <t>Spades Wood</t>
  </si>
  <si>
    <t>Seth Greisinger</t>
  </si>
  <si>
    <t>Travis Driskill</t>
  </si>
  <si>
    <t>Wes Obermueller</t>
  </si>
  <si>
    <t>Bill Caudill</t>
  </si>
  <si>
    <t>Corey Kluber</t>
  </si>
  <si>
    <t>Luis Atilano</t>
  </si>
  <si>
    <t>Dennis Ribant</t>
  </si>
  <si>
    <t>Reid Cornelius</t>
  </si>
  <si>
    <t>Jim Bullinger</t>
  </si>
  <si>
    <t>Orval Grove</t>
  </si>
  <si>
    <t>Les Lancaster</t>
  </si>
  <si>
    <t>Rex Cecil</t>
  </si>
  <si>
    <t>Kyle Snyder</t>
  </si>
  <si>
    <t>Sean Gallagher</t>
  </si>
  <si>
    <t>Rich DeLucia</t>
  </si>
  <si>
    <t>Sidney Ponson</t>
  </si>
  <si>
    <t>Josh Banks</t>
  </si>
  <si>
    <t>Hunter Brown</t>
  </si>
  <si>
    <t>Clint Zavaras</t>
  </si>
  <si>
    <t>Mark Leiter Jr.</t>
  </si>
  <si>
    <t>Lee Pfund</t>
  </si>
  <si>
    <t>Fred Hutchinson</t>
  </si>
  <si>
    <t>Monty Stratton</t>
  </si>
  <si>
    <t>Bill Kennedy</t>
  </si>
  <si>
    <t>Paul Rigdon</t>
  </si>
  <si>
    <t>Brian Meadows</t>
  </si>
  <si>
    <t>Frank Viola</t>
  </si>
  <si>
    <t>Casey Janssen</t>
  </si>
  <si>
    <t>Butch Edge</t>
  </si>
  <si>
    <t>Emmet Sheehan</t>
  </si>
  <si>
    <t>Henry Sosa</t>
  </si>
  <si>
    <t>Bob Schultz</t>
  </si>
  <si>
    <t>Rocky Coppinger</t>
  </si>
  <si>
    <t>Owen Smaulding</t>
  </si>
  <si>
    <t>Kyle Farnsworth</t>
  </si>
  <si>
    <t>Tony Cloninger</t>
  </si>
  <si>
    <t>Esteban Loaiza</t>
  </si>
  <si>
    <t>Joe Moeller</t>
  </si>
  <si>
    <t>Shairon Martis</t>
  </si>
  <si>
    <t>Chris Reitsma</t>
  </si>
  <si>
    <t>Brad Radke</t>
  </si>
  <si>
    <t>Andrew Moore</t>
  </si>
  <si>
    <t>Scott Bailes</t>
  </si>
  <si>
    <t>Vaughn Eshelman</t>
  </si>
  <si>
    <t>Bobby Livingston</t>
  </si>
  <si>
    <t>Ted Wills</t>
  </si>
  <si>
    <t>Dallas Keuchel</t>
  </si>
  <si>
    <t>Jonathan Heasley</t>
  </si>
  <si>
    <t>Jeff Hoffman</t>
  </si>
  <si>
    <t>Jake Wade</t>
  </si>
  <si>
    <t>Luke French</t>
  </si>
  <si>
    <t>Scott Downs</t>
  </si>
  <si>
    <t>John Russell</t>
  </si>
  <si>
    <t>Eric Skoglund</t>
  </si>
  <si>
    <t>Ryan Bowen</t>
  </si>
  <si>
    <t>Howard Mills</t>
  </si>
  <si>
    <t>Mario Soto</t>
  </si>
  <si>
    <t>Johan Oviedo</t>
  </si>
  <si>
    <t>Zach Miner</t>
  </si>
  <si>
    <t>Noble LaMaster</t>
  </si>
  <si>
    <t>Art Ceccarelli</t>
  </si>
  <si>
    <t>Steve Farr</t>
  </si>
  <si>
    <t>Will Smith</t>
  </si>
  <si>
    <t>Eric Hillman</t>
  </si>
  <si>
    <t>Vin Mazzaro</t>
  </si>
  <si>
    <t>Jeremy Hefner</t>
  </si>
  <si>
    <t>Justin Miller</t>
  </si>
  <si>
    <t>Luther Farrell</t>
  </si>
  <si>
    <t>Shaun Anderson</t>
  </si>
  <si>
    <t>Porter Vaughan</t>
  </si>
  <si>
    <t>Joe Haynes</t>
  </si>
  <si>
    <t>Eric Raich</t>
  </si>
  <si>
    <t>Tommy Henry</t>
  </si>
  <si>
    <t>Bruce Zimmermann</t>
  </si>
  <si>
    <t>Allen Ripley</t>
  </si>
  <si>
    <t>Paul Wilson</t>
  </si>
  <si>
    <t>Al Williams</t>
  </si>
  <si>
    <t>Bill Beckmann</t>
  </si>
  <si>
    <t>Glendon Rusch</t>
  </si>
  <si>
    <t>Herman Fink</t>
  </si>
  <si>
    <t>Chris Tillman</t>
  </si>
  <si>
    <t>Scott Carroll</t>
  </si>
  <si>
    <t>Tim Stauffer</t>
  </si>
  <si>
    <t>Tim Worrell</t>
  </si>
  <si>
    <t>Garrett Mock</t>
  </si>
  <si>
    <t>Joe Beggs</t>
  </si>
  <si>
    <t>Mike Moore</t>
  </si>
  <si>
    <t>Wandy Rodriguez</t>
  </si>
  <si>
    <t>Joe Slusarski</t>
  </si>
  <si>
    <t>Mike Maddux</t>
  </si>
  <si>
    <t>Chief Hogsett</t>
  </si>
  <si>
    <t>Kutter Crawford</t>
  </si>
  <si>
    <t>Wil Crowe</t>
  </si>
  <si>
    <t>Mark Mulder</t>
  </si>
  <si>
    <t>Robert Keyes</t>
  </si>
  <si>
    <t>Jose Acevedo</t>
  </si>
  <si>
    <t>Jeff D'Amico</t>
  </si>
  <si>
    <t>Ramon Garcia</t>
  </si>
  <si>
    <t>Michael Lorenzen</t>
  </si>
  <si>
    <t>Turk Lown</t>
  </si>
  <si>
    <t>Hal Gregg</t>
  </si>
  <si>
    <t>Steve Avery</t>
  </si>
  <si>
    <t>Bobby Witt</t>
  </si>
  <si>
    <t>John Smoltz</t>
  </si>
  <si>
    <t>Matt Harrison</t>
  </si>
  <si>
    <t>Les McCrabb</t>
  </si>
  <si>
    <t>Elam Vangilder</t>
  </si>
  <si>
    <t>John Danks</t>
  </si>
  <si>
    <t>(Unknown) Chase</t>
  </si>
  <si>
    <t>Luke Hochevar</t>
  </si>
  <si>
    <t>Collin Balester</t>
  </si>
  <si>
    <t>Oswaldo Peraza</t>
  </si>
  <si>
    <t>Mark Hendrickson</t>
  </si>
  <si>
    <t>Seth Etherton</t>
  </si>
  <si>
    <t>Ryne Nelson</t>
  </si>
  <si>
    <t>Tom Filer</t>
  </si>
  <si>
    <t>Alex Faedo</t>
  </si>
  <si>
    <t>Zach Eflin</t>
  </si>
  <si>
    <t>Tom Glavine</t>
  </si>
  <si>
    <t>Erick Fedde</t>
  </si>
  <si>
    <t>Alan Fowlkes</t>
  </si>
  <si>
    <t>Gio González</t>
  </si>
  <si>
    <t>Jack Brewer</t>
  </si>
  <si>
    <t>David Hernandez</t>
  </si>
  <si>
    <t>Mike Pelfrey</t>
  </si>
  <si>
    <t>Bill McCall</t>
  </si>
  <si>
    <t>Sean Marshall</t>
  </si>
  <si>
    <t>Herlen Ragland</t>
  </si>
  <si>
    <t>Liam Hendriks</t>
  </si>
  <si>
    <t>Chris George</t>
  </si>
  <si>
    <t>Dick Pole</t>
  </si>
  <si>
    <t>David Huff</t>
  </si>
  <si>
    <t>Josh Geer</t>
  </si>
  <si>
    <t>Andrew Miller</t>
  </si>
  <si>
    <t>Eric Milton</t>
  </si>
  <si>
    <t>Ariel Prieto</t>
  </si>
  <si>
    <t>Bill Posedel</t>
  </si>
  <si>
    <t>Ricardo Rodriguez</t>
  </si>
  <si>
    <t>Tyler Wilson</t>
  </si>
  <si>
    <t>George Boggs</t>
  </si>
  <si>
    <t>Mike Foltynewicz</t>
  </si>
  <si>
    <t>Billy Traber</t>
  </si>
  <si>
    <t>Jeff Francis</t>
  </si>
  <si>
    <t>Clise Dudley</t>
  </si>
  <si>
    <t>John Koronka</t>
  </si>
  <si>
    <t>Brian Burres</t>
  </si>
  <si>
    <t>Daniel Lynch IV</t>
  </si>
  <si>
    <t>Cal Quantrill</t>
  </si>
  <si>
    <t>John Roper</t>
  </si>
  <si>
    <t>Kyle Drabek</t>
  </si>
  <si>
    <t>Jake Thompson</t>
  </si>
  <si>
    <t>Russ Ortiz</t>
  </si>
  <si>
    <t>Matt Albers</t>
  </si>
  <si>
    <t>Jackson Todd</t>
  </si>
  <si>
    <t>Bob Harris</t>
  </si>
  <si>
    <t>Phil Dumatrait</t>
  </si>
  <si>
    <t>Josh Winckowski</t>
  </si>
  <si>
    <t>Homer Bailey</t>
  </si>
  <si>
    <t>Ike Pearson</t>
  </si>
  <si>
    <t>Eric Hetzel</t>
  </si>
  <si>
    <t>Bartolo Colon</t>
  </si>
  <si>
    <t>Yohan Flande</t>
  </si>
  <si>
    <t>Phil Huffman</t>
  </si>
  <si>
    <t>Lucas Sims</t>
  </si>
  <si>
    <t>Steve Engel</t>
  </si>
  <si>
    <t>Matt Manning</t>
  </si>
  <si>
    <t>Bob Weiland</t>
  </si>
  <si>
    <t>Jared Shuster</t>
  </si>
  <si>
    <t>Jorge Sosa</t>
  </si>
  <si>
    <t>Wade Taylor</t>
  </si>
  <si>
    <t>Dick Ricketts</t>
  </si>
  <si>
    <t>Jack Kramer</t>
  </si>
  <si>
    <t>Dan Wright</t>
  </si>
  <si>
    <t>Buck Ross</t>
  </si>
  <si>
    <t>Ezequiel Astacio</t>
  </si>
  <si>
    <t>Chris Peters</t>
  </si>
  <si>
    <t>Julio Bonetti</t>
  </si>
  <si>
    <t>Herm Wehmeier</t>
  </si>
  <si>
    <t>Rex Barney</t>
  </si>
  <si>
    <t>Jesse Scholtens</t>
  </si>
  <si>
    <t>Kyle Lohse</t>
  </si>
  <si>
    <t>Taylor Clarke</t>
  </si>
  <si>
    <t>Matthew Liberatore</t>
  </si>
  <si>
    <t>Enrique Gonzalez</t>
  </si>
  <si>
    <t>Rick Helling</t>
  </si>
  <si>
    <t>Eddie Butler</t>
  </si>
  <si>
    <t>Carlos Monasterios</t>
  </si>
  <si>
    <t>Allan Anderson</t>
  </si>
  <si>
    <t>Christian Bergman</t>
  </si>
  <si>
    <t>Bronson Arroyo</t>
  </si>
  <si>
    <t>Charlie Sproull</t>
  </si>
  <si>
    <t>Mike Wood</t>
  </si>
  <si>
    <t>Mariano Rivera</t>
  </si>
  <si>
    <t>Jeff Johnson</t>
  </si>
  <si>
    <t>Edwin Hurtado</t>
  </si>
  <si>
    <t>Ben Hendrickson</t>
  </si>
  <si>
    <t>Sid Roberson</t>
  </si>
  <si>
    <t>Todd Stottlemyre</t>
  </si>
  <si>
    <t>Juan Acevedo</t>
  </si>
  <si>
    <t>Frankie Rodriguez</t>
  </si>
  <si>
    <t>Albie Lopez</t>
  </si>
  <si>
    <t>Carlos Marmol</t>
  </si>
  <si>
    <t>Carl Doyle</t>
  </si>
  <si>
    <t>John Jackson</t>
  </si>
  <si>
    <t>Andy Ashby</t>
  </si>
  <si>
    <t>Troy Mattes</t>
  </si>
  <si>
    <t>Alay Soler</t>
  </si>
  <si>
    <t>Zach Stewart</t>
  </si>
  <si>
    <t>Aaron Cook</t>
  </si>
  <si>
    <t>Kirk Saarloos</t>
  </si>
  <si>
    <t>Sterling Stryker</t>
  </si>
  <si>
    <t>Rafael Medina</t>
  </si>
  <si>
    <t>Joel Hanrahan</t>
  </si>
  <si>
    <t>John Rheinecker</t>
  </si>
  <si>
    <t>Ryan Feltner</t>
  </si>
  <si>
    <t>Willard Nixon</t>
  </si>
  <si>
    <t>Javier Vazquez</t>
  </si>
  <si>
    <t>Denis Boucher</t>
  </si>
  <si>
    <t>Taylor Buchholz</t>
  </si>
  <si>
    <t>Eddie Guardado</t>
  </si>
  <si>
    <t>Carlton Loewer</t>
  </si>
  <si>
    <t>Dick Conger</t>
  </si>
  <si>
    <t>Griffin Jax</t>
  </si>
  <si>
    <t>Kyle Lobstein</t>
  </si>
  <si>
    <t>Cotton Pippen</t>
  </si>
  <si>
    <t>Joaquín Benoit</t>
  </si>
  <si>
    <t>Daniel Gossett</t>
  </si>
  <si>
    <t>Dan Smith</t>
  </si>
  <si>
    <t>Brandon Claussen</t>
  </si>
  <si>
    <t>Jason Hammel</t>
  </si>
  <si>
    <t>Les Sweetland</t>
  </si>
  <si>
    <t>Jeff Byrd</t>
  </si>
  <si>
    <t>Domingo Germán</t>
  </si>
  <si>
    <t>J.P. Howell</t>
  </si>
  <si>
    <t>Brandon Maurer</t>
  </si>
  <si>
    <t>Zach Logue</t>
  </si>
  <si>
    <t>Tucker Davidson</t>
  </si>
  <si>
    <t>Mike Wright Jr.</t>
  </si>
  <si>
    <t>Derek Holland</t>
  </si>
  <si>
    <t>Josh Fleming</t>
  </si>
  <si>
    <t>Jack Armstrong</t>
  </si>
  <si>
    <t>Anthony Swarzak</t>
  </si>
  <si>
    <t>Del Lundgren</t>
  </si>
  <si>
    <t>Sean O'Sullivan</t>
  </si>
  <si>
    <t>Ryan Dempster</t>
  </si>
  <si>
    <t>Paul Carter</t>
  </si>
  <si>
    <t>Charlie Morton</t>
  </si>
  <si>
    <t>Charlie Craig</t>
  </si>
  <si>
    <t>Jhony Brito</t>
  </si>
  <si>
    <t>Aaron Brooks</t>
  </si>
  <si>
    <t>Jim Bunning</t>
  </si>
  <si>
    <t>Ryan Weathers</t>
  </si>
  <si>
    <t>Stew Bolen</t>
  </si>
  <si>
    <t>Ruben Quevedo</t>
  </si>
  <si>
    <t>Adrian Sampson</t>
  </si>
  <si>
    <t>Nick Margevicius</t>
  </si>
  <si>
    <t>Alex Evans</t>
  </si>
  <si>
    <t>Brian Powell</t>
  </si>
  <si>
    <t>Joe Beimel</t>
  </si>
  <si>
    <t>Tyson Ross</t>
  </si>
  <si>
    <t>Jo-Jo Reyes</t>
  </si>
  <si>
    <t>Rich Hunter</t>
  </si>
  <si>
    <t>Sergio Mitre</t>
  </si>
  <si>
    <t>Johnny Gray</t>
  </si>
  <si>
    <t>Ramon Ortiz</t>
  </si>
  <si>
    <t>Kyle Gibson</t>
  </si>
  <si>
    <t>Jason Berken</t>
  </si>
  <si>
    <t>Ryan Drese</t>
  </si>
  <si>
    <t>Brad Lincoln</t>
  </si>
  <si>
    <t>Bobby Chouinard</t>
  </si>
  <si>
    <t>Jeff Ballard</t>
  </si>
  <si>
    <t>Kohei Arihara</t>
  </si>
  <si>
    <t>Troy Herriage</t>
  </si>
  <si>
    <t>Keyvius Sampson</t>
  </si>
  <si>
    <t>Henry Gillespie</t>
  </si>
  <si>
    <t>Adam Oller</t>
  </si>
  <si>
    <t>Carlos Pulido</t>
  </si>
  <si>
    <t>Shawn Sedlacek</t>
  </si>
  <si>
    <t>Matt Wagner</t>
  </si>
  <si>
    <t>Radhames Liz</t>
  </si>
  <si>
    <t>Michael Grove</t>
  </si>
  <si>
    <t>Bill Nuttall</t>
  </si>
  <si>
    <t>C.J. Nitkowski</t>
  </si>
  <si>
    <t>Matt Roney</t>
  </si>
  <si>
    <t>Hap Collard</t>
  </si>
  <si>
    <t>Rick Van Den Hurk</t>
  </si>
  <si>
    <t>Charlie Furbush</t>
  </si>
  <si>
    <t>Jon Garland</t>
  </si>
  <si>
    <t>Mark Grant</t>
  </si>
  <si>
    <t>Dewon Brazelton</t>
  </si>
  <si>
    <t>Keegan Akin</t>
  </si>
  <si>
    <t>Kei Igawa</t>
  </si>
  <si>
    <t>Dave Borkowski</t>
  </si>
  <si>
    <t>Aaron Heilman</t>
  </si>
  <si>
    <t>Matt Beech</t>
  </si>
  <si>
    <t>Alex White</t>
  </si>
  <si>
    <t>Ron Necciai</t>
  </si>
  <si>
    <t>Leo Mangum</t>
  </si>
  <si>
    <t>Tony Mounce</t>
  </si>
  <si>
    <t>Ryan Glynn</t>
  </si>
  <si>
    <t>Casey Daigle</t>
  </si>
  <si>
    <t>Dominic Mulrenan</t>
  </si>
  <si>
    <t>Mike Lincoln</t>
  </si>
  <si>
    <t>Peter Lambert</t>
  </si>
  <si>
    <t>Colby Lewis</t>
  </si>
  <si>
    <t>Zack Godley</t>
  </si>
  <si>
    <t>Dallas Braden</t>
  </si>
  <si>
    <t>Ramiro Mendoza</t>
  </si>
  <si>
    <t>Pedro Hernandez</t>
  </si>
  <si>
    <t>Julio Santana</t>
  </si>
  <si>
    <t>Matthew Boyd</t>
  </si>
  <si>
    <t>Amir Garrett</t>
  </si>
  <si>
    <t>Aaron Blair</t>
  </si>
  <si>
    <t>Jose Parra</t>
  </si>
  <si>
    <t>Connor Seabold</t>
  </si>
  <si>
    <t>Spenser Watkins</t>
  </si>
  <si>
    <t>Dylan Covey</t>
  </si>
  <si>
    <t>Joey Wentz</t>
  </si>
  <si>
    <t>Cal McLish</t>
  </si>
  <si>
    <t>Tyler Glasnow</t>
  </si>
  <si>
    <t>Laurin Pepper</t>
  </si>
  <si>
    <t>José Berríos</t>
  </si>
  <si>
    <t>Kyle Muller</t>
  </si>
  <si>
    <t>Mike Johnson</t>
  </si>
  <si>
    <t>Marty Janzen</t>
  </si>
  <si>
    <t>Greg Reynolds</t>
  </si>
  <si>
    <t>Dan Perkins</t>
  </si>
  <si>
    <t>Edgar Gonzalez</t>
  </si>
  <si>
    <t>Luis Mendoza</t>
  </si>
  <si>
    <t>Micah Bowie</t>
  </si>
  <si>
    <t>1952-06-17 (1)</t>
  </si>
  <si>
    <t>mizelvi01</t>
  </si>
  <si>
    <t>roberro01</t>
  </si>
  <si>
    <t>2017-07-30 (1)</t>
  </si>
  <si>
    <t>feddeer01</t>
  </si>
  <si>
    <t>berrijo01</t>
  </si>
  <si>
    <t>ARICLE</t>
  </si>
  <si>
    <t>bauertr01</t>
  </si>
  <si>
    <t>hansoto01</t>
  </si>
  <si>
    <t>ueharko01</t>
  </si>
  <si>
    <t>bushda01</t>
  </si>
  <si>
    <t>burnea.01</t>
  </si>
  <si>
    <t>morrima01</t>
  </si>
  <si>
    <t>isrinja01</t>
  </si>
  <si>
    <t>Doug Brocail</t>
  </si>
  <si>
    <t>1993-07-02 (1)</t>
  </si>
  <si>
    <t>brocado01</t>
  </si>
  <si>
    <t>delucri01</t>
  </si>
  <si>
    <t>nolteer01</t>
  </si>
  <si>
    <t>wittbo01</t>
  </si>
  <si>
    <t>Ken Dixon</t>
  </si>
  <si>
    <t>dixonke01</t>
  </si>
  <si>
    <t>robinje01</t>
  </si>
  <si>
    <t>worthri01</t>
  </si>
  <si>
    <t>rogerst01</t>
  </si>
  <si>
    <t>1968-06-13 (1)</t>
  </si>
  <si>
    <t>murphto02</t>
  </si>
  <si>
    <t>1943-05-02 (2)</t>
  </si>
  <si>
    <t>wenslbu01</t>
  </si>
  <si>
    <t>lynchda02</t>
  </si>
  <si>
    <t>lambepe01</t>
  </si>
  <si>
    <t>plesaza01</t>
  </si>
  <si>
    <t>kellyme01</t>
  </si>
  <si>
    <t>lauerer01</t>
  </si>
  <si>
    <t>ARIOAK</t>
  </si>
  <si>
    <t>parkeja02</t>
  </si>
  <si>
    <t>alvarhe01</t>
  </si>
  <si>
    <t>drabeky01</t>
  </si>
  <si>
    <t>mazzavi01</t>
  </si>
  <si>
    <t>kershcl01</t>
  </si>
  <si>
    <t>danksjo01</t>
  </si>
  <si>
    <t>heilmaa01</t>
  </si>
  <si>
    <t>2002-06-24 (2)</t>
  </si>
  <si>
    <t>lackejo01</t>
  </si>
  <si>
    <t>wilsopa02</t>
  </si>
  <si>
    <t>liebejo01</t>
  </si>
  <si>
    <t>mussimi01</t>
  </si>
  <si>
    <t>Dennis Cook</t>
  </si>
  <si>
    <t>PHISFG</t>
  </si>
  <si>
    <t>cookde01</t>
  </si>
  <si>
    <t>magrajo01</t>
  </si>
  <si>
    <t>russeje01</t>
  </si>
  <si>
    <t>1961-05-21 (2)</t>
  </si>
  <si>
    <t>schwado01</t>
  </si>
  <si>
    <t>2022-05-04 (2)</t>
  </si>
  <si>
    <t>faedoal01</t>
  </si>
  <si>
    <t>mizeca01</t>
  </si>
  <si>
    <t>Dillon Peters</t>
  </si>
  <si>
    <t>peterdi01</t>
  </si>
  <si>
    <t>buchada01</t>
  </si>
  <si>
    <t>tepesni01</t>
  </si>
  <si>
    <t>latosma01</t>
  </si>
  <si>
    <t>Mike O'Connor</t>
  </si>
  <si>
    <t>oconnmi01</t>
  </si>
  <si>
    <t>francje01</t>
  </si>
  <si>
    <t>hennebr01</t>
  </si>
  <si>
    <t>kennejo04</t>
  </si>
  <si>
    <t>tollbbr01</t>
  </si>
  <si>
    <t>bensokr01</t>
  </si>
  <si>
    <t>washbja01</t>
  </si>
  <si>
    <t>telemam01</t>
  </si>
  <si>
    <t>karsast01</t>
  </si>
  <si>
    <t>castifr01</t>
  </si>
  <si>
    <t>1990-08-06 (1)</t>
  </si>
  <si>
    <t>tomlira01</t>
  </si>
  <si>
    <t>charlno01</t>
  </si>
  <si>
    <t>kruegbi01</t>
  </si>
  <si>
    <t>youngma01</t>
  </si>
  <si>
    <t>walkbo01</t>
  </si>
  <si>
    <t>WSH</t>
  </si>
  <si>
    <t>estesjo01</t>
  </si>
  <si>
    <t>willibr02</t>
  </si>
  <si>
    <t>nelsory01</t>
  </si>
  <si>
    <t>gosseda01</t>
  </si>
  <si>
    <t>garream01</t>
  </si>
  <si>
    <t>rienzan01</t>
  </si>
  <si>
    <t>smithwi04</t>
  </si>
  <si>
    <t>sosahe01</t>
  </si>
  <si>
    <t>marshse01</t>
  </si>
  <si>
    <t>youngch03</t>
  </si>
  <si>
    <t>saarlki01</t>
  </si>
  <si>
    <t>duckwbr01</t>
  </si>
  <si>
    <t>Dave Coggin</t>
  </si>
  <si>
    <t>coggida01</t>
  </si>
  <si>
    <t>givenbr01</t>
  </si>
  <si>
    <t>Michael Mimbs</t>
  </si>
  <si>
    <t>mimbsmi01</t>
  </si>
  <si>
    <t>jonesbo03</t>
  </si>
  <si>
    <t>Rhéal Cormier</t>
  </si>
  <si>
    <t>cormirh01</t>
  </si>
  <si>
    <t>ashbyan01</t>
  </si>
  <si>
    <t>boskish01</t>
  </si>
  <si>
    <t>dotsori01</t>
  </si>
  <si>
    <t>rozemda01</t>
  </si>
  <si>
    <t>Jerry Reuss</t>
  </si>
  <si>
    <t>reussje01</t>
  </si>
  <si>
    <t>irvinja01</t>
  </si>
  <si>
    <t>henryto01</t>
  </si>
  <si>
    <t>wentzjo01</t>
  </si>
  <si>
    <t>2022-04-23 (2)</t>
  </si>
  <si>
    <t>briesbe01</t>
  </si>
  <si>
    <t>detmere01</t>
  </si>
  <si>
    <t>gutievl01</t>
  </si>
  <si>
    <t>senzaan01</t>
  </si>
  <si>
    <t>davieza02</t>
  </si>
  <si>
    <t>wislema01</t>
  </si>
  <si>
    <t>despaod01</t>
  </si>
  <si>
    <t>pettijo02</t>
  </si>
  <si>
    <t>CLECOL</t>
  </si>
  <si>
    <t>whiteal01</t>
  </si>
  <si>
    <t>COLHOU</t>
  </si>
  <si>
    <t>hirshja01</t>
  </si>
  <si>
    <t>AVG</t>
  </si>
  <si>
    <t>WHIP</t>
  </si>
  <si>
    <t>WAR/162</t>
  </si>
  <si>
    <t>Start%</t>
  </si>
  <si>
    <t>staufti01</t>
  </si>
  <si>
    <t>sheetbe01</t>
  </si>
  <si>
    <t>muldema01</t>
  </si>
  <si>
    <t>pennybr01</t>
  </si>
  <si>
    <t>medinra01</t>
  </si>
  <si>
    <t>1997-07-28 (1)</t>
  </si>
  <si>
    <t>wrighja02</t>
  </si>
  <si>
    <t>colonba01</t>
  </si>
  <si>
    <t>1997-05-26 (2)</t>
  </si>
  <si>
    <t>beechma01</t>
  </si>
  <si>
    <t>d'amije01</t>
  </si>
  <si>
    <t>kamiesc01</t>
  </si>
  <si>
    <t>abbotji01</t>
  </si>
  <si>
    <t>1988-09-05 (2)</t>
  </si>
  <si>
    <t>harkemi01</t>
  </si>
  <si>
    <t>Mélido Pérez</t>
  </si>
  <si>
    <t>CHWKCR</t>
  </si>
  <si>
    <t>perezme01</t>
  </si>
  <si>
    <t>campbmi01</t>
  </si>
  <si>
    <t>José Guzmán</t>
  </si>
  <si>
    <t>guzmajo01</t>
  </si>
  <si>
    <t>1964-09-22 (1)</t>
  </si>
  <si>
    <t>stottme01</t>
  </si>
  <si>
    <t>freelky01</t>
  </si>
  <si>
    <t>Erik Johnson</t>
  </si>
  <si>
    <t>johnser04</t>
  </si>
  <si>
    <t>kellyjo05</t>
  </si>
  <si>
    <t>davieky01</t>
  </si>
  <si>
    <t>Tony McKnight</t>
  </si>
  <si>
    <t>HOUPIT</t>
  </si>
  <si>
    <t>mcknito01</t>
  </si>
  <si>
    <t>parquji01</t>
  </si>
  <si>
    <t>pavanca01</t>
  </si>
  <si>
    <t>hamiljo02</t>
  </si>
  <si>
    <t>1992-07-03 (2)</t>
  </si>
  <si>
    <t>astacpe01</t>
  </si>
  <si>
    <t>slusajo01</t>
  </si>
  <si>
    <t>nieveju01</t>
  </si>
  <si>
    <t>mccaski01</t>
  </si>
  <si>
    <t>ruthvdi01</t>
  </si>
  <si>
    <t>medicdo01</t>
  </si>
  <si>
    <t>delgara01</t>
  </si>
  <si>
    <t>brittza01</t>
  </si>
  <si>
    <t>enrigba01</t>
  </si>
  <si>
    <t>carraca01</t>
  </si>
  <si>
    <t>hunteto02</t>
  </si>
  <si>
    <t>billich01</t>
  </si>
  <si>
    <t>minerza01</t>
  </si>
  <si>
    <t>maholpa01</t>
  </si>
  <si>
    <t>saundjo01</t>
  </si>
  <si>
    <t>harenda01</t>
  </si>
  <si>
    <t>Ricardo Rodríguez</t>
  </si>
  <si>
    <t>rodriri03</t>
  </si>
  <si>
    <t>jennija01</t>
  </si>
  <si>
    <t>smithda07</t>
  </si>
  <si>
    <t>Freddy García</t>
  </si>
  <si>
    <t>garcifr03</t>
  </si>
  <si>
    <t>roquera01</t>
  </si>
  <si>
    <t>aybarma01</t>
  </si>
  <si>
    <t>jacomja01</t>
  </si>
  <si>
    <t>osbordo01</t>
  </si>
  <si>
    <t>eldreca01</t>
  </si>
  <si>
    <t>Jack McDowell</t>
  </si>
  <si>
    <t>mcdowja01</t>
  </si>
  <si>
    <t>violafr01</t>
  </si>
  <si>
    <t>1979-08-07 (1)</t>
  </si>
  <si>
    <t>fulghjo01</t>
  </si>
  <si>
    <t>1976-07-18 (2)</t>
  </si>
  <si>
    <t>larsoda01</t>
  </si>
  <si>
    <t>tidrodi01</t>
  </si>
  <si>
    <t>margeni01</t>
  </si>
  <si>
    <t>livelbe01</t>
  </si>
  <si>
    <t>kuhlch01</t>
  </si>
  <si>
    <t>adlemti01</t>
  </si>
  <si>
    <t>hendrky01</t>
  </si>
  <si>
    <t>pomerdr01</t>
  </si>
  <si>
    <t>porceri01</t>
  </si>
  <si>
    <t>Jon Niese</t>
  </si>
  <si>
    <t>niesejo01</t>
  </si>
  <si>
    <t>kurodhi01</t>
  </si>
  <si>
    <t>2007-07-28 (2)</t>
  </si>
  <si>
    <t>hanrajo01</t>
  </si>
  <si>
    <t>2005-07-04 (2)</t>
  </si>
  <si>
    <t>verlaju01</t>
  </si>
  <si>
    <t>howeljp01</t>
  </si>
  <si>
    <t>lohseky01</t>
  </si>
  <si>
    <t>José Acevedo</t>
  </si>
  <si>
    <t>acevejo01</t>
  </si>
  <si>
    <t>Tony Armas</t>
  </si>
  <si>
    <t>armasto02</t>
  </si>
  <si>
    <t>greisse01</t>
  </si>
  <si>
    <t>ANACAL</t>
  </si>
  <si>
    <t>dicksja01</t>
  </si>
  <si>
    <t>aceveju01</t>
  </si>
  <si>
    <t>Marvin Freeman</t>
  </si>
  <si>
    <t>freemma02</t>
  </si>
  <si>
    <t>ruffibr01</t>
  </si>
  <si>
    <t>hodgeed01</t>
  </si>
  <si>
    <t>darliro01</t>
  </si>
  <si>
    <t>coxda01</t>
  </si>
  <si>
    <t>1982-08-27 (1)</t>
  </si>
  <si>
    <t>smithmi03</t>
  </si>
  <si>
    <t>Current</t>
  </si>
  <si>
    <t>whitejo02</t>
  </si>
  <si>
    <t>1937-06-13 (2)</t>
  </si>
  <si>
    <t>fettelo01</t>
  </si>
  <si>
    <t>Eddie Lopat</t>
  </si>
  <si>
    <t>1944-04-30 (2)</t>
  </si>
  <si>
    <t>1944-06-25 (2)</t>
  </si>
  <si>
    <t>lopated01</t>
  </si>
  <si>
    <t>bonhati01</t>
  </si>
  <si>
    <t>mcclajo01</t>
  </si>
  <si>
    <t>Bob Stoddard</t>
  </si>
  <si>
    <t>stoddbo01</t>
  </si>
  <si>
    <t>1979-06-29 (1)</t>
  </si>
  <si>
    <t>stiebda01</t>
  </si>
  <si>
    <t>tibbsja01</t>
  </si>
  <si>
    <t>bunkewa01</t>
  </si>
  <si>
    <t>romanro01</t>
  </si>
  <si>
    <t>Elon Hogsett</t>
  </si>
  <si>
    <t>1929-09-18 (2)</t>
  </si>
  <si>
    <t>hogsech01</t>
  </si>
  <si>
    <t>boggsto01</t>
  </si>
  <si>
    <t>1979-07-08 (2)</t>
  </si>
  <si>
    <t>petryda01</t>
  </si>
  <si>
    <t>Bob Milacki</t>
  </si>
  <si>
    <t>milacbo01</t>
  </si>
  <si>
    <t>rosadjo01</t>
  </si>
  <si>
    <t>chambcr01</t>
  </si>
  <si>
    <t>1939-09-13 (2)</t>
  </si>
  <si>
    <t>wynnea01</t>
  </si>
  <si>
    <t>dunnemi01</t>
  </si>
  <si>
    <t>Tommy de la Cruz</t>
  </si>
  <si>
    <t>dela_to01</t>
  </si>
  <si>
    <t>leftwph01</t>
  </si>
  <si>
    <t>clarkte01</t>
  </si>
  <si>
    <t>janesje01</t>
  </si>
  <si>
    <t>fontera01</t>
  </si>
  <si>
    <t>johnsjo04</t>
  </si>
  <si>
    <t>beavabl01</t>
  </si>
  <si>
    <t>dishmgl01</t>
  </si>
  <si>
    <t>Jeff Sellers</t>
  </si>
  <si>
    <t>selleje01</t>
  </si>
  <si>
    <t>sowerje01</t>
  </si>
  <si>
    <t>matulri01</t>
  </si>
  <si>
    <t>Mark Lemongello</t>
  </si>
  <si>
    <t>1976-09-14 (1)</t>
  </si>
  <si>
    <t>lemonma01</t>
  </si>
  <si>
    <t>Hal Woodeshick</t>
  </si>
  <si>
    <t>CLEDET</t>
  </si>
  <si>
    <t>woodeha01</t>
  </si>
  <si>
    <t>wickmbo01</t>
  </si>
  <si>
    <t>Projected (Assumes 20 Games Started *Fangraphs Projection)</t>
  </si>
  <si>
    <t>galeri01</t>
  </si>
  <si>
    <t>erickro01</t>
  </si>
  <si>
    <t>1972-05-29 (2)</t>
  </si>
  <si>
    <t>hamilda01</t>
  </si>
  <si>
    <t>1971-06-28 (2)</t>
  </si>
  <si>
    <t>grimsro02</t>
  </si>
  <si>
    <t>2004-05-13 (1)</t>
  </si>
  <si>
    <t>cabreda01</t>
  </si>
  <si>
    <t>myersbr01</t>
  </si>
  <si>
    <t>peterfr01</t>
  </si>
  <si>
    <t>lonboji01</t>
  </si>
  <si>
    <t>kendrky01</t>
  </si>
  <si>
    <t>raicher01</t>
  </si>
  <si>
    <t>bergebr02</t>
  </si>
  <si>
    <t>Gustavo Chacín</t>
  </si>
  <si>
    <t>chacigu01</t>
  </si>
  <si>
    <t>Brian Moehler</t>
  </si>
  <si>
    <t>moehlbr01</t>
  </si>
  <si>
    <t>1974-07-07 (1)</t>
  </si>
  <si>
    <t>carroto02</t>
  </si>
  <si>
    <t>johnsje02</t>
  </si>
  <si>
    <t>krameja01</t>
  </si>
  <si>
    <t>simonja01</t>
  </si>
  <si>
    <t>Brian Cooper</t>
  </si>
  <si>
    <t>coopebr01</t>
  </si>
  <si>
    <t>willibr01</t>
  </si>
  <si>
    <t>meadobr01</t>
  </si>
  <si>
    <t>wagnema02</t>
  </si>
  <si>
    <t>kingmbr01</t>
  </si>
  <si>
    <t>1955-04-17 (2)</t>
  </si>
  <si>
    <t>jacksla01</t>
  </si>
  <si>
    <t>lillide01</t>
  </si>
  <si>
    <t>nolesdi01</t>
  </si>
  <si>
    <t>stammcr01</t>
  </si>
  <si>
    <t>reitsch01</t>
  </si>
  <si>
    <t>navarja01</t>
  </si>
  <si>
    <t>1978-07-17 (1)</t>
  </si>
  <si>
    <t>mcwilla01</t>
  </si>
  <si>
    <t>eflinza01</t>
  </si>
  <si>
    <t>gonzach01</t>
  </si>
  <si>
    <t>snydeky01</t>
  </si>
  <si>
    <t>rueteki01</t>
  </si>
  <si>
    <t>brownke01</t>
  </si>
  <si>
    <t>davisjo03</t>
  </si>
  <si>
    <t>nicolju01</t>
  </si>
  <si>
    <t>alberan01</t>
  </si>
  <si>
    <t>cosarja01</t>
  </si>
  <si>
    <t>Horacio Ramírez</t>
  </si>
  <si>
    <t>ramirho01</t>
  </si>
  <si>
    <t>Bill Wegman</t>
  </si>
  <si>
    <t>wegmabi01</t>
  </si>
  <si>
    <t>Scott Chiamparino</t>
  </si>
  <si>
    <t>chiamsc01</t>
  </si>
  <si>
    <t>langsma01</t>
  </si>
  <si>
    <t>seminfr01</t>
  </si>
  <si>
    <t>jacksda01</t>
  </si>
  <si>
    <t>tomlijo01</t>
  </si>
  <si>
    <t>janssca01</t>
  </si>
  <si>
    <t>1969-07-20 (2)</t>
  </si>
  <si>
    <t>champbi01</t>
  </si>
  <si>
    <t>worthal01</t>
  </si>
  <si>
    <t>blackpa01</t>
  </si>
  <si>
    <t>waterch01</t>
  </si>
  <si>
    <t>gobblji01</t>
  </si>
  <si>
    <t>anderco01</t>
  </si>
  <si>
    <t>2011-07-18 (2)</t>
  </si>
  <si>
    <t>diamosc01</t>
  </si>
  <si>
    <t>lannajo01</t>
  </si>
  <si>
    <t>thompmi03</t>
  </si>
  <si>
    <t>1981-05-31 (1)</t>
  </si>
  <si>
    <t>wittmi01</t>
  </si>
  <si>
    <t>stonest01</t>
  </si>
  <si>
    <t>jordata01</t>
  </si>
  <si>
    <t>tillmch01</t>
  </si>
  <si>
    <t>brewija01</t>
  </si>
  <si>
    <t>Bob Knepper</t>
  </si>
  <si>
    <t>1977-06-19 (1)</t>
  </si>
  <si>
    <t>kneppbo01</t>
  </si>
  <si>
    <t>keuchda01</t>
  </si>
  <si>
    <t>OAKWSN</t>
  </si>
  <si>
    <t>milonto01</t>
  </si>
  <si>
    <t>sedlash01</t>
  </si>
  <si>
    <t>etherse01</t>
  </si>
  <si>
    <t>rigbybr01</t>
  </si>
  <si>
    <t>Pete Smith</t>
  </si>
  <si>
    <t>smithpe02</t>
  </si>
  <si>
    <t>morgaad01</t>
  </si>
  <si>
    <t>peterky01</t>
  </si>
  <si>
    <t>byrdje01</t>
  </si>
  <si>
    <t>heffnbo01</t>
  </si>
  <si>
    <t>burnese01</t>
  </si>
  <si>
    <t>lyonbr01</t>
  </si>
  <si>
    <t>henrybu01</t>
  </si>
  <si>
    <t>kirbycl01</t>
  </si>
  <si>
    <t>chatwty01</t>
  </si>
  <si>
    <t>loeweca01</t>
  </si>
  <si>
    <t>Ramón García</t>
  </si>
  <si>
    <t>garcira03</t>
  </si>
  <si>
    <t>scanlbo01</t>
  </si>
  <si>
    <t>1975-06-17 (2)</t>
  </si>
  <si>
    <t>tatera01</t>
  </si>
  <si>
    <t>reynogr01</t>
  </si>
  <si>
    <t>atilalu01</t>
  </si>
  <si>
    <t>rheinjo01</t>
  </si>
  <si>
    <t>Salomón Torres</t>
  </si>
  <si>
    <t>torresa01</t>
  </si>
  <si>
    <t>brazede01</t>
  </si>
  <si>
    <t>georgch02</t>
  </si>
  <si>
    <t>miltoer01</t>
  </si>
  <si>
    <t>helliri01</t>
  </si>
  <si>
    <t>watsoal01</t>
  </si>
  <si>
    <t>andersh01</t>
  </si>
  <si>
    <t>hibbagr01</t>
  </si>
  <si>
    <t>Dave Eiland</t>
  </si>
  <si>
    <t>eilanda01</t>
  </si>
  <si>
    <t>glavito02</t>
  </si>
  <si>
    <t>westse01</t>
  </si>
  <si>
    <t>laffeaa01</t>
  </si>
  <si>
    <t>1994-07-26 (1)</t>
  </si>
  <si>
    <t>lopezal02</t>
  </si>
  <si>
    <t>smoltjo01</t>
  </si>
  <si>
    <t>moyerja01</t>
  </si>
  <si>
    <t>Chris Codiroli</t>
  </si>
  <si>
    <t>codirch01</t>
  </si>
  <si>
    <t>Mike Morgan</t>
  </si>
  <si>
    <t>morgami01</t>
  </si>
  <si>
    <t>1977-04-10 (2)</t>
  </si>
  <si>
    <t>thormpa01</t>
  </si>
  <si>
    <t>ashcrgr01</t>
  </si>
  <si>
    <t>bergmch01</t>
  </si>
  <si>
    <t>cahiltr01</t>
  </si>
  <si>
    <t>davisla01</t>
  </si>
  <si>
    <t>anderbr04</t>
  </si>
  <si>
    <t>litscje01</t>
  </si>
  <si>
    <t>Andy Larkin</t>
  </si>
  <si>
    <t>larkian01</t>
  </si>
  <si>
    <t>guarded01</t>
  </si>
  <si>
    <t>harrima01</t>
  </si>
  <si>
    <t>Jim Pittsley</t>
  </si>
  <si>
    <t>pittsji01</t>
  </si>
  <si>
    <t>1978-04-09 (2)</t>
  </si>
  <si>
    <t>bruhemi01</t>
  </si>
  <si>
    <t>thompja03</t>
  </si>
  <si>
    <t>balesco01</t>
  </si>
  <si>
    <t>mortoch02</t>
  </si>
  <si>
    <t>farnsky01</t>
  </si>
  <si>
    <t>eyresc01</t>
  </si>
  <si>
    <t>marotmi01</t>
  </si>
  <si>
    <t>Luis Andújar</t>
  </si>
  <si>
    <t>andujlu01</t>
  </si>
  <si>
    <t>downssc01</t>
  </si>
  <si>
    <t>MINSFG</t>
  </si>
  <si>
    <t>brummgr01</t>
  </si>
  <si>
    <t>borucry01</t>
  </si>
  <si>
    <t>gomezje01</t>
  </si>
  <si>
    <t>arrieja01</t>
  </si>
  <si>
    <t>1993-09-07 (2)</t>
  </si>
  <si>
    <t>luebbla01</t>
  </si>
  <si>
    <t>bonesri01</t>
  </si>
  <si>
    <t>haneych01</t>
  </si>
  <si>
    <t>taylowa01</t>
  </si>
  <si>
    <t>averyst01</t>
  </si>
  <si>
    <t>huffda01</t>
  </si>
  <si>
    <t>zavarcl01</t>
  </si>
  <si>
    <t>martijd01</t>
  </si>
  <si>
    <t>baileho02</t>
  </si>
  <si>
    <t>2006-07-08 (2)</t>
  </si>
  <si>
    <t>pelfrmi01</t>
  </si>
  <si>
    <t>kinnema01</t>
  </si>
  <si>
    <t>hendrli01</t>
  </si>
  <si>
    <t>powelbr01</t>
  </si>
  <si>
    <t>heasljo01</t>
  </si>
  <si>
    <t>gibsoky01</t>
  </si>
  <si>
    <t>Yunesky Maya</t>
  </si>
  <si>
    <t>mayayu01</t>
  </si>
  <si>
    <t>CHCTOR</t>
  </si>
  <si>
    <t>filerto01</t>
  </si>
  <si>
    <t>handbr01</t>
  </si>
  <si>
    <t>Shawn Hill</t>
  </si>
  <si>
    <t>MONWSN</t>
  </si>
  <si>
    <t>hillsh01</t>
  </si>
  <si>
    <t>huffmph01</t>
  </si>
  <si>
    <t>berkeja01</t>
  </si>
  <si>
    <t>chicoma01</t>
  </si>
  <si>
    <t>sabatc.01</t>
  </si>
  <si>
    <t>chouibo01</t>
  </si>
  <si>
    <t>1980-08-31 (1)</t>
  </si>
  <si>
    <t>hargeal01</t>
  </si>
  <si>
    <t>2022-05-28 (2)</t>
  </si>
  <si>
    <t>winckjo01</t>
  </si>
  <si>
    <t>butleed01</t>
  </si>
  <si>
    <t>Jason Grimsley</t>
  </si>
  <si>
    <t>grimsja01</t>
  </si>
  <si>
    <t>leallu01</t>
  </si>
  <si>
    <t>shustja01</t>
  </si>
  <si>
    <t>swarzan01</t>
  </si>
  <si>
    <t>CINNYY</t>
  </si>
  <si>
    <t>2003-06-28 (2)</t>
  </si>
  <si>
    <t>clausbr01</t>
  </si>
  <si>
    <t>Arthur Rhodes</t>
  </si>
  <si>
    <t>rhodear01</t>
  </si>
  <si>
    <t>maurebr01</t>
  </si>
  <si>
    <t>Franklin Morales</t>
  </si>
  <si>
    <t>moralfr01</t>
  </si>
  <si>
    <t>Jin Ho Cho</t>
  </si>
  <si>
    <t>choji01</t>
  </si>
  <si>
    <t>maddumi01</t>
  </si>
  <si>
    <t>ojedabo01</t>
  </si>
  <si>
    <t>whitlch01</t>
  </si>
  <si>
    <t>DETMIA</t>
  </si>
  <si>
    <t>turneja01</t>
  </si>
  <si>
    <t>ATLDET</t>
  </si>
  <si>
    <t>jurrjja01</t>
  </si>
  <si>
    <t>daiglca01</t>
  </si>
  <si>
    <t>hunteri01</t>
  </si>
  <si>
    <t>mannima02</t>
  </si>
  <si>
    <t>Todd Van Poppel</t>
  </si>
  <si>
    <t>vanpoto01</t>
  </si>
  <si>
    <t>CLETOR</t>
  </si>
  <si>
    <t>bouchde01</t>
  </si>
  <si>
    <t>1976-05-15 (2)</t>
  </si>
  <si>
    <t>redfepe01</t>
  </si>
  <si>
    <t>mouncto01</t>
  </si>
  <si>
    <t>Tavo Álvarez</t>
  </si>
  <si>
    <t>alvarta01</t>
  </si>
  <si>
    <t>fowlkal01</t>
  </si>
  <si>
    <t>ballaje01</t>
  </si>
  <si>
    <t>shortbi01</t>
  </si>
  <si>
    <t>hancoem01</t>
  </si>
  <si>
    <t>blairaa01</t>
  </si>
  <si>
    <t>bradlar01</t>
  </si>
  <si>
    <t>Alec Asher</t>
  </si>
  <si>
    <t>asheral01</t>
  </si>
  <si>
    <t>LaTroy Hawkins</t>
  </si>
  <si>
    <t>hawkila01</t>
  </si>
  <si>
    <t>rusinch01</t>
  </si>
  <si>
    <t>armstja01</t>
  </si>
  <si>
    <t>mendora01</t>
  </si>
  <si>
    <t>cornena01</t>
  </si>
  <si>
    <t>Hayden Penn</t>
  </si>
  <si>
    <t>pennha01</t>
  </si>
  <si>
    <t>1978-06-07 (1)</t>
  </si>
  <si>
    <t>wirthal01</t>
  </si>
  <si>
    <t>Clint Sodowsky</t>
  </si>
  <si>
    <t>sodowcl01</t>
  </si>
  <si>
    <t>arihako01</t>
  </si>
  <si>
    <t>IP2</t>
  </si>
  <si>
    <t>GMEAN</t>
  </si>
  <si>
    <t>Debut</t>
  </si>
  <si>
    <t>Gmean</t>
  </si>
  <si>
    <t>Season2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</si>
</sst>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Fill="1"/>
    <xf numFmtId="0" fontId="0" fillId="3" borderId="1" xfId="0" applyFont="1" applyFill="1" applyBorder="1"/>
    <xf numFmtId="0" fontId="0" fillId="4" borderId="1" xfId="0" applyFont="1" applyFill="1" applyBorder="1"/>
    <xf numFmtId="0" fontId="0" fillId="0" borderId="1" xfId="0" applyFont="1" applyBorder="1"/>
    <xf numFmtId="164" fontId="0" fillId="0" borderId="1" xfId="0" applyNumberFormat="1" applyFont="1" applyBorder="1"/>
    <xf numFmtId="0" fontId="1" fillId="2" borderId="0" xfId="0" applyFont="1" applyFill="1" applyBorder="1"/>
    <xf numFmtId="14" fontId="0" fillId="0" borderId="1" xfId="0" applyNumberFormat="1" applyFont="1" applyBorder="1"/>
    <xf numFmtId="14" fontId="0" fillId="3" borderId="1" xfId="0" applyNumberFormat="1" applyFont="1" applyFill="1" applyBorder="1"/>
    <xf numFmtId="0" fontId="0" fillId="0" borderId="1" xfId="0" applyFont="1" applyFill="1" applyBorder="1"/>
    <xf numFmtId="2" fontId="0" fillId="0" borderId="1" xfId="0" applyNumberFormat="1" applyFont="1" applyFill="1" applyBorder="1"/>
    <xf numFmtId="0" fontId="1" fillId="0" borderId="0" xfId="0" applyFont="1" applyFill="1" applyBorder="1"/>
    <xf numFmtId="164" fontId="0" fillId="0" borderId="1" xfId="0" applyNumberFormat="1" applyFont="1" applyFill="1" applyBorder="1"/>
  </cellXfs>
  <cellStyles count="1">
    <cellStyle name="Normal" xfId="0" builtinId="0"/>
  </cellStyles>
  <dxfs count="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0.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0A25164-3D1C-4F34-BDAE-D76BB4DAA815}" name="Rooke_Full_Seaosn" displayName="Rooke_Full_Seaosn" ref="A1:U1707" totalsRowShown="0">
  <autoFilter ref="A1:U1707" xr:uid="{F0A25164-3D1C-4F34-BDAE-D76BB4DAA815}"/>
  <sortState xmlns:xlrd2="http://schemas.microsoft.com/office/spreadsheetml/2017/richdata2" ref="A2:U1707">
    <sortCondition descending="1" ref="S1:S1707"/>
  </sortState>
  <tableColumns count="21">
    <tableColumn id="1" xr3:uid="{11083B02-AE22-4DAE-BD73-3C2B6F6FD90E}" name="Season"/>
    <tableColumn id="2" xr3:uid="{83EC6079-FAAE-4808-BF65-E4B7CA8CDBC6}" name="Name"/>
    <tableColumn id="3" xr3:uid="{FB5247C7-C689-4F39-84F9-9EA32C79EE57}" name="Team"/>
    <tableColumn id="4" xr3:uid="{5A853FF5-9475-415D-99B7-C7B4E0C50178}" name="G"/>
    <tableColumn id="5" xr3:uid="{292C260E-D38A-4E9F-8D61-9207946D8AF4}" name="GS"/>
    <tableColumn id="6" xr3:uid="{5D43DE2D-0000-4659-8F28-AB76110AD322}" name="Start%"/>
    <tableColumn id="7" xr3:uid="{148D681C-E5D1-4316-A310-71BDF59BD144}" name="W"/>
    <tableColumn id="8" xr3:uid="{9D1EE4BC-0D55-4139-A939-EA9313F07114}" name="L"/>
    <tableColumn id="9" xr3:uid="{A8090F86-8C82-4A5F-A00E-DC5C9BF29CE9}" name="SV"/>
    <tableColumn id="10" xr3:uid="{66123085-BB81-4CEC-B3D7-BA3FECE99022}" name="IP"/>
    <tableColumn id="11" xr3:uid="{D2B00EB1-E055-4933-A0D2-1E31484BC7A0}" name="SO"/>
    <tableColumn id="12" xr3:uid="{2ABC91E3-E423-4B80-ABA7-1DF634628CE6}" name="K/9"/>
    <tableColumn id="13" xr3:uid="{0BFCB3CF-52C9-4E35-BC40-3AD945FB2735}" name="BB/9"/>
    <tableColumn id="14" xr3:uid="{532A7A10-F9B9-4851-8C7E-84E75FFF3258}" name="HR/9"/>
    <tableColumn id="15" xr3:uid="{869C50B6-338F-4C10-80D1-13A5CBEA6425}" name="AVG"/>
    <tableColumn id="16" xr3:uid="{91C12BC2-1EB0-4817-A87D-182F8B451B45}" name="BABIP"/>
    <tableColumn id="17" xr3:uid="{376DC0BF-E36B-4985-861C-6A1366EC0EA7}" name="ERA"/>
    <tableColumn id="18" xr3:uid="{67CC44E2-C66B-4248-B3AD-57A955E63356}" name="FIP"/>
    <tableColumn id="19" xr3:uid="{31F0CC10-3639-4FD3-8A5D-CDE27BB2BA35}" name="WAR"/>
    <tableColumn id="20" xr3:uid="{73F2B32C-DB7A-431B-9C0E-A399FF9954F8}" name="WAR/162"/>
    <tableColumn id="21" xr3:uid="{8567CEB4-C037-4F1A-9992-703E87E2AF55}" name="WHI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7C3EC6C-FDAA-4586-9B73-8C4D1A98E463}" name="Table10" displayName="Table10" ref="A1:V1707" totalsRowShown="0" headerRowDxfId="17" dataDxfId="18" tableBorderDxfId="24">
  <autoFilter ref="A1:V1707" xr:uid="{C7C3EC6C-FDAA-4586-9B73-8C4D1A98E463}"/>
  <sortState xmlns:xlrd2="http://schemas.microsoft.com/office/spreadsheetml/2017/richdata2" ref="A2:V1707">
    <sortCondition ref="V1:V1707"/>
  </sortState>
  <tableColumns count="22">
    <tableColumn id="2" xr3:uid="{14E4E260-8185-47C6-A541-0C91A3D50E1F}" name="Name" dataDxfId="23"/>
    <tableColumn id="3" xr3:uid="{CACDF78D-858E-44B1-A07E-FA5C50EBF929}" name="Season2" dataDxfId="22"/>
    <tableColumn id="4" xr3:uid="{D8E0F749-A3B0-4752-9418-596265762007}" name="Team" dataDxfId="21">
      <calculatedColumnFormula>VLOOKUP(Table10[[#This Row],[Name]], Rooke_Full_Seaosn[[Name]:[Team]], 2, FALSE)</calculatedColumnFormula>
    </tableColumn>
    <tableColumn id="5" xr3:uid="{B15FAA18-2C5E-4A66-A191-10C8F1B6366E}" name="G" dataDxfId="20"/>
    <tableColumn id="6" xr3:uid="{5AA0D700-10A5-4FB0-BB7A-B662C4580BBE}" name="GS" dataDxfId="19"/>
    <tableColumn id="7" xr3:uid="{751217D6-2413-42DB-A2F8-96AB824FDC4B}" name="Start%" dataDxfId="16"/>
    <tableColumn id="8" xr3:uid="{021E1CE9-CCE0-4AAE-9DA6-42121FC89331}" name="W" dataDxfId="15">
      <calculatedColumnFormula>_xlfn.RANK.EQ(VLOOKUP($A2,Rooke_Full_Seaosn[[Name]:[WHIP]], 6, FALSE),Rooke_Full_Seaosn[W],0)</calculatedColumnFormula>
    </tableColumn>
    <tableColumn id="9" xr3:uid="{EDFA5749-7A16-4C0B-B3C3-26C52214E2E8}" name="L" dataDxfId="13">
      <calculatedColumnFormula>_xlfn.RANK.EQ(VLOOKUP($A2,Rooke_Full_Seaosn[[Name]:[WHIP]], 7, FALSE),Rooke_Full_Seaosn[L],1)</calculatedColumnFormula>
    </tableColumn>
    <tableColumn id="10" xr3:uid="{EB17CB13-C611-4EBC-ADFF-F7838F19AE1D}" name="SV" dataDxfId="14">
      <calculatedColumnFormula>_xlfn.RANK.EQ(VLOOKUP($A2,Rooke_Full_Seaosn[[Name]:[WHIP]], 8, FALSE),Rooke_Full_Seaosn[SV],0)</calculatedColumnFormula>
    </tableColumn>
    <tableColumn id="11" xr3:uid="{C3136514-C583-428F-8162-1F6E97E4FD56}" name="IP" dataDxfId="12">
      <calculatedColumnFormula>_xlfn.RANK.EQ(VLOOKUP($A2,Rooke_Full_Seaosn[[Name]:[WHIP]], 9, FALSE),Rooke_Full_Seaosn[IP],0)</calculatedColumnFormula>
    </tableColumn>
    <tableColumn id="12" xr3:uid="{7ECEC2B4-7DC0-460D-B086-23A716CCB71A}" name="SO" dataDxfId="11">
      <calculatedColumnFormula>_xlfn.RANK.EQ(VLOOKUP($A2,Rooke_Full_Seaosn[[Name]:[WHIP]], 10, FALSE),Rooke_Full_Seaosn[SO],0)</calculatedColumnFormula>
    </tableColumn>
    <tableColumn id="13" xr3:uid="{BDCC9F6F-267B-440A-B858-7A9E7A128A7B}" name="K/9" dataDxfId="10">
      <calculatedColumnFormula>_xlfn.RANK.EQ(VLOOKUP($A2,Rooke_Full_Seaosn[[Name]:[WHIP]], 11, FALSE),Rooke_Full_Seaosn[K/9],0)</calculatedColumnFormula>
    </tableColumn>
    <tableColumn id="14" xr3:uid="{8AC2C7D5-B8F0-41C6-8857-D59017BBAFAE}" name="BB/9" dataDxfId="2">
      <calculatedColumnFormula>_xlfn.RANK.EQ(VLOOKUP($A2,Rooke_Full_Seaosn[[Name]:[WHIP]], 12, FALSE),Rooke_Full_Seaosn[BB/9],1)</calculatedColumnFormula>
    </tableColumn>
    <tableColumn id="15" xr3:uid="{F843933B-0954-496F-B293-C8FE9300CE6B}" name="HR/9" dataDxfId="0">
      <calculatedColumnFormula>_xlfn.RANK.EQ(VLOOKUP($A2,Rooke_Full_Seaosn[[Name]:[WHIP]], 13, FALSE),Rooke_Full_Seaosn[HR/9],1)</calculatedColumnFormula>
    </tableColumn>
    <tableColumn id="16" xr3:uid="{EB9A0D8C-FA38-49BE-B2C4-695E14C0BD1F}" name="AVG" dataDxfId="1">
      <calculatedColumnFormula>_xlfn.RANK.EQ(VLOOKUP($A2,Rooke_Full_Seaosn[[Name]:[WHIP]], 14, FALSE),Rooke_Full_Seaosn[AVG],1)</calculatedColumnFormula>
    </tableColumn>
    <tableColumn id="17" xr3:uid="{57B15C8A-12AA-493E-A58F-261BE13016A5}" name="BABIP" dataDxfId="9">
      <calculatedColumnFormula>_xlfn.RANK.EQ(VLOOKUP($A2,Rooke_Full_Seaosn[[Name]:[WHIP]], 15, FALSE),Rooke_Full_Seaosn[BABIP],1)</calculatedColumnFormula>
    </tableColumn>
    <tableColumn id="18" xr3:uid="{F3560468-69F9-41FE-87F8-074B59A82C6B}" name="ERA" dataDxfId="5">
      <calculatedColumnFormula>_xlfn.RANK.EQ(VLOOKUP($A2,Rooke_Full_Seaosn[[Name]:[WHIP]], 16, FALSE),Rooke_Full_Seaosn[ERA],1)</calculatedColumnFormula>
    </tableColumn>
    <tableColumn id="19" xr3:uid="{04D6FA95-8AE4-4CDE-86A4-37BC34A35004}" name="FIP" dataDxfId="3">
      <calculatedColumnFormula>_xlfn.RANK.EQ(VLOOKUP($A2,Rooke_Full_Seaosn[[Name]:[WHIP]], 17, FALSE),Rooke_Full_Seaosn[FIP],1)</calculatedColumnFormula>
    </tableColumn>
    <tableColumn id="20" xr3:uid="{74011094-EC30-4C3B-85F5-146AAA0C2B70}" name="WAR" dataDxfId="4">
      <calculatedColumnFormula>_xlfn.RANK.EQ(VLOOKUP($A2,Rooke_Full_Seaosn[[Name]:[WHIP]], 18,FALSE),Rooke_Full_Seaosn[WAR],0)</calculatedColumnFormula>
    </tableColumn>
    <tableColumn id="21" xr3:uid="{92F73776-C52F-4723-BF81-3540510D876C}" name="WAR/162" dataDxfId="8">
      <calculatedColumnFormula>_xlfn.RANK.EQ(VLOOKUP($A2,Rooke_Full_Seaosn[[Name]:[WHIP]], 19, FALSE),Rooke_Full_Seaosn[WAR/162],0)</calculatedColumnFormula>
    </tableColumn>
    <tableColumn id="22" xr3:uid="{658A71FE-D298-466A-A720-AC74962E87A5}" name="WHIP" dataDxfId="6">
      <calculatedColumnFormula>_xlfn.RANK.EQ(VLOOKUP($A2,Rooke_Full_Seaosn[[Name]:[WHIP]], 20, FALSE),Rooke_Full_Seaosn[WHIP],1)</calculatedColumnFormula>
    </tableColumn>
    <tableColumn id="23" xr3:uid="{5A6D89DF-43EE-432B-A5B3-CC61B86AD50F}" name="Gmean" dataDxfId="7">
      <calculatedColumnFormula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14C7B6-4FD7-453B-A6F7-7A23CB6411A8}" name="Table4" displayName="Table4" ref="A1:AI668" totalsRowShown="0">
  <autoFilter ref="A1:AI668" xr:uid="{CD14C7B6-4FD7-453B-A6F7-7A23CB6411A8}"/>
  <sortState xmlns:xlrd2="http://schemas.microsoft.com/office/spreadsheetml/2017/richdata2" ref="A2:AI668">
    <sortCondition ref="AG1:AG668"/>
  </sortState>
  <tableColumns count="35">
    <tableColumn id="1" xr3:uid="{EDC914F1-2A05-4932-B85C-EC539483F719}" name="Rk"/>
    <tableColumn id="2" xr3:uid="{6B2F6F2D-85C5-4FF0-A3E7-6CBFC35DD826}" name="Player"/>
    <tableColumn id="3" xr3:uid="{11A2DEAA-6506-45D5-A73F-88E02B4167C4}" name="Team"/>
    <tableColumn id="4" xr3:uid="{10DA4D14-E8E1-4970-AD15-0B218149B3C7}" name="Debut" dataDxfId="26"/>
    <tableColumn id="5" xr3:uid="{45FE270A-52FE-4AB4-946E-F552CCA4A923}" name="Span Ended" dataDxfId="25"/>
    <tableColumn id="6" xr3:uid="{86949FEF-185C-49E2-ABBB-51B574E03E9D}" name="IP"/>
    <tableColumn id="7" xr3:uid="{8708C0C6-06F9-4FB9-8384-A737937097EA}" name="W"/>
    <tableColumn id="8" xr3:uid="{9CA4F20D-A011-4E00-87A6-158FC3103B38}" name="L"/>
    <tableColumn id="9" xr3:uid="{A97E5DAD-56AC-4E1E-9EAC-CD4CE99DEE86}" name="GS"/>
    <tableColumn id="10" xr3:uid="{C9C19CCA-1352-478F-8EAF-15A4EB5D9A48}" name="SV"/>
    <tableColumn id="11" xr3:uid="{1190A70C-5456-4DF4-859D-0C24242A8153}" name="BSv"/>
    <tableColumn id="12" xr3:uid="{C1803835-E747-4BD1-9756-F3C94218CA58}" name="CG"/>
    <tableColumn id="13" xr3:uid="{8D15FCBD-4E71-4C62-A267-C1A8DA5F9AC1}" name="SHO"/>
    <tableColumn id="14" xr3:uid="{D3D89EF5-39B9-4A4B-B355-60F70005FE97}" name="GF"/>
    <tableColumn id="15" xr3:uid="{251D45D1-84AE-4788-9B50-F668A4FC92C8}" name="IP2"/>
    <tableColumn id="16" xr3:uid="{34F445B9-524F-4DC1-934A-6ECE9E5326D6}" name="Dec"/>
    <tableColumn id="17" xr3:uid="{B93CF8BA-C57D-4CA9-873D-541680F010BD}" name="W-L%"/>
    <tableColumn id="18" xr3:uid="{4E111373-078D-4E0E-B17B-2A379EE08E78}" name="ERA"/>
    <tableColumn id="19" xr3:uid="{5EE45A26-6A96-4C7E-B03A-EBD05AC57127}" name="H"/>
    <tableColumn id="20" xr3:uid="{0272497A-1F6A-42F8-B399-F005E3E29F55}" name="R"/>
    <tableColumn id="21" xr3:uid="{71569070-B4E3-4363-802E-2D9A5B7B7B3E}" name="ER"/>
    <tableColumn id="22" xr3:uid="{1F2E8940-6062-42E3-A730-8F9A240EE4F4}" name="HR/9" dataDxfId="31">
      <calculatedColumnFormula>(Table4[[#This Row],[HR]]/Table4[[#This Row],[IP2]])*9</calculatedColumnFormula>
    </tableColumn>
    <tableColumn id="23" xr3:uid="{65C916E4-2FB1-46D9-949B-F1DF8B6B920D}" name="HR"/>
    <tableColumn id="24" xr3:uid="{39F48444-C40E-44B5-B5B5-743BAC3E6DDF}" name="BB"/>
    <tableColumn id="25" xr3:uid="{CCECE5DB-AE68-4400-8CD4-059B2C62F504}" name="BB/9"/>
    <tableColumn id="26" xr3:uid="{80A0961C-D5D1-43D7-ACAA-D94741AE6CD7}" name="IBB"/>
    <tableColumn id="27" xr3:uid="{34C8841E-C350-4D43-9BAC-61B40C0E1571}" name="SO"/>
    <tableColumn id="28" xr3:uid="{F3542643-A25B-485E-A6F4-FE1B74CD71B4}" name="K/9"/>
    <tableColumn id="29" xr3:uid="{66418403-C59E-43CF-B93C-71EB84E977C6}" name="HBP"/>
    <tableColumn id="30" xr3:uid="{9FA40F11-3F4A-488A-BE99-D01DDF5A1E0B}" name="BK"/>
    <tableColumn id="31" xr3:uid="{22A4CC39-61CB-473D-BAA3-53B04CC09F71}" name="WP"/>
    <tableColumn id="32" xr3:uid="{10592996-B5A1-4C8B-B54C-405FBA1D43CB}" name="BF"/>
    <tableColumn id="33" xr3:uid="{510CE6F0-816A-4BC7-9791-9EBCCA00861B}" name="WHIP"/>
    <tableColumn id="34" xr3:uid="{FBCD7014-0856-4901-9A0B-F942470D0BFF}" name="Ind. Games Link"/>
    <tableColumn id="35" xr3:uid="{9FCCEB91-8C8C-451D-981A-89906FBE6E27}" name="Player-addition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94C2F1-3460-4980-B758-DFDC1AA99495}" name="Table5" displayName="Table5" ref="A1:AG668" totalsRowShown="0" headerRowDxfId="32" dataDxfId="33" tableBorderDxfId="63">
  <autoFilter ref="A1:AG668" xr:uid="{3394C2F1-3460-4980-B758-DFDC1AA99495}"/>
  <sortState xmlns:xlrd2="http://schemas.microsoft.com/office/spreadsheetml/2017/richdata2" ref="A2:AG668">
    <sortCondition ref="AG1:AG668"/>
  </sortState>
  <tableColumns count="33">
    <tableColumn id="1" xr3:uid="{A9CE68A1-20AC-4312-BFB4-04BF068A71EE}" name="Player" dataDxfId="62"/>
    <tableColumn id="2" xr3:uid="{21314681-05D0-42A7-987E-77F3E085F623}" name="Team" dataDxfId="29"/>
    <tableColumn id="3" xr3:uid="{DFC98EA7-9225-43A4-B74E-E5CE8C64B73A}" name="Debut" dataDxfId="27"/>
    <tableColumn id="4" xr3:uid="{461F2EFC-03D4-4C39-AE08-5FAA1081E60B}" name="Span Ended" dataDxfId="28"/>
    <tableColumn id="5" xr3:uid="{5B65FBA6-8777-49AD-97C5-E3BB40FBD28D}" name="IP" dataDxfId="30">
      <calculatedColumnFormula>_xlfn.RANK.EQ(VLOOKUP($A2, 'First 10 GS'!$B$2:$AG$2201, 5, FALSE), 'First 10 GS'!F$2:F$2201, 0)</calculatedColumnFormula>
    </tableColumn>
    <tableColumn id="6" xr3:uid="{C738A35A-B492-428E-9E0D-728973576772}" name="W" dataDxfId="61">
      <calculatedColumnFormula>_xlfn.RANK.EQ(VLOOKUP($A2, 'First 10 GS'!$B$2:$AG$2201, 6, FALSE), 'First 10 GS'!G$2:G$2201, 0)</calculatedColumnFormula>
    </tableColumn>
    <tableColumn id="7" xr3:uid="{1C9B1280-0DBC-4A46-A5DC-6AE28DB4D0DC}" name="L" dataDxfId="60">
      <calculatedColumnFormula>_xlfn.RANK.EQ(VLOOKUP($A2, 'First 10 GS'!$B$2:$AG$2201, 7, FALSE), 'First 10 GS'!H$2:H$2201, 1)</calculatedColumnFormula>
    </tableColumn>
    <tableColumn id="8" xr3:uid="{3D85A198-F4F2-4606-ABA0-4C02E1C9A32E}" name="GS" dataDxfId="59">
      <calculatedColumnFormula>_xlfn.RANK.EQ(VLOOKUP($A2, 'First 10 GS'!$B$2:$AG$2201, 8, FALSE), 'First 10 GS'!I$2:I$2201, 0)</calculatedColumnFormula>
    </tableColumn>
    <tableColumn id="9" xr3:uid="{956A543C-B124-4DE7-AC2D-24FB531D0B76}" name="SV" dataDxfId="58">
      <calculatedColumnFormula>_xlfn.RANK.EQ(VLOOKUP($A2, 'First 10 GS'!$B$2:$AG$2201, 9, FALSE), 'First 10 GS'!J$2:J$2201, 0)</calculatedColumnFormula>
    </tableColumn>
    <tableColumn id="10" xr3:uid="{1E8D789A-59A7-4328-823A-085285BF3F40}" name="BSv" dataDxfId="57">
      <calculatedColumnFormula>_xlfn.RANK.EQ(VLOOKUP($A2, 'First 10 GS'!$B$2:$AG$2201, 10, FALSE), 'First 10 GS'!K$2:K$2201, 1)</calculatedColumnFormula>
    </tableColumn>
    <tableColumn id="11" xr3:uid="{519C2615-F2F5-4AC8-9E4F-88E00DF193B7}" name="CG" dataDxfId="56">
      <calculatedColumnFormula>_xlfn.RANK.EQ(VLOOKUP($A2, 'First 10 GS'!$B$2:$AG$2201, 11, FALSE), 'First 10 GS'!L$2:L$2201, 0)</calculatedColumnFormula>
    </tableColumn>
    <tableColumn id="12" xr3:uid="{83977566-36BB-49E8-8D02-205F48C4EAEA}" name="SHO" dataDxfId="55">
      <calculatedColumnFormula>_xlfn.RANK.EQ(VLOOKUP($A2, 'First 10 GS'!$B$2:$AG$2201, 12, FALSE), 'First 10 GS'!M$2:M$2201, 0)</calculatedColumnFormula>
    </tableColumn>
    <tableColumn id="13" xr3:uid="{E0DACBF8-7F1A-4E02-8C16-1D953899BD3B}" name="GF" dataDxfId="54">
      <calculatedColumnFormula>_xlfn.RANK.EQ(VLOOKUP($A2, 'First 10 GS'!$B$2:$AG$2201, 13, FALSE), 'First 10 GS'!N$2:N$2201, 0)</calculatedColumnFormula>
    </tableColumn>
    <tableColumn id="14" xr3:uid="{74C8355A-674F-4642-8363-A954AEAB24FB}" name="IP2" dataDxfId="53">
      <calculatedColumnFormula>_xlfn.RANK.EQ(VLOOKUP($A2, 'First 10 GS'!$B$2:$AG$2201, 14, FALSE), 'First 10 GS'!O$2:O$2201, 1)</calculatedColumnFormula>
    </tableColumn>
    <tableColumn id="15" xr3:uid="{0BF5085C-7BF7-4096-88C8-DF8AC11E3527}" name="Dec" dataDxfId="52">
      <calculatedColumnFormula>_xlfn.RANK.EQ(VLOOKUP($A2, 'First 10 GS'!$B$2:$AG$2201, 15, FALSE), 'First 10 GS'!P$2:P$2201, 0)</calculatedColumnFormula>
    </tableColumn>
    <tableColumn id="16" xr3:uid="{4B02C0AA-A609-4321-8810-7254C2D2477C}" name="W-L%" dataDxfId="51">
      <calculatedColumnFormula>_xlfn.RANK.EQ(VLOOKUP($A2, 'First 10 GS'!$B$2:$AG$2201, 16, FALSE), 'First 10 GS'!Q$2:Q$2201, 0)</calculatedColumnFormula>
    </tableColumn>
    <tableColumn id="17" xr3:uid="{FBFE16A9-D8FB-47DA-9A82-F165AD298B7A}" name="ERA" dataDxfId="50">
      <calculatedColumnFormula>_xlfn.RANK.EQ(VLOOKUP($A2, 'First 10 GS'!$B$2:$AG$2201, 17, FALSE), 'First 10 GS'!R$2:R$2201, 1)</calculatedColumnFormula>
    </tableColumn>
    <tableColumn id="18" xr3:uid="{108AFC49-A453-4D68-A212-C7D211C6E172}" name="H" dataDxfId="49">
      <calculatedColumnFormula>_xlfn.RANK.EQ(VLOOKUP($A2, 'First 10 GS'!$B$2:$AG$2201, 18, FALSE), 'First 10 GS'!S$2:S$2201, 1)</calculatedColumnFormula>
    </tableColumn>
    <tableColumn id="19" xr3:uid="{95AB15E8-1535-4733-9F8B-676BC431AB7E}" name="R" dataDxfId="48">
      <calculatedColumnFormula>_xlfn.RANK.EQ(VLOOKUP($A2, 'First 10 GS'!$B$2:$AG$2201, 19, FALSE), 'First 10 GS'!T$2:T$2201, 1)</calculatedColumnFormula>
    </tableColumn>
    <tableColumn id="20" xr3:uid="{16113619-956E-4829-91EF-C0323C4CBCE2}" name="ER" dataDxfId="47">
      <calculatedColumnFormula>_xlfn.RANK.EQ(VLOOKUP($A2, 'First 10 GS'!$B$2:$AG$2201, 20, FALSE), 'First 10 GS'!U$2:U$2201, 1)</calculatedColumnFormula>
    </tableColumn>
    <tableColumn id="21" xr3:uid="{81716626-9B56-41AC-8700-D1603B44C3F6}" name="HR/9" dataDxfId="46">
      <calculatedColumnFormula>_xlfn.RANK.EQ(VLOOKUP($A2, 'First 10 GS'!$B$2:$AG$2201, 21, FALSE), 'First 10 GS'!V$2:V$2201, 1)</calculatedColumnFormula>
    </tableColumn>
    <tableColumn id="22" xr3:uid="{0C73C663-AF09-4715-A022-3DCF397E2F6E}" name="HR" dataDxfId="45">
      <calculatedColumnFormula>_xlfn.RANK.EQ(VLOOKUP($A2, 'First 10 GS'!$B$2:$AG$2201, 22, FALSE), 'First 10 GS'!W$2:W$2201, 1)</calculatedColumnFormula>
    </tableColumn>
    <tableColumn id="23" xr3:uid="{D6F731AD-6F61-45BE-A4DD-2D1B0D71E385}" name="BB" dataDxfId="44">
      <calculatedColumnFormula>_xlfn.RANK.EQ(VLOOKUP($A2, 'First 10 GS'!$B$2:$AG$2201, 23, FALSE), 'First 10 GS'!X$2:X$2201, 1)</calculatedColumnFormula>
    </tableColumn>
    <tableColumn id="24" xr3:uid="{461C5D67-3675-4533-8A47-F4EE3C5E86EE}" name="BB/9" dataDxfId="43">
      <calculatedColumnFormula>_xlfn.RANK.EQ(VLOOKUP($A2, 'First 10 GS'!$B$2:$AG$2201, 24, FALSE), 'First 10 GS'!Y$2:Y$2201, 1)</calculatedColumnFormula>
    </tableColumn>
    <tableColumn id="25" xr3:uid="{DC1079CF-4F98-4BF2-8FC1-857866711936}" name="IBB" dataDxfId="42">
      <calculatedColumnFormula>_xlfn.RANK.EQ(VLOOKUP($A2, 'First 10 GS'!$B$2:$AG$2201, 25, FALSE), 'First 10 GS'!Z$2:Z$2201, 1)</calculatedColumnFormula>
    </tableColumn>
    <tableColumn id="26" xr3:uid="{78D1DAFC-C274-4ECD-82DE-C6B052D3153B}" name="SO" dataDxfId="41">
      <calculatedColumnFormula>_xlfn.RANK.EQ(VLOOKUP($A2, 'First 10 GS'!$B$2:$AG$2201, 26, FALSE), 'First 10 GS'!AA$2:AA$2201, 0)</calculatedColumnFormula>
    </tableColumn>
    <tableColumn id="27" xr3:uid="{7D8DD5EB-11F8-4923-A7D9-D51FA75CFA1D}" name="K/9" dataDxfId="40">
      <calculatedColumnFormula>_xlfn.RANK.EQ(VLOOKUP($A2, 'First 10 GS'!$B$2:$AG$2201, 27, FALSE), 'First 10 GS'!AB$2:AB$2201, 0)</calculatedColumnFormula>
    </tableColumn>
    <tableColumn id="28" xr3:uid="{B86EFB6B-710D-44EA-BC3C-6F5615241961}" name="HBP" dataDxfId="39">
      <calculatedColumnFormula>_xlfn.RANK.EQ(VLOOKUP($A2, 'First 10 GS'!$B$2:$AG$2201, 28, FALSE), 'First 10 GS'!AC$2:AC$2201, 1)</calculatedColumnFormula>
    </tableColumn>
    <tableColumn id="29" xr3:uid="{5AF21225-EE9E-46EC-9733-7DB600E448AE}" name="BK" dataDxfId="38">
      <calculatedColumnFormula>_xlfn.RANK.EQ(VLOOKUP($A2, 'First 10 GS'!$B$2:$AG$2201, 29, FALSE), 'First 10 GS'!AD$2:AD$2201, 1)</calculatedColumnFormula>
    </tableColumn>
    <tableColumn id="30" xr3:uid="{05E7E16B-1122-407F-A05E-B48C45E2E939}" name="WP" dataDxfId="37">
      <calculatedColumnFormula>_xlfn.RANK.EQ(VLOOKUP($A2, 'First 10 GS'!$B$2:$AG$2201, 30, FALSE), 'First 10 GS'!AE$2:AE$2201, 1)</calculatedColumnFormula>
    </tableColumn>
    <tableColumn id="31" xr3:uid="{536B82E1-3D5F-4FD6-AF3E-F550145BACB0}" name="BF" dataDxfId="36">
      <calculatedColumnFormula>_xlfn.RANK.EQ(VLOOKUP($A2, 'First 10 GS'!$B$2:$AG$2201, 31, FALSE), 'First 10 GS'!AF$2:AF$2201, 0)</calculatedColumnFormula>
    </tableColumn>
    <tableColumn id="32" xr3:uid="{9B8FBB4D-2BB7-4CD1-B38E-374611CB2022}" name="WHIP" dataDxfId="35">
      <calculatedColumnFormula>_xlfn.RANK.EQ(VLOOKUP($A2, 'First 10 GS'!$B$2:$AG$2201, 32, FALSE), 'First 10 GS'!AG$2:AG$2201, 1)</calculatedColumnFormula>
    </tableColumn>
    <tableColumn id="33" xr3:uid="{5D627D33-7B35-4ED1-8982-C2F8C5376EF3}" name="GMEAN" dataDxfId="34">
      <calculatedColumnFormula>GEOMEAN(Table5[[#This Row],[W]],Table5[[#This Row],[L]],Table5[[#This Row],[ERA]],Table5[[#This Row],[BB/9]],Table5[[#This Row],[SO]],Table5[[#This Row],[K/9]],Table5[[#This Row],[WHIP]])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E8936-AFCF-4D8E-B4BD-A08E0C7E0479}">
  <dimension ref="A1:U1707"/>
  <sheetViews>
    <sheetView topLeftCell="A24" workbookViewId="0">
      <selection activeCell="S2" sqref="S2:S1707"/>
    </sheetView>
  </sheetViews>
  <sheetFormatPr defaultRowHeight="14.25" x14ac:dyDescent="0.45"/>
  <cols>
    <col min="2" max="2" width="15.73046875" customWidth="1"/>
    <col min="20" max="20" width="10.06640625" customWidth="1"/>
  </cols>
  <sheetData>
    <row r="1" spans="1:21" x14ac:dyDescent="0.45">
      <c r="A1" t="s">
        <v>739</v>
      </c>
      <c r="B1" t="s">
        <v>740</v>
      </c>
      <c r="C1" t="s">
        <v>2</v>
      </c>
      <c r="D1" t="s">
        <v>741</v>
      </c>
      <c r="E1" t="s">
        <v>8</v>
      </c>
      <c r="F1" t="s">
        <v>2256</v>
      </c>
      <c r="G1" t="s">
        <v>6</v>
      </c>
      <c r="H1" t="s">
        <v>7</v>
      </c>
      <c r="I1" t="s">
        <v>9</v>
      </c>
      <c r="J1" t="s">
        <v>5</v>
      </c>
      <c r="K1" t="s">
        <v>4</v>
      </c>
      <c r="L1" t="s">
        <v>742</v>
      </c>
      <c r="M1" t="s">
        <v>743</v>
      </c>
      <c r="N1" t="s">
        <v>744</v>
      </c>
      <c r="O1" t="s">
        <v>2253</v>
      </c>
      <c r="P1" t="s">
        <v>745</v>
      </c>
      <c r="Q1" t="s">
        <v>16</v>
      </c>
      <c r="R1" t="s">
        <v>746</v>
      </c>
      <c r="S1" t="s">
        <v>747</v>
      </c>
      <c r="T1" t="s">
        <v>2255</v>
      </c>
      <c r="U1" t="s">
        <v>2254</v>
      </c>
    </row>
    <row r="2" spans="1:21" x14ac:dyDescent="0.45">
      <c r="A2">
        <v>1984</v>
      </c>
      <c r="B2" t="s">
        <v>42</v>
      </c>
      <c r="C2" t="s">
        <v>43</v>
      </c>
      <c r="D2">
        <v>31</v>
      </c>
      <c r="E2">
        <v>31</v>
      </c>
      <c r="F2">
        <v>1</v>
      </c>
      <c r="G2">
        <v>17</v>
      </c>
      <c r="H2">
        <v>9</v>
      </c>
      <c r="I2">
        <v>0</v>
      </c>
      <c r="J2">
        <v>218</v>
      </c>
      <c r="K2">
        <v>276</v>
      </c>
      <c r="L2">
        <v>11.394495412844</v>
      </c>
      <c r="M2">
        <v>3.0137614678898998</v>
      </c>
      <c r="N2">
        <v>0.28899082568807299</v>
      </c>
      <c r="O2">
        <v>0.20024875621890501</v>
      </c>
      <c r="P2">
        <v>0.29558541266794602</v>
      </c>
      <c r="Q2">
        <v>2.6009174311926602</v>
      </c>
      <c r="R2">
        <v>1.6856825640442099</v>
      </c>
      <c r="S2">
        <v>8.2585353851318306</v>
      </c>
      <c r="T2">
        <v>43.157507496495377</v>
      </c>
      <c r="U2">
        <v>1.07339449541284</v>
      </c>
    </row>
    <row r="3" spans="1:21" x14ac:dyDescent="0.45">
      <c r="A3">
        <v>1935</v>
      </c>
      <c r="B3" t="s">
        <v>243</v>
      </c>
      <c r="C3" t="s">
        <v>37</v>
      </c>
      <c r="D3">
        <v>35</v>
      </c>
      <c r="E3">
        <v>31</v>
      </c>
      <c r="F3">
        <v>0.88571428571428568</v>
      </c>
      <c r="G3">
        <v>18</v>
      </c>
      <c r="H3">
        <v>13</v>
      </c>
      <c r="I3">
        <v>1</v>
      </c>
      <c r="J3">
        <v>254.1</v>
      </c>
      <c r="K3">
        <v>142</v>
      </c>
      <c r="L3">
        <v>5.0249024072312896</v>
      </c>
      <c r="M3">
        <v>1.9462650168853599</v>
      </c>
      <c r="N3">
        <v>0.106159910011928</v>
      </c>
      <c r="O3">
        <v>0.223577235772357</v>
      </c>
      <c r="P3">
        <v>0.258641239570917</v>
      </c>
      <c r="Q3">
        <v>2.5832244769569299</v>
      </c>
      <c r="R3">
        <v>2.8906163144553298</v>
      </c>
      <c r="S3">
        <v>6.6595005989074698</v>
      </c>
      <c r="T3">
        <v>30.823974200657432</v>
      </c>
      <c r="U3">
        <v>1.08125834271409</v>
      </c>
    </row>
    <row r="4" spans="1:21" x14ac:dyDescent="0.45">
      <c r="A4">
        <v>1963</v>
      </c>
      <c r="B4" t="s">
        <v>783</v>
      </c>
      <c r="C4" t="s">
        <v>271</v>
      </c>
      <c r="D4">
        <v>41</v>
      </c>
      <c r="E4">
        <v>30</v>
      </c>
      <c r="F4">
        <v>0.73170731707317072</v>
      </c>
      <c r="G4">
        <v>19</v>
      </c>
      <c r="H4">
        <v>8</v>
      </c>
      <c r="I4">
        <v>1</v>
      </c>
      <c r="J4">
        <v>243</v>
      </c>
      <c r="K4">
        <v>189</v>
      </c>
      <c r="L4">
        <v>7</v>
      </c>
      <c r="M4">
        <v>2.5185185185185102</v>
      </c>
      <c r="N4">
        <v>0.33333333333333298</v>
      </c>
      <c r="O4">
        <v>0.212860310421286</v>
      </c>
      <c r="P4">
        <v>0.25994318181818099</v>
      </c>
      <c r="Q4">
        <v>2.3333333333333299</v>
      </c>
      <c r="R4">
        <v>2.3432278538927598</v>
      </c>
      <c r="S4">
        <v>6.4874091148376403</v>
      </c>
      <c r="T4">
        <v>25.633177478138968</v>
      </c>
      <c r="U4">
        <v>1.06995884773662</v>
      </c>
    </row>
    <row r="5" spans="1:21" x14ac:dyDescent="0.45">
      <c r="A5">
        <v>1975</v>
      </c>
      <c r="B5" t="s">
        <v>385</v>
      </c>
      <c r="C5" t="s">
        <v>121</v>
      </c>
      <c r="D5">
        <v>34</v>
      </c>
      <c r="E5">
        <v>34</v>
      </c>
      <c r="F5">
        <v>1</v>
      </c>
      <c r="G5">
        <v>15</v>
      </c>
      <c r="H5">
        <v>9</v>
      </c>
      <c r="I5">
        <v>0</v>
      </c>
      <c r="J5">
        <v>243</v>
      </c>
      <c r="K5">
        <v>215</v>
      </c>
      <c r="L5">
        <v>7.9629639630056497</v>
      </c>
      <c r="M5">
        <v>3.1851855852022601</v>
      </c>
      <c r="N5">
        <v>0.40740745857238198</v>
      </c>
      <c r="O5">
        <v>0.22751895991332599</v>
      </c>
      <c r="P5">
        <v>0.28550932568149201</v>
      </c>
      <c r="Q5">
        <v>2.8888892516950699</v>
      </c>
      <c r="R5">
        <v>2.5667121977141401</v>
      </c>
      <c r="S5">
        <v>5.9580421447753897</v>
      </c>
      <c r="T5">
        <v>28.388318454518036</v>
      </c>
      <c r="U5">
        <v>1.2181071488628801</v>
      </c>
    </row>
    <row r="6" spans="1:21" x14ac:dyDescent="0.45">
      <c r="A6">
        <v>1949</v>
      </c>
      <c r="B6" t="s">
        <v>819</v>
      </c>
      <c r="C6" t="s">
        <v>322</v>
      </c>
      <c r="D6">
        <v>38</v>
      </c>
      <c r="E6">
        <v>31</v>
      </c>
      <c r="F6">
        <v>0.81578947368421051</v>
      </c>
      <c r="G6">
        <v>17</v>
      </c>
      <c r="H6">
        <v>8</v>
      </c>
      <c r="I6">
        <v>1</v>
      </c>
      <c r="J6">
        <v>244.1</v>
      </c>
      <c r="K6">
        <v>149</v>
      </c>
      <c r="L6">
        <v>5.4884046196791996</v>
      </c>
      <c r="M6">
        <v>2.6889499143394699</v>
      </c>
      <c r="N6">
        <v>0.62619381566809695</v>
      </c>
      <c r="O6">
        <v>0.24004305705059201</v>
      </c>
      <c r="P6">
        <v>0.26998689384010399</v>
      </c>
      <c r="Q6">
        <v>3.1678040086739001</v>
      </c>
      <c r="R6">
        <v>3.1288226562397501</v>
      </c>
      <c r="S6">
        <v>5.5578122138976997</v>
      </c>
      <c r="T6">
        <v>23.693831017142827</v>
      </c>
      <c r="U6">
        <v>1.2114599309657299</v>
      </c>
    </row>
    <row r="7" spans="1:21" x14ac:dyDescent="0.45">
      <c r="A7">
        <v>1953</v>
      </c>
      <c r="B7" t="s">
        <v>562</v>
      </c>
      <c r="C7" t="s">
        <v>240</v>
      </c>
      <c r="D7">
        <v>36</v>
      </c>
      <c r="E7">
        <v>33</v>
      </c>
      <c r="F7">
        <v>0.91666666666666663</v>
      </c>
      <c r="G7">
        <v>20</v>
      </c>
      <c r="H7">
        <v>9</v>
      </c>
      <c r="I7">
        <v>1</v>
      </c>
      <c r="J7">
        <v>253</v>
      </c>
      <c r="K7">
        <v>163</v>
      </c>
      <c r="L7">
        <v>5.7984189723320103</v>
      </c>
      <c r="M7">
        <v>2.4545454545454501</v>
      </c>
      <c r="N7">
        <v>0.85375494071146196</v>
      </c>
      <c r="O7">
        <v>0.22964509394572</v>
      </c>
      <c r="P7">
        <v>0.25421530479896198</v>
      </c>
      <c r="Q7">
        <v>3.0592885375494001</v>
      </c>
      <c r="R7">
        <v>3.4010990904253902</v>
      </c>
      <c r="S7">
        <v>5.4992713928222603</v>
      </c>
      <c r="T7">
        <v>24.74672126770017</v>
      </c>
      <c r="U7">
        <v>1.14229249011857</v>
      </c>
    </row>
    <row r="8" spans="1:21" x14ac:dyDescent="0.45">
      <c r="A8">
        <v>1934</v>
      </c>
      <c r="B8" t="s">
        <v>898</v>
      </c>
      <c r="C8" t="s">
        <v>132</v>
      </c>
      <c r="D8">
        <v>51</v>
      </c>
      <c r="E8">
        <v>31</v>
      </c>
      <c r="F8">
        <v>0.60784313725490191</v>
      </c>
      <c r="G8">
        <v>19</v>
      </c>
      <c r="H8">
        <v>17</v>
      </c>
      <c r="I8">
        <v>5</v>
      </c>
      <c r="J8">
        <v>274.10000000000002</v>
      </c>
      <c r="K8">
        <v>99</v>
      </c>
      <c r="L8">
        <v>3.2478738739179698</v>
      </c>
      <c r="M8">
        <v>1.9684084084351301</v>
      </c>
      <c r="N8">
        <v>0.45929529530153101</v>
      </c>
      <c r="O8">
        <v>0.26547842401500898</v>
      </c>
      <c r="P8">
        <v>0.28226652675760699</v>
      </c>
      <c r="Q8">
        <v>2.9526126126526999</v>
      </c>
      <c r="R8">
        <v>3.8552576591834402</v>
      </c>
      <c r="S8">
        <v>5.3899960517883301</v>
      </c>
      <c r="T8">
        <v>17.121163929209988</v>
      </c>
      <c r="U8">
        <v>1.25030385943194</v>
      </c>
    </row>
    <row r="9" spans="1:21" x14ac:dyDescent="0.45">
      <c r="A9">
        <v>1967</v>
      </c>
      <c r="B9" t="s">
        <v>53</v>
      </c>
      <c r="C9" t="s">
        <v>54</v>
      </c>
      <c r="D9">
        <v>33</v>
      </c>
      <c r="E9">
        <v>32</v>
      </c>
      <c r="F9">
        <v>0.96969696969696972</v>
      </c>
      <c r="G9">
        <v>14</v>
      </c>
      <c r="H9">
        <v>8</v>
      </c>
      <c r="I9">
        <v>0</v>
      </c>
      <c r="J9">
        <v>226.2</v>
      </c>
      <c r="K9">
        <v>206</v>
      </c>
      <c r="L9">
        <v>8.1794104799186798</v>
      </c>
      <c r="M9">
        <v>2.4617643191988199</v>
      </c>
      <c r="N9">
        <v>0.71470577008998204</v>
      </c>
      <c r="O9">
        <v>0.22312138728323699</v>
      </c>
      <c r="P9">
        <v>0.27301092043681702</v>
      </c>
      <c r="Q9">
        <v>2.5808819475471498</v>
      </c>
      <c r="R9">
        <v>2.6401615684667701</v>
      </c>
      <c r="S9">
        <v>5.2786512374877903</v>
      </c>
      <c r="T9">
        <v>25.91337880221279</v>
      </c>
      <c r="U9">
        <v>1.12499982328978</v>
      </c>
    </row>
    <row r="10" spans="1:21" x14ac:dyDescent="0.45">
      <c r="A10">
        <v>1995</v>
      </c>
      <c r="B10" t="s">
        <v>39</v>
      </c>
      <c r="C10" t="s">
        <v>40</v>
      </c>
      <c r="D10">
        <v>28</v>
      </c>
      <c r="E10">
        <v>28</v>
      </c>
      <c r="F10">
        <v>1</v>
      </c>
      <c r="G10">
        <v>13</v>
      </c>
      <c r="H10">
        <v>6</v>
      </c>
      <c r="I10">
        <v>0</v>
      </c>
      <c r="J10">
        <v>191.1</v>
      </c>
      <c r="K10">
        <v>236</v>
      </c>
      <c r="L10">
        <v>11.1010455912691</v>
      </c>
      <c r="M10">
        <v>3.6689896445720098</v>
      </c>
      <c r="N10">
        <v>0.65853660287189997</v>
      </c>
      <c r="O10">
        <v>0.177905308464849</v>
      </c>
      <c r="P10">
        <v>0.24608501118568199</v>
      </c>
      <c r="Q10">
        <v>2.5400697539344699</v>
      </c>
      <c r="R10">
        <v>2.8890112274971198</v>
      </c>
      <c r="S10">
        <v>5.1896119117736799</v>
      </c>
      <c r="T10">
        <v>30.025611775262004</v>
      </c>
      <c r="U10">
        <v>1.0557491569851101</v>
      </c>
    </row>
    <row r="11" spans="1:21" x14ac:dyDescent="0.45">
      <c r="A11">
        <v>1932</v>
      </c>
      <c r="B11" t="s">
        <v>1012</v>
      </c>
      <c r="C11" t="s">
        <v>240</v>
      </c>
      <c r="D11">
        <v>46</v>
      </c>
      <c r="E11">
        <v>33</v>
      </c>
      <c r="F11">
        <v>0.71739130434782605</v>
      </c>
      <c r="G11">
        <v>18</v>
      </c>
      <c r="H11">
        <v>15</v>
      </c>
      <c r="I11">
        <v>2</v>
      </c>
      <c r="J11">
        <v>286</v>
      </c>
      <c r="K11">
        <v>191</v>
      </c>
      <c r="L11">
        <v>6.01048951048951</v>
      </c>
      <c r="M11">
        <v>3.2097902097901998</v>
      </c>
      <c r="N11">
        <v>0.44055944055944002</v>
      </c>
      <c r="O11">
        <v>0.25547445255474399</v>
      </c>
      <c r="P11">
        <v>0.29854096520763101</v>
      </c>
      <c r="Q11">
        <v>3.3041958041958002</v>
      </c>
      <c r="R11">
        <v>3.4323983265803402</v>
      </c>
      <c r="S11">
        <v>5.1805481910705504</v>
      </c>
      <c r="T11">
        <v>18.244539281596285</v>
      </c>
      <c r="U11">
        <v>1.3356643356643301</v>
      </c>
    </row>
    <row r="12" spans="1:21" x14ac:dyDescent="0.45">
      <c r="A12">
        <v>1972</v>
      </c>
      <c r="B12" t="s">
        <v>781</v>
      </c>
      <c r="C12" t="s">
        <v>43</v>
      </c>
      <c r="D12">
        <v>34</v>
      </c>
      <c r="E12">
        <v>32</v>
      </c>
      <c r="F12">
        <v>0.94117647058823528</v>
      </c>
      <c r="G12">
        <v>15</v>
      </c>
      <c r="H12">
        <v>10</v>
      </c>
      <c r="I12">
        <v>0</v>
      </c>
      <c r="J12">
        <v>244</v>
      </c>
      <c r="K12">
        <v>169</v>
      </c>
      <c r="L12">
        <v>6.2336065573770396</v>
      </c>
      <c r="M12">
        <v>2.6188524590163902</v>
      </c>
      <c r="N12">
        <v>0.51639344262294995</v>
      </c>
      <c r="O12">
        <v>0.231182795698924</v>
      </c>
      <c r="P12">
        <v>0.26907630522088299</v>
      </c>
      <c r="Q12">
        <v>2.3237704918032702</v>
      </c>
      <c r="R12">
        <v>2.65694721722212</v>
      </c>
      <c r="S12">
        <v>4.91937255859375</v>
      </c>
      <c r="T12">
        <v>23.439363367417279</v>
      </c>
      <c r="U12">
        <v>1.1721311475409799</v>
      </c>
    </row>
    <row r="13" spans="1:21" x14ac:dyDescent="0.45">
      <c r="A13">
        <v>1961</v>
      </c>
      <c r="B13" t="s">
        <v>971</v>
      </c>
      <c r="C13" t="s">
        <v>390</v>
      </c>
      <c r="D13">
        <v>39</v>
      </c>
      <c r="E13">
        <v>27</v>
      </c>
      <c r="F13">
        <v>0.69230769230769229</v>
      </c>
      <c r="G13">
        <v>9</v>
      </c>
      <c r="H13">
        <v>15</v>
      </c>
      <c r="I13">
        <v>5</v>
      </c>
      <c r="J13">
        <v>205.1</v>
      </c>
      <c r="K13">
        <v>110</v>
      </c>
      <c r="L13">
        <v>4.8214294074419097</v>
      </c>
      <c r="M13">
        <v>2.6298705858773999</v>
      </c>
      <c r="N13">
        <v>0.48214294074419101</v>
      </c>
      <c r="O13">
        <v>0.25061425061425002</v>
      </c>
      <c r="P13">
        <v>0.27849927849927802</v>
      </c>
      <c r="Q13">
        <v>3.1996758794841802</v>
      </c>
      <c r="R13">
        <v>3.14856248639411</v>
      </c>
      <c r="S13">
        <v>4.8983983993530202</v>
      </c>
      <c r="T13">
        <v>20.347193351158698</v>
      </c>
      <c r="U13">
        <v>1.2857145086511701</v>
      </c>
    </row>
    <row r="14" spans="1:21" x14ac:dyDescent="0.45">
      <c r="A14">
        <v>1981</v>
      </c>
      <c r="B14" t="s">
        <v>802</v>
      </c>
      <c r="C14" t="s">
        <v>40</v>
      </c>
      <c r="D14">
        <v>25</v>
      </c>
      <c r="E14">
        <v>25</v>
      </c>
      <c r="F14">
        <v>1</v>
      </c>
      <c r="G14">
        <v>13</v>
      </c>
      <c r="H14">
        <v>7</v>
      </c>
      <c r="I14">
        <v>0</v>
      </c>
      <c r="J14">
        <v>192.1</v>
      </c>
      <c r="K14">
        <v>180</v>
      </c>
      <c r="L14">
        <v>8.4228771724833695</v>
      </c>
      <c r="M14">
        <v>2.8544194862304701</v>
      </c>
      <c r="N14">
        <v>0.514731382762872</v>
      </c>
      <c r="O14">
        <v>0.20114942528735599</v>
      </c>
      <c r="P14">
        <v>0.25544554455445501</v>
      </c>
      <c r="Q14">
        <v>2.4800693896756498</v>
      </c>
      <c r="R14">
        <v>2.4390604769892499</v>
      </c>
      <c r="S14">
        <v>4.87607669830322</v>
      </c>
      <c r="T14">
        <v>31.596977005004867</v>
      </c>
      <c r="U14">
        <v>1.0450606862155201</v>
      </c>
    </row>
    <row r="15" spans="1:21" x14ac:dyDescent="0.45">
      <c r="A15">
        <v>1937</v>
      </c>
      <c r="B15" t="s">
        <v>821</v>
      </c>
      <c r="C15" t="s">
        <v>564</v>
      </c>
      <c r="D15">
        <v>46</v>
      </c>
      <c r="E15">
        <v>27</v>
      </c>
      <c r="F15">
        <v>0.58695652173913049</v>
      </c>
      <c r="G15">
        <v>20</v>
      </c>
      <c r="H15">
        <v>9</v>
      </c>
      <c r="I15">
        <v>7</v>
      </c>
      <c r="J15">
        <v>248</v>
      </c>
      <c r="K15">
        <v>142</v>
      </c>
      <c r="L15">
        <v>5.1532258064516103</v>
      </c>
      <c r="M15">
        <v>1.99596774193548</v>
      </c>
      <c r="N15">
        <v>0.32661290322580599</v>
      </c>
      <c r="O15">
        <v>0.22905620360551401</v>
      </c>
      <c r="P15">
        <v>0.26136363636363602</v>
      </c>
      <c r="Q15">
        <v>2.6129032258064502</v>
      </c>
      <c r="R15">
        <v>3.26485945178616</v>
      </c>
      <c r="S15">
        <v>4.7527527809143004</v>
      </c>
      <c r="T15">
        <v>16.737955445828621</v>
      </c>
      <c r="U15">
        <v>1.0927419354838701</v>
      </c>
    </row>
    <row r="16" spans="1:21" x14ac:dyDescent="0.45">
      <c r="A16">
        <v>2012</v>
      </c>
      <c r="B16" t="s">
        <v>81</v>
      </c>
      <c r="C16" t="s">
        <v>82</v>
      </c>
      <c r="D16">
        <v>29</v>
      </c>
      <c r="E16">
        <v>29</v>
      </c>
      <c r="F16">
        <v>1</v>
      </c>
      <c r="G16">
        <v>16</v>
      </c>
      <c r="H16">
        <v>9</v>
      </c>
      <c r="I16">
        <v>0</v>
      </c>
      <c r="J16">
        <v>191.1</v>
      </c>
      <c r="K16">
        <v>221</v>
      </c>
      <c r="L16">
        <v>10.395470659620701</v>
      </c>
      <c r="M16">
        <v>4.1864112611142197</v>
      </c>
      <c r="N16">
        <v>0.65853660287189997</v>
      </c>
      <c r="O16">
        <v>0.21757322175732199</v>
      </c>
      <c r="P16">
        <v>0.29460580912862999</v>
      </c>
      <c r="Q16">
        <v>3.9041812884548399</v>
      </c>
      <c r="R16">
        <v>3.2878318911131599</v>
      </c>
      <c r="S16">
        <v>4.7120347023010201</v>
      </c>
      <c r="T16">
        <v>26.322400750785011</v>
      </c>
      <c r="U16">
        <v>1.28048783891758</v>
      </c>
    </row>
    <row r="17" spans="1:21" x14ac:dyDescent="0.45">
      <c r="A17">
        <v>1966</v>
      </c>
      <c r="B17" t="s">
        <v>165</v>
      </c>
      <c r="C17" t="s">
        <v>40</v>
      </c>
      <c r="D17">
        <v>37</v>
      </c>
      <c r="E17">
        <v>35</v>
      </c>
      <c r="F17">
        <v>0.94594594594594594</v>
      </c>
      <c r="G17">
        <v>12</v>
      </c>
      <c r="H17">
        <v>12</v>
      </c>
      <c r="I17">
        <v>0</v>
      </c>
      <c r="J17">
        <v>225.2</v>
      </c>
      <c r="K17">
        <v>209</v>
      </c>
      <c r="L17">
        <v>8.3353014914235501</v>
      </c>
      <c r="M17">
        <v>2.0738549165264302</v>
      </c>
      <c r="N17">
        <v>0.75775468103850496</v>
      </c>
      <c r="O17">
        <v>0.22299651567944201</v>
      </c>
      <c r="P17">
        <v>0.27330173775671401</v>
      </c>
      <c r="Q17">
        <v>2.9911368988362002</v>
      </c>
      <c r="R17">
        <v>2.5271239599453899</v>
      </c>
      <c r="S17">
        <v>4.6677675247192303</v>
      </c>
      <c r="T17">
        <v>20.437252405527442</v>
      </c>
      <c r="U17">
        <v>1.0812405975052299</v>
      </c>
    </row>
    <row r="18" spans="1:21" x14ac:dyDescent="0.45">
      <c r="A18">
        <v>1997</v>
      </c>
      <c r="B18" t="s">
        <v>969</v>
      </c>
      <c r="C18" t="s">
        <v>240</v>
      </c>
      <c r="D18">
        <v>33</v>
      </c>
      <c r="E18">
        <v>33</v>
      </c>
      <c r="F18">
        <v>1</v>
      </c>
      <c r="G18">
        <v>12</v>
      </c>
      <c r="H18">
        <v>9</v>
      </c>
      <c r="I18">
        <v>0</v>
      </c>
      <c r="J18">
        <v>217</v>
      </c>
      <c r="K18">
        <v>149</v>
      </c>
      <c r="L18">
        <v>6.1797235023041397</v>
      </c>
      <c r="M18">
        <v>2.86175115207373</v>
      </c>
      <c r="N18">
        <v>0.497695852534562</v>
      </c>
      <c r="O18">
        <v>0.25242718446601897</v>
      </c>
      <c r="P18">
        <v>0.295625942684766</v>
      </c>
      <c r="Q18">
        <v>3.19354838709677</v>
      </c>
      <c r="R18">
        <v>3.5055249996448898</v>
      </c>
      <c r="S18">
        <v>4.6485276222229004</v>
      </c>
      <c r="T18">
        <v>22.820044690912418</v>
      </c>
      <c r="U18">
        <v>1.27649769585253</v>
      </c>
    </row>
    <row r="19" spans="1:21" x14ac:dyDescent="0.45">
      <c r="A19">
        <v>1976</v>
      </c>
      <c r="B19" t="s">
        <v>785</v>
      </c>
      <c r="C19" t="s">
        <v>199</v>
      </c>
      <c r="D19">
        <v>29</v>
      </c>
      <c r="E19">
        <v>29</v>
      </c>
      <c r="F19">
        <v>1</v>
      </c>
      <c r="G19">
        <v>19</v>
      </c>
      <c r="H19">
        <v>9</v>
      </c>
      <c r="I19">
        <v>0</v>
      </c>
      <c r="J19">
        <v>249.1</v>
      </c>
      <c r="K19">
        <v>96</v>
      </c>
      <c r="L19">
        <v>3.4652411365343299</v>
      </c>
      <c r="M19">
        <v>1.9131018774616599</v>
      </c>
      <c r="N19">
        <v>0.43315514206679201</v>
      </c>
      <c r="O19">
        <v>0.22912205567451799</v>
      </c>
      <c r="P19">
        <v>0.24455205811138001</v>
      </c>
      <c r="Q19">
        <v>2.34625701952845</v>
      </c>
      <c r="R19">
        <v>3.1619455813011701</v>
      </c>
      <c r="S19">
        <v>4.5762624740600497</v>
      </c>
      <c r="T19">
        <v>25.563948993025107</v>
      </c>
      <c r="U19">
        <v>1.07085576788734</v>
      </c>
    </row>
    <row r="20" spans="1:21" x14ac:dyDescent="0.45">
      <c r="A20">
        <v>1980</v>
      </c>
      <c r="B20" t="s">
        <v>848</v>
      </c>
      <c r="C20" t="s">
        <v>271</v>
      </c>
      <c r="D20">
        <v>32</v>
      </c>
      <c r="E20">
        <v>32</v>
      </c>
      <c r="F20">
        <v>1</v>
      </c>
      <c r="G20">
        <v>14</v>
      </c>
      <c r="H20">
        <v>13</v>
      </c>
      <c r="I20">
        <v>0</v>
      </c>
      <c r="J20">
        <v>232</v>
      </c>
      <c r="K20">
        <v>130</v>
      </c>
      <c r="L20">
        <v>5.0431034482758603</v>
      </c>
      <c r="M20">
        <v>2.3663793103448199</v>
      </c>
      <c r="N20">
        <v>0.62068965517241304</v>
      </c>
      <c r="O20">
        <v>0.23401826484018201</v>
      </c>
      <c r="P20">
        <v>0.25890410958904098</v>
      </c>
      <c r="Q20">
        <v>2.7543103448275801</v>
      </c>
      <c r="R20">
        <v>3.36879158184446</v>
      </c>
      <c r="S20">
        <v>4.4967927932739196</v>
      </c>
      <c r="T20">
        <v>22.765013515949217</v>
      </c>
      <c r="U20">
        <v>1.1465517241379299</v>
      </c>
    </row>
    <row r="21" spans="1:21" x14ac:dyDescent="0.45">
      <c r="A21">
        <v>1968</v>
      </c>
      <c r="B21" t="s">
        <v>763</v>
      </c>
      <c r="C21" t="s">
        <v>46</v>
      </c>
      <c r="D21">
        <v>37</v>
      </c>
      <c r="E21">
        <v>34</v>
      </c>
      <c r="F21">
        <v>0.91891891891891897</v>
      </c>
      <c r="G21">
        <v>17</v>
      </c>
      <c r="H21">
        <v>12</v>
      </c>
      <c r="I21">
        <v>0</v>
      </c>
      <c r="J21">
        <v>267.10000000000002</v>
      </c>
      <c r="K21">
        <v>162</v>
      </c>
      <c r="L21">
        <v>5.4538657517176397</v>
      </c>
      <c r="M21">
        <v>2.2892769822024599</v>
      </c>
      <c r="N21">
        <v>0.47132173162991903</v>
      </c>
      <c r="O21">
        <v>0.216</v>
      </c>
      <c r="P21">
        <v>0.245145631067961</v>
      </c>
      <c r="Q21">
        <v>2.0536161163875</v>
      </c>
      <c r="R21">
        <v>2.63964157113922</v>
      </c>
      <c r="S21">
        <v>4.4137778282165501</v>
      </c>
      <c r="T21">
        <v>19.325189410029218</v>
      </c>
      <c r="U21">
        <v>1.06234422049918</v>
      </c>
    </row>
    <row r="22" spans="1:21" x14ac:dyDescent="0.45">
      <c r="A22">
        <v>1998</v>
      </c>
      <c r="B22" t="s">
        <v>29</v>
      </c>
      <c r="C22" t="s">
        <v>30</v>
      </c>
      <c r="D22">
        <v>26</v>
      </c>
      <c r="E22">
        <v>26</v>
      </c>
      <c r="F22">
        <v>1</v>
      </c>
      <c r="G22">
        <v>13</v>
      </c>
      <c r="H22">
        <v>6</v>
      </c>
      <c r="I22">
        <v>0</v>
      </c>
      <c r="J22">
        <v>166.2</v>
      </c>
      <c r="K22">
        <v>233</v>
      </c>
      <c r="L22">
        <v>12.582000767944299</v>
      </c>
      <c r="M22">
        <v>4.5900002801513802</v>
      </c>
      <c r="N22">
        <v>0.75600004614258098</v>
      </c>
      <c r="O22">
        <v>0.194029850746268</v>
      </c>
      <c r="P22">
        <v>0.28932584269662898</v>
      </c>
      <c r="Q22">
        <v>3.4020002076416098</v>
      </c>
      <c r="R22">
        <v>3.1631522422180098</v>
      </c>
      <c r="S22">
        <v>4.3919863700866699</v>
      </c>
      <c r="T22">
        <v>27.365453536693867</v>
      </c>
      <c r="U22">
        <v>1.21200007397461</v>
      </c>
    </row>
    <row r="23" spans="1:21" x14ac:dyDescent="0.45">
      <c r="A23">
        <v>1955</v>
      </c>
      <c r="B23" t="s">
        <v>33</v>
      </c>
      <c r="C23" t="s">
        <v>34</v>
      </c>
      <c r="D23">
        <v>33</v>
      </c>
      <c r="E23">
        <v>32</v>
      </c>
      <c r="F23">
        <v>0.96969696969696972</v>
      </c>
      <c r="G23">
        <v>16</v>
      </c>
      <c r="H23">
        <v>10</v>
      </c>
      <c r="I23">
        <v>0</v>
      </c>
      <c r="J23">
        <v>227.1</v>
      </c>
      <c r="K23">
        <v>245</v>
      </c>
      <c r="L23">
        <v>9.6994150088112807</v>
      </c>
      <c r="M23">
        <v>6.0967751483956603</v>
      </c>
      <c r="N23">
        <v>0.71261008228001199</v>
      </c>
      <c r="O23">
        <v>0.19198055893074101</v>
      </c>
      <c r="P23">
        <v>0.25</v>
      </c>
      <c r="Q23">
        <v>2.85044032912004</v>
      </c>
      <c r="R23">
        <v>3.28767063172717</v>
      </c>
      <c r="S23">
        <v>4.3867893218994096</v>
      </c>
      <c r="T23">
        <v>21.535147580233467</v>
      </c>
      <c r="U23">
        <v>1.37243423253928</v>
      </c>
    </row>
    <row r="24" spans="1:21" x14ac:dyDescent="0.45">
      <c r="A24">
        <v>1992</v>
      </c>
      <c r="B24" t="s">
        <v>1052</v>
      </c>
      <c r="C24" t="s">
        <v>85</v>
      </c>
      <c r="D24">
        <v>33</v>
      </c>
      <c r="E24">
        <v>33</v>
      </c>
      <c r="F24">
        <v>1</v>
      </c>
      <c r="G24">
        <v>17</v>
      </c>
      <c r="H24">
        <v>10</v>
      </c>
      <c r="I24">
        <v>0</v>
      </c>
      <c r="J24">
        <v>228.1</v>
      </c>
      <c r="K24">
        <v>112</v>
      </c>
      <c r="L24">
        <v>4.4145983434702902</v>
      </c>
      <c r="M24">
        <v>2.3649633982876499</v>
      </c>
      <c r="N24">
        <v>0.51240873629565797</v>
      </c>
      <c r="O24">
        <v>0.25510204081632598</v>
      </c>
      <c r="P24">
        <v>0.28005284015852</v>
      </c>
      <c r="Q24">
        <v>3.3897808708789698</v>
      </c>
      <c r="R24">
        <v>3.38331820675926</v>
      </c>
      <c r="S24">
        <v>4.36502885818481</v>
      </c>
      <c r="T24">
        <v>21.428323485634522</v>
      </c>
      <c r="U24">
        <v>1.24817512687404</v>
      </c>
    </row>
    <row r="25" spans="1:21" x14ac:dyDescent="0.45">
      <c r="A25">
        <v>2003</v>
      </c>
      <c r="B25" t="s">
        <v>260</v>
      </c>
      <c r="C25" t="s">
        <v>261</v>
      </c>
      <c r="D25">
        <v>28</v>
      </c>
      <c r="E25">
        <v>28</v>
      </c>
      <c r="F25">
        <v>1</v>
      </c>
      <c r="G25">
        <v>10</v>
      </c>
      <c r="H25">
        <v>9</v>
      </c>
      <c r="I25">
        <v>0</v>
      </c>
      <c r="J25">
        <v>179.2</v>
      </c>
      <c r="K25">
        <v>171</v>
      </c>
      <c r="L25">
        <v>8.5658631937094594</v>
      </c>
      <c r="M25">
        <v>3.3562154033832301</v>
      </c>
      <c r="N25">
        <v>0.60111320657610201</v>
      </c>
      <c r="O25">
        <v>0.21021021021021</v>
      </c>
      <c r="P25">
        <v>0.265010351966873</v>
      </c>
      <c r="Q25">
        <v>2.8552877312364799</v>
      </c>
      <c r="R25">
        <v>3.3320785912030901</v>
      </c>
      <c r="S25">
        <v>4.3060874938964799</v>
      </c>
      <c r="T25">
        <v>24.91379192897249</v>
      </c>
      <c r="U25">
        <v>1.15213364593752</v>
      </c>
    </row>
    <row r="26" spans="1:21" x14ac:dyDescent="0.45">
      <c r="A26">
        <v>1945</v>
      </c>
      <c r="B26" t="s">
        <v>899</v>
      </c>
      <c r="C26" t="s">
        <v>106</v>
      </c>
      <c r="D26">
        <v>35</v>
      </c>
      <c r="E26">
        <v>31</v>
      </c>
      <c r="F26">
        <v>0.88571428571428568</v>
      </c>
      <c r="G26">
        <v>21</v>
      </c>
      <c r="H26">
        <v>10</v>
      </c>
      <c r="I26">
        <v>2</v>
      </c>
      <c r="J26">
        <v>264.2</v>
      </c>
      <c r="K26">
        <v>94</v>
      </c>
      <c r="L26">
        <v>3.1964733059228601</v>
      </c>
      <c r="M26">
        <v>2.8904279893983298</v>
      </c>
      <c r="N26">
        <v>0.20403021101635199</v>
      </c>
      <c r="O26">
        <v>0.26013847675568702</v>
      </c>
      <c r="P26">
        <v>0.28210757409440101</v>
      </c>
      <c r="Q26">
        <v>2.95843805973711</v>
      </c>
      <c r="R26">
        <v>3.3168051172671298</v>
      </c>
      <c r="S26">
        <v>4.2901344299316397</v>
      </c>
      <c r="T26">
        <v>19.857193647112162</v>
      </c>
      <c r="U26">
        <v>1.31486135988316</v>
      </c>
    </row>
    <row r="27" spans="1:21" x14ac:dyDescent="0.45">
      <c r="A27">
        <v>2007</v>
      </c>
      <c r="B27" t="s">
        <v>952</v>
      </c>
      <c r="C27" t="s">
        <v>73</v>
      </c>
      <c r="D27">
        <v>30</v>
      </c>
      <c r="E27">
        <v>30</v>
      </c>
      <c r="F27">
        <v>1</v>
      </c>
      <c r="G27">
        <v>9</v>
      </c>
      <c r="H27">
        <v>8</v>
      </c>
      <c r="I27">
        <v>0</v>
      </c>
      <c r="J27">
        <v>173</v>
      </c>
      <c r="K27">
        <v>167</v>
      </c>
      <c r="L27">
        <v>8.6878612716763008</v>
      </c>
      <c r="M27">
        <v>3.7456647398843899</v>
      </c>
      <c r="N27">
        <v>0.520231213872832</v>
      </c>
      <c r="O27">
        <v>0.18849840255590999</v>
      </c>
      <c r="P27">
        <v>0.24053452115812901</v>
      </c>
      <c r="Q27">
        <v>3.1213872832369902</v>
      </c>
      <c r="R27">
        <v>3.4303565857727398</v>
      </c>
      <c r="S27">
        <v>4.2651205062866202</v>
      </c>
      <c r="T27">
        <v>23.03165073394775</v>
      </c>
      <c r="U27">
        <v>1.0982658959537499</v>
      </c>
    </row>
    <row r="28" spans="1:21" x14ac:dyDescent="0.45">
      <c r="A28">
        <v>2021</v>
      </c>
      <c r="B28" t="s">
        <v>114</v>
      </c>
      <c r="C28" t="s">
        <v>115</v>
      </c>
      <c r="D28">
        <v>25</v>
      </c>
      <c r="E28">
        <v>25</v>
      </c>
      <c r="F28">
        <v>1</v>
      </c>
      <c r="G28">
        <v>7</v>
      </c>
      <c r="H28">
        <v>8</v>
      </c>
      <c r="I28">
        <v>0</v>
      </c>
      <c r="J28">
        <v>133</v>
      </c>
      <c r="K28">
        <v>157</v>
      </c>
      <c r="L28">
        <v>10.6240601503759</v>
      </c>
      <c r="M28">
        <v>3.1127819548872102</v>
      </c>
      <c r="N28">
        <v>0.406015037593984</v>
      </c>
      <c r="O28">
        <v>0.21442885771542999</v>
      </c>
      <c r="P28">
        <v>0.30059523809523803</v>
      </c>
      <c r="Q28">
        <v>2.6390977443609001</v>
      </c>
      <c r="R28">
        <v>2.5459739720911001</v>
      </c>
      <c r="S28">
        <v>4.2525324821472097</v>
      </c>
      <c r="T28">
        <v>27.556410484313918</v>
      </c>
      <c r="U28">
        <v>1.1503759398496201</v>
      </c>
    </row>
    <row r="29" spans="1:21" x14ac:dyDescent="0.45">
      <c r="A29">
        <v>1957</v>
      </c>
      <c r="B29" t="s">
        <v>939</v>
      </c>
      <c r="C29" t="s">
        <v>132</v>
      </c>
      <c r="D29">
        <v>33</v>
      </c>
      <c r="E29">
        <v>33</v>
      </c>
      <c r="F29">
        <v>1</v>
      </c>
      <c r="G29">
        <v>19</v>
      </c>
      <c r="H29">
        <v>8</v>
      </c>
      <c r="I29">
        <v>0</v>
      </c>
      <c r="J29">
        <v>236.2</v>
      </c>
      <c r="K29">
        <v>188</v>
      </c>
      <c r="L29">
        <v>7.14929469911681</v>
      </c>
      <c r="M29">
        <v>3.5746473495584001</v>
      </c>
      <c r="N29">
        <v>0.83661959244983997</v>
      </c>
      <c r="O29">
        <v>0.21748878923766801</v>
      </c>
      <c r="P29">
        <v>0.25219941348973601</v>
      </c>
      <c r="Q29">
        <v>3.08028122674714</v>
      </c>
      <c r="R29">
        <v>3.3057572672117002</v>
      </c>
      <c r="S29">
        <v>4.2462410926818803</v>
      </c>
      <c r="T29">
        <v>20.845183545892866</v>
      </c>
      <c r="U29">
        <v>1.2169012253815801</v>
      </c>
    </row>
    <row r="30" spans="1:21" x14ac:dyDescent="0.45">
      <c r="A30">
        <v>1984</v>
      </c>
      <c r="B30" t="s">
        <v>1081</v>
      </c>
      <c r="C30" t="s">
        <v>85</v>
      </c>
      <c r="D30">
        <v>33</v>
      </c>
      <c r="E30">
        <v>33</v>
      </c>
      <c r="F30">
        <v>1</v>
      </c>
      <c r="G30">
        <v>16</v>
      </c>
      <c r="H30">
        <v>10</v>
      </c>
      <c r="I30">
        <v>0</v>
      </c>
      <c r="J30">
        <v>220.1</v>
      </c>
      <c r="K30">
        <v>198</v>
      </c>
      <c r="L30">
        <v>8.0877465864400495</v>
      </c>
      <c r="M30">
        <v>4.73827577791437</v>
      </c>
      <c r="N30">
        <v>0.65355527971232696</v>
      </c>
      <c r="O30">
        <v>0.225060827250608</v>
      </c>
      <c r="P30">
        <v>0.27796052631578899</v>
      </c>
      <c r="Q30">
        <v>3.4720124234717402</v>
      </c>
      <c r="R30">
        <v>3.60334978434941</v>
      </c>
      <c r="S30">
        <v>4.2109022140502903</v>
      </c>
      <c r="T30">
        <v>20.671701778065064</v>
      </c>
      <c r="U30">
        <v>1.3661120777320099</v>
      </c>
    </row>
    <row r="31" spans="1:21" x14ac:dyDescent="0.45">
      <c r="A31">
        <v>2013</v>
      </c>
      <c r="B31" t="s">
        <v>314</v>
      </c>
      <c r="C31" t="s">
        <v>115</v>
      </c>
      <c r="D31">
        <v>28</v>
      </c>
      <c r="E31">
        <v>28</v>
      </c>
      <c r="F31">
        <v>1</v>
      </c>
      <c r="G31">
        <v>12</v>
      </c>
      <c r="H31">
        <v>6</v>
      </c>
      <c r="I31">
        <v>0</v>
      </c>
      <c r="J31">
        <v>172.2</v>
      </c>
      <c r="K31">
        <v>187</v>
      </c>
      <c r="L31">
        <v>9.7471048213475502</v>
      </c>
      <c r="M31">
        <v>3.0231662012735701</v>
      </c>
      <c r="N31">
        <v>0.52123555194371896</v>
      </c>
      <c r="O31">
        <v>0.17961165048543601</v>
      </c>
      <c r="P31">
        <v>0.23990498812351499</v>
      </c>
      <c r="Q31">
        <v>2.1891893181636202</v>
      </c>
      <c r="R31">
        <v>2.7293215385402898</v>
      </c>
      <c r="S31">
        <v>4.1646018028259197</v>
      </c>
      <c r="T31">
        <v>24.095196144921392</v>
      </c>
      <c r="U31">
        <v>0.97876453642765004</v>
      </c>
    </row>
    <row r="32" spans="1:21" x14ac:dyDescent="0.45">
      <c r="A32">
        <v>1972</v>
      </c>
      <c r="B32" t="s">
        <v>420</v>
      </c>
      <c r="C32" t="s">
        <v>30</v>
      </c>
      <c r="D32">
        <v>21</v>
      </c>
      <c r="E32">
        <v>18</v>
      </c>
      <c r="F32">
        <v>0.8571428571428571</v>
      </c>
      <c r="G32">
        <v>10</v>
      </c>
      <c r="H32">
        <v>8</v>
      </c>
      <c r="I32">
        <v>0</v>
      </c>
      <c r="J32">
        <v>129</v>
      </c>
      <c r="K32">
        <v>87</v>
      </c>
      <c r="L32">
        <v>6.0697674418604599</v>
      </c>
      <c r="M32">
        <v>2.02325581395348</v>
      </c>
      <c r="N32">
        <v>0.209302325581395</v>
      </c>
      <c r="O32">
        <v>0.25604838709677402</v>
      </c>
      <c r="P32">
        <v>0.30541871921182201</v>
      </c>
      <c r="Q32">
        <v>2.9302325581395299</v>
      </c>
      <c r="R32">
        <v>2.0731691005617998</v>
      </c>
      <c r="S32">
        <v>4.1622462272643999</v>
      </c>
      <c r="T32">
        <v>32.108756610325372</v>
      </c>
      <c r="U32">
        <v>1.2093023255813899</v>
      </c>
    </row>
    <row r="33" spans="1:21" x14ac:dyDescent="0.45">
      <c r="A33">
        <v>1924</v>
      </c>
      <c r="B33" t="s">
        <v>968</v>
      </c>
      <c r="C33" t="s">
        <v>37</v>
      </c>
      <c r="D33">
        <v>41</v>
      </c>
      <c r="E33">
        <v>30</v>
      </c>
      <c r="F33">
        <v>0.73170731707317072</v>
      </c>
      <c r="G33">
        <v>18</v>
      </c>
      <c r="H33">
        <v>10</v>
      </c>
      <c r="I33">
        <v>1</v>
      </c>
      <c r="J33">
        <v>259.10000000000002</v>
      </c>
      <c r="K33">
        <v>64</v>
      </c>
      <c r="L33">
        <v>2.2210798657634401</v>
      </c>
      <c r="M33">
        <v>1.7699230180302401</v>
      </c>
      <c r="N33">
        <v>0.24293061031787599</v>
      </c>
      <c r="O33">
        <v>0.25914935707220499</v>
      </c>
      <c r="P33">
        <v>0.27127659574467999</v>
      </c>
      <c r="Q33">
        <v>3.1928023070349401</v>
      </c>
      <c r="R33">
        <v>3.6416123583735902</v>
      </c>
      <c r="S33">
        <v>4.1485643386840803</v>
      </c>
      <c r="T33">
        <v>16.391888362605389</v>
      </c>
      <c r="U33">
        <v>1.20694096872214</v>
      </c>
    </row>
    <row r="34" spans="1:21" x14ac:dyDescent="0.45">
      <c r="A34">
        <v>2022</v>
      </c>
      <c r="B34" t="s">
        <v>850</v>
      </c>
      <c r="C34" t="s">
        <v>102</v>
      </c>
      <c r="D34">
        <v>20</v>
      </c>
      <c r="E34">
        <v>20</v>
      </c>
      <c r="F34">
        <v>1</v>
      </c>
      <c r="G34">
        <v>10</v>
      </c>
      <c r="H34">
        <v>4</v>
      </c>
      <c r="I34">
        <v>0</v>
      </c>
      <c r="J34">
        <v>107.1</v>
      </c>
      <c r="K34">
        <v>165</v>
      </c>
      <c r="L34">
        <v>13.8354043823339</v>
      </c>
      <c r="M34">
        <v>2.8509318121172802</v>
      </c>
      <c r="N34">
        <v>0.58695654955355903</v>
      </c>
      <c r="O34">
        <v>0.18181818181818099</v>
      </c>
      <c r="P34">
        <v>0.29017857142857101</v>
      </c>
      <c r="Q34">
        <v>2.76708087646678</v>
      </c>
      <c r="R34">
        <v>1.91988436130042</v>
      </c>
      <c r="S34">
        <v>4.1438245773315403</v>
      </c>
      <c r="T34">
        <v>33.564979076385477</v>
      </c>
      <c r="U34">
        <v>0.98757768655043299</v>
      </c>
    </row>
    <row r="35" spans="1:21" x14ac:dyDescent="0.45">
      <c r="A35">
        <v>2012</v>
      </c>
      <c r="B35" t="s">
        <v>1035</v>
      </c>
      <c r="C35" t="s">
        <v>261</v>
      </c>
      <c r="D35">
        <v>29</v>
      </c>
      <c r="E35">
        <v>29</v>
      </c>
      <c r="F35">
        <v>1</v>
      </c>
      <c r="G35">
        <v>15</v>
      </c>
      <c r="H35">
        <v>11</v>
      </c>
      <c r="I35">
        <v>0</v>
      </c>
      <c r="J35">
        <v>186</v>
      </c>
      <c r="K35">
        <v>142</v>
      </c>
      <c r="L35">
        <v>6.8709671782653796</v>
      </c>
      <c r="M35">
        <v>1.5967740625546301</v>
      </c>
      <c r="N35">
        <v>0.62903220646091496</v>
      </c>
      <c r="O35">
        <v>0.25340599455040802</v>
      </c>
      <c r="P35">
        <v>0.29879101899827198</v>
      </c>
      <c r="Q35">
        <v>3.3387094035233198</v>
      </c>
      <c r="R35">
        <v>3.0406886585820798</v>
      </c>
      <c r="S35">
        <v>4.1247620582580504</v>
      </c>
      <c r="T35">
        <v>23.041774256476007</v>
      </c>
      <c r="U35">
        <v>1.1774192582473499</v>
      </c>
    </row>
    <row r="36" spans="1:21" x14ac:dyDescent="0.45">
      <c r="A36">
        <v>1973</v>
      </c>
      <c r="B36" t="s">
        <v>473</v>
      </c>
      <c r="C36" t="s">
        <v>229</v>
      </c>
      <c r="D36">
        <v>37</v>
      </c>
      <c r="E36">
        <v>37</v>
      </c>
      <c r="F36">
        <v>1</v>
      </c>
      <c r="G36">
        <v>16</v>
      </c>
      <c r="H36">
        <v>15</v>
      </c>
      <c r="I36">
        <v>0</v>
      </c>
      <c r="J36">
        <v>238.1</v>
      </c>
      <c r="K36">
        <v>174</v>
      </c>
      <c r="L36">
        <v>6.57063035219445</v>
      </c>
      <c r="M36">
        <v>3.9650355573587199</v>
      </c>
      <c r="N36">
        <v>0.67972038126149503</v>
      </c>
      <c r="O36">
        <v>0.26565874730021599</v>
      </c>
      <c r="P36">
        <v>0.31062670299727502</v>
      </c>
      <c r="Q36">
        <v>4.2293712611826404</v>
      </c>
      <c r="R36">
        <v>3.4842887230382198</v>
      </c>
      <c r="S36">
        <v>4.0729746818542401</v>
      </c>
      <c r="T36">
        <v>17.833024282713161</v>
      </c>
      <c r="U36">
        <v>1.4727274927332401</v>
      </c>
    </row>
    <row r="37" spans="1:21" x14ac:dyDescent="0.45">
      <c r="A37">
        <v>1947</v>
      </c>
      <c r="B37" t="s">
        <v>959</v>
      </c>
      <c r="C37" t="s">
        <v>564</v>
      </c>
      <c r="D37">
        <v>42</v>
      </c>
      <c r="E37">
        <v>30</v>
      </c>
      <c r="F37">
        <v>0.7142857142857143</v>
      </c>
      <c r="G37">
        <v>21</v>
      </c>
      <c r="H37">
        <v>5</v>
      </c>
      <c r="I37">
        <v>1</v>
      </c>
      <c r="J37">
        <v>248</v>
      </c>
      <c r="K37">
        <v>104</v>
      </c>
      <c r="L37">
        <v>3.7741935483870899</v>
      </c>
      <c r="M37">
        <v>2.06854838709677</v>
      </c>
      <c r="N37">
        <v>0.83467741935483797</v>
      </c>
      <c r="O37">
        <v>0.259978425026968</v>
      </c>
      <c r="P37">
        <v>0.27250000000000002</v>
      </c>
      <c r="Q37">
        <v>3.1572580645161201</v>
      </c>
      <c r="R37">
        <v>3.7376543460353702</v>
      </c>
      <c r="S37">
        <v>4.0245795249938903</v>
      </c>
      <c r="T37">
        <v>15.523378167833577</v>
      </c>
      <c r="U37">
        <v>1.2016129032258001</v>
      </c>
    </row>
    <row r="38" spans="1:21" x14ac:dyDescent="0.45">
      <c r="A38">
        <v>2019</v>
      </c>
      <c r="B38" t="s">
        <v>306</v>
      </c>
      <c r="C38" t="s">
        <v>102</v>
      </c>
      <c r="D38">
        <v>29</v>
      </c>
      <c r="E38">
        <v>29</v>
      </c>
      <c r="F38">
        <v>1</v>
      </c>
      <c r="G38">
        <v>13</v>
      </c>
      <c r="H38">
        <v>4</v>
      </c>
      <c r="I38">
        <v>0</v>
      </c>
      <c r="J38">
        <v>174.2</v>
      </c>
      <c r="K38">
        <v>142</v>
      </c>
      <c r="L38">
        <v>7.3167930408747903</v>
      </c>
      <c r="M38">
        <v>2.1125951737737001</v>
      </c>
      <c r="N38">
        <v>0.72137396177638802</v>
      </c>
      <c r="O38">
        <v>0.234303215926493</v>
      </c>
      <c r="P38">
        <v>0.279678068410462</v>
      </c>
      <c r="Q38">
        <v>2.6793890008837198</v>
      </c>
      <c r="R38">
        <v>3.4544674629668002</v>
      </c>
      <c r="S38">
        <v>4.01092529296875</v>
      </c>
      <c r="T38">
        <v>22.405858533135774</v>
      </c>
      <c r="U38">
        <v>1.11068689352872</v>
      </c>
    </row>
    <row r="39" spans="1:21" x14ac:dyDescent="0.45">
      <c r="A39">
        <v>1938</v>
      </c>
      <c r="B39" t="s">
        <v>976</v>
      </c>
      <c r="C39" t="s">
        <v>240</v>
      </c>
      <c r="D39">
        <v>47</v>
      </c>
      <c r="E39">
        <v>25</v>
      </c>
      <c r="F39">
        <v>0.53191489361702127</v>
      </c>
      <c r="G39">
        <v>7</v>
      </c>
      <c r="H39">
        <v>12</v>
      </c>
      <c r="I39">
        <v>5</v>
      </c>
      <c r="J39">
        <v>216</v>
      </c>
      <c r="K39">
        <v>104</v>
      </c>
      <c r="L39">
        <v>4.3333333333333304</v>
      </c>
      <c r="M39">
        <v>3.25</v>
      </c>
      <c r="N39">
        <v>0.16666666666666599</v>
      </c>
      <c r="O39">
        <v>0.253223915592028</v>
      </c>
      <c r="P39">
        <v>0.28456375838926101</v>
      </c>
      <c r="Q39">
        <v>3.2083333333333299</v>
      </c>
      <c r="R39">
        <v>3.4243127822875898</v>
      </c>
      <c r="S39">
        <v>3.9936139583587602</v>
      </c>
      <c r="T39">
        <v>13.765222579874875</v>
      </c>
      <c r="U39">
        <v>1.3611111111111101</v>
      </c>
    </row>
    <row r="40" spans="1:21" x14ac:dyDescent="0.45">
      <c r="A40">
        <v>1927</v>
      </c>
      <c r="B40" t="s">
        <v>1121</v>
      </c>
      <c r="C40" t="s">
        <v>753</v>
      </c>
      <c r="D40">
        <v>39</v>
      </c>
      <c r="E40">
        <v>34</v>
      </c>
      <c r="F40">
        <v>0.87179487179487181</v>
      </c>
      <c r="G40">
        <v>18</v>
      </c>
      <c r="H40">
        <v>9</v>
      </c>
      <c r="I40">
        <v>0</v>
      </c>
      <c r="J40">
        <v>242</v>
      </c>
      <c r="K40">
        <v>105</v>
      </c>
      <c r="L40">
        <v>3.9049586776859502</v>
      </c>
      <c r="M40">
        <v>2.9008264462809898</v>
      </c>
      <c r="N40">
        <v>0.22314049586776799</v>
      </c>
      <c r="O40">
        <v>0.23585912486659499</v>
      </c>
      <c r="P40">
        <v>0.260290556900726</v>
      </c>
      <c r="Q40">
        <v>3.5702479338842901</v>
      </c>
      <c r="R40">
        <v>3.4474516994697</v>
      </c>
      <c r="S40">
        <v>3.99300909042358</v>
      </c>
      <c r="T40">
        <v>16.586345452528715</v>
      </c>
      <c r="U40">
        <v>1.23553719008264</v>
      </c>
    </row>
    <row r="41" spans="1:21" x14ac:dyDescent="0.45">
      <c r="A41">
        <v>2001</v>
      </c>
      <c r="B41" t="s">
        <v>860</v>
      </c>
      <c r="C41" t="s">
        <v>68</v>
      </c>
      <c r="D41">
        <v>20</v>
      </c>
      <c r="E41">
        <v>20</v>
      </c>
      <c r="F41">
        <v>1</v>
      </c>
      <c r="G41">
        <v>12</v>
      </c>
      <c r="H41">
        <v>2</v>
      </c>
      <c r="I41">
        <v>0</v>
      </c>
      <c r="J41">
        <v>127.2</v>
      </c>
      <c r="K41">
        <v>130</v>
      </c>
      <c r="L41">
        <v>9.1644915918487904</v>
      </c>
      <c r="M41">
        <v>1.19843351585715</v>
      </c>
      <c r="N41">
        <v>0.91644915918487901</v>
      </c>
      <c r="O41">
        <v>0.23279352226720601</v>
      </c>
      <c r="P41">
        <v>0.29059829059829001</v>
      </c>
      <c r="Q41">
        <v>2.8198435667227</v>
      </c>
      <c r="R41">
        <v>2.8533143594649202</v>
      </c>
      <c r="S41">
        <v>3.96993708610534</v>
      </c>
      <c r="T41">
        <v>32.156490397453254</v>
      </c>
      <c r="U41">
        <v>1.0339426411316499</v>
      </c>
    </row>
    <row r="42" spans="1:21" x14ac:dyDescent="0.45">
      <c r="A42">
        <v>1949</v>
      </c>
      <c r="B42" t="s">
        <v>1454</v>
      </c>
      <c r="C42" t="s">
        <v>37</v>
      </c>
      <c r="D42">
        <v>35</v>
      </c>
      <c r="E42">
        <v>29</v>
      </c>
      <c r="F42">
        <v>0.82857142857142863</v>
      </c>
      <c r="G42">
        <v>12</v>
      </c>
      <c r="H42">
        <v>13</v>
      </c>
      <c r="I42">
        <v>0</v>
      </c>
      <c r="J42">
        <v>221</v>
      </c>
      <c r="K42">
        <v>106</v>
      </c>
      <c r="L42">
        <v>4.31674208144796</v>
      </c>
      <c r="M42">
        <v>2.07692307692307</v>
      </c>
      <c r="N42">
        <v>0.89592760180995401</v>
      </c>
      <c r="O42">
        <v>0.274266365688487</v>
      </c>
      <c r="P42">
        <v>0.29155672823218998</v>
      </c>
      <c r="Q42">
        <v>4.23529411764705</v>
      </c>
      <c r="R42">
        <v>3.6465609869805902</v>
      </c>
      <c r="S42">
        <v>3.9573371410369802</v>
      </c>
      <c r="T42">
        <v>18.316817624228307</v>
      </c>
      <c r="U42">
        <v>1.3303167420814399</v>
      </c>
    </row>
    <row r="43" spans="1:21" x14ac:dyDescent="0.45">
      <c r="A43">
        <v>1942</v>
      </c>
      <c r="B43" t="s">
        <v>886</v>
      </c>
      <c r="C43" t="s">
        <v>199</v>
      </c>
      <c r="D43">
        <v>34</v>
      </c>
      <c r="E43">
        <v>25</v>
      </c>
      <c r="F43">
        <v>0.73529411764705888</v>
      </c>
      <c r="G43">
        <v>12</v>
      </c>
      <c r="H43">
        <v>12</v>
      </c>
      <c r="I43">
        <v>1</v>
      </c>
      <c r="J43">
        <v>216.2</v>
      </c>
      <c r="K43">
        <v>93</v>
      </c>
      <c r="L43">
        <v>3.86307628827528</v>
      </c>
      <c r="M43">
        <v>3.40615328643627</v>
      </c>
      <c r="N43">
        <v>0.24923072827582399</v>
      </c>
      <c r="O43">
        <v>0.250591016548463</v>
      </c>
      <c r="P43">
        <v>0.27576974564926299</v>
      </c>
      <c r="Q43">
        <v>2.9076918298846199</v>
      </c>
      <c r="R43">
        <v>3.1772654568757002</v>
      </c>
      <c r="S43">
        <v>3.9379343986511199</v>
      </c>
      <c r="T43">
        <v>18.763099193572984</v>
      </c>
      <c r="U43">
        <v>1.35692285394615</v>
      </c>
    </row>
    <row r="44" spans="1:21" x14ac:dyDescent="0.45">
      <c r="A44">
        <v>1932</v>
      </c>
      <c r="B44" t="s">
        <v>1318</v>
      </c>
      <c r="C44" t="s">
        <v>132</v>
      </c>
      <c r="D44">
        <v>34</v>
      </c>
      <c r="E44">
        <v>30</v>
      </c>
      <c r="F44">
        <v>0.88235294117647056</v>
      </c>
      <c r="G44">
        <v>11</v>
      </c>
      <c r="H44">
        <v>14</v>
      </c>
      <c r="I44">
        <v>0</v>
      </c>
      <c r="J44">
        <v>228</v>
      </c>
      <c r="K44">
        <v>87</v>
      </c>
      <c r="L44">
        <v>3.4342105263157801</v>
      </c>
      <c r="M44">
        <v>2.1710526315789398</v>
      </c>
      <c r="N44">
        <v>0.59210526315789402</v>
      </c>
      <c r="O44">
        <v>0.27024070021881802</v>
      </c>
      <c r="P44">
        <v>0.28571428571428498</v>
      </c>
      <c r="Q44">
        <v>3.9473684210526301</v>
      </c>
      <c r="R44">
        <v>3.9040582456086801</v>
      </c>
      <c r="S44">
        <v>3.92608618736267</v>
      </c>
      <c r="T44">
        <v>18.706645951551547</v>
      </c>
      <c r="U44">
        <v>1.3245614035087701</v>
      </c>
    </row>
    <row r="45" spans="1:21" x14ac:dyDescent="0.45">
      <c r="A45">
        <v>1978</v>
      </c>
      <c r="B45" t="s">
        <v>1330</v>
      </c>
      <c r="C45" t="s">
        <v>168</v>
      </c>
      <c r="D45">
        <v>37</v>
      </c>
      <c r="E45">
        <v>37</v>
      </c>
      <c r="F45">
        <v>1</v>
      </c>
      <c r="G45">
        <v>14</v>
      </c>
      <c r="H45">
        <v>13</v>
      </c>
      <c r="I45">
        <v>0</v>
      </c>
      <c r="J45">
        <v>265.2</v>
      </c>
      <c r="K45">
        <v>121</v>
      </c>
      <c r="L45">
        <v>4.0991218633566699</v>
      </c>
      <c r="M45">
        <v>2.6762861752494</v>
      </c>
      <c r="N45">
        <v>0.64366376366757705</v>
      </c>
      <c r="O45">
        <v>0.25943852855759902</v>
      </c>
      <c r="P45">
        <v>0.278835386338185</v>
      </c>
      <c r="Q45">
        <v>3.9636137025845501</v>
      </c>
      <c r="R45">
        <v>3.5860978545211002</v>
      </c>
      <c r="S45">
        <v>3.8954064846038801</v>
      </c>
      <c r="T45">
        <v>17.055563527184557</v>
      </c>
      <c r="U45">
        <v>1.30614810522017</v>
      </c>
    </row>
    <row r="46" spans="1:21" x14ac:dyDescent="0.45">
      <c r="A46">
        <v>1953</v>
      </c>
      <c r="B46" t="s">
        <v>1420</v>
      </c>
      <c r="C46" t="s">
        <v>193</v>
      </c>
      <c r="D46">
        <v>38</v>
      </c>
      <c r="E46">
        <v>22</v>
      </c>
      <c r="F46">
        <v>0.57894736842105265</v>
      </c>
      <c r="G46">
        <v>7</v>
      </c>
      <c r="H46">
        <v>12</v>
      </c>
      <c r="I46">
        <v>2</v>
      </c>
      <c r="J46">
        <v>192.2</v>
      </c>
      <c r="K46">
        <v>96</v>
      </c>
      <c r="L46">
        <v>4.4844282370439199</v>
      </c>
      <c r="M46">
        <v>2.9896188246959401</v>
      </c>
      <c r="N46">
        <v>0.51384073549461595</v>
      </c>
      <c r="O46">
        <v>0.26447368421052603</v>
      </c>
      <c r="P46">
        <v>0.29096477794793202</v>
      </c>
      <c r="Q46">
        <v>4.1574386780927997</v>
      </c>
      <c r="R46">
        <v>3.3953205318124402</v>
      </c>
      <c r="S46">
        <v>3.89436483383178</v>
      </c>
      <c r="T46">
        <v>16.602292186335482</v>
      </c>
      <c r="U46">
        <v>1.3754322717785099</v>
      </c>
    </row>
    <row r="47" spans="1:21" x14ac:dyDescent="0.45">
      <c r="A47">
        <v>1927</v>
      </c>
      <c r="B47" t="s">
        <v>1348</v>
      </c>
      <c r="C47" t="s">
        <v>34</v>
      </c>
      <c r="D47">
        <v>43</v>
      </c>
      <c r="E47">
        <v>30</v>
      </c>
      <c r="F47">
        <v>0.69767441860465118</v>
      </c>
      <c r="G47">
        <v>18</v>
      </c>
      <c r="H47">
        <v>12</v>
      </c>
      <c r="I47">
        <v>0</v>
      </c>
      <c r="J47">
        <v>264.2</v>
      </c>
      <c r="K47">
        <v>65</v>
      </c>
      <c r="L47">
        <v>2.2103272860104801</v>
      </c>
      <c r="M47">
        <v>2.8224179190595402</v>
      </c>
      <c r="N47">
        <v>0.102015105508176</v>
      </c>
      <c r="O47">
        <v>0.274011299435028</v>
      </c>
      <c r="P47">
        <v>0.28973843058350102</v>
      </c>
      <c r="Q47">
        <v>4.0125941499882698</v>
      </c>
      <c r="R47">
        <v>3.7104364265586001</v>
      </c>
      <c r="S47">
        <v>3.8850750923156698</v>
      </c>
      <c r="T47">
        <v>14.63679453384043</v>
      </c>
      <c r="U47">
        <v>1.4130981281502899</v>
      </c>
    </row>
    <row r="48" spans="1:21" x14ac:dyDescent="0.45">
      <c r="A48">
        <v>1943</v>
      </c>
      <c r="B48" t="s">
        <v>810</v>
      </c>
      <c r="C48" t="s">
        <v>46</v>
      </c>
      <c r="D48">
        <v>29</v>
      </c>
      <c r="E48">
        <v>27</v>
      </c>
      <c r="F48">
        <v>0.93103448275862066</v>
      </c>
      <c r="G48">
        <v>13</v>
      </c>
      <c r="H48">
        <v>11</v>
      </c>
      <c r="I48">
        <v>1</v>
      </c>
      <c r="J48">
        <v>223.1</v>
      </c>
      <c r="K48">
        <v>105</v>
      </c>
      <c r="L48">
        <v>4.2313439581437198</v>
      </c>
      <c r="M48">
        <v>2.8208959720958098</v>
      </c>
      <c r="N48">
        <v>0.28208959720958099</v>
      </c>
      <c r="O48">
        <v>0.21462829736211</v>
      </c>
      <c r="P48">
        <v>0.23822714681440399</v>
      </c>
      <c r="Q48">
        <v>2.5388063748862302</v>
      </c>
      <c r="R48">
        <v>3.0752257954046698</v>
      </c>
      <c r="S48">
        <v>3.8794364929199201</v>
      </c>
      <c r="T48">
        <v>21.671334891483692</v>
      </c>
      <c r="U48">
        <v>1.1149255508759599</v>
      </c>
    </row>
    <row r="49" spans="1:21" x14ac:dyDescent="0.45">
      <c r="A49">
        <v>1939</v>
      </c>
      <c r="B49" t="s">
        <v>990</v>
      </c>
      <c r="C49" t="s">
        <v>240</v>
      </c>
      <c r="D49">
        <v>45</v>
      </c>
      <c r="E49">
        <v>26</v>
      </c>
      <c r="F49">
        <v>0.57777777777777772</v>
      </c>
      <c r="G49">
        <v>12</v>
      </c>
      <c r="H49">
        <v>6</v>
      </c>
      <c r="I49">
        <v>4</v>
      </c>
      <c r="J49">
        <v>210.2</v>
      </c>
      <c r="K49">
        <v>130</v>
      </c>
      <c r="L49">
        <v>5.5537965297318497</v>
      </c>
      <c r="M49">
        <v>4.1439866414153004</v>
      </c>
      <c r="N49">
        <v>0.25632907060300802</v>
      </c>
      <c r="O49">
        <v>0.25365853658536502</v>
      </c>
      <c r="P49">
        <v>0.29532163742689999</v>
      </c>
      <c r="Q49">
        <v>3.24683489430477</v>
      </c>
      <c r="R49">
        <v>3.52456297038592</v>
      </c>
      <c r="S49">
        <v>3.8699672222137398</v>
      </c>
      <c r="T49">
        <v>13.931881999969463</v>
      </c>
      <c r="U49">
        <v>1.44778456544291</v>
      </c>
    </row>
    <row r="50" spans="1:21" x14ac:dyDescent="0.45">
      <c r="A50">
        <v>1934</v>
      </c>
      <c r="B50" t="s">
        <v>1071</v>
      </c>
      <c r="C50" t="s">
        <v>240</v>
      </c>
      <c r="D50">
        <v>39</v>
      </c>
      <c r="E50">
        <v>26</v>
      </c>
      <c r="F50">
        <v>0.66666666666666663</v>
      </c>
      <c r="G50">
        <v>19</v>
      </c>
      <c r="H50">
        <v>11</v>
      </c>
      <c r="I50">
        <v>2</v>
      </c>
      <c r="J50">
        <v>233.1</v>
      </c>
      <c r="K50">
        <v>150</v>
      </c>
      <c r="L50">
        <v>5.7857151685443498</v>
      </c>
      <c r="M50">
        <v>2.00571459176204</v>
      </c>
      <c r="N50">
        <v>0.73285725468228502</v>
      </c>
      <c r="O50">
        <v>0.24536532170119901</v>
      </c>
      <c r="P50">
        <v>0.27540106951871601</v>
      </c>
      <c r="Q50">
        <v>3.43285766666965</v>
      </c>
      <c r="R50">
        <v>3.6866098821367599</v>
      </c>
      <c r="S50">
        <v>3.84622025489807</v>
      </c>
      <c r="T50">
        <v>15.976607212653521</v>
      </c>
      <c r="U50">
        <v>1.1871430382865</v>
      </c>
    </row>
    <row r="51" spans="1:21" x14ac:dyDescent="0.45">
      <c r="A51">
        <v>1984</v>
      </c>
      <c r="B51" t="s">
        <v>770</v>
      </c>
      <c r="C51" t="s">
        <v>40</v>
      </c>
      <c r="D51">
        <v>20</v>
      </c>
      <c r="E51">
        <v>20</v>
      </c>
      <c r="F51">
        <v>1</v>
      </c>
      <c r="G51">
        <v>9</v>
      </c>
      <c r="H51">
        <v>6</v>
      </c>
      <c r="I51">
        <v>0</v>
      </c>
      <c r="J51">
        <v>147.19999999999999</v>
      </c>
      <c r="K51">
        <v>109</v>
      </c>
      <c r="L51">
        <v>6.6433406289631298</v>
      </c>
      <c r="M51">
        <v>1.88939045410878</v>
      </c>
      <c r="N51">
        <v>0.30474039582399598</v>
      </c>
      <c r="O51">
        <v>0.204753199268738</v>
      </c>
      <c r="P51">
        <v>0.247113163972286</v>
      </c>
      <c r="Q51">
        <v>2.1941308499327699</v>
      </c>
      <c r="R51">
        <v>2.4431949491713998</v>
      </c>
      <c r="S51">
        <v>3.83388352394104</v>
      </c>
      <c r="T51">
        <v>31.054456543922424</v>
      </c>
      <c r="U51">
        <v>0.96839725784070096</v>
      </c>
    </row>
    <row r="52" spans="1:21" x14ac:dyDescent="0.45">
      <c r="A52">
        <v>1999</v>
      </c>
      <c r="B52" t="s">
        <v>1380</v>
      </c>
      <c r="C52" t="s">
        <v>85</v>
      </c>
      <c r="D52">
        <v>33</v>
      </c>
      <c r="E52">
        <v>33</v>
      </c>
      <c r="F52">
        <v>1</v>
      </c>
      <c r="G52">
        <v>17</v>
      </c>
      <c r="H52">
        <v>8</v>
      </c>
      <c r="I52">
        <v>0</v>
      </c>
      <c r="J52">
        <v>201.1</v>
      </c>
      <c r="K52">
        <v>170</v>
      </c>
      <c r="L52">
        <v>7.5993373643818298</v>
      </c>
      <c r="M52">
        <v>4.0231786046727303</v>
      </c>
      <c r="N52">
        <v>0.80463572093454705</v>
      </c>
      <c r="O52">
        <v>0.26015228426395898</v>
      </c>
      <c r="P52">
        <v>0.31166666666666598</v>
      </c>
      <c r="Q52">
        <v>4.0678805891690999</v>
      </c>
      <c r="R52">
        <v>4.0974302133433298</v>
      </c>
      <c r="S52">
        <v>3.8319308757781898</v>
      </c>
      <c r="T52">
        <v>18.811297026547479</v>
      </c>
      <c r="U52">
        <v>1.46523171404747</v>
      </c>
    </row>
    <row r="53" spans="1:21" x14ac:dyDescent="0.45">
      <c r="A53">
        <v>2008</v>
      </c>
      <c r="B53" t="s">
        <v>988</v>
      </c>
      <c r="C53" t="s">
        <v>54</v>
      </c>
      <c r="D53">
        <v>32</v>
      </c>
      <c r="E53">
        <v>32</v>
      </c>
      <c r="F53">
        <v>1</v>
      </c>
      <c r="G53">
        <v>17</v>
      </c>
      <c r="H53">
        <v>5</v>
      </c>
      <c r="I53">
        <v>0</v>
      </c>
      <c r="J53">
        <v>194.1</v>
      </c>
      <c r="K53">
        <v>204</v>
      </c>
      <c r="L53">
        <v>9.4476853801731604</v>
      </c>
      <c r="M53">
        <v>4.2607208577251496</v>
      </c>
      <c r="N53">
        <v>0.60205838206985796</v>
      </c>
      <c r="O53">
        <v>0.22928176795580099</v>
      </c>
      <c r="P53">
        <v>0.30177514792899401</v>
      </c>
      <c r="Q53">
        <v>3.2418528265300002</v>
      </c>
      <c r="R53">
        <v>3.5385363328798798</v>
      </c>
      <c r="S53">
        <v>3.8244485855102499</v>
      </c>
      <c r="T53">
        <v>19.361270964145639</v>
      </c>
      <c r="U53">
        <v>1.3276159194360899</v>
      </c>
    </row>
    <row r="54" spans="1:21" x14ac:dyDescent="0.45">
      <c r="A54">
        <v>1931</v>
      </c>
      <c r="B54" t="s">
        <v>1043</v>
      </c>
      <c r="C54" t="s">
        <v>240</v>
      </c>
      <c r="D54">
        <v>35</v>
      </c>
      <c r="E54">
        <v>23</v>
      </c>
      <c r="F54">
        <v>0.65714285714285714</v>
      </c>
      <c r="G54">
        <v>18</v>
      </c>
      <c r="H54">
        <v>8</v>
      </c>
      <c r="I54">
        <v>2</v>
      </c>
      <c r="J54">
        <v>211.2</v>
      </c>
      <c r="K54">
        <v>134</v>
      </c>
      <c r="L54">
        <v>5.6976368368924799</v>
      </c>
      <c r="M54">
        <v>2.7637790626717198</v>
      </c>
      <c r="N54">
        <v>0.38267710098531599</v>
      </c>
      <c r="O54">
        <v>0.27043269230769201</v>
      </c>
      <c r="P54">
        <v>0.31349782293178502</v>
      </c>
      <c r="Q54">
        <v>3.3590545530933298</v>
      </c>
      <c r="R54">
        <v>3.40033167421312</v>
      </c>
      <c r="S54">
        <v>3.7963848114013601</v>
      </c>
      <c r="T54">
        <v>17.571838269914867</v>
      </c>
      <c r="U54">
        <v>1.3700785097005099</v>
      </c>
    </row>
    <row r="55" spans="1:21" x14ac:dyDescent="0.45">
      <c r="A55">
        <v>1999</v>
      </c>
      <c r="B55" t="s">
        <v>94</v>
      </c>
      <c r="C55" t="s">
        <v>95</v>
      </c>
      <c r="D55">
        <v>21</v>
      </c>
      <c r="E55">
        <v>21</v>
      </c>
      <c r="F55">
        <v>1</v>
      </c>
      <c r="G55">
        <v>11</v>
      </c>
      <c r="H55">
        <v>2</v>
      </c>
      <c r="I55">
        <v>0</v>
      </c>
      <c r="J55">
        <v>136.1</v>
      </c>
      <c r="K55">
        <v>132</v>
      </c>
      <c r="L55">
        <v>8.7139357801266097</v>
      </c>
      <c r="M55">
        <v>4.0929092300594601</v>
      </c>
      <c r="N55">
        <v>0.52811732000767297</v>
      </c>
      <c r="O55">
        <v>0.23540856031128399</v>
      </c>
      <c r="P55">
        <v>0.30213903743315501</v>
      </c>
      <c r="Q55">
        <v>3.2347185850469899</v>
      </c>
      <c r="R55">
        <v>3.41258268864798</v>
      </c>
      <c r="S55">
        <v>3.7905855178832999</v>
      </c>
      <c r="T55">
        <v>29.241659709385456</v>
      </c>
      <c r="U55">
        <v>1.34229818835283</v>
      </c>
    </row>
    <row r="56" spans="1:21" x14ac:dyDescent="0.45">
      <c r="A56">
        <v>1928</v>
      </c>
      <c r="B56" t="s">
        <v>1101</v>
      </c>
      <c r="C56" t="s">
        <v>106</v>
      </c>
      <c r="D56">
        <v>47</v>
      </c>
      <c r="E56">
        <v>29</v>
      </c>
      <c r="F56">
        <v>0.61702127659574468</v>
      </c>
      <c r="G56">
        <v>19</v>
      </c>
      <c r="H56">
        <v>15</v>
      </c>
      <c r="I56">
        <v>5</v>
      </c>
      <c r="J56">
        <v>257.2</v>
      </c>
      <c r="K56">
        <v>104</v>
      </c>
      <c r="L56">
        <v>3.6325999719064499</v>
      </c>
      <c r="M56">
        <v>2.79430767069727</v>
      </c>
      <c r="N56">
        <v>0.244501921186011</v>
      </c>
      <c r="O56">
        <v>0.24637681159420199</v>
      </c>
      <c r="P56">
        <v>0.26839826839826803</v>
      </c>
      <c r="Q56">
        <v>3.52781343425531</v>
      </c>
      <c r="R56">
        <v>3.5625772085389098</v>
      </c>
      <c r="S56">
        <v>3.7871766090393</v>
      </c>
      <c r="T56">
        <v>13.053672567326949</v>
      </c>
      <c r="U56">
        <v>1.3001292634494199</v>
      </c>
    </row>
    <row r="57" spans="1:21" x14ac:dyDescent="0.45">
      <c r="A57">
        <v>2013</v>
      </c>
      <c r="B57" t="s">
        <v>146</v>
      </c>
      <c r="C57" t="s">
        <v>40</v>
      </c>
      <c r="D57">
        <v>30</v>
      </c>
      <c r="E57">
        <v>30</v>
      </c>
      <c r="F57">
        <v>1</v>
      </c>
      <c r="G57">
        <v>14</v>
      </c>
      <c r="H57">
        <v>8</v>
      </c>
      <c r="I57">
        <v>0</v>
      </c>
      <c r="J57">
        <v>192</v>
      </c>
      <c r="K57">
        <v>154</v>
      </c>
      <c r="L57">
        <v>7.2187505736947504</v>
      </c>
      <c r="M57">
        <v>2.29687518253923</v>
      </c>
      <c r="N57">
        <v>0.70312505587935803</v>
      </c>
      <c r="O57">
        <v>0.24829467939972699</v>
      </c>
      <c r="P57">
        <v>0.29609929078014102</v>
      </c>
      <c r="Q57">
        <v>3.0000002384185902</v>
      </c>
      <c r="R57">
        <v>3.24056272448765</v>
      </c>
      <c r="S57">
        <v>3.7818074226379301</v>
      </c>
      <c r="T57">
        <v>20.421760082244823</v>
      </c>
      <c r="U57">
        <v>1.20312509561579</v>
      </c>
    </row>
    <row r="58" spans="1:21" x14ac:dyDescent="0.45">
      <c r="A58">
        <v>1988</v>
      </c>
      <c r="B58" t="s">
        <v>895</v>
      </c>
      <c r="C58" t="s">
        <v>40</v>
      </c>
      <c r="D58">
        <v>27</v>
      </c>
      <c r="E58">
        <v>27</v>
      </c>
      <c r="F58">
        <v>1</v>
      </c>
      <c r="G58">
        <v>11</v>
      </c>
      <c r="H58">
        <v>6</v>
      </c>
      <c r="I58">
        <v>0</v>
      </c>
      <c r="J58">
        <v>161.19999999999999</v>
      </c>
      <c r="K58">
        <v>128</v>
      </c>
      <c r="L58">
        <v>7.1257743168112002</v>
      </c>
      <c r="M58">
        <v>2.61649525695411</v>
      </c>
      <c r="N58">
        <v>0.33402067110052502</v>
      </c>
      <c r="O58">
        <v>0.22</v>
      </c>
      <c r="P58">
        <v>0.27038626609442001</v>
      </c>
      <c r="Q58">
        <v>2.95051592805464</v>
      </c>
      <c r="R58">
        <v>2.5585905584851498</v>
      </c>
      <c r="S58">
        <v>3.7726256847381499</v>
      </c>
      <c r="T58">
        <v>22.635754108428902</v>
      </c>
      <c r="U58">
        <v>1.1072166690184</v>
      </c>
    </row>
    <row r="59" spans="1:21" x14ac:dyDescent="0.45">
      <c r="A59">
        <v>1942</v>
      </c>
      <c r="B59" t="s">
        <v>766</v>
      </c>
      <c r="C59" t="s">
        <v>240</v>
      </c>
      <c r="D59">
        <v>43</v>
      </c>
      <c r="E59">
        <v>23</v>
      </c>
      <c r="F59">
        <v>0.53488372093023251</v>
      </c>
      <c r="G59">
        <v>21</v>
      </c>
      <c r="H59">
        <v>6</v>
      </c>
      <c r="I59">
        <v>3</v>
      </c>
      <c r="J59">
        <v>215.1</v>
      </c>
      <c r="K59">
        <v>91</v>
      </c>
      <c r="L59">
        <v>3.8034062016216801</v>
      </c>
      <c r="M59">
        <v>3.0510840958064001</v>
      </c>
      <c r="N59">
        <v>0.16718269018117299</v>
      </c>
      <c r="O59">
        <v>0.22235872235872201</v>
      </c>
      <c r="P59">
        <v>0.246175243393602</v>
      </c>
      <c r="Q59">
        <v>2.1315792998099501</v>
      </c>
      <c r="R59">
        <v>2.9262201611429401</v>
      </c>
      <c r="S59">
        <v>3.7691354751586901</v>
      </c>
      <c r="T59">
        <v>14.199998766876925</v>
      </c>
      <c r="U59">
        <v>1.1795667585004901</v>
      </c>
    </row>
    <row r="60" spans="1:21" x14ac:dyDescent="0.45">
      <c r="A60">
        <v>1983</v>
      </c>
      <c r="B60" t="s">
        <v>854</v>
      </c>
      <c r="C60" t="s">
        <v>210</v>
      </c>
      <c r="D60">
        <v>26</v>
      </c>
      <c r="E60">
        <v>26</v>
      </c>
      <c r="F60">
        <v>1</v>
      </c>
      <c r="G60">
        <v>16</v>
      </c>
      <c r="H60">
        <v>8</v>
      </c>
      <c r="I60">
        <v>0</v>
      </c>
      <c r="J60">
        <v>177.1</v>
      </c>
      <c r="K60">
        <v>119</v>
      </c>
      <c r="L60">
        <v>6.0394738574343103</v>
      </c>
      <c r="M60">
        <v>2.6390978200553299</v>
      </c>
      <c r="N60">
        <v>0.65977445501383303</v>
      </c>
      <c r="O60">
        <v>0.213517665130568</v>
      </c>
      <c r="P60">
        <v>0.24277456647398801</v>
      </c>
      <c r="Q60">
        <v>2.7913534635200601</v>
      </c>
      <c r="R60">
        <v>3.2457021972283799</v>
      </c>
      <c r="S60">
        <v>3.7686226367950399</v>
      </c>
      <c r="T60">
        <v>23.48141796772294</v>
      </c>
      <c r="U60">
        <v>1.0770677000653099</v>
      </c>
    </row>
    <row r="61" spans="1:21" x14ac:dyDescent="0.45">
      <c r="A61">
        <v>2006</v>
      </c>
      <c r="B61" t="s">
        <v>596</v>
      </c>
      <c r="C61" t="s">
        <v>121</v>
      </c>
      <c r="D61">
        <v>31</v>
      </c>
      <c r="E61">
        <v>31</v>
      </c>
      <c r="F61">
        <v>1</v>
      </c>
      <c r="G61">
        <v>13</v>
      </c>
      <c r="H61">
        <v>12</v>
      </c>
      <c r="I61">
        <v>0</v>
      </c>
      <c r="J61">
        <v>188.2</v>
      </c>
      <c r="K61">
        <v>178</v>
      </c>
      <c r="L61">
        <v>8.4911658488252506</v>
      </c>
      <c r="M61">
        <v>4.15017656656065</v>
      </c>
      <c r="N61">
        <v>0.85865722066772099</v>
      </c>
      <c r="O61">
        <v>0.21835883171070899</v>
      </c>
      <c r="P61">
        <v>0.26577437858508601</v>
      </c>
      <c r="Q61">
        <v>4.1978797454866399</v>
      </c>
      <c r="R61">
        <v>3.9789032344439201</v>
      </c>
      <c r="S61">
        <v>3.7387900352478001</v>
      </c>
      <c r="T61">
        <v>19.538193087423988</v>
      </c>
      <c r="U61">
        <v>1.2932861842155801</v>
      </c>
    </row>
    <row r="62" spans="1:21" x14ac:dyDescent="0.45">
      <c r="A62">
        <v>1971</v>
      </c>
      <c r="B62" t="s">
        <v>728</v>
      </c>
      <c r="C62" t="s">
        <v>229</v>
      </c>
      <c r="D62">
        <v>22</v>
      </c>
      <c r="E62">
        <v>22</v>
      </c>
      <c r="F62">
        <v>1</v>
      </c>
      <c r="G62">
        <v>8</v>
      </c>
      <c r="H62">
        <v>9</v>
      </c>
      <c r="I62">
        <v>0</v>
      </c>
      <c r="J62">
        <v>144.1</v>
      </c>
      <c r="K62">
        <v>80</v>
      </c>
      <c r="L62">
        <v>4.9884538864303902</v>
      </c>
      <c r="M62">
        <v>2.1824485753132898</v>
      </c>
      <c r="N62">
        <v>0.24942269432151901</v>
      </c>
      <c r="O62">
        <v>0.23713235294117599</v>
      </c>
      <c r="P62">
        <v>0.27173913043478198</v>
      </c>
      <c r="Q62">
        <v>2.68129396395633</v>
      </c>
      <c r="R62">
        <v>2.51358829763433</v>
      </c>
      <c r="S62">
        <v>3.7228877544403001</v>
      </c>
      <c r="T62">
        <v>27.413991646333116</v>
      </c>
      <c r="U62">
        <v>1.1362589407980299</v>
      </c>
    </row>
    <row r="63" spans="1:21" x14ac:dyDescent="0.45">
      <c r="A63">
        <v>1946</v>
      </c>
      <c r="B63" t="s">
        <v>797</v>
      </c>
      <c r="C63" t="s">
        <v>54</v>
      </c>
      <c r="D63">
        <v>33</v>
      </c>
      <c r="E63">
        <v>25</v>
      </c>
      <c r="F63">
        <v>0.75757575757575757</v>
      </c>
      <c r="G63">
        <v>9</v>
      </c>
      <c r="H63">
        <v>13</v>
      </c>
      <c r="I63">
        <v>0</v>
      </c>
      <c r="J63">
        <v>194.1</v>
      </c>
      <c r="K63">
        <v>100</v>
      </c>
      <c r="L63">
        <v>4.6312186872513204</v>
      </c>
      <c r="M63">
        <v>3.65866276292854</v>
      </c>
      <c r="N63">
        <v>4.6312186872513199E-2</v>
      </c>
      <c r="O63">
        <v>0.22222222222222199</v>
      </c>
      <c r="P63">
        <v>0.25686591276252002</v>
      </c>
      <c r="Q63">
        <v>2.4545459042431998</v>
      </c>
      <c r="R63">
        <v>2.8975688197926401</v>
      </c>
      <c r="S63">
        <v>3.70028448104858</v>
      </c>
      <c r="T63">
        <v>18.165032906965756</v>
      </c>
      <c r="U63">
        <v>1.2298458513922901</v>
      </c>
    </row>
    <row r="64" spans="1:21" x14ac:dyDescent="0.45">
      <c r="A64">
        <v>2009</v>
      </c>
      <c r="B64" t="s">
        <v>1373</v>
      </c>
      <c r="C64" t="s">
        <v>95</v>
      </c>
      <c r="D64">
        <v>30</v>
      </c>
      <c r="E64">
        <v>30</v>
      </c>
      <c r="F64">
        <v>1</v>
      </c>
      <c r="G64">
        <v>11</v>
      </c>
      <c r="H64">
        <v>11</v>
      </c>
      <c r="I64">
        <v>0</v>
      </c>
      <c r="J64">
        <v>175.1</v>
      </c>
      <c r="K64">
        <v>150</v>
      </c>
      <c r="L64">
        <v>7.6996193251449903</v>
      </c>
      <c r="M64">
        <v>2.3098857975434899</v>
      </c>
      <c r="N64">
        <v>1.0266159100193299</v>
      </c>
      <c r="O64">
        <v>0.26200873362445398</v>
      </c>
      <c r="P64">
        <v>0.309477756286266</v>
      </c>
      <c r="Q64">
        <v>4.0551328445763604</v>
      </c>
      <c r="R64">
        <v>3.69023961843014</v>
      </c>
      <c r="S64">
        <v>3.6892240047454798</v>
      </c>
      <c r="T64">
        <v>19.921809625625592</v>
      </c>
      <c r="U64">
        <v>1.2832698875241599</v>
      </c>
    </row>
    <row r="65" spans="1:21" x14ac:dyDescent="0.45">
      <c r="A65">
        <v>2012</v>
      </c>
      <c r="B65" t="s">
        <v>1082</v>
      </c>
      <c r="C65" t="s">
        <v>95</v>
      </c>
      <c r="D65">
        <v>29</v>
      </c>
      <c r="E65">
        <v>29</v>
      </c>
      <c r="F65">
        <v>1</v>
      </c>
      <c r="G65">
        <v>13</v>
      </c>
      <c r="H65">
        <v>8</v>
      </c>
      <c r="I65">
        <v>0</v>
      </c>
      <c r="J65">
        <v>181.1</v>
      </c>
      <c r="K65">
        <v>140</v>
      </c>
      <c r="L65">
        <v>6.9485290219627203</v>
      </c>
      <c r="M65">
        <v>3.1268380598832199</v>
      </c>
      <c r="N65">
        <v>0.54595585172564198</v>
      </c>
      <c r="O65">
        <v>0.242335766423357</v>
      </c>
      <c r="P65">
        <v>0.29026217228464402</v>
      </c>
      <c r="Q65">
        <v>3.4742645109813601</v>
      </c>
      <c r="R65">
        <v>3.4308491349838999</v>
      </c>
      <c r="S65">
        <v>3.6858456134796098</v>
      </c>
      <c r="T65">
        <v>20.589896185644719</v>
      </c>
      <c r="U65">
        <v>1.2628675762138599</v>
      </c>
    </row>
    <row r="66" spans="1:21" x14ac:dyDescent="0.45">
      <c r="A66">
        <v>1922</v>
      </c>
      <c r="B66" t="s">
        <v>1184</v>
      </c>
      <c r="C66" t="s">
        <v>322</v>
      </c>
      <c r="D66">
        <v>36</v>
      </c>
      <c r="E66">
        <v>30</v>
      </c>
      <c r="F66">
        <v>0.83333333333333337</v>
      </c>
      <c r="G66">
        <v>18</v>
      </c>
      <c r="H66">
        <v>12</v>
      </c>
      <c r="I66">
        <v>0</v>
      </c>
      <c r="J66">
        <v>245.2</v>
      </c>
      <c r="K66">
        <v>134</v>
      </c>
      <c r="L66">
        <v>4.9090901976290304</v>
      </c>
      <c r="M66">
        <v>3.4436901386352901</v>
      </c>
      <c r="N66">
        <v>0.32971501327359098</v>
      </c>
      <c r="O66">
        <v>0.26783867631850999</v>
      </c>
      <c r="P66">
        <v>0.30339805825242699</v>
      </c>
      <c r="Q66">
        <v>3.7001351489591898</v>
      </c>
      <c r="R66">
        <v>3.78140944507442</v>
      </c>
      <c r="S66">
        <v>3.6777923107147199</v>
      </c>
      <c r="T66">
        <v>16.55006539821624</v>
      </c>
      <c r="U66">
        <v>1.43690616895775</v>
      </c>
    </row>
    <row r="67" spans="1:21" x14ac:dyDescent="0.45">
      <c r="A67">
        <v>2005</v>
      </c>
      <c r="B67" t="s">
        <v>543</v>
      </c>
      <c r="C67" t="s">
        <v>425</v>
      </c>
      <c r="D67">
        <v>32</v>
      </c>
      <c r="E67">
        <v>32</v>
      </c>
      <c r="F67">
        <v>1</v>
      </c>
      <c r="G67">
        <v>10</v>
      </c>
      <c r="H67">
        <v>9</v>
      </c>
      <c r="I67">
        <v>0</v>
      </c>
      <c r="J67">
        <v>186</v>
      </c>
      <c r="K67">
        <v>174</v>
      </c>
      <c r="L67">
        <v>8.4193548387096708</v>
      </c>
      <c r="M67">
        <v>4.8387096774193497</v>
      </c>
      <c r="N67">
        <v>0.58064516129032195</v>
      </c>
      <c r="O67">
        <v>0.242937853107344</v>
      </c>
      <c r="P67">
        <v>0.30651340996168502</v>
      </c>
      <c r="Q67">
        <v>3.7741935483870899</v>
      </c>
      <c r="R67">
        <v>3.7619666499476199</v>
      </c>
      <c r="S67">
        <v>3.6296687126159601</v>
      </c>
      <c r="T67">
        <v>18.3751978576183</v>
      </c>
      <c r="U67">
        <v>1.4623655913978399</v>
      </c>
    </row>
    <row r="68" spans="1:21" x14ac:dyDescent="0.45">
      <c r="A68">
        <v>1943</v>
      </c>
      <c r="B68" t="s">
        <v>814</v>
      </c>
      <c r="C68" t="s">
        <v>790</v>
      </c>
      <c r="D68">
        <v>36</v>
      </c>
      <c r="E68">
        <v>34</v>
      </c>
      <c r="F68">
        <v>0.94444444444444442</v>
      </c>
      <c r="G68">
        <v>14</v>
      </c>
      <c r="H68">
        <v>20</v>
      </c>
      <c r="I68">
        <v>0</v>
      </c>
      <c r="J68">
        <v>283.2</v>
      </c>
      <c r="K68">
        <v>80</v>
      </c>
      <c r="L68">
        <v>2.5381901822340298</v>
      </c>
      <c r="M68">
        <v>2.3795532958444099</v>
      </c>
      <c r="N68">
        <v>0.34900115005718002</v>
      </c>
      <c r="O68">
        <v>0.23296500920810301</v>
      </c>
      <c r="P68">
        <v>0.24321608040201001</v>
      </c>
      <c r="Q68">
        <v>2.5699175595119601</v>
      </c>
      <c r="R68">
        <v>3.45103990200748</v>
      </c>
      <c r="S68">
        <v>3.5903127193450901</v>
      </c>
      <c r="T68">
        <v>16.156407237052907</v>
      </c>
      <c r="U68">
        <v>1.15628663857328</v>
      </c>
    </row>
    <row r="69" spans="1:21" x14ac:dyDescent="0.45">
      <c r="A69">
        <v>1928</v>
      </c>
      <c r="B69" t="s">
        <v>867</v>
      </c>
      <c r="C69" t="s">
        <v>30</v>
      </c>
      <c r="D69">
        <v>42</v>
      </c>
      <c r="E69">
        <v>25</v>
      </c>
      <c r="F69">
        <v>0.59523809523809523</v>
      </c>
      <c r="G69">
        <v>18</v>
      </c>
      <c r="H69">
        <v>13</v>
      </c>
      <c r="I69">
        <v>2</v>
      </c>
      <c r="J69">
        <v>250.2</v>
      </c>
      <c r="K69">
        <v>155</v>
      </c>
      <c r="L69">
        <v>5.5651587840118504</v>
      </c>
      <c r="M69">
        <v>3.55452077172369</v>
      </c>
      <c r="N69">
        <v>0.53856375329146899</v>
      </c>
      <c r="O69">
        <v>0.23117709437963899</v>
      </c>
      <c r="P69">
        <v>0.26261319534282002</v>
      </c>
      <c r="Q69">
        <v>2.83643576733507</v>
      </c>
      <c r="R69">
        <v>3.8248737987537398</v>
      </c>
      <c r="S69">
        <v>3.5828235149383501</v>
      </c>
      <c r="T69">
        <v>13.819462129047922</v>
      </c>
      <c r="U69">
        <v>1.2646274799510799</v>
      </c>
    </row>
    <row r="70" spans="1:21" x14ac:dyDescent="0.45">
      <c r="A70">
        <v>1968</v>
      </c>
      <c r="B70" t="s">
        <v>765</v>
      </c>
      <c r="C70" t="s">
        <v>43</v>
      </c>
      <c r="D70">
        <v>35</v>
      </c>
      <c r="E70">
        <v>34</v>
      </c>
      <c r="F70">
        <v>0.97142857142857142</v>
      </c>
      <c r="G70">
        <v>19</v>
      </c>
      <c r="H70">
        <v>12</v>
      </c>
      <c r="I70">
        <v>0</v>
      </c>
      <c r="J70">
        <v>263.2</v>
      </c>
      <c r="K70">
        <v>178</v>
      </c>
      <c r="L70">
        <v>6.0758528813645603</v>
      </c>
      <c r="M70">
        <v>2.35524634165255</v>
      </c>
      <c r="N70">
        <v>0.54614407922378105</v>
      </c>
      <c r="O70">
        <v>0.22528032619775701</v>
      </c>
      <c r="P70">
        <v>0.26048284625158802</v>
      </c>
      <c r="Q70">
        <v>2.0821743020406598</v>
      </c>
      <c r="R70">
        <v>2.7000688410026501</v>
      </c>
      <c r="S70">
        <v>3.5618312358856201</v>
      </c>
      <c r="T70">
        <v>16.486190291813443</v>
      </c>
      <c r="U70">
        <v>1.0998734928812199</v>
      </c>
    </row>
    <row r="71" spans="1:21" x14ac:dyDescent="0.45">
      <c r="A71">
        <v>1970</v>
      </c>
      <c r="B71" t="s">
        <v>191</v>
      </c>
      <c r="C71" t="s">
        <v>168</v>
      </c>
      <c r="D71">
        <v>27</v>
      </c>
      <c r="E71">
        <v>25</v>
      </c>
      <c r="F71">
        <v>0.92592592592592593</v>
      </c>
      <c r="G71">
        <v>10</v>
      </c>
      <c r="H71">
        <v>9</v>
      </c>
      <c r="I71">
        <v>0</v>
      </c>
      <c r="J71">
        <v>164</v>
      </c>
      <c r="K71">
        <v>135</v>
      </c>
      <c r="L71">
        <v>7.4085365853658498</v>
      </c>
      <c r="M71">
        <v>2.57926829268292</v>
      </c>
      <c r="N71">
        <v>0.93292682926829196</v>
      </c>
      <c r="O71">
        <v>0.22843450479233199</v>
      </c>
      <c r="P71">
        <v>0.265822784810126</v>
      </c>
      <c r="Q71">
        <v>3.1829268292682902</v>
      </c>
      <c r="R71">
        <v>3.2360439754113899</v>
      </c>
      <c r="S71">
        <v>3.55609798431396</v>
      </c>
      <c r="T71">
        <v>21.336587905883761</v>
      </c>
      <c r="U71">
        <v>1.15853658536585</v>
      </c>
    </row>
    <row r="72" spans="1:21" x14ac:dyDescent="0.45">
      <c r="A72">
        <v>2014</v>
      </c>
      <c r="B72" t="s">
        <v>282</v>
      </c>
      <c r="C72" t="s">
        <v>43</v>
      </c>
      <c r="D72">
        <v>22</v>
      </c>
      <c r="E72">
        <v>22</v>
      </c>
      <c r="F72">
        <v>1</v>
      </c>
      <c r="G72">
        <v>9</v>
      </c>
      <c r="H72">
        <v>6</v>
      </c>
      <c r="I72">
        <v>0</v>
      </c>
      <c r="J72">
        <v>140.1</v>
      </c>
      <c r="K72">
        <v>144</v>
      </c>
      <c r="L72">
        <v>9.2351547290196603</v>
      </c>
      <c r="M72">
        <v>2.7577198149155899</v>
      </c>
      <c r="N72">
        <v>0.44893113266067802</v>
      </c>
      <c r="O72">
        <v>0.22456813819577701</v>
      </c>
      <c r="P72">
        <v>0.29729729729729698</v>
      </c>
      <c r="Q72">
        <v>2.6935867959640598</v>
      </c>
      <c r="R72">
        <v>2.6690692540054899</v>
      </c>
      <c r="S72">
        <v>3.5544774532318102</v>
      </c>
      <c r="T72">
        <v>26.17387942834333</v>
      </c>
      <c r="U72">
        <v>1.1401425591382299</v>
      </c>
    </row>
    <row r="73" spans="1:21" x14ac:dyDescent="0.45">
      <c r="A73">
        <v>2016</v>
      </c>
      <c r="B73" t="s">
        <v>366</v>
      </c>
      <c r="C73" t="s">
        <v>184</v>
      </c>
      <c r="D73">
        <v>29</v>
      </c>
      <c r="E73">
        <v>29</v>
      </c>
      <c r="F73">
        <v>1</v>
      </c>
      <c r="G73">
        <v>10</v>
      </c>
      <c r="H73">
        <v>10</v>
      </c>
      <c r="I73">
        <v>0</v>
      </c>
      <c r="J73">
        <v>168</v>
      </c>
      <c r="K73">
        <v>185</v>
      </c>
      <c r="L73">
        <v>9.91071518586614</v>
      </c>
      <c r="M73">
        <v>3.1607145727897401</v>
      </c>
      <c r="N73">
        <v>0.96428580186805701</v>
      </c>
      <c r="O73">
        <v>0.238689547581903</v>
      </c>
      <c r="P73">
        <v>0.30821917808219101</v>
      </c>
      <c r="Q73">
        <v>4.60714327559183</v>
      </c>
      <c r="R73">
        <v>3.60489375780499</v>
      </c>
      <c r="S73">
        <v>3.5533251762390101</v>
      </c>
      <c r="T73">
        <v>19.84960960519723</v>
      </c>
      <c r="U73">
        <v>1.26190487651869</v>
      </c>
    </row>
    <row r="74" spans="1:21" x14ac:dyDescent="0.45">
      <c r="A74">
        <v>1995</v>
      </c>
      <c r="B74" t="s">
        <v>934</v>
      </c>
      <c r="C74" t="s">
        <v>40</v>
      </c>
      <c r="D74">
        <v>27</v>
      </c>
      <c r="E74">
        <v>27</v>
      </c>
      <c r="F74">
        <v>1</v>
      </c>
      <c r="G74">
        <v>13</v>
      </c>
      <c r="H74">
        <v>11</v>
      </c>
      <c r="I74">
        <v>0</v>
      </c>
      <c r="J74">
        <v>188</v>
      </c>
      <c r="K74">
        <v>142</v>
      </c>
      <c r="L74">
        <v>6.7978723404255303</v>
      </c>
      <c r="M74">
        <v>2.25</v>
      </c>
      <c r="N74">
        <v>0.81382978723404198</v>
      </c>
      <c r="O74">
        <v>0.22237762237762199</v>
      </c>
      <c r="P74">
        <v>0.25539568345323699</v>
      </c>
      <c r="Q74">
        <v>3.0638297872340399</v>
      </c>
      <c r="R74">
        <v>3.5341480113090298</v>
      </c>
      <c r="S74">
        <v>3.5529181957244802</v>
      </c>
      <c r="T74">
        <v>21.317509174346881</v>
      </c>
      <c r="U74">
        <v>1.09574468085106</v>
      </c>
    </row>
    <row r="75" spans="1:21" x14ac:dyDescent="0.45">
      <c r="A75">
        <v>1990</v>
      </c>
      <c r="B75" t="s">
        <v>1379</v>
      </c>
      <c r="C75" t="s">
        <v>168</v>
      </c>
      <c r="D75">
        <v>28</v>
      </c>
      <c r="E75">
        <v>28</v>
      </c>
      <c r="F75">
        <v>1</v>
      </c>
      <c r="G75">
        <v>12</v>
      </c>
      <c r="H75">
        <v>8</v>
      </c>
      <c r="I75">
        <v>0</v>
      </c>
      <c r="J75">
        <v>159.1</v>
      </c>
      <c r="K75">
        <v>101</v>
      </c>
      <c r="L75">
        <v>5.7050211026186401</v>
      </c>
      <c r="M75">
        <v>1.63807536609842</v>
      </c>
      <c r="N75">
        <v>0.67782428942003703</v>
      </c>
      <c r="O75">
        <v>0.26114649681528601</v>
      </c>
      <c r="P75">
        <v>0.29514563106796099</v>
      </c>
      <c r="Q75">
        <v>4.0669457365202204</v>
      </c>
      <c r="R75">
        <v>3.10327810586679</v>
      </c>
      <c r="S75">
        <v>3.54125499725341</v>
      </c>
      <c r="T75">
        <v>20.48868962696616</v>
      </c>
      <c r="U75">
        <v>1.2112971097969101</v>
      </c>
    </row>
    <row r="76" spans="1:21" x14ac:dyDescent="0.45">
      <c r="A76">
        <v>1952</v>
      </c>
      <c r="B76" t="s">
        <v>1021</v>
      </c>
      <c r="C76" t="s">
        <v>355</v>
      </c>
      <c r="D76">
        <v>37</v>
      </c>
      <c r="E76">
        <v>28</v>
      </c>
      <c r="F76">
        <v>0.7567567567567568</v>
      </c>
      <c r="G76">
        <v>15</v>
      </c>
      <c r="H76">
        <v>15</v>
      </c>
      <c r="I76">
        <v>2</v>
      </c>
      <c r="J76">
        <v>228.1</v>
      </c>
      <c r="K76">
        <v>116</v>
      </c>
      <c r="L76">
        <v>4.5722634866721501</v>
      </c>
      <c r="M76">
        <v>3.8627743249471602</v>
      </c>
      <c r="N76">
        <v>0.472992774483326</v>
      </c>
      <c r="O76">
        <v>0.27021040974529298</v>
      </c>
      <c r="P76">
        <v>0.299354838709677</v>
      </c>
      <c r="Q76">
        <v>3.3109494213832802</v>
      </c>
      <c r="R76">
        <v>3.4374656137509998</v>
      </c>
      <c r="S76">
        <v>3.5224325656890798</v>
      </c>
      <c r="T76">
        <v>15.422542584908943</v>
      </c>
      <c r="U76">
        <v>1.49781045253053</v>
      </c>
    </row>
    <row r="77" spans="1:21" x14ac:dyDescent="0.45">
      <c r="A77">
        <v>2011</v>
      </c>
      <c r="B77" t="s">
        <v>84</v>
      </c>
      <c r="C77" t="s">
        <v>85</v>
      </c>
      <c r="D77">
        <v>28</v>
      </c>
      <c r="E77">
        <v>28</v>
      </c>
      <c r="F77">
        <v>1</v>
      </c>
      <c r="G77">
        <v>9</v>
      </c>
      <c r="H77">
        <v>10</v>
      </c>
      <c r="I77">
        <v>0</v>
      </c>
      <c r="J77">
        <v>171</v>
      </c>
      <c r="K77">
        <v>173</v>
      </c>
      <c r="L77">
        <v>9.1052639703818805</v>
      </c>
      <c r="M77">
        <v>2.8947371004104201</v>
      </c>
      <c r="N77">
        <v>0.94736850558886598</v>
      </c>
      <c r="O77">
        <v>0.20911949685534501</v>
      </c>
      <c r="P77">
        <v>0.25842696629213402</v>
      </c>
      <c r="Q77">
        <v>3.7368424387116401</v>
      </c>
      <c r="R77">
        <v>3.42304713997965</v>
      </c>
      <c r="S77">
        <v>3.5221784114837602</v>
      </c>
      <c r="T77">
        <v>20.378317952156038</v>
      </c>
      <c r="U77">
        <v>1.0994153027821401</v>
      </c>
    </row>
    <row r="78" spans="1:21" x14ac:dyDescent="0.45">
      <c r="A78">
        <v>1973</v>
      </c>
      <c r="B78" t="s">
        <v>894</v>
      </c>
      <c r="C78" t="s">
        <v>46</v>
      </c>
      <c r="D78">
        <v>34</v>
      </c>
      <c r="E78">
        <v>32</v>
      </c>
      <c r="F78">
        <v>0.94117647058823528</v>
      </c>
      <c r="G78">
        <v>14</v>
      </c>
      <c r="H78">
        <v>9</v>
      </c>
      <c r="I78">
        <v>0</v>
      </c>
      <c r="J78">
        <v>235</v>
      </c>
      <c r="K78">
        <v>145</v>
      </c>
      <c r="L78">
        <v>5.5531914893616996</v>
      </c>
      <c r="M78">
        <v>2.8340425531914799</v>
      </c>
      <c r="N78">
        <v>0.76595744680850997</v>
      </c>
      <c r="O78">
        <v>0.237417943107221</v>
      </c>
      <c r="P78">
        <v>0.2630173564753</v>
      </c>
      <c r="Q78">
        <v>2.9489361702127601</v>
      </c>
      <c r="R78">
        <v>3.4207266158245901</v>
      </c>
      <c r="S78">
        <v>3.5082657337188698</v>
      </c>
      <c r="T78">
        <v>16.715854378307554</v>
      </c>
      <c r="U78">
        <v>1.2382978723404201</v>
      </c>
    </row>
    <row r="79" spans="1:21" x14ac:dyDescent="0.45">
      <c r="A79">
        <v>1929</v>
      </c>
      <c r="B79" t="s">
        <v>1137</v>
      </c>
      <c r="C79" t="s">
        <v>34</v>
      </c>
      <c r="D79">
        <v>43</v>
      </c>
      <c r="E79">
        <v>25</v>
      </c>
      <c r="F79">
        <v>0.58139534883720934</v>
      </c>
      <c r="G79">
        <v>21</v>
      </c>
      <c r="H79">
        <v>10</v>
      </c>
      <c r="I79">
        <v>5</v>
      </c>
      <c r="J79">
        <v>242.2</v>
      </c>
      <c r="K79">
        <v>100</v>
      </c>
      <c r="L79">
        <v>3.7087906646406799</v>
      </c>
      <c r="M79">
        <v>4.04258182445834</v>
      </c>
      <c r="N79">
        <v>0.25961534652484702</v>
      </c>
      <c r="O79">
        <v>0.26975763962065302</v>
      </c>
      <c r="P79">
        <v>0.29572446555819398</v>
      </c>
      <c r="Q79">
        <v>3.5975269447014599</v>
      </c>
      <c r="R79">
        <v>4.1646480833184301</v>
      </c>
      <c r="S79">
        <v>3.50414943695068</v>
      </c>
      <c r="T79">
        <v>13.201679274093259</v>
      </c>
      <c r="U79">
        <v>1.5041206584376099</v>
      </c>
    </row>
    <row r="80" spans="1:21" x14ac:dyDescent="0.45">
      <c r="A80">
        <v>1922</v>
      </c>
      <c r="B80" t="s">
        <v>1150</v>
      </c>
      <c r="C80" t="s">
        <v>271</v>
      </c>
      <c r="D80">
        <v>37</v>
      </c>
      <c r="E80">
        <v>34</v>
      </c>
      <c r="F80">
        <v>0.91891891891891897</v>
      </c>
      <c r="G80">
        <v>14</v>
      </c>
      <c r="H80">
        <v>15</v>
      </c>
      <c r="I80">
        <v>0</v>
      </c>
      <c r="J80">
        <v>272</v>
      </c>
      <c r="K80">
        <v>83</v>
      </c>
      <c r="L80">
        <v>2.7463235294117601</v>
      </c>
      <c r="M80">
        <v>2.9448529411764701</v>
      </c>
      <c r="N80">
        <v>0.29779411764705799</v>
      </c>
      <c r="O80">
        <v>0.27399813606710099</v>
      </c>
      <c r="P80">
        <v>0.29051987767584098</v>
      </c>
      <c r="Q80">
        <v>3.6397058823529398</v>
      </c>
      <c r="R80">
        <v>3.9960615438573499</v>
      </c>
      <c r="S80">
        <v>3.4868090152740399</v>
      </c>
      <c r="T80">
        <v>15.266569202010661</v>
      </c>
      <c r="U80">
        <v>1.40808823529411</v>
      </c>
    </row>
    <row r="81" spans="1:21" x14ac:dyDescent="0.45">
      <c r="A81">
        <v>1966</v>
      </c>
      <c r="B81" t="s">
        <v>1017</v>
      </c>
      <c r="C81" t="s">
        <v>46</v>
      </c>
      <c r="D81">
        <v>34</v>
      </c>
      <c r="E81">
        <v>32</v>
      </c>
      <c r="F81">
        <v>0.94117647058823528</v>
      </c>
      <c r="G81">
        <v>12</v>
      </c>
      <c r="H81">
        <v>11</v>
      </c>
      <c r="I81">
        <v>0</v>
      </c>
      <c r="J81">
        <v>215</v>
      </c>
      <c r="K81">
        <v>96</v>
      </c>
      <c r="L81">
        <v>4.0186046511627902</v>
      </c>
      <c r="M81">
        <v>1.67441860465116</v>
      </c>
      <c r="N81">
        <v>0.62790697674418605</v>
      </c>
      <c r="O81">
        <v>0.23416965352449201</v>
      </c>
      <c r="P81">
        <v>0.24931129476583999</v>
      </c>
      <c r="Q81">
        <v>3.30697674418604</v>
      </c>
      <c r="R81">
        <v>3.1676653318626902</v>
      </c>
      <c r="S81">
        <v>3.4686508178710902</v>
      </c>
      <c r="T81">
        <v>16.527100955738725</v>
      </c>
      <c r="U81">
        <v>1.0976744186046501</v>
      </c>
    </row>
    <row r="82" spans="1:21" x14ac:dyDescent="0.45">
      <c r="A82">
        <v>1981</v>
      </c>
      <c r="B82" t="s">
        <v>207</v>
      </c>
      <c r="C82" t="s">
        <v>46</v>
      </c>
      <c r="D82">
        <v>15</v>
      </c>
      <c r="E82">
        <v>15</v>
      </c>
      <c r="F82">
        <v>1</v>
      </c>
      <c r="G82">
        <v>8</v>
      </c>
      <c r="H82">
        <v>4</v>
      </c>
      <c r="I82">
        <v>0</v>
      </c>
      <c r="J82">
        <v>105.1</v>
      </c>
      <c r="K82">
        <v>89</v>
      </c>
      <c r="L82">
        <v>7.6044307469443098</v>
      </c>
      <c r="M82">
        <v>3.2468355998189198</v>
      </c>
      <c r="N82">
        <v>8.5443042100497898E-2</v>
      </c>
      <c r="O82">
        <v>0.1953125</v>
      </c>
      <c r="P82">
        <v>0.25170068027210801</v>
      </c>
      <c r="Q82">
        <v>2.0506330104119499</v>
      </c>
      <c r="R82">
        <v>2.1160617522142</v>
      </c>
      <c r="S82">
        <v>3.4683759212493799</v>
      </c>
      <c r="T82">
        <v>37.458459949493303</v>
      </c>
      <c r="U82">
        <v>1.0727848619284699</v>
      </c>
    </row>
    <row r="83" spans="1:21" x14ac:dyDescent="0.45">
      <c r="A83">
        <v>1983</v>
      </c>
      <c r="B83" t="s">
        <v>955</v>
      </c>
      <c r="C83" t="s">
        <v>85</v>
      </c>
      <c r="D83">
        <v>32</v>
      </c>
      <c r="E83">
        <v>32</v>
      </c>
      <c r="F83">
        <v>1</v>
      </c>
      <c r="G83">
        <v>11</v>
      </c>
      <c r="H83">
        <v>15</v>
      </c>
      <c r="I83">
        <v>0</v>
      </c>
      <c r="J83">
        <v>203</v>
      </c>
      <c r="K83">
        <v>130</v>
      </c>
      <c r="L83">
        <v>5.7635472312549298</v>
      </c>
      <c r="M83">
        <v>3.5024633174549198</v>
      </c>
      <c r="N83">
        <v>0.70935965923137601</v>
      </c>
      <c r="O83">
        <v>0.23097112860892299</v>
      </c>
      <c r="P83">
        <v>0.25974025974025899</v>
      </c>
      <c r="Q83">
        <v>3.1477834878392299</v>
      </c>
      <c r="R83">
        <v>3.75510075456403</v>
      </c>
      <c r="S83">
        <v>3.4369080066680899</v>
      </c>
      <c r="T83">
        <v>17.399346783757206</v>
      </c>
      <c r="U83">
        <v>1.25615772988889</v>
      </c>
    </row>
    <row r="84" spans="1:21" x14ac:dyDescent="0.45">
      <c r="A84">
        <v>1942</v>
      </c>
      <c r="B84" t="s">
        <v>353</v>
      </c>
      <c r="C84" t="s">
        <v>199</v>
      </c>
      <c r="D84">
        <v>28</v>
      </c>
      <c r="E84">
        <v>20</v>
      </c>
      <c r="F84">
        <v>0.7142857142857143</v>
      </c>
      <c r="G84">
        <v>14</v>
      </c>
      <c r="H84">
        <v>8</v>
      </c>
      <c r="I84">
        <v>0</v>
      </c>
      <c r="J84">
        <v>167.2</v>
      </c>
      <c r="K84">
        <v>91</v>
      </c>
      <c r="L84">
        <v>4.8846908116475802</v>
      </c>
      <c r="M84">
        <v>3.9721661545266</v>
      </c>
      <c r="N84">
        <v>0.161033763021348</v>
      </c>
      <c r="O84">
        <v>0.227906976744186</v>
      </c>
      <c r="P84">
        <v>0.26134301270417398</v>
      </c>
      <c r="Q84">
        <v>2.7375739713629201</v>
      </c>
      <c r="R84">
        <v>2.9780698696058501</v>
      </c>
      <c r="S84">
        <v>3.4347965717315598</v>
      </c>
      <c r="T84">
        <v>19.87275159358974</v>
      </c>
      <c r="U84">
        <v>1.3180911713969601</v>
      </c>
    </row>
    <row r="85" spans="1:21" x14ac:dyDescent="0.45">
      <c r="A85">
        <v>1999</v>
      </c>
      <c r="B85" t="s">
        <v>1383</v>
      </c>
      <c r="C85" t="s">
        <v>37</v>
      </c>
      <c r="D85">
        <v>31</v>
      </c>
      <c r="E85">
        <v>31</v>
      </c>
      <c r="F85">
        <v>1</v>
      </c>
      <c r="G85">
        <v>11</v>
      </c>
      <c r="H85">
        <v>14</v>
      </c>
      <c r="I85">
        <v>0</v>
      </c>
      <c r="J85">
        <v>196.2</v>
      </c>
      <c r="K85">
        <v>139</v>
      </c>
      <c r="L85">
        <v>6.3610167846416701</v>
      </c>
      <c r="M85">
        <v>3.7983049865126501</v>
      </c>
      <c r="N85">
        <v>0.732203370894005</v>
      </c>
      <c r="O85">
        <v>0.245006657789613</v>
      </c>
      <c r="P85">
        <v>0.28187919463087202</v>
      </c>
      <c r="Q85">
        <v>4.0728812505979004</v>
      </c>
      <c r="R85">
        <v>4.1355489924364202</v>
      </c>
      <c r="S85">
        <v>3.4225151538848801</v>
      </c>
      <c r="T85">
        <v>17.885401771914534</v>
      </c>
      <c r="U85">
        <v>1.3576270835326301</v>
      </c>
    </row>
    <row r="86" spans="1:21" x14ac:dyDescent="0.45">
      <c r="A86">
        <v>2000</v>
      </c>
      <c r="B86" t="s">
        <v>343</v>
      </c>
      <c r="C86" t="s">
        <v>124</v>
      </c>
      <c r="D86">
        <v>19</v>
      </c>
      <c r="E86">
        <v>19</v>
      </c>
      <c r="F86">
        <v>1</v>
      </c>
      <c r="G86">
        <v>6</v>
      </c>
      <c r="H86">
        <v>6</v>
      </c>
      <c r="I86">
        <v>0</v>
      </c>
      <c r="J86">
        <v>122.2</v>
      </c>
      <c r="K86">
        <v>118</v>
      </c>
      <c r="L86">
        <v>8.6576083366722294</v>
      </c>
      <c r="M86">
        <v>3.9619563574601702</v>
      </c>
      <c r="N86">
        <v>0.44021737305113001</v>
      </c>
      <c r="O86">
        <v>0.24342105263157801</v>
      </c>
      <c r="P86">
        <v>0.31626506024096301</v>
      </c>
      <c r="Q86">
        <v>3.2282607357082802</v>
      </c>
      <c r="R86">
        <v>3.2401461184137399</v>
      </c>
      <c r="S86">
        <v>3.4202675819396902</v>
      </c>
      <c r="T86">
        <v>29.162281488117358</v>
      </c>
      <c r="U86">
        <v>1.34510863987845</v>
      </c>
    </row>
    <row r="87" spans="1:21" x14ac:dyDescent="0.45">
      <c r="A87">
        <v>1934</v>
      </c>
      <c r="B87" t="s">
        <v>1350</v>
      </c>
      <c r="C87" t="s">
        <v>193</v>
      </c>
      <c r="D87">
        <v>47</v>
      </c>
      <c r="E87">
        <v>32</v>
      </c>
      <c r="F87">
        <v>0.68085106382978722</v>
      </c>
      <c r="G87">
        <v>16</v>
      </c>
      <c r="H87">
        <v>20</v>
      </c>
      <c r="I87">
        <v>5</v>
      </c>
      <c r="J87">
        <v>262.10000000000002</v>
      </c>
      <c r="K87">
        <v>135</v>
      </c>
      <c r="L87">
        <v>4.6315124303495301</v>
      </c>
      <c r="M87">
        <v>5.1118174231265199</v>
      </c>
      <c r="N87">
        <v>0.51461249226105898</v>
      </c>
      <c r="O87">
        <v>0.256689791873141</v>
      </c>
      <c r="P87">
        <v>0.28405122235157099</v>
      </c>
      <c r="Q87">
        <v>4.0139774396362604</v>
      </c>
      <c r="R87">
        <v>4.6103746644261996</v>
      </c>
      <c r="S87">
        <v>3.4172179698943999</v>
      </c>
      <c r="T87">
        <v>11.778495981338144</v>
      </c>
      <c r="U87">
        <v>1.5552733099445299</v>
      </c>
    </row>
    <row r="88" spans="1:21" x14ac:dyDescent="0.45">
      <c r="A88">
        <v>1941</v>
      </c>
      <c r="B88" t="s">
        <v>791</v>
      </c>
      <c r="C88" t="s">
        <v>240</v>
      </c>
      <c r="D88">
        <v>32</v>
      </c>
      <c r="E88">
        <v>25</v>
      </c>
      <c r="F88">
        <v>0.78125</v>
      </c>
      <c r="G88">
        <v>17</v>
      </c>
      <c r="H88">
        <v>7</v>
      </c>
      <c r="I88">
        <v>2</v>
      </c>
      <c r="J88">
        <v>210</v>
      </c>
      <c r="K88">
        <v>117</v>
      </c>
      <c r="L88">
        <v>5.0142857142857098</v>
      </c>
      <c r="M88">
        <v>3</v>
      </c>
      <c r="N88">
        <v>0.51428571428571401</v>
      </c>
      <c r="O88">
        <v>0.21392405063291101</v>
      </c>
      <c r="P88">
        <v>0.23751891074130099</v>
      </c>
      <c r="Q88">
        <v>2.4</v>
      </c>
      <c r="R88">
        <v>3.3831806727817999</v>
      </c>
      <c r="S88">
        <v>3.4128618240356401</v>
      </c>
      <c r="T88">
        <v>17.277612984180429</v>
      </c>
      <c r="U88">
        <v>1.1380952380952301</v>
      </c>
    </row>
    <row r="89" spans="1:21" x14ac:dyDescent="0.45">
      <c r="A89">
        <v>1990</v>
      </c>
      <c r="B89" t="s">
        <v>818</v>
      </c>
      <c r="C89" t="s">
        <v>229</v>
      </c>
      <c r="D89">
        <v>24</v>
      </c>
      <c r="E89">
        <v>24</v>
      </c>
      <c r="F89">
        <v>1</v>
      </c>
      <c r="G89">
        <v>12</v>
      </c>
      <c r="H89">
        <v>8</v>
      </c>
      <c r="I89">
        <v>0</v>
      </c>
      <c r="J89">
        <v>170</v>
      </c>
      <c r="K89">
        <v>114</v>
      </c>
      <c r="L89">
        <v>6.0352941176470498</v>
      </c>
      <c r="M89">
        <v>2.3823529411764701</v>
      </c>
      <c r="N89">
        <v>0.52941176470588203</v>
      </c>
      <c r="O89">
        <v>0.24122137404580099</v>
      </c>
      <c r="P89">
        <v>0.27871939736346502</v>
      </c>
      <c r="Q89">
        <v>2.5941176470588201</v>
      </c>
      <c r="R89">
        <v>3.13182842871722</v>
      </c>
      <c r="S89">
        <v>3.4090483188629102</v>
      </c>
      <c r="T89">
        <v>23.011076152324645</v>
      </c>
      <c r="U89">
        <v>1.19411764705882</v>
      </c>
    </row>
    <row r="90" spans="1:21" x14ac:dyDescent="0.45">
      <c r="A90">
        <v>2000</v>
      </c>
      <c r="B90" t="s">
        <v>1107</v>
      </c>
      <c r="C90" t="s">
        <v>240</v>
      </c>
      <c r="D90">
        <v>30</v>
      </c>
      <c r="E90">
        <v>30</v>
      </c>
      <c r="F90">
        <v>1</v>
      </c>
      <c r="G90">
        <v>11</v>
      </c>
      <c r="H90">
        <v>7</v>
      </c>
      <c r="I90">
        <v>0</v>
      </c>
      <c r="J90">
        <v>173</v>
      </c>
      <c r="K90">
        <v>192</v>
      </c>
      <c r="L90">
        <v>9.9884384253671907</v>
      </c>
      <c r="M90">
        <v>4.5780342782932903</v>
      </c>
      <c r="N90">
        <v>1.09248545277453</v>
      </c>
      <c r="O90">
        <v>0.215189873417721</v>
      </c>
      <c r="P90">
        <v>0.27446300715990402</v>
      </c>
      <c r="Q90">
        <v>3.5375719423175398</v>
      </c>
      <c r="R90">
        <v>4.1226070811154303</v>
      </c>
      <c r="S90">
        <v>3.4029300212860099</v>
      </c>
      <c r="T90">
        <v>18.375822114944452</v>
      </c>
      <c r="U90">
        <v>1.2947975736587101</v>
      </c>
    </row>
    <row r="91" spans="1:21" x14ac:dyDescent="0.45">
      <c r="A91">
        <v>1937</v>
      </c>
      <c r="B91" t="s">
        <v>877</v>
      </c>
      <c r="C91" t="s">
        <v>37</v>
      </c>
      <c r="D91">
        <v>34</v>
      </c>
      <c r="E91">
        <v>19</v>
      </c>
      <c r="F91">
        <v>0.55882352941176472</v>
      </c>
      <c r="G91">
        <v>13</v>
      </c>
      <c r="H91">
        <v>6</v>
      </c>
      <c r="I91">
        <v>1</v>
      </c>
      <c r="J91">
        <v>187.2</v>
      </c>
      <c r="K91">
        <v>118</v>
      </c>
      <c r="L91">
        <v>5.6589687310069703</v>
      </c>
      <c r="M91">
        <v>3.83658897017422</v>
      </c>
      <c r="N91">
        <v>9.5914724254355502E-2</v>
      </c>
      <c r="O91">
        <v>0.24066390041493699</v>
      </c>
      <c r="P91">
        <v>0.28524046434494099</v>
      </c>
      <c r="Q91">
        <v>2.8774417276306599</v>
      </c>
      <c r="R91">
        <v>3.4241443460140601</v>
      </c>
      <c r="S91">
        <v>3.3955223560333199</v>
      </c>
      <c r="T91">
        <v>16.178665343452877</v>
      </c>
      <c r="U91">
        <v>1.3534633311447899</v>
      </c>
    </row>
    <row r="92" spans="1:21" x14ac:dyDescent="0.45">
      <c r="A92">
        <v>1984</v>
      </c>
      <c r="B92" t="s">
        <v>349</v>
      </c>
      <c r="C92" t="s">
        <v>106</v>
      </c>
      <c r="D92">
        <v>20</v>
      </c>
      <c r="E92">
        <v>20</v>
      </c>
      <c r="F92">
        <v>1</v>
      </c>
      <c r="G92">
        <v>9</v>
      </c>
      <c r="H92">
        <v>4</v>
      </c>
      <c r="I92">
        <v>0</v>
      </c>
      <c r="J92">
        <v>131.1</v>
      </c>
      <c r="K92">
        <v>126</v>
      </c>
      <c r="L92">
        <v>8.6345170977041796</v>
      </c>
      <c r="M92">
        <v>1.9873094907414399</v>
      </c>
      <c r="N92">
        <v>0.89086287515995499</v>
      </c>
      <c r="O92">
        <v>0.26865671641791</v>
      </c>
      <c r="P92">
        <v>0.32997481108312299</v>
      </c>
      <c r="Q92">
        <v>4.3857864623259299</v>
      </c>
      <c r="R92">
        <v>2.8443934974657101</v>
      </c>
      <c r="S92">
        <v>3.3938207626342698</v>
      </c>
      <c r="T92">
        <v>27.489948177337585</v>
      </c>
      <c r="U92">
        <v>1.3172587812194201</v>
      </c>
    </row>
    <row r="93" spans="1:21" x14ac:dyDescent="0.45">
      <c r="A93">
        <v>2023</v>
      </c>
      <c r="B93" t="s">
        <v>61</v>
      </c>
      <c r="C93" t="s">
        <v>43</v>
      </c>
      <c r="D93">
        <v>29</v>
      </c>
      <c r="E93">
        <v>29</v>
      </c>
      <c r="F93">
        <v>1</v>
      </c>
      <c r="G93">
        <v>12</v>
      </c>
      <c r="H93">
        <v>7</v>
      </c>
      <c r="I93">
        <v>0</v>
      </c>
      <c r="J93">
        <v>166.1</v>
      </c>
      <c r="K93">
        <v>202</v>
      </c>
      <c r="L93">
        <v>10.9298600536601</v>
      </c>
      <c r="M93">
        <v>4.1663327927318496</v>
      </c>
      <c r="N93">
        <v>0.91983970748625199</v>
      </c>
      <c r="O93">
        <v>0.20588235294117599</v>
      </c>
      <c r="P93">
        <v>0.27735368956743001</v>
      </c>
      <c r="Q93">
        <v>2.9759519948084598</v>
      </c>
      <c r="R93">
        <v>3.6337978861090501</v>
      </c>
      <c r="S93">
        <v>3.3843684196472101</v>
      </c>
      <c r="T93">
        <v>18.905782206305105</v>
      </c>
      <c r="U93">
        <v>1.2204409190830601</v>
      </c>
    </row>
    <row r="94" spans="1:21" x14ac:dyDescent="0.45">
      <c r="A94">
        <v>1944</v>
      </c>
      <c r="B94" t="s">
        <v>943</v>
      </c>
      <c r="C94" t="s">
        <v>37</v>
      </c>
      <c r="D94">
        <v>39</v>
      </c>
      <c r="E94">
        <v>25</v>
      </c>
      <c r="F94">
        <v>0.64102564102564108</v>
      </c>
      <c r="G94">
        <v>13</v>
      </c>
      <c r="H94">
        <v>11</v>
      </c>
      <c r="I94">
        <v>1</v>
      </c>
      <c r="J94">
        <v>185.1</v>
      </c>
      <c r="K94">
        <v>88</v>
      </c>
      <c r="L94">
        <v>4.2733821159108798</v>
      </c>
      <c r="M94">
        <v>2.8651084640766098</v>
      </c>
      <c r="N94">
        <v>0.339928122856547</v>
      </c>
      <c r="O94">
        <v>0.24863387978141999</v>
      </c>
      <c r="P94">
        <v>0.27472527472527403</v>
      </c>
      <c r="Q94">
        <v>3.1079142661170098</v>
      </c>
      <c r="R94">
        <v>3.2031384996768</v>
      </c>
      <c r="S94">
        <v>3.3729941844940101</v>
      </c>
      <c r="T94">
        <v>14.010898920205888</v>
      </c>
      <c r="U94">
        <v>1.30035996203854</v>
      </c>
    </row>
    <row r="95" spans="1:21" x14ac:dyDescent="0.45">
      <c r="A95">
        <v>1991</v>
      </c>
      <c r="B95" t="s">
        <v>909</v>
      </c>
      <c r="C95" t="s">
        <v>140</v>
      </c>
      <c r="D95">
        <v>23</v>
      </c>
      <c r="E95">
        <v>23</v>
      </c>
      <c r="F95">
        <v>1</v>
      </c>
      <c r="G95">
        <v>10</v>
      </c>
      <c r="H95">
        <v>3</v>
      </c>
      <c r="I95">
        <v>0</v>
      </c>
      <c r="J95">
        <v>138.19999999999999</v>
      </c>
      <c r="K95">
        <v>123</v>
      </c>
      <c r="L95">
        <v>7.9831727841020399</v>
      </c>
      <c r="M95">
        <v>4.28365368903036</v>
      </c>
      <c r="N95">
        <v>0.38942306263912402</v>
      </c>
      <c r="O95">
        <v>0.194444444444444</v>
      </c>
      <c r="P95">
        <v>0.24533333333333299</v>
      </c>
      <c r="Q95">
        <v>2.9855768135666101</v>
      </c>
      <c r="R95">
        <v>3.1586153286095899</v>
      </c>
      <c r="S95">
        <v>3.372980594635</v>
      </c>
      <c r="T95">
        <v>23.757515492646522</v>
      </c>
      <c r="U95">
        <v>1.1826922643114099</v>
      </c>
    </row>
    <row r="96" spans="1:21" x14ac:dyDescent="0.45">
      <c r="A96">
        <v>2005</v>
      </c>
      <c r="B96" t="s">
        <v>952</v>
      </c>
      <c r="C96" t="s">
        <v>82</v>
      </c>
      <c r="D96">
        <v>31</v>
      </c>
      <c r="E96">
        <v>31</v>
      </c>
      <c r="F96">
        <v>1</v>
      </c>
      <c r="G96">
        <v>12</v>
      </c>
      <c r="H96">
        <v>7</v>
      </c>
      <c r="I96">
        <v>0</v>
      </c>
      <c r="J96">
        <v>164.2</v>
      </c>
      <c r="K96">
        <v>137</v>
      </c>
      <c r="L96">
        <v>7.4878547135854001</v>
      </c>
      <c r="M96">
        <v>2.4595143219805999</v>
      </c>
      <c r="N96">
        <v>1.0384616026140301</v>
      </c>
      <c r="O96">
        <v>0.25</v>
      </c>
      <c r="P96">
        <v>0.29065040650406498</v>
      </c>
      <c r="Q96">
        <v>4.2631581580997198</v>
      </c>
      <c r="R96">
        <v>3.8034320241890001</v>
      </c>
      <c r="S96">
        <v>3.3715369701385498</v>
      </c>
      <c r="T96">
        <v>17.618999650401452</v>
      </c>
      <c r="U96">
        <v>1.2570850979011901</v>
      </c>
    </row>
    <row r="97" spans="1:21" x14ac:dyDescent="0.45">
      <c r="A97">
        <v>2003</v>
      </c>
      <c r="B97" t="s">
        <v>123</v>
      </c>
      <c r="C97" t="s">
        <v>124</v>
      </c>
      <c r="D97">
        <v>27</v>
      </c>
      <c r="E97">
        <v>27</v>
      </c>
      <c r="F97">
        <v>1</v>
      </c>
      <c r="G97">
        <v>14</v>
      </c>
      <c r="H97">
        <v>6</v>
      </c>
      <c r="I97">
        <v>0</v>
      </c>
      <c r="J97">
        <v>160.19999999999999</v>
      </c>
      <c r="K97">
        <v>142</v>
      </c>
      <c r="L97">
        <v>7.9543558392212601</v>
      </c>
      <c r="M97">
        <v>3.2489622441889598</v>
      </c>
      <c r="N97">
        <v>0.72821567542166399</v>
      </c>
      <c r="O97">
        <v>0.24382207578253701</v>
      </c>
      <c r="P97">
        <v>0.29867256637168099</v>
      </c>
      <c r="Q97">
        <v>3.3049788346060098</v>
      </c>
      <c r="R97">
        <v>3.4547584488438701</v>
      </c>
      <c r="S97">
        <v>3.3638358116149898</v>
      </c>
      <c r="T97">
        <v>20.183014869689938</v>
      </c>
      <c r="U97">
        <v>1.2821575139902801</v>
      </c>
    </row>
    <row r="98" spans="1:21" x14ac:dyDescent="0.45">
      <c r="A98">
        <v>1998</v>
      </c>
      <c r="B98" t="s">
        <v>953</v>
      </c>
      <c r="C98" t="s">
        <v>46</v>
      </c>
      <c r="D98">
        <v>21</v>
      </c>
      <c r="E98">
        <v>21</v>
      </c>
      <c r="F98">
        <v>1</v>
      </c>
      <c r="G98">
        <v>12</v>
      </c>
      <c r="H98">
        <v>4</v>
      </c>
      <c r="I98">
        <v>0</v>
      </c>
      <c r="J98">
        <v>141</v>
      </c>
      <c r="K98">
        <v>131</v>
      </c>
      <c r="L98">
        <v>8.3617012227699608</v>
      </c>
      <c r="M98">
        <v>3.3191485769773901</v>
      </c>
      <c r="N98">
        <v>0.70212758359137095</v>
      </c>
      <c r="O98">
        <v>0.218992248062015</v>
      </c>
      <c r="P98">
        <v>0.27272727272727199</v>
      </c>
      <c r="Q98">
        <v>3.1276592359979198</v>
      </c>
      <c r="R98">
        <v>3.5292231205261499</v>
      </c>
      <c r="S98">
        <v>3.3556432723999001</v>
      </c>
      <c r="T98">
        <v>25.886390958513516</v>
      </c>
      <c r="U98">
        <v>1.17021263931895</v>
      </c>
    </row>
    <row r="99" spans="1:21" x14ac:dyDescent="0.45">
      <c r="A99">
        <v>2024</v>
      </c>
      <c r="B99" t="s">
        <v>51</v>
      </c>
      <c r="C99" t="s">
        <v>37</v>
      </c>
      <c r="D99">
        <v>20</v>
      </c>
      <c r="E99">
        <v>20</v>
      </c>
      <c r="F99">
        <v>1</v>
      </c>
      <c r="G99">
        <v>10</v>
      </c>
      <c r="H99">
        <v>0</v>
      </c>
      <c r="I99">
        <v>0</v>
      </c>
      <c r="J99">
        <v>118.2</v>
      </c>
      <c r="K99">
        <v>156</v>
      </c>
      <c r="L99">
        <v>11.8314609277159</v>
      </c>
      <c r="M99">
        <v>1.8202247581101401</v>
      </c>
      <c r="N99">
        <v>1.06179777556425</v>
      </c>
      <c r="O99">
        <v>0.22018348623853201</v>
      </c>
      <c r="P99">
        <v>0.30827067669172897</v>
      </c>
      <c r="Q99">
        <v>2.1235955511285001</v>
      </c>
      <c r="R99">
        <v>2.7706148332394198</v>
      </c>
      <c r="S99">
        <v>3.3542051315307599</v>
      </c>
      <c r="T99">
        <v>27.169061565399154</v>
      </c>
      <c r="U99">
        <v>1.01123597672786</v>
      </c>
    </row>
    <row r="100" spans="1:21" x14ac:dyDescent="0.45">
      <c r="A100">
        <v>1926</v>
      </c>
      <c r="B100" t="s">
        <v>1241</v>
      </c>
      <c r="C100" t="s">
        <v>271</v>
      </c>
      <c r="D100">
        <v>44</v>
      </c>
      <c r="E100">
        <v>32</v>
      </c>
      <c r="F100">
        <v>0.72727272727272729</v>
      </c>
      <c r="G100">
        <v>15</v>
      </c>
      <c r="H100">
        <v>12</v>
      </c>
      <c r="I100">
        <v>2</v>
      </c>
      <c r="J100">
        <v>249</v>
      </c>
      <c r="K100">
        <v>127</v>
      </c>
      <c r="L100">
        <v>4.5903614457831301</v>
      </c>
      <c r="M100">
        <v>3.9759036144578301</v>
      </c>
      <c r="N100">
        <v>0.25301204819277101</v>
      </c>
      <c r="O100">
        <v>0.237341772151898</v>
      </c>
      <c r="P100">
        <v>0.26781326781326698</v>
      </c>
      <c r="Q100">
        <v>3.7951807228915602</v>
      </c>
      <c r="R100">
        <v>3.7103128061715802</v>
      </c>
      <c r="S100">
        <v>3.3510465621948198</v>
      </c>
      <c r="T100">
        <v>12.337944160808201</v>
      </c>
      <c r="U100">
        <v>1.34538152610441</v>
      </c>
    </row>
    <row r="101" spans="1:21" x14ac:dyDescent="0.45">
      <c r="A101">
        <v>1921</v>
      </c>
      <c r="B101" t="s">
        <v>852</v>
      </c>
      <c r="C101" t="s">
        <v>37</v>
      </c>
      <c r="D101">
        <v>36</v>
      </c>
      <c r="E101">
        <v>25</v>
      </c>
      <c r="F101">
        <v>0.69444444444444442</v>
      </c>
      <c r="G101">
        <v>14</v>
      </c>
      <c r="H101">
        <v>5</v>
      </c>
      <c r="I101">
        <v>1</v>
      </c>
      <c r="J101">
        <v>234</v>
      </c>
      <c r="K101">
        <v>88</v>
      </c>
      <c r="L101">
        <v>3.3846153846153801</v>
      </c>
      <c r="M101">
        <v>2.2307692307692299</v>
      </c>
      <c r="N101">
        <v>0.19230769230769201</v>
      </c>
      <c r="O101">
        <v>0.24290578887627601</v>
      </c>
      <c r="P101">
        <v>0.26522842639593902</v>
      </c>
      <c r="Q101">
        <v>2.7692307692307598</v>
      </c>
      <c r="R101">
        <v>3.55943918961745</v>
      </c>
      <c r="S101">
        <v>3.3438804149627601</v>
      </c>
      <c r="T101">
        <v>15.047461867332421</v>
      </c>
      <c r="U101">
        <v>1.16239316239316</v>
      </c>
    </row>
    <row r="102" spans="1:21" x14ac:dyDescent="0.45">
      <c r="A102">
        <v>2014</v>
      </c>
      <c r="B102" t="s">
        <v>1006</v>
      </c>
      <c r="C102" t="s">
        <v>140</v>
      </c>
      <c r="D102">
        <v>20</v>
      </c>
      <c r="E102">
        <v>20</v>
      </c>
      <c r="F102">
        <v>1</v>
      </c>
      <c r="G102">
        <v>10</v>
      </c>
      <c r="H102">
        <v>6</v>
      </c>
      <c r="I102">
        <v>0</v>
      </c>
      <c r="J102">
        <v>120.1</v>
      </c>
      <c r="K102">
        <v>103</v>
      </c>
      <c r="L102">
        <v>7.7036004567999203</v>
      </c>
      <c r="M102">
        <v>2.0193904110058001</v>
      </c>
      <c r="N102">
        <v>0.44875342466795598</v>
      </c>
      <c r="O102">
        <v>0.24183006535947699</v>
      </c>
      <c r="P102">
        <v>0.3</v>
      </c>
      <c r="Q102">
        <v>3.29085844756501</v>
      </c>
      <c r="R102">
        <v>2.7915319758519401</v>
      </c>
      <c r="S102">
        <v>3.3409566879272399</v>
      </c>
      <c r="T102">
        <v>27.061749172210646</v>
      </c>
      <c r="U102">
        <v>1.1468143074847701</v>
      </c>
    </row>
    <row r="103" spans="1:21" x14ac:dyDescent="0.45">
      <c r="A103">
        <v>1997</v>
      </c>
      <c r="B103" t="s">
        <v>713</v>
      </c>
      <c r="C103" t="s">
        <v>184</v>
      </c>
      <c r="D103">
        <v>27</v>
      </c>
      <c r="E103">
        <v>27</v>
      </c>
      <c r="F103">
        <v>1</v>
      </c>
      <c r="G103">
        <v>7</v>
      </c>
      <c r="H103">
        <v>9</v>
      </c>
      <c r="I103">
        <v>0</v>
      </c>
      <c r="J103">
        <v>166.1</v>
      </c>
      <c r="K103">
        <v>106</v>
      </c>
      <c r="L103">
        <v>5.7354705911168899</v>
      </c>
      <c r="M103">
        <v>2.7595188693109498</v>
      </c>
      <c r="N103">
        <v>0.81162319685616302</v>
      </c>
      <c r="O103">
        <v>0.290225563909774</v>
      </c>
      <c r="P103">
        <v>0.32720588235294101</v>
      </c>
      <c r="Q103">
        <v>4.7074145417657496</v>
      </c>
      <c r="R103">
        <v>4.0170272113324197</v>
      </c>
      <c r="S103">
        <v>3.3402581214904701</v>
      </c>
      <c r="T103">
        <v>20.041548728942821</v>
      </c>
      <c r="U103">
        <v>1.4669337780215099</v>
      </c>
    </row>
    <row r="104" spans="1:21" x14ac:dyDescent="0.45">
      <c r="A104">
        <v>1954</v>
      </c>
      <c r="B104" t="s">
        <v>1263</v>
      </c>
      <c r="C104" t="s">
        <v>54</v>
      </c>
      <c r="D104">
        <v>40</v>
      </c>
      <c r="E104">
        <v>29</v>
      </c>
      <c r="F104">
        <v>0.72499999999999998</v>
      </c>
      <c r="G104">
        <v>12</v>
      </c>
      <c r="H104">
        <v>10</v>
      </c>
      <c r="I104">
        <v>0</v>
      </c>
      <c r="J104">
        <v>227.2</v>
      </c>
      <c r="K104">
        <v>93</v>
      </c>
      <c r="L104">
        <v>3.6764269506811602</v>
      </c>
      <c r="M104">
        <v>3.3601751699774098</v>
      </c>
      <c r="N104">
        <v>0.79062945175939003</v>
      </c>
      <c r="O104">
        <v>0.281628162816281</v>
      </c>
      <c r="P104">
        <v>0.29648241206030101</v>
      </c>
      <c r="Q104">
        <v>3.8345528410330401</v>
      </c>
      <c r="R104">
        <v>3.8956342495322001</v>
      </c>
      <c r="S104">
        <v>3.3240730762481601</v>
      </c>
      <c r="T104">
        <v>13.462495958805048</v>
      </c>
      <c r="U104">
        <v>1.4978035724997301</v>
      </c>
    </row>
    <row r="105" spans="1:21" x14ac:dyDescent="0.45">
      <c r="A105">
        <v>2008</v>
      </c>
      <c r="B105" t="s">
        <v>1175</v>
      </c>
      <c r="C105" t="s">
        <v>102</v>
      </c>
      <c r="D105">
        <v>31</v>
      </c>
      <c r="E105">
        <v>31</v>
      </c>
      <c r="F105">
        <v>1</v>
      </c>
      <c r="G105">
        <v>13</v>
      </c>
      <c r="H105">
        <v>10</v>
      </c>
      <c r="I105">
        <v>0</v>
      </c>
      <c r="J105">
        <v>188.1</v>
      </c>
      <c r="K105">
        <v>139</v>
      </c>
      <c r="L105">
        <v>6.6424780554976399</v>
      </c>
      <c r="M105">
        <v>3.34513283370385</v>
      </c>
      <c r="N105">
        <v>0.52566373101060504</v>
      </c>
      <c r="O105">
        <v>0.25439783491204299</v>
      </c>
      <c r="P105">
        <v>0.30050933786078099</v>
      </c>
      <c r="Q105">
        <v>3.6796461170742298</v>
      </c>
      <c r="R105">
        <v>3.5939651951598202</v>
      </c>
      <c r="S105">
        <v>3.3140270709991402</v>
      </c>
      <c r="T105">
        <v>17.318464048447119</v>
      </c>
      <c r="U105">
        <v>1.3699115414215699</v>
      </c>
    </row>
    <row r="106" spans="1:21" x14ac:dyDescent="0.45">
      <c r="A106">
        <v>2018</v>
      </c>
      <c r="B106" t="s">
        <v>779</v>
      </c>
      <c r="C106" t="s">
        <v>40</v>
      </c>
      <c r="D106">
        <v>23</v>
      </c>
      <c r="E106">
        <v>23</v>
      </c>
      <c r="F106">
        <v>1</v>
      </c>
      <c r="G106">
        <v>8</v>
      </c>
      <c r="H106">
        <v>4</v>
      </c>
      <c r="I106">
        <v>0</v>
      </c>
      <c r="J106">
        <v>136.1</v>
      </c>
      <c r="K106">
        <v>151</v>
      </c>
      <c r="L106">
        <v>9.9682155308139304</v>
      </c>
      <c r="M106">
        <v>2.37652820602186</v>
      </c>
      <c r="N106">
        <v>0.72616139628445797</v>
      </c>
      <c r="O106">
        <v>0.183673469387755</v>
      </c>
      <c r="P106">
        <v>0.240853658536585</v>
      </c>
      <c r="Q106">
        <v>2.3105135336323599</v>
      </c>
      <c r="R106">
        <v>2.9183777770136601</v>
      </c>
      <c r="S106">
        <v>3.2966508865356401</v>
      </c>
      <c r="T106">
        <v>23.219888852990163</v>
      </c>
      <c r="U106">
        <v>0.92420541345294704</v>
      </c>
    </row>
    <row r="107" spans="1:21" x14ac:dyDescent="0.45">
      <c r="A107">
        <v>1922</v>
      </c>
      <c r="B107" t="s">
        <v>870</v>
      </c>
      <c r="C107" t="s">
        <v>199</v>
      </c>
      <c r="D107">
        <v>40</v>
      </c>
      <c r="E107">
        <v>37</v>
      </c>
      <c r="F107">
        <v>0.92500000000000004</v>
      </c>
      <c r="G107">
        <v>19</v>
      </c>
      <c r="H107">
        <v>12</v>
      </c>
      <c r="I107">
        <v>1</v>
      </c>
      <c r="J107">
        <v>274.2</v>
      </c>
      <c r="K107">
        <v>71</v>
      </c>
      <c r="L107">
        <v>2.3264561383548301</v>
      </c>
      <c r="M107">
        <v>3.1128638470944998</v>
      </c>
      <c r="N107">
        <v>0.19660192718491501</v>
      </c>
      <c r="O107">
        <v>0.25163094128611302</v>
      </c>
      <c r="P107">
        <v>0.265060240963855</v>
      </c>
      <c r="Q107">
        <v>2.8507279441812798</v>
      </c>
      <c r="R107">
        <v>4.1189198387704096</v>
      </c>
      <c r="S107">
        <v>3.29369592666625</v>
      </c>
      <c r="T107">
        <v>13.339468502998313</v>
      </c>
      <c r="U107">
        <v>1.3288833967128499</v>
      </c>
    </row>
    <row r="108" spans="1:21" x14ac:dyDescent="0.45">
      <c r="A108">
        <v>1967</v>
      </c>
      <c r="B108" t="s">
        <v>618</v>
      </c>
      <c r="C108" t="s">
        <v>43</v>
      </c>
      <c r="D108">
        <v>35</v>
      </c>
      <c r="E108">
        <v>34</v>
      </c>
      <c r="F108">
        <v>0.97142857142857142</v>
      </c>
      <c r="G108">
        <v>16</v>
      </c>
      <c r="H108">
        <v>13</v>
      </c>
      <c r="I108">
        <v>0</v>
      </c>
      <c r="J108">
        <v>251</v>
      </c>
      <c r="K108">
        <v>170</v>
      </c>
      <c r="L108">
        <v>6.09561752988047</v>
      </c>
      <c r="M108">
        <v>2.7968127490039798</v>
      </c>
      <c r="N108">
        <v>0.68127490039840599</v>
      </c>
      <c r="O108">
        <v>0.23678646934460801</v>
      </c>
      <c r="P108">
        <v>0.27080581241743701</v>
      </c>
      <c r="Q108">
        <v>2.7609561752988001</v>
      </c>
      <c r="R108">
        <v>3.1602049403931498</v>
      </c>
      <c r="S108">
        <v>3.2930703163146902</v>
      </c>
      <c r="T108">
        <v>15.242211178370852</v>
      </c>
      <c r="U108">
        <v>1.20318725099601</v>
      </c>
    </row>
    <row r="109" spans="1:21" x14ac:dyDescent="0.45">
      <c r="A109">
        <v>1934</v>
      </c>
      <c r="B109" t="s">
        <v>1574</v>
      </c>
      <c r="C109" t="s">
        <v>355</v>
      </c>
      <c r="D109">
        <v>37</v>
      </c>
      <c r="E109">
        <v>31</v>
      </c>
      <c r="F109">
        <v>0.83783783783783783</v>
      </c>
      <c r="G109">
        <v>14</v>
      </c>
      <c r="H109">
        <v>11</v>
      </c>
      <c r="I109">
        <v>0</v>
      </c>
      <c r="J109">
        <v>232</v>
      </c>
      <c r="K109">
        <v>92</v>
      </c>
      <c r="L109">
        <v>3.5689655172413701</v>
      </c>
      <c r="M109">
        <v>3.41379310344827</v>
      </c>
      <c r="N109">
        <v>0.50431034482758597</v>
      </c>
      <c r="O109">
        <v>0.27398720682302702</v>
      </c>
      <c r="P109">
        <v>0.29291716686674601</v>
      </c>
      <c r="Q109">
        <v>4.5</v>
      </c>
      <c r="R109">
        <v>4.3058955192565902</v>
      </c>
      <c r="S109">
        <v>3.2884964942932098</v>
      </c>
      <c r="T109">
        <v>14.398281947986487</v>
      </c>
      <c r="U109">
        <v>1.48706896551724</v>
      </c>
    </row>
    <row r="110" spans="1:21" x14ac:dyDescent="0.45">
      <c r="A110">
        <v>1985</v>
      </c>
      <c r="B110" t="s">
        <v>803</v>
      </c>
      <c r="C110" t="s">
        <v>379</v>
      </c>
      <c r="D110">
        <v>25</v>
      </c>
      <c r="E110">
        <v>25</v>
      </c>
      <c r="F110">
        <v>1</v>
      </c>
      <c r="G110">
        <v>10</v>
      </c>
      <c r="H110">
        <v>5</v>
      </c>
      <c r="I110">
        <v>0</v>
      </c>
      <c r="J110">
        <v>155.1</v>
      </c>
      <c r="K110">
        <v>113</v>
      </c>
      <c r="L110">
        <v>6.5472098716631102</v>
      </c>
      <c r="M110">
        <v>2.6072959665914999</v>
      </c>
      <c r="N110">
        <v>0.57939910368700098</v>
      </c>
      <c r="O110">
        <v>0.21815008726003399</v>
      </c>
      <c r="P110">
        <v>0.25555555555555498</v>
      </c>
      <c r="Q110">
        <v>2.4914161458541</v>
      </c>
      <c r="R110">
        <v>2.9355280535736101</v>
      </c>
      <c r="S110">
        <v>3.2753095626831001</v>
      </c>
      <c r="T110">
        <v>21.224005966186489</v>
      </c>
      <c r="U110">
        <v>1.0944205291865501</v>
      </c>
    </row>
    <row r="111" spans="1:21" x14ac:dyDescent="0.45">
      <c r="A111">
        <v>2008</v>
      </c>
      <c r="B111" t="s">
        <v>1210</v>
      </c>
      <c r="C111" t="s">
        <v>40</v>
      </c>
      <c r="D111">
        <v>31</v>
      </c>
      <c r="E111">
        <v>31</v>
      </c>
      <c r="F111">
        <v>1</v>
      </c>
      <c r="G111">
        <v>9</v>
      </c>
      <c r="H111">
        <v>10</v>
      </c>
      <c r="I111">
        <v>0</v>
      </c>
      <c r="J111">
        <v>183.1</v>
      </c>
      <c r="K111">
        <v>116</v>
      </c>
      <c r="L111">
        <v>5.6945456125306704</v>
      </c>
      <c r="M111">
        <v>2.0618182390197202</v>
      </c>
      <c r="N111">
        <v>0.63818183588705801</v>
      </c>
      <c r="O111">
        <v>0.24896836313617601</v>
      </c>
      <c r="P111">
        <v>0.28093645484949797</v>
      </c>
      <c r="Q111">
        <v>3.7309091944166402</v>
      </c>
      <c r="R111">
        <v>3.5902001109225599</v>
      </c>
      <c r="S111">
        <v>3.2706978321075399</v>
      </c>
      <c r="T111">
        <v>17.092033832303919</v>
      </c>
      <c r="U111">
        <v>1.21636367010952</v>
      </c>
    </row>
    <row r="112" spans="1:21" x14ac:dyDescent="0.45">
      <c r="A112">
        <v>1925</v>
      </c>
      <c r="B112" t="s">
        <v>1007</v>
      </c>
      <c r="C112" t="s">
        <v>762</v>
      </c>
      <c r="D112">
        <v>22</v>
      </c>
      <c r="E112">
        <v>11</v>
      </c>
      <c r="F112">
        <v>0.5</v>
      </c>
      <c r="G112">
        <v>9</v>
      </c>
      <c r="H112">
        <v>6</v>
      </c>
      <c r="I112">
        <v>0</v>
      </c>
      <c r="J112">
        <v>123</v>
      </c>
      <c r="K112">
        <v>66</v>
      </c>
      <c r="L112">
        <v>4.8292682926829196</v>
      </c>
      <c r="M112">
        <v>2.48780487804878</v>
      </c>
      <c r="O112">
        <v>0.24217118997912301</v>
      </c>
      <c r="Q112">
        <v>3.2926829268292601</v>
      </c>
      <c r="S112">
        <v>3.2701007425784998</v>
      </c>
      <c r="T112">
        <v>24.079832740805315</v>
      </c>
      <c r="U112">
        <v>1.2195121951219501</v>
      </c>
    </row>
    <row r="113" spans="1:21" x14ac:dyDescent="0.45">
      <c r="A113">
        <v>1969</v>
      </c>
      <c r="B113" t="s">
        <v>735</v>
      </c>
      <c r="C113" t="s">
        <v>229</v>
      </c>
      <c r="D113">
        <v>34</v>
      </c>
      <c r="E113">
        <v>29</v>
      </c>
      <c r="F113">
        <v>0.8529411764705882</v>
      </c>
      <c r="G113">
        <v>9</v>
      </c>
      <c r="H113">
        <v>10</v>
      </c>
      <c r="I113">
        <v>0</v>
      </c>
      <c r="J113">
        <v>193.2</v>
      </c>
      <c r="K113">
        <v>156</v>
      </c>
      <c r="L113">
        <v>7.2495683746343502</v>
      </c>
      <c r="M113">
        <v>4.2289148852033698</v>
      </c>
      <c r="N113">
        <v>0.697073882176379</v>
      </c>
      <c r="O113">
        <v>0.23513513513513501</v>
      </c>
      <c r="P113">
        <v>0.27943760984182697</v>
      </c>
      <c r="Q113">
        <v>3.90361374018772</v>
      </c>
      <c r="R113">
        <v>3.3606442264818299</v>
      </c>
      <c r="S113">
        <v>3.26969861984252</v>
      </c>
      <c r="T113">
        <v>15.579152247484949</v>
      </c>
      <c r="U113">
        <v>1.36833021316104</v>
      </c>
    </row>
    <row r="114" spans="1:21" x14ac:dyDescent="0.45">
      <c r="A114">
        <v>1938</v>
      </c>
      <c r="B114" t="s">
        <v>1856</v>
      </c>
      <c r="C114" t="s">
        <v>193</v>
      </c>
      <c r="D114">
        <v>30</v>
      </c>
      <c r="E114">
        <v>27</v>
      </c>
      <c r="F114">
        <v>0.9</v>
      </c>
      <c r="G114">
        <v>10</v>
      </c>
      <c r="H114">
        <v>12</v>
      </c>
      <c r="I114">
        <v>0</v>
      </c>
      <c r="J114">
        <v>210.1</v>
      </c>
      <c r="K114">
        <v>134</v>
      </c>
      <c r="L114">
        <v>5.7337569135202999</v>
      </c>
      <c r="M114">
        <v>4.9635507609578697</v>
      </c>
      <c r="N114">
        <v>0.68462769116660305</v>
      </c>
      <c r="O114">
        <v>0.25775656324582302</v>
      </c>
      <c r="P114">
        <v>0.290697674418604</v>
      </c>
      <c r="Q114">
        <v>5.3058646065411699</v>
      </c>
      <c r="R114">
        <v>4.53267277981523</v>
      </c>
      <c r="S114">
        <v>3.2688863277435298</v>
      </c>
      <c r="T114">
        <v>17.651986169815061</v>
      </c>
      <c r="U114">
        <v>1.57844717685633</v>
      </c>
    </row>
    <row r="115" spans="1:21" x14ac:dyDescent="0.45">
      <c r="A115">
        <v>1998</v>
      </c>
      <c r="B115" t="s">
        <v>463</v>
      </c>
      <c r="C115" t="s">
        <v>425</v>
      </c>
      <c r="D115">
        <v>32</v>
      </c>
      <c r="E115">
        <v>32</v>
      </c>
      <c r="F115">
        <v>1</v>
      </c>
      <c r="G115">
        <v>14</v>
      </c>
      <c r="H115">
        <v>12</v>
      </c>
      <c r="I115">
        <v>0</v>
      </c>
      <c r="J115">
        <v>202</v>
      </c>
      <c r="K115">
        <v>152</v>
      </c>
      <c r="L115">
        <v>6.7722767161547397</v>
      </c>
      <c r="M115">
        <v>2.8960393851977502</v>
      </c>
      <c r="N115">
        <v>0.93564349367927302</v>
      </c>
      <c r="O115">
        <v>0.25357607282184602</v>
      </c>
      <c r="P115">
        <v>0.29194630872483202</v>
      </c>
      <c r="Q115">
        <v>3.5643561663972299</v>
      </c>
      <c r="R115">
        <v>4.2332115640500998</v>
      </c>
      <c r="S115">
        <v>3.26826643943786</v>
      </c>
      <c r="T115">
        <v>16.545598849654166</v>
      </c>
      <c r="U115">
        <v>1.2871286156434401</v>
      </c>
    </row>
    <row r="116" spans="1:21" x14ac:dyDescent="0.45">
      <c r="A116">
        <v>1977</v>
      </c>
      <c r="B116" t="s">
        <v>942</v>
      </c>
      <c r="C116" t="s">
        <v>199</v>
      </c>
      <c r="D116">
        <v>28</v>
      </c>
      <c r="E116">
        <v>28</v>
      </c>
      <c r="F116">
        <v>1</v>
      </c>
      <c r="G116">
        <v>15</v>
      </c>
      <c r="H116">
        <v>7</v>
      </c>
      <c r="I116">
        <v>0</v>
      </c>
      <c r="J116">
        <v>218.1</v>
      </c>
      <c r="K116">
        <v>92</v>
      </c>
      <c r="L116">
        <v>3.7923665005601799</v>
      </c>
      <c r="M116">
        <v>1.4015267502070199</v>
      </c>
      <c r="N116">
        <v>1.03053437515222</v>
      </c>
      <c r="O116">
        <v>0.26148409893992902</v>
      </c>
      <c r="P116">
        <v>0.26912568306010898</v>
      </c>
      <c r="Q116">
        <v>3.09160312545667</v>
      </c>
      <c r="R116">
        <v>3.9472033556677002</v>
      </c>
      <c r="S116">
        <v>3.2490150928497301</v>
      </c>
      <c r="T116">
        <v>18.79787303720201</v>
      </c>
      <c r="U116">
        <v>1.1725191112843001</v>
      </c>
    </row>
    <row r="117" spans="1:21" x14ac:dyDescent="0.45">
      <c r="A117">
        <v>1991</v>
      </c>
      <c r="B117" t="s">
        <v>1409</v>
      </c>
      <c r="C117" t="s">
        <v>34</v>
      </c>
      <c r="D117">
        <v>33</v>
      </c>
      <c r="E117">
        <v>33</v>
      </c>
      <c r="F117">
        <v>1</v>
      </c>
      <c r="G117">
        <v>10</v>
      </c>
      <c r="H117">
        <v>15</v>
      </c>
      <c r="I117">
        <v>0</v>
      </c>
      <c r="J117">
        <v>211.1</v>
      </c>
      <c r="K117">
        <v>109</v>
      </c>
      <c r="L117">
        <v>4.6419559476823702</v>
      </c>
      <c r="M117">
        <v>2.8107256196975801</v>
      </c>
      <c r="N117">
        <v>0.63880127720399604</v>
      </c>
      <c r="O117">
        <v>0.27078384798099697</v>
      </c>
      <c r="P117">
        <v>0.29665738161559801</v>
      </c>
      <c r="Q117">
        <v>4.1309149259191704</v>
      </c>
      <c r="R117">
        <v>3.7689799576707999</v>
      </c>
      <c r="S117">
        <v>3.2261602878570499</v>
      </c>
      <c r="T117">
        <v>15.837514140389153</v>
      </c>
      <c r="U117">
        <v>1.39116722591092</v>
      </c>
    </row>
    <row r="118" spans="1:21" x14ac:dyDescent="0.45">
      <c r="A118">
        <v>1943</v>
      </c>
      <c r="B118" t="s">
        <v>947</v>
      </c>
      <c r="C118" t="s">
        <v>355</v>
      </c>
      <c r="D118">
        <v>31</v>
      </c>
      <c r="E118">
        <v>27</v>
      </c>
      <c r="F118">
        <v>0.87096774193548387</v>
      </c>
      <c r="G118">
        <v>12</v>
      </c>
      <c r="H118">
        <v>14</v>
      </c>
      <c r="I118">
        <v>0</v>
      </c>
      <c r="J118">
        <v>231.1</v>
      </c>
      <c r="K118">
        <v>113</v>
      </c>
      <c r="L118">
        <v>4.3962542789201899</v>
      </c>
      <c r="M118">
        <v>2.7233433586231302</v>
      </c>
      <c r="N118">
        <v>0.50576376660143796</v>
      </c>
      <c r="O118">
        <v>0.23529411764705799</v>
      </c>
      <c r="P118">
        <v>0.25725593667546098</v>
      </c>
      <c r="Q118">
        <v>3.112392409855</v>
      </c>
      <c r="R118">
        <v>3.3805551015501898</v>
      </c>
      <c r="S118">
        <v>3.20876884460449</v>
      </c>
      <c r="T118">
        <v>16.768404929868623</v>
      </c>
      <c r="U118">
        <v>1.2017292915829001</v>
      </c>
    </row>
    <row r="119" spans="1:21" x14ac:dyDescent="0.45">
      <c r="A119">
        <v>2003</v>
      </c>
      <c r="B119" t="s">
        <v>1209</v>
      </c>
      <c r="C119" t="s">
        <v>43</v>
      </c>
      <c r="D119">
        <v>31</v>
      </c>
      <c r="E119">
        <v>31</v>
      </c>
      <c r="F119">
        <v>1</v>
      </c>
      <c r="G119">
        <v>9</v>
      </c>
      <c r="H119">
        <v>12</v>
      </c>
      <c r="I119">
        <v>0</v>
      </c>
      <c r="J119">
        <v>183.1</v>
      </c>
      <c r="K119">
        <v>108</v>
      </c>
      <c r="L119">
        <v>5.30181832890786</v>
      </c>
      <c r="M119">
        <v>2.25818188083112</v>
      </c>
      <c r="N119">
        <v>0.83454547769845999</v>
      </c>
      <c r="O119">
        <v>0.252387448840382</v>
      </c>
      <c r="P119">
        <v>0.27631578947368401</v>
      </c>
      <c r="Q119">
        <v>3.7309091944166402</v>
      </c>
      <c r="R119">
        <v>3.9097038304604701</v>
      </c>
      <c r="S119">
        <v>3.1860201358795099</v>
      </c>
      <c r="T119">
        <v>16.649524581047761</v>
      </c>
      <c r="U119">
        <v>1.2600000349564899</v>
      </c>
    </row>
    <row r="120" spans="1:21" x14ac:dyDescent="0.45">
      <c r="A120">
        <v>1941</v>
      </c>
      <c r="B120" t="s">
        <v>773</v>
      </c>
      <c r="C120" t="s">
        <v>54</v>
      </c>
      <c r="D120">
        <v>33</v>
      </c>
      <c r="E120">
        <v>22</v>
      </c>
      <c r="F120">
        <v>0.66666666666666663</v>
      </c>
      <c r="G120">
        <v>19</v>
      </c>
      <c r="H120">
        <v>4</v>
      </c>
      <c r="I120">
        <v>1</v>
      </c>
      <c r="J120">
        <v>216.2</v>
      </c>
      <c r="K120">
        <v>80</v>
      </c>
      <c r="L120">
        <v>3.3230763770109899</v>
      </c>
      <c r="M120">
        <v>2.4507688280456099</v>
      </c>
      <c r="N120">
        <v>0.332307637701099</v>
      </c>
      <c r="O120">
        <v>0.219512195121951</v>
      </c>
      <c r="P120">
        <v>0.23497267759562801</v>
      </c>
      <c r="Q120">
        <v>2.2430765544824198</v>
      </c>
      <c r="R120">
        <v>3.2965871630426098</v>
      </c>
      <c r="S120">
        <v>3.1822075843811</v>
      </c>
      <c r="T120">
        <v>15.6217463233254</v>
      </c>
      <c r="U120">
        <v>1.10307674181337</v>
      </c>
    </row>
    <row r="121" spans="1:21" x14ac:dyDescent="0.45">
      <c r="A121">
        <v>1938</v>
      </c>
      <c r="B121" t="s">
        <v>1444</v>
      </c>
      <c r="C121" t="s">
        <v>106</v>
      </c>
      <c r="D121">
        <v>43</v>
      </c>
      <c r="E121">
        <v>25</v>
      </c>
      <c r="F121">
        <v>0.58139534883720934</v>
      </c>
      <c r="G121">
        <v>15</v>
      </c>
      <c r="H121">
        <v>11</v>
      </c>
      <c r="I121">
        <v>2</v>
      </c>
      <c r="J121">
        <v>198.2</v>
      </c>
      <c r="K121">
        <v>73</v>
      </c>
      <c r="L121">
        <v>3.3070463871968698</v>
      </c>
      <c r="M121">
        <v>4.0771804773660101</v>
      </c>
      <c r="N121">
        <v>0.40771804773660097</v>
      </c>
      <c r="O121">
        <v>0.27948717948717899</v>
      </c>
      <c r="P121">
        <v>0.29942693409742099</v>
      </c>
      <c r="Q121">
        <v>4.2130864932782099</v>
      </c>
      <c r="R121">
        <v>4.3077018185116698</v>
      </c>
      <c r="S121">
        <v>3.1738243103027299</v>
      </c>
      <c r="T121">
        <v>11.957198564396331</v>
      </c>
      <c r="U121">
        <v>1.55033529262806</v>
      </c>
    </row>
    <row r="122" spans="1:21" x14ac:dyDescent="0.45">
      <c r="A122">
        <v>2015</v>
      </c>
      <c r="B122" t="s">
        <v>1365</v>
      </c>
      <c r="C122" t="s">
        <v>54</v>
      </c>
      <c r="D122">
        <v>31</v>
      </c>
      <c r="E122">
        <v>31</v>
      </c>
      <c r="F122">
        <v>1</v>
      </c>
      <c r="G122">
        <v>9</v>
      </c>
      <c r="H122">
        <v>13</v>
      </c>
      <c r="I122">
        <v>0</v>
      </c>
      <c r="J122">
        <v>184.2</v>
      </c>
      <c r="K122">
        <v>151</v>
      </c>
      <c r="L122">
        <v>7.3592061815616399</v>
      </c>
      <c r="M122">
        <v>2.6805055628204602</v>
      </c>
      <c r="N122">
        <v>0.82851990123541597</v>
      </c>
      <c r="O122">
        <v>0.26758620689655099</v>
      </c>
      <c r="P122">
        <v>0.31777378815080698</v>
      </c>
      <c r="Q122">
        <v>4.0451265766199702</v>
      </c>
      <c r="R122">
        <v>3.6696948625640902</v>
      </c>
      <c r="S122">
        <v>3.1452159881591699</v>
      </c>
      <c r="T122">
        <v>16.436290002638241</v>
      </c>
      <c r="U122">
        <v>1.3483755255399901</v>
      </c>
    </row>
    <row r="123" spans="1:21" x14ac:dyDescent="0.45">
      <c r="A123">
        <v>2009</v>
      </c>
      <c r="B123" t="s">
        <v>929</v>
      </c>
      <c r="C123" t="s">
        <v>30</v>
      </c>
      <c r="D123">
        <v>27</v>
      </c>
      <c r="E123">
        <v>27</v>
      </c>
      <c r="F123">
        <v>1</v>
      </c>
      <c r="G123">
        <v>12</v>
      </c>
      <c r="H123">
        <v>10</v>
      </c>
      <c r="I123">
        <v>0</v>
      </c>
      <c r="J123">
        <v>165.1</v>
      </c>
      <c r="K123">
        <v>104</v>
      </c>
      <c r="L123">
        <v>5.6612899742563298</v>
      </c>
      <c r="M123">
        <v>2.5040321039979898</v>
      </c>
      <c r="N123">
        <v>0.76209672730373701</v>
      </c>
      <c r="O123">
        <v>0.257009345794392</v>
      </c>
      <c r="P123">
        <v>0.288167938931297</v>
      </c>
      <c r="Q123">
        <v>3.04838690921494</v>
      </c>
      <c r="R123">
        <v>3.8833740335101199</v>
      </c>
      <c r="S123">
        <v>3.1381459236145002</v>
      </c>
      <c r="T123">
        <v>18.828875541687001</v>
      </c>
      <c r="U123">
        <v>1.2762095988975199</v>
      </c>
    </row>
    <row r="124" spans="1:21" x14ac:dyDescent="0.45">
      <c r="A124">
        <v>1952</v>
      </c>
      <c r="B124" t="s">
        <v>1156</v>
      </c>
      <c r="C124" t="s">
        <v>240</v>
      </c>
      <c r="D124">
        <v>30</v>
      </c>
      <c r="E124">
        <v>30</v>
      </c>
      <c r="F124">
        <v>1</v>
      </c>
      <c r="G124">
        <v>10</v>
      </c>
      <c r="H124">
        <v>8</v>
      </c>
      <c r="I124">
        <v>0</v>
      </c>
      <c r="J124">
        <v>190</v>
      </c>
      <c r="K124">
        <v>146</v>
      </c>
      <c r="L124">
        <v>6.9157894736842103</v>
      </c>
      <c r="M124">
        <v>4.8789473684210503</v>
      </c>
      <c r="N124">
        <v>0.56842105263157805</v>
      </c>
      <c r="O124">
        <v>0.23424657534246501</v>
      </c>
      <c r="P124">
        <v>0.27797202797202702</v>
      </c>
      <c r="Q124">
        <v>3.6473684210526298</v>
      </c>
      <c r="R124">
        <v>3.31706591154399</v>
      </c>
      <c r="S124">
        <v>3.12625861167907</v>
      </c>
      <c r="T124">
        <v>16.881796503066976</v>
      </c>
      <c r="U124">
        <v>1.4421052631578899</v>
      </c>
    </row>
    <row r="125" spans="1:21" x14ac:dyDescent="0.45">
      <c r="A125">
        <v>1978</v>
      </c>
      <c r="B125" t="s">
        <v>1093</v>
      </c>
      <c r="C125" t="s">
        <v>37</v>
      </c>
      <c r="D125">
        <v>32</v>
      </c>
      <c r="E125">
        <v>32</v>
      </c>
      <c r="F125">
        <v>1</v>
      </c>
      <c r="G125">
        <v>14</v>
      </c>
      <c r="H125">
        <v>6</v>
      </c>
      <c r="I125">
        <v>0</v>
      </c>
      <c r="J125">
        <v>216</v>
      </c>
      <c r="K125">
        <v>124</v>
      </c>
      <c r="L125">
        <v>5.1666666666666599</v>
      </c>
      <c r="M125">
        <v>2.1666666666666599</v>
      </c>
      <c r="N125">
        <v>0.83333333333333304</v>
      </c>
      <c r="O125">
        <v>0.233734939759036</v>
      </c>
      <c r="P125">
        <v>0.25364431486880401</v>
      </c>
      <c r="Q125">
        <v>3.5</v>
      </c>
      <c r="R125">
        <v>3.4042875554826502</v>
      </c>
      <c r="S125">
        <v>3.12386727333068</v>
      </c>
      <c r="T125">
        <v>15.814578071236568</v>
      </c>
      <c r="U125">
        <v>1.13888888888888</v>
      </c>
    </row>
    <row r="126" spans="1:21" x14ac:dyDescent="0.45">
      <c r="A126">
        <v>1939</v>
      </c>
      <c r="B126" t="s">
        <v>890</v>
      </c>
      <c r="C126" t="s">
        <v>322</v>
      </c>
      <c r="D126">
        <v>40</v>
      </c>
      <c r="E126">
        <v>25</v>
      </c>
      <c r="F126">
        <v>0.625</v>
      </c>
      <c r="G126">
        <v>15</v>
      </c>
      <c r="H126">
        <v>10</v>
      </c>
      <c r="I126">
        <v>1</v>
      </c>
      <c r="J126">
        <v>227.1</v>
      </c>
      <c r="K126">
        <v>79</v>
      </c>
      <c r="L126">
        <v>3.1275664722289398</v>
      </c>
      <c r="M126">
        <v>2.1378302468400299</v>
      </c>
      <c r="N126">
        <v>0.51466283720223105</v>
      </c>
      <c r="O126">
        <v>0.25418060200668802</v>
      </c>
      <c r="P126">
        <v>0.26708074534161402</v>
      </c>
      <c r="Q126">
        <v>2.9296192271511599</v>
      </c>
      <c r="R126">
        <v>3.88483548638373</v>
      </c>
      <c r="S126">
        <v>3.11309814453125</v>
      </c>
      <c r="T126">
        <v>12.608047485351563</v>
      </c>
      <c r="U126">
        <v>1.2404694024874201</v>
      </c>
    </row>
    <row r="127" spans="1:21" x14ac:dyDescent="0.45">
      <c r="A127">
        <v>2016</v>
      </c>
      <c r="B127" t="s">
        <v>198</v>
      </c>
      <c r="C127" t="s">
        <v>199</v>
      </c>
      <c r="D127">
        <v>26</v>
      </c>
      <c r="E127">
        <v>26</v>
      </c>
      <c r="F127">
        <v>1</v>
      </c>
      <c r="G127">
        <v>11</v>
      </c>
      <c r="H127">
        <v>7</v>
      </c>
      <c r="I127">
        <v>0</v>
      </c>
      <c r="J127">
        <v>159</v>
      </c>
      <c r="K127">
        <v>132</v>
      </c>
      <c r="L127">
        <v>7.4716973961694597</v>
      </c>
      <c r="M127">
        <v>2.37735826241755</v>
      </c>
      <c r="N127">
        <v>0.90566029044478402</v>
      </c>
      <c r="O127">
        <v>0.228187919463087</v>
      </c>
      <c r="P127">
        <v>0.26785714285714202</v>
      </c>
      <c r="Q127">
        <v>3.0566034802511401</v>
      </c>
      <c r="R127">
        <v>3.7566232173787402</v>
      </c>
      <c r="S127">
        <v>3.11308288574218</v>
      </c>
      <c r="T127">
        <v>19.396901057316658</v>
      </c>
      <c r="U127">
        <v>1.1194967479109099</v>
      </c>
    </row>
    <row r="128" spans="1:21" x14ac:dyDescent="0.45">
      <c r="A128">
        <v>1976</v>
      </c>
      <c r="B128" t="s">
        <v>920</v>
      </c>
      <c r="C128" t="s">
        <v>54</v>
      </c>
      <c r="D128">
        <v>28</v>
      </c>
      <c r="E128">
        <v>28</v>
      </c>
      <c r="F128">
        <v>1</v>
      </c>
      <c r="G128">
        <v>12</v>
      </c>
      <c r="H128">
        <v>7</v>
      </c>
      <c r="I128">
        <v>0</v>
      </c>
      <c r="J128">
        <v>182</v>
      </c>
      <c r="K128">
        <v>124</v>
      </c>
      <c r="L128">
        <v>6.1318681318681296</v>
      </c>
      <c r="M128">
        <v>3.6593406593406499</v>
      </c>
      <c r="N128">
        <v>0.39560439560439498</v>
      </c>
      <c r="O128">
        <v>0.23088235294117601</v>
      </c>
      <c r="P128">
        <v>0.27189781021897802</v>
      </c>
      <c r="Q128">
        <v>3.0164835164835102</v>
      </c>
      <c r="R128">
        <v>3.0940722025357701</v>
      </c>
      <c r="S128">
        <v>3.1107547283172599</v>
      </c>
      <c r="T128">
        <v>17.997938070978432</v>
      </c>
      <c r="U128">
        <v>1.2692307692307601</v>
      </c>
    </row>
    <row r="129" spans="1:21" x14ac:dyDescent="0.45">
      <c r="A129">
        <v>1927</v>
      </c>
      <c r="B129" t="s">
        <v>1010</v>
      </c>
      <c r="C129" t="s">
        <v>322</v>
      </c>
      <c r="D129">
        <v>30</v>
      </c>
      <c r="E129">
        <v>21</v>
      </c>
      <c r="F129">
        <v>0.7</v>
      </c>
      <c r="G129">
        <v>6</v>
      </c>
      <c r="H129">
        <v>13</v>
      </c>
      <c r="I129">
        <v>3</v>
      </c>
      <c r="J129">
        <v>188.1</v>
      </c>
      <c r="K129">
        <v>99</v>
      </c>
      <c r="L129">
        <v>4.7309743457036699</v>
      </c>
      <c r="M129">
        <v>2.8672571792143402</v>
      </c>
      <c r="N129">
        <v>0.238938098267862</v>
      </c>
      <c r="O129">
        <v>0.25859697386519898</v>
      </c>
      <c r="P129">
        <v>0.29373996789727103</v>
      </c>
      <c r="Q129">
        <v>3.2973457560965</v>
      </c>
      <c r="R129">
        <v>3.2542607893724602</v>
      </c>
      <c r="S129">
        <v>3.1051867008209202</v>
      </c>
      <c r="T129">
        <v>16.768008184432968</v>
      </c>
      <c r="U129">
        <v>1.3168144082317701</v>
      </c>
    </row>
    <row r="130" spans="1:21" x14ac:dyDescent="0.45">
      <c r="A130">
        <v>1983</v>
      </c>
      <c r="B130" t="s">
        <v>946</v>
      </c>
      <c r="C130" t="s">
        <v>102</v>
      </c>
      <c r="D130">
        <v>35</v>
      </c>
      <c r="E130">
        <v>35</v>
      </c>
      <c r="F130">
        <v>1</v>
      </c>
      <c r="G130">
        <v>15</v>
      </c>
      <c r="H130">
        <v>9</v>
      </c>
      <c r="I130">
        <v>0</v>
      </c>
      <c r="J130">
        <v>222.2</v>
      </c>
      <c r="K130">
        <v>103</v>
      </c>
      <c r="L130">
        <v>4.16317384288919</v>
      </c>
      <c r="M130">
        <v>3.5164672265180501</v>
      </c>
      <c r="N130">
        <v>0.52544912580154901</v>
      </c>
      <c r="O130">
        <v>0.24085005903187701</v>
      </c>
      <c r="P130">
        <v>0.26128590971272198</v>
      </c>
      <c r="Q130">
        <v>3.1122755912860902</v>
      </c>
      <c r="R130">
        <v>3.7745618038159701</v>
      </c>
      <c r="S130">
        <v>3.1023399829864502</v>
      </c>
      <c r="T130">
        <v>14.359402206965855</v>
      </c>
      <c r="U130">
        <v>1.30688628725</v>
      </c>
    </row>
    <row r="131" spans="1:21" x14ac:dyDescent="0.45">
      <c r="A131">
        <v>1980</v>
      </c>
      <c r="B131" t="s">
        <v>853</v>
      </c>
      <c r="C131" t="s">
        <v>379</v>
      </c>
      <c r="D131">
        <v>19</v>
      </c>
      <c r="E131">
        <v>19</v>
      </c>
      <c r="F131">
        <v>1</v>
      </c>
      <c r="G131">
        <v>10</v>
      </c>
      <c r="H131">
        <v>4</v>
      </c>
      <c r="I131">
        <v>0</v>
      </c>
      <c r="J131">
        <v>133</v>
      </c>
      <c r="K131">
        <v>112</v>
      </c>
      <c r="L131">
        <v>7.5789473684210504</v>
      </c>
      <c r="M131">
        <v>3.04511278195488</v>
      </c>
      <c r="N131">
        <v>0.406015037593984</v>
      </c>
      <c r="O131">
        <v>0.22266401590457199</v>
      </c>
      <c r="P131">
        <v>0.27532467532467497</v>
      </c>
      <c r="Q131">
        <v>2.77443609022556</v>
      </c>
      <c r="R131">
        <v>2.7148182865372199</v>
      </c>
      <c r="S131">
        <v>3.0784554481506299</v>
      </c>
      <c r="T131">
        <v>26.247883294758001</v>
      </c>
      <c r="U131">
        <v>1.18045112781954</v>
      </c>
    </row>
    <row r="132" spans="1:21" x14ac:dyDescent="0.45">
      <c r="A132">
        <v>2012</v>
      </c>
      <c r="B132" t="s">
        <v>1211</v>
      </c>
      <c r="C132" t="s">
        <v>95</v>
      </c>
      <c r="D132">
        <v>31</v>
      </c>
      <c r="E132">
        <v>31</v>
      </c>
      <c r="F132">
        <v>1</v>
      </c>
      <c r="G132">
        <v>13</v>
      </c>
      <c r="H132">
        <v>10</v>
      </c>
      <c r="I132">
        <v>0</v>
      </c>
      <c r="J132">
        <v>190</v>
      </c>
      <c r="K132">
        <v>137</v>
      </c>
      <c r="L132">
        <v>6.4894731630447202</v>
      </c>
      <c r="M132">
        <v>1.70526302094605</v>
      </c>
      <c r="N132">
        <v>1.1368420139640301</v>
      </c>
      <c r="O132">
        <v>0.27563249001331502</v>
      </c>
      <c r="P132">
        <v>0.310169491525423</v>
      </c>
      <c r="Q132">
        <v>3.7421049626316298</v>
      </c>
      <c r="R132">
        <v>3.9260309756165399</v>
      </c>
      <c r="S132">
        <v>3.07777547836303</v>
      </c>
      <c r="T132">
        <v>16.08385895144551</v>
      </c>
      <c r="U132">
        <v>1.27894726570954</v>
      </c>
    </row>
    <row r="133" spans="1:21" x14ac:dyDescent="0.45">
      <c r="A133">
        <v>1989</v>
      </c>
      <c r="B133" t="s">
        <v>1040</v>
      </c>
      <c r="C133" t="s">
        <v>82</v>
      </c>
      <c r="D133">
        <v>28</v>
      </c>
      <c r="E133">
        <v>28</v>
      </c>
      <c r="F133">
        <v>1</v>
      </c>
      <c r="G133">
        <v>12</v>
      </c>
      <c r="H133">
        <v>9</v>
      </c>
      <c r="I133">
        <v>0</v>
      </c>
      <c r="J133">
        <v>191</v>
      </c>
      <c r="K133">
        <v>104</v>
      </c>
      <c r="L133">
        <v>4.90052395170712</v>
      </c>
      <c r="M133">
        <v>3.2984295828797898</v>
      </c>
      <c r="N133">
        <v>0.47120422612568502</v>
      </c>
      <c r="O133">
        <v>0.230662983425414</v>
      </c>
      <c r="P133">
        <v>0.257377049180327</v>
      </c>
      <c r="Q133">
        <v>3.3455500054923601</v>
      </c>
      <c r="R133">
        <v>3.5165674287627602</v>
      </c>
      <c r="S133">
        <v>3.07355332374572</v>
      </c>
      <c r="T133">
        <v>17.782701373100238</v>
      </c>
      <c r="U133">
        <v>1.2408377954643</v>
      </c>
    </row>
    <row r="134" spans="1:21" x14ac:dyDescent="0.45">
      <c r="A134">
        <v>1987</v>
      </c>
      <c r="B134" t="s">
        <v>1051</v>
      </c>
      <c r="C134" t="s">
        <v>240</v>
      </c>
      <c r="D134">
        <v>26</v>
      </c>
      <c r="E134">
        <v>26</v>
      </c>
      <c r="F134">
        <v>1</v>
      </c>
      <c r="G134">
        <v>9</v>
      </c>
      <c r="H134">
        <v>7</v>
      </c>
      <c r="I134">
        <v>0</v>
      </c>
      <c r="J134">
        <v>167.1</v>
      </c>
      <c r="K134">
        <v>98</v>
      </c>
      <c r="L134">
        <v>5.2709164948760998</v>
      </c>
      <c r="M134">
        <v>3.1733068693641799</v>
      </c>
      <c r="N134">
        <v>0.37649403534829201</v>
      </c>
      <c r="O134">
        <v>0.24062500000000001</v>
      </c>
      <c r="P134">
        <v>0.27476635514018599</v>
      </c>
      <c r="Q134">
        <v>3.3884463181346298</v>
      </c>
      <c r="R134">
        <v>3.4626105997498402</v>
      </c>
      <c r="S134">
        <v>3.0690996646881099</v>
      </c>
      <c r="T134">
        <v>19.122851756902836</v>
      </c>
      <c r="U134">
        <v>1.27290840522518</v>
      </c>
    </row>
    <row r="135" spans="1:21" x14ac:dyDescent="0.45">
      <c r="A135">
        <v>1943</v>
      </c>
      <c r="B135" t="s">
        <v>961</v>
      </c>
      <c r="C135" t="s">
        <v>790</v>
      </c>
      <c r="D135">
        <v>38</v>
      </c>
      <c r="E135">
        <v>31</v>
      </c>
      <c r="F135">
        <v>0.81578947368421051</v>
      </c>
      <c r="G135">
        <v>12</v>
      </c>
      <c r="H135">
        <v>18</v>
      </c>
      <c r="I135">
        <v>0</v>
      </c>
      <c r="J135">
        <v>255</v>
      </c>
      <c r="K135">
        <v>64</v>
      </c>
      <c r="L135">
        <v>2.2588235294117598</v>
      </c>
      <c r="M135">
        <v>2.2235294117647002</v>
      </c>
      <c r="N135">
        <v>0.38823529411764701</v>
      </c>
      <c r="O135">
        <v>0.24291497975708501</v>
      </c>
      <c r="P135">
        <v>0.25082146768893698</v>
      </c>
      <c r="Q135">
        <v>3.1764705882352899</v>
      </c>
      <c r="R135">
        <v>3.4778596176820602</v>
      </c>
      <c r="S135">
        <v>3.06382012367248</v>
      </c>
      <c r="T135">
        <v>13.061548948287941</v>
      </c>
      <c r="U135">
        <v>1.18823529411764</v>
      </c>
    </row>
    <row r="136" spans="1:21" x14ac:dyDescent="0.45">
      <c r="A136">
        <v>1995</v>
      </c>
      <c r="B136" t="s">
        <v>1405</v>
      </c>
      <c r="C136" t="s">
        <v>46</v>
      </c>
      <c r="D136">
        <v>26</v>
      </c>
      <c r="E136">
        <v>26</v>
      </c>
      <c r="F136">
        <v>1</v>
      </c>
      <c r="G136">
        <v>12</v>
      </c>
      <c r="H136">
        <v>9</v>
      </c>
      <c r="I136">
        <v>0</v>
      </c>
      <c r="J136">
        <v>168</v>
      </c>
      <c r="K136">
        <v>109</v>
      </c>
      <c r="L136">
        <v>5.83928571428571</v>
      </c>
      <c r="M136">
        <v>3.3214285714285698</v>
      </c>
      <c r="N136">
        <v>0.80357142857142805</v>
      </c>
      <c r="O136">
        <v>0.26687116564417102</v>
      </c>
      <c r="P136">
        <v>0.30113636363636298</v>
      </c>
      <c r="Q136">
        <v>4.125</v>
      </c>
      <c r="R136">
        <v>4.0913921855744801</v>
      </c>
      <c r="S136">
        <v>3.0625243186950599</v>
      </c>
      <c r="T136">
        <v>19.081882293407681</v>
      </c>
      <c r="U136">
        <v>1.4047619047619</v>
      </c>
    </row>
    <row r="137" spans="1:21" x14ac:dyDescent="0.45">
      <c r="A137">
        <v>1930</v>
      </c>
      <c r="B137" t="s">
        <v>1738</v>
      </c>
      <c r="C137" t="s">
        <v>34</v>
      </c>
      <c r="D137">
        <v>35</v>
      </c>
      <c r="E137">
        <v>31</v>
      </c>
      <c r="F137">
        <v>0.88571428571428568</v>
      </c>
      <c r="G137">
        <v>11</v>
      </c>
      <c r="H137">
        <v>13</v>
      </c>
      <c r="I137">
        <v>1</v>
      </c>
      <c r="J137">
        <v>213.2</v>
      </c>
      <c r="K137">
        <v>54</v>
      </c>
      <c r="L137">
        <v>2.2745706038216</v>
      </c>
      <c r="M137">
        <v>2.1482055702759602</v>
      </c>
      <c r="N137">
        <v>0.58970348987967502</v>
      </c>
      <c r="O137">
        <v>0.30347144456886899</v>
      </c>
      <c r="P137">
        <v>0.31151515151515102</v>
      </c>
      <c r="Q137">
        <v>4.9703579861286897</v>
      </c>
      <c r="R137">
        <v>4.60639681633217</v>
      </c>
      <c r="S137">
        <v>3.05357813835144</v>
      </c>
      <c r="T137">
        <v>14.133704526083807</v>
      </c>
      <c r="U137">
        <v>1.5070200296925</v>
      </c>
    </row>
    <row r="138" spans="1:21" x14ac:dyDescent="0.45">
      <c r="A138">
        <v>1939</v>
      </c>
      <c r="B138" t="s">
        <v>1140</v>
      </c>
      <c r="C138" t="s">
        <v>199</v>
      </c>
      <c r="D138">
        <v>33</v>
      </c>
      <c r="E138">
        <v>22</v>
      </c>
      <c r="F138">
        <v>0.66666666666666663</v>
      </c>
      <c r="G138">
        <v>9</v>
      </c>
      <c r="H138">
        <v>10</v>
      </c>
      <c r="I138">
        <v>2</v>
      </c>
      <c r="J138">
        <v>162</v>
      </c>
      <c r="K138">
        <v>72</v>
      </c>
      <c r="L138">
        <v>4</v>
      </c>
      <c r="M138">
        <v>4.1111111111111098</v>
      </c>
      <c r="N138">
        <v>0.27777777777777701</v>
      </c>
      <c r="O138">
        <v>0.263322884012539</v>
      </c>
      <c r="P138">
        <v>0.29055258467023098</v>
      </c>
      <c r="Q138">
        <v>3.6111111111111098</v>
      </c>
      <c r="R138">
        <v>3.9354671101511198</v>
      </c>
      <c r="S138">
        <v>3.0501492023468</v>
      </c>
      <c r="T138">
        <v>14.973459720611563</v>
      </c>
      <c r="U138">
        <v>1.49382716049382</v>
      </c>
    </row>
    <row r="139" spans="1:21" x14ac:dyDescent="0.45">
      <c r="A139">
        <v>2014</v>
      </c>
      <c r="B139" t="s">
        <v>846</v>
      </c>
      <c r="C139" t="s">
        <v>68</v>
      </c>
      <c r="D139">
        <v>25</v>
      </c>
      <c r="E139">
        <v>25</v>
      </c>
      <c r="F139">
        <v>1</v>
      </c>
      <c r="G139">
        <v>11</v>
      </c>
      <c r="H139">
        <v>9</v>
      </c>
      <c r="I139">
        <v>0</v>
      </c>
      <c r="J139">
        <v>154.19999999999999</v>
      </c>
      <c r="K139">
        <v>157</v>
      </c>
      <c r="L139">
        <v>9.1357764629348495</v>
      </c>
      <c r="M139">
        <v>2.38577601898298</v>
      </c>
      <c r="N139">
        <v>0.75646556699460499</v>
      </c>
      <c r="O139">
        <v>0.204545454545454</v>
      </c>
      <c r="P139">
        <v>0.25870646766169098</v>
      </c>
      <c r="Q139">
        <v>2.7349139729804901</v>
      </c>
      <c r="R139">
        <v>3.1063900979889101</v>
      </c>
      <c r="S139">
        <v>3.04312539100646</v>
      </c>
      <c r="T139">
        <v>19.71945253372186</v>
      </c>
      <c r="U139">
        <v>1.0215517913260399</v>
      </c>
    </row>
    <row r="140" spans="1:21" x14ac:dyDescent="0.45">
      <c r="A140">
        <v>1983</v>
      </c>
      <c r="B140" t="s">
        <v>866</v>
      </c>
      <c r="C140" t="s">
        <v>37</v>
      </c>
      <c r="D140">
        <v>15</v>
      </c>
      <c r="E140">
        <v>15</v>
      </c>
      <c r="F140">
        <v>1</v>
      </c>
      <c r="G140">
        <v>7</v>
      </c>
      <c r="H140">
        <v>3</v>
      </c>
      <c r="I140">
        <v>0</v>
      </c>
      <c r="J140">
        <v>108</v>
      </c>
      <c r="K140">
        <v>118</v>
      </c>
      <c r="L140">
        <v>9.8333333333333304</v>
      </c>
      <c r="M140">
        <v>3.9166666666666599</v>
      </c>
      <c r="N140">
        <v>0.41666666666666602</v>
      </c>
      <c r="O140">
        <v>0.19230769230769201</v>
      </c>
      <c r="P140">
        <v>0.26217228464419401</v>
      </c>
      <c r="Q140">
        <v>2.8333333333333299</v>
      </c>
      <c r="R140">
        <v>2.5051006793975801</v>
      </c>
      <c r="S140">
        <v>3.0313544273376398</v>
      </c>
      <c r="T140">
        <v>32.73862781524651</v>
      </c>
      <c r="U140">
        <v>1.12962962962962</v>
      </c>
    </row>
    <row r="141" spans="1:21" x14ac:dyDescent="0.45">
      <c r="A141">
        <v>2023</v>
      </c>
      <c r="B141" t="s">
        <v>323</v>
      </c>
      <c r="C141" t="s">
        <v>34</v>
      </c>
      <c r="D141">
        <v>25</v>
      </c>
      <c r="E141">
        <v>25</v>
      </c>
      <c r="F141">
        <v>1</v>
      </c>
      <c r="G141">
        <v>10</v>
      </c>
      <c r="H141">
        <v>4</v>
      </c>
      <c r="I141">
        <v>0</v>
      </c>
      <c r="J141">
        <v>142</v>
      </c>
      <c r="K141">
        <v>141</v>
      </c>
      <c r="L141">
        <v>8.9366197183098599</v>
      </c>
      <c r="M141">
        <v>2.85211267605633</v>
      </c>
      <c r="N141">
        <v>0.823943661971831</v>
      </c>
      <c r="O141">
        <v>0.22803738317757</v>
      </c>
      <c r="P141">
        <v>0.28608923884514398</v>
      </c>
      <c r="Q141">
        <v>2.9788732394366102</v>
      </c>
      <c r="R141">
        <v>3.5156037397787601</v>
      </c>
      <c r="S141">
        <v>3.0172574520111</v>
      </c>
      <c r="T141">
        <v>19.551828289031928</v>
      </c>
      <c r="U141">
        <v>1.1760563380281599</v>
      </c>
    </row>
    <row r="142" spans="1:21" x14ac:dyDescent="0.45">
      <c r="A142">
        <v>2007</v>
      </c>
      <c r="B142" t="s">
        <v>120</v>
      </c>
      <c r="C142" t="s">
        <v>121</v>
      </c>
      <c r="D142">
        <v>24</v>
      </c>
      <c r="E142">
        <v>24</v>
      </c>
      <c r="F142">
        <v>1</v>
      </c>
      <c r="G142">
        <v>7</v>
      </c>
      <c r="H142">
        <v>5</v>
      </c>
      <c r="I142">
        <v>0</v>
      </c>
      <c r="J142">
        <v>146.1</v>
      </c>
      <c r="K142">
        <v>150</v>
      </c>
      <c r="L142">
        <v>9.2255128491347396</v>
      </c>
      <c r="M142">
        <v>3.9977222346250501</v>
      </c>
      <c r="N142">
        <v>0.73804102793077897</v>
      </c>
      <c r="O142">
        <v>0.22141560798547999</v>
      </c>
      <c r="P142">
        <v>0.28277634961439502</v>
      </c>
      <c r="Q142">
        <v>3.9977222346250501</v>
      </c>
      <c r="R142">
        <v>3.6291267943161598</v>
      </c>
      <c r="S142">
        <v>3.0136017799377401</v>
      </c>
      <c r="T142">
        <v>20.341812014579748</v>
      </c>
      <c r="U142">
        <v>1.2779043724357</v>
      </c>
    </row>
    <row r="143" spans="1:21" x14ac:dyDescent="0.45">
      <c r="A143">
        <v>2021</v>
      </c>
      <c r="B143" t="s">
        <v>1115</v>
      </c>
      <c r="C143" t="s">
        <v>68</v>
      </c>
      <c r="D143">
        <v>28</v>
      </c>
      <c r="E143">
        <v>28</v>
      </c>
      <c r="F143">
        <v>1</v>
      </c>
      <c r="G143">
        <v>11</v>
      </c>
      <c r="H143">
        <v>7</v>
      </c>
      <c r="I143">
        <v>0</v>
      </c>
      <c r="J143">
        <v>149.1</v>
      </c>
      <c r="K143">
        <v>160</v>
      </c>
      <c r="L143">
        <v>9.6428574712909096</v>
      </c>
      <c r="M143">
        <v>2.9531251005828398</v>
      </c>
      <c r="N143">
        <v>1.08482146552022</v>
      </c>
      <c r="O143">
        <v>0.231182795698924</v>
      </c>
      <c r="P143">
        <v>0.29210526315789398</v>
      </c>
      <c r="Q143">
        <v>3.5558036925385199</v>
      </c>
      <c r="R143">
        <v>3.6186948520340398</v>
      </c>
      <c r="S143">
        <v>3.0117015838622998</v>
      </c>
      <c r="T143">
        <v>17.424844878060451</v>
      </c>
      <c r="U143">
        <v>1.1919643263123401</v>
      </c>
    </row>
    <row r="144" spans="1:21" x14ac:dyDescent="0.45">
      <c r="A144">
        <v>1985</v>
      </c>
      <c r="B144" t="s">
        <v>612</v>
      </c>
      <c r="C144" t="s">
        <v>54</v>
      </c>
      <c r="D144">
        <v>38</v>
      </c>
      <c r="E144">
        <v>38</v>
      </c>
      <c r="F144">
        <v>1</v>
      </c>
      <c r="G144">
        <v>20</v>
      </c>
      <c r="H144">
        <v>9</v>
      </c>
      <c r="I144">
        <v>0</v>
      </c>
      <c r="J144">
        <v>261.10000000000002</v>
      </c>
      <c r="K144">
        <v>155</v>
      </c>
      <c r="L144">
        <v>5.3380106196509001</v>
      </c>
      <c r="M144">
        <v>2.5140308079646201</v>
      </c>
      <c r="N144">
        <v>0.99872456754758898</v>
      </c>
      <c r="O144">
        <v>0.24031777557100201</v>
      </c>
      <c r="P144">
        <v>0.258809234507897</v>
      </c>
      <c r="Q144">
        <v>3.5471941537034999</v>
      </c>
      <c r="R144">
        <v>3.8132817271350601</v>
      </c>
      <c r="S144">
        <v>3.0111618041992099</v>
      </c>
      <c r="T144">
        <v>12.837058217901893</v>
      </c>
      <c r="U144">
        <v>1.20535723669536</v>
      </c>
    </row>
    <row r="145" spans="1:21" x14ac:dyDescent="0.45">
      <c r="A145">
        <v>1966</v>
      </c>
      <c r="B145" t="s">
        <v>389</v>
      </c>
      <c r="C145" t="s">
        <v>390</v>
      </c>
      <c r="D145">
        <v>18</v>
      </c>
      <c r="E145">
        <v>17</v>
      </c>
      <c r="F145">
        <v>0.94444444444444442</v>
      </c>
      <c r="G145">
        <v>12</v>
      </c>
      <c r="H145">
        <v>1</v>
      </c>
      <c r="I145">
        <v>1</v>
      </c>
      <c r="J145">
        <v>127</v>
      </c>
      <c r="K145">
        <v>98</v>
      </c>
      <c r="L145">
        <v>6.9448818897637796</v>
      </c>
      <c r="M145">
        <v>3.33070866141732</v>
      </c>
      <c r="N145">
        <v>0.42519685039369998</v>
      </c>
      <c r="O145">
        <v>0.20255863539445601</v>
      </c>
      <c r="P145">
        <v>0.243835616438356</v>
      </c>
      <c r="Q145">
        <v>2.0551181102362199</v>
      </c>
      <c r="R145">
        <v>2.73481420569532</v>
      </c>
      <c r="S145">
        <v>3.0062456130981401</v>
      </c>
      <c r="T145">
        <v>27.056210517883262</v>
      </c>
      <c r="U145">
        <v>1.11811023622047</v>
      </c>
    </row>
    <row r="146" spans="1:21" x14ac:dyDescent="0.45">
      <c r="A146">
        <v>1920</v>
      </c>
      <c r="B146" t="s">
        <v>907</v>
      </c>
      <c r="C146" t="s">
        <v>240</v>
      </c>
      <c r="D146">
        <v>47</v>
      </c>
      <c r="E146">
        <v>37</v>
      </c>
      <c r="F146">
        <v>0.78723404255319152</v>
      </c>
      <c r="G146">
        <v>13</v>
      </c>
      <c r="H146">
        <v>20</v>
      </c>
      <c r="I146">
        <v>2</v>
      </c>
      <c r="J146">
        <v>301.2</v>
      </c>
      <c r="K146">
        <v>120</v>
      </c>
      <c r="L146">
        <v>3.58011025578719</v>
      </c>
      <c r="M146">
        <v>2.3867401705247899</v>
      </c>
      <c r="N146">
        <v>0.26850826918403897</v>
      </c>
      <c r="O146">
        <v>0.259195893926432</v>
      </c>
      <c r="P146">
        <v>0.28269230769230702</v>
      </c>
      <c r="Q146">
        <v>2.9834252131559902</v>
      </c>
      <c r="R146">
        <v>3.2803338930221901</v>
      </c>
      <c r="S146">
        <v>3.00098657608032</v>
      </c>
      <c r="T146">
        <v>10.343826070744933</v>
      </c>
      <c r="U146">
        <v>1.2696131740430501</v>
      </c>
    </row>
    <row r="147" spans="1:21" x14ac:dyDescent="0.45">
      <c r="A147">
        <v>2022</v>
      </c>
      <c r="B147" t="s">
        <v>398</v>
      </c>
      <c r="C147" t="s">
        <v>85</v>
      </c>
      <c r="D147">
        <v>25</v>
      </c>
      <c r="E147">
        <v>25</v>
      </c>
      <c r="F147">
        <v>1</v>
      </c>
      <c r="G147">
        <v>8</v>
      </c>
      <c r="H147">
        <v>5</v>
      </c>
      <c r="I147">
        <v>0</v>
      </c>
      <c r="J147">
        <v>130</v>
      </c>
      <c r="K147">
        <v>133</v>
      </c>
      <c r="L147">
        <v>9.2076923076922998</v>
      </c>
      <c r="M147">
        <v>1.5230769230769201</v>
      </c>
      <c r="N147">
        <v>0.9</v>
      </c>
      <c r="O147">
        <v>0.26213592233009703</v>
      </c>
      <c r="P147">
        <v>0.33062330623306202</v>
      </c>
      <c r="Q147">
        <v>3.39230769230769</v>
      </c>
      <c r="R147">
        <v>2.9893540785862802</v>
      </c>
      <c r="S147">
        <v>2.9983043670654199</v>
      </c>
      <c r="T147">
        <v>19.42901229858392</v>
      </c>
      <c r="U147">
        <v>1.2076923076923001</v>
      </c>
    </row>
    <row r="148" spans="1:21" x14ac:dyDescent="0.45">
      <c r="A148">
        <v>1971</v>
      </c>
      <c r="B148" t="s">
        <v>217</v>
      </c>
      <c r="C148" t="s">
        <v>59</v>
      </c>
      <c r="D148">
        <v>36</v>
      </c>
      <c r="E148">
        <v>35</v>
      </c>
      <c r="F148">
        <v>0.97222222222222221</v>
      </c>
      <c r="G148">
        <v>13</v>
      </c>
      <c r="H148">
        <v>17</v>
      </c>
      <c r="I148">
        <v>0</v>
      </c>
      <c r="J148">
        <v>244.2</v>
      </c>
      <c r="K148">
        <v>139</v>
      </c>
      <c r="L148">
        <v>5.1130782750195003</v>
      </c>
      <c r="M148">
        <v>3.4209804286101702</v>
      </c>
      <c r="N148">
        <v>0.69890998003863802</v>
      </c>
      <c r="O148">
        <v>0.236756756756756</v>
      </c>
      <c r="P148">
        <v>0.26075619295958202</v>
      </c>
      <c r="Q148">
        <v>3.20027201386113</v>
      </c>
      <c r="R148">
        <v>3.5139027691419402</v>
      </c>
      <c r="S148">
        <v>2.9878015518188401</v>
      </c>
      <c r="T148">
        <v>13.445106983184781</v>
      </c>
      <c r="U148">
        <v>1.27520417410558</v>
      </c>
    </row>
    <row r="149" spans="1:21" x14ac:dyDescent="0.45">
      <c r="A149">
        <v>1966</v>
      </c>
      <c r="B149" t="s">
        <v>1254</v>
      </c>
      <c r="C149" t="s">
        <v>37</v>
      </c>
      <c r="D149">
        <v>36</v>
      </c>
      <c r="E149">
        <v>28</v>
      </c>
      <c r="F149">
        <v>0.77777777777777779</v>
      </c>
      <c r="G149">
        <v>12</v>
      </c>
      <c r="H149">
        <v>9</v>
      </c>
      <c r="I149">
        <v>1</v>
      </c>
      <c r="J149">
        <v>181.2</v>
      </c>
      <c r="K149">
        <v>105</v>
      </c>
      <c r="L149">
        <v>5.2018338429067903</v>
      </c>
      <c r="M149">
        <v>2.3284399106344602</v>
      </c>
      <c r="N149">
        <v>0.64403657102655498</v>
      </c>
      <c r="O149">
        <v>0.25852272727272702</v>
      </c>
      <c r="P149">
        <v>0.28839590443685997</v>
      </c>
      <c r="Q149">
        <v>3.8146781514649799</v>
      </c>
      <c r="R149">
        <v>3.1206842094370502</v>
      </c>
      <c r="S149">
        <v>2.98218393325805</v>
      </c>
      <c r="T149">
        <v>13.419827699661225</v>
      </c>
      <c r="U149">
        <v>1.2605502116673599</v>
      </c>
    </row>
    <row r="150" spans="1:21" x14ac:dyDescent="0.45">
      <c r="A150">
        <v>1934</v>
      </c>
      <c r="B150" t="s">
        <v>1056</v>
      </c>
      <c r="C150" t="s">
        <v>30</v>
      </c>
      <c r="D150">
        <v>35</v>
      </c>
      <c r="E150">
        <v>29</v>
      </c>
      <c r="F150">
        <v>0.82857142857142863</v>
      </c>
      <c r="G150">
        <v>13</v>
      </c>
      <c r="H150">
        <v>14</v>
      </c>
      <c r="I150">
        <v>1</v>
      </c>
      <c r="J150">
        <v>214.1</v>
      </c>
      <c r="K150">
        <v>104</v>
      </c>
      <c r="L150">
        <v>4.3670302744154803</v>
      </c>
      <c r="M150">
        <v>3.10731000294947</v>
      </c>
      <c r="N150">
        <v>0.37791608143980099</v>
      </c>
      <c r="O150">
        <v>0.26139088729016702</v>
      </c>
      <c r="P150">
        <v>0.28987517337031898</v>
      </c>
      <c r="Q150">
        <v>3.4012447329582098</v>
      </c>
      <c r="R150">
        <v>3.8200869162597102</v>
      </c>
      <c r="S150">
        <v>2.97748446464538</v>
      </c>
      <c r="T150">
        <v>13.781499522072901</v>
      </c>
      <c r="U150">
        <v>1.3623641454372999</v>
      </c>
    </row>
    <row r="151" spans="1:21" x14ac:dyDescent="0.45">
      <c r="A151">
        <v>1967</v>
      </c>
      <c r="B151" t="s">
        <v>830</v>
      </c>
      <c r="C151" t="s">
        <v>240</v>
      </c>
      <c r="D151">
        <v>37</v>
      </c>
      <c r="E151">
        <v>27</v>
      </c>
      <c r="F151">
        <v>0.72972972972972971</v>
      </c>
      <c r="G151">
        <v>16</v>
      </c>
      <c r="H151">
        <v>6</v>
      </c>
      <c r="I151">
        <v>3</v>
      </c>
      <c r="J151">
        <v>222.1</v>
      </c>
      <c r="K151">
        <v>161</v>
      </c>
      <c r="L151">
        <v>6.5172424229633998</v>
      </c>
      <c r="M151">
        <v>1.94302879690834</v>
      </c>
      <c r="N151">
        <v>0.89055486524965799</v>
      </c>
      <c r="O151">
        <v>0.20048899755501201</v>
      </c>
      <c r="P151">
        <v>0.22362204724409401</v>
      </c>
      <c r="Q151">
        <v>2.67166459574897</v>
      </c>
      <c r="R151">
        <v>3.0919144730675501</v>
      </c>
      <c r="S151">
        <v>2.9756329059600799</v>
      </c>
      <c r="T151">
        <v>13.028446777446836</v>
      </c>
      <c r="U151">
        <v>0.95352339107539097</v>
      </c>
    </row>
    <row r="152" spans="1:21" x14ac:dyDescent="0.45">
      <c r="A152">
        <v>2019</v>
      </c>
      <c r="B152" t="s">
        <v>1204</v>
      </c>
      <c r="C152" t="s">
        <v>210</v>
      </c>
      <c r="D152">
        <v>27</v>
      </c>
      <c r="E152">
        <v>27</v>
      </c>
      <c r="F152">
        <v>1</v>
      </c>
      <c r="G152">
        <v>10</v>
      </c>
      <c r="H152">
        <v>11</v>
      </c>
      <c r="I152">
        <v>0</v>
      </c>
      <c r="J152">
        <v>147.1</v>
      </c>
      <c r="K152">
        <v>108</v>
      </c>
      <c r="L152">
        <v>6.5972846123684397</v>
      </c>
      <c r="M152">
        <v>2.1380089021564301</v>
      </c>
      <c r="N152">
        <v>1.3438913099269001</v>
      </c>
      <c r="O152">
        <v>0.23498233215547701</v>
      </c>
      <c r="P152">
        <v>0.254587155963302</v>
      </c>
      <c r="Q152">
        <v>3.7262440866155</v>
      </c>
      <c r="R152">
        <v>4.48324015730564</v>
      </c>
      <c r="S152">
        <v>2.9353699684143</v>
      </c>
      <c r="T152">
        <v>17.612219810485801</v>
      </c>
      <c r="U152">
        <v>1.1402714144834301</v>
      </c>
    </row>
    <row r="153" spans="1:21" x14ac:dyDescent="0.45">
      <c r="A153">
        <v>2005</v>
      </c>
      <c r="B153" t="s">
        <v>1200</v>
      </c>
      <c r="C153" t="s">
        <v>140</v>
      </c>
      <c r="D153">
        <v>34</v>
      </c>
      <c r="E153">
        <v>34</v>
      </c>
      <c r="F153">
        <v>1</v>
      </c>
      <c r="G153">
        <v>13</v>
      </c>
      <c r="H153">
        <v>9</v>
      </c>
      <c r="I153">
        <v>0</v>
      </c>
      <c r="J153">
        <v>203</v>
      </c>
      <c r="K153">
        <v>121</v>
      </c>
      <c r="L153">
        <v>5.3645320197044297</v>
      </c>
      <c r="M153">
        <v>3.1034482758620601</v>
      </c>
      <c r="N153">
        <v>0.88669950738916203</v>
      </c>
      <c r="O153">
        <v>0.268261964735516</v>
      </c>
      <c r="P153">
        <v>0.29555895865237303</v>
      </c>
      <c r="Q153">
        <v>3.72413793103448</v>
      </c>
      <c r="R153">
        <v>4.2614104764214797</v>
      </c>
      <c r="S153">
        <v>2.9255089759826598</v>
      </c>
      <c r="T153">
        <v>13.939189826740908</v>
      </c>
      <c r="U153">
        <v>1.39408866995073</v>
      </c>
    </row>
    <row r="154" spans="1:21" x14ac:dyDescent="0.45">
      <c r="A154">
        <v>2016</v>
      </c>
      <c r="B154" t="s">
        <v>334</v>
      </c>
      <c r="C154" t="s">
        <v>40</v>
      </c>
      <c r="D154">
        <v>32</v>
      </c>
      <c r="E154">
        <v>32</v>
      </c>
      <c r="F154">
        <v>1</v>
      </c>
      <c r="G154">
        <v>16</v>
      </c>
      <c r="H154">
        <v>11</v>
      </c>
      <c r="I154">
        <v>0</v>
      </c>
      <c r="J154">
        <v>175.2</v>
      </c>
      <c r="K154">
        <v>179</v>
      </c>
      <c r="L154">
        <v>9.1707785196773202</v>
      </c>
      <c r="M154">
        <v>2.5616699775634899</v>
      </c>
      <c r="N154">
        <v>1.02466799102539</v>
      </c>
      <c r="O154">
        <v>0.22796352583586599</v>
      </c>
      <c r="P154">
        <v>0.283224400871459</v>
      </c>
      <c r="Q154">
        <v>3.48387116948635</v>
      </c>
      <c r="R154">
        <v>3.57919797905374</v>
      </c>
      <c r="S154">
        <v>2.9211571216583199</v>
      </c>
      <c r="T154">
        <v>14.788357928395245</v>
      </c>
      <c r="U154">
        <v>1.1385199900282199</v>
      </c>
    </row>
    <row r="155" spans="1:21" x14ac:dyDescent="0.45">
      <c r="A155">
        <v>1954</v>
      </c>
      <c r="B155" t="s">
        <v>994</v>
      </c>
      <c r="C155" t="s">
        <v>46</v>
      </c>
      <c r="D155">
        <v>37</v>
      </c>
      <c r="E155">
        <v>20</v>
      </c>
      <c r="F155">
        <v>0.54054054054054057</v>
      </c>
      <c r="G155">
        <v>20</v>
      </c>
      <c r="H155">
        <v>6</v>
      </c>
      <c r="I155">
        <v>0</v>
      </c>
      <c r="J155">
        <v>199</v>
      </c>
      <c r="K155">
        <v>108</v>
      </c>
      <c r="L155">
        <v>4.8844221105527597</v>
      </c>
      <c r="M155">
        <v>3.8442211055276299</v>
      </c>
      <c r="N155">
        <v>0.40703517587939603</v>
      </c>
      <c r="O155">
        <v>0.237449118046132</v>
      </c>
      <c r="P155">
        <v>0.26774193548387099</v>
      </c>
      <c r="Q155">
        <v>3.25628140703517</v>
      </c>
      <c r="R155">
        <v>3.2269764056756798</v>
      </c>
      <c r="S155">
        <v>2.9105868339538499</v>
      </c>
      <c r="T155">
        <v>12.743650462176317</v>
      </c>
      <c r="U155">
        <v>1.3065326633165799</v>
      </c>
    </row>
    <row r="156" spans="1:21" x14ac:dyDescent="0.45">
      <c r="A156">
        <v>2006</v>
      </c>
      <c r="B156" t="s">
        <v>502</v>
      </c>
      <c r="C156" t="s">
        <v>168</v>
      </c>
      <c r="D156">
        <v>16</v>
      </c>
      <c r="E156">
        <v>16</v>
      </c>
      <c r="F156">
        <v>1</v>
      </c>
      <c r="G156">
        <v>11</v>
      </c>
      <c r="H156">
        <v>3</v>
      </c>
      <c r="I156">
        <v>0</v>
      </c>
      <c r="J156">
        <v>98.2</v>
      </c>
      <c r="K156">
        <v>112</v>
      </c>
      <c r="L156">
        <v>10.2162156895706</v>
      </c>
      <c r="M156">
        <v>2.5540539223926602</v>
      </c>
      <c r="N156">
        <v>0.72972969211219096</v>
      </c>
      <c r="O156">
        <v>0.178160919540229</v>
      </c>
      <c r="P156">
        <v>0.23684210526315699</v>
      </c>
      <c r="Q156">
        <v>1.9155404417944999</v>
      </c>
      <c r="R156">
        <v>2.8122883376280998</v>
      </c>
      <c r="S156">
        <v>2.90862941741943</v>
      </c>
      <c r="T156">
        <v>29.44987285137173</v>
      </c>
      <c r="U156">
        <v>0.91216211514023804</v>
      </c>
    </row>
    <row r="157" spans="1:21" x14ac:dyDescent="0.45">
      <c r="A157">
        <v>2014</v>
      </c>
      <c r="B157" t="s">
        <v>45</v>
      </c>
      <c r="C157" t="s">
        <v>46</v>
      </c>
      <c r="D157">
        <v>20</v>
      </c>
      <c r="E157">
        <v>20</v>
      </c>
      <c r="F157">
        <v>1</v>
      </c>
      <c r="G157">
        <v>13</v>
      </c>
      <c r="H157">
        <v>5</v>
      </c>
      <c r="I157">
        <v>0</v>
      </c>
      <c r="J157">
        <v>136.1</v>
      </c>
      <c r="K157">
        <v>141</v>
      </c>
      <c r="L157">
        <v>9.3080688069189694</v>
      </c>
      <c r="M157">
        <v>1.3863081201794201</v>
      </c>
      <c r="N157">
        <v>0.99022008584244303</v>
      </c>
      <c r="O157">
        <v>0.23791102514506701</v>
      </c>
      <c r="P157">
        <v>0.299168975069252</v>
      </c>
      <c r="Q157">
        <v>2.7726162403588401</v>
      </c>
      <c r="R157">
        <v>3.0442326054694</v>
      </c>
      <c r="S157">
        <v>2.9033885002136199</v>
      </c>
      <c r="T157">
        <v>23.517446851730323</v>
      </c>
      <c r="U157">
        <v>1.05623475823193</v>
      </c>
    </row>
    <row r="158" spans="1:21" x14ac:dyDescent="0.45">
      <c r="A158">
        <v>2018</v>
      </c>
      <c r="B158" t="s">
        <v>173</v>
      </c>
      <c r="C158" t="s">
        <v>34</v>
      </c>
      <c r="D158">
        <v>19</v>
      </c>
      <c r="E158">
        <v>19</v>
      </c>
      <c r="F158">
        <v>1</v>
      </c>
      <c r="G158">
        <v>11</v>
      </c>
      <c r="H158">
        <v>4</v>
      </c>
      <c r="I158">
        <v>0</v>
      </c>
      <c r="J158">
        <v>110</v>
      </c>
      <c r="K158">
        <v>117</v>
      </c>
      <c r="L158">
        <v>9.5727272727272705</v>
      </c>
      <c r="M158">
        <v>1.71818181818181</v>
      </c>
      <c r="N158">
        <v>0.9</v>
      </c>
      <c r="O158">
        <v>0.277272727272727</v>
      </c>
      <c r="P158">
        <v>0.35576923076923</v>
      </c>
      <c r="Q158">
        <v>4.2545454545454504</v>
      </c>
      <c r="R158">
        <v>2.9604315757751398</v>
      </c>
      <c r="S158">
        <v>2.8802044391632</v>
      </c>
      <c r="T158">
        <v>24.557532586549392</v>
      </c>
      <c r="U158">
        <v>1.3</v>
      </c>
    </row>
    <row r="159" spans="1:21" x14ac:dyDescent="0.45">
      <c r="A159">
        <v>1945</v>
      </c>
      <c r="B159" t="s">
        <v>884</v>
      </c>
      <c r="C159" t="s">
        <v>240</v>
      </c>
      <c r="D159">
        <v>42</v>
      </c>
      <c r="E159">
        <v>22</v>
      </c>
      <c r="F159">
        <v>0.52380952380952384</v>
      </c>
      <c r="G159">
        <v>18</v>
      </c>
      <c r="H159">
        <v>8</v>
      </c>
      <c r="I159">
        <v>2</v>
      </c>
      <c r="J159">
        <v>217.1</v>
      </c>
      <c r="K159">
        <v>67</v>
      </c>
      <c r="L159">
        <v>2.7745403318295701</v>
      </c>
      <c r="M159">
        <v>2.7331292821007702</v>
      </c>
      <c r="N159">
        <v>0.37269944755919598</v>
      </c>
      <c r="O159">
        <v>0.24759615384615299</v>
      </c>
      <c r="P159">
        <v>0.26058201058201003</v>
      </c>
      <c r="Q159">
        <v>2.8987734810159602</v>
      </c>
      <c r="R159">
        <v>3.5638344073063402</v>
      </c>
      <c r="S159">
        <v>2.8672206401824898</v>
      </c>
      <c r="T159">
        <v>11.05927961213246</v>
      </c>
      <c r="U159">
        <v>1.2515339473592699</v>
      </c>
    </row>
    <row r="160" spans="1:21" x14ac:dyDescent="0.45">
      <c r="A160">
        <v>2007</v>
      </c>
      <c r="B160" t="s">
        <v>105</v>
      </c>
      <c r="C160" t="s">
        <v>106</v>
      </c>
      <c r="D160">
        <v>32</v>
      </c>
      <c r="E160">
        <v>32</v>
      </c>
      <c r="F160">
        <v>1</v>
      </c>
      <c r="G160">
        <v>15</v>
      </c>
      <c r="H160">
        <v>12</v>
      </c>
      <c r="I160">
        <v>0</v>
      </c>
      <c r="J160">
        <v>204.2</v>
      </c>
      <c r="K160">
        <v>201</v>
      </c>
      <c r="L160">
        <v>8.8387619953276797</v>
      </c>
      <c r="M160">
        <v>3.5179152220209602</v>
      </c>
      <c r="N160">
        <v>1.0993485068815501</v>
      </c>
      <c r="O160">
        <v>0.24455825864276501</v>
      </c>
      <c r="P160">
        <v>0.29909909909909899</v>
      </c>
      <c r="Q160">
        <v>4.3973940275262002</v>
      </c>
      <c r="R160">
        <v>4.2265758001974696</v>
      </c>
      <c r="S160">
        <v>2.8668344020843501</v>
      </c>
      <c r="T160">
        <v>14.513349160552023</v>
      </c>
      <c r="U160">
        <v>1.3241042016217801</v>
      </c>
    </row>
    <row r="161" spans="1:21" x14ac:dyDescent="0.45">
      <c r="A161">
        <v>2015</v>
      </c>
      <c r="B161" t="s">
        <v>160</v>
      </c>
      <c r="C161" t="s">
        <v>43</v>
      </c>
      <c r="D161">
        <v>24</v>
      </c>
      <c r="E161">
        <v>24</v>
      </c>
      <c r="F161">
        <v>1</v>
      </c>
      <c r="G161">
        <v>9</v>
      </c>
      <c r="H161">
        <v>7</v>
      </c>
      <c r="I161">
        <v>0</v>
      </c>
      <c r="J161">
        <v>150</v>
      </c>
      <c r="K161">
        <v>166</v>
      </c>
      <c r="L161">
        <v>9.9600000000000009</v>
      </c>
      <c r="M161">
        <v>1.86</v>
      </c>
      <c r="N161">
        <v>1.1399999999999999</v>
      </c>
      <c r="O161">
        <v>0.221441124780316</v>
      </c>
      <c r="P161">
        <v>0.27864583333333298</v>
      </c>
      <c r="Q161">
        <v>3.24</v>
      </c>
      <c r="R161">
        <v>3.2469270833333299</v>
      </c>
      <c r="S161">
        <v>2.8533046245574898</v>
      </c>
      <c r="T161">
        <v>19.259806215763057</v>
      </c>
      <c r="U161">
        <v>1.04666666666666</v>
      </c>
    </row>
    <row r="162" spans="1:21" x14ac:dyDescent="0.45">
      <c r="A162">
        <v>1936</v>
      </c>
      <c r="B162" t="s">
        <v>1273</v>
      </c>
      <c r="C162" t="s">
        <v>355</v>
      </c>
      <c r="D162">
        <v>35</v>
      </c>
      <c r="E162">
        <v>27</v>
      </c>
      <c r="F162">
        <v>0.77142857142857146</v>
      </c>
      <c r="G162">
        <v>15</v>
      </c>
      <c r="H162">
        <v>12</v>
      </c>
      <c r="I162">
        <v>3</v>
      </c>
      <c r="J162">
        <v>235.1</v>
      </c>
      <c r="K162">
        <v>82</v>
      </c>
      <c r="L162">
        <v>3.1359778115560402</v>
      </c>
      <c r="M162">
        <v>2.8682723886183301</v>
      </c>
      <c r="N162">
        <v>0.80311626881313303</v>
      </c>
      <c r="O162">
        <v>0.27027027027027001</v>
      </c>
      <c r="P162">
        <v>0.27858880778588802</v>
      </c>
      <c r="Q162">
        <v>3.8626068166726801</v>
      </c>
      <c r="R162">
        <v>4.7585308639767501</v>
      </c>
      <c r="S162">
        <v>2.8525700569152801</v>
      </c>
      <c r="T162">
        <v>13.203324263436439</v>
      </c>
      <c r="U162">
        <v>1.3810200389643801</v>
      </c>
    </row>
    <row r="163" spans="1:21" x14ac:dyDescent="0.45">
      <c r="A163">
        <v>1996</v>
      </c>
      <c r="B163" t="s">
        <v>974</v>
      </c>
      <c r="C163" t="s">
        <v>229</v>
      </c>
      <c r="D163">
        <v>16</v>
      </c>
      <c r="E163">
        <v>16</v>
      </c>
      <c r="F163">
        <v>1</v>
      </c>
      <c r="G163">
        <v>8</v>
      </c>
      <c r="H163">
        <v>6</v>
      </c>
      <c r="I163">
        <v>0</v>
      </c>
      <c r="J163">
        <v>106.2</v>
      </c>
      <c r="K163">
        <v>64</v>
      </c>
      <c r="L163">
        <v>5.3999997425079398</v>
      </c>
      <c r="M163">
        <v>2.1937498953938501</v>
      </c>
      <c r="N163">
        <v>0.59062497183680596</v>
      </c>
      <c r="O163">
        <v>0.24574209245742001</v>
      </c>
      <c r="P163">
        <v>0.27647058823529402</v>
      </c>
      <c r="Q163">
        <v>3.2062498471140901</v>
      </c>
      <c r="R163">
        <v>3.6684478522837098</v>
      </c>
      <c r="S163">
        <v>2.84740734100341</v>
      </c>
      <c r="T163">
        <v>28.829999327659525</v>
      </c>
      <c r="U163">
        <v>1.1906249432265701</v>
      </c>
    </row>
    <row r="164" spans="1:21" x14ac:dyDescent="0.45">
      <c r="A164">
        <v>1962</v>
      </c>
      <c r="B164" t="s">
        <v>262</v>
      </c>
      <c r="C164" t="s">
        <v>132</v>
      </c>
      <c r="D164">
        <v>31</v>
      </c>
      <c r="E164">
        <v>24</v>
      </c>
      <c r="F164">
        <v>0.77419354838709675</v>
      </c>
      <c r="G164">
        <v>9</v>
      </c>
      <c r="H164">
        <v>9</v>
      </c>
      <c r="I164">
        <v>3</v>
      </c>
      <c r="J164">
        <v>174.2</v>
      </c>
      <c r="K164">
        <v>149</v>
      </c>
      <c r="L164">
        <v>7.6774793510624697</v>
      </c>
      <c r="M164">
        <v>3.5038160796795101</v>
      </c>
      <c r="N164">
        <v>0.87595401991987898</v>
      </c>
      <c r="O164">
        <v>0.221879815100154</v>
      </c>
      <c r="P164">
        <v>0.26293995859213198</v>
      </c>
      <c r="Q164">
        <v>3.8129763220041699</v>
      </c>
      <c r="R164">
        <v>3.4472529320733498</v>
      </c>
      <c r="S164">
        <v>2.84251809120178</v>
      </c>
      <c r="T164">
        <v>14.854449379828656</v>
      </c>
      <c r="U164">
        <v>1.21374021060793</v>
      </c>
    </row>
    <row r="165" spans="1:21" x14ac:dyDescent="0.45">
      <c r="A165">
        <v>2002</v>
      </c>
      <c r="B165" t="s">
        <v>65</v>
      </c>
      <c r="C165" t="s">
        <v>30</v>
      </c>
      <c r="D165">
        <v>19</v>
      </c>
      <c r="E165">
        <v>19</v>
      </c>
      <c r="F165">
        <v>1</v>
      </c>
      <c r="G165">
        <v>6</v>
      </c>
      <c r="H165">
        <v>6</v>
      </c>
      <c r="I165">
        <v>0</v>
      </c>
      <c r="J165">
        <v>116.2</v>
      </c>
      <c r="K165">
        <v>147</v>
      </c>
      <c r="L165">
        <v>11.339998764038199</v>
      </c>
      <c r="M165">
        <v>2.93142825192824</v>
      </c>
      <c r="N165">
        <v>1.07999988228935</v>
      </c>
      <c r="O165">
        <v>0.22222222222222199</v>
      </c>
      <c r="P165">
        <v>0.3</v>
      </c>
      <c r="Q165">
        <v>3.3171424956030102</v>
      </c>
      <c r="R165">
        <v>3.1592173061760098</v>
      </c>
      <c r="S165">
        <v>2.8374445438385001</v>
      </c>
      <c r="T165">
        <v>24.192948215886162</v>
      </c>
      <c r="U165">
        <v>1.1657141586615201</v>
      </c>
    </row>
    <row r="166" spans="1:21" x14ac:dyDescent="0.45">
      <c r="A166">
        <v>1943</v>
      </c>
      <c r="B166" t="s">
        <v>911</v>
      </c>
      <c r="C166" t="s">
        <v>34</v>
      </c>
      <c r="D166">
        <v>34</v>
      </c>
      <c r="E166">
        <v>21</v>
      </c>
      <c r="F166">
        <v>0.61764705882352944</v>
      </c>
      <c r="G166">
        <v>11</v>
      </c>
      <c r="H166">
        <v>12</v>
      </c>
      <c r="I166">
        <v>3</v>
      </c>
      <c r="J166">
        <v>198.2</v>
      </c>
      <c r="K166">
        <v>151</v>
      </c>
      <c r="L166">
        <v>6.8406028009140796</v>
      </c>
      <c r="M166">
        <v>4.93791857814327</v>
      </c>
      <c r="N166">
        <v>0.1359060159122</v>
      </c>
      <c r="O166">
        <v>0.19914651493598801</v>
      </c>
      <c r="P166">
        <v>0.249544626593806</v>
      </c>
      <c r="Q166">
        <v>2.9899323500684001</v>
      </c>
      <c r="R166">
        <v>3.0821824782335399</v>
      </c>
      <c r="S166">
        <v>2.83449983596801</v>
      </c>
      <c r="T166">
        <v>13.505558041965225</v>
      </c>
      <c r="U166">
        <v>1.25335548007918</v>
      </c>
    </row>
    <row r="167" spans="1:21" x14ac:dyDescent="0.45">
      <c r="A167">
        <v>1942</v>
      </c>
      <c r="B167" t="s">
        <v>808</v>
      </c>
      <c r="C167" t="s">
        <v>46</v>
      </c>
      <c r="D167">
        <v>25</v>
      </c>
      <c r="E167">
        <v>21</v>
      </c>
      <c r="F167">
        <v>0.84</v>
      </c>
      <c r="G167">
        <v>15</v>
      </c>
      <c r="H167">
        <v>4</v>
      </c>
      <c r="I167">
        <v>1</v>
      </c>
      <c r="J167">
        <v>178.1</v>
      </c>
      <c r="K167">
        <v>85</v>
      </c>
      <c r="L167">
        <v>4.28972048260108</v>
      </c>
      <c r="M167">
        <v>3.3308417864902502</v>
      </c>
      <c r="N167">
        <v>0.30280379877184099</v>
      </c>
      <c r="O167">
        <v>0.23054331864904501</v>
      </c>
      <c r="P167">
        <v>0.25593220338983003</v>
      </c>
      <c r="Q167">
        <v>2.5233649897653398</v>
      </c>
      <c r="R167">
        <v>3.0655043687944699</v>
      </c>
      <c r="S167">
        <v>2.82715511322021</v>
      </c>
      <c r="T167">
        <v>18.319965133666962</v>
      </c>
      <c r="U167">
        <v>1.2504675393725999</v>
      </c>
    </row>
    <row r="168" spans="1:21" x14ac:dyDescent="0.45">
      <c r="A168">
        <v>2023</v>
      </c>
      <c r="B168" t="s">
        <v>263</v>
      </c>
      <c r="C168" t="s">
        <v>40</v>
      </c>
      <c r="D168">
        <v>22</v>
      </c>
      <c r="E168">
        <v>22</v>
      </c>
      <c r="F168">
        <v>1</v>
      </c>
      <c r="G168">
        <v>11</v>
      </c>
      <c r="H168">
        <v>4</v>
      </c>
      <c r="I168">
        <v>0</v>
      </c>
      <c r="J168">
        <v>124.1</v>
      </c>
      <c r="K168">
        <v>119</v>
      </c>
      <c r="L168">
        <v>8.6139413711482895</v>
      </c>
      <c r="M168">
        <v>2.3163539821575201</v>
      </c>
      <c r="N168">
        <v>0.86863274330907103</v>
      </c>
      <c r="O168">
        <v>0.224839400428265</v>
      </c>
      <c r="P168">
        <v>0.27678571428571402</v>
      </c>
      <c r="Q168">
        <v>3.76407522100597</v>
      </c>
      <c r="R168">
        <v>3.5124130241812299</v>
      </c>
      <c r="S168">
        <v>2.8260211944579998</v>
      </c>
      <c r="T168">
        <v>20.809792431918002</v>
      </c>
      <c r="U168">
        <v>1.1018767206791</v>
      </c>
    </row>
    <row r="169" spans="1:21" x14ac:dyDescent="0.45">
      <c r="A169">
        <v>1941</v>
      </c>
      <c r="B169" t="s">
        <v>1159</v>
      </c>
      <c r="C169" t="s">
        <v>193</v>
      </c>
      <c r="D169">
        <v>36</v>
      </c>
      <c r="E169">
        <v>24</v>
      </c>
      <c r="F169">
        <v>0.66666666666666663</v>
      </c>
      <c r="G169">
        <v>13</v>
      </c>
      <c r="H169">
        <v>9</v>
      </c>
      <c r="I169">
        <v>1</v>
      </c>
      <c r="J169">
        <v>214.1</v>
      </c>
      <c r="K169">
        <v>67</v>
      </c>
      <c r="L169">
        <v>2.81337527294074</v>
      </c>
      <c r="M169">
        <v>2.2255058129232701</v>
      </c>
      <c r="N169">
        <v>0.75583216287960298</v>
      </c>
      <c r="O169">
        <v>0.26309523809523799</v>
      </c>
      <c r="P169">
        <v>0.26887417218543003</v>
      </c>
      <c r="Q169">
        <v>3.6531887872514099</v>
      </c>
      <c r="R169">
        <v>3.9472777525023299</v>
      </c>
      <c r="S169">
        <v>2.8181445598602202</v>
      </c>
      <c r="T169">
        <v>12.681650519370992</v>
      </c>
      <c r="U169">
        <v>1.27838279400624</v>
      </c>
    </row>
    <row r="170" spans="1:21" x14ac:dyDescent="0.45">
      <c r="A170">
        <v>2006</v>
      </c>
      <c r="B170" t="s">
        <v>1147</v>
      </c>
      <c r="C170" t="s">
        <v>199</v>
      </c>
      <c r="D170">
        <v>30</v>
      </c>
      <c r="E170">
        <v>30</v>
      </c>
      <c r="F170">
        <v>1</v>
      </c>
      <c r="G170">
        <v>17</v>
      </c>
      <c r="H170">
        <v>9</v>
      </c>
      <c r="I170">
        <v>0</v>
      </c>
      <c r="J170">
        <v>186</v>
      </c>
      <c r="K170">
        <v>124</v>
      </c>
      <c r="L170">
        <v>5.9999995077810304</v>
      </c>
      <c r="M170">
        <v>2.9032255682811399</v>
      </c>
      <c r="N170">
        <v>1.0161289488984</v>
      </c>
      <c r="O170">
        <v>0.26338028169013999</v>
      </c>
      <c r="P170">
        <v>0.29380530973451302</v>
      </c>
      <c r="Q170">
        <v>3.6290319603514298</v>
      </c>
      <c r="R170">
        <v>4.3456724126733999</v>
      </c>
      <c r="S170">
        <v>2.8127357959747301</v>
      </c>
      <c r="T170">
        <v>15.188773298263543</v>
      </c>
      <c r="U170">
        <v>1.3279568803063699</v>
      </c>
    </row>
    <row r="171" spans="1:21" x14ac:dyDescent="0.45">
      <c r="A171">
        <v>1920</v>
      </c>
      <c r="B171" t="s">
        <v>1386</v>
      </c>
      <c r="C171" t="s">
        <v>355</v>
      </c>
      <c r="D171">
        <v>31</v>
      </c>
      <c r="E171">
        <v>25</v>
      </c>
      <c r="F171">
        <v>0.80645161290322576</v>
      </c>
      <c r="G171">
        <v>9</v>
      </c>
      <c r="H171">
        <v>14</v>
      </c>
      <c r="I171">
        <v>0</v>
      </c>
      <c r="J171">
        <v>192</v>
      </c>
      <c r="K171">
        <v>60</v>
      </c>
      <c r="L171">
        <v>2.8125</v>
      </c>
      <c r="M171">
        <v>2.671875</v>
      </c>
      <c r="N171">
        <v>0.234375</v>
      </c>
      <c r="O171">
        <v>0.300932090545938</v>
      </c>
      <c r="P171">
        <v>0.32215743440233202</v>
      </c>
      <c r="Q171">
        <v>4.078125</v>
      </c>
      <c r="R171">
        <v>3.4852775255838999</v>
      </c>
      <c r="S171">
        <v>2.8094396591186501</v>
      </c>
      <c r="T171">
        <v>14.681587896039398</v>
      </c>
      <c r="U171">
        <v>1.4739583333333299</v>
      </c>
    </row>
    <row r="172" spans="1:21" x14ac:dyDescent="0.45">
      <c r="A172">
        <v>1985</v>
      </c>
      <c r="B172" t="s">
        <v>552</v>
      </c>
      <c r="C172" t="s">
        <v>59</v>
      </c>
      <c r="D172">
        <v>30</v>
      </c>
      <c r="E172">
        <v>30</v>
      </c>
      <c r="F172">
        <v>1</v>
      </c>
      <c r="G172">
        <v>15</v>
      </c>
      <c r="H172">
        <v>8</v>
      </c>
      <c r="I172">
        <v>0</v>
      </c>
      <c r="J172">
        <v>205</v>
      </c>
      <c r="K172">
        <v>121</v>
      </c>
      <c r="L172">
        <v>5.3121947265480003</v>
      </c>
      <c r="M172">
        <v>2.7219510169088901</v>
      </c>
      <c r="N172">
        <v>0.96585358664509202</v>
      </c>
      <c r="O172">
        <v>0.23469387755102</v>
      </c>
      <c r="P172">
        <v>0.252730109204368</v>
      </c>
      <c r="Q172">
        <v>3.9951216538501502</v>
      </c>
      <c r="R172">
        <v>3.85030868040104</v>
      </c>
      <c r="S172">
        <v>2.80517578125</v>
      </c>
      <c r="T172">
        <v>15.14794921875</v>
      </c>
      <c r="U172">
        <v>1.1999999106802599</v>
      </c>
    </row>
    <row r="173" spans="1:21" x14ac:dyDescent="0.45">
      <c r="A173">
        <v>1925</v>
      </c>
      <c r="B173" t="s">
        <v>1020</v>
      </c>
      <c r="C173" t="s">
        <v>34</v>
      </c>
      <c r="D173">
        <v>32</v>
      </c>
      <c r="E173">
        <v>22</v>
      </c>
      <c r="F173">
        <v>0.6875</v>
      </c>
      <c r="G173">
        <v>10</v>
      </c>
      <c r="H173">
        <v>13</v>
      </c>
      <c r="I173">
        <v>2</v>
      </c>
      <c r="J173">
        <v>190.1</v>
      </c>
      <c r="K173">
        <v>51</v>
      </c>
      <c r="L173">
        <v>2.4115591201091102</v>
      </c>
      <c r="M173">
        <v>2.9316993224855801</v>
      </c>
      <c r="N173">
        <v>0.18914189177326299</v>
      </c>
      <c r="O173">
        <v>0.27023498694516901</v>
      </c>
      <c r="P173">
        <v>0.28551336146272799</v>
      </c>
      <c r="Q173">
        <v>3.3099831060321101</v>
      </c>
      <c r="R173">
        <v>4.1574948624600898</v>
      </c>
      <c r="S173">
        <v>2.7917399406433101</v>
      </c>
      <c r="T173">
        <v>14.133183449506758</v>
      </c>
      <c r="U173">
        <v>1.4133102468613301</v>
      </c>
    </row>
    <row r="174" spans="1:21" x14ac:dyDescent="0.45">
      <c r="A174">
        <v>2010</v>
      </c>
      <c r="B174" t="s">
        <v>288</v>
      </c>
      <c r="C174" t="s">
        <v>210</v>
      </c>
      <c r="D174">
        <v>32</v>
      </c>
      <c r="E174">
        <v>32</v>
      </c>
      <c r="F174">
        <v>1</v>
      </c>
      <c r="G174">
        <v>10</v>
      </c>
      <c r="H174">
        <v>12</v>
      </c>
      <c r="I174">
        <v>0</v>
      </c>
      <c r="J174">
        <v>175.2</v>
      </c>
      <c r="K174">
        <v>143</v>
      </c>
      <c r="L174">
        <v>7.3263761358316</v>
      </c>
      <c r="M174">
        <v>3.2277041717300001</v>
      </c>
      <c r="N174">
        <v>0.97343459147412903</v>
      </c>
      <c r="O174">
        <v>0.25072463768115899</v>
      </c>
      <c r="P174">
        <v>0.29166666666666602</v>
      </c>
      <c r="Q174">
        <v>4.3036055623066698</v>
      </c>
      <c r="R174">
        <v>4.0512770177741704</v>
      </c>
      <c r="S174">
        <v>2.7886857986450102</v>
      </c>
      <c r="T174">
        <v>14.117721855640363</v>
      </c>
      <c r="U174">
        <v>1.3434535882333001</v>
      </c>
    </row>
    <row r="175" spans="1:21" x14ac:dyDescent="0.45">
      <c r="A175">
        <v>2019</v>
      </c>
      <c r="B175" t="s">
        <v>485</v>
      </c>
      <c r="C175" t="s">
        <v>199</v>
      </c>
      <c r="D175">
        <v>30</v>
      </c>
      <c r="E175">
        <v>30</v>
      </c>
      <c r="F175">
        <v>1</v>
      </c>
      <c r="G175">
        <v>3</v>
      </c>
      <c r="H175">
        <v>17</v>
      </c>
      <c r="I175">
        <v>0</v>
      </c>
      <c r="J175">
        <v>148.1</v>
      </c>
      <c r="K175">
        <v>146</v>
      </c>
      <c r="L175">
        <v>8.8584263587916396</v>
      </c>
      <c r="M175">
        <v>3.5797750354021001</v>
      </c>
      <c r="N175">
        <v>0.84943814399371897</v>
      </c>
      <c r="O175">
        <v>0.265060240963855</v>
      </c>
      <c r="P175">
        <v>0.33254156769596199</v>
      </c>
      <c r="Q175">
        <v>4.6112356388230404</v>
      </c>
      <c r="R175">
        <v>3.98929032141656</v>
      </c>
      <c r="S175">
        <v>2.78410291671752</v>
      </c>
      <c r="T175">
        <v>15.034155750274609</v>
      </c>
      <c r="U175">
        <v>1.4359549577036601</v>
      </c>
    </row>
    <row r="176" spans="1:21" x14ac:dyDescent="0.45">
      <c r="A176">
        <v>2009</v>
      </c>
      <c r="B176" t="s">
        <v>1269</v>
      </c>
      <c r="C176" t="s">
        <v>56</v>
      </c>
      <c r="D176">
        <v>30</v>
      </c>
      <c r="E176">
        <v>30</v>
      </c>
      <c r="F176">
        <v>1</v>
      </c>
      <c r="G176">
        <v>13</v>
      </c>
      <c r="H176">
        <v>6</v>
      </c>
      <c r="I176">
        <v>0</v>
      </c>
      <c r="J176">
        <v>177.2</v>
      </c>
      <c r="K176">
        <v>124</v>
      </c>
      <c r="L176">
        <v>6.28142625083286</v>
      </c>
      <c r="M176">
        <v>2.9887431354769198</v>
      </c>
      <c r="N176">
        <v>0.86116327632386003</v>
      </c>
      <c r="O176">
        <v>0.26093294460641397</v>
      </c>
      <c r="P176">
        <v>0.29724770642201798</v>
      </c>
      <c r="Q176">
        <v>3.84990641180078</v>
      </c>
      <c r="R176">
        <v>4.0764459166957803</v>
      </c>
      <c r="S176">
        <v>2.7832586765289302</v>
      </c>
      <c r="T176">
        <v>15.029596853256223</v>
      </c>
      <c r="U176">
        <v>1.3395873187259999</v>
      </c>
    </row>
    <row r="177" spans="1:21" x14ac:dyDescent="0.45">
      <c r="A177">
        <v>1944</v>
      </c>
      <c r="B177" t="s">
        <v>825</v>
      </c>
      <c r="C177" t="s">
        <v>240</v>
      </c>
      <c r="D177">
        <v>36</v>
      </c>
      <c r="E177">
        <v>21</v>
      </c>
      <c r="F177">
        <v>0.58333333333333337</v>
      </c>
      <c r="G177">
        <v>17</v>
      </c>
      <c r="H177">
        <v>4</v>
      </c>
      <c r="I177">
        <v>0</v>
      </c>
      <c r="J177">
        <v>207.2</v>
      </c>
      <c r="K177">
        <v>70</v>
      </c>
      <c r="L177">
        <v>3.0337073450482999</v>
      </c>
      <c r="M177">
        <v>2.1235951415338099</v>
      </c>
      <c r="N177">
        <v>0.52006411629399596</v>
      </c>
      <c r="O177">
        <v>0.224675324675324</v>
      </c>
      <c r="P177">
        <v>0.23401162790697599</v>
      </c>
      <c r="Q177">
        <v>2.6436592578278102</v>
      </c>
      <c r="R177">
        <v>3.4737192280555398</v>
      </c>
      <c r="S177">
        <v>2.7815804481506299</v>
      </c>
      <c r="T177">
        <v>12.517112016677835</v>
      </c>
      <c r="U177">
        <v>1.0690206834932101</v>
      </c>
    </row>
    <row r="178" spans="1:21" x14ac:dyDescent="0.45">
      <c r="A178">
        <v>1940</v>
      </c>
      <c r="B178" t="s">
        <v>1503</v>
      </c>
      <c r="C178" t="s">
        <v>199</v>
      </c>
      <c r="D178">
        <v>29</v>
      </c>
      <c r="E178">
        <v>20</v>
      </c>
      <c r="F178">
        <v>0.68965517241379315</v>
      </c>
      <c r="G178">
        <v>7</v>
      </c>
      <c r="H178">
        <v>7</v>
      </c>
      <c r="I178">
        <v>0</v>
      </c>
      <c r="J178">
        <v>160</v>
      </c>
      <c r="K178">
        <v>68</v>
      </c>
      <c r="L178">
        <v>3.8250000000000002</v>
      </c>
      <c r="M178">
        <v>3.2062499999999998</v>
      </c>
      <c r="N178">
        <v>0.5625</v>
      </c>
      <c r="O178">
        <v>0.26941362916006301</v>
      </c>
      <c r="P178">
        <v>0.28933092224231399</v>
      </c>
      <c r="Q178">
        <v>4.3312499999999998</v>
      </c>
      <c r="R178">
        <v>3.9845484733581502</v>
      </c>
      <c r="S178">
        <v>2.7736957073211599</v>
      </c>
      <c r="T178">
        <v>15.494438089173377</v>
      </c>
      <c r="U178">
        <v>1.41875</v>
      </c>
    </row>
    <row r="179" spans="1:21" x14ac:dyDescent="0.45">
      <c r="A179">
        <v>2002</v>
      </c>
      <c r="B179" t="s">
        <v>1194</v>
      </c>
      <c r="C179" t="s">
        <v>210</v>
      </c>
      <c r="D179">
        <v>28</v>
      </c>
      <c r="E179">
        <v>28</v>
      </c>
      <c r="F179">
        <v>1</v>
      </c>
      <c r="G179">
        <v>14</v>
      </c>
      <c r="H179">
        <v>9</v>
      </c>
      <c r="I179">
        <v>0</v>
      </c>
      <c r="J179">
        <v>181.2</v>
      </c>
      <c r="K179">
        <v>123</v>
      </c>
      <c r="L179">
        <v>6.0935778110447298</v>
      </c>
      <c r="M179">
        <v>2.8238531319475602</v>
      </c>
      <c r="N179">
        <v>1.08990822636572</v>
      </c>
      <c r="O179">
        <v>0.23691860465116199</v>
      </c>
      <c r="P179">
        <v>0.25966850828729199</v>
      </c>
      <c r="Q179">
        <v>3.7155962262467899</v>
      </c>
      <c r="R179">
        <v>4.1895973719319199</v>
      </c>
      <c r="S179">
        <v>2.77311015129089</v>
      </c>
      <c r="T179">
        <v>16.044423018183007</v>
      </c>
      <c r="U179">
        <v>1.2110091404063601</v>
      </c>
    </row>
    <row r="180" spans="1:21" x14ac:dyDescent="0.45">
      <c r="A180">
        <v>1965</v>
      </c>
      <c r="B180" t="s">
        <v>889</v>
      </c>
      <c r="C180" t="s">
        <v>555</v>
      </c>
      <c r="D180">
        <v>35</v>
      </c>
      <c r="E180">
        <v>32</v>
      </c>
      <c r="F180">
        <v>0.91428571428571426</v>
      </c>
      <c r="G180">
        <v>14</v>
      </c>
      <c r="H180">
        <v>13</v>
      </c>
      <c r="I180">
        <v>1</v>
      </c>
      <c r="J180">
        <v>215.1</v>
      </c>
      <c r="K180">
        <v>122</v>
      </c>
      <c r="L180">
        <v>5.0990720505257796</v>
      </c>
      <c r="M180">
        <v>3.4272451487140398</v>
      </c>
      <c r="N180">
        <v>0.50154807054351902</v>
      </c>
      <c r="O180">
        <v>0.22699386503067401</v>
      </c>
      <c r="P180">
        <v>0.25403817914831101</v>
      </c>
      <c r="Q180">
        <v>2.9256970781705198</v>
      </c>
      <c r="R180">
        <v>3.3067157218641698</v>
      </c>
      <c r="S180">
        <v>2.7730965614318799</v>
      </c>
      <c r="T180">
        <v>12.835475512913273</v>
      </c>
      <c r="U180">
        <v>1.23993828551036</v>
      </c>
    </row>
    <row r="181" spans="1:21" x14ac:dyDescent="0.45">
      <c r="A181">
        <v>1925</v>
      </c>
      <c r="B181" t="s">
        <v>1753</v>
      </c>
      <c r="C181" t="s">
        <v>106</v>
      </c>
      <c r="D181">
        <v>37</v>
      </c>
      <c r="E181">
        <v>27</v>
      </c>
      <c r="F181">
        <v>0.72972972972972971</v>
      </c>
      <c r="G181">
        <v>9</v>
      </c>
      <c r="H181">
        <v>18</v>
      </c>
      <c r="I181">
        <v>1</v>
      </c>
      <c r="J181">
        <v>217.1</v>
      </c>
      <c r="K181">
        <v>64</v>
      </c>
      <c r="L181">
        <v>2.6503071826431701</v>
      </c>
      <c r="M181">
        <v>3.1058287296599598</v>
      </c>
      <c r="N181">
        <v>0.41411049728799498</v>
      </c>
      <c r="O181">
        <v>0.28749999999999998</v>
      </c>
      <c r="P181">
        <v>0.301488833746898</v>
      </c>
      <c r="Q181">
        <v>5.0107370171847396</v>
      </c>
      <c r="R181">
        <v>4.4047121218722802</v>
      </c>
      <c r="S181">
        <v>2.7535014152526802</v>
      </c>
      <c r="T181">
        <v>12.0558710613766</v>
      </c>
      <c r="U181">
        <v>1.5092027012273601</v>
      </c>
    </row>
    <row r="182" spans="1:21" x14ac:dyDescent="0.45">
      <c r="A182">
        <v>1937</v>
      </c>
      <c r="B182" t="s">
        <v>1860</v>
      </c>
      <c r="C182" t="s">
        <v>132</v>
      </c>
      <c r="D182">
        <v>50</v>
      </c>
      <c r="E182">
        <v>30</v>
      </c>
      <c r="F182">
        <v>0.6</v>
      </c>
      <c r="G182">
        <v>15</v>
      </c>
      <c r="H182">
        <v>19</v>
      </c>
      <c r="I182">
        <v>4</v>
      </c>
      <c r="J182">
        <v>220.1</v>
      </c>
      <c r="K182">
        <v>135</v>
      </c>
      <c r="L182">
        <v>5.5143730544607896</v>
      </c>
      <c r="M182">
        <v>3.3494710404872898</v>
      </c>
      <c r="N182">
        <v>0.98033298745969699</v>
      </c>
      <c r="O182">
        <v>0.28651685393258403</v>
      </c>
      <c r="P182">
        <v>0.31600547195622403</v>
      </c>
      <c r="Q182">
        <v>5.3101370154066903</v>
      </c>
      <c r="R182">
        <v>4.5346854445740501</v>
      </c>
      <c r="S182">
        <v>2.7512781620025599</v>
      </c>
      <c r="T182">
        <v>8.9141412448882953</v>
      </c>
      <c r="U182">
        <v>1.5295010035829499</v>
      </c>
    </row>
    <row r="183" spans="1:21" x14ac:dyDescent="0.45">
      <c r="A183">
        <v>1984</v>
      </c>
      <c r="B183" t="s">
        <v>721</v>
      </c>
      <c r="C183" t="s">
        <v>229</v>
      </c>
      <c r="D183">
        <v>29</v>
      </c>
      <c r="E183">
        <v>29</v>
      </c>
      <c r="F183">
        <v>1</v>
      </c>
      <c r="G183">
        <v>10</v>
      </c>
      <c r="H183">
        <v>14</v>
      </c>
      <c r="I183">
        <v>0</v>
      </c>
      <c r="J183">
        <v>189</v>
      </c>
      <c r="K183">
        <v>111</v>
      </c>
      <c r="L183">
        <v>5.2857147124529398</v>
      </c>
      <c r="M183">
        <v>3.5714288597655002</v>
      </c>
      <c r="N183">
        <v>0.61904766902602004</v>
      </c>
      <c r="O183">
        <v>0.23888888888888801</v>
      </c>
      <c r="P183">
        <v>0.26677852348993197</v>
      </c>
      <c r="Q183">
        <v>4.0476193744008997</v>
      </c>
      <c r="R183">
        <v>3.75766944068166</v>
      </c>
      <c r="S183">
        <v>2.74280357360839</v>
      </c>
      <c r="T183">
        <v>15.321868238777903</v>
      </c>
      <c r="U183">
        <v>1.30687841238826</v>
      </c>
    </row>
    <row r="184" spans="1:21" x14ac:dyDescent="0.45">
      <c r="A184">
        <v>1940</v>
      </c>
      <c r="B184" t="s">
        <v>1598</v>
      </c>
      <c r="C184" t="s">
        <v>753</v>
      </c>
      <c r="D184">
        <v>38</v>
      </c>
      <c r="E184">
        <v>31</v>
      </c>
      <c r="F184">
        <v>0.81578947368421051</v>
      </c>
      <c r="G184">
        <v>17</v>
      </c>
      <c r="H184">
        <v>16</v>
      </c>
      <c r="I184">
        <v>1</v>
      </c>
      <c r="J184">
        <v>252</v>
      </c>
      <c r="K184">
        <v>96</v>
      </c>
      <c r="L184">
        <v>3.4285714285714199</v>
      </c>
      <c r="M184">
        <v>2.8928571428571401</v>
      </c>
      <c r="N184">
        <v>0.71428571428571397</v>
      </c>
      <c r="O184">
        <v>0.270377733598409</v>
      </c>
      <c r="P184">
        <v>0.28314606741573001</v>
      </c>
      <c r="Q184">
        <v>4.5714285714285703</v>
      </c>
      <c r="R184">
        <v>4.1481397431994198</v>
      </c>
      <c r="S184">
        <v>2.7373523712158199</v>
      </c>
      <c r="T184">
        <v>11.669765372025337</v>
      </c>
      <c r="U184">
        <v>1.40079365079365</v>
      </c>
    </row>
    <row r="185" spans="1:21" x14ac:dyDescent="0.45">
      <c r="A185">
        <v>1984</v>
      </c>
      <c r="B185" t="s">
        <v>1227</v>
      </c>
      <c r="C185" t="s">
        <v>555</v>
      </c>
      <c r="D185">
        <v>33</v>
      </c>
      <c r="E185">
        <v>33</v>
      </c>
      <c r="F185">
        <v>1</v>
      </c>
      <c r="G185">
        <v>12</v>
      </c>
      <c r="H185">
        <v>12</v>
      </c>
      <c r="I185">
        <v>0</v>
      </c>
      <c r="J185">
        <v>229.2</v>
      </c>
      <c r="K185">
        <v>87</v>
      </c>
      <c r="L185">
        <v>3.4092889753893201</v>
      </c>
      <c r="M185">
        <v>2.39042100573274</v>
      </c>
      <c r="N185">
        <v>0.90130628085005005</v>
      </c>
      <c r="O185">
        <v>0.26431718061673998</v>
      </c>
      <c r="P185">
        <v>0.27192982456140302</v>
      </c>
      <c r="Q185">
        <v>3.7619740418088998</v>
      </c>
      <c r="R185">
        <v>4.1615750905721498</v>
      </c>
      <c r="S185">
        <v>2.7304763793945299</v>
      </c>
      <c r="T185">
        <v>13.404156771573147</v>
      </c>
      <c r="U185">
        <v>1.31059512336166</v>
      </c>
    </row>
    <row r="186" spans="1:21" x14ac:dyDescent="0.45">
      <c r="A186">
        <v>1970</v>
      </c>
      <c r="B186" t="s">
        <v>1139</v>
      </c>
      <c r="C186" t="s">
        <v>379</v>
      </c>
      <c r="D186">
        <v>43</v>
      </c>
      <c r="E186">
        <v>37</v>
      </c>
      <c r="F186">
        <v>0.86046511627906974</v>
      </c>
      <c r="G186">
        <v>18</v>
      </c>
      <c r="H186">
        <v>11</v>
      </c>
      <c r="I186">
        <v>0</v>
      </c>
      <c r="J186">
        <v>284.2</v>
      </c>
      <c r="K186">
        <v>154</v>
      </c>
      <c r="L186">
        <v>4.8688521110408001</v>
      </c>
      <c r="M186">
        <v>3.9519903498707798</v>
      </c>
      <c r="N186">
        <v>0.853629915572089</v>
      </c>
      <c r="O186">
        <v>0.25803489439853</v>
      </c>
      <c r="P186">
        <v>0.27973568281938299</v>
      </c>
      <c r="Q186">
        <v>3.6042151990821498</v>
      </c>
      <c r="R186">
        <v>4.1490215335300196</v>
      </c>
      <c r="S186">
        <v>2.7289192676544101</v>
      </c>
      <c r="T186">
        <v>10.281044682791034</v>
      </c>
      <c r="U186">
        <v>1.42622940626447</v>
      </c>
    </row>
    <row r="187" spans="1:21" x14ac:dyDescent="0.45">
      <c r="A187">
        <v>1951</v>
      </c>
      <c r="B187" t="s">
        <v>879</v>
      </c>
      <c r="C187" t="s">
        <v>790</v>
      </c>
      <c r="D187">
        <v>33</v>
      </c>
      <c r="E187">
        <v>19</v>
      </c>
      <c r="F187">
        <v>0.5757575757575758</v>
      </c>
      <c r="G187">
        <v>11</v>
      </c>
      <c r="H187">
        <v>8</v>
      </c>
      <c r="I187">
        <v>2</v>
      </c>
      <c r="J187">
        <v>156</v>
      </c>
      <c r="K187">
        <v>71</v>
      </c>
      <c r="L187">
        <v>4.0961538461538396</v>
      </c>
      <c r="M187">
        <v>3.9807692307692299</v>
      </c>
      <c r="N187">
        <v>0.23076923076923</v>
      </c>
      <c r="O187">
        <v>0.23946037099494</v>
      </c>
      <c r="P187">
        <v>0.26640926640926599</v>
      </c>
      <c r="Q187">
        <v>2.8846153846153801</v>
      </c>
      <c r="R187">
        <v>3.2478047590989298</v>
      </c>
      <c r="S187">
        <v>2.7229595184326101</v>
      </c>
      <c r="T187">
        <v>13.367255817760086</v>
      </c>
      <c r="U187">
        <v>1.3525641025641</v>
      </c>
    </row>
    <row r="188" spans="1:21" x14ac:dyDescent="0.45">
      <c r="A188">
        <v>2012</v>
      </c>
      <c r="B188" t="s">
        <v>318</v>
      </c>
      <c r="C188" t="s">
        <v>59</v>
      </c>
      <c r="D188">
        <v>22</v>
      </c>
      <c r="E188">
        <v>22</v>
      </c>
      <c r="F188">
        <v>1</v>
      </c>
      <c r="G188">
        <v>9</v>
      </c>
      <c r="H188">
        <v>10</v>
      </c>
      <c r="I188">
        <v>0</v>
      </c>
      <c r="J188">
        <v>126.2</v>
      </c>
      <c r="K188">
        <v>133</v>
      </c>
      <c r="L188">
        <v>9.4500013281171498</v>
      </c>
      <c r="M188">
        <v>2.55789509633246</v>
      </c>
      <c r="N188">
        <v>0.85263169877748701</v>
      </c>
      <c r="O188">
        <v>0.25100401606425699</v>
      </c>
      <c r="P188">
        <v>0.320113314447592</v>
      </c>
      <c r="Q188">
        <v>3.7657900029339002</v>
      </c>
      <c r="R188">
        <v>3.1260310468383099</v>
      </c>
      <c r="S188">
        <v>2.7220344543457</v>
      </c>
      <c r="T188">
        <v>20.044071891091065</v>
      </c>
      <c r="U188">
        <v>1.2710528102145799</v>
      </c>
    </row>
    <row r="189" spans="1:21" x14ac:dyDescent="0.45">
      <c r="A189">
        <v>1990</v>
      </c>
      <c r="B189" t="s">
        <v>1173</v>
      </c>
      <c r="C189" t="s">
        <v>106</v>
      </c>
      <c r="D189">
        <v>25</v>
      </c>
      <c r="E189">
        <v>25</v>
      </c>
      <c r="F189">
        <v>1</v>
      </c>
      <c r="G189">
        <v>8</v>
      </c>
      <c r="H189">
        <v>9</v>
      </c>
      <c r="I189">
        <v>0</v>
      </c>
      <c r="J189">
        <v>137</v>
      </c>
      <c r="K189">
        <v>79</v>
      </c>
      <c r="L189">
        <v>5.1897821779531599</v>
      </c>
      <c r="M189">
        <v>3.0218984833651299</v>
      </c>
      <c r="N189">
        <v>0.39416067174327801</v>
      </c>
      <c r="O189">
        <v>0.246601941747572</v>
      </c>
      <c r="P189">
        <v>0.28139534883720901</v>
      </c>
      <c r="Q189">
        <v>3.6788329362705898</v>
      </c>
      <c r="R189">
        <v>3.3411458509758298</v>
      </c>
      <c r="S189">
        <v>2.7212255001068102</v>
      </c>
      <c r="T189">
        <v>17.633541240692129</v>
      </c>
      <c r="U189">
        <v>1.26277400391827</v>
      </c>
    </row>
    <row r="190" spans="1:21" x14ac:dyDescent="0.45">
      <c r="A190">
        <v>2012</v>
      </c>
      <c r="B190" t="s">
        <v>1228</v>
      </c>
      <c r="C190" t="s">
        <v>68</v>
      </c>
      <c r="D190">
        <v>32</v>
      </c>
      <c r="E190">
        <v>32</v>
      </c>
      <c r="F190">
        <v>1</v>
      </c>
      <c r="G190">
        <v>11</v>
      </c>
      <c r="H190">
        <v>11</v>
      </c>
      <c r="I190">
        <v>0</v>
      </c>
      <c r="J190">
        <v>193.2</v>
      </c>
      <c r="K190">
        <v>140</v>
      </c>
      <c r="L190">
        <v>6.5060239255179901</v>
      </c>
      <c r="M190">
        <v>3.6247847585028801</v>
      </c>
      <c r="N190">
        <v>0.60413079308381301</v>
      </c>
      <c r="O190">
        <v>0.247326203208556</v>
      </c>
      <c r="P190">
        <v>0.28907563025209998</v>
      </c>
      <c r="Q190">
        <v>3.7641995569068301</v>
      </c>
      <c r="R190">
        <v>3.7450544875835301</v>
      </c>
      <c r="S190">
        <v>2.7041561603546098</v>
      </c>
      <c r="T190">
        <v>13.689790561795212</v>
      </c>
      <c r="U190">
        <v>1.3580034066755799</v>
      </c>
    </row>
    <row r="191" spans="1:21" x14ac:dyDescent="0.45">
      <c r="A191">
        <v>2001</v>
      </c>
      <c r="B191" t="s">
        <v>1524</v>
      </c>
      <c r="C191" t="s">
        <v>34</v>
      </c>
      <c r="D191">
        <v>33</v>
      </c>
      <c r="E191">
        <v>33</v>
      </c>
      <c r="F191">
        <v>1</v>
      </c>
      <c r="G191">
        <v>17</v>
      </c>
      <c r="H191">
        <v>5</v>
      </c>
      <c r="I191">
        <v>0</v>
      </c>
      <c r="J191">
        <v>180.1</v>
      </c>
      <c r="K191">
        <v>171</v>
      </c>
      <c r="L191">
        <v>8.5341947299308902</v>
      </c>
      <c r="M191">
        <v>4.7412192944060498</v>
      </c>
      <c r="N191">
        <v>0.94824385888120999</v>
      </c>
      <c r="O191">
        <v>0.225416036308623</v>
      </c>
      <c r="P191">
        <v>0.27600849256900201</v>
      </c>
      <c r="Q191">
        <v>4.3918662937655997</v>
      </c>
      <c r="R191">
        <v>4.2191921172354903</v>
      </c>
      <c r="S191">
        <v>2.6998374462127601</v>
      </c>
      <c r="T191">
        <v>13.253747463226276</v>
      </c>
      <c r="U191">
        <v>1.3530497167661699</v>
      </c>
    </row>
    <row r="192" spans="1:21" x14ac:dyDescent="0.45">
      <c r="A192">
        <v>1993</v>
      </c>
      <c r="B192" t="s">
        <v>1292</v>
      </c>
      <c r="C192" t="s">
        <v>37</v>
      </c>
      <c r="D192">
        <v>32</v>
      </c>
      <c r="E192">
        <v>32</v>
      </c>
      <c r="F192">
        <v>1</v>
      </c>
      <c r="G192">
        <v>10</v>
      </c>
      <c r="H192">
        <v>10</v>
      </c>
      <c r="I192">
        <v>0</v>
      </c>
      <c r="J192">
        <v>210.2</v>
      </c>
      <c r="K192">
        <v>132</v>
      </c>
      <c r="L192">
        <v>5.63924037017724</v>
      </c>
      <c r="M192">
        <v>2.5205695593974</v>
      </c>
      <c r="N192">
        <v>0.93987339502954104</v>
      </c>
      <c r="O192">
        <v>0.25243902439024302</v>
      </c>
      <c r="P192">
        <v>0.27777777777777701</v>
      </c>
      <c r="Q192">
        <v>3.88765813398583</v>
      </c>
      <c r="R192">
        <v>3.9756894694137102</v>
      </c>
      <c r="S192">
        <v>2.69960284233093</v>
      </c>
      <c r="T192">
        <v>13.666739389300332</v>
      </c>
      <c r="U192">
        <v>1.2626581973629101</v>
      </c>
    </row>
    <row r="193" spans="1:21" x14ac:dyDescent="0.45">
      <c r="A193">
        <v>2010</v>
      </c>
      <c r="B193" t="s">
        <v>908</v>
      </c>
      <c r="C193" t="s">
        <v>184</v>
      </c>
      <c r="D193">
        <v>21</v>
      </c>
      <c r="E193">
        <v>21</v>
      </c>
      <c r="F193">
        <v>1</v>
      </c>
      <c r="G193">
        <v>9</v>
      </c>
      <c r="H193">
        <v>10</v>
      </c>
      <c r="I193">
        <v>0</v>
      </c>
      <c r="J193">
        <v>126.2</v>
      </c>
      <c r="K193">
        <v>123</v>
      </c>
      <c r="L193">
        <v>8.7394733332795198</v>
      </c>
      <c r="M193">
        <v>4.0499998373734298</v>
      </c>
      <c r="N193">
        <v>0.56842102980679798</v>
      </c>
      <c r="O193">
        <v>0.22080679405520101</v>
      </c>
      <c r="P193">
        <v>0.28235294117646997</v>
      </c>
      <c r="Q193">
        <v>2.98421040648569</v>
      </c>
      <c r="R193">
        <v>3.4962634621300501</v>
      </c>
      <c r="S193">
        <v>2.6977615356445299</v>
      </c>
      <c r="T193">
        <v>20.811303274972087</v>
      </c>
      <c r="U193">
        <v>1.2710525805402</v>
      </c>
    </row>
    <row r="194" spans="1:21" x14ac:dyDescent="0.45">
      <c r="A194">
        <v>1934</v>
      </c>
      <c r="B194" t="s">
        <v>1090</v>
      </c>
      <c r="C194" t="s">
        <v>106</v>
      </c>
      <c r="D194">
        <v>33</v>
      </c>
      <c r="E194">
        <v>23</v>
      </c>
      <c r="F194">
        <v>0.69696969696969702</v>
      </c>
      <c r="G194">
        <v>10</v>
      </c>
      <c r="H194">
        <v>13</v>
      </c>
      <c r="I194">
        <v>3</v>
      </c>
      <c r="J194">
        <v>198.2</v>
      </c>
      <c r="K194">
        <v>75</v>
      </c>
      <c r="L194">
        <v>3.3976503978050001</v>
      </c>
      <c r="M194">
        <v>4.4848985251026097</v>
      </c>
      <c r="N194">
        <v>0.31711403712846697</v>
      </c>
      <c r="O194">
        <v>0.25608194622279101</v>
      </c>
      <c r="P194">
        <v>0.27610872675250298</v>
      </c>
      <c r="Q194">
        <v>3.4882544084131402</v>
      </c>
      <c r="R194">
        <v>4.3939825501765997</v>
      </c>
      <c r="S194">
        <v>2.6865875720977699</v>
      </c>
      <c r="T194">
        <v>13.18870262666178</v>
      </c>
      <c r="U194">
        <v>1.50503328732399</v>
      </c>
    </row>
    <row r="195" spans="1:21" x14ac:dyDescent="0.45">
      <c r="A195">
        <v>1953</v>
      </c>
      <c r="B195" t="s">
        <v>1054</v>
      </c>
      <c r="C195" t="s">
        <v>564</v>
      </c>
      <c r="D195">
        <v>29</v>
      </c>
      <c r="E195">
        <v>26</v>
      </c>
      <c r="F195">
        <v>0.89655172413793105</v>
      </c>
      <c r="G195">
        <v>13</v>
      </c>
      <c r="H195">
        <v>11</v>
      </c>
      <c r="I195">
        <v>0</v>
      </c>
      <c r="J195">
        <v>204</v>
      </c>
      <c r="K195">
        <v>113</v>
      </c>
      <c r="L195">
        <v>4.98529411764705</v>
      </c>
      <c r="M195">
        <v>4.4558823529411704</v>
      </c>
      <c r="N195">
        <v>0.75</v>
      </c>
      <c r="O195">
        <v>0.21642764015645299</v>
      </c>
      <c r="P195">
        <v>0.23390894819466199</v>
      </c>
      <c r="Q195">
        <v>3.3970588235294099</v>
      </c>
      <c r="R195">
        <v>4.1104302537207502</v>
      </c>
      <c r="S195">
        <v>2.6856737136840798</v>
      </c>
      <c r="T195">
        <v>15.002729021269687</v>
      </c>
      <c r="U195">
        <v>1.3088235294117601</v>
      </c>
    </row>
    <row r="196" spans="1:21" x14ac:dyDescent="0.45">
      <c r="A196">
        <v>1932</v>
      </c>
      <c r="B196" t="s">
        <v>1141</v>
      </c>
      <c r="C196" t="s">
        <v>37</v>
      </c>
      <c r="D196">
        <v>39</v>
      </c>
      <c r="E196">
        <v>23</v>
      </c>
      <c r="F196">
        <v>0.58974358974358976</v>
      </c>
      <c r="G196">
        <v>14</v>
      </c>
      <c r="H196">
        <v>10</v>
      </c>
      <c r="I196">
        <v>4</v>
      </c>
      <c r="J196">
        <v>214.1</v>
      </c>
      <c r="K196">
        <v>64</v>
      </c>
      <c r="L196">
        <v>2.6874032457941399</v>
      </c>
      <c r="M196">
        <v>1.0917575686038701</v>
      </c>
      <c r="N196">
        <v>0.62986013573300204</v>
      </c>
      <c r="O196">
        <v>0.24492234169653501</v>
      </c>
      <c r="P196">
        <v>0.25065963060685997</v>
      </c>
      <c r="Q196">
        <v>3.61119811153588</v>
      </c>
      <c r="R196">
        <v>3.7138316293973599</v>
      </c>
      <c r="S196">
        <v>2.6598985195159899</v>
      </c>
      <c r="T196">
        <v>11.048809234912573</v>
      </c>
      <c r="U196">
        <v>1.07776067669869</v>
      </c>
    </row>
    <row r="197" spans="1:21" x14ac:dyDescent="0.45">
      <c r="A197">
        <v>1986</v>
      </c>
      <c r="B197" t="s">
        <v>798</v>
      </c>
      <c r="C197" t="s">
        <v>132</v>
      </c>
      <c r="D197">
        <v>21</v>
      </c>
      <c r="E197">
        <v>21</v>
      </c>
      <c r="F197">
        <v>1</v>
      </c>
      <c r="G197">
        <v>9</v>
      </c>
      <c r="H197">
        <v>4</v>
      </c>
      <c r="I197">
        <v>0</v>
      </c>
      <c r="J197">
        <v>146.1</v>
      </c>
      <c r="K197">
        <v>70</v>
      </c>
      <c r="L197">
        <v>4.3052397785216003</v>
      </c>
      <c r="M197">
        <v>2.7061507179278599</v>
      </c>
      <c r="N197">
        <v>0.36902055244470799</v>
      </c>
      <c r="O197">
        <v>0.248648648648648</v>
      </c>
      <c r="P197">
        <v>0.27557411273486399</v>
      </c>
      <c r="Q197">
        <v>2.46013701629805</v>
      </c>
      <c r="R197">
        <v>3.2698724220491102</v>
      </c>
      <c r="S197">
        <v>2.65373611450195</v>
      </c>
      <c r="T197">
        <v>20.471678597586472</v>
      </c>
      <c r="U197">
        <v>1.2437359360173501</v>
      </c>
    </row>
    <row r="198" spans="1:21" x14ac:dyDescent="0.45">
      <c r="A198">
        <v>1933</v>
      </c>
      <c r="B198" t="s">
        <v>1124</v>
      </c>
      <c r="C198" t="s">
        <v>199</v>
      </c>
      <c r="D198">
        <v>19</v>
      </c>
      <c r="E198">
        <v>15</v>
      </c>
      <c r="F198">
        <v>0.78947368421052633</v>
      </c>
      <c r="G198">
        <v>7</v>
      </c>
      <c r="H198">
        <v>4</v>
      </c>
      <c r="I198">
        <v>0</v>
      </c>
      <c r="J198">
        <v>123.1</v>
      </c>
      <c r="K198">
        <v>75</v>
      </c>
      <c r="L198">
        <v>5.4729745529101299</v>
      </c>
      <c r="M198">
        <v>2.2621628152028501</v>
      </c>
      <c r="N198">
        <v>0.51081095827161205</v>
      </c>
      <c r="O198">
        <v>0.26380368098159501</v>
      </c>
      <c r="P198">
        <v>0.29975429975429901</v>
      </c>
      <c r="Q198">
        <v>3.5756767079012799</v>
      </c>
      <c r="R198">
        <v>3.2001660736187301</v>
      </c>
      <c r="S198">
        <v>2.65334796905517</v>
      </c>
      <c r="T198">
        <v>22.623282683523026</v>
      </c>
      <c r="U198">
        <v>1.2972976718009199</v>
      </c>
    </row>
    <row r="199" spans="1:21" x14ac:dyDescent="0.45">
      <c r="A199">
        <v>1975</v>
      </c>
      <c r="B199" t="s">
        <v>162</v>
      </c>
      <c r="C199" t="s">
        <v>37</v>
      </c>
      <c r="D199">
        <v>18</v>
      </c>
      <c r="E199">
        <v>18</v>
      </c>
      <c r="F199">
        <v>1</v>
      </c>
      <c r="G199">
        <v>8</v>
      </c>
      <c r="H199">
        <v>6</v>
      </c>
      <c r="I199">
        <v>0</v>
      </c>
      <c r="J199">
        <v>120.2</v>
      </c>
      <c r="K199">
        <v>95</v>
      </c>
      <c r="L199">
        <v>7.08563506044693</v>
      </c>
      <c r="M199">
        <v>2.68508275974831</v>
      </c>
      <c r="N199">
        <v>0.59668505772184599</v>
      </c>
      <c r="O199">
        <v>0.206971677559912</v>
      </c>
      <c r="P199">
        <v>0.24438202247190999</v>
      </c>
      <c r="Q199">
        <v>2.7596683919635399</v>
      </c>
      <c r="R199">
        <v>2.8193325210995202</v>
      </c>
      <c r="S199">
        <v>2.6489334106445299</v>
      </c>
      <c r="T199">
        <v>23.840400695800767</v>
      </c>
      <c r="U199">
        <v>1.0856353133550201</v>
      </c>
    </row>
    <row r="200" spans="1:21" x14ac:dyDescent="0.45">
      <c r="A200">
        <v>1932</v>
      </c>
      <c r="B200" t="s">
        <v>1387</v>
      </c>
      <c r="C200" t="s">
        <v>240</v>
      </c>
      <c r="D200">
        <v>44</v>
      </c>
      <c r="E200">
        <v>22</v>
      </c>
      <c r="F200">
        <v>0.5</v>
      </c>
      <c r="G200">
        <v>10</v>
      </c>
      <c r="H200">
        <v>13</v>
      </c>
      <c r="I200">
        <v>0</v>
      </c>
      <c r="J200">
        <v>196.1</v>
      </c>
      <c r="K200">
        <v>113</v>
      </c>
      <c r="L200">
        <v>5.1799669834977298</v>
      </c>
      <c r="M200">
        <v>3.2088291048216</v>
      </c>
      <c r="N200">
        <v>0.550084989397989</v>
      </c>
      <c r="O200">
        <v>0.25680933852139998</v>
      </c>
      <c r="P200">
        <v>0.28792569659442702</v>
      </c>
      <c r="Q200">
        <v>4.0797970047017502</v>
      </c>
      <c r="R200">
        <v>3.7682349536913802</v>
      </c>
      <c r="S200">
        <v>2.6377177238464302</v>
      </c>
      <c r="T200">
        <v>9.7115970741618565</v>
      </c>
      <c r="U200">
        <v>1.3650257144320399</v>
      </c>
    </row>
    <row r="201" spans="1:21" x14ac:dyDescent="0.45">
      <c r="A201">
        <v>1944</v>
      </c>
      <c r="B201" t="s">
        <v>989</v>
      </c>
      <c r="C201" t="s">
        <v>54</v>
      </c>
      <c r="D201">
        <v>34</v>
      </c>
      <c r="E201">
        <v>20</v>
      </c>
      <c r="F201">
        <v>0.58823529411764708</v>
      </c>
      <c r="G201">
        <v>9</v>
      </c>
      <c r="H201">
        <v>9</v>
      </c>
      <c r="I201">
        <v>1</v>
      </c>
      <c r="J201">
        <v>191.1</v>
      </c>
      <c r="K201">
        <v>65</v>
      </c>
      <c r="L201">
        <v>3.0574918581452302</v>
      </c>
      <c r="M201">
        <v>2.1167251325620802</v>
      </c>
      <c r="N201">
        <v>0.42334502651241601</v>
      </c>
      <c r="O201">
        <v>0.23480662983425399</v>
      </c>
      <c r="P201">
        <v>0.24769230769230699</v>
      </c>
      <c r="Q201">
        <v>3.2456452032618599</v>
      </c>
      <c r="R201">
        <v>3.3276716457771398</v>
      </c>
      <c r="S201">
        <v>2.6348996162414502</v>
      </c>
      <c r="T201">
        <v>12.554521700915144</v>
      </c>
      <c r="U201">
        <v>1.12369358889098</v>
      </c>
    </row>
    <row r="202" spans="1:21" x14ac:dyDescent="0.45">
      <c r="A202">
        <v>1954</v>
      </c>
      <c r="B202" t="s">
        <v>519</v>
      </c>
      <c r="C202" t="s">
        <v>240</v>
      </c>
      <c r="D202">
        <v>11</v>
      </c>
      <c r="E202">
        <v>10</v>
      </c>
      <c r="F202">
        <v>0.90909090909090906</v>
      </c>
      <c r="G202">
        <v>4</v>
      </c>
      <c r="H202">
        <v>4</v>
      </c>
      <c r="I202">
        <v>0</v>
      </c>
      <c r="J202">
        <v>81</v>
      </c>
      <c r="K202">
        <v>48</v>
      </c>
      <c r="L202">
        <v>5.3333333333333304</v>
      </c>
      <c r="M202">
        <v>2.1111111111111098</v>
      </c>
      <c r="N202">
        <v>0.33333333333333298</v>
      </c>
      <c r="O202">
        <v>0.245283018867924</v>
      </c>
      <c r="P202">
        <v>0.28089887640449401</v>
      </c>
      <c r="Q202">
        <v>2</v>
      </c>
      <c r="R202">
        <v>2.4348677140695001</v>
      </c>
      <c r="S202">
        <v>2.62423515319824</v>
      </c>
      <c r="T202">
        <v>38.647826801646808</v>
      </c>
      <c r="U202">
        <v>1.19753086419753</v>
      </c>
    </row>
    <row r="203" spans="1:21" x14ac:dyDescent="0.45">
      <c r="A203">
        <v>1944</v>
      </c>
      <c r="B203" t="s">
        <v>1027</v>
      </c>
      <c r="C203" t="s">
        <v>132</v>
      </c>
      <c r="D203">
        <v>40</v>
      </c>
      <c r="E203">
        <v>30</v>
      </c>
      <c r="F203">
        <v>0.75</v>
      </c>
      <c r="G203">
        <v>13</v>
      </c>
      <c r="H203">
        <v>16</v>
      </c>
      <c r="I203">
        <v>3</v>
      </c>
      <c r="J203">
        <v>241.1</v>
      </c>
      <c r="K203">
        <v>84</v>
      </c>
      <c r="L203">
        <v>3.1325971472340699</v>
      </c>
      <c r="M203">
        <v>3.8411607876798799</v>
      </c>
      <c r="N203">
        <v>0.223756939088148</v>
      </c>
      <c r="O203">
        <v>0.24812030075187899</v>
      </c>
      <c r="P203">
        <v>0.267538644470868</v>
      </c>
      <c r="Q203">
        <v>3.31906126314087</v>
      </c>
      <c r="R203">
        <v>3.6564057634534901</v>
      </c>
      <c r="S203">
        <v>2.6227171421050999</v>
      </c>
      <c r="T203">
        <v>10.622004425525654</v>
      </c>
      <c r="U203">
        <v>1.3839781047304001</v>
      </c>
    </row>
    <row r="204" spans="1:21" x14ac:dyDescent="0.45">
      <c r="A204">
        <v>1992</v>
      </c>
      <c r="B204" t="s">
        <v>754</v>
      </c>
      <c r="C204" t="s">
        <v>59</v>
      </c>
      <c r="D204">
        <v>14</v>
      </c>
      <c r="E204">
        <v>14</v>
      </c>
      <c r="F204">
        <v>1</v>
      </c>
      <c r="G204">
        <v>11</v>
      </c>
      <c r="H204">
        <v>2</v>
      </c>
      <c r="I204">
        <v>0</v>
      </c>
      <c r="J204">
        <v>100.1</v>
      </c>
      <c r="K204">
        <v>62</v>
      </c>
      <c r="L204">
        <v>5.5614620759507503</v>
      </c>
      <c r="M204">
        <v>2.0631230281752702</v>
      </c>
      <c r="N204">
        <v>0.35880400490004799</v>
      </c>
      <c r="O204">
        <v>0.20596205962059599</v>
      </c>
      <c r="P204">
        <v>0.237623762376237</v>
      </c>
      <c r="Q204">
        <v>1.79402002450024</v>
      </c>
      <c r="R204">
        <v>2.8132185672316599</v>
      </c>
      <c r="S204">
        <v>2.6115040779113698</v>
      </c>
      <c r="T204">
        <v>30.218832901545849</v>
      </c>
      <c r="U204">
        <v>0.98671101347513301</v>
      </c>
    </row>
    <row r="205" spans="1:21" x14ac:dyDescent="0.45">
      <c r="A205">
        <v>1924</v>
      </c>
      <c r="B205" t="s">
        <v>863</v>
      </c>
      <c r="C205" t="s">
        <v>37</v>
      </c>
      <c r="D205">
        <v>33</v>
      </c>
      <c r="E205">
        <v>22</v>
      </c>
      <c r="F205">
        <v>0.66666666666666663</v>
      </c>
      <c r="G205">
        <v>16</v>
      </c>
      <c r="H205">
        <v>3</v>
      </c>
      <c r="I205">
        <v>0</v>
      </c>
      <c r="J205">
        <v>194</v>
      </c>
      <c r="K205">
        <v>53</v>
      </c>
      <c r="L205">
        <v>2.4587628865979299</v>
      </c>
      <c r="M205">
        <v>2.87628865979381</v>
      </c>
      <c r="N205">
        <v>0.13917525773195799</v>
      </c>
      <c r="O205">
        <v>0.23749999999999999</v>
      </c>
      <c r="P205">
        <v>0.25301204819277101</v>
      </c>
      <c r="Q205">
        <v>2.8298969072164901</v>
      </c>
      <c r="R205">
        <v>3.8542246218809102</v>
      </c>
      <c r="S205">
        <v>2.60975861549377</v>
      </c>
      <c r="T205">
        <v>12.811542294242143</v>
      </c>
      <c r="U205">
        <v>1.2010309278350499</v>
      </c>
    </row>
    <row r="206" spans="1:21" x14ac:dyDescent="0.45">
      <c r="A206">
        <v>1973</v>
      </c>
      <c r="B206" t="s">
        <v>751</v>
      </c>
      <c r="C206" t="s">
        <v>379</v>
      </c>
      <c r="D206">
        <v>17</v>
      </c>
      <c r="E206">
        <v>17</v>
      </c>
      <c r="F206">
        <v>1</v>
      </c>
      <c r="G206">
        <v>10</v>
      </c>
      <c r="H206">
        <v>5</v>
      </c>
      <c r="I206">
        <v>0</v>
      </c>
      <c r="J206">
        <v>134</v>
      </c>
      <c r="K206">
        <v>64</v>
      </c>
      <c r="L206">
        <v>4.29850746268656</v>
      </c>
      <c r="M206">
        <v>3.2910447761194002</v>
      </c>
      <c r="N206">
        <v>0.33582089552238797</v>
      </c>
      <c r="O206">
        <v>0.19496855345911901</v>
      </c>
      <c r="P206">
        <v>0.21568627450980299</v>
      </c>
      <c r="Q206">
        <v>1.5447761194029801</v>
      </c>
      <c r="R206">
        <v>3.2146611982317101</v>
      </c>
      <c r="S206">
        <v>2.6096491813659601</v>
      </c>
      <c r="T206">
        <v>24.868421610663855</v>
      </c>
      <c r="U206">
        <v>1.0597014925373101</v>
      </c>
    </row>
    <row r="207" spans="1:21" x14ac:dyDescent="0.45">
      <c r="A207">
        <v>1952</v>
      </c>
      <c r="B207" t="s">
        <v>242</v>
      </c>
      <c r="C207" t="s">
        <v>240</v>
      </c>
      <c r="D207">
        <v>12</v>
      </c>
      <c r="E207">
        <v>11</v>
      </c>
      <c r="F207">
        <v>0.91666666666666663</v>
      </c>
      <c r="G207">
        <v>6</v>
      </c>
      <c r="H207">
        <v>3</v>
      </c>
      <c r="I207">
        <v>0</v>
      </c>
      <c r="J207">
        <v>88</v>
      </c>
      <c r="K207">
        <v>64</v>
      </c>
      <c r="L207">
        <v>6.5454545454545396</v>
      </c>
      <c r="M207">
        <v>2.6590909090908998</v>
      </c>
      <c r="N207">
        <v>0.30681818181818099</v>
      </c>
      <c r="O207">
        <v>0.194444444444444</v>
      </c>
      <c r="P207">
        <v>0.23346303501945501</v>
      </c>
      <c r="Q207">
        <v>2.0454545454545401</v>
      </c>
      <c r="R207">
        <v>2.3339319402521301</v>
      </c>
      <c r="S207">
        <v>2.5967726707458398</v>
      </c>
      <c r="T207">
        <v>35.056431055068835</v>
      </c>
      <c r="U207">
        <v>1.01136363636363</v>
      </c>
    </row>
    <row r="208" spans="1:21" x14ac:dyDescent="0.45">
      <c r="A208">
        <v>1943</v>
      </c>
      <c r="B208" t="s">
        <v>1138</v>
      </c>
      <c r="C208" t="s">
        <v>132</v>
      </c>
      <c r="D208">
        <v>38</v>
      </c>
      <c r="E208">
        <v>31</v>
      </c>
      <c r="F208">
        <v>0.81578947368421051</v>
      </c>
      <c r="G208">
        <v>10</v>
      </c>
      <c r="H208">
        <v>19</v>
      </c>
      <c r="I208">
        <v>0</v>
      </c>
      <c r="J208">
        <v>215</v>
      </c>
      <c r="K208">
        <v>92</v>
      </c>
      <c r="L208">
        <v>3.85116279069767</v>
      </c>
      <c r="M208">
        <v>2.9302325581395299</v>
      </c>
      <c r="N208">
        <v>0.41860465116279</v>
      </c>
      <c r="O208">
        <v>0.25694444444444398</v>
      </c>
      <c r="P208">
        <v>0.278215223097112</v>
      </c>
      <c r="Q208">
        <v>3.6</v>
      </c>
      <c r="R208">
        <v>3.4078185780103798</v>
      </c>
      <c r="S208">
        <v>2.5951366424560498</v>
      </c>
      <c r="T208">
        <v>11.06347726520737</v>
      </c>
      <c r="U208">
        <v>1.35813953488372</v>
      </c>
    </row>
    <row r="209" spans="1:21" x14ac:dyDescent="0.45">
      <c r="A209">
        <v>2013</v>
      </c>
      <c r="B209" t="s">
        <v>970</v>
      </c>
      <c r="C209" t="s">
        <v>102</v>
      </c>
      <c r="D209">
        <v>30</v>
      </c>
      <c r="E209">
        <v>30</v>
      </c>
      <c r="F209">
        <v>1</v>
      </c>
      <c r="G209">
        <v>14</v>
      </c>
      <c r="H209">
        <v>8</v>
      </c>
      <c r="I209">
        <v>0</v>
      </c>
      <c r="J209">
        <v>185.2</v>
      </c>
      <c r="K209">
        <v>170</v>
      </c>
      <c r="L209">
        <v>8.2405749577780796</v>
      </c>
      <c r="M209">
        <v>2.1813286652941901</v>
      </c>
      <c r="N209">
        <v>1.0664273474771599</v>
      </c>
      <c r="O209">
        <v>0.241620111731843</v>
      </c>
      <c r="P209">
        <v>0.288167938931297</v>
      </c>
      <c r="Q209">
        <v>3.1992820424314798</v>
      </c>
      <c r="R209">
        <v>3.6941739803708402</v>
      </c>
      <c r="S209">
        <v>2.5917778015136701</v>
      </c>
      <c r="T209">
        <v>13.995600128173818</v>
      </c>
      <c r="U209">
        <v>1.1741472815657601</v>
      </c>
    </row>
    <row r="210" spans="1:21" x14ac:dyDescent="0.45">
      <c r="A210">
        <v>1964</v>
      </c>
      <c r="B210" t="s">
        <v>835</v>
      </c>
      <c r="C210" t="s">
        <v>210</v>
      </c>
      <c r="D210">
        <v>29</v>
      </c>
      <c r="E210">
        <v>29</v>
      </c>
      <c r="F210">
        <v>1</v>
      </c>
      <c r="G210">
        <v>19</v>
      </c>
      <c r="H210">
        <v>5</v>
      </c>
      <c r="I210">
        <v>0</v>
      </c>
      <c r="J210">
        <v>214</v>
      </c>
      <c r="K210">
        <v>96</v>
      </c>
      <c r="L210">
        <v>4.0373831775700904</v>
      </c>
      <c r="M210">
        <v>2.60747663551401</v>
      </c>
      <c r="N210">
        <v>0.71495327102803696</v>
      </c>
      <c r="O210">
        <v>0.20509554140127301</v>
      </c>
      <c r="P210">
        <v>0.214285714285714</v>
      </c>
      <c r="Q210">
        <v>2.6915887850467199</v>
      </c>
      <c r="R210">
        <v>3.65157969332187</v>
      </c>
      <c r="S210">
        <v>2.5839977264404199</v>
      </c>
      <c r="T210">
        <v>14.434745920115448</v>
      </c>
      <c r="U210">
        <v>1.0420560747663501</v>
      </c>
    </row>
    <row r="211" spans="1:21" x14ac:dyDescent="0.45">
      <c r="A211">
        <v>2006</v>
      </c>
      <c r="B211" t="s">
        <v>374</v>
      </c>
      <c r="C211" t="s">
        <v>132</v>
      </c>
      <c r="D211">
        <v>23</v>
      </c>
      <c r="E211">
        <v>23</v>
      </c>
      <c r="F211">
        <v>1</v>
      </c>
      <c r="G211">
        <v>9</v>
      </c>
      <c r="H211">
        <v>8</v>
      </c>
      <c r="I211">
        <v>0</v>
      </c>
      <c r="J211">
        <v>132.1</v>
      </c>
      <c r="K211">
        <v>145</v>
      </c>
      <c r="L211">
        <v>9.8614601991237194</v>
      </c>
      <c r="M211">
        <v>3.2644833762616399</v>
      </c>
      <c r="N211">
        <v>1.2921913364369</v>
      </c>
      <c r="O211">
        <v>0.23076923076923</v>
      </c>
      <c r="P211">
        <v>0.28571428571428498</v>
      </c>
      <c r="Q211">
        <v>4.0806042203270501</v>
      </c>
      <c r="R211">
        <v>3.9779819728757699</v>
      </c>
      <c r="S211">
        <v>2.57982206344604</v>
      </c>
      <c r="T211">
        <v>18.170920620793847</v>
      </c>
      <c r="U211">
        <v>1.24685128954437</v>
      </c>
    </row>
    <row r="212" spans="1:21" x14ac:dyDescent="0.45">
      <c r="A212">
        <v>1993</v>
      </c>
      <c r="B212" t="s">
        <v>662</v>
      </c>
      <c r="C212" t="s">
        <v>106</v>
      </c>
      <c r="D212">
        <v>18</v>
      </c>
      <c r="E212">
        <v>18</v>
      </c>
      <c r="F212">
        <v>1</v>
      </c>
      <c r="G212">
        <v>7</v>
      </c>
      <c r="H212">
        <v>2</v>
      </c>
      <c r="I212">
        <v>0</v>
      </c>
      <c r="J212">
        <v>111.2</v>
      </c>
      <c r="K212">
        <v>93</v>
      </c>
      <c r="L212">
        <v>7.4955230708812204</v>
      </c>
      <c r="M212">
        <v>3.86865706884192</v>
      </c>
      <c r="N212">
        <v>0.40298511133769999</v>
      </c>
      <c r="O212">
        <v>0.23310023310023301</v>
      </c>
      <c r="P212">
        <v>0.28700906344410798</v>
      </c>
      <c r="Q212">
        <v>2.7402987570963599</v>
      </c>
      <c r="R212">
        <v>3.38237760774116</v>
      </c>
      <c r="S212">
        <v>2.5762805938720699</v>
      </c>
      <c r="T212">
        <v>23.186525344848629</v>
      </c>
      <c r="U212">
        <v>1.3253732550662101</v>
      </c>
    </row>
    <row r="213" spans="1:21" x14ac:dyDescent="0.45">
      <c r="A213">
        <v>1961</v>
      </c>
      <c r="B213" t="s">
        <v>1275</v>
      </c>
      <c r="C213" t="s">
        <v>753</v>
      </c>
      <c r="D213">
        <v>33</v>
      </c>
      <c r="E213">
        <v>29</v>
      </c>
      <c r="F213">
        <v>0.87878787878787878</v>
      </c>
      <c r="G213">
        <v>8</v>
      </c>
      <c r="H213">
        <v>18</v>
      </c>
      <c r="I213">
        <v>1</v>
      </c>
      <c r="J213">
        <v>212</v>
      </c>
      <c r="K213">
        <v>76</v>
      </c>
      <c r="L213">
        <v>3.2264150943396199</v>
      </c>
      <c r="M213">
        <v>2.0377358490566002</v>
      </c>
      <c r="N213">
        <v>0.93396226415094297</v>
      </c>
      <c r="O213">
        <v>0.26278240190249702</v>
      </c>
      <c r="P213">
        <v>0.26783310901749602</v>
      </c>
      <c r="Q213">
        <v>3.86320754716981</v>
      </c>
      <c r="R213">
        <v>3.9418115903746398</v>
      </c>
      <c r="S213">
        <v>2.5682010650634699</v>
      </c>
      <c r="T213">
        <v>12.607532501220669</v>
      </c>
      <c r="U213">
        <v>1.2688679245283001</v>
      </c>
    </row>
    <row r="214" spans="1:21" x14ac:dyDescent="0.45">
      <c r="A214">
        <v>2017</v>
      </c>
      <c r="B214" t="s">
        <v>1324</v>
      </c>
      <c r="C214" t="s">
        <v>37</v>
      </c>
      <c r="D214">
        <v>25</v>
      </c>
      <c r="E214">
        <v>25</v>
      </c>
      <c r="F214">
        <v>1</v>
      </c>
      <c r="G214">
        <v>6</v>
      </c>
      <c r="H214">
        <v>8</v>
      </c>
      <c r="I214">
        <v>0</v>
      </c>
      <c r="J214">
        <v>138.19999999999999</v>
      </c>
      <c r="K214">
        <v>107</v>
      </c>
      <c r="L214">
        <v>6.9447105195396803</v>
      </c>
      <c r="M214">
        <v>2.92067264840454</v>
      </c>
      <c r="N214">
        <v>0.77884603957454301</v>
      </c>
      <c r="O214">
        <v>0.24859813084112101</v>
      </c>
      <c r="P214">
        <v>0.29086538461538403</v>
      </c>
      <c r="Q214">
        <v>3.9591340345039301</v>
      </c>
      <c r="R214">
        <v>3.9076395841745302</v>
      </c>
      <c r="S214">
        <v>2.5680952072143501</v>
      </c>
      <c r="T214">
        <v>16.641256942748988</v>
      </c>
      <c r="U214">
        <v>1.2836536578172999</v>
      </c>
    </row>
    <row r="215" spans="1:21" x14ac:dyDescent="0.45">
      <c r="A215">
        <v>1944</v>
      </c>
      <c r="B215" t="s">
        <v>563</v>
      </c>
      <c r="C215" t="s">
        <v>564</v>
      </c>
      <c r="D215">
        <v>43</v>
      </c>
      <c r="E215">
        <v>41</v>
      </c>
      <c r="F215">
        <v>0.95348837209302328</v>
      </c>
      <c r="G215">
        <v>21</v>
      </c>
      <c r="H215">
        <v>16</v>
      </c>
      <c r="I215">
        <v>0</v>
      </c>
      <c r="J215">
        <v>312.2</v>
      </c>
      <c r="K215">
        <v>161</v>
      </c>
      <c r="L215">
        <v>4.6343280566557103</v>
      </c>
      <c r="M215">
        <v>3.39658826512655</v>
      </c>
      <c r="N215">
        <v>0.89232403575358499</v>
      </c>
      <c r="O215">
        <v>0.22904564315352599</v>
      </c>
      <c r="P215">
        <v>0.24185587364264499</v>
      </c>
      <c r="Q215">
        <v>3.0223878630363301</v>
      </c>
      <c r="R215">
        <v>4.1039988533044403</v>
      </c>
      <c r="S215">
        <v>2.56648850440979</v>
      </c>
      <c r="T215">
        <v>9.6690962259159541</v>
      </c>
      <c r="U215">
        <v>1.2601278497738799</v>
      </c>
    </row>
    <row r="216" spans="1:21" x14ac:dyDescent="0.45">
      <c r="A216">
        <v>1937</v>
      </c>
      <c r="B216" t="s">
        <v>878</v>
      </c>
      <c r="C216" t="s">
        <v>790</v>
      </c>
      <c r="D216">
        <v>35</v>
      </c>
      <c r="E216">
        <v>33</v>
      </c>
      <c r="F216">
        <v>0.94285714285714284</v>
      </c>
      <c r="G216">
        <v>20</v>
      </c>
      <c r="H216">
        <v>10</v>
      </c>
      <c r="I216">
        <v>0</v>
      </c>
      <c r="J216">
        <v>259</v>
      </c>
      <c r="K216">
        <v>70</v>
      </c>
      <c r="L216">
        <v>2.4324324324324298</v>
      </c>
      <c r="M216">
        <v>2.8146718146718102</v>
      </c>
      <c r="N216">
        <v>0.17374517374517301</v>
      </c>
      <c r="O216">
        <v>0.24545454545454501</v>
      </c>
      <c r="P216">
        <v>0.26010928961748597</v>
      </c>
      <c r="Q216">
        <v>2.88416988416988</v>
      </c>
      <c r="R216">
        <v>3.8953240177346</v>
      </c>
      <c r="S216">
        <v>2.565185546875</v>
      </c>
      <c r="T216">
        <v>11.87314453125</v>
      </c>
      <c r="U216">
        <v>1.25096525096525</v>
      </c>
    </row>
    <row r="217" spans="1:21" x14ac:dyDescent="0.45">
      <c r="A217">
        <v>2006</v>
      </c>
      <c r="B217" t="s">
        <v>926</v>
      </c>
      <c r="C217" t="s">
        <v>124</v>
      </c>
      <c r="D217">
        <v>24</v>
      </c>
      <c r="E217">
        <v>24</v>
      </c>
      <c r="F217">
        <v>1</v>
      </c>
      <c r="G217">
        <v>11</v>
      </c>
      <c r="H217">
        <v>5</v>
      </c>
      <c r="I217">
        <v>0</v>
      </c>
      <c r="J217">
        <v>145.1</v>
      </c>
      <c r="K217">
        <v>123</v>
      </c>
      <c r="L217">
        <v>7.6169719439184904</v>
      </c>
      <c r="M217">
        <v>3.6536694690340701</v>
      </c>
      <c r="N217">
        <v>0.80504581521089702</v>
      </c>
      <c r="O217">
        <v>0.23626373626373601</v>
      </c>
      <c r="P217">
        <v>0.28292682926829199</v>
      </c>
      <c r="Q217">
        <v>3.0344034573333798</v>
      </c>
      <c r="R217">
        <v>3.9173899277403801</v>
      </c>
      <c r="S217">
        <v>2.5624127388000399</v>
      </c>
      <c r="T217">
        <v>17.296285986900269</v>
      </c>
      <c r="U217">
        <v>1.2935778911081</v>
      </c>
    </row>
    <row r="218" spans="1:21" x14ac:dyDescent="0.45">
      <c r="A218">
        <v>2017</v>
      </c>
      <c r="B218" t="s">
        <v>276</v>
      </c>
      <c r="C218" t="s">
        <v>46</v>
      </c>
      <c r="D218">
        <v>29</v>
      </c>
      <c r="E218">
        <v>29</v>
      </c>
      <c r="F218">
        <v>1</v>
      </c>
      <c r="G218">
        <v>9</v>
      </c>
      <c r="H218">
        <v>7</v>
      </c>
      <c r="I218">
        <v>0</v>
      </c>
      <c r="J218">
        <v>155.1</v>
      </c>
      <c r="K218">
        <v>144</v>
      </c>
      <c r="L218">
        <v>8.3433470930928095</v>
      </c>
      <c r="M218">
        <v>2.9549354288037</v>
      </c>
      <c r="N218">
        <v>1.2167381177426999</v>
      </c>
      <c r="O218">
        <v>0.234505862646566</v>
      </c>
      <c r="P218">
        <v>0.27546296296296202</v>
      </c>
      <c r="Q218">
        <v>3.8819739947028999</v>
      </c>
      <c r="R218">
        <v>4.06536495665683</v>
      </c>
      <c r="S218">
        <v>2.5547451972961399</v>
      </c>
      <c r="T218">
        <v>14.271335240068092</v>
      </c>
      <c r="U218">
        <v>1.22961365338019</v>
      </c>
    </row>
    <row r="219" spans="1:21" x14ac:dyDescent="0.45">
      <c r="A219">
        <v>2006</v>
      </c>
      <c r="B219" t="s">
        <v>372</v>
      </c>
      <c r="C219" t="s">
        <v>196</v>
      </c>
      <c r="D219">
        <v>19</v>
      </c>
      <c r="E219">
        <v>19</v>
      </c>
      <c r="F219">
        <v>1</v>
      </c>
      <c r="G219">
        <v>11</v>
      </c>
      <c r="H219">
        <v>2</v>
      </c>
      <c r="I219">
        <v>0</v>
      </c>
      <c r="J219">
        <v>123</v>
      </c>
      <c r="K219">
        <v>105</v>
      </c>
      <c r="L219">
        <v>7.6829258761614199</v>
      </c>
      <c r="M219">
        <v>2.41463384679358</v>
      </c>
      <c r="N219">
        <v>1.0975608394516301</v>
      </c>
      <c r="O219">
        <v>0.20704845814977901</v>
      </c>
      <c r="P219">
        <v>0.23652694610778399</v>
      </c>
      <c r="Q219">
        <v>2.5609752920537998</v>
      </c>
      <c r="R219">
        <v>3.9028452470239801</v>
      </c>
      <c r="S219">
        <v>2.5465743541717498</v>
      </c>
      <c r="T219">
        <v>21.712897125043337</v>
      </c>
      <c r="U219">
        <v>1.0325201971137501</v>
      </c>
    </row>
    <row r="220" spans="1:21" x14ac:dyDescent="0.45">
      <c r="A220">
        <v>1983</v>
      </c>
      <c r="B220" t="s">
        <v>469</v>
      </c>
      <c r="C220" t="s">
        <v>132</v>
      </c>
      <c r="D220">
        <v>26</v>
      </c>
      <c r="E220">
        <v>26</v>
      </c>
      <c r="F220">
        <v>1</v>
      </c>
      <c r="G220">
        <v>8</v>
      </c>
      <c r="H220">
        <v>8</v>
      </c>
      <c r="I220">
        <v>0</v>
      </c>
      <c r="J220">
        <v>169.1</v>
      </c>
      <c r="K220">
        <v>101</v>
      </c>
      <c r="L220">
        <v>5.3681103974623303</v>
      </c>
      <c r="M220">
        <v>2.8169292184703298</v>
      </c>
      <c r="N220">
        <v>0.69094490264366604</v>
      </c>
      <c r="O220">
        <v>0.24382716049382699</v>
      </c>
      <c r="P220">
        <v>0.27153558052434401</v>
      </c>
      <c r="Q220">
        <v>3.3484252974269899</v>
      </c>
      <c r="R220">
        <v>3.49919518993691</v>
      </c>
      <c r="S220">
        <v>2.54381871223449</v>
      </c>
      <c r="T220">
        <v>15.849947360845668</v>
      </c>
      <c r="U220">
        <v>1.2460630295539601</v>
      </c>
    </row>
    <row r="221" spans="1:21" x14ac:dyDescent="0.45">
      <c r="A221">
        <v>1989</v>
      </c>
      <c r="B221" t="s">
        <v>1310</v>
      </c>
      <c r="C221" t="s">
        <v>555</v>
      </c>
      <c r="D221">
        <v>29</v>
      </c>
      <c r="E221">
        <v>29</v>
      </c>
      <c r="F221">
        <v>1</v>
      </c>
      <c r="G221">
        <v>12</v>
      </c>
      <c r="H221">
        <v>12</v>
      </c>
      <c r="I221">
        <v>0</v>
      </c>
      <c r="J221">
        <v>181.1</v>
      </c>
      <c r="K221">
        <v>115</v>
      </c>
      <c r="L221">
        <v>5.7077207483325498</v>
      </c>
      <c r="M221">
        <v>3.6727942206661601</v>
      </c>
      <c r="N221">
        <v>0.64522060633324396</v>
      </c>
      <c r="O221">
        <v>0.26760563380281599</v>
      </c>
      <c r="P221">
        <v>0.30412371134020599</v>
      </c>
      <c r="Q221">
        <v>3.9209559923327899</v>
      </c>
      <c r="R221">
        <v>3.7166848113689399</v>
      </c>
      <c r="S221">
        <v>2.54218125343322</v>
      </c>
      <c r="T221">
        <v>14.201150450213159</v>
      </c>
      <c r="U221">
        <v>1.45588239377757</v>
      </c>
    </row>
    <row r="222" spans="1:21" x14ac:dyDescent="0.45">
      <c r="A222">
        <v>1979</v>
      </c>
      <c r="B222" t="s">
        <v>812</v>
      </c>
      <c r="C222" t="s">
        <v>240</v>
      </c>
      <c r="D222">
        <v>19</v>
      </c>
      <c r="E222">
        <v>19</v>
      </c>
      <c r="F222">
        <v>1</v>
      </c>
      <c r="G222">
        <v>10</v>
      </c>
      <c r="H222">
        <v>6</v>
      </c>
      <c r="I222">
        <v>0</v>
      </c>
      <c r="J222">
        <v>144.1</v>
      </c>
      <c r="K222">
        <v>74</v>
      </c>
      <c r="L222">
        <v>4.6143183814830904</v>
      </c>
      <c r="M222">
        <v>1.62124699889946</v>
      </c>
      <c r="N222">
        <v>0.62355653803825495</v>
      </c>
      <c r="O222">
        <v>0.22550831792975901</v>
      </c>
      <c r="P222">
        <v>0.24507658643326</v>
      </c>
      <c r="Q222">
        <v>2.5565818059568399</v>
      </c>
      <c r="R222">
        <v>3.2102255398397399</v>
      </c>
      <c r="S222">
        <v>2.5417699813842698</v>
      </c>
      <c r="T222">
        <v>21.671933525486931</v>
      </c>
      <c r="U222">
        <v>1.02540408477402</v>
      </c>
    </row>
    <row r="223" spans="1:21" x14ac:dyDescent="0.45">
      <c r="A223">
        <v>1975</v>
      </c>
      <c r="B223" t="s">
        <v>861</v>
      </c>
      <c r="C223" t="s">
        <v>34</v>
      </c>
      <c r="D223">
        <v>24</v>
      </c>
      <c r="E223">
        <v>24</v>
      </c>
      <c r="F223">
        <v>1</v>
      </c>
      <c r="G223">
        <v>12</v>
      </c>
      <c r="H223">
        <v>7</v>
      </c>
      <c r="I223">
        <v>0</v>
      </c>
      <c r="J223">
        <v>172.1</v>
      </c>
      <c r="K223">
        <v>138</v>
      </c>
      <c r="L223">
        <v>7.2069634622234702</v>
      </c>
      <c r="M223">
        <v>4.1779498331730203</v>
      </c>
      <c r="N223">
        <v>0.83558996663460505</v>
      </c>
      <c r="O223">
        <v>0.21362229102167099</v>
      </c>
      <c r="P223">
        <v>0.24796747967479599</v>
      </c>
      <c r="Q223">
        <v>2.82011613739179</v>
      </c>
      <c r="R223">
        <v>3.6723947469901299</v>
      </c>
      <c r="S223">
        <v>2.5401921272277801</v>
      </c>
      <c r="T223">
        <v>17.146296858787515</v>
      </c>
      <c r="U223">
        <v>1.26499036615516</v>
      </c>
    </row>
    <row r="224" spans="1:21" x14ac:dyDescent="0.45">
      <c r="A224">
        <v>1991</v>
      </c>
      <c r="B224" t="s">
        <v>1510</v>
      </c>
      <c r="C224" t="s">
        <v>30</v>
      </c>
      <c r="D224">
        <v>18</v>
      </c>
      <c r="E224">
        <v>18</v>
      </c>
      <c r="F224">
        <v>1</v>
      </c>
      <c r="G224">
        <v>6</v>
      </c>
      <c r="H224">
        <v>7</v>
      </c>
      <c r="I224">
        <v>0</v>
      </c>
      <c r="J224">
        <v>111.2</v>
      </c>
      <c r="K224">
        <v>73</v>
      </c>
      <c r="L224">
        <v>5.8835830275141197</v>
      </c>
      <c r="M224">
        <v>2.6597019165474798</v>
      </c>
      <c r="N224">
        <v>0.40298513887082998</v>
      </c>
      <c r="O224">
        <v>0.246543778801843</v>
      </c>
      <c r="P224">
        <v>0.28651685393258403</v>
      </c>
      <c r="Q224">
        <v>4.3522394998049698</v>
      </c>
      <c r="R224">
        <v>3.0169247798830399</v>
      </c>
      <c r="S224">
        <v>2.53860092163085</v>
      </c>
      <c r="T224">
        <v>22.847408294677649</v>
      </c>
      <c r="U224">
        <v>1.25373154315369</v>
      </c>
    </row>
    <row r="225" spans="1:21" x14ac:dyDescent="0.45">
      <c r="A225">
        <v>2021</v>
      </c>
      <c r="B225" t="s">
        <v>252</v>
      </c>
      <c r="C225" t="s">
        <v>56</v>
      </c>
      <c r="D225">
        <v>25</v>
      </c>
      <c r="E225">
        <v>25</v>
      </c>
      <c r="F225">
        <v>1</v>
      </c>
      <c r="G225">
        <v>10</v>
      </c>
      <c r="H225">
        <v>6</v>
      </c>
      <c r="I225">
        <v>0</v>
      </c>
      <c r="J225">
        <v>123.1</v>
      </c>
      <c r="K225">
        <v>141</v>
      </c>
      <c r="L225">
        <v>10.289189613514999</v>
      </c>
      <c r="M225">
        <v>2.70000011134792</v>
      </c>
      <c r="N225">
        <v>1.02162166375326</v>
      </c>
      <c r="O225">
        <v>0.251046025104602</v>
      </c>
      <c r="P225">
        <v>0.328173374613003</v>
      </c>
      <c r="Q225">
        <v>3.4297298711716802</v>
      </c>
      <c r="R225">
        <v>3.3078719659893001</v>
      </c>
      <c r="S225">
        <v>2.5354039669036799</v>
      </c>
      <c r="T225">
        <v>16.429417705535847</v>
      </c>
      <c r="U225">
        <v>1.27297302547034</v>
      </c>
    </row>
    <row r="226" spans="1:21" x14ac:dyDescent="0.45">
      <c r="A226">
        <v>2016</v>
      </c>
      <c r="B226" t="s">
        <v>1333</v>
      </c>
      <c r="C226" t="s">
        <v>59</v>
      </c>
      <c r="D226">
        <v>28</v>
      </c>
      <c r="E226">
        <v>28</v>
      </c>
      <c r="F226">
        <v>1</v>
      </c>
      <c r="G226">
        <v>11</v>
      </c>
      <c r="H226">
        <v>7</v>
      </c>
      <c r="I226">
        <v>0</v>
      </c>
      <c r="J226">
        <v>163.1</v>
      </c>
      <c r="K226">
        <v>135</v>
      </c>
      <c r="L226">
        <v>7.4387764367895501</v>
      </c>
      <c r="M226">
        <v>2.0938778118370598</v>
      </c>
      <c r="N226">
        <v>1.1020409535984499</v>
      </c>
      <c r="O226">
        <v>0.26018808777429397</v>
      </c>
      <c r="P226">
        <v>0.30227743271221502</v>
      </c>
      <c r="Q226">
        <v>3.9673474329544201</v>
      </c>
      <c r="R226">
        <v>3.8934992513930702</v>
      </c>
      <c r="S226">
        <v>2.53327417373657</v>
      </c>
      <c r="T226">
        <v>14.656800576618727</v>
      </c>
      <c r="U226">
        <v>1.24897974741157</v>
      </c>
    </row>
    <row r="227" spans="1:21" x14ac:dyDescent="0.45">
      <c r="A227">
        <v>2014</v>
      </c>
      <c r="B227" t="s">
        <v>881</v>
      </c>
      <c r="C227" t="s">
        <v>196</v>
      </c>
      <c r="D227">
        <v>20</v>
      </c>
      <c r="E227">
        <v>20</v>
      </c>
      <c r="F227">
        <v>1</v>
      </c>
      <c r="G227">
        <v>14</v>
      </c>
      <c r="H227">
        <v>3</v>
      </c>
      <c r="I227">
        <v>0</v>
      </c>
      <c r="J227">
        <v>121.1</v>
      </c>
      <c r="K227">
        <v>110</v>
      </c>
      <c r="L227">
        <v>8.1593394622095001</v>
      </c>
      <c r="M227">
        <v>1.55769207914908</v>
      </c>
      <c r="N227">
        <v>0.667582319635323</v>
      </c>
      <c r="O227">
        <v>0.23799126637554499</v>
      </c>
      <c r="P227">
        <v>0.29498525073746301</v>
      </c>
      <c r="Q227">
        <v>2.89285671841973</v>
      </c>
      <c r="R227">
        <v>2.8767577006468099</v>
      </c>
      <c r="S227">
        <v>2.5292491912841699</v>
      </c>
      <c r="T227">
        <v>20.486918449401774</v>
      </c>
      <c r="U227">
        <v>1.0714284142295301</v>
      </c>
    </row>
    <row r="228" spans="1:21" x14ac:dyDescent="0.45">
      <c r="A228">
        <v>2015</v>
      </c>
      <c r="B228" t="s">
        <v>134</v>
      </c>
      <c r="C228" t="s">
        <v>68</v>
      </c>
      <c r="D228">
        <v>22</v>
      </c>
      <c r="E228">
        <v>22</v>
      </c>
      <c r="F228">
        <v>1</v>
      </c>
      <c r="G228">
        <v>6</v>
      </c>
      <c r="H228">
        <v>7</v>
      </c>
      <c r="I228">
        <v>0</v>
      </c>
      <c r="J228">
        <v>125.2</v>
      </c>
      <c r="K228">
        <v>129</v>
      </c>
      <c r="L228">
        <v>9.2387269774161602</v>
      </c>
      <c r="M228">
        <v>3.0795756591387198</v>
      </c>
      <c r="N228">
        <v>0.71618038584621402</v>
      </c>
      <c r="O228">
        <v>0.22457627118644</v>
      </c>
      <c r="P228">
        <v>0.28828828828828801</v>
      </c>
      <c r="Q228">
        <v>3.22281173630796</v>
      </c>
      <c r="R228">
        <v>3.2609147074837699</v>
      </c>
      <c r="S228">
        <v>2.5255100727081299</v>
      </c>
      <c r="T228">
        <v>18.596937808123503</v>
      </c>
      <c r="U228">
        <v>1.1856764165676199</v>
      </c>
    </row>
    <row r="229" spans="1:21" x14ac:dyDescent="0.45">
      <c r="A229">
        <v>1961</v>
      </c>
      <c r="B229" t="s">
        <v>984</v>
      </c>
      <c r="C229" t="s">
        <v>106</v>
      </c>
      <c r="D229">
        <v>25</v>
      </c>
      <c r="E229">
        <v>25</v>
      </c>
      <c r="F229">
        <v>1</v>
      </c>
      <c r="G229">
        <v>15</v>
      </c>
      <c r="H229">
        <v>7</v>
      </c>
      <c r="I229">
        <v>0</v>
      </c>
      <c r="J229">
        <v>178.2</v>
      </c>
      <c r="K229">
        <v>91</v>
      </c>
      <c r="L229">
        <v>4.5839543104120404</v>
      </c>
      <c r="M229">
        <v>5.5410436719266496</v>
      </c>
      <c r="N229">
        <v>0.40298499432193802</v>
      </c>
      <c r="O229">
        <v>0.24925373134328299</v>
      </c>
      <c r="P229">
        <v>0.27845884413309901</v>
      </c>
      <c r="Q229">
        <v>3.2238799545755001</v>
      </c>
      <c r="R229">
        <v>4.0850807907800197</v>
      </c>
      <c r="S229">
        <v>2.5223510265350302</v>
      </c>
      <c r="T229">
        <v>16.344834651946996</v>
      </c>
      <c r="U229">
        <v>1.55037282537745</v>
      </c>
    </row>
    <row r="230" spans="1:21" x14ac:dyDescent="0.45">
      <c r="A230">
        <v>2006</v>
      </c>
      <c r="B230" t="s">
        <v>1360</v>
      </c>
      <c r="C230" t="s">
        <v>124</v>
      </c>
      <c r="D230">
        <v>31</v>
      </c>
      <c r="E230">
        <v>31</v>
      </c>
      <c r="F230">
        <v>1</v>
      </c>
      <c r="G230">
        <v>12</v>
      </c>
      <c r="H230">
        <v>10</v>
      </c>
      <c r="I230">
        <v>0</v>
      </c>
      <c r="J230">
        <v>180.2</v>
      </c>
      <c r="K230">
        <v>166</v>
      </c>
      <c r="L230">
        <v>8.2693717625048002</v>
      </c>
      <c r="M230">
        <v>3.7361619408907201</v>
      </c>
      <c r="N230">
        <v>1.14575632853982</v>
      </c>
      <c r="O230">
        <v>0.235640648011782</v>
      </c>
      <c r="P230">
        <v>0.27959183673469301</v>
      </c>
      <c r="Q230">
        <v>4.0350548961619799</v>
      </c>
      <c r="R230">
        <v>4.3257144367494798</v>
      </c>
      <c r="S230">
        <v>2.51549172401428</v>
      </c>
      <c r="T230">
        <v>13.14547288033269</v>
      </c>
      <c r="U230">
        <v>1.3007378609026901</v>
      </c>
    </row>
    <row r="231" spans="1:21" x14ac:dyDescent="0.45">
      <c r="A231">
        <v>1945</v>
      </c>
      <c r="B231" t="s">
        <v>962</v>
      </c>
      <c r="C231" t="s">
        <v>790</v>
      </c>
      <c r="D231">
        <v>34</v>
      </c>
      <c r="E231">
        <v>25</v>
      </c>
      <c r="F231">
        <v>0.73529411764705888</v>
      </c>
      <c r="G231">
        <v>7</v>
      </c>
      <c r="H231">
        <v>11</v>
      </c>
      <c r="I231">
        <v>1</v>
      </c>
      <c r="J231">
        <v>187</v>
      </c>
      <c r="K231">
        <v>53</v>
      </c>
      <c r="L231">
        <v>2.55080213903743</v>
      </c>
      <c r="M231">
        <v>2.55080213903743</v>
      </c>
      <c r="N231">
        <v>0.43315508021390298</v>
      </c>
      <c r="O231">
        <v>0.27989487516425698</v>
      </c>
      <c r="P231">
        <v>0.291845493562231</v>
      </c>
      <c r="Q231">
        <v>3.1764705882352899</v>
      </c>
      <c r="R231">
        <v>3.6147348250934699</v>
      </c>
      <c r="S231">
        <v>2.51024293899536</v>
      </c>
      <c r="T231">
        <v>11.960569297566126</v>
      </c>
      <c r="U231">
        <v>1.42245989304812</v>
      </c>
    </row>
    <row r="232" spans="1:21" x14ac:dyDescent="0.45">
      <c r="A232">
        <v>1969</v>
      </c>
      <c r="B232" t="s">
        <v>1229</v>
      </c>
      <c r="C232" t="s">
        <v>229</v>
      </c>
      <c r="D232">
        <v>41</v>
      </c>
      <c r="E232">
        <v>26</v>
      </c>
      <c r="F232">
        <v>0.63414634146341464</v>
      </c>
      <c r="G232">
        <v>11</v>
      </c>
      <c r="H232">
        <v>13</v>
      </c>
      <c r="I232">
        <v>1</v>
      </c>
      <c r="J232">
        <v>200.2</v>
      </c>
      <c r="K232">
        <v>108</v>
      </c>
      <c r="L232">
        <v>4.8438529611639298</v>
      </c>
      <c r="M232">
        <v>2.9152818747745801</v>
      </c>
      <c r="N232">
        <v>0.85215931724180205</v>
      </c>
      <c r="O232">
        <v>0.243277848911651</v>
      </c>
      <c r="P232">
        <v>0.26146788990825598</v>
      </c>
      <c r="Q232">
        <v>3.7674411920163902</v>
      </c>
      <c r="R232">
        <v>3.6648110114247299</v>
      </c>
      <c r="S232">
        <v>2.5044922828674299</v>
      </c>
      <c r="T232">
        <v>9.8957987762078936</v>
      </c>
      <c r="U232">
        <v>1.2707638941325099</v>
      </c>
    </row>
    <row r="233" spans="1:21" x14ac:dyDescent="0.45">
      <c r="A233">
        <v>1940</v>
      </c>
      <c r="B233" t="s">
        <v>902</v>
      </c>
      <c r="C233" t="s">
        <v>30</v>
      </c>
      <c r="D233">
        <v>34</v>
      </c>
      <c r="E233">
        <v>20</v>
      </c>
      <c r="F233">
        <v>0.58823529411764708</v>
      </c>
      <c r="G233">
        <v>13</v>
      </c>
      <c r="H233">
        <v>9</v>
      </c>
      <c r="I233">
        <v>0</v>
      </c>
      <c r="J233">
        <v>172.2</v>
      </c>
      <c r="K233">
        <v>71</v>
      </c>
      <c r="L233">
        <v>3.7007714376736698</v>
      </c>
      <c r="M233">
        <v>3.2316595652925</v>
      </c>
      <c r="N233">
        <v>0.260617706878428</v>
      </c>
      <c r="O233">
        <v>0.25671641791044703</v>
      </c>
      <c r="P233">
        <v>0.28114478114478098</v>
      </c>
      <c r="Q233">
        <v>2.9710418584140701</v>
      </c>
      <c r="R233">
        <v>3.5443215020474699</v>
      </c>
      <c r="S233">
        <v>2.5029537677764799</v>
      </c>
      <c r="T233">
        <v>11.925838540582053</v>
      </c>
      <c r="U233">
        <v>1.3552120757678201</v>
      </c>
    </row>
    <row r="234" spans="1:21" x14ac:dyDescent="0.45">
      <c r="A234">
        <v>1965</v>
      </c>
      <c r="B234" t="s">
        <v>1568</v>
      </c>
      <c r="C234" t="s">
        <v>106</v>
      </c>
      <c r="D234">
        <v>32</v>
      </c>
      <c r="E234">
        <v>31</v>
      </c>
      <c r="F234">
        <v>0.96875</v>
      </c>
      <c r="G234">
        <v>9</v>
      </c>
      <c r="H234">
        <v>17</v>
      </c>
      <c r="I234">
        <v>0</v>
      </c>
      <c r="J234">
        <v>185.1</v>
      </c>
      <c r="K234">
        <v>113</v>
      </c>
      <c r="L234">
        <v>5.48741112611284</v>
      </c>
      <c r="M234">
        <v>3.1564754265250801</v>
      </c>
      <c r="N234">
        <v>0.97122320816156504</v>
      </c>
      <c r="O234">
        <v>0.25906040268456298</v>
      </c>
      <c r="P234">
        <v>0.282679738562091</v>
      </c>
      <c r="Q234">
        <v>4.4676267575431998</v>
      </c>
      <c r="R234">
        <v>3.80141481568893</v>
      </c>
      <c r="S234">
        <v>2.50118851661682</v>
      </c>
      <c r="T234">
        <v>12.662266865372651</v>
      </c>
      <c r="U234">
        <v>1.39208659836491</v>
      </c>
    </row>
    <row r="235" spans="1:21" x14ac:dyDescent="0.45">
      <c r="A235">
        <v>2016</v>
      </c>
      <c r="B235" t="s">
        <v>214</v>
      </c>
      <c r="C235" t="s">
        <v>43</v>
      </c>
      <c r="D235">
        <v>22</v>
      </c>
      <c r="E235">
        <v>22</v>
      </c>
      <c r="F235">
        <v>1</v>
      </c>
      <c r="G235">
        <v>9</v>
      </c>
      <c r="H235">
        <v>8</v>
      </c>
      <c r="I235">
        <v>0</v>
      </c>
      <c r="J235">
        <v>132.1</v>
      </c>
      <c r="K235">
        <v>129</v>
      </c>
      <c r="L235">
        <v>8.7733000853146894</v>
      </c>
      <c r="M235">
        <v>2.10831242360275</v>
      </c>
      <c r="N235">
        <v>0.95214109453027695</v>
      </c>
      <c r="O235">
        <v>0.25244618395303298</v>
      </c>
      <c r="P235">
        <v>0.3125</v>
      </c>
      <c r="Q235">
        <v>3.4005039090367002</v>
      </c>
      <c r="R235">
        <v>3.3883739941522899</v>
      </c>
      <c r="S235">
        <v>2.4928932189941402</v>
      </c>
      <c r="T235">
        <v>18.356759158047758</v>
      </c>
      <c r="U235">
        <v>1.2090680565463801</v>
      </c>
    </row>
    <row r="236" spans="1:21" x14ac:dyDescent="0.45">
      <c r="A236">
        <v>1943</v>
      </c>
      <c r="B236" t="s">
        <v>964</v>
      </c>
      <c r="C236" t="s">
        <v>199</v>
      </c>
      <c r="D236">
        <v>29</v>
      </c>
      <c r="E236">
        <v>18</v>
      </c>
      <c r="F236">
        <v>0.62068965517241381</v>
      </c>
      <c r="G236">
        <v>7</v>
      </c>
      <c r="H236">
        <v>6</v>
      </c>
      <c r="I236">
        <v>1</v>
      </c>
      <c r="J236">
        <v>147</v>
      </c>
      <c r="K236">
        <v>48</v>
      </c>
      <c r="L236">
        <v>2.93877551020408</v>
      </c>
      <c r="M236">
        <v>2.3265306122448899</v>
      </c>
      <c r="N236">
        <v>0.30612244897959101</v>
      </c>
      <c r="O236">
        <v>0.238938053097345</v>
      </c>
      <c r="P236">
        <v>0.25390625</v>
      </c>
      <c r="Q236">
        <v>3.1836734693877502</v>
      </c>
      <c r="R236">
        <v>3.2393642195228001</v>
      </c>
      <c r="S236">
        <v>2.4885852336883501</v>
      </c>
      <c r="T236">
        <v>13.901751995086645</v>
      </c>
      <c r="U236">
        <v>1.1768707482993099</v>
      </c>
    </row>
    <row r="237" spans="1:21" x14ac:dyDescent="0.45">
      <c r="A237">
        <v>2014</v>
      </c>
      <c r="B237" t="s">
        <v>228</v>
      </c>
      <c r="C237" t="s">
        <v>229</v>
      </c>
      <c r="D237">
        <v>30</v>
      </c>
      <c r="E237">
        <v>30</v>
      </c>
      <c r="F237">
        <v>1</v>
      </c>
      <c r="G237">
        <v>13</v>
      </c>
      <c r="H237">
        <v>10</v>
      </c>
      <c r="I237">
        <v>0</v>
      </c>
      <c r="J237">
        <v>181.1</v>
      </c>
      <c r="K237">
        <v>156</v>
      </c>
      <c r="L237">
        <v>7.7426472759989302</v>
      </c>
      <c r="M237">
        <v>3.4246324489995299</v>
      </c>
      <c r="N237">
        <v>0.69485296066657098</v>
      </c>
      <c r="O237">
        <v>0.23789173789173701</v>
      </c>
      <c r="P237">
        <v>0.28759398496240601</v>
      </c>
      <c r="Q237">
        <v>3.22610303166622</v>
      </c>
      <c r="R237">
        <v>3.6396051240627298</v>
      </c>
      <c r="S237">
        <v>2.4885668754577601</v>
      </c>
      <c r="T237">
        <v>13.438261127471904</v>
      </c>
      <c r="U237">
        <v>1.3014706247405601</v>
      </c>
    </row>
    <row r="238" spans="1:21" x14ac:dyDescent="0.45">
      <c r="A238">
        <v>1941</v>
      </c>
      <c r="B238" t="s">
        <v>1408</v>
      </c>
      <c r="C238" t="s">
        <v>106</v>
      </c>
      <c r="D238">
        <v>36</v>
      </c>
      <c r="E238">
        <v>29</v>
      </c>
      <c r="F238">
        <v>0.80555555555555558</v>
      </c>
      <c r="G238">
        <v>19</v>
      </c>
      <c r="H238">
        <v>10</v>
      </c>
      <c r="I238">
        <v>0</v>
      </c>
      <c r="J238">
        <v>213.2</v>
      </c>
      <c r="K238">
        <v>58</v>
      </c>
      <c r="L238">
        <v>2.4430573152157899</v>
      </c>
      <c r="M238">
        <v>3.32761255003531</v>
      </c>
      <c r="N238">
        <v>0.54758181203112699</v>
      </c>
      <c r="O238">
        <v>0.273892773892773</v>
      </c>
      <c r="P238">
        <v>0.28208386277001202</v>
      </c>
      <c r="Q238">
        <v>4.1279244291577202</v>
      </c>
      <c r="R238">
        <v>4.1244329374848103</v>
      </c>
      <c r="S238">
        <v>2.48494553565979</v>
      </c>
      <c r="T238">
        <v>11.182254910469055</v>
      </c>
      <c r="U238">
        <v>1.46957853827157</v>
      </c>
    </row>
    <row r="239" spans="1:21" x14ac:dyDescent="0.45">
      <c r="A239">
        <v>1972</v>
      </c>
      <c r="B239" t="s">
        <v>851</v>
      </c>
      <c r="C239" t="s">
        <v>34</v>
      </c>
      <c r="D239">
        <v>39</v>
      </c>
      <c r="E239">
        <v>34</v>
      </c>
      <c r="F239">
        <v>0.87179487179487181</v>
      </c>
      <c r="G239">
        <v>14</v>
      </c>
      <c r="H239">
        <v>15</v>
      </c>
      <c r="I239">
        <v>0</v>
      </c>
      <c r="J239">
        <v>237.1</v>
      </c>
      <c r="K239">
        <v>123</v>
      </c>
      <c r="L239">
        <v>4.6643265424211</v>
      </c>
      <c r="M239">
        <v>2.6544947802396499</v>
      </c>
      <c r="N239">
        <v>0.79634843407189504</v>
      </c>
      <c r="O239">
        <v>0.224215246636771</v>
      </c>
      <c r="P239">
        <v>0.239304812834224</v>
      </c>
      <c r="Q239">
        <v>2.7682588422499199</v>
      </c>
      <c r="R239">
        <v>3.4731888593409699</v>
      </c>
      <c r="S239">
        <v>2.4844777584075901</v>
      </c>
      <c r="T239">
        <v>10.320138381077681</v>
      </c>
      <c r="U239">
        <v>1.1376406201027001</v>
      </c>
    </row>
    <row r="240" spans="1:21" x14ac:dyDescent="0.45">
      <c r="A240">
        <v>1993</v>
      </c>
      <c r="B240" t="s">
        <v>1174</v>
      </c>
      <c r="C240" t="s">
        <v>240</v>
      </c>
      <c r="D240">
        <v>29</v>
      </c>
      <c r="E240">
        <v>29</v>
      </c>
      <c r="F240">
        <v>1</v>
      </c>
      <c r="G240">
        <v>11</v>
      </c>
      <c r="H240">
        <v>7</v>
      </c>
      <c r="I240">
        <v>0</v>
      </c>
      <c r="J240">
        <v>181</v>
      </c>
      <c r="K240">
        <v>90</v>
      </c>
      <c r="L240">
        <v>4.4751384988132203</v>
      </c>
      <c r="M240">
        <v>1.4419890718398101</v>
      </c>
      <c r="N240">
        <v>0.94475146086057005</v>
      </c>
      <c r="O240">
        <v>0.267882187938288</v>
      </c>
      <c r="P240">
        <v>0.28476821192052898</v>
      </c>
      <c r="Q240">
        <v>3.67955832124643</v>
      </c>
      <c r="R240">
        <v>3.8889002832067101</v>
      </c>
      <c r="S240">
        <v>2.4823124408721902</v>
      </c>
      <c r="T240">
        <v>13.866710876596372</v>
      </c>
      <c r="U240">
        <v>1.21546971572704</v>
      </c>
    </row>
    <row r="241" spans="1:21" x14ac:dyDescent="0.45">
      <c r="A241">
        <v>1972</v>
      </c>
      <c r="B241" t="s">
        <v>126</v>
      </c>
      <c r="C241" t="s">
        <v>106</v>
      </c>
      <c r="D241">
        <v>22</v>
      </c>
      <c r="E241">
        <v>22</v>
      </c>
      <c r="F241">
        <v>1</v>
      </c>
      <c r="G241">
        <v>8</v>
      </c>
      <c r="H241">
        <v>7</v>
      </c>
      <c r="I241">
        <v>0</v>
      </c>
      <c r="J241">
        <v>145</v>
      </c>
      <c r="K241">
        <v>112</v>
      </c>
      <c r="L241">
        <v>6.9517241379310297</v>
      </c>
      <c r="M241">
        <v>3.66206896551724</v>
      </c>
      <c r="N241">
        <v>0.55862068965517198</v>
      </c>
      <c r="O241">
        <v>0.24368231046931399</v>
      </c>
      <c r="P241">
        <v>0.29099307159353299</v>
      </c>
      <c r="Q241">
        <v>3.41379310344827</v>
      </c>
      <c r="R241">
        <v>3.0263367028071899</v>
      </c>
      <c r="S241">
        <v>2.4710497856140101</v>
      </c>
      <c r="T241">
        <v>18.195912057703165</v>
      </c>
      <c r="U241">
        <v>1.33793103448275</v>
      </c>
    </row>
    <row r="242" spans="1:21" x14ac:dyDescent="0.45">
      <c r="A242">
        <v>1990</v>
      </c>
      <c r="B242" t="s">
        <v>1270</v>
      </c>
      <c r="C242" t="s">
        <v>121</v>
      </c>
      <c r="D242">
        <v>32</v>
      </c>
      <c r="E242">
        <v>32</v>
      </c>
      <c r="F242">
        <v>1</v>
      </c>
      <c r="G242">
        <v>14</v>
      </c>
      <c r="H242">
        <v>7</v>
      </c>
      <c r="I242">
        <v>0</v>
      </c>
      <c r="J242">
        <v>201</v>
      </c>
      <c r="K242">
        <v>118</v>
      </c>
      <c r="L242">
        <v>5.2835820895522296</v>
      </c>
      <c r="M242">
        <v>2.6865671641790998</v>
      </c>
      <c r="N242">
        <v>0.80597014925373101</v>
      </c>
      <c r="O242">
        <v>0.25575447570332399</v>
      </c>
      <c r="P242">
        <v>0.28173374613002999</v>
      </c>
      <c r="Q242">
        <v>3.8507462686567102</v>
      </c>
      <c r="R242">
        <v>3.7535726487933099</v>
      </c>
      <c r="S242">
        <v>2.4671590328216499</v>
      </c>
      <c r="T242">
        <v>12.489992603659603</v>
      </c>
      <c r="U242">
        <v>1.29353233830845</v>
      </c>
    </row>
    <row r="243" spans="1:21" x14ac:dyDescent="0.45">
      <c r="A243">
        <v>1922</v>
      </c>
      <c r="B243" t="s">
        <v>1480</v>
      </c>
      <c r="C243" t="s">
        <v>753</v>
      </c>
      <c r="D243">
        <v>39</v>
      </c>
      <c r="E243">
        <v>26</v>
      </c>
      <c r="F243">
        <v>0.66666666666666663</v>
      </c>
      <c r="G243">
        <v>7</v>
      </c>
      <c r="H243">
        <v>18</v>
      </c>
      <c r="I243">
        <v>2</v>
      </c>
      <c r="J243">
        <v>225</v>
      </c>
      <c r="K243">
        <v>64</v>
      </c>
      <c r="L243">
        <v>2.56</v>
      </c>
      <c r="M243">
        <v>2.64</v>
      </c>
      <c r="N243">
        <v>0.28000000000000003</v>
      </c>
      <c r="O243">
        <v>0.29088913282107498</v>
      </c>
      <c r="P243">
        <v>0.307142857142857</v>
      </c>
      <c r="Q243">
        <v>4.28</v>
      </c>
      <c r="R243">
        <v>3.9460288641187802</v>
      </c>
      <c r="S243">
        <v>2.4622714519500701</v>
      </c>
      <c r="T243">
        <v>10.227896800407983</v>
      </c>
      <c r="U243">
        <v>1.4711111111111099</v>
      </c>
    </row>
    <row r="244" spans="1:21" x14ac:dyDescent="0.45">
      <c r="A244">
        <v>1996</v>
      </c>
      <c r="B244" t="s">
        <v>1543</v>
      </c>
      <c r="C244" t="s">
        <v>271</v>
      </c>
      <c r="D244">
        <v>28</v>
      </c>
      <c r="E244">
        <v>28</v>
      </c>
      <c r="F244">
        <v>1</v>
      </c>
      <c r="G244">
        <v>11</v>
      </c>
      <c r="H244">
        <v>6</v>
      </c>
      <c r="I244">
        <v>0</v>
      </c>
      <c r="J244">
        <v>169</v>
      </c>
      <c r="K244">
        <v>127</v>
      </c>
      <c r="L244">
        <v>6.7633142201182501</v>
      </c>
      <c r="M244">
        <v>3.0355032326515001</v>
      </c>
      <c r="N244">
        <v>1.27810662427431</v>
      </c>
      <c r="O244">
        <v>0.25531914893617003</v>
      </c>
      <c r="P244">
        <v>0.28402366863905298</v>
      </c>
      <c r="Q244">
        <v>4.4201187422819999</v>
      </c>
      <c r="R244">
        <v>4.5976085076900297</v>
      </c>
      <c r="S244">
        <v>2.4609079360961901</v>
      </c>
      <c r="T244">
        <v>14.238110201699387</v>
      </c>
      <c r="U244">
        <v>1.3313610669524101</v>
      </c>
    </row>
    <row r="245" spans="1:21" x14ac:dyDescent="0.45">
      <c r="A245">
        <v>1924</v>
      </c>
      <c r="B245" t="s">
        <v>1274</v>
      </c>
      <c r="C245" t="s">
        <v>199</v>
      </c>
      <c r="D245">
        <v>35</v>
      </c>
      <c r="E245">
        <v>32</v>
      </c>
      <c r="F245">
        <v>0.91428571428571426</v>
      </c>
      <c r="G245">
        <v>17</v>
      </c>
      <c r="H245">
        <v>9</v>
      </c>
      <c r="I245">
        <v>0</v>
      </c>
      <c r="J245">
        <v>233</v>
      </c>
      <c r="K245">
        <v>65</v>
      </c>
      <c r="L245">
        <v>2.5107296137339001</v>
      </c>
      <c r="M245">
        <v>3.0515021459227398</v>
      </c>
      <c r="N245">
        <v>0.30901287553647999</v>
      </c>
      <c r="O245">
        <v>0.27718550106609802</v>
      </c>
      <c r="P245">
        <v>0.29132947976878598</v>
      </c>
      <c r="Q245">
        <v>3.862660944206</v>
      </c>
      <c r="R245">
        <v>4.22100042826116</v>
      </c>
      <c r="S245">
        <v>2.45628356933593</v>
      </c>
      <c r="T245">
        <v>11.369083949497734</v>
      </c>
      <c r="U245">
        <v>1.45493562231759</v>
      </c>
    </row>
    <row r="246" spans="1:21" x14ac:dyDescent="0.45">
      <c r="A246">
        <v>1948</v>
      </c>
      <c r="B246" t="s">
        <v>1061</v>
      </c>
      <c r="C246" t="s">
        <v>193</v>
      </c>
      <c r="D246">
        <v>38</v>
      </c>
      <c r="E246">
        <v>24</v>
      </c>
      <c r="F246">
        <v>0.63157894736842102</v>
      </c>
      <c r="G246">
        <v>7</v>
      </c>
      <c r="H246">
        <v>11</v>
      </c>
      <c r="I246">
        <v>5</v>
      </c>
      <c r="J246">
        <v>198</v>
      </c>
      <c r="K246">
        <v>75</v>
      </c>
      <c r="L246">
        <v>3.4090909090908998</v>
      </c>
      <c r="M246">
        <v>4.3181818181818103</v>
      </c>
      <c r="N246">
        <v>0.63636363636363602</v>
      </c>
      <c r="O246">
        <v>0.26595744680851002</v>
      </c>
      <c r="P246">
        <v>0.28054298642533898</v>
      </c>
      <c r="Q246">
        <v>3.4090909090908998</v>
      </c>
      <c r="R246">
        <v>4.369897826031</v>
      </c>
      <c r="S246">
        <v>2.4519872665405198</v>
      </c>
      <c r="T246">
        <v>10.453208873146428</v>
      </c>
      <c r="U246">
        <v>1.4898989898989801</v>
      </c>
    </row>
    <row r="247" spans="1:21" x14ac:dyDescent="0.45">
      <c r="A247">
        <v>2002</v>
      </c>
      <c r="B247" t="s">
        <v>1570</v>
      </c>
      <c r="C247" t="s">
        <v>199</v>
      </c>
      <c r="D247">
        <v>21</v>
      </c>
      <c r="E247">
        <v>21</v>
      </c>
      <c r="F247">
        <v>1</v>
      </c>
      <c r="G247">
        <v>6</v>
      </c>
      <c r="H247">
        <v>10</v>
      </c>
      <c r="I247">
        <v>0</v>
      </c>
      <c r="J247">
        <v>128.19999999999999</v>
      </c>
      <c r="K247">
        <v>58</v>
      </c>
      <c r="L247">
        <v>4.0569946582776497</v>
      </c>
      <c r="M247">
        <v>2.5181346154826798</v>
      </c>
      <c r="N247">
        <v>0.48963728634385401</v>
      </c>
      <c r="O247">
        <v>0.27200000000000002</v>
      </c>
      <c r="P247">
        <v>0.29655172413793102</v>
      </c>
      <c r="Q247">
        <v>4.4766837608580996</v>
      </c>
      <c r="R247">
        <v>3.6537842877359399</v>
      </c>
      <c r="S247">
        <v>2.4498009681701598</v>
      </c>
      <c r="T247">
        <v>18.898464611598374</v>
      </c>
      <c r="U247">
        <v>1.3367875119229</v>
      </c>
    </row>
    <row r="248" spans="1:21" x14ac:dyDescent="0.45">
      <c r="A248">
        <v>1940</v>
      </c>
      <c r="B248" t="s">
        <v>1559</v>
      </c>
      <c r="C248" t="s">
        <v>193</v>
      </c>
      <c r="D248">
        <v>28</v>
      </c>
      <c r="E248">
        <v>20</v>
      </c>
      <c r="F248">
        <v>0.7142857142857143</v>
      </c>
      <c r="G248">
        <v>7</v>
      </c>
      <c r="H248">
        <v>11</v>
      </c>
      <c r="I248">
        <v>0</v>
      </c>
      <c r="J248">
        <v>153.19999999999999</v>
      </c>
      <c r="K248">
        <v>82</v>
      </c>
      <c r="L248">
        <v>4.8026019241361597</v>
      </c>
      <c r="M248">
        <v>4.0412138142121297</v>
      </c>
      <c r="N248">
        <v>0.52711484533201802</v>
      </c>
      <c r="O248">
        <v>0.24832214765100599</v>
      </c>
      <c r="P248">
        <v>0.27524752475247499</v>
      </c>
      <c r="Q248">
        <v>4.4511920272481502</v>
      </c>
      <c r="R248">
        <v>4.0171268429026297</v>
      </c>
      <c r="S248">
        <v>2.4413471221923801</v>
      </c>
      <c r="T248">
        <v>14.124936921255914</v>
      </c>
      <c r="U248">
        <v>1.41214717823515</v>
      </c>
    </row>
    <row r="249" spans="1:21" x14ac:dyDescent="0.45">
      <c r="A249">
        <v>2017</v>
      </c>
      <c r="B249" t="s">
        <v>1522</v>
      </c>
      <c r="C249" t="s">
        <v>184</v>
      </c>
      <c r="D249">
        <v>29</v>
      </c>
      <c r="E249">
        <v>29</v>
      </c>
      <c r="F249">
        <v>1</v>
      </c>
      <c r="G249">
        <v>11</v>
      </c>
      <c r="H249">
        <v>7</v>
      </c>
      <c r="I249">
        <v>0</v>
      </c>
      <c r="J249">
        <v>162</v>
      </c>
      <c r="K249">
        <v>147</v>
      </c>
      <c r="L249">
        <v>8.16666589744794</v>
      </c>
      <c r="M249">
        <v>2.7222219658159799</v>
      </c>
      <c r="N249">
        <v>1.3888887580693701</v>
      </c>
      <c r="O249">
        <v>0.270186335403726</v>
      </c>
      <c r="P249">
        <v>0.31567796610169402</v>
      </c>
      <c r="Q249">
        <v>4.3888884754992299</v>
      </c>
      <c r="R249">
        <v>4.4045531570139298</v>
      </c>
      <c r="S249">
        <v>2.44074153900146</v>
      </c>
      <c r="T249">
        <v>13.634487217870225</v>
      </c>
      <c r="U249">
        <v>1.3765430802198699</v>
      </c>
    </row>
    <row r="250" spans="1:21" x14ac:dyDescent="0.45">
      <c r="A250">
        <v>1932</v>
      </c>
      <c r="B250" t="s">
        <v>1385</v>
      </c>
      <c r="C250" t="s">
        <v>753</v>
      </c>
      <c r="D250">
        <v>43</v>
      </c>
      <c r="E250">
        <v>30</v>
      </c>
      <c r="F250">
        <v>0.69767441860465118</v>
      </c>
      <c r="G250">
        <v>22</v>
      </c>
      <c r="H250">
        <v>10</v>
      </c>
      <c r="I250">
        <v>2</v>
      </c>
      <c r="J250">
        <v>234</v>
      </c>
      <c r="K250">
        <v>83</v>
      </c>
      <c r="L250">
        <v>3.1923076923076898</v>
      </c>
      <c r="M250">
        <v>4.3076923076923004</v>
      </c>
      <c r="N250">
        <v>0.34615384615384598</v>
      </c>
      <c r="O250">
        <v>0.25792349726775898</v>
      </c>
      <c r="P250">
        <v>0.275820170109356</v>
      </c>
      <c r="Q250">
        <v>4.0769230769230704</v>
      </c>
      <c r="R250">
        <v>4.2358171299991403</v>
      </c>
      <c r="S250">
        <v>2.4402709007263099</v>
      </c>
      <c r="T250">
        <v>9.1935787422712139</v>
      </c>
      <c r="U250">
        <v>1.4871794871794799</v>
      </c>
    </row>
    <row r="251" spans="1:21" x14ac:dyDescent="0.45">
      <c r="A251">
        <v>2012</v>
      </c>
      <c r="B251" t="s">
        <v>405</v>
      </c>
      <c r="C251" t="s">
        <v>56</v>
      </c>
      <c r="D251">
        <v>31</v>
      </c>
      <c r="E251">
        <v>31</v>
      </c>
      <c r="F251">
        <v>1</v>
      </c>
      <c r="G251">
        <v>11</v>
      </c>
      <c r="H251">
        <v>11</v>
      </c>
      <c r="I251">
        <v>0</v>
      </c>
      <c r="J251">
        <v>177.1</v>
      </c>
      <c r="K251">
        <v>175</v>
      </c>
      <c r="L251">
        <v>8.8815792021092896</v>
      </c>
      <c r="M251">
        <v>4.1109023735477299</v>
      </c>
      <c r="N251">
        <v>0.91353386078838394</v>
      </c>
      <c r="O251">
        <v>0.23546944858420199</v>
      </c>
      <c r="P251">
        <v>0.29288702928870203</v>
      </c>
      <c r="Q251">
        <v>3.8063910866182602</v>
      </c>
      <c r="R251">
        <v>3.9290385851347001</v>
      </c>
      <c r="S251">
        <v>2.43459868431091</v>
      </c>
      <c r="T251">
        <v>12.722741511560239</v>
      </c>
      <c r="U251">
        <v>1.3477443995581699</v>
      </c>
    </row>
    <row r="252" spans="1:21" x14ac:dyDescent="0.45">
      <c r="A252">
        <v>1979</v>
      </c>
      <c r="B252" t="s">
        <v>1113</v>
      </c>
      <c r="C252" t="s">
        <v>40</v>
      </c>
      <c r="D252">
        <v>30</v>
      </c>
      <c r="E252">
        <v>30</v>
      </c>
      <c r="F252">
        <v>1</v>
      </c>
      <c r="G252">
        <v>16</v>
      </c>
      <c r="H252">
        <v>8</v>
      </c>
      <c r="I252">
        <v>0</v>
      </c>
      <c r="J252">
        <v>220.2</v>
      </c>
      <c r="K252">
        <v>106</v>
      </c>
      <c r="L252">
        <v>4.3232624412824796</v>
      </c>
      <c r="M252">
        <v>3.7114800203462699</v>
      </c>
      <c r="N252">
        <v>0.61178242093619895</v>
      </c>
      <c r="O252">
        <v>0.23775388291517299</v>
      </c>
      <c r="P252">
        <v>0.25698324022346303</v>
      </c>
      <c r="Q252">
        <v>3.5483380414299499</v>
      </c>
      <c r="R252">
        <v>3.91947659612363</v>
      </c>
      <c r="S252">
        <v>2.4308731555938698</v>
      </c>
      <c r="T252">
        <v>13.126715040206896</v>
      </c>
      <c r="U252">
        <v>1.3141992746036799</v>
      </c>
    </row>
    <row r="253" spans="1:21" x14ac:dyDescent="0.45">
      <c r="A253">
        <v>1937</v>
      </c>
      <c r="B253" t="s">
        <v>789</v>
      </c>
      <c r="C253" t="s">
        <v>790</v>
      </c>
      <c r="D253">
        <v>33</v>
      </c>
      <c r="E253">
        <v>30</v>
      </c>
      <c r="F253">
        <v>0.90909090909090906</v>
      </c>
      <c r="G253">
        <v>20</v>
      </c>
      <c r="H253">
        <v>11</v>
      </c>
      <c r="I253">
        <v>1</v>
      </c>
      <c r="J253">
        <v>256.2</v>
      </c>
      <c r="K253">
        <v>69</v>
      </c>
      <c r="L253">
        <v>2.4194803276969301</v>
      </c>
      <c r="M253">
        <v>1.8233764788440601</v>
      </c>
      <c r="N253">
        <v>0.45584411971101602</v>
      </c>
      <c r="O253">
        <v>0.232890704800817</v>
      </c>
      <c r="P253">
        <v>0.23968784838349999</v>
      </c>
      <c r="Q253">
        <v>2.38441539541147</v>
      </c>
      <c r="R253">
        <v>3.92891469357407</v>
      </c>
      <c r="S253">
        <v>2.4248690605163499</v>
      </c>
      <c r="T253">
        <v>11.903902660716627</v>
      </c>
      <c r="U253">
        <v>1.0909090044366201</v>
      </c>
    </row>
    <row r="254" spans="1:21" x14ac:dyDescent="0.45">
      <c r="A254">
        <v>2011</v>
      </c>
      <c r="B254" t="s">
        <v>148</v>
      </c>
      <c r="C254" t="s">
        <v>102</v>
      </c>
      <c r="D254">
        <v>25</v>
      </c>
      <c r="E254">
        <v>25</v>
      </c>
      <c r="F254">
        <v>1</v>
      </c>
      <c r="G254">
        <v>7</v>
      </c>
      <c r="H254">
        <v>3</v>
      </c>
      <c r="I254">
        <v>0</v>
      </c>
      <c r="J254">
        <v>141.19999999999999</v>
      </c>
      <c r="K254">
        <v>169</v>
      </c>
      <c r="L254">
        <v>10.736471359178999</v>
      </c>
      <c r="M254">
        <v>2.9223531510191498</v>
      </c>
      <c r="N254">
        <v>1.0164706612240499</v>
      </c>
      <c r="O254">
        <v>0.23148148148148101</v>
      </c>
      <c r="P254">
        <v>0.30704225352112602</v>
      </c>
      <c r="Q254">
        <v>3.6847061469371898</v>
      </c>
      <c r="R254">
        <v>3.18773923861625</v>
      </c>
      <c r="S254">
        <v>2.4235873222350999</v>
      </c>
      <c r="T254">
        <v>15.704845848083448</v>
      </c>
      <c r="U254">
        <v>1.20705891020356</v>
      </c>
    </row>
    <row r="255" spans="1:21" x14ac:dyDescent="0.45">
      <c r="A255">
        <v>1949</v>
      </c>
      <c r="B255" t="s">
        <v>1221</v>
      </c>
      <c r="C255" t="s">
        <v>355</v>
      </c>
      <c r="D255">
        <v>38</v>
      </c>
      <c r="E255">
        <v>27</v>
      </c>
      <c r="F255">
        <v>0.71052631578947367</v>
      </c>
      <c r="G255">
        <v>20</v>
      </c>
      <c r="H255">
        <v>12</v>
      </c>
      <c r="I255">
        <v>1</v>
      </c>
      <c r="J255">
        <v>245</v>
      </c>
      <c r="K255">
        <v>94</v>
      </c>
      <c r="L255">
        <v>3.4530612244897898</v>
      </c>
      <c r="M255">
        <v>4.7387755102040803</v>
      </c>
      <c r="N255">
        <v>0.66122448979591797</v>
      </c>
      <c r="O255">
        <v>0.25906183368869901</v>
      </c>
      <c r="P255">
        <v>0.27239709443099203</v>
      </c>
      <c r="Q255">
        <v>3.7469387755102002</v>
      </c>
      <c r="R255">
        <v>4.3026511153396196</v>
      </c>
      <c r="S255">
        <v>2.4232363700866699</v>
      </c>
      <c r="T255">
        <v>10.330639261948436</v>
      </c>
      <c r="U255">
        <v>1.51836734693877</v>
      </c>
    </row>
    <row r="256" spans="1:21" x14ac:dyDescent="0.45">
      <c r="A256">
        <v>1987</v>
      </c>
      <c r="B256" t="s">
        <v>1208</v>
      </c>
      <c r="C256" t="s">
        <v>240</v>
      </c>
      <c r="D256">
        <v>32</v>
      </c>
      <c r="E256">
        <v>32</v>
      </c>
      <c r="F256">
        <v>1</v>
      </c>
      <c r="G256">
        <v>11</v>
      </c>
      <c r="H256">
        <v>11</v>
      </c>
      <c r="I256">
        <v>0</v>
      </c>
      <c r="J256">
        <v>197.2</v>
      </c>
      <c r="K256">
        <v>108</v>
      </c>
      <c r="L256">
        <v>4.9173691820689696</v>
      </c>
      <c r="M256">
        <v>3.2327149252490401</v>
      </c>
      <c r="N256">
        <v>0.77403033421456002</v>
      </c>
      <c r="O256">
        <v>0.245006657789613</v>
      </c>
      <c r="P256">
        <v>0.26677316293929698</v>
      </c>
      <c r="Q256">
        <v>3.7335580826819901</v>
      </c>
      <c r="R256">
        <v>3.9738438663420399</v>
      </c>
      <c r="S256">
        <v>2.41914463043212</v>
      </c>
      <c r="T256">
        <v>12.246919691562608</v>
      </c>
      <c r="U256">
        <v>1.29005055702426</v>
      </c>
    </row>
    <row r="257" spans="1:21" x14ac:dyDescent="0.45">
      <c r="A257">
        <v>1978</v>
      </c>
      <c r="B257" t="s">
        <v>885</v>
      </c>
      <c r="C257" t="s">
        <v>106</v>
      </c>
      <c r="D257">
        <v>16</v>
      </c>
      <c r="E257">
        <v>16</v>
      </c>
      <c r="F257">
        <v>1</v>
      </c>
      <c r="G257">
        <v>8</v>
      </c>
      <c r="H257">
        <v>4</v>
      </c>
      <c r="I257">
        <v>0</v>
      </c>
      <c r="J257">
        <v>96</v>
      </c>
      <c r="K257">
        <v>43</v>
      </c>
      <c r="L257">
        <v>4.03125</v>
      </c>
      <c r="M257">
        <v>1.40625</v>
      </c>
      <c r="N257">
        <v>0.375</v>
      </c>
      <c r="O257">
        <v>0.27223719676549801</v>
      </c>
      <c r="P257">
        <v>0.29938271604938199</v>
      </c>
      <c r="Q257">
        <v>2.90625</v>
      </c>
      <c r="R257">
        <v>2.8556764443715399</v>
      </c>
      <c r="S257">
        <v>2.4070465564727699</v>
      </c>
      <c r="T257">
        <v>24.371346384286795</v>
      </c>
      <c r="U257">
        <v>1.2083333333333299</v>
      </c>
    </row>
    <row r="258" spans="1:21" x14ac:dyDescent="0.45">
      <c r="A258">
        <v>2019</v>
      </c>
      <c r="B258" t="s">
        <v>118</v>
      </c>
      <c r="C258" t="s">
        <v>73</v>
      </c>
      <c r="D258">
        <v>26</v>
      </c>
      <c r="E258">
        <v>26</v>
      </c>
      <c r="F258">
        <v>1</v>
      </c>
      <c r="G258">
        <v>9</v>
      </c>
      <c r="H258">
        <v>7</v>
      </c>
      <c r="I258">
        <v>0</v>
      </c>
      <c r="J258">
        <v>140.19999999999999</v>
      </c>
      <c r="K258">
        <v>153</v>
      </c>
      <c r="L258">
        <v>9.7890991721094807</v>
      </c>
      <c r="M258">
        <v>1.98341225055813</v>
      </c>
      <c r="N258">
        <v>1.47156392783345</v>
      </c>
      <c r="O258">
        <v>0.201506591337099</v>
      </c>
      <c r="P258">
        <v>0.23661971830985901</v>
      </c>
      <c r="Q258">
        <v>3.3270140977104101</v>
      </c>
      <c r="R258">
        <v>3.9533459418658699</v>
      </c>
      <c r="S258">
        <v>2.4035394191741899</v>
      </c>
      <c r="T258">
        <v>14.975899457931492</v>
      </c>
      <c r="U258">
        <v>0.98104261855563402</v>
      </c>
    </row>
    <row r="259" spans="1:21" x14ac:dyDescent="0.45">
      <c r="A259">
        <v>1932</v>
      </c>
      <c r="B259" t="s">
        <v>1187</v>
      </c>
      <c r="C259" t="s">
        <v>46</v>
      </c>
      <c r="D259">
        <v>33</v>
      </c>
      <c r="E259">
        <v>21</v>
      </c>
      <c r="F259">
        <v>0.63636363636363635</v>
      </c>
      <c r="G259">
        <v>17</v>
      </c>
      <c r="H259">
        <v>4</v>
      </c>
      <c r="I259">
        <v>4</v>
      </c>
      <c r="J259">
        <v>192</v>
      </c>
      <c r="K259">
        <v>109</v>
      </c>
      <c r="L259">
        <v>5.109375</v>
      </c>
      <c r="M259">
        <v>3.5625</v>
      </c>
      <c r="N259">
        <v>0.46875</v>
      </c>
      <c r="O259">
        <v>0.22406639004149301</v>
      </c>
      <c r="P259">
        <v>0.25165562913907202</v>
      </c>
      <c r="Q259">
        <v>3.703125</v>
      </c>
      <c r="R259">
        <v>3.8166130701700798</v>
      </c>
      <c r="S259">
        <v>2.3961436748504599</v>
      </c>
      <c r="T259">
        <v>11.762887131084076</v>
      </c>
      <c r="U259">
        <v>1.2395833333333299</v>
      </c>
    </row>
    <row r="260" spans="1:21" x14ac:dyDescent="0.45">
      <c r="A260">
        <v>1940</v>
      </c>
      <c r="B260" t="s">
        <v>756</v>
      </c>
      <c r="C260" t="s">
        <v>46</v>
      </c>
      <c r="D260">
        <v>12</v>
      </c>
      <c r="E260">
        <v>12</v>
      </c>
      <c r="F260">
        <v>1</v>
      </c>
      <c r="G260">
        <v>9</v>
      </c>
      <c r="H260">
        <v>3</v>
      </c>
      <c r="I260">
        <v>0</v>
      </c>
      <c r="J260">
        <v>99.1</v>
      </c>
      <c r="K260">
        <v>37</v>
      </c>
      <c r="L260">
        <v>3.3523501948645298</v>
      </c>
      <c r="M260">
        <v>1.17785277116862</v>
      </c>
      <c r="N260">
        <v>0.36241623728265199</v>
      </c>
      <c r="O260">
        <v>0.22252010723860499</v>
      </c>
      <c r="P260">
        <v>0.23795180722891501</v>
      </c>
      <c r="Q260">
        <v>1.9026852457339201</v>
      </c>
      <c r="R260">
        <v>3.0494394742971802</v>
      </c>
      <c r="S260">
        <v>2.3947801589965798</v>
      </c>
      <c r="T260">
        <v>32.329532146453829</v>
      </c>
      <c r="U260">
        <v>0.96644329942040597</v>
      </c>
    </row>
    <row r="261" spans="1:21" x14ac:dyDescent="0.45">
      <c r="A261">
        <v>2012</v>
      </c>
      <c r="B261" t="s">
        <v>1108</v>
      </c>
      <c r="C261" t="s">
        <v>168</v>
      </c>
      <c r="D261">
        <v>27</v>
      </c>
      <c r="E261">
        <v>27</v>
      </c>
      <c r="F261">
        <v>1</v>
      </c>
      <c r="G261">
        <v>12</v>
      </c>
      <c r="H261">
        <v>9</v>
      </c>
      <c r="I261">
        <v>0</v>
      </c>
      <c r="J261">
        <v>173</v>
      </c>
      <c r="K261">
        <v>90</v>
      </c>
      <c r="L261">
        <v>4.68208133782018</v>
      </c>
      <c r="M261">
        <v>1.6127169052491701</v>
      </c>
      <c r="N261">
        <v>0.88439314158825599</v>
      </c>
      <c r="O261">
        <v>0.27098674521354899</v>
      </c>
      <c r="P261">
        <v>0.29195804195804198</v>
      </c>
      <c r="Q261">
        <v>3.53757256635302</v>
      </c>
      <c r="R261">
        <v>3.9383828053054901</v>
      </c>
      <c r="S261">
        <v>2.3943579196929901</v>
      </c>
      <c r="T261">
        <v>14.366147518157941</v>
      </c>
      <c r="U261">
        <v>1.24277467608807</v>
      </c>
    </row>
    <row r="262" spans="1:21" x14ac:dyDescent="0.45">
      <c r="A262">
        <v>2009</v>
      </c>
      <c r="B262" t="s">
        <v>880</v>
      </c>
      <c r="C262" t="s">
        <v>102</v>
      </c>
      <c r="D262">
        <v>21</v>
      </c>
      <c r="E262">
        <v>21</v>
      </c>
      <c r="F262">
        <v>1</v>
      </c>
      <c r="G262">
        <v>11</v>
      </c>
      <c r="H262">
        <v>4</v>
      </c>
      <c r="I262">
        <v>0</v>
      </c>
      <c r="J262">
        <v>127.2</v>
      </c>
      <c r="K262">
        <v>116</v>
      </c>
      <c r="L262">
        <v>8.1775453661111204</v>
      </c>
      <c r="M262">
        <v>3.2428197141475099</v>
      </c>
      <c r="N262">
        <v>0.70496080742337197</v>
      </c>
      <c r="O262">
        <v>0.22292993630573199</v>
      </c>
      <c r="P262">
        <v>0.27536231884057899</v>
      </c>
      <c r="Q262">
        <v>2.8903393104358202</v>
      </c>
      <c r="R262">
        <v>3.4965615501811</v>
      </c>
      <c r="S262">
        <v>2.3862314224243102</v>
      </c>
      <c r="T262">
        <v>18.408070972987534</v>
      </c>
      <c r="U262">
        <v>1.1827675768992101</v>
      </c>
    </row>
    <row r="263" spans="1:21" x14ac:dyDescent="0.45">
      <c r="A263">
        <v>2009</v>
      </c>
      <c r="B263" t="s">
        <v>258</v>
      </c>
      <c r="C263" t="s">
        <v>140</v>
      </c>
      <c r="D263">
        <v>29</v>
      </c>
      <c r="E263">
        <v>29</v>
      </c>
      <c r="F263">
        <v>1</v>
      </c>
      <c r="G263">
        <v>13</v>
      </c>
      <c r="H263">
        <v>9</v>
      </c>
      <c r="I263">
        <v>0</v>
      </c>
      <c r="J263">
        <v>178</v>
      </c>
      <c r="K263">
        <v>141</v>
      </c>
      <c r="L263">
        <v>7.12921409428749</v>
      </c>
      <c r="M263">
        <v>3.9943823648844798</v>
      </c>
      <c r="N263">
        <v>0.91011243756861604</v>
      </c>
      <c r="O263">
        <v>0.28152492668621698</v>
      </c>
      <c r="P263">
        <v>0.33269598470363199</v>
      </c>
      <c r="Q263">
        <v>4.2977531774073503</v>
      </c>
      <c r="R263">
        <v>4.3274209434283897</v>
      </c>
      <c r="S263">
        <v>2.3819055557250901</v>
      </c>
      <c r="T263">
        <v>13.305817242326366</v>
      </c>
      <c r="U263">
        <v>1.52247204062404</v>
      </c>
    </row>
    <row r="264" spans="1:21" x14ac:dyDescent="0.45">
      <c r="A264">
        <v>1921</v>
      </c>
      <c r="B264" t="s">
        <v>876</v>
      </c>
      <c r="C264" t="s">
        <v>37</v>
      </c>
      <c r="D264">
        <v>21</v>
      </c>
      <c r="E264">
        <v>17</v>
      </c>
      <c r="F264">
        <v>0.80952380952380953</v>
      </c>
      <c r="G264">
        <v>9</v>
      </c>
      <c r="H264">
        <v>7</v>
      </c>
      <c r="I264">
        <v>0</v>
      </c>
      <c r="J264">
        <v>144</v>
      </c>
      <c r="K264">
        <v>52</v>
      </c>
      <c r="L264">
        <v>3.25</v>
      </c>
      <c r="M264">
        <v>2.0625</v>
      </c>
      <c r="N264">
        <v>0.1875</v>
      </c>
      <c r="O264">
        <v>0.24810606060606</v>
      </c>
      <c r="P264">
        <v>0.27061310782240999</v>
      </c>
      <c r="Q264">
        <v>2.875</v>
      </c>
      <c r="R264">
        <v>3.3933067109849699</v>
      </c>
      <c r="S264">
        <v>2.3815643787384002</v>
      </c>
      <c r="T264">
        <v>18.372068064553375</v>
      </c>
      <c r="U264">
        <v>1.13888888888888</v>
      </c>
    </row>
    <row r="265" spans="1:21" x14ac:dyDescent="0.45">
      <c r="A265">
        <v>1995</v>
      </c>
      <c r="B265" t="s">
        <v>1615</v>
      </c>
      <c r="C265" t="s">
        <v>59</v>
      </c>
      <c r="D265">
        <v>27</v>
      </c>
      <c r="E265">
        <v>27</v>
      </c>
      <c r="F265">
        <v>1</v>
      </c>
      <c r="G265">
        <v>9</v>
      </c>
      <c r="H265">
        <v>11</v>
      </c>
      <c r="I265">
        <v>0</v>
      </c>
      <c r="J265">
        <v>183</v>
      </c>
      <c r="K265">
        <v>83</v>
      </c>
      <c r="L265">
        <v>4.0819675534747599</v>
      </c>
      <c r="M265">
        <v>3.5901642337789998</v>
      </c>
      <c r="N265">
        <v>0.78688531151320695</v>
      </c>
      <c r="O265">
        <v>0.273361227336122</v>
      </c>
      <c r="P265">
        <v>0.29126213592233002</v>
      </c>
      <c r="Q265">
        <v>4.6229512051400903</v>
      </c>
      <c r="R265">
        <v>4.6114937945462202</v>
      </c>
      <c r="S265">
        <v>2.3809578418731601</v>
      </c>
      <c r="T265">
        <v>14.28574705123896</v>
      </c>
      <c r="U265">
        <v>1.46994547775731</v>
      </c>
    </row>
    <row r="266" spans="1:21" x14ac:dyDescent="0.45">
      <c r="A266">
        <v>1982</v>
      </c>
      <c r="B266" t="s">
        <v>956</v>
      </c>
      <c r="C266" t="s">
        <v>121</v>
      </c>
      <c r="D266">
        <v>31</v>
      </c>
      <c r="E266">
        <v>31</v>
      </c>
      <c r="F266">
        <v>1</v>
      </c>
      <c r="G266">
        <v>13</v>
      </c>
      <c r="H266">
        <v>12</v>
      </c>
      <c r="I266">
        <v>0</v>
      </c>
      <c r="J266">
        <v>188.2</v>
      </c>
      <c r="K266">
        <v>88</v>
      </c>
      <c r="L266">
        <v>4.1978797454866399</v>
      </c>
      <c r="M266">
        <v>2.00353351489135</v>
      </c>
      <c r="N266">
        <v>0.667844504963783</v>
      </c>
      <c r="O266">
        <v>0.25204359673024501</v>
      </c>
      <c r="P266">
        <v>0.270569620253164</v>
      </c>
      <c r="Q266">
        <v>3.1484098091149799</v>
      </c>
      <c r="R266">
        <v>3.4480412461257499</v>
      </c>
      <c r="S266">
        <v>2.3771388530731201</v>
      </c>
      <c r="T266">
        <v>12.422467554769208</v>
      </c>
      <c r="U266">
        <v>1.20318017957761</v>
      </c>
    </row>
    <row r="267" spans="1:21" x14ac:dyDescent="0.45">
      <c r="A267">
        <v>2010</v>
      </c>
      <c r="B267" t="s">
        <v>841</v>
      </c>
      <c r="C267" t="s">
        <v>240</v>
      </c>
      <c r="D267">
        <v>28</v>
      </c>
      <c r="E267">
        <v>28</v>
      </c>
      <c r="F267">
        <v>1</v>
      </c>
      <c r="G267">
        <v>13</v>
      </c>
      <c r="H267">
        <v>8</v>
      </c>
      <c r="I267">
        <v>0</v>
      </c>
      <c r="J267">
        <v>163.1</v>
      </c>
      <c r="K267">
        <v>132</v>
      </c>
      <c r="L267">
        <v>7.2734702937497797</v>
      </c>
      <c r="M267">
        <v>3.5265310515150401</v>
      </c>
      <c r="N267">
        <v>0.49591842911930301</v>
      </c>
      <c r="O267">
        <v>0.240445859872611</v>
      </c>
      <c r="P267">
        <v>0.291581108829568</v>
      </c>
      <c r="Q267">
        <v>2.7000003363162</v>
      </c>
      <c r="R267">
        <v>3.4084547123795801</v>
      </c>
      <c r="S267">
        <v>2.3743646144866899</v>
      </c>
      <c r="T267">
        <v>13.737395269530133</v>
      </c>
      <c r="U267">
        <v>1.31632669457592</v>
      </c>
    </row>
    <row r="268" spans="1:21" x14ac:dyDescent="0.45">
      <c r="A268">
        <v>1954</v>
      </c>
      <c r="B268" t="s">
        <v>1378</v>
      </c>
      <c r="C268" t="s">
        <v>355</v>
      </c>
      <c r="D268">
        <v>34</v>
      </c>
      <c r="E268">
        <v>33</v>
      </c>
      <c r="F268">
        <v>0.97058823529411764</v>
      </c>
      <c r="G268">
        <v>9</v>
      </c>
      <c r="H268">
        <v>18</v>
      </c>
      <c r="I268">
        <v>0</v>
      </c>
      <c r="J268">
        <v>248</v>
      </c>
      <c r="K268">
        <v>132</v>
      </c>
      <c r="L268">
        <v>4.7903225806451601</v>
      </c>
      <c r="M268">
        <v>4.13709677419354</v>
      </c>
      <c r="N268">
        <v>0.907258064516129</v>
      </c>
      <c r="O268">
        <v>0.24095139607032001</v>
      </c>
      <c r="P268">
        <v>0.25679012345678998</v>
      </c>
      <c r="Q268">
        <v>4.06451612903225</v>
      </c>
      <c r="R268">
        <v>4.0833145480002102</v>
      </c>
      <c r="S268">
        <v>2.3738923072814901</v>
      </c>
      <c r="T268">
        <v>11.310898640576513</v>
      </c>
      <c r="U268">
        <v>1.3991935483870901</v>
      </c>
    </row>
    <row r="269" spans="1:21" x14ac:dyDescent="0.45">
      <c r="A269">
        <v>1969</v>
      </c>
      <c r="B269" t="s">
        <v>67</v>
      </c>
      <c r="C269" t="s">
        <v>68</v>
      </c>
      <c r="D269">
        <v>31</v>
      </c>
      <c r="E269">
        <v>31</v>
      </c>
      <c r="F269">
        <v>1</v>
      </c>
      <c r="G269">
        <v>11</v>
      </c>
      <c r="H269">
        <v>10</v>
      </c>
      <c r="I269">
        <v>0</v>
      </c>
      <c r="J269">
        <v>188.1</v>
      </c>
      <c r="K269">
        <v>200</v>
      </c>
      <c r="L269">
        <v>9.5575239307144901</v>
      </c>
      <c r="M269">
        <v>4.4442486277822404</v>
      </c>
      <c r="N269">
        <v>0.90796477341787696</v>
      </c>
      <c r="O269">
        <v>0.219718309859154</v>
      </c>
      <c r="P269">
        <v>0.27902240325865502</v>
      </c>
      <c r="Q269">
        <v>3.5362838543643602</v>
      </c>
      <c r="R269">
        <v>3.2891961581635001</v>
      </c>
      <c r="S269">
        <v>2.3722069263458199</v>
      </c>
      <c r="T269">
        <v>12.396694260258801</v>
      </c>
      <c r="U269">
        <v>1.32212414374883</v>
      </c>
    </row>
    <row r="270" spans="1:21" x14ac:dyDescent="0.45">
      <c r="A270">
        <v>1947</v>
      </c>
      <c r="B270" t="s">
        <v>983</v>
      </c>
      <c r="C270" t="s">
        <v>240</v>
      </c>
      <c r="D270">
        <v>37</v>
      </c>
      <c r="E270">
        <v>21</v>
      </c>
      <c r="F270">
        <v>0.56756756756756754</v>
      </c>
      <c r="G270">
        <v>12</v>
      </c>
      <c r="H270">
        <v>7</v>
      </c>
      <c r="I270">
        <v>1</v>
      </c>
      <c r="J270">
        <v>162</v>
      </c>
      <c r="K270">
        <v>57</v>
      </c>
      <c r="L270">
        <v>3.1666666666666599</v>
      </c>
      <c r="M270">
        <v>3.5</v>
      </c>
      <c r="N270">
        <v>0.5</v>
      </c>
      <c r="O270">
        <v>0.24473257698541301</v>
      </c>
      <c r="P270">
        <v>0.25771324863883799</v>
      </c>
      <c r="Q270">
        <v>3.2222222222222201</v>
      </c>
      <c r="R270">
        <v>3.8728096626422999</v>
      </c>
      <c r="S270">
        <v>2.3717262744903498</v>
      </c>
      <c r="T270">
        <v>10.38431503966045</v>
      </c>
      <c r="U270">
        <v>1.32098765432098</v>
      </c>
    </row>
    <row r="271" spans="1:21" x14ac:dyDescent="0.45">
      <c r="A271">
        <v>1942</v>
      </c>
      <c r="B271" t="s">
        <v>1026</v>
      </c>
      <c r="C271" t="s">
        <v>355</v>
      </c>
      <c r="D271">
        <v>32</v>
      </c>
      <c r="E271">
        <v>25</v>
      </c>
      <c r="F271">
        <v>0.78125</v>
      </c>
      <c r="G271">
        <v>12</v>
      </c>
      <c r="H271">
        <v>15</v>
      </c>
      <c r="I271">
        <v>3</v>
      </c>
      <c r="J271">
        <v>214.1</v>
      </c>
      <c r="K271">
        <v>94</v>
      </c>
      <c r="L271">
        <v>3.94712351726014</v>
      </c>
      <c r="M271">
        <v>2.8973566243718101</v>
      </c>
      <c r="N271">
        <v>0.67185081144853598</v>
      </c>
      <c r="O271">
        <v>0.24523809523809501</v>
      </c>
      <c r="P271">
        <v>0.26027397260273899</v>
      </c>
      <c r="Q271">
        <v>3.3172633815271402</v>
      </c>
      <c r="R271">
        <v>3.5722005566348498</v>
      </c>
      <c r="S271">
        <v>2.3699936866760201</v>
      </c>
      <c r="T271">
        <v>11.998093038797352</v>
      </c>
      <c r="U271">
        <v>1.2830484246413001</v>
      </c>
    </row>
    <row r="272" spans="1:21" x14ac:dyDescent="0.45">
      <c r="A272">
        <v>2016</v>
      </c>
      <c r="B272" t="s">
        <v>310</v>
      </c>
      <c r="C272" t="s">
        <v>184</v>
      </c>
      <c r="D272">
        <v>19</v>
      </c>
      <c r="E272">
        <v>19</v>
      </c>
      <c r="F272">
        <v>1</v>
      </c>
      <c r="G272">
        <v>5</v>
      </c>
      <c r="H272">
        <v>6</v>
      </c>
      <c r="I272">
        <v>0</v>
      </c>
      <c r="J272">
        <v>114.1</v>
      </c>
      <c r="K272">
        <v>99</v>
      </c>
      <c r="L272">
        <v>7.7930037821559797</v>
      </c>
      <c r="M272">
        <v>2.2040818777814901</v>
      </c>
      <c r="N272">
        <v>0.94460651904921</v>
      </c>
      <c r="O272">
        <v>0.26621923937360098</v>
      </c>
      <c r="P272">
        <v>0.31845238095237999</v>
      </c>
      <c r="Q272">
        <v>3.5422744464345302</v>
      </c>
      <c r="R272">
        <v>3.5926245723940302</v>
      </c>
      <c r="S272">
        <v>2.3648390769958398</v>
      </c>
      <c r="T272">
        <v>20.163364761754003</v>
      </c>
      <c r="U272">
        <v>1.2857144287058599</v>
      </c>
    </row>
    <row r="273" spans="1:21" x14ac:dyDescent="0.45">
      <c r="A273">
        <v>2018</v>
      </c>
      <c r="B273" t="s">
        <v>1002</v>
      </c>
      <c r="C273" t="s">
        <v>229</v>
      </c>
      <c r="D273">
        <v>20</v>
      </c>
      <c r="E273">
        <v>20</v>
      </c>
      <c r="F273">
        <v>1</v>
      </c>
      <c r="G273">
        <v>8</v>
      </c>
      <c r="H273">
        <v>5</v>
      </c>
      <c r="I273">
        <v>0</v>
      </c>
      <c r="J273">
        <v>118</v>
      </c>
      <c r="K273">
        <v>83</v>
      </c>
      <c r="L273">
        <v>6.3305084745762699</v>
      </c>
      <c r="M273">
        <v>3.27966101694915</v>
      </c>
      <c r="N273">
        <v>0.45762711864406702</v>
      </c>
      <c r="O273">
        <v>0.258351893095768</v>
      </c>
      <c r="P273">
        <v>0.30555555555555503</v>
      </c>
      <c r="Q273">
        <v>3.27966101694915</v>
      </c>
      <c r="R273">
        <v>3.5587366605208999</v>
      </c>
      <c r="S273">
        <v>2.3614208698272701</v>
      </c>
      <c r="T273">
        <v>19.127509045600888</v>
      </c>
      <c r="U273">
        <v>1.34745762711864</v>
      </c>
    </row>
    <row r="274" spans="1:21" x14ac:dyDescent="0.45">
      <c r="A274">
        <v>2013</v>
      </c>
      <c r="B274" t="s">
        <v>634</v>
      </c>
      <c r="C274" t="s">
        <v>37</v>
      </c>
      <c r="D274">
        <v>19</v>
      </c>
      <c r="E274">
        <v>19</v>
      </c>
      <c r="F274">
        <v>1</v>
      </c>
      <c r="G274">
        <v>10</v>
      </c>
      <c r="H274">
        <v>7</v>
      </c>
      <c r="I274">
        <v>0</v>
      </c>
      <c r="J274">
        <v>117.1</v>
      </c>
      <c r="K274">
        <v>100</v>
      </c>
      <c r="L274">
        <v>7.6704553767177597</v>
      </c>
      <c r="M274">
        <v>2.1477275054809701</v>
      </c>
      <c r="N274">
        <v>0.53693187637024298</v>
      </c>
      <c r="O274">
        <v>0.24885844748858399</v>
      </c>
      <c r="P274">
        <v>0.30815709969788502</v>
      </c>
      <c r="Q274">
        <v>3.2215912582214501</v>
      </c>
      <c r="R274">
        <v>2.9114907246975799</v>
      </c>
      <c r="S274">
        <v>2.3554227352142298</v>
      </c>
      <c r="T274">
        <v>20.08307805814238</v>
      </c>
      <c r="U274">
        <v>1.16761376290037</v>
      </c>
    </row>
    <row r="275" spans="1:21" x14ac:dyDescent="0.45">
      <c r="A275">
        <v>1954</v>
      </c>
      <c r="B275" t="s">
        <v>900</v>
      </c>
      <c r="C275" t="s">
        <v>59</v>
      </c>
      <c r="D275">
        <v>28</v>
      </c>
      <c r="E275">
        <v>27</v>
      </c>
      <c r="F275">
        <v>0.9642857142857143</v>
      </c>
      <c r="G275">
        <v>14</v>
      </c>
      <c r="H275">
        <v>9</v>
      </c>
      <c r="I275">
        <v>0</v>
      </c>
      <c r="J275">
        <v>194.1</v>
      </c>
      <c r="K275">
        <v>113</v>
      </c>
      <c r="L275">
        <v>5.2332771165939898</v>
      </c>
      <c r="M275">
        <v>3.65866276292854</v>
      </c>
      <c r="N275">
        <v>0.787307176832725</v>
      </c>
      <c r="O275">
        <v>0.234890109890109</v>
      </c>
      <c r="P275">
        <v>0.25752508361204002</v>
      </c>
      <c r="Q275">
        <v>2.9639799598408398</v>
      </c>
      <c r="R275">
        <v>3.6997177080042301</v>
      </c>
      <c r="S275">
        <v>2.3545458316802899</v>
      </c>
      <c r="T275">
        <v>13.622729454721677</v>
      </c>
      <c r="U275">
        <v>1.28644963534759</v>
      </c>
    </row>
    <row r="276" spans="1:21" x14ac:dyDescent="0.45">
      <c r="A276">
        <v>1949</v>
      </c>
      <c r="B276" t="s">
        <v>1357</v>
      </c>
      <c r="C276" t="s">
        <v>271</v>
      </c>
      <c r="D276">
        <v>29</v>
      </c>
      <c r="E276">
        <v>18</v>
      </c>
      <c r="F276">
        <v>0.62068965517241381</v>
      </c>
      <c r="G276">
        <v>10</v>
      </c>
      <c r="H276">
        <v>6</v>
      </c>
      <c r="I276">
        <v>0</v>
      </c>
      <c r="J276">
        <v>156.19999999999999</v>
      </c>
      <c r="K276">
        <v>83</v>
      </c>
      <c r="L276">
        <v>4.7680840227950601</v>
      </c>
      <c r="M276">
        <v>5.2276583864379598</v>
      </c>
      <c r="N276">
        <v>0.34468077273217301</v>
      </c>
      <c r="O276">
        <v>0.23440134907251201</v>
      </c>
      <c r="P276">
        <v>0.26388888888888801</v>
      </c>
      <c r="Q276">
        <v>4.0212756818753501</v>
      </c>
      <c r="R276">
        <v>3.7108141079355401</v>
      </c>
      <c r="S276">
        <v>2.3531463146209699</v>
      </c>
      <c r="T276">
        <v>13.145162171330934</v>
      </c>
      <c r="U276">
        <v>1.4680847727481401</v>
      </c>
    </row>
    <row r="277" spans="1:21" x14ac:dyDescent="0.45">
      <c r="A277">
        <v>1977</v>
      </c>
      <c r="B277" t="s">
        <v>1441</v>
      </c>
      <c r="C277" t="s">
        <v>59</v>
      </c>
      <c r="D277">
        <v>20</v>
      </c>
      <c r="E277">
        <v>20</v>
      </c>
      <c r="F277">
        <v>1</v>
      </c>
      <c r="G277">
        <v>7</v>
      </c>
      <c r="H277">
        <v>9</v>
      </c>
      <c r="I277">
        <v>0</v>
      </c>
      <c r="J277">
        <v>139</v>
      </c>
      <c r="K277">
        <v>55</v>
      </c>
      <c r="L277">
        <v>3.5611510791366898</v>
      </c>
      <c r="M277">
        <v>2.0719424460431601</v>
      </c>
      <c r="N277">
        <v>0.64748201438848896</v>
      </c>
      <c r="O277">
        <v>0.25878003696857599</v>
      </c>
      <c r="P277">
        <v>0.27310924369747802</v>
      </c>
      <c r="Q277">
        <v>4.2086330935251697</v>
      </c>
      <c r="R277">
        <v>3.5941581300694301</v>
      </c>
      <c r="S277">
        <v>2.3489742279052699</v>
      </c>
      <c r="T277">
        <v>19.026691246032687</v>
      </c>
      <c r="U277">
        <v>1.2374100719424399</v>
      </c>
    </row>
    <row r="278" spans="1:21" x14ac:dyDescent="0.45">
      <c r="A278">
        <v>2010</v>
      </c>
      <c r="B278" t="s">
        <v>48</v>
      </c>
      <c r="C278" t="s">
        <v>49</v>
      </c>
      <c r="D278">
        <v>12</v>
      </c>
      <c r="E278">
        <v>12</v>
      </c>
      <c r="F278">
        <v>1</v>
      </c>
      <c r="G278">
        <v>5</v>
      </c>
      <c r="H278">
        <v>3</v>
      </c>
      <c r="I278">
        <v>0</v>
      </c>
      <c r="J278">
        <v>68</v>
      </c>
      <c r="K278">
        <v>92</v>
      </c>
      <c r="L278">
        <v>12.1764719543986</v>
      </c>
      <c r="M278">
        <v>2.2500002524432299</v>
      </c>
      <c r="N278">
        <v>0.661764780130361</v>
      </c>
      <c r="O278">
        <v>0.21789883268482399</v>
      </c>
      <c r="P278">
        <v>0.31874999999999998</v>
      </c>
      <c r="Q278">
        <v>2.91176503257359</v>
      </c>
      <c r="R278">
        <v>2.0778423141030502</v>
      </c>
      <c r="S278">
        <v>2.34862756729125</v>
      </c>
      <c r="T278">
        <v>31.706472158431872</v>
      </c>
      <c r="U278">
        <v>1.07352953221147</v>
      </c>
    </row>
    <row r="279" spans="1:21" x14ac:dyDescent="0.45">
      <c r="A279">
        <v>2015</v>
      </c>
      <c r="B279" t="s">
        <v>1100</v>
      </c>
      <c r="C279" t="s">
        <v>261</v>
      </c>
      <c r="D279">
        <v>23</v>
      </c>
      <c r="E279">
        <v>23</v>
      </c>
      <c r="F279">
        <v>1</v>
      </c>
      <c r="G279">
        <v>5</v>
      </c>
      <c r="H279">
        <v>12</v>
      </c>
      <c r="I279">
        <v>0</v>
      </c>
      <c r="J279">
        <v>127.2</v>
      </c>
      <c r="K279">
        <v>119</v>
      </c>
      <c r="L279">
        <v>8.3890331070072595</v>
      </c>
      <c r="M279">
        <v>3.4543077499441601</v>
      </c>
      <c r="N279">
        <v>0.63446468876525497</v>
      </c>
      <c r="O279">
        <v>0.24795081967213101</v>
      </c>
      <c r="P279">
        <v>0.31111111111111101</v>
      </c>
      <c r="Q279">
        <v>3.5248038264736401</v>
      </c>
      <c r="R279">
        <v>3.5252386196081802</v>
      </c>
      <c r="S279">
        <v>2.3454396724700901</v>
      </c>
      <c r="T279">
        <v>16.520053345224113</v>
      </c>
      <c r="U279">
        <v>1.3315925566678199</v>
      </c>
    </row>
    <row r="280" spans="1:21" x14ac:dyDescent="0.45">
      <c r="A280">
        <v>2007</v>
      </c>
      <c r="B280" t="s">
        <v>458</v>
      </c>
      <c r="C280" t="s">
        <v>59</v>
      </c>
      <c r="D280">
        <v>17</v>
      </c>
      <c r="E280">
        <v>17</v>
      </c>
      <c r="F280">
        <v>1</v>
      </c>
      <c r="G280">
        <v>9</v>
      </c>
      <c r="H280">
        <v>4</v>
      </c>
      <c r="I280">
        <v>0</v>
      </c>
      <c r="J280">
        <v>101</v>
      </c>
      <c r="K280">
        <v>93</v>
      </c>
      <c r="L280">
        <v>8.28712808687356</v>
      </c>
      <c r="M280">
        <v>3.1188116455975701</v>
      </c>
      <c r="N280">
        <v>0.71287123327944601</v>
      </c>
      <c r="O280">
        <v>0.24489795918367299</v>
      </c>
      <c r="P280">
        <v>0.30240549828178598</v>
      </c>
      <c r="Q280">
        <v>3.7425739747170899</v>
      </c>
      <c r="R280">
        <v>3.5267338318680301</v>
      </c>
      <c r="S280">
        <v>2.3412313461303702</v>
      </c>
      <c r="T280">
        <v>22.310557533712942</v>
      </c>
      <c r="U280">
        <v>1.29702960499454</v>
      </c>
    </row>
    <row r="281" spans="1:21" x14ac:dyDescent="0.45">
      <c r="A281">
        <v>1986</v>
      </c>
      <c r="B281" t="s">
        <v>1759</v>
      </c>
      <c r="C281" t="s">
        <v>59</v>
      </c>
      <c r="D281">
        <v>33</v>
      </c>
      <c r="E281">
        <v>33</v>
      </c>
      <c r="F281">
        <v>1</v>
      </c>
      <c r="G281">
        <v>10</v>
      </c>
      <c r="H281">
        <v>12</v>
      </c>
      <c r="I281">
        <v>0</v>
      </c>
      <c r="J281">
        <v>179.1</v>
      </c>
      <c r="K281">
        <v>113</v>
      </c>
      <c r="L281">
        <v>5.6710038783134697</v>
      </c>
      <c r="M281">
        <v>3.8141265022285298</v>
      </c>
      <c r="N281">
        <v>0.85315987549848804</v>
      </c>
      <c r="O281">
        <v>0.30081300813008099</v>
      </c>
      <c r="P281">
        <v>0.33717105263157798</v>
      </c>
      <c r="Q281">
        <v>5.01858750293228</v>
      </c>
      <c r="R281">
        <v>4.0312343889250002</v>
      </c>
      <c r="S281">
        <v>2.3381071090698198</v>
      </c>
      <c r="T281">
        <v>11.477980353615479</v>
      </c>
      <c r="U281">
        <v>1.6617100843042401</v>
      </c>
    </row>
    <row r="282" spans="1:21" x14ac:dyDescent="0.45">
      <c r="A282">
        <v>1926</v>
      </c>
      <c r="B282" t="s">
        <v>1086</v>
      </c>
      <c r="C282" t="s">
        <v>199</v>
      </c>
      <c r="D282">
        <v>35</v>
      </c>
      <c r="E282">
        <v>24</v>
      </c>
      <c r="F282">
        <v>0.68571428571428572</v>
      </c>
      <c r="G282">
        <v>12</v>
      </c>
      <c r="H282">
        <v>9</v>
      </c>
      <c r="I282">
        <v>2</v>
      </c>
      <c r="J282">
        <v>196.1</v>
      </c>
      <c r="K282">
        <v>61</v>
      </c>
      <c r="L282">
        <v>2.7962653627731102</v>
      </c>
      <c r="M282">
        <v>3.4380311837374302</v>
      </c>
      <c r="N282">
        <v>0.275042494698994</v>
      </c>
      <c r="O282">
        <v>0.259791122715404</v>
      </c>
      <c r="P282">
        <v>0.27610872675250298</v>
      </c>
      <c r="Q282">
        <v>3.4838715995205898</v>
      </c>
      <c r="R282">
        <v>4.0411644092379104</v>
      </c>
      <c r="S282">
        <v>2.3336284160614</v>
      </c>
      <c r="T282">
        <v>10.801365811484194</v>
      </c>
      <c r="U282">
        <v>1.39558599162082</v>
      </c>
    </row>
    <row r="283" spans="1:21" x14ac:dyDescent="0.45">
      <c r="A283">
        <v>2007</v>
      </c>
      <c r="B283" t="s">
        <v>1284</v>
      </c>
      <c r="C283" t="s">
        <v>229</v>
      </c>
      <c r="D283">
        <v>27</v>
      </c>
      <c r="E283">
        <v>27</v>
      </c>
      <c r="F283">
        <v>1</v>
      </c>
      <c r="G283">
        <v>12</v>
      </c>
      <c r="H283">
        <v>9</v>
      </c>
      <c r="I283">
        <v>0</v>
      </c>
      <c r="J283">
        <v>165</v>
      </c>
      <c r="K283">
        <v>77</v>
      </c>
      <c r="L283">
        <v>4.2</v>
      </c>
      <c r="M283">
        <v>2.4</v>
      </c>
      <c r="N283">
        <v>0.81818181818181801</v>
      </c>
      <c r="O283">
        <v>0.246445497630331</v>
      </c>
      <c r="P283">
        <v>0.26062846580406601</v>
      </c>
      <c r="Q283">
        <v>3.8727272727272699</v>
      </c>
      <c r="R283">
        <v>4.3971808982617899</v>
      </c>
      <c r="S283">
        <v>2.3326573371887198</v>
      </c>
      <c r="T283">
        <v>13.995944023132321</v>
      </c>
      <c r="U283">
        <v>1.2121212121212099</v>
      </c>
    </row>
    <row r="284" spans="1:21" x14ac:dyDescent="0.45">
      <c r="A284">
        <v>2011</v>
      </c>
      <c r="B284" t="s">
        <v>923</v>
      </c>
      <c r="C284" t="s">
        <v>132</v>
      </c>
      <c r="D284">
        <v>21</v>
      </c>
      <c r="E284">
        <v>21</v>
      </c>
      <c r="F284">
        <v>1</v>
      </c>
      <c r="G284">
        <v>11</v>
      </c>
      <c r="H284">
        <v>3</v>
      </c>
      <c r="I284">
        <v>0</v>
      </c>
      <c r="J284">
        <v>125</v>
      </c>
      <c r="K284">
        <v>111</v>
      </c>
      <c r="L284">
        <v>7.992</v>
      </c>
      <c r="M284">
        <v>2.952</v>
      </c>
      <c r="N284">
        <v>0.64800000000000002</v>
      </c>
      <c r="O284">
        <v>0.22964509394572</v>
      </c>
      <c r="P284">
        <v>0.28133704735375997</v>
      </c>
      <c r="Q284">
        <v>3.024</v>
      </c>
      <c r="R284">
        <v>3.2413862857818598</v>
      </c>
      <c r="S284">
        <v>2.3310203552246</v>
      </c>
      <c r="T284">
        <v>17.982157026018342</v>
      </c>
      <c r="U284">
        <v>1.208</v>
      </c>
    </row>
    <row r="285" spans="1:21" x14ac:dyDescent="0.45">
      <c r="A285">
        <v>1930</v>
      </c>
      <c r="B285" t="s">
        <v>1646</v>
      </c>
      <c r="C285" t="s">
        <v>54</v>
      </c>
      <c r="D285">
        <v>44</v>
      </c>
      <c r="E285">
        <v>28</v>
      </c>
      <c r="F285">
        <v>0.63636363636363635</v>
      </c>
      <c r="G285">
        <v>11</v>
      </c>
      <c r="H285">
        <v>18</v>
      </c>
      <c r="I285">
        <v>1</v>
      </c>
      <c r="J285">
        <v>245</v>
      </c>
      <c r="K285">
        <v>43</v>
      </c>
      <c r="L285">
        <v>1.5795918367346899</v>
      </c>
      <c r="M285">
        <v>2.2775510204081599</v>
      </c>
      <c r="N285">
        <v>0.55102040816326503</v>
      </c>
      <c r="O285">
        <v>0.29648241206030101</v>
      </c>
      <c r="P285">
        <v>0.29882604055496198</v>
      </c>
      <c r="Q285">
        <v>4.7020408163265301</v>
      </c>
      <c r="R285">
        <v>4.7286485866624401</v>
      </c>
      <c r="S285">
        <v>2.3139905929565399</v>
      </c>
      <c r="T285">
        <v>8.5196926377036242</v>
      </c>
      <c r="U285">
        <v>1.45714285714285</v>
      </c>
    </row>
    <row r="286" spans="1:21" x14ac:dyDescent="0.45">
      <c r="A286">
        <v>2005</v>
      </c>
      <c r="B286" t="s">
        <v>92</v>
      </c>
      <c r="C286" t="s">
        <v>85</v>
      </c>
      <c r="D286">
        <v>12</v>
      </c>
      <c r="E286">
        <v>12</v>
      </c>
      <c r="F286">
        <v>1</v>
      </c>
      <c r="G286">
        <v>4</v>
      </c>
      <c r="H286">
        <v>4</v>
      </c>
      <c r="I286">
        <v>0</v>
      </c>
      <c r="J286">
        <v>84.1</v>
      </c>
      <c r="K286">
        <v>77</v>
      </c>
      <c r="L286">
        <v>8.2173917999503807</v>
      </c>
      <c r="M286">
        <v>2.4545456025825798</v>
      </c>
      <c r="N286">
        <v>0.53359687012664803</v>
      </c>
      <c r="O286">
        <v>0.20132013201320101</v>
      </c>
      <c r="P286">
        <v>0.25339366515837097</v>
      </c>
      <c r="Q286">
        <v>2.6679843506332399</v>
      </c>
      <c r="R286">
        <v>2.8540232509261401</v>
      </c>
      <c r="S286">
        <v>2.3125550746917698</v>
      </c>
      <c r="T286">
        <v>31.219493508338893</v>
      </c>
      <c r="U286">
        <v>0.99604749090307698</v>
      </c>
    </row>
    <row r="287" spans="1:21" x14ac:dyDescent="0.45">
      <c r="A287">
        <v>1925</v>
      </c>
      <c r="B287" t="s">
        <v>1288</v>
      </c>
      <c r="C287" t="s">
        <v>564</v>
      </c>
      <c r="D287">
        <v>29</v>
      </c>
      <c r="E287">
        <v>21</v>
      </c>
      <c r="F287">
        <v>0.72413793103448276</v>
      </c>
      <c r="G287">
        <v>12</v>
      </c>
      <c r="H287">
        <v>8</v>
      </c>
      <c r="I287">
        <v>0</v>
      </c>
      <c r="J287">
        <v>171.2</v>
      </c>
      <c r="K287">
        <v>66</v>
      </c>
      <c r="L287">
        <v>3.4601934571096402</v>
      </c>
      <c r="M287">
        <v>3.3553391099245</v>
      </c>
      <c r="N287">
        <v>0.209708694370281</v>
      </c>
      <c r="O287">
        <v>0.27977044476327101</v>
      </c>
      <c r="P287">
        <v>0.30462519936204102</v>
      </c>
      <c r="Q287">
        <v>3.8796108458502001</v>
      </c>
      <c r="R287">
        <v>4.0200045548848404</v>
      </c>
      <c r="S287">
        <v>2.3119494915008501</v>
      </c>
      <c r="T287">
        <v>12.915028193901302</v>
      </c>
      <c r="U287">
        <v>1.50873755116396</v>
      </c>
    </row>
    <row r="288" spans="1:21" x14ac:dyDescent="0.45">
      <c r="A288">
        <v>1959</v>
      </c>
      <c r="B288" t="s">
        <v>1650</v>
      </c>
      <c r="C288" t="s">
        <v>240</v>
      </c>
      <c r="D288">
        <v>35</v>
      </c>
      <c r="E288">
        <v>25</v>
      </c>
      <c r="F288">
        <v>0.7142857142857143</v>
      </c>
      <c r="G288">
        <v>7</v>
      </c>
      <c r="H288">
        <v>12</v>
      </c>
      <c r="I288">
        <v>0</v>
      </c>
      <c r="J288">
        <v>181.1</v>
      </c>
      <c r="K288">
        <v>133</v>
      </c>
      <c r="L288">
        <v>6.6011042372683804</v>
      </c>
      <c r="M288">
        <v>4.4172802790743297</v>
      </c>
      <c r="N288">
        <v>0.99264725372456797</v>
      </c>
      <c r="O288">
        <v>0.24715909090909</v>
      </c>
      <c r="P288">
        <v>0.27949183303085301</v>
      </c>
      <c r="Q288">
        <v>4.7150744551916999</v>
      </c>
      <c r="R288">
        <v>3.9825127370320899</v>
      </c>
      <c r="S288">
        <v>2.31098461151123</v>
      </c>
      <c r="T288">
        <v>10.696557344709122</v>
      </c>
      <c r="U288">
        <v>1.45036793183089</v>
      </c>
    </row>
    <row r="289" spans="1:21" x14ac:dyDescent="0.45">
      <c r="A289">
        <v>1992</v>
      </c>
      <c r="B289" t="s">
        <v>1235</v>
      </c>
      <c r="C289" t="s">
        <v>240</v>
      </c>
      <c r="D289">
        <v>29</v>
      </c>
      <c r="E289">
        <v>29</v>
      </c>
      <c r="F289">
        <v>1</v>
      </c>
      <c r="G289">
        <v>10</v>
      </c>
      <c r="H289">
        <v>8</v>
      </c>
      <c r="I289">
        <v>0</v>
      </c>
      <c r="J289">
        <v>169</v>
      </c>
      <c r="K289">
        <v>98</v>
      </c>
      <c r="L289">
        <v>5.2189353824534503</v>
      </c>
      <c r="M289">
        <v>1.9704143790895701</v>
      </c>
      <c r="N289">
        <v>0.74556219749335095</v>
      </c>
      <c r="O289">
        <v>0.27111111111111103</v>
      </c>
      <c r="P289">
        <v>0.300177619893428</v>
      </c>
      <c r="Q289">
        <v>3.7810654301448499</v>
      </c>
      <c r="R289">
        <v>3.3927857441393101</v>
      </c>
      <c r="S289">
        <v>2.3036847114562899</v>
      </c>
      <c r="T289">
        <v>12.868859422617897</v>
      </c>
      <c r="U289">
        <v>1.30177526546458</v>
      </c>
    </row>
    <row r="290" spans="1:21" x14ac:dyDescent="0.45">
      <c r="A290">
        <v>2019</v>
      </c>
      <c r="B290" t="s">
        <v>1287</v>
      </c>
      <c r="C290" t="s">
        <v>115</v>
      </c>
      <c r="D290">
        <v>32</v>
      </c>
      <c r="E290">
        <v>32</v>
      </c>
      <c r="F290">
        <v>1</v>
      </c>
      <c r="G290">
        <v>6</v>
      </c>
      <c r="H290">
        <v>14</v>
      </c>
      <c r="I290">
        <v>0</v>
      </c>
      <c r="J290">
        <v>197.1</v>
      </c>
      <c r="K290">
        <v>151</v>
      </c>
      <c r="L290">
        <v>6.8868239693088</v>
      </c>
      <c r="M290">
        <v>3.6942565663179598</v>
      </c>
      <c r="N290">
        <v>1.0489864324112701</v>
      </c>
      <c r="O290">
        <v>0.23898531375166801</v>
      </c>
      <c r="P290">
        <v>0.27130434782608698</v>
      </c>
      <c r="Q290">
        <v>3.8766889893460101</v>
      </c>
      <c r="R290">
        <v>4.5518472445803502</v>
      </c>
      <c r="S290">
        <v>2.2947793006896902</v>
      </c>
      <c r="T290">
        <v>11.617320209741557</v>
      </c>
      <c r="U290">
        <v>1.3175674996470099</v>
      </c>
    </row>
    <row r="291" spans="1:21" x14ac:dyDescent="0.45">
      <c r="A291">
        <v>1930</v>
      </c>
      <c r="B291" t="s">
        <v>1276</v>
      </c>
      <c r="C291" t="s">
        <v>271</v>
      </c>
      <c r="D291">
        <v>38</v>
      </c>
      <c r="E291">
        <v>21</v>
      </c>
      <c r="F291">
        <v>0.55263157894736847</v>
      </c>
      <c r="G291">
        <v>10</v>
      </c>
      <c r="H291">
        <v>10</v>
      </c>
      <c r="I291">
        <v>1</v>
      </c>
      <c r="J291">
        <v>193.1</v>
      </c>
      <c r="K291">
        <v>83</v>
      </c>
      <c r="L291">
        <v>3.8637938149960398</v>
      </c>
      <c r="M291">
        <v>2.6534487645153502</v>
      </c>
      <c r="N291">
        <v>0.51206905981875195</v>
      </c>
      <c r="O291">
        <v>0.25797872340425498</v>
      </c>
      <c r="P291">
        <v>0.278115501519756</v>
      </c>
      <c r="Q291">
        <v>3.8637938149960398</v>
      </c>
      <c r="R291">
        <v>4.2999013751979298</v>
      </c>
      <c r="S291">
        <v>2.2938201427459699</v>
      </c>
      <c r="T291">
        <v>9.7789174506538714</v>
      </c>
      <c r="U291">
        <v>1.2982761011566299</v>
      </c>
    </row>
    <row r="292" spans="1:21" x14ac:dyDescent="0.45">
      <c r="A292">
        <v>2016</v>
      </c>
      <c r="B292" t="s">
        <v>693</v>
      </c>
      <c r="C292" t="s">
        <v>59</v>
      </c>
      <c r="D292">
        <v>20</v>
      </c>
      <c r="E292">
        <v>20</v>
      </c>
      <c r="F292">
        <v>1</v>
      </c>
      <c r="G292">
        <v>9</v>
      </c>
      <c r="H292">
        <v>3</v>
      </c>
      <c r="I292">
        <v>0</v>
      </c>
      <c r="J292">
        <v>121.2</v>
      </c>
      <c r="K292">
        <v>100</v>
      </c>
      <c r="L292">
        <v>7.3972608924561296</v>
      </c>
      <c r="M292">
        <v>3.1808221837561299</v>
      </c>
      <c r="N292">
        <v>0.73972608924561201</v>
      </c>
      <c r="O292">
        <v>0.21076233183856499</v>
      </c>
      <c r="P292">
        <v>0.25</v>
      </c>
      <c r="Q292">
        <v>2.81095913913332</v>
      </c>
      <c r="R292">
        <v>3.7054645391619201</v>
      </c>
      <c r="S292">
        <v>2.2870995998382502</v>
      </c>
      <c r="T292">
        <v>18.525506758689826</v>
      </c>
      <c r="U292">
        <v>1.1260274914072099</v>
      </c>
    </row>
    <row r="293" spans="1:21" x14ac:dyDescent="0.45">
      <c r="A293">
        <v>1946</v>
      </c>
      <c r="B293" t="s">
        <v>892</v>
      </c>
      <c r="C293" t="s">
        <v>790</v>
      </c>
      <c r="D293">
        <v>24</v>
      </c>
      <c r="E293">
        <v>16</v>
      </c>
      <c r="F293">
        <v>0.66666666666666663</v>
      </c>
      <c r="G293">
        <v>8</v>
      </c>
      <c r="H293">
        <v>5</v>
      </c>
      <c r="I293">
        <v>1</v>
      </c>
      <c r="J293">
        <v>125.2</v>
      </c>
      <c r="K293">
        <v>67</v>
      </c>
      <c r="L293">
        <v>4.7984071285804299</v>
      </c>
      <c r="M293">
        <v>2.5782486064014201</v>
      </c>
      <c r="N293">
        <v>0.42970810106690399</v>
      </c>
      <c r="O293">
        <v>0.22431865828092201</v>
      </c>
      <c r="P293">
        <v>0.25</v>
      </c>
      <c r="Q293">
        <v>2.93633869062384</v>
      </c>
      <c r="R293">
        <v>3.0161949687205101</v>
      </c>
      <c r="S293">
        <v>2.2832515239715501</v>
      </c>
      <c r="T293">
        <v>15.411947786807962</v>
      </c>
      <c r="U293">
        <v>1.1379307120845801</v>
      </c>
    </row>
    <row r="294" spans="1:21" x14ac:dyDescent="0.45">
      <c r="A294">
        <v>2010</v>
      </c>
      <c r="B294" t="s">
        <v>796</v>
      </c>
      <c r="C294" t="s">
        <v>762</v>
      </c>
      <c r="D294">
        <v>14</v>
      </c>
      <c r="E294">
        <v>14</v>
      </c>
      <c r="F294">
        <v>1</v>
      </c>
      <c r="G294">
        <v>8</v>
      </c>
      <c r="H294">
        <v>2</v>
      </c>
      <c r="I294">
        <v>0</v>
      </c>
      <c r="J294">
        <v>95.1</v>
      </c>
      <c r="K294">
        <v>84</v>
      </c>
      <c r="L294">
        <v>7.9300692425514399</v>
      </c>
      <c r="M294">
        <v>2.54895082796296</v>
      </c>
      <c r="N294">
        <v>0.75524468976680403</v>
      </c>
      <c r="O294">
        <v>0.19941348973607001</v>
      </c>
      <c r="P294">
        <v>0.240963855421686</v>
      </c>
      <c r="Q294">
        <v>2.4545452417421099</v>
      </c>
      <c r="R294">
        <v>3.3820382041227801</v>
      </c>
      <c r="S294">
        <v>2.2813205569982502</v>
      </c>
      <c r="T294">
        <v>26.398137873836895</v>
      </c>
      <c r="U294">
        <v>0.99650341010897703</v>
      </c>
    </row>
    <row r="295" spans="1:21" x14ac:dyDescent="0.45">
      <c r="A295">
        <v>2018</v>
      </c>
      <c r="B295" t="s">
        <v>442</v>
      </c>
      <c r="C295" t="s">
        <v>240</v>
      </c>
      <c r="D295">
        <v>28</v>
      </c>
      <c r="E295">
        <v>28</v>
      </c>
      <c r="F295">
        <v>1</v>
      </c>
      <c r="G295">
        <v>8</v>
      </c>
      <c r="H295">
        <v>9</v>
      </c>
      <c r="I295">
        <v>0</v>
      </c>
      <c r="J295">
        <v>151</v>
      </c>
      <c r="K295">
        <v>182</v>
      </c>
      <c r="L295">
        <v>10.847682119205199</v>
      </c>
      <c r="M295">
        <v>3.51655629139072</v>
      </c>
      <c r="N295">
        <v>1.19205298013245</v>
      </c>
      <c r="O295">
        <v>0.19816513761467799</v>
      </c>
      <c r="P295">
        <v>0.25655976676384801</v>
      </c>
      <c r="Q295">
        <v>3.3377483443708602</v>
      </c>
      <c r="R295">
        <v>3.8624183307420301</v>
      </c>
      <c r="S295">
        <v>2.27910923957824</v>
      </c>
      <c r="T295">
        <v>13.186274886131246</v>
      </c>
      <c r="U295">
        <v>1.1059602649006599</v>
      </c>
    </row>
    <row r="296" spans="1:21" x14ac:dyDescent="0.45">
      <c r="A296">
        <v>1920</v>
      </c>
      <c r="B296" t="s">
        <v>794</v>
      </c>
      <c r="C296" t="s">
        <v>762</v>
      </c>
      <c r="D296">
        <v>20</v>
      </c>
      <c r="E296">
        <v>17</v>
      </c>
      <c r="F296">
        <v>0.85</v>
      </c>
      <c r="G296">
        <v>13</v>
      </c>
      <c r="H296">
        <v>2</v>
      </c>
      <c r="I296">
        <v>0</v>
      </c>
      <c r="J296">
        <v>148.19999999999999</v>
      </c>
      <c r="K296">
        <v>69</v>
      </c>
      <c r="L296">
        <v>4.1771319384039698</v>
      </c>
      <c r="M296">
        <v>1.9977587531497201</v>
      </c>
      <c r="N296">
        <v>0.24215257613936</v>
      </c>
      <c r="O296">
        <v>0.23021582733812901</v>
      </c>
      <c r="P296">
        <v>0.25672877846790798</v>
      </c>
      <c r="Q296">
        <v>2.4215257613936001</v>
      </c>
      <c r="R296">
        <v>2.8904298447453298</v>
      </c>
      <c r="S296">
        <v>2.2766063064336701</v>
      </c>
      <c r="T296">
        <v>18.440511082112728</v>
      </c>
      <c r="U296">
        <v>1.0829601321788001</v>
      </c>
    </row>
    <row r="297" spans="1:21" x14ac:dyDescent="0.45">
      <c r="A297">
        <v>1944</v>
      </c>
      <c r="B297" t="s">
        <v>820</v>
      </c>
      <c r="C297" t="s">
        <v>54</v>
      </c>
      <c r="D297">
        <v>33</v>
      </c>
      <c r="E297">
        <v>18</v>
      </c>
      <c r="F297">
        <v>0.54545454545454541</v>
      </c>
      <c r="G297">
        <v>11</v>
      </c>
      <c r="H297">
        <v>7</v>
      </c>
      <c r="I297">
        <v>3</v>
      </c>
      <c r="J297">
        <v>148.19999999999999</v>
      </c>
      <c r="K297">
        <v>33</v>
      </c>
      <c r="L297">
        <v>1.9977573690952699</v>
      </c>
      <c r="M297">
        <v>2.4215240837518399</v>
      </c>
      <c r="N297">
        <v>6.0538102093796099E-2</v>
      </c>
      <c r="O297">
        <v>0.24912891986062699</v>
      </c>
      <c r="P297">
        <v>0.26296296296296201</v>
      </c>
      <c r="Q297">
        <v>2.6031383900332301</v>
      </c>
      <c r="R297">
        <v>3.1855720595808998</v>
      </c>
      <c r="S297">
        <v>2.2720751762390101</v>
      </c>
      <c r="T297">
        <v>11.15382359244605</v>
      </c>
      <c r="U297">
        <v>1.23094140924052</v>
      </c>
    </row>
    <row r="298" spans="1:21" x14ac:dyDescent="0.45">
      <c r="A298">
        <v>1927</v>
      </c>
      <c r="B298" t="s">
        <v>1402</v>
      </c>
      <c r="C298" t="s">
        <v>46</v>
      </c>
      <c r="D298">
        <v>29</v>
      </c>
      <c r="E298">
        <v>21</v>
      </c>
      <c r="F298">
        <v>0.72413793103448276</v>
      </c>
      <c r="G298">
        <v>10</v>
      </c>
      <c r="H298">
        <v>3</v>
      </c>
      <c r="I298">
        <v>0</v>
      </c>
      <c r="J298">
        <v>166.1</v>
      </c>
      <c r="K298">
        <v>81</v>
      </c>
      <c r="L298">
        <v>4.3827664691983204</v>
      </c>
      <c r="M298">
        <v>4.16633355713914</v>
      </c>
      <c r="N298">
        <v>0.108216456029588</v>
      </c>
      <c r="O298">
        <v>0.23680000000000001</v>
      </c>
      <c r="P298">
        <v>0.26937269372693701</v>
      </c>
      <c r="Q298">
        <v>4.1122253291243496</v>
      </c>
      <c r="R298">
        <v>3.5779524963470402</v>
      </c>
      <c r="S298">
        <v>2.2692272663116402</v>
      </c>
      <c r="T298">
        <v>12.676373004913302</v>
      </c>
      <c r="U298">
        <v>1.3527057003698499</v>
      </c>
    </row>
    <row r="299" spans="1:21" x14ac:dyDescent="0.45">
      <c r="A299">
        <v>1969</v>
      </c>
      <c r="B299" t="s">
        <v>945</v>
      </c>
      <c r="C299" t="s">
        <v>106</v>
      </c>
      <c r="D299">
        <v>33</v>
      </c>
      <c r="E299">
        <v>28</v>
      </c>
      <c r="F299">
        <v>0.84848484848484851</v>
      </c>
      <c r="G299">
        <v>12</v>
      </c>
      <c r="H299">
        <v>2</v>
      </c>
      <c r="I299">
        <v>0</v>
      </c>
      <c r="J299">
        <v>196.2</v>
      </c>
      <c r="K299">
        <v>84</v>
      </c>
      <c r="L299">
        <v>3.8440671006937901</v>
      </c>
      <c r="M299">
        <v>4.8508465794469204</v>
      </c>
      <c r="N299">
        <v>0.45762703579687902</v>
      </c>
      <c r="O299">
        <v>0.24302788844621501</v>
      </c>
      <c r="P299">
        <v>0.26251896813353498</v>
      </c>
      <c r="Q299">
        <v>3.1118638434187802</v>
      </c>
      <c r="R299">
        <v>4.1001901727598504</v>
      </c>
      <c r="S299">
        <v>2.2646908760070801</v>
      </c>
      <c r="T299">
        <v>11.117573391307484</v>
      </c>
      <c r="U299">
        <v>1.4694912593922</v>
      </c>
    </row>
    <row r="300" spans="1:21" x14ac:dyDescent="0.45">
      <c r="A300">
        <v>1979</v>
      </c>
      <c r="B300" t="s">
        <v>615</v>
      </c>
      <c r="C300" t="s">
        <v>102</v>
      </c>
      <c r="D300">
        <v>19</v>
      </c>
      <c r="E300">
        <v>19</v>
      </c>
      <c r="F300">
        <v>1</v>
      </c>
      <c r="G300">
        <v>6</v>
      </c>
      <c r="H300">
        <v>9</v>
      </c>
      <c r="I300">
        <v>0</v>
      </c>
      <c r="J300">
        <v>104</v>
      </c>
      <c r="K300">
        <v>63</v>
      </c>
      <c r="L300">
        <v>5.4519230769230704</v>
      </c>
      <c r="M300">
        <v>2.8557692307692299</v>
      </c>
      <c r="N300">
        <v>0.51923076923076905</v>
      </c>
      <c r="O300">
        <v>0.298405466970387</v>
      </c>
      <c r="P300">
        <v>0.337837837837837</v>
      </c>
      <c r="Q300">
        <v>5.4519230769230704</v>
      </c>
      <c r="R300">
        <v>3.3090886042668202</v>
      </c>
      <c r="S300">
        <v>2.2570312023162802</v>
      </c>
      <c r="T300">
        <v>19.244160777644073</v>
      </c>
      <c r="U300">
        <v>1.57692307692307</v>
      </c>
    </row>
    <row r="301" spans="1:21" x14ac:dyDescent="0.45">
      <c r="A301">
        <v>1969</v>
      </c>
      <c r="B301" t="s">
        <v>437</v>
      </c>
      <c r="C301" t="s">
        <v>43</v>
      </c>
      <c r="D301">
        <v>35</v>
      </c>
      <c r="E301">
        <v>35</v>
      </c>
      <c r="F301">
        <v>1</v>
      </c>
      <c r="G301">
        <v>13</v>
      </c>
      <c r="H301">
        <v>12</v>
      </c>
      <c r="I301">
        <v>0</v>
      </c>
      <c r="J301">
        <v>233.2</v>
      </c>
      <c r="K301">
        <v>154</v>
      </c>
      <c r="L301">
        <v>5.9315254870823404</v>
      </c>
      <c r="M301">
        <v>3.1198283406082399</v>
      </c>
      <c r="N301">
        <v>0.92439358240244396</v>
      </c>
      <c r="O301">
        <v>0.21917808219178</v>
      </c>
      <c r="P301">
        <v>0.24068767908309399</v>
      </c>
      <c r="Q301">
        <v>3.4279595347423899</v>
      </c>
      <c r="R301">
        <v>3.6299202158099599</v>
      </c>
      <c r="S301">
        <v>2.2544996738433798</v>
      </c>
      <c r="T301">
        <v>10.435112776075071</v>
      </c>
      <c r="U301">
        <v>1.16833077775864</v>
      </c>
    </row>
    <row r="302" spans="1:21" x14ac:dyDescent="0.45">
      <c r="A302">
        <v>1924</v>
      </c>
      <c r="B302" t="s">
        <v>1097</v>
      </c>
      <c r="C302" t="s">
        <v>193</v>
      </c>
      <c r="D302">
        <v>36</v>
      </c>
      <c r="E302">
        <v>26</v>
      </c>
      <c r="F302">
        <v>0.72222222222222221</v>
      </c>
      <c r="G302">
        <v>13</v>
      </c>
      <c r="H302">
        <v>12</v>
      </c>
      <c r="I302">
        <v>1</v>
      </c>
      <c r="J302">
        <v>218</v>
      </c>
      <c r="K302">
        <v>23</v>
      </c>
      <c r="L302">
        <v>0.94954128440366903</v>
      </c>
      <c r="M302">
        <v>3.5091743119265999</v>
      </c>
      <c r="N302">
        <v>0.247706422018348</v>
      </c>
      <c r="O302">
        <v>0.25029103608847397</v>
      </c>
      <c r="P302">
        <v>0.25180722891566198</v>
      </c>
      <c r="Q302">
        <v>3.5091743119265999</v>
      </c>
      <c r="R302">
        <v>4.5058372200082202</v>
      </c>
      <c r="S302">
        <v>2.2533316612243599</v>
      </c>
      <c r="T302">
        <v>10.139992475509619</v>
      </c>
      <c r="U302">
        <v>1.3761467889908201</v>
      </c>
    </row>
    <row r="303" spans="1:21" x14ac:dyDescent="0.45">
      <c r="A303">
        <v>1977</v>
      </c>
      <c r="B303" t="s">
        <v>666</v>
      </c>
      <c r="C303" t="s">
        <v>106</v>
      </c>
      <c r="D303">
        <v>13</v>
      </c>
      <c r="E303">
        <v>13</v>
      </c>
      <c r="F303">
        <v>1</v>
      </c>
      <c r="G303">
        <v>6</v>
      </c>
      <c r="H303">
        <v>2</v>
      </c>
      <c r="I303">
        <v>0</v>
      </c>
      <c r="J303">
        <v>92.1</v>
      </c>
      <c r="K303">
        <v>49</v>
      </c>
      <c r="L303">
        <v>4.7761739429479304</v>
      </c>
      <c r="M303">
        <v>1.8519858146124599</v>
      </c>
      <c r="N303">
        <v>0.58483762566709296</v>
      </c>
      <c r="O303">
        <v>0.24079320113314401</v>
      </c>
      <c r="P303">
        <v>0.26510067114093899</v>
      </c>
      <c r="Q303">
        <v>3.1191340035578299</v>
      </c>
      <c r="R303">
        <v>3.17125607820546</v>
      </c>
      <c r="S303">
        <v>2.2470676898956299</v>
      </c>
      <c r="T303">
        <v>28.001920443314773</v>
      </c>
      <c r="U303">
        <v>1.12635394572921</v>
      </c>
    </row>
    <row r="304" spans="1:21" x14ac:dyDescent="0.45">
      <c r="A304">
        <v>1945</v>
      </c>
      <c r="B304" t="s">
        <v>1025</v>
      </c>
      <c r="C304" t="s">
        <v>753</v>
      </c>
      <c r="D304">
        <v>44</v>
      </c>
      <c r="E304">
        <v>27</v>
      </c>
      <c r="F304">
        <v>0.61363636363636365</v>
      </c>
      <c r="G304">
        <v>14</v>
      </c>
      <c r="H304">
        <v>13</v>
      </c>
      <c r="I304">
        <v>2</v>
      </c>
      <c r="J304">
        <v>233.1</v>
      </c>
      <c r="K304">
        <v>66</v>
      </c>
      <c r="L304">
        <v>2.5457146741595098</v>
      </c>
      <c r="M304">
        <v>3.5100005355835702</v>
      </c>
      <c r="N304">
        <v>0.11571430337088701</v>
      </c>
      <c r="O304">
        <v>0.253232758620689</v>
      </c>
      <c r="P304">
        <v>0.270081490104773</v>
      </c>
      <c r="Q304">
        <v>3.3171433632987601</v>
      </c>
      <c r="R304">
        <v>3.4738869692121401</v>
      </c>
      <c r="S304">
        <v>2.2468330860137899</v>
      </c>
      <c r="T304">
        <v>8.2724309075962257</v>
      </c>
      <c r="U304">
        <v>1.3971430703299701</v>
      </c>
    </row>
    <row r="305" spans="1:21" x14ac:dyDescent="0.45">
      <c r="A305">
        <v>1986</v>
      </c>
      <c r="B305" t="s">
        <v>977</v>
      </c>
      <c r="C305" t="s">
        <v>46</v>
      </c>
      <c r="D305">
        <v>20</v>
      </c>
      <c r="E305">
        <v>20</v>
      </c>
      <c r="F305">
        <v>1</v>
      </c>
      <c r="G305">
        <v>9</v>
      </c>
      <c r="H305">
        <v>5</v>
      </c>
      <c r="I305">
        <v>0</v>
      </c>
      <c r="J305">
        <v>123.1</v>
      </c>
      <c r="K305">
        <v>45</v>
      </c>
      <c r="L305">
        <v>3.2837841223416802</v>
      </c>
      <c r="M305">
        <v>2.1162164343979701</v>
      </c>
      <c r="N305">
        <v>0.51081086347537297</v>
      </c>
      <c r="O305">
        <v>0.27530364372469601</v>
      </c>
      <c r="P305">
        <v>0.29185520361990902</v>
      </c>
      <c r="Q305">
        <v>3.2108111418452001</v>
      </c>
      <c r="R305">
        <v>3.6061465260928598</v>
      </c>
      <c r="S305">
        <v>2.2453911304473801</v>
      </c>
      <c r="T305">
        <v>18.187668156623779</v>
      </c>
      <c r="U305">
        <v>1.3378379757688299</v>
      </c>
    </row>
    <row r="306" spans="1:21" x14ac:dyDescent="0.45">
      <c r="A306">
        <v>1930</v>
      </c>
      <c r="B306" t="s">
        <v>1489</v>
      </c>
      <c r="C306" t="s">
        <v>762</v>
      </c>
      <c r="D306">
        <v>17</v>
      </c>
      <c r="E306">
        <v>13</v>
      </c>
      <c r="F306">
        <v>0.76470588235294112</v>
      </c>
      <c r="G306">
        <v>6</v>
      </c>
      <c r="H306">
        <v>6</v>
      </c>
      <c r="I306">
        <v>1</v>
      </c>
      <c r="J306">
        <v>102.2</v>
      </c>
      <c r="K306">
        <v>55</v>
      </c>
      <c r="L306">
        <v>4.8214318259107198</v>
      </c>
      <c r="M306">
        <v>3.2435086828853898</v>
      </c>
      <c r="O306">
        <v>0.24706139676077399</v>
      </c>
      <c r="Q306">
        <v>4.2954574449022802</v>
      </c>
      <c r="S306">
        <v>2.2451010122895201</v>
      </c>
      <c r="T306">
        <v>21.39449199946484</v>
      </c>
      <c r="U306">
        <v>1.2857151535761899</v>
      </c>
    </row>
    <row r="307" spans="1:21" x14ac:dyDescent="0.45">
      <c r="A307">
        <v>1922</v>
      </c>
      <c r="B307" t="s">
        <v>1291</v>
      </c>
      <c r="C307" t="s">
        <v>54</v>
      </c>
      <c r="D307">
        <v>43</v>
      </c>
      <c r="E307">
        <v>34</v>
      </c>
      <c r="F307">
        <v>0.79069767441860461</v>
      </c>
      <c r="G307">
        <v>16</v>
      </c>
      <c r="H307">
        <v>9</v>
      </c>
      <c r="I307">
        <v>1</v>
      </c>
      <c r="J307">
        <v>264</v>
      </c>
      <c r="K307">
        <v>45</v>
      </c>
      <c r="L307">
        <v>1.5340909090909001</v>
      </c>
      <c r="M307">
        <v>1.9090909090909001</v>
      </c>
      <c r="N307">
        <v>0.44318181818181801</v>
      </c>
      <c r="O307">
        <v>0.28209934395501401</v>
      </c>
      <c r="P307">
        <v>0.28543111992071302</v>
      </c>
      <c r="Q307">
        <v>3.88636363636363</v>
      </c>
      <c r="R307">
        <v>4.1428975509874704</v>
      </c>
      <c r="S307">
        <v>2.24488353729248</v>
      </c>
      <c r="T307">
        <v>8.4574682102646914</v>
      </c>
      <c r="U307">
        <v>1.35227272727272</v>
      </c>
    </row>
    <row r="308" spans="1:21" x14ac:dyDescent="0.45">
      <c r="A308">
        <v>2012</v>
      </c>
      <c r="B308" t="s">
        <v>452</v>
      </c>
      <c r="C308" t="s">
        <v>210</v>
      </c>
      <c r="D308">
        <v>32</v>
      </c>
      <c r="E308">
        <v>32</v>
      </c>
      <c r="F308">
        <v>1</v>
      </c>
      <c r="G308">
        <v>12</v>
      </c>
      <c r="H308">
        <v>11</v>
      </c>
      <c r="I308">
        <v>0</v>
      </c>
      <c r="J308">
        <v>192.2</v>
      </c>
      <c r="K308">
        <v>154</v>
      </c>
      <c r="L308">
        <v>7.1937714363871201</v>
      </c>
      <c r="M308">
        <v>2.6626296874939301</v>
      </c>
      <c r="N308">
        <v>1.35467124451445</v>
      </c>
      <c r="O308">
        <v>0.24603174603174599</v>
      </c>
      <c r="P308">
        <v>0.273996509598603</v>
      </c>
      <c r="Q308">
        <v>4.0173009320083901</v>
      </c>
      <c r="R308">
        <v>4.4179814718562103</v>
      </c>
      <c r="S308">
        <v>2.2442431449890101</v>
      </c>
      <c r="T308">
        <v>11.361480921506864</v>
      </c>
      <c r="U308">
        <v>1.2612456414444899</v>
      </c>
    </row>
    <row r="309" spans="1:21" x14ac:dyDescent="0.45">
      <c r="A309">
        <v>1989</v>
      </c>
      <c r="B309" t="s">
        <v>978</v>
      </c>
      <c r="C309" t="s">
        <v>271</v>
      </c>
      <c r="D309">
        <v>23</v>
      </c>
      <c r="E309">
        <v>23</v>
      </c>
      <c r="F309">
        <v>1</v>
      </c>
      <c r="G309">
        <v>6</v>
      </c>
      <c r="H309">
        <v>7</v>
      </c>
      <c r="I309">
        <v>0</v>
      </c>
      <c r="J309">
        <v>137.1</v>
      </c>
      <c r="K309">
        <v>55</v>
      </c>
      <c r="L309">
        <v>3.6043690655298701</v>
      </c>
      <c r="M309">
        <v>2.68689330339499</v>
      </c>
      <c r="N309">
        <v>0.32766991504817</v>
      </c>
      <c r="O309">
        <v>0.26394052044609601</v>
      </c>
      <c r="P309">
        <v>0.28661087866108698</v>
      </c>
      <c r="Q309">
        <v>3.21116516747206</v>
      </c>
      <c r="R309">
        <v>3.3742911750515798</v>
      </c>
      <c r="S309">
        <v>2.2411899566650302</v>
      </c>
      <c r="T309">
        <v>15.785772738249344</v>
      </c>
      <c r="U309">
        <v>1.3325243211958899</v>
      </c>
    </row>
    <row r="310" spans="1:21" x14ac:dyDescent="0.45">
      <c r="A310">
        <v>1955</v>
      </c>
      <c r="B310" t="s">
        <v>932</v>
      </c>
      <c r="C310" t="s">
        <v>106</v>
      </c>
      <c r="D310">
        <v>29</v>
      </c>
      <c r="E310">
        <v>15</v>
      </c>
      <c r="F310">
        <v>0.51724137931034486</v>
      </c>
      <c r="G310">
        <v>9</v>
      </c>
      <c r="H310">
        <v>7</v>
      </c>
      <c r="I310">
        <v>1</v>
      </c>
      <c r="J310">
        <v>144.1</v>
      </c>
      <c r="K310">
        <v>60</v>
      </c>
      <c r="L310">
        <v>3.74134041482279</v>
      </c>
      <c r="M310">
        <v>3.05542800543861</v>
      </c>
      <c r="N310">
        <v>0.74826808296455805</v>
      </c>
      <c r="O310">
        <v>0.22693726937269301</v>
      </c>
      <c r="P310">
        <v>0.23617021276595701</v>
      </c>
      <c r="Q310">
        <v>3.05542800543861</v>
      </c>
      <c r="R310">
        <v>3.8024961413813299</v>
      </c>
      <c r="S310">
        <v>2.2262167930603001</v>
      </c>
      <c r="T310">
        <v>12.43610760261271</v>
      </c>
      <c r="U310">
        <v>1.19168620620281</v>
      </c>
    </row>
    <row r="311" spans="1:21" x14ac:dyDescent="0.45">
      <c r="A311">
        <v>1987</v>
      </c>
      <c r="B311" t="s">
        <v>925</v>
      </c>
      <c r="C311" t="s">
        <v>37</v>
      </c>
      <c r="D311">
        <v>23</v>
      </c>
      <c r="E311">
        <v>23</v>
      </c>
      <c r="F311">
        <v>1</v>
      </c>
      <c r="G311">
        <v>13</v>
      </c>
      <c r="H311">
        <v>6</v>
      </c>
      <c r="I311">
        <v>0</v>
      </c>
      <c r="J311">
        <v>163.1</v>
      </c>
      <c r="K311">
        <v>72</v>
      </c>
      <c r="L311">
        <v>3.9673466916860902</v>
      </c>
      <c r="M311">
        <v>3.7469385421479799</v>
      </c>
      <c r="N311">
        <v>0.55102037384529101</v>
      </c>
      <c r="O311">
        <v>0.23404255319148901</v>
      </c>
      <c r="P311">
        <v>0.25141776937618099</v>
      </c>
      <c r="Q311">
        <v>3.0306120561491001</v>
      </c>
      <c r="R311">
        <v>4.0526096950993296</v>
      </c>
      <c r="S311">
        <v>2.22609090805053</v>
      </c>
      <c r="T311">
        <v>15.679422917573298</v>
      </c>
      <c r="U311">
        <v>1.2918366542372901</v>
      </c>
    </row>
    <row r="312" spans="1:21" x14ac:dyDescent="0.45">
      <c r="A312">
        <v>1970</v>
      </c>
      <c r="B312" t="s">
        <v>1668</v>
      </c>
      <c r="C312" t="s">
        <v>271</v>
      </c>
      <c r="D312">
        <v>35</v>
      </c>
      <c r="E312">
        <v>35</v>
      </c>
      <c r="F312">
        <v>1</v>
      </c>
      <c r="G312">
        <v>10</v>
      </c>
      <c r="H312">
        <v>17</v>
      </c>
      <c r="I312">
        <v>0</v>
      </c>
      <c r="J312">
        <v>205.2</v>
      </c>
      <c r="K312">
        <v>79</v>
      </c>
      <c r="L312">
        <v>3.4570496446471002</v>
      </c>
      <c r="M312">
        <v>2.7568876913008502</v>
      </c>
      <c r="N312">
        <v>0.962722685851091</v>
      </c>
      <c r="O312">
        <v>0.29439809296781799</v>
      </c>
      <c r="P312">
        <v>0.30487804878048702</v>
      </c>
      <c r="Q312">
        <v>4.7698533071713101</v>
      </c>
      <c r="R312">
        <v>4.2527452811276998</v>
      </c>
      <c r="S312">
        <v>2.21995878219604</v>
      </c>
      <c r="T312">
        <v>10.275237791878814</v>
      </c>
      <c r="U312">
        <v>1.5072930940092799</v>
      </c>
    </row>
    <row r="313" spans="1:21" x14ac:dyDescent="0.45">
      <c r="A313">
        <v>1927</v>
      </c>
      <c r="B313" t="s">
        <v>1477</v>
      </c>
      <c r="C313" t="s">
        <v>193</v>
      </c>
      <c r="D313">
        <v>27</v>
      </c>
      <c r="E313">
        <v>19</v>
      </c>
      <c r="F313">
        <v>0.70370370370370372</v>
      </c>
      <c r="G313">
        <v>8</v>
      </c>
      <c r="H313">
        <v>11</v>
      </c>
      <c r="I313">
        <v>1</v>
      </c>
      <c r="J313">
        <v>155.19999999999999</v>
      </c>
      <c r="K313">
        <v>43</v>
      </c>
      <c r="L313">
        <v>2.4860808018370899</v>
      </c>
      <c r="M313">
        <v>2.4860808018370899</v>
      </c>
      <c r="N313">
        <v>0.40471082820603799</v>
      </c>
      <c r="O313">
        <v>0.29682539682539599</v>
      </c>
      <c r="P313">
        <v>0.31034482758620602</v>
      </c>
      <c r="Q313">
        <v>4.2783716124638298</v>
      </c>
      <c r="R313">
        <v>3.8881314095327002</v>
      </c>
      <c r="S313">
        <v>2.21843361854553</v>
      </c>
      <c r="T313">
        <v>13.310601711273181</v>
      </c>
      <c r="U313">
        <v>1.4775157220220401</v>
      </c>
    </row>
    <row r="314" spans="1:21" x14ac:dyDescent="0.45">
      <c r="A314">
        <v>2005</v>
      </c>
      <c r="B314" t="s">
        <v>598</v>
      </c>
      <c r="C314" t="s">
        <v>37</v>
      </c>
      <c r="D314">
        <v>14</v>
      </c>
      <c r="E314">
        <v>14</v>
      </c>
      <c r="F314">
        <v>1</v>
      </c>
      <c r="G314">
        <v>8</v>
      </c>
      <c r="H314">
        <v>2</v>
      </c>
      <c r="I314">
        <v>0</v>
      </c>
      <c r="J314">
        <v>84.2</v>
      </c>
      <c r="K314">
        <v>58</v>
      </c>
      <c r="L314">
        <v>6.1653550714633996</v>
      </c>
      <c r="M314">
        <v>2.4448821835113499</v>
      </c>
      <c r="N314">
        <v>0.318897676110176</v>
      </c>
      <c r="O314">
        <v>0.25</v>
      </c>
      <c r="P314">
        <v>0.29803921568627401</v>
      </c>
      <c r="Q314">
        <v>1.80708683129099</v>
      </c>
      <c r="R314">
        <v>2.9964091159944202</v>
      </c>
      <c r="S314">
        <v>2.2168281078338601</v>
      </c>
      <c r="T314">
        <v>25.651868104934664</v>
      </c>
      <c r="U314">
        <v>1.2047245541939899</v>
      </c>
    </row>
    <row r="315" spans="1:21" x14ac:dyDescent="0.45">
      <c r="A315">
        <v>2022</v>
      </c>
      <c r="B315" t="s">
        <v>1231</v>
      </c>
      <c r="C315" t="s">
        <v>196</v>
      </c>
      <c r="D315">
        <v>25</v>
      </c>
      <c r="E315">
        <v>25</v>
      </c>
      <c r="F315">
        <v>1</v>
      </c>
      <c r="G315">
        <v>7</v>
      </c>
      <c r="H315">
        <v>6</v>
      </c>
      <c r="I315">
        <v>0</v>
      </c>
      <c r="J315">
        <v>129</v>
      </c>
      <c r="K315">
        <v>122</v>
      </c>
      <c r="L315">
        <v>8.5116279069767398</v>
      </c>
      <c r="M315">
        <v>3.2093023255813899</v>
      </c>
      <c r="N315">
        <v>0.90697674418604601</v>
      </c>
      <c r="O315">
        <v>0.22680412371134001</v>
      </c>
      <c r="P315">
        <v>0.27714285714285702</v>
      </c>
      <c r="Q315">
        <v>3.7674418604651101</v>
      </c>
      <c r="R315">
        <v>3.78684960631437</v>
      </c>
      <c r="S315">
        <v>2.2159616947174001</v>
      </c>
      <c r="T315">
        <v>14.359431781768754</v>
      </c>
      <c r="U315">
        <v>1.2093023255813899</v>
      </c>
    </row>
    <row r="316" spans="1:21" x14ac:dyDescent="0.45">
      <c r="A316">
        <v>1943</v>
      </c>
      <c r="B316" t="s">
        <v>804</v>
      </c>
      <c r="C316" t="s">
        <v>753</v>
      </c>
      <c r="D316">
        <v>28</v>
      </c>
      <c r="E316">
        <v>21</v>
      </c>
      <c r="F316">
        <v>0.75</v>
      </c>
      <c r="G316">
        <v>11</v>
      </c>
      <c r="H316">
        <v>7</v>
      </c>
      <c r="I316">
        <v>1</v>
      </c>
      <c r="J316">
        <v>166</v>
      </c>
      <c r="K316">
        <v>67</v>
      </c>
      <c r="L316">
        <v>3.63253012048192</v>
      </c>
      <c r="M316">
        <v>3.5240963855421601</v>
      </c>
      <c r="N316">
        <v>0.162650602409638</v>
      </c>
      <c r="O316">
        <v>0.23414634146341401</v>
      </c>
      <c r="P316">
        <v>0.25871559633027502</v>
      </c>
      <c r="Q316">
        <v>2.4939759036144502</v>
      </c>
      <c r="R316">
        <v>3.2748121336281999</v>
      </c>
      <c r="S316">
        <v>2.2045624256134002</v>
      </c>
      <c r="T316">
        <v>12.754968319620387</v>
      </c>
      <c r="U316">
        <v>1.25903614457831</v>
      </c>
    </row>
    <row r="317" spans="1:21" x14ac:dyDescent="0.45">
      <c r="A317">
        <v>2021</v>
      </c>
      <c r="B317" t="s">
        <v>267</v>
      </c>
      <c r="C317" t="s">
        <v>85</v>
      </c>
      <c r="D317">
        <v>24</v>
      </c>
      <c r="E317">
        <v>24</v>
      </c>
      <c r="F317">
        <v>1</v>
      </c>
      <c r="G317">
        <v>6</v>
      </c>
      <c r="H317">
        <v>5</v>
      </c>
      <c r="I317">
        <v>0</v>
      </c>
      <c r="J317">
        <v>119.1</v>
      </c>
      <c r="K317">
        <v>128</v>
      </c>
      <c r="L317">
        <v>9.6536316963763404</v>
      </c>
      <c r="M317">
        <v>2.1117319335823201</v>
      </c>
      <c r="N317">
        <v>1.2821229596749799</v>
      </c>
      <c r="O317">
        <v>0.23880597014925301</v>
      </c>
      <c r="P317">
        <v>0.29320987654320901</v>
      </c>
      <c r="Q317">
        <v>4.6759778529322897</v>
      </c>
      <c r="R317">
        <v>3.7314866603639198</v>
      </c>
      <c r="S317">
        <v>2.2033812999725302</v>
      </c>
      <c r="T317">
        <v>14.872823774814579</v>
      </c>
      <c r="U317">
        <v>1.1731844075457301</v>
      </c>
    </row>
    <row r="318" spans="1:21" x14ac:dyDescent="0.45">
      <c r="A318">
        <v>1981</v>
      </c>
      <c r="B318" t="s">
        <v>965</v>
      </c>
      <c r="C318" t="s">
        <v>54</v>
      </c>
      <c r="D318">
        <v>20</v>
      </c>
      <c r="E318">
        <v>20</v>
      </c>
      <c r="F318">
        <v>1</v>
      </c>
      <c r="G318">
        <v>9</v>
      </c>
      <c r="H318">
        <v>6</v>
      </c>
      <c r="I318">
        <v>0</v>
      </c>
      <c r="J318">
        <v>124.1</v>
      </c>
      <c r="K318">
        <v>106</v>
      </c>
      <c r="L318">
        <v>7.67292162423864</v>
      </c>
      <c r="M318">
        <v>5.5013400324729904</v>
      </c>
      <c r="N318">
        <v>0.217158159176565</v>
      </c>
      <c r="O318">
        <v>0.203056768558951</v>
      </c>
      <c r="P318">
        <v>0.25787965616045799</v>
      </c>
      <c r="Q318">
        <v>3.1849863345896199</v>
      </c>
      <c r="R318">
        <v>3.0425982039211399</v>
      </c>
      <c r="S318">
        <v>2.1972973346710201</v>
      </c>
      <c r="T318">
        <v>17.798108410835262</v>
      </c>
      <c r="U318">
        <v>1.3592492185496099</v>
      </c>
    </row>
    <row r="319" spans="1:21" x14ac:dyDescent="0.45">
      <c r="A319">
        <v>1957</v>
      </c>
      <c r="B319" t="s">
        <v>476</v>
      </c>
      <c r="C319" t="s">
        <v>30</v>
      </c>
      <c r="D319">
        <v>38</v>
      </c>
      <c r="E319">
        <v>32</v>
      </c>
      <c r="F319">
        <v>0.84210526315789469</v>
      </c>
      <c r="G319">
        <v>15</v>
      </c>
      <c r="H319">
        <v>11</v>
      </c>
      <c r="I319">
        <v>0</v>
      </c>
      <c r="J319">
        <v>229</v>
      </c>
      <c r="K319">
        <v>170</v>
      </c>
      <c r="L319">
        <v>6.6812227074235802</v>
      </c>
      <c r="M319">
        <v>5.0698689956331799</v>
      </c>
      <c r="N319">
        <v>0.86462882096069804</v>
      </c>
      <c r="O319">
        <v>0.22962112514351299</v>
      </c>
      <c r="P319">
        <v>0.26215022091310702</v>
      </c>
      <c r="Q319">
        <v>3.5764192139737898</v>
      </c>
      <c r="R319">
        <v>4.00231314871509</v>
      </c>
      <c r="S319">
        <v>2.1939234733581499</v>
      </c>
      <c r="T319">
        <v>9.3530421758952702</v>
      </c>
      <c r="U319">
        <v>1.4366812227074199</v>
      </c>
    </row>
    <row r="320" spans="1:21" x14ac:dyDescent="0.45">
      <c r="A320">
        <v>2004</v>
      </c>
      <c r="B320" t="s">
        <v>1011</v>
      </c>
      <c r="C320" t="s">
        <v>85</v>
      </c>
      <c r="D320">
        <v>11</v>
      </c>
      <c r="E320">
        <v>11</v>
      </c>
      <c r="F320">
        <v>1</v>
      </c>
      <c r="G320">
        <v>4</v>
      </c>
      <c r="H320">
        <v>3</v>
      </c>
      <c r="I320">
        <v>0</v>
      </c>
      <c r="J320">
        <v>79</v>
      </c>
      <c r="K320">
        <v>57</v>
      </c>
      <c r="L320">
        <v>6.4936708860759396</v>
      </c>
      <c r="M320">
        <v>3.41772151898734</v>
      </c>
      <c r="N320">
        <v>0.341772151898734</v>
      </c>
      <c r="O320">
        <v>0.22222222222222199</v>
      </c>
      <c r="P320">
        <v>0.26754385964912197</v>
      </c>
      <c r="Q320">
        <v>3.3037974683544298</v>
      </c>
      <c r="R320">
        <v>3.3530668584606298</v>
      </c>
      <c r="S320">
        <v>2.18223547935485</v>
      </c>
      <c r="T320">
        <v>32.138377059589608</v>
      </c>
      <c r="U320">
        <v>1.18987341772151</v>
      </c>
    </row>
    <row r="321" spans="1:21" x14ac:dyDescent="0.45">
      <c r="A321">
        <v>1927</v>
      </c>
      <c r="B321" t="s">
        <v>871</v>
      </c>
      <c r="C321" t="s">
        <v>753</v>
      </c>
      <c r="D321">
        <v>30</v>
      </c>
      <c r="E321">
        <v>27</v>
      </c>
      <c r="F321">
        <v>0.9</v>
      </c>
      <c r="G321">
        <v>14</v>
      </c>
      <c r="H321">
        <v>6</v>
      </c>
      <c r="I321">
        <v>0</v>
      </c>
      <c r="J321">
        <v>198.2</v>
      </c>
      <c r="K321">
        <v>60</v>
      </c>
      <c r="L321">
        <v>2.7181203182439999</v>
      </c>
      <c r="M321">
        <v>3.8959724561497402</v>
      </c>
      <c r="N321">
        <v>9.0604010608133501E-2</v>
      </c>
      <c r="O321">
        <v>0.23663101604278</v>
      </c>
      <c r="P321">
        <v>0.25510204081632598</v>
      </c>
      <c r="Q321">
        <v>2.8540263341562002</v>
      </c>
      <c r="R321">
        <v>3.9501832371944801</v>
      </c>
      <c r="S321">
        <v>2.1821646690368599</v>
      </c>
      <c r="T321">
        <v>11.783689212799043</v>
      </c>
      <c r="U321">
        <v>1.3238252661077199</v>
      </c>
    </row>
    <row r="322" spans="1:21" x14ac:dyDescent="0.45">
      <c r="A322">
        <v>1926</v>
      </c>
      <c r="B322" t="s">
        <v>1062</v>
      </c>
      <c r="C322" t="s">
        <v>34</v>
      </c>
      <c r="D322">
        <v>33</v>
      </c>
      <c r="E322">
        <v>31</v>
      </c>
      <c r="F322">
        <v>0.93939393939393945</v>
      </c>
      <c r="G322">
        <v>16</v>
      </c>
      <c r="H322">
        <v>13</v>
      </c>
      <c r="I322">
        <v>0</v>
      </c>
      <c r="J322">
        <v>237.1</v>
      </c>
      <c r="K322">
        <v>53</v>
      </c>
      <c r="L322">
        <v>2.0098317621814501</v>
      </c>
      <c r="M322">
        <v>3.2233150902909999</v>
      </c>
      <c r="N322">
        <v>0.41713489403765902</v>
      </c>
      <c r="O322">
        <v>0.25350593311758302</v>
      </c>
      <c r="P322">
        <v>0.25955967555040499</v>
      </c>
      <c r="Q322">
        <v>3.4129218603081202</v>
      </c>
      <c r="R322">
        <v>4.35904275637479</v>
      </c>
      <c r="S322">
        <v>2.18155741691589</v>
      </c>
      <c r="T322">
        <v>10.709463683041642</v>
      </c>
      <c r="U322">
        <v>1.3483148090106101</v>
      </c>
    </row>
    <row r="323" spans="1:21" x14ac:dyDescent="0.45">
      <c r="A323">
        <v>1938</v>
      </c>
      <c r="B323" t="s">
        <v>914</v>
      </c>
      <c r="C323" t="s">
        <v>37</v>
      </c>
      <c r="D323">
        <v>28</v>
      </c>
      <c r="E323">
        <v>21</v>
      </c>
      <c r="F323">
        <v>0.75</v>
      </c>
      <c r="G323">
        <v>12</v>
      </c>
      <c r="H323">
        <v>5</v>
      </c>
      <c r="I323">
        <v>1</v>
      </c>
      <c r="J323">
        <v>159.1</v>
      </c>
      <c r="K323">
        <v>58</v>
      </c>
      <c r="L323">
        <v>3.2761513596876899</v>
      </c>
      <c r="M323">
        <v>2.3723854673600502</v>
      </c>
      <c r="N323">
        <v>0.39539757789334201</v>
      </c>
      <c r="O323">
        <v>0.248772504091653</v>
      </c>
      <c r="P323">
        <v>0.26556776556776501</v>
      </c>
      <c r="Q323">
        <v>2.9937245183352998</v>
      </c>
      <c r="R323">
        <v>3.7961748738639098</v>
      </c>
      <c r="S323">
        <v>2.1787085533142001</v>
      </c>
      <c r="T323">
        <v>12.605385201317871</v>
      </c>
      <c r="U323">
        <v>1.21757349383029</v>
      </c>
    </row>
    <row r="324" spans="1:21" x14ac:dyDescent="0.45">
      <c r="A324">
        <v>2006</v>
      </c>
      <c r="B324" t="s">
        <v>952</v>
      </c>
      <c r="C324" t="s">
        <v>73</v>
      </c>
      <c r="D324">
        <v>31</v>
      </c>
      <c r="E324">
        <v>31</v>
      </c>
      <c r="F324">
        <v>1</v>
      </c>
      <c r="G324">
        <v>11</v>
      </c>
      <c r="H324">
        <v>5</v>
      </c>
      <c r="I324">
        <v>0</v>
      </c>
      <c r="J324">
        <v>179.1</v>
      </c>
      <c r="K324">
        <v>164</v>
      </c>
      <c r="L324">
        <v>8.2304828045085401</v>
      </c>
      <c r="M324">
        <v>3.4628250823846898</v>
      </c>
      <c r="N324">
        <v>1.4052043812575501</v>
      </c>
      <c r="O324">
        <v>0.20303030303030301</v>
      </c>
      <c r="P324">
        <v>0.226495726495726</v>
      </c>
      <c r="Q324">
        <v>3.4628250823846898</v>
      </c>
      <c r="R324">
        <v>4.6021380318629399</v>
      </c>
      <c r="S324">
        <v>2.17497658729553</v>
      </c>
      <c r="T324">
        <v>11.366006681995996</v>
      </c>
      <c r="U324">
        <v>1.13197019601303</v>
      </c>
    </row>
    <row r="325" spans="1:21" x14ac:dyDescent="0.45">
      <c r="A325">
        <v>1999</v>
      </c>
      <c r="B325" t="s">
        <v>1195</v>
      </c>
      <c r="C325" t="s">
        <v>168</v>
      </c>
      <c r="D325">
        <v>20</v>
      </c>
      <c r="E325">
        <v>20</v>
      </c>
      <c r="F325">
        <v>1</v>
      </c>
      <c r="G325">
        <v>6</v>
      </c>
      <c r="H325">
        <v>9</v>
      </c>
      <c r="I325">
        <v>0</v>
      </c>
      <c r="J325">
        <v>118.2</v>
      </c>
      <c r="K325">
        <v>82</v>
      </c>
      <c r="L325">
        <v>6.2191020565614599</v>
      </c>
      <c r="M325">
        <v>3.2612364442944202</v>
      </c>
      <c r="N325">
        <v>0.91011249608216604</v>
      </c>
      <c r="O325">
        <v>0.24122807017543799</v>
      </c>
      <c r="P325">
        <v>0.27071823204419798</v>
      </c>
      <c r="Q325">
        <v>3.71629269233551</v>
      </c>
      <c r="R325">
        <v>4.1787980800715996</v>
      </c>
      <c r="S325">
        <v>2.1731050014495801</v>
      </c>
      <c r="T325">
        <v>17.602150511741598</v>
      </c>
      <c r="U325">
        <v>1.2893260361164001</v>
      </c>
    </row>
    <row r="326" spans="1:21" x14ac:dyDescent="0.45">
      <c r="A326">
        <v>2005</v>
      </c>
      <c r="B326" t="s">
        <v>1103</v>
      </c>
      <c r="C326" t="s">
        <v>95</v>
      </c>
      <c r="D326">
        <v>33</v>
      </c>
      <c r="E326">
        <v>33</v>
      </c>
      <c r="F326">
        <v>1</v>
      </c>
      <c r="G326">
        <v>12</v>
      </c>
      <c r="H326">
        <v>12</v>
      </c>
      <c r="I326">
        <v>0</v>
      </c>
      <c r="J326">
        <v>201.1</v>
      </c>
      <c r="K326">
        <v>116</v>
      </c>
      <c r="L326">
        <v>5.1854302015781899</v>
      </c>
      <c r="M326">
        <v>2.9950329612563702</v>
      </c>
      <c r="N326">
        <v>1.0281456434163601</v>
      </c>
      <c r="O326">
        <v>0.233289646133682</v>
      </c>
      <c r="P326">
        <v>0.24839743589743499</v>
      </c>
      <c r="Q326">
        <v>3.5314567752127299</v>
      </c>
      <c r="R326">
        <v>4.4256602341289799</v>
      </c>
      <c r="S326">
        <v>2.1675057411193799</v>
      </c>
      <c r="T326">
        <v>10.640482729131501</v>
      </c>
      <c r="U326">
        <v>1.21688735573434</v>
      </c>
    </row>
    <row r="327" spans="1:21" x14ac:dyDescent="0.45">
      <c r="A327">
        <v>2000</v>
      </c>
      <c r="B327" t="s">
        <v>1689</v>
      </c>
      <c r="C327" t="s">
        <v>168</v>
      </c>
      <c r="D327">
        <v>24</v>
      </c>
      <c r="E327">
        <v>24</v>
      </c>
      <c r="F327">
        <v>1</v>
      </c>
      <c r="G327">
        <v>11</v>
      </c>
      <c r="H327">
        <v>9</v>
      </c>
      <c r="I327">
        <v>0</v>
      </c>
      <c r="J327">
        <v>136</v>
      </c>
      <c r="K327">
        <v>107</v>
      </c>
      <c r="L327">
        <v>7.0808831473948697</v>
      </c>
      <c r="M327">
        <v>2.7132355985344798</v>
      </c>
      <c r="N327">
        <v>1.32352956026072</v>
      </c>
      <c r="O327">
        <v>0.28228782287822801</v>
      </c>
      <c r="P327">
        <v>0.320481927710843</v>
      </c>
      <c r="Q327">
        <v>4.8308828949516398</v>
      </c>
      <c r="R327">
        <v>4.4209327121919504</v>
      </c>
      <c r="S327">
        <v>2.1611061096191402</v>
      </c>
      <c r="T327">
        <v>14.587466239929196</v>
      </c>
      <c r="U327">
        <v>1.426470748281</v>
      </c>
    </row>
    <row r="328" spans="1:21" x14ac:dyDescent="0.45">
      <c r="A328">
        <v>1948</v>
      </c>
      <c r="B328" t="s">
        <v>1119</v>
      </c>
      <c r="C328" t="s">
        <v>37</v>
      </c>
      <c r="D328">
        <v>25</v>
      </c>
      <c r="E328">
        <v>23</v>
      </c>
      <c r="F328">
        <v>0.92</v>
      </c>
      <c r="G328">
        <v>14</v>
      </c>
      <c r="H328">
        <v>6</v>
      </c>
      <c r="I328">
        <v>0</v>
      </c>
      <c r="J328">
        <v>194.1</v>
      </c>
      <c r="K328">
        <v>69</v>
      </c>
      <c r="L328">
        <v>3.1955408942034098</v>
      </c>
      <c r="M328">
        <v>4.1680968185261902</v>
      </c>
      <c r="N328">
        <v>0.60205842934267195</v>
      </c>
      <c r="O328">
        <v>0.24489795918367299</v>
      </c>
      <c r="P328">
        <v>0.25574272588055103</v>
      </c>
      <c r="Q328">
        <v>3.5660383891835199</v>
      </c>
      <c r="R328">
        <v>4.3643711533245604</v>
      </c>
      <c r="S328">
        <v>2.1581537723541202</v>
      </c>
      <c r="T328">
        <v>13.984836444854698</v>
      </c>
      <c r="U328">
        <v>1.3893656061753901</v>
      </c>
    </row>
    <row r="329" spans="1:21" x14ac:dyDescent="0.45">
      <c r="A329">
        <v>2023</v>
      </c>
      <c r="B329" t="s">
        <v>79</v>
      </c>
      <c r="C329" t="s">
        <v>54</v>
      </c>
      <c r="D329">
        <v>21</v>
      </c>
      <c r="E329">
        <v>21</v>
      </c>
      <c r="F329">
        <v>1</v>
      </c>
      <c r="G329">
        <v>8</v>
      </c>
      <c r="H329">
        <v>6</v>
      </c>
      <c r="I329">
        <v>0</v>
      </c>
      <c r="J329">
        <v>109.1</v>
      </c>
      <c r="K329">
        <v>120</v>
      </c>
      <c r="L329">
        <v>9.87804924002155</v>
      </c>
      <c r="M329">
        <v>3.6219513880079002</v>
      </c>
      <c r="N329">
        <v>1.31707323200287</v>
      </c>
      <c r="O329">
        <v>0.241545893719806</v>
      </c>
      <c r="P329">
        <v>0.30215827338129497</v>
      </c>
      <c r="Q329">
        <v>3.8689026190084399</v>
      </c>
      <c r="R329">
        <v>4.1971135740546801</v>
      </c>
      <c r="S329">
        <v>2.1565077304839999</v>
      </c>
      <c r="T329">
        <v>16.635916778019428</v>
      </c>
      <c r="U329">
        <v>1.31707323200287</v>
      </c>
    </row>
    <row r="330" spans="1:21" x14ac:dyDescent="0.45">
      <c r="A330">
        <v>1985</v>
      </c>
      <c r="B330" t="s">
        <v>1625</v>
      </c>
      <c r="C330" t="s">
        <v>555</v>
      </c>
      <c r="D330">
        <v>29</v>
      </c>
      <c r="E330">
        <v>29</v>
      </c>
      <c r="F330">
        <v>1</v>
      </c>
      <c r="G330">
        <v>12</v>
      </c>
      <c r="H330">
        <v>12</v>
      </c>
      <c r="I330">
        <v>0</v>
      </c>
      <c r="J330">
        <v>187.2</v>
      </c>
      <c r="K330">
        <v>102</v>
      </c>
      <c r="L330">
        <v>4.8916517324321802</v>
      </c>
      <c r="M330">
        <v>3.0213143053257498</v>
      </c>
      <c r="N330">
        <v>1.1030195082935299</v>
      </c>
      <c r="O330">
        <v>0.25479452054794499</v>
      </c>
      <c r="P330">
        <v>0.26942148760330498</v>
      </c>
      <c r="Q330">
        <v>4.6518648828031504</v>
      </c>
      <c r="R330">
        <v>4.2617197195357397</v>
      </c>
      <c r="S330">
        <v>2.1549060344696001</v>
      </c>
      <c r="T330">
        <v>12.037750951175006</v>
      </c>
      <c r="U330">
        <v>1.32682056794729</v>
      </c>
    </row>
    <row r="331" spans="1:21" x14ac:dyDescent="0.45">
      <c r="A331">
        <v>1933</v>
      </c>
      <c r="B331" t="s">
        <v>782</v>
      </c>
      <c r="C331" t="s">
        <v>34</v>
      </c>
      <c r="D331">
        <v>19</v>
      </c>
      <c r="E331">
        <v>16</v>
      </c>
      <c r="F331">
        <v>0.84210526315789469</v>
      </c>
      <c r="G331">
        <v>10</v>
      </c>
      <c r="H331">
        <v>5</v>
      </c>
      <c r="I331">
        <v>0</v>
      </c>
      <c r="J331">
        <v>135.1</v>
      </c>
      <c r="K331">
        <v>54</v>
      </c>
      <c r="L331">
        <v>3.5911339496908501</v>
      </c>
      <c r="M331">
        <v>3.6576364302406801</v>
      </c>
      <c r="N331">
        <v>0.332512402749153</v>
      </c>
      <c r="O331">
        <v>0.219367588932806</v>
      </c>
      <c r="P331">
        <v>0.23713646532438401</v>
      </c>
      <c r="Q331">
        <v>2.3275868192440701</v>
      </c>
      <c r="R331">
        <v>3.8016440566902499</v>
      </c>
      <c r="S331">
        <v>2.1504004001617401</v>
      </c>
      <c r="T331">
        <v>18.334992885589571</v>
      </c>
      <c r="U331">
        <v>1.2266013079190901</v>
      </c>
    </row>
    <row r="332" spans="1:21" x14ac:dyDescent="0.45">
      <c r="A332">
        <v>2000</v>
      </c>
      <c r="B332" t="s">
        <v>290</v>
      </c>
      <c r="C332" t="s">
        <v>95</v>
      </c>
      <c r="D332">
        <v>14</v>
      </c>
      <c r="E332">
        <v>14</v>
      </c>
      <c r="F332">
        <v>1</v>
      </c>
      <c r="G332">
        <v>7</v>
      </c>
      <c r="H332">
        <v>4</v>
      </c>
      <c r="I332">
        <v>0</v>
      </c>
      <c r="J332">
        <v>92.2</v>
      </c>
      <c r="K332">
        <v>78</v>
      </c>
      <c r="L332">
        <v>7.5755391525411699</v>
      </c>
      <c r="M332">
        <v>4.3705033572352896</v>
      </c>
      <c r="N332">
        <v>0.58273378096470496</v>
      </c>
      <c r="O332">
        <v>0.19452887537993899</v>
      </c>
      <c r="P332">
        <v>0.236734693877551</v>
      </c>
      <c r="Q332">
        <v>2.7194243111686198</v>
      </c>
      <c r="R332">
        <v>3.8140239397306299</v>
      </c>
      <c r="S332">
        <v>2.1492099761962802</v>
      </c>
      <c r="T332">
        <v>24.869429724556959</v>
      </c>
      <c r="U332">
        <v>1.17625892824357</v>
      </c>
    </row>
    <row r="333" spans="1:21" x14ac:dyDescent="0.45">
      <c r="A333">
        <v>1995</v>
      </c>
      <c r="B333" t="s">
        <v>1198</v>
      </c>
      <c r="C333" t="s">
        <v>379</v>
      </c>
      <c r="D333">
        <v>23</v>
      </c>
      <c r="E333">
        <v>23</v>
      </c>
      <c r="F333">
        <v>1</v>
      </c>
      <c r="G333">
        <v>10</v>
      </c>
      <c r="H333">
        <v>8</v>
      </c>
      <c r="I333">
        <v>0</v>
      </c>
      <c r="J333">
        <v>135.1</v>
      </c>
      <c r="K333">
        <v>101</v>
      </c>
      <c r="L333">
        <v>6.7167482635987898</v>
      </c>
      <c r="M333">
        <v>1.7290639094412701</v>
      </c>
      <c r="N333">
        <v>1.13054178694237</v>
      </c>
      <c r="O333">
        <v>0.25512104283053999</v>
      </c>
      <c r="P333">
        <v>0.28639618138424799</v>
      </c>
      <c r="Q333">
        <v>3.7241376511042801</v>
      </c>
      <c r="R333">
        <v>3.8865481201321299</v>
      </c>
      <c r="S333">
        <v>2.1377766132354701</v>
      </c>
      <c r="T333">
        <v>15.057383101919397</v>
      </c>
      <c r="U333">
        <v>1.20443340700396</v>
      </c>
    </row>
    <row r="334" spans="1:21" x14ac:dyDescent="0.45">
      <c r="A334">
        <v>2001</v>
      </c>
      <c r="B334" t="s">
        <v>1840</v>
      </c>
      <c r="C334" t="s">
        <v>54</v>
      </c>
      <c r="D334">
        <v>29</v>
      </c>
      <c r="E334">
        <v>29</v>
      </c>
      <c r="F334">
        <v>1</v>
      </c>
      <c r="G334">
        <v>6</v>
      </c>
      <c r="H334">
        <v>15</v>
      </c>
      <c r="I334">
        <v>0</v>
      </c>
      <c r="J334">
        <v>173</v>
      </c>
      <c r="K334">
        <v>85</v>
      </c>
      <c r="L334">
        <v>4.42196492789693</v>
      </c>
      <c r="M334">
        <v>2.3930633727442201</v>
      </c>
      <c r="N334">
        <v>1.09248545277453</v>
      </c>
      <c r="O334">
        <v>0.28270042194092798</v>
      </c>
      <c r="P334">
        <v>0.29752066115702402</v>
      </c>
      <c r="Q334">
        <v>5.2543347966775302</v>
      </c>
      <c r="R334">
        <v>4.5289054849861703</v>
      </c>
      <c r="S334">
        <v>2.1363551616668701</v>
      </c>
      <c r="T334">
        <v>11.934121937587342</v>
      </c>
      <c r="U334">
        <v>1.42774553881116</v>
      </c>
    </row>
    <row r="335" spans="1:21" x14ac:dyDescent="0.45">
      <c r="A335">
        <v>1984</v>
      </c>
      <c r="B335" t="s">
        <v>1562</v>
      </c>
      <c r="C335" t="s">
        <v>121</v>
      </c>
      <c r="D335">
        <v>33</v>
      </c>
      <c r="E335">
        <v>33</v>
      </c>
      <c r="F335">
        <v>1</v>
      </c>
      <c r="G335">
        <v>7</v>
      </c>
      <c r="H335">
        <v>15</v>
      </c>
      <c r="I335">
        <v>0</v>
      </c>
      <c r="J335">
        <v>169.2</v>
      </c>
      <c r="K335">
        <v>102</v>
      </c>
      <c r="L335">
        <v>5.4106093617263102</v>
      </c>
      <c r="M335">
        <v>2.7053046808631498</v>
      </c>
      <c r="N335">
        <v>0.63654227785015405</v>
      </c>
      <c r="O335">
        <v>0.27941176470588203</v>
      </c>
      <c r="P335">
        <v>0.31448763250883299</v>
      </c>
      <c r="Q335">
        <v>4.4557959449510802</v>
      </c>
      <c r="R335">
        <v>3.5108840288755099</v>
      </c>
      <c r="S335">
        <v>2.1351761817932098</v>
      </c>
      <c r="T335">
        <v>10.481773983348486</v>
      </c>
      <c r="U335">
        <v>1.42043230520265</v>
      </c>
    </row>
    <row r="336" spans="1:21" x14ac:dyDescent="0.45">
      <c r="A336">
        <v>1921</v>
      </c>
      <c r="B336" t="s">
        <v>1259</v>
      </c>
      <c r="C336" t="s">
        <v>762</v>
      </c>
      <c r="D336">
        <v>23</v>
      </c>
      <c r="E336">
        <v>22</v>
      </c>
      <c r="F336">
        <v>0.95652173913043481</v>
      </c>
      <c r="G336">
        <v>8</v>
      </c>
      <c r="H336">
        <v>13</v>
      </c>
      <c r="I336">
        <v>0</v>
      </c>
      <c r="J336">
        <v>161.1</v>
      </c>
      <c r="K336">
        <v>55</v>
      </c>
      <c r="L336">
        <v>3.0681824952835601</v>
      </c>
      <c r="M336">
        <v>1.9524797697259</v>
      </c>
      <c r="N336">
        <v>0.27892568138941498</v>
      </c>
      <c r="O336">
        <v>0.28656716417910399</v>
      </c>
      <c r="P336">
        <v>0.30655737704918001</v>
      </c>
      <c r="Q336">
        <v>4.4070257659527599</v>
      </c>
      <c r="R336">
        <v>3.5268582204857002</v>
      </c>
      <c r="S336">
        <v>2.1328896507620798</v>
      </c>
      <c r="T336">
        <v>15.022961887976388</v>
      </c>
      <c r="U336">
        <v>1.40702510389771</v>
      </c>
    </row>
    <row r="337" spans="1:21" x14ac:dyDescent="0.45">
      <c r="A337">
        <v>1990</v>
      </c>
      <c r="B337" t="s">
        <v>998</v>
      </c>
      <c r="C337" t="s">
        <v>30</v>
      </c>
      <c r="D337">
        <v>27</v>
      </c>
      <c r="E337">
        <v>27</v>
      </c>
      <c r="F337">
        <v>1</v>
      </c>
      <c r="G337">
        <v>12</v>
      </c>
      <c r="H337">
        <v>6</v>
      </c>
      <c r="I337">
        <v>0</v>
      </c>
      <c r="J337">
        <v>173.2</v>
      </c>
      <c r="K337">
        <v>94</v>
      </c>
      <c r="L337">
        <v>4.8714014369738399</v>
      </c>
      <c r="M337">
        <v>3.0575817529942202</v>
      </c>
      <c r="N337">
        <v>0.725527873591849</v>
      </c>
      <c r="O337">
        <v>0.231117824773413</v>
      </c>
      <c r="P337">
        <v>0.25090252707581201</v>
      </c>
      <c r="Q337">
        <v>3.2648754311633201</v>
      </c>
      <c r="R337">
        <v>3.91386530052104</v>
      </c>
      <c r="S337">
        <v>2.13191437721252</v>
      </c>
      <c r="T337">
        <v>12.79148626327512</v>
      </c>
      <c r="U337">
        <v>1.22072943810692</v>
      </c>
    </row>
    <row r="338" spans="1:21" x14ac:dyDescent="0.45">
      <c r="A338">
        <v>1954</v>
      </c>
      <c r="B338" t="s">
        <v>1557</v>
      </c>
      <c r="C338" t="s">
        <v>54</v>
      </c>
      <c r="D338">
        <v>36</v>
      </c>
      <c r="E338">
        <v>28</v>
      </c>
      <c r="F338">
        <v>0.77777777777777779</v>
      </c>
      <c r="G338">
        <v>12</v>
      </c>
      <c r="H338">
        <v>11</v>
      </c>
      <c r="I338">
        <v>1</v>
      </c>
      <c r="J338">
        <v>194.1</v>
      </c>
      <c r="K338">
        <v>73</v>
      </c>
      <c r="L338">
        <v>3.3807896416934602</v>
      </c>
      <c r="M338">
        <v>2.7787312123507899</v>
      </c>
      <c r="N338">
        <v>1.1114924849403101</v>
      </c>
      <c r="O338">
        <v>0.27763157894736801</v>
      </c>
      <c r="P338">
        <v>0.28205128205128199</v>
      </c>
      <c r="Q338">
        <v>4.4459699397612704</v>
      </c>
      <c r="R338">
        <v>4.2400265548502203</v>
      </c>
      <c r="S338">
        <v>2.1266946792602499</v>
      </c>
      <c r="T338">
        <v>9.5701260566711248</v>
      </c>
      <c r="U338">
        <v>1.3945114047167799</v>
      </c>
    </row>
    <row r="339" spans="1:21" x14ac:dyDescent="0.45">
      <c r="A339">
        <v>2006</v>
      </c>
      <c r="B339" t="s">
        <v>787</v>
      </c>
      <c r="C339" t="s">
        <v>124</v>
      </c>
      <c r="D339">
        <v>17</v>
      </c>
      <c r="E339">
        <v>17</v>
      </c>
      <c r="F339">
        <v>1</v>
      </c>
      <c r="G339">
        <v>10</v>
      </c>
      <c r="H339">
        <v>3</v>
      </c>
      <c r="I339">
        <v>0</v>
      </c>
      <c r="J339">
        <v>110</v>
      </c>
      <c r="K339">
        <v>67</v>
      </c>
      <c r="L339">
        <v>5.4818181818181797</v>
      </c>
      <c r="M339">
        <v>3.6</v>
      </c>
      <c r="N339">
        <v>0.49090909090909002</v>
      </c>
      <c r="O339">
        <v>0.20603015075376799</v>
      </c>
      <c r="P339">
        <v>0.23384615384615301</v>
      </c>
      <c r="Q339">
        <v>2.3727272727272699</v>
      </c>
      <c r="R339">
        <v>3.9194750525734601</v>
      </c>
      <c r="S339">
        <v>2.1205451488494802</v>
      </c>
      <c r="T339">
        <v>20.207547889036221</v>
      </c>
      <c r="U339">
        <v>1.14545454545454</v>
      </c>
    </row>
    <row r="340" spans="1:21" x14ac:dyDescent="0.45">
      <c r="A340">
        <v>1925</v>
      </c>
      <c r="B340" t="s">
        <v>1153</v>
      </c>
      <c r="C340" t="s">
        <v>34</v>
      </c>
      <c r="D340">
        <v>30</v>
      </c>
      <c r="E340">
        <v>18</v>
      </c>
      <c r="F340">
        <v>0.6</v>
      </c>
      <c r="G340">
        <v>13</v>
      </c>
      <c r="H340">
        <v>8</v>
      </c>
      <c r="I340">
        <v>0</v>
      </c>
      <c r="J340">
        <v>153</v>
      </c>
      <c r="K340">
        <v>49</v>
      </c>
      <c r="L340">
        <v>2.8823529411764701</v>
      </c>
      <c r="M340">
        <v>3.4117647058823501</v>
      </c>
      <c r="N340">
        <v>0.17647058823529399</v>
      </c>
      <c r="O340">
        <v>0.25967741935483801</v>
      </c>
      <c r="P340">
        <v>0.278169014084507</v>
      </c>
      <c r="Q340">
        <v>3.6470588235294099</v>
      </c>
      <c r="R340">
        <v>4.2019071024227701</v>
      </c>
      <c r="S340">
        <v>2.11916756629943</v>
      </c>
      <c r="T340">
        <v>11.443504858016922</v>
      </c>
      <c r="U340">
        <v>1.4313725490196001</v>
      </c>
    </row>
    <row r="341" spans="1:21" x14ac:dyDescent="0.45">
      <c r="A341">
        <v>1977</v>
      </c>
      <c r="B341" t="s">
        <v>1616</v>
      </c>
      <c r="C341" t="s">
        <v>168</v>
      </c>
      <c r="D341">
        <v>37</v>
      </c>
      <c r="E341">
        <v>37</v>
      </c>
      <c r="F341">
        <v>1</v>
      </c>
      <c r="G341">
        <v>11</v>
      </c>
      <c r="H341">
        <v>15</v>
      </c>
      <c r="I341">
        <v>0</v>
      </c>
      <c r="J341">
        <v>218</v>
      </c>
      <c r="K341">
        <v>94</v>
      </c>
      <c r="L341">
        <v>3.88073421658396</v>
      </c>
      <c r="M341">
        <v>2.6834864263612501</v>
      </c>
      <c r="N341">
        <v>1.03211016398509</v>
      </c>
      <c r="O341">
        <v>0.27537922987164498</v>
      </c>
      <c r="P341">
        <v>0.28590785907859001</v>
      </c>
      <c r="Q341">
        <v>4.6238535346532297</v>
      </c>
      <c r="R341">
        <v>4.3022633151287302</v>
      </c>
      <c r="S341">
        <v>2.1143233776092498</v>
      </c>
      <c r="T341">
        <v>9.2573077614242827</v>
      </c>
      <c r="U341">
        <v>1.38073404159784</v>
      </c>
    </row>
    <row r="342" spans="1:21" x14ac:dyDescent="0.45">
      <c r="A342">
        <v>1944</v>
      </c>
      <c r="B342" t="s">
        <v>995</v>
      </c>
      <c r="C342" t="s">
        <v>271</v>
      </c>
      <c r="D342">
        <v>27</v>
      </c>
      <c r="E342">
        <v>25</v>
      </c>
      <c r="F342">
        <v>0.92592592592592593</v>
      </c>
      <c r="G342">
        <v>11</v>
      </c>
      <c r="H342">
        <v>10</v>
      </c>
      <c r="I342">
        <v>0</v>
      </c>
      <c r="J342">
        <v>210</v>
      </c>
      <c r="K342">
        <v>75</v>
      </c>
      <c r="L342">
        <v>3.21428571428571</v>
      </c>
      <c r="M342">
        <v>2.52857142857142</v>
      </c>
      <c r="N342">
        <v>0.51428571428571401</v>
      </c>
      <c r="O342">
        <v>0.25956937799043001</v>
      </c>
      <c r="P342">
        <v>0.27369826435246902</v>
      </c>
      <c r="Q342">
        <v>3.25714285714285</v>
      </c>
      <c r="R342">
        <v>3.57436141967773</v>
      </c>
      <c r="S342">
        <v>2.1135456562042201</v>
      </c>
      <c r="T342">
        <v>12.68127393722532</v>
      </c>
      <c r="U342">
        <v>1.3142857142857101</v>
      </c>
    </row>
    <row r="343" spans="1:21" x14ac:dyDescent="0.45">
      <c r="A343">
        <v>1937</v>
      </c>
      <c r="B343" t="s">
        <v>1630</v>
      </c>
      <c r="C343" t="s">
        <v>106</v>
      </c>
      <c r="D343">
        <v>36</v>
      </c>
      <c r="E343">
        <v>18</v>
      </c>
      <c r="F343">
        <v>0.5</v>
      </c>
      <c r="G343">
        <v>8</v>
      </c>
      <c r="H343">
        <v>8</v>
      </c>
      <c r="I343">
        <v>2</v>
      </c>
      <c r="J343">
        <v>137</v>
      </c>
      <c r="K343">
        <v>66</v>
      </c>
      <c r="L343">
        <v>4.3357664233576596</v>
      </c>
      <c r="M343">
        <v>4.2043795620437896</v>
      </c>
      <c r="N343">
        <v>0.45985401459853997</v>
      </c>
      <c r="O343">
        <v>0.26855123674911602</v>
      </c>
      <c r="P343">
        <v>0.29411764705882298</v>
      </c>
      <c r="Q343">
        <v>4.6642335766423297</v>
      </c>
      <c r="R343">
        <v>4.3025331037757999</v>
      </c>
      <c r="S343">
        <v>2.1092386245727499</v>
      </c>
      <c r="T343">
        <v>9.4915738105773748</v>
      </c>
      <c r="U343">
        <v>1.5766423357664201</v>
      </c>
    </row>
    <row r="344" spans="1:21" x14ac:dyDescent="0.45">
      <c r="A344">
        <v>1945</v>
      </c>
      <c r="B344" t="s">
        <v>1417</v>
      </c>
      <c r="C344" t="s">
        <v>37</v>
      </c>
      <c r="D344">
        <v>29</v>
      </c>
      <c r="E344">
        <v>16</v>
      </c>
      <c r="F344">
        <v>0.55172413793103448</v>
      </c>
      <c r="G344">
        <v>11</v>
      </c>
      <c r="H344">
        <v>7</v>
      </c>
      <c r="I344">
        <v>1</v>
      </c>
      <c r="J344">
        <v>138.19999999999999</v>
      </c>
      <c r="K344">
        <v>49</v>
      </c>
      <c r="L344">
        <v>3.1802876449726698</v>
      </c>
      <c r="M344">
        <v>2.9855761565049499</v>
      </c>
      <c r="N344">
        <v>0.32451914744619098</v>
      </c>
      <c r="O344">
        <v>0.25318761384335098</v>
      </c>
      <c r="P344">
        <v>0.27070707070707001</v>
      </c>
      <c r="Q344">
        <v>4.1538450873112396</v>
      </c>
      <c r="R344">
        <v>3.533350918614</v>
      </c>
      <c r="S344">
        <v>2.10864210128784</v>
      </c>
      <c r="T344">
        <v>11.779311048573451</v>
      </c>
      <c r="U344">
        <v>1.3341342728343399</v>
      </c>
    </row>
    <row r="345" spans="1:21" x14ac:dyDescent="0.45">
      <c r="A345">
        <v>2013</v>
      </c>
      <c r="B345" t="s">
        <v>694</v>
      </c>
      <c r="C345" t="s">
        <v>240</v>
      </c>
      <c r="D345">
        <v>31</v>
      </c>
      <c r="E345">
        <v>31</v>
      </c>
      <c r="F345">
        <v>1</v>
      </c>
      <c r="G345">
        <v>15</v>
      </c>
      <c r="H345">
        <v>9</v>
      </c>
      <c r="I345">
        <v>0</v>
      </c>
      <c r="J345">
        <v>173.1</v>
      </c>
      <c r="K345">
        <v>169</v>
      </c>
      <c r="L345">
        <v>8.7749994850158899</v>
      </c>
      <c r="M345">
        <v>2.9596152109225198</v>
      </c>
      <c r="N345">
        <v>1.0384614775166701</v>
      </c>
      <c r="O345">
        <v>0.23030303030303001</v>
      </c>
      <c r="P345">
        <v>0.28025477707006302</v>
      </c>
      <c r="Q345">
        <v>3.0634613586741799</v>
      </c>
      <c r="R345">
        <v>3.6709312623492298</v>
      </c>
      <c r="S345">
        <v>2.1026093959808301</v>
      </c>
      <c r="T345">
        <v>10.987829746738532</v>
      </c>
      <c r="U345">
        <v>1.2057691600054701</v>
      </c>
    </row>
    <row r="346" spans="1:21" x14ac:dyDescent="0.45">
      <c r="A346">
        <v>1926</v>
      </c>
      <c r="B346" t="s">
        <v>1003</v>
      </c>
      <c r="C346" t="s">
        <v>790</v>
      </c>
      <c r="D346">
        <v>32</v>
      </c>
      <c r="E346">
        <v>23</v>
      </c>
      <c r="F346">
        <v>0.71875</v>
      </c>
      <c r="G346">
        <v>11</v>
      </c>
      <c r="H346">
        <v>9</v>
      </c>
      <c r="I346">
        <v>0</v>
      </c>
      <c r="J346">
        <v>189.1</v>
      </c>
      <c r="K346">
        <v>65</v>
      </c>
      <c r="L346">
        <v>3.0897893134244701</v>
      </c>
      <c r="M346">
        <v>2.23415534970693</v>
      </c>
      <c r="N346">
        <v>0.28521132123918203</v>
      </c>
      <c r="O346">
        <v>0.27785058977719501</v>
      </c>
      <c r="P346">
        <v>0.29768786127167601</v>
      </c>
      <c r="Q346">
        <v>3.2799301942505998</v>
      </c>
      <c r="R346">
        <v>3.6561031274298199</v>
      </c>
      <c r="S346">
        <v>2.09879326820373</v>
      </c>
      <c r="T346">
        <v>10.625140920281384</v>
      </c>
      <c r="U346">
        <v>1.36795800372126</v>
      </c>
    </row>
    <row r="347" spans="1:21" x14ac:dyDescent="0.45">
      <c r="A347">
        <v>1936</v>
      </c>
      <c r="B347" t="s">
        <v>1242</v>
      </c>
      <c r="C347" t="s">
        <v>240</v>
      </c>
      <c r="D347">
        <v>39</v>
      </c>
      <c r="E347">
        <v>23</v>
      </c>
      <c r="F347">
        <v>0.58974358974358976</v>
      </c>
      <c r="G347">
        <v>11</v>
      </c>
      <c r="H347">
        <v>10</v>
      </c>
      <c r="I347">
        <v>3</v>
      </c>
      <c r="J347">
        <v>192</v>
      </c>
      <c r="K347">
        <v>72</v>
      </c>
      <c r="L347">
        <v>3.375</v>
      </c>
      <c r="M347">
        <v>3.1875</v>
      </c>
      <c r="N347">
        <v>0.46875</v>
      </c>
      <c r="O347">
        <v>0.263636363636363</v>
      </c>
      <c r="P347">
        <v>0.28052325581395299</v>
      </c>
      <c r="Q347">
        <v>3.796875</v>
      </c>
      <c r="R347">
        <v>4.3814797719319598</v>
      </c>
      <c r="S347">
        <v>2.0969977378845202</v>
      </c>
      <c r="T347">
        <v>8.7106059881356988</v>
      </c>
      <c r="U347">
        <v>1.4114583333333299</v>
      </c>
    </row>
    <row r="348" spans="1:21" x14ac:dyDescent="0.45">
      <c r="A348">
        <v>1993</v>
      </c>
      <c r="B348" t="s">
        <v>415</v>
      </c>
      <c r="C348" t="s">
        <v>271</v>
      </c>
      <c r="D348">
        <v>24</v>
      </c>
      <c r="E348">
        <v>24</v>
      </c>
      <c r="F348">
        <v>1</v>
      </c>
      <c r="G348">
        <v>12</v>
      </c>
      <c r="H348">
        <v>5</v>
      </c>
      <c r="I348">
        <v>0</v>
      </c>
      <c r="J348">
        <v>142.19999999999999</v>
      </c>
      <c r="K348">
        <v>129</v>
      </c>
      <c r="L348">
        <v>8.1378501771641591</v>
      </c>
      <c r="M348">
        <v>5.1098129019402796</v>
      </c>
      <c r="N348">
        <v>0.757009318805968</v>
      </c>
      <c r="O348">
        <v>0.20801526717557201</v>
      </c>
      <c r="P348">
        <v>0.253263707571801</v>
      </c>
      <c r="Q348">
        <v>3.4696260445273501</v>
      </c>
      <c r="R348">
        <v>4.0818056260417999</v>
      </c>
      <c r="S348">
        <v>2.09261894226074</v>
      </c>
      <c r="T348">
        <v>14.125177860259996</v>
      </c>
      <c r="U348">
        <v>1.3317756534549401</v>
      </c>
    </row>
    <row r="349" spans="1:21" x14ac:dyDescent="0.45">
      <c r="A349">
        <v>1947</v>
      </c>
      <c r="B349" t="s">
        <v>1028</v>
      </c>
      <c r="C349" t="s">
        <v>355</v>
      </c>
      <c r="D349">
        <v>29</v>
      </c>
      <c r="E349">
        <v>19</v>
      </c>
      <c r="F349">
        <v>0.65517241379310343</v>
      </c>
      <c r="G349">
        <v>10</v>
      </c>
      <c r="H349">
        <v>5</v>
      </c>
      <c r="I349">
        <v>0</v>
      </c>
      <c r="J349">
        <v>165.1</v>
      </c>
      <c r="K349">
        <v>47</v>
      </c>
      <c r="L349">
        <v>2.5584682928909102</v>
      </c>
      <c r="M349">
        <v>3.3750007267922699</v>
      </c>
      <c r="N349">
        <v>0.38104846915396601</v>
      </c>
      <c r="O349">
        <v>0.24960998439937501</v>
      </c>
      <c r="P349">
        <v>0.26064735945485501</v>
      </c>
      <c r="Q349">
        <v>3.3205652311988501</v>
      </c>
      <c r="R349">
        <v>3.7759610360048801</v>
      </c>
      <c r="S349">
        <v>2.0904338359832701</v>
      </c>
      <c r="T349">
        <v>11.677595911354819</v>
      </c>
      <c r="U349">
        <v>1.34274222463778</v>
      </c>
    </row>
    <row r="350" spans="1:21" x14ac:dyDescent="0.45">
      <c r="A350">
        <v>2022</v>
      </c>
      <c r="B350" t="s">
        <v>167</v>
      </c>
      <c r="C350" t="s">
        <v>168</v>
      </c>
      <c r="D350">
        <v>27</v>
      </c>
      <c r="E350">
        <v>27</v>
      </c>
      <c r="F350">
        <v>1</v>
      </c>
      <c r="G350">
        <v>13</v>
      </c>
      <c r="H350">
        <v>8</v>
      </c>
      <c r="I350">
        <v>0</v>
      </c>
      <c r="J350">
        <v>147</v>
      </c>
      <c r="K350">
        <v>151</v>
      </c>
      <c r="L350">
        <v>9.2448979591836693</v>
      </c>
      <c r="M350">
        <v>2.87755102040816</v>
      </c>
      <c r="N350">
        <v>1.22448979591836</v>
      </c>
      <c r="O350">
        <v>0.21023765996343599</v>
      </c>
      <c r="P350">
        <v>0.25265957446808501</v>
      </c>
      <c r="Q350">
        <v>3.5510204081632599</v>
      </c>
      <c r="R350">
        <v>3.98998202207137</v>
      </c>
      <c r="S350">
        <v>2.0893120765686</v>
      </c>
      <c r="T350">
        <v>12.5358724594116</v>
      </c>
      <c r="U350">
        <v>1.1020408163265301</v>
      </c>
    </row>
    <row r="351" spans="1:21" x14ac:dyDescent="0.45">
      <c r="A351">
        <v>1935</v>
      </c>
      <c r="B351" t="s">
        <v>1295</v>
      </c>
      <c r="C351" t="s">
        <v>54</v>
      </c>
      <c r="D351">
        <v>38</v>
      </c>
      <c r="E351">
        <v>22</v>
      </c>
      <c r="F351">
        <v>0.57894736842105265</v>
      </c>
      <c r="G351">
        <v>6</v>
      </c>
      <c r="H351">
        <v>13</v>
      </c>
      <c r="I351">
        <v>0</v>
      </c>
      <c r="J351">
        <v>173.1</v>
      </c>
      <c r="K351">
        <v>89</v>
      </c>
      <c r="L351">
        <v>4.6211547953703498</v>
      </c>
      <c r="M351">
        <v>3.9461546567207502</v>
      </c>
      <c r="N351">
        <v>0.25961543794215403</v>
      </c>
      <c r="O351">
        <v>0.23913043478260801</v>
      </c>
      <c r="P351">
        <v>0.26845637583892601</v>
      </c>
      <c r="Q351">
        <v>3.8942315691323199</v>
      </c>
      <c r="R351">
        <v>3.8623424754622699</v>
      </c>
      <c r="S351">
        <v>2.0892481803893999</v>
      </c>
      <c r="T351">
        <v>8.9067948742916521</v>
      </c>
      <c r="U351">
        <v>1.3903849009790901</v>
      </c>
    </row>
    <row r="352" spans="1:21" x14ac:dyDescent="0.45">
      <c r="A352">
        <v>2010</v>
      </c>
      <c r="B352" t="s">
        <v>406</v>
      </c>
      <c r="C352" t="s">
        <v>54</v>
      </c>
      <c r="D352">
        <v>17</v>
      </c>
      <c r="E352">
        <v>17</v>
      </c>
      <c r="F352">
        <v>1</v>
      </c>
      <c r="G352">
        <v>5</v>
      </c>
      <c r="H352">
        <v>4</v>
      </c>
      <c r="I352">
        <v>0</v>
      </c>
      <c r="J352">
        <v>102.2</v>
      </c>
      <c r="K352">
        <v>86</v>
      </c>
      <c r="L352">
        <v>7.5389617859443296</v>
      </c>
      <c r="M352">
        <v>2.2792210050529298</v>
      </c>
      <c r="N352">
        <v>0.78896111713370898</v>
      </c>
      <c r="O352">
        <v>0.21850899742930499</v>
      </c>
      <c r="P352">
        <v>0.25850340136054401</v>
      </c>
      <c r="Q352">
        <v>3.5064938539275898</v>
      </c>
      <c r="R352">
        <v>3.4187515509874502</v>
      </c>
      <c r="S352">
        <v>2.0875968933105402</v>
      </c>
      <c r="T352">
        <v>19.893570395076914</v>
      </c>
      <c r="U352">
        <v>1.0811689382943399</v>
      </c>
    </row>
    <row r="353" spans="1:21" x14ac:dyDescent="0.45">
      <c r="A353">
        <v>1957</v>
      </c>
      <c r="B353" t="s">
        <v>677</v>
      </c>
      <c r="C353" t="s">
        <v>322</v>
      </c>
      <c r="D353">
        <v>22</v>
      </c>
      <c r="E353">
        <v>17</v>
      </c>
      <c r="F353">
        <v>0.77272727272727271</v>
      </c>
      <c r="G353">
        <v>7</v>
      </c>
      <c r="H353">
        <v>4</v>
      </c>
      <c r="I353">
        <v>0</v>
      </c>
      <c r="J353">
        <v>119</v>
      </c>
      <c r="K353">
        <v>90</v>
      </c>
      <c r="L353">
        <v>6.8067226890756301</v>
      </c>
      <c r="M353">
        <v>5.4453781512605</v>
      </c>
      <c r="N353">
        <v>0.378151260504201</v>
      </c>
      <c r="O353">
        <v>0.234375</v>
      </c>
      <c r="P353">
        <v>0.28328611898016998</v>
      </c>
      <c r="Q353">
        <v>3.25210084033613</v>
      </c>
      <c r="R353">
        <v>3.4564616203308098</v>
      </c>
      <c r="S353">
        <v>2.0871450901031401</v>
      </c>
      <c r="T353">
        <v>15.368977481668578</v>
      </c>
      <c r="U353">
        <v>1.48739495798319</v>
      </c>
    </row>
    <row r="354" spans="1:21" x14ac:dyDescent="0.45">
      <c r="A354">
        <v>2002</v>
      </c>
      <c r="B354" t="s">
        <v>1582</v>
      </c>
      <c r="C354" t="s">
        <v>184</v>
      </c>
      <c r="D354">
        <v>32</v>
      </c>
      <c r="E354">
        <v>32</v>
      </c>
      <c r="F354">
        <v>1</v>
      </c>
      <c r="G354">
        <v>16</v>
      </c>
      <c r="H354">
        <v>8</v>
      </c>
      <c r="I354">
        <v>0</v>
      </c>
      <c r="J354">
        <v>185.1</v>
      </c>
      <c r="K354">
        <v>127</v>
      </c>
      <c r="L354">
        <v>6.1672658485431304</v>
      </c>
      <c r="M354">
        <v>3.3992803889607801</v>
      </c>
      <c r="N354">
        <v>1.26258985875686</v>
      </c>
      <c r="O354">
        <v>0.27534246575342403</v>
      </c>
      <c r="P354">
        <v>0.303292894280762</v>
      </c>
      <c r="Q354">
        <v>4.5161868024764598</v>
      </c>
      <c r="R354">
        <v>4.6779017144716502</v>
      </c>
      <c r="S354">
        <v>2.0811421871185298</v>
      </c>
      <c r="T354">
        <v>10.535782322287558</v>
      </c>
      <c r="U354">
        <v>1.4622301355688401</v>
      </c>
    </row>
    <row r="355" spans="1:21" x14ac:dyDescent="0.45">
      <c r="A355">
        <v>1963</v>
      </c>
      <c r="B355" t="s">
        <v>901</v>
      </c>
      <c r="C355" t="s">
        <v>132</v>
      </c>
      <c r="D355">
        <v>34</v>
      </c>
      <c r="E355">
        <v>30</v>
      </c>
      <c r="F355">
        <v>0.88235294117647056</v>
      </c>
      <c r="G355">
        <v>14</v>
      </c>
      <c r="H355">
        <v>11</v>
      </c>
      <c r="I355">
        <v>0</v>
      </c>
      <c r="J355">
        <v>203.1</v>
      </c>
      <c r="K355">
        <v>176</v>
      </c>
      <c r="L355">
        <v>7.7901652984908498</v>
      </c>
      <c r="M355">
        <v>4.5147548888981097</v>
      </c>
      <c r="N355">
        <v>0.66393454248501604</v>
      </c>
      <c r="O355">
        <v>0.202185792349726</v>
      </c>
      <c r="P355">
        <v>0.24584103512014699</v>
      </c>
      <c r="Q355">
        <v>2.9655742897663999</v>
      </c>
      <c r="R355">
        <v>3.3003419422507698</v>
      </c>
      <c r="S355">
        <v>2.0704758167266801</v>
      </c>
      <c r="T355">
        <v>9.8652083032271243</v>
      </c>
      <c r="U355">
        <v>1.2295084120092801</v>
      </c>
    </row>
    <row r="356" spans="1:21" x14ac:dyDescent="0.45">
      <c r="A356">
        <v>1922</v>
      </c>
      <c r="B356" t="s">
        <v>1926</v>
      </c>
      <c r="C356" t="s">
        <v>762</v>
      </c>
      <c r="D356">
        <v>30</v>
      </c>
      <c r="E356">
        <v>16</v>
      </c>
      <c r="F356">
        <v>0.53333333333333333</v>
      </c>
      <c r="G356">
        <v>7</v>
      </c>
      <c r="H356">
        <v>10</v>
      </c>
      <c r="I356">
        <v>1</v>
      </c>
      <c r="J356">
        <v>148.1</v>
      </c>
      <c r="K356">
        <v>78</v>
      </c>
      <c r="L356">
        <v>4.7325821194864996</v>
      </c>
      <c r="M356">
        <v>2.3662910597432498</v>
      </c>
      <c r="N356">
        <v>0.36404477842203797</v>
      </c>
      <c r="O356">
        <v>0.28013029315960902</v>
      </c>
      <c r="P356">
        <v>0.31320754716981097</v>
      </c>
      <c r="Q356">
        <v>5.5820199358045803</v>
      </c>
      <c r="R356">
        <v>3.4942933770729301</v>
      </c>
      <c r="S356">
        <v>2.0627690851688301</v>
      </c>
      <c r="T356">
        <v>11.138953059911682</v>
      </c>
      <c r="U356">
        <v>1.42247126383426</v>
      </c>
    </row>
    <row r="357" spans="1:21" x14ac:dyDescent="0.45">
      <c r="A357">
        <v>1967</v>
      </c>
      <c r="B357" t="s">
        <v>776</v>
      </c>
      <c r="C357" t="s">
        <v>210</v>
      </c>
      <c r="D357">
        <v>19</v>
      </c>
      <c r="E357">
        <v>14</v>
      </c>
      <c r="F357">
        <v>0.73684210526315785</v>
      </c>
      <c r="G357">
        <v>8</v>
      </c>
      <c r="H357">
        <v>3</v>
      </c>
      <c r="I357">
        <v>0</v>
      </c>
      <c r="J357">
        <v>111</v>
      </c>
      <c r="K357">
        <v>64</v>
      </c>
      <c r="L357">
        <v>5.1891891891891797</v>
      </c>
      <c r="M357">
        <v>2.1891891891891802</v>
      </c>
      <c r="N357">
        <v>0.40540540540540498</v>
      </c>
      <c r="O357">
        <v>0.209876543209876</v>
      </c>
      <c r="P357">
        <v>0.238095238095238</v>
      </c>
      <c r="Q357">
        <v>2.2702702702702702</v>
      </c>
      <c r="R357">
        <v>2.78193423941328</v>
      </c>
      <c r="S357">
        <v>2.0614733695983798</v>
      </c>
      <c r="T357">
        <v>17.576772940786185</v>
      </c>
      <c r="U357">
        <v>1.009009009009</v>
      </c>
    </row>
    <row r="358" spans="1:21" x14ac:dyDescent="0.45">
      <c r="A358">
        <v>1948</v>
      </c>
      <c r="B358" t="s">
        <v>967</v>
      </c>
      <c r="C358" t="s">
        <v>132</v>
      </c>
      <c r="D358">
        <v>20</v>
      </c>
      <c r="E358">
        <v>20</v>
      </c>
      <c r="F358">
        <v>1</v>
      </c>
      <c r="G358">
        <v>7</v>
      </c>
      <c r="H358">
        <v>9</v>
      </c>
      <c r="I358">
        <v>0</v>
      </c>
      <c r="J358">
        <v>146.19999999999999</v>
      </c>
      <c r="K358">
        <v>84</v>
      </c>
      <c r="L358">
        <v>5.1545442032619997</v>
      </c>
      <c r="M358">
        <v>3.7431809095116901</v>
      </c>
      <c r="N358">
        <v>0.61363621467404705</v>
      </c>
      <c r="O358">
        <v>0.27458256029684602</v>
      </c>
      <c r="P358">
        <v>0.31011235955056099</v>
      </c>
      <c r="Q358">
        <v>3.1909083163050398</v>
      </c>
      <c r="R358">
        <v>3.8241904954674402</v>
      </c>
      <c r="S358">
        <v>2.0588243007659899</v>
      </c>
      <c r="T358">
        <v>16.676476836204518</v>
      </c>
      <c r="U358">
        <v>1.4249996540764001</v>
      </c>
    </row>
    <row r="359" spans="1:21" x14ac:dyDescent="0.45">
      <c r="A359">
        <v>1941</v>
      </c>
      <c r="B359" t="s">
        <v>748</v>
      </c>
      <c r="C359" t="s">
        <v>762</v>
      </c>
      <c r="D359">
        <v>10</v>
      </c>
      <c r="E359">
        <v>10</v>
      </c>
      <c r="F359">
        <v>1</v>
      </c>
      <c r="G359">
        <v>6</v>
      </c>
      <c r="H359">
        <v>0</v>
      </c>
      <c r="I359">
        <v>0</v>
      </c>
      <c r="J359">
        <v>55</v>
      </c>
      <c r="K359">
        <v>47</v>
      </c>
      <c r="L359">
        <v>7.6909090909090896</v>
      </c>
      <c r="M359">
        <v>0.81818181818181801</v>
      </c>
      <c r="O359">
        <v>0.20092735703245701</v>
      </c>
      <c r="Q359">
        <v>2.2909090909090901</v>
      </c>
      <c r="S359">
        <v>2.0513757765293099</v>
      </c>
      <c r="T359">
        <v>33.23228757977482</v>
      </c>
      <c r="U359">
        <v>0.8</v>
      </c>
    </row>
    <row r="360" spans="1:21" x14ac:dyDescent="0.45">
      <c r="A360">
        <v>1934</v>
      </c>
      <c r="B360" t="s">
        <v>1422</v>
      </c>
      <c r="C360" t="s">
        <v>46</v>
      </c>
      <c r="D360">
        <v>26</v>
      </c>
      <c r="E360">
        <v>24</v>
      </c>
      <c r="F360">
        <v>0.92307692307692313</v>
      </c>
      <c r="G360">
        <v>12</v>
      </c>
      <c r="H360">
        <v>9</v>
      </c>
      <c r="I360">
        <v>0</v>
      </c>
      <c r="J360">
        <v>177.1</v>
      </c>
      <c r="K360">
        <v>74</v>
      </c>
      <c r="L360">
        <v>3.7556398517774698</v>
      </c>
      <c r="M360">
        <v>3.2988728427775</v>
      </c>
      <c r="N360">
        <v>0.45676700899996198</v>
      </c>
      <c r="O360">
        <v>0.27961432506887002</v>
      </c>
      <c r="P360">
        <v>0.30171073094867801</v>
      </c>
      <c r="Q360">
        <v>4.1616549708885398</v>
      </c>
      <c r="R360">
        <v>4.1226250316392301</v>
      </c>
      <c r="S360">
        <v>2.0403969287872301</v>
      </c>
      <c r="T360">
        <v>12.713242402443511</v>
      </c>
      <c r="U360">
        <v>1.51127849891345</v>
      </c>
    </row>
    <row r="361" spans="1:21" x14ac:dyDescent="0.45">
      <c r="A361">
        <v>1994</v>
      </c>
      <c r="B361" t="s">
        <v>809</v>
      </c>
      <c r="C361" t="s">
        <v>68</v>
      </c>
      <c r="D361">
        <v>14</v>
      </c>
      <c r="E361">
        <v>14</v>
      </c>
      <c r="F361">
        <v>1</v>
      </c>
      <c r="G361">
        <v>5</v>
      </c>
      <c r="H361">
        <v>4</v>
      </c>
      <c r="I361">
        <v>0</v>
      </c>
      <c r="J361">
        <v>88.2</v>
      </c>
      <c r="K361">
        <v>76</v>
      </c>
      <c r="L361">
        <v>7.7142852717644601</v>
      </c>
      <c r="M361">
        <v>1.42105255006187</v>
      </c>
      <c r="N361">
        <v>0.81203002860678597</v>
      </c>
      <c r="O361">
        <v>0.25501432664756402</v>
      </c>
      <c r="P361">
        <v>0.30566037735849</v>
      </c>
      <c r="Q361">
        <v>2.5375938393961999</v>
      </c>
      <c r="R361">
        <v>3.1986407915176001</v>
      </c>
      <c r="S361">
        <v>2.0403892993927002</v>
      </c>
      <c r="T361">
        <v>23.610219035829815</v>
      </c>
      <c r="U361">
        <v>1.1616540687013699</v>
      </c>
    </row>
    <row r="362" spans="1:21" x14ac:dyDescent="0.45">
      <c r="A362">
        <v>1925</v>
      </c>
      <c r="B362" t="s">
        <v>1329</v>
      </c>
      <c r="C362" t="s">
        <v>106</v>
      </c>
      <c r="D362">
        <v>41</v>
      </c>
      <c r="E362">
        <v>26</v>
      </c>
      <c r="F362">
        <v>0.63414634146341464</v>
      </c>
      <c r="G362">
        <v>12</v>
      </c>
      <c r="H362">
        <v>19</v>
      </c>
      <c r="I362">
        <v>2</v>
      </c>
      <c r="J362">
        <v>254.1</v>
      </c>
      <c r="K362">
        <v>30</v>
      </c>
      <c r="L362">
        <v>1.0615991001192799</v>
      </c>
      <c r="M362">
        <v>3.25557057369915</v>
      </c>
      <c r="N362">
        <v>0.38925300337707203</v>
      </c>
      <c r="O362">
        <v>0.26567164179104402</v>
      </c>
      <c r="P362">
        <v>0.26556016597510301</v>
      </c>
      <c r="Q362">
        <v>3.9633033071120098</v>
      </c>
      <c r="R362">
        <v>4.8385240394329401</v>
      </c>
      <c r="S362">
        <v>2.0352587699890101</v>
      </c>
      <c r="T362">
        <v>8.0417541643468198</v>
      </c>
      <c r="U362">
        <v>1.4115336183067499</v>
      </c>
    </row>
    <row r="363" spans="1:21" x14ac:dyDescent="0.45">
      <c r="A363">
        <v>1951</v>
      </c>
      <c r="B363" t="s">
        <v>1032</v>
      </c>
      <c r="C363" t="s">
        <v>106</v>
      </c>
      <c r="D363">
        <v>17</v>
      </c>
      <c r="E363">
        <v>16</v>
      </c>
      <c r="F363">
        <v>0.94117647058823528</v>
      </c>
      <c r="G363">
        <v>7</v>
      </c>
      <c r="H363">
        <v>7</v>
      </c>
      <c r="I363">
        <v>0</v>
      </c>
      <c r="J363">
        <v>113.1</v>
      </c>
      <c r="K363">
        <v>46</v>
      </c>
      <c r="L363">
        <v>3.6529423240480399</v>
      </c>
      <c r="M363">
        <v>3.0970597964755102</v>
      </c>
      <c r="N363">
        <v>0.71470610687896496</v>
      </c>
      <c r="O363">
        <v>0.24480369515011499</v>
      </c>
      <c r="P363">
        <v>0.25661375661375602</v>
      </c>
      <c r="Q363">
        <v>3.3352951654351699</v>
      </c>
      <c r="R363">
        <v>3.7844567530544202</v>
      </c>
      <c r="S363">
        <v>2.0324468612670898</v>
      </c>
      <c r="T363">
        <v>19.368023030898151</v>
      </c>
      <c r="U363">
        <v>1.2794121666351801</v>
      </c>
    </row>
    <row r="364" spans="1:21" x14ac:dyDescent="0.45">
      <c r="A364">
        <v>1989</v>
      </c>
      <c r="B364" t="s">
        <v>1336</v>
      </c>
      <c r="C364" t="s">
        <v>102</v>
      </c>
      <c r="D364">
        <v>30</v>
      </c>
      <c r="E364">
        <v>30</v>
      </c>
      <c r="F364">
        <v>1</v>
      </c>
      <c r="G364">
        <v>8</v>
      </c>
      <c r="H364">
        <v>10</v>
      </c>
      <c r="I364">
        <v>0</v>
      </c>
      <c r="J364">
        <v>165</v>
      </c>
      <c r="K364">
        <v>78</v>
      </c>
      <c r="L364">
        <v>4.2545450610957198</v>
      </c>
      <c r="M364">
        <v>1.8545452830417199</v>
      </c>
      <c r="N364">
        <v>0.872727192019635</v>
      </c>
      <c r="O364">
        <v>0.29394387001477101</v>
      </c>
      <c r="P364">
        <v>0.313893653516295</v>
      </c>
      <c r="Q364">
        <v>3.9818178135895801</v>
      </c>
      <c r="R364">
        <v>3.7323375469834801</v>
      </c>
      <c r="S364">
        <v>2.03224420547485</v>
      </c>
      <c r="T364">
        <v>10.974118709564189</v>
      </c>
      <c r="U364">
        <v>1.41212108153177</v>
      </c>
    </row>
    <row r="365" spans="1:21" x14ac:dyDescent="0.45">
      <c r="A365">
        <v>1994</v>
      </c>
      <c r="B365" t="s">
        <v>906</v>
      </c>
      <c r="C365" t="s">
        <v>73</v>
      </c>
      <c r="D365">
        <v>16</v>
      </c>
      <c r="E365">
        <v>16</v>
      </c>
      <c r="F365">
        <v>1</v>
      </c>
      <c r="G365">
        <v>9</v>
      </c>
      <c r="H365">
        <v>6</v>
      </c>
      <c r="I365">
        <v>0</v>
      </c>
      <c r="J365">
        <v>108.2</v>
      </c>
      <c r="K365">
        <v>61</v>
      </c>
      <c r="L365">
        <v>5.0521477122064802</v>
      </c>
      <c r="M365">
        <v>2.4018407156391399</v>
      </c>
      <c r="N365">
        <v>0.57975465549910399</v>
      </c>
      <c r="O365">
        <v>0.237864077669902</v>
      </c>
      <c r="P365">
        <v>0.26453488372092998</v>
      </c>
      <c r="Q365">
        <v>2.9815953711382499</v>
      </c>
      <c r="R365">
        <v>3.8119532813072499</v>
      </c>
      <c r="S365">
        <v>2.0312736034393302</v>
      </c>
      <c r="T365">
        <v>20.566645234823216</v>
      </c>
      <c r="U365">
        <v>1.1687117658474</v>
      </c>
    </row>
    <row r="366" spans="1:21" x14ac:dyDescent="0.45">
      <c r="A366">
        <v>2011</v>
      </c>
      <c r="B366" t="s">
        <v>1018</v>
      </c>
      <c r="C366" t="s">
        <v>73</v>
      </c>
      <c r="D366">
        <v>17</v>
      </c>
      <c r="E366">
        <v>17</v>
      </c>
      <c r="F366">
        <v>1</v>
      </c>
      <c r="G366">
        <v>5</v>
      </c>
      <c r="H366">
        <v>8</v>
      </c>
      <c r="I366">
        <v>0</v>
      </c>
      <c r="J366">
        <v>100.2</v>
      </c>
      <c r="K366">
        <v>111</v>
      </c>
      <c r="L366">
        <v>9.9238420624225991</v>
      </c>
      <c r="M366">
        <v>2.5927154937860801</v>
      </c>
      <c r="N366">
        <v>0.98344380798782505</v>
      </c>
      <c r="O366">
        <v>0.215425531914893</v>
      </c>
      <c r="P366">
        <v>0.27559055118110198</v>
      </c>
      <c r="Q366">
        <v>3.3079473541408602</v>
      </c>
      <c r="R366">
        <v>3.1644591475175101</v>
      </c>
      <c r="S366">
        <v>2.0298311710357599</v>
      </c>
      <c r="T366">
        <v>19.343097041634888</v>
      </c>
      <c r="U366">
        <v>1.0927153422086899</v>
      </c>
    </row>
    <row r="367" spans="1:21" x14ac:dyDescent="0.45">
      <c r="A367">
        <v>1979</v>
      </c>
      <c r="B367" t="s">
        <v>1416</v>
      </c>
      <c r="C367" t="s">
        <v>102</v>
      </c>
      <c r="D367">
        <v>28</v>
      </c>
      <c r="E367">
        <v>28</v>
      </c>
      <c r="F367">
        <v>1</v>
      </c>
      <c r="G367">
        <v>8</v>
      </c>
      <c r="H367">
        <v>10</v>
      </c>
      <c r="I367">
        <v>0</v>
      </c>
      <c r="J367">
        <v>171.1</v>
      </c>
      <c r="K367">
        <v>67</v>
      </c>
      <c r="L367">
        <v>3.51945504395866</v>
      </c>
      <c r="M367">
        <v>3.3618675046769302</v>
      </c>
      <c r="N367">
        <v>0.73540851664808005</v>
      </c>
      <c r="O367">
        <v>0.28093158660844197</v>
      </c>
      <c r="P367">
        <v>0.29537953795379501</v>
      </c>
      <c r="Q367">
        <v>4.1498052010855897</v>
      </c>
      <c r="R367">
        <v>4.1854728340530496</v>
      </c>
      <c r="S367">
        <v>2.0273633003234801</v>
      </c>
      <c r="T367">
        <v>11.72974480901442</v>
      </c>
      <c r="U367">
        <v>1.4999999109409199</v>
      </c>
    </row>
    <row r="368" spans="1:21" x14ac:dyDescent="0.45">
      <c r="A368">
        <v>1979</v>
      </c>
      <c r="B368" t="s">
        <v>553</v>
      </c>
      <c r="C368" t="s">
        <v>199</v>
      </c>
      <c r="D368">
        <v>15</v>
      </c>
      <c r="E368">
        <v>15</v>
      </c>
      <c r="F368">
        <v>1</v>
      </c>
      <c r="G368">
        <v>6</v>
      </c>
      <c r="H368">
        <v>4</v>
      </c>
      <c r="I368">
        <v>0</v>
      </c>
      <c r="J368">
        <v>92</v>
      </c>
      <c r="K368">
        <v>61</v>
      </c>
      <c r="L368">
        <v>5.9673913043478199</v>
      </c>
      <c r="M368">
        <v>2.25</v>
      </c>
      <c r="N368">
        <v>0.88043478260869501</v>
      </c>
      <c r="O368">
        <v>0.27595628415300499</v>
      </c>
      <c r="P368">
        <v>0.31081081081081002</v>
      </c>
      <c r="Q368">
        <v>4.5978260869565197</v>
      </c>
      <c r="R368">
        <v>3.49303509256114</v>
      </c>
      <c r="S368">
        <v>2.01251792907714</v>
      </c>
      <c r="T368">
        <v>21.735193634033109</v>
      </c>
      <c r="U368">
        <v>1.34782608695652</v>
      </c>
    </row>
    <row r="369" spans="1:21" x14ac:dyDescent="0.45">
      <c r="A369">
        <v>2005</v>
      </c>
      <c r="B369" t="s">
        <v>1578</v>
      </c>
      <c r="C369" t="s">
        <v>261</v>
      </c>
      <c r="D369">
        <v>26</v>
      </c>
      <c r="E369">
        <v>26</v>
      </c>
      <c r="F369">
        <v>1</v>
      </c>
      <c r="G369">
        <v>8</v>
      </c>
      <c r="H369">
        <v>12</v>
      </c>
      <c r="I369">
        <v>0</v>
      </c>
      <c r="J369">
        <v>154</v>
      </c>
      <c r="K369">
        <v>80</v>
      </c>
      <c r="L369">
        <v>4.6753246753246698</v>
      </c>
      <c r="M369">
        <v>2.2792207792207702</v>
      </c>
      <c r="N369">
        <v>1.11038961038961</v>
      </c>
      <c r="O369">
        <v>0.29120000000000001</v>
      </c>
      <c r="P369">
        <v>0.30988593155893501</v>
      </c>
      <c r="Q369">
        <v>4.5</v>
      </c>
      <c r="R369">
        <v>4.5200311660766603</v>
      </c>
      <c r="S369">
        <v>2.0119783878326398</v>
      </c>
      <c r="T369">
        <v>12.536173031880294</v>
      </c>
      <c r="U369">
        <v>1.43506493506493</v>
      </c>
    </row>
    <row r="370" spans="1:21" x14ac:dyDescent="0.45">
      <c r="A370">
        <v>2011</v>
      </c>
      <c r="B370" t="s">
        <v>897</v>
      </c>
      <c r="C370" t="s">
        <v>56</v>
      </c>
      <c r="D370">
        <v>29</v>
      </c>
      <c r="E370">
        <v>29</v>
      </c>
      <c r="F370">
        <v>1</v>
      </c>
      <c r="G370">
        <v>13</v>
      </c>
      <c r="H370">
        <v>10</v>
      </c>
      <c r="I370">
        <v>0</v>
      </c>
      <c r="J370">
        <v>189</v>
      </c>
      <c r="K370">
        <v>117</v>
      </c>
      <c r="L370">
        <v>5.5714290212341799</v>
      </c>
      <c r="M370">
        <v>3.4285717053748801</v>
      </c>
      <c r="N370">
        <v>1.0000000807343401</v>
      </c>
      <c r="O370">
        <v>0.20916905444125999</v>
      </c>
      <c r="P370">
        <v>0.223214285714285</v>
      </c>
      <c r="Q370">
        <v>2.9523811907394801</v>
      </c>
      <c r="R370">
        <v>4.4380848125335399</v>
      </c>
      <c r="S370">
        <v>2.0082616806030198</v>
      </c>
      <c r="T370">
        <v>11.218565250265145</v>
      </c>
      <c r="U370">
        <v>1.1534392465612999</v>
      </c>
    </row>
    <row r="371" spans="1:21" x14ac:dyDescent="0.45">
      <c r="A371">
        <v>2006</v>
      </c>
      <c r="B371" t="s">
        <v>1731</v>
      </c>
      <c r="C371" t="s">
        <v>210</v>
      </c>
      <c r="D371">
        <v>19</v>
      </c>
      <c r="E371">
        <v>19</v>
      </c>
      <c r="F371">
        <v>1</v>
      </c>
      <c r="G371">
        <v>6</v>
      </c>
      <c r="H371">
        <v>6</v>
      </c>
      <c r="I371">
        <v>0</v>
      </c>
      <c r="J371">
        <v>103.2</v>
      </c>
      <c r="K371">
        <v>89</v>
      </c>
      <c r="L371">
        <v>7.7266888610926996</v>
      </c>
      <c r="M371">
        <v>4.94855354025038</v>
      </c>
      <c r="N371">
        <v>0.43408364388161202</v>
      </c>
      <c r="O371">
        <v>0.25125628140703499</v>
      </c>
      <c r="P371">
        <v>0.3125</v>
      </c>
      <c r="Q371">
        <v>4.94855354025038</v>
      </c>
      <c r="R371">
        <v>3.9088057324383501</v>
      </c>
      <c r="S371">
        <v>2.0026140213012602</v>
      </c>
      <c r="T371">
        <v>17.074919550042324</v>
      </c>
      <c r="U371">
        <v>1.5144696019869499</v>
      </c>
    </row>
    <row r="372" spans="1:21" x14ac:dyDescent="0.45">
      <c r="A372">
        <v>2021</v>
      </c>
      <c r="B372" t="s">
        <v>139</v>
      </c>
      <c r="C372" t="s">
        <v>140</v>
      </c>
      <c r="D372">
        <v>20</v>
      </c>
      <c r="E372">
        <v>20</v>
      </c>
      <c r="F372">
        <v>1</v>
      </c>
      <c r="G372">
        <v>9</v>
      </c>
      <c r="H372">
        <v>2</v>
      </c>
      <c r="I372">
        <v>0</v>
      </c>
      <c r="J372">
        <v>111.2</v>
      </c>
      <c r="K372">
        <v>127</v>
      </c>
      <c r="L372">
        <v>10.2358211286361</v>
      </c>
      <c r="M372">
        <v>3.2238806704365799</v>
      </c>
      <c r="N372">
        <v>0.96716420113097601</v>
      </c>
      <c r="O372">
        <v>0.19106699751861</v>
      </c>
      <c r="P372">
        <v>0.24621212121212099</v>
      </c>
      <c r="Q372">
        <v>3.2238806704365799</v>
      </c>
      <c r="R372">
        <v>3.7968998083852599</v>
      </c>
      <c r="S372">
        <v>1.99200546741485</v>
      </c>
      <c r="T372">
        <v>16.135244286060285</v>
      </c>
      <c r="U372">
        <v>1.04776121789189</v>
      </c>
    </row>
    <row r="373" spans="1:21" x14ac:dyDescent="0.45">
      <c r="A373">
        <v>1958</v>
      </c>
      <c r="B373" t="s">
        <v>1309</v>
      </c>
      <c r="C373" t="s">
        <v>132</v>
      </c>
      <c r="D373">
        <v>36</v>
      </c>
      <c r="E373">
        <v>30</v>
      </c>
      <c r="F373">
        <v>0.83333333333333337</v>
      </c>
      <c r="G373">
        <v>13</v>
      </c>
      <c r="H373">
        <v>11</v>
      </c>
      <c r="I373">
        <v>0</v>
      </c>
      <c r="J373">
        <v>204.1</v>
      </c>
      <c r="K373">
        <v>92</v>
      </c>
      <c r="L373">
        <v>4.0522029899216498</v>
      </c>
      <c r="M373">
        <v>2.5546497110375599</v>
      </c>
      <c r="N373">
        <v>1.1011421168265301</v>
      </c>
      <c r="O373">
        <v>0.26113861386138598</v>
      </c>
      <c r="P373">
        <v>0.26917510853835003</v>
      </c>
      <c r="Q373">
        <v>3.9200659359024699</v>
      </c>
      <c r="R373">
        <v>4.1050113396781702</v>
      </c>
      <c r="S373">
        <v>1.98978626728057</v>
      </c>
      <c r="T373">
        <v>8.9540382027625647</v>
      </c>
      <c r="U373">
        <v>1.31647657522817</v>
      </c>
    </row>
    <row r="374" spans="1:21" x14ac:dyDescent="0.45">
      <c r="A374">
        <v>1975</v>
      </c>
      <c r="B374" t="s">
        <v>1066</v>
      </c>
      <c r="C374" t="s">
        <v>379</v>
      </c>
      <c r="D374">
        <v>18</v>
      </c>
      <c r="E374">
        <v>18</v>
      </c>
      <c r="F374">
        <v>1</v>
      </c>
      <c r="G374">
        <v>4</v>
      </c>
      <c r="H374">
        <v>5</v>
      </c>
      <c r="I374">
        <v>0</v>
      </c>
      <c r="J374">
        <v>126.1</v>
      </c>
      <c r="K374">
        <v>100</v>
      </c>
      <c r="L374">
        <v>7.1240129920379802</v>
      </c>
      <c r="M374">
        <v>4.4881281849839301</v>
      </c>
      <c r="N374">
        <v>0.56992103936303895</v>
      </c>
      <c r="O374">
        <v>0.21006564551422299</v>
      </c>
      <c r="P374">
        <v>0.25214899713466998</v>
      </c>
      <c r="Q374">
        <v>3.4195262361782301</v>
      </c>
      <c r="R374">
        <v>3.3471830511361902</v>
      </c>
      <c r="S374">
        <v>1.98765528202056</v>
      </c>
      <c r="T374">
        <v>17.888897538185038</v>
      </c>
      <c r="U374">
        <v>1.25857562859337</v>
      </c>
    </row>
    <row r="375" spans="1:21" x14ac:dyDescent="0.45">
      <c r="A375">
        <v>1922</v>
      </c>
      <c r="B375" t="s">
        <v>1057</v>
      </c>
      <c r="C375" t="s">
        <v>132</v>
      </c>
      <c r="D375">
        <v>34</v>
      </c>
      <c r="E375">
        <v>22</v>
      </c>
      <c r="F375">
        <v>0.6470588235294118</v>
      </c>
      <c r="G375">
        <v>8</v>
      </c>
      <c r="H375">
        <v>11</v>
      </c>
      <c r="I375">
        <v>1</v>
      </c>
      <c r="J375">
        <v>166.2</v>
      </c>
      <c r="K375">
        <v>58</v>
      </c>
      <c r="L375">
        <v>3.1319993309327598</v>
      </c>
      <c r="M375">
        <v>3.7799991925050498</v>
      </c>
      <c r="N375">
        <v>0.53999988464357895</v>
      </c>
      <c r="O375">
        <v>0.27672035139092199</v>
      </c>
      <c r="P375">
        <v>0.29105691056910499</v>
      </c>
      <c r="Q375">
        <v>3.4019992732545399</v>
      </c>
      <c r="R375">
        <v>4.5844730022278402</v>
      </c>
      <c r="S375">
        <v>1.98640573024749</v>
      </c>
      <c r="T375">
        <v>9.4646390676498058</v>
      </c>
      <c r="U375">
        <v>1.55399966802985</v>
      </c>
    </row>
    <row r="376" spans="1:21" x14ac:dyDescent="0.45">
      <c r="A376">
        <v>1964</v>
      </c>
      <c r="B376" t="s">
        <v>297</v>
      </c>
      <c r="C376" t="s">
        <v>34</v>
      </c>
      <c r="D376">
        <v>19</v>
      </c>
      <c r="E376">
        <v>16</v>
      </c>
      <c r="F376">
        <v>0.84210526315789469</v>
      </c>
      <c r="G376">
        <v>10</v>
      </c>
      <c r="H376">
        <v>4</v>
      </c>
      <c r="I376">
        <v>1</v>
      </c>
      <c r="J376">
        <v>127</v>
      </c>
      <c r="K376">
        <v>105</v>
      </c>
      <c r="L376">
        <v>7.4409448818897603</v>
      </c>
      <c r="M376">
        <v>3.33070866141732</v>
      </c>
      <c r="N376">
        <v>0.92125984251968496</v>
      </c>
      <c r="O376">
        <v>0.203023758099352</v>
      </c>
      <c r="P376">
        <v>0.23478260869565201</v>
      </c>
      <c r="Q376">
        <v>2.83464566929133</v>
      </c>
      <c r="R376">
        <v>3.4394963906505902</v>
      </c>
      <c r="S376">
        <v>1.98028683662414</v>
      </c>
      <c r="T376">
        <v>16.884550922795299</v>
      </c>
      <c r="U376">
        <v>1.1102362204724401</v>
      </c>
    </row>
    <row r="377" spans="1:21" x14ac:dyDescent="0.45">
      <c r="A377">
        <v>2001</v>
      </c>
      <c r="B377" t="s">
        <v>985</v>
      </c>
      <c r="C377" t="s">
        <v>73</v>
      </c>
      <c r="D377">
        <v>15</v>
      </c>
      <c r="E377">
        <v>15</v>
      </c>
      <c r="F377">
        <v>1</v>
      </c>
      <c r="G377">
        <v>5</v>
      </c>
      <c r="H377">
        <v>5</v>
      </c>
      <c r="I377">
        <v>0</v>
      </c>
      <c r="J377">
        <v>97.2</v>
      </c>
      <c r="K377">
        <v>72</v>
      </c>
      <c r="L377">
        <v>6.6348119411631501</v>
      </c>
      <c r="M377">
        <v>2.48805447793618</v>
      </c>
      <c r="N377">
        <v>0.737201326795906</v>
      </c>
      <c r="O377">
        <v>0.23670212765957399</v>
      </c>
      <c r="P377">
        <v>0.27364864864864802</v>
      </c>
      <c r="Q377">
        <v>3.2252558047320798</v>
      </c>
      <c r="R377">
        <v>3.5610821952067102</v>
      </c>
      <c r="S377">
        <v>1.9779733419418299</v>
      </c>
      <c r="T377">
        <v>21.362112092971763</v>
      </c>
      <c r="U377">
        <v>1.1877132487267299</v>
      </c>
    </row>
    <row r="378" spans="1:21" x14ac:dyDescent="0.45">
      <c r="A378">
        <v>2005</v>
      </c>
      <c r="B378" t="s">
        <v>1943</v>
      </c>
      <c r="C378" t="s">
        <v>184</v>
      </c>
      <c r="D378">
        <v>33</v>
      </c>
      <c r="E378">
        <v>33</v>
      </c>
      <c r="F378">
        <v>1</v>
      </c>
      <c r="G378">
        <v>14</v>
      </c>
      <c r="H378">
        <v>12</v>
      </c>
      <c r="I378">
        <v>0</v>
      </c>
      <c r="J378">
        <v>183.2</v>
      </c>
      <c r="K378">
        <v>128</v>
      </c>
      <c r="L378">
        <v>6.2722321312038698</v>
      </c>
      <c r="M378">
        <v>3.4301269467521101</v>
      </c>
      <c r="N378">
        <v>1.2740471516507801</v>
      </c>
      <c r="O378">
        <v>0.30399999999999999</v>
      </c>
      <c r="P378">
        <v>0.33892617449664397</v>
      </c>
      <c r="Q378">
        <v>5.6842103689035</v>
      </c>
      <c r="R378">
        <v>4.7405392853999402</v>
      </c>
      <c r="S378">
        <v>1.97515821456909</v>
      </c>
      <c r="T378">
        <v>9.6962312351573505</v>
      </c>
      <c r="U378">
        <v>1.6225044922732199</v>
      </c>
    </row>
    <row r="379" spans="1:21" x14ac:dyDescent="0.45">
      <c r="A379">
        <v>1993</v>
      </c>
      <c r="B379" t="s">
        <v>1342</v>
      </c>
      <c r="C379" t="s">
        <v>184</v>
      </c>
      <c r="D379">
        <v>30</v>
      </c>
      <c r="E379">
        <v>30</v>
      </c>
      <c r="F379">
        <v>1</v>
      </c>
      <c r="G379">
        <v>12</v>
      </c>
      <c r="H379">
        <v>11</v>
      </c>
      <c r="I379">
        <v>0</v>
      </c>
      <c r="J379">
        <v>189</v>
      </c>
      <c r="K379">
        <v>117</v>
      </c>
      <c r="L379">
        <v>5.5714281216230299</v>
      </c>
      <c r="M379">
        <v>2.9999997577970099</v>
      </c>
      <c r="N379">
        <v>1.04761896304022</v>
      </c>
      <c r="O379">
        <v>0.271767810026385</v>
      </c>
      <c r="P379">
        <v>0.29725363489499101</v>
      </c>
      <c r="Q379">
        <v>3.9999996770626902</v>
      </c>
      <c r="R379">
        <v>4.4063370246088498</v>
      </c>
      <c r="S379">
        <v>1.9740836620330799</v>
      </c>
      <c r="T379">
        <v>10.660051774978632</v>
      </c>
      <c r="U379">
        <v>1.42328030837283</v>
      </c>
    </row>
    <row r="380" spans="1:21" x14ac:dyDescent="0.45">
      <c r="A380">
        <v>1937</v>
      </c>
      <c r="B380" t="s">
        <v>1743</v>
      </c>
      <c r="C380" t="s">
        <v>355</v>
      </c>
      <c r="D380">
        <v>35</v>
      </c>
      <c r="E380">
        <v>26</v>
      </c>
      <c r="F380">
        <v>0.74285714285714288</v>
      </c>
      <c r="G380">
        <v>8</v>
      </c>
      <c r="H380">
        <v>15</v>
      </c>
      <c r="I380">
        <v>0</v>
      </c>
      <c r="J380">
        <v>169.2</v>
      </c>
      <c r="K380">
        <v>54</v>
      </c>
      <c r="L380">
        <v>2.8644394774948001</v>
      </c>
      <c r="M380">
        <v>2.7583491264764701</v>
      </c>
      <c r="N380">
        <v>0.79567763263744495</v>
      </c>
      <c r="O380">
        <v>0.29295774647887302</v>
      </c>
      <c r="P380">
        <v>0.30109204368174702</v>
      </c>
      <c r="Q380">
        <v>4.9862464978613197</v>
      </c>
      <c r="R380">
        <v>4.6502447866710197</v>
      </c>
      <c r="S380">
        <v>1.9710464477539</v>
      </c>
      <c r="T380">
        <v>9.1231292724609094</v>
      </c>
      <c r="U380">
        <v>1.5324161813758199</v>
      </c>
    </row>
    <row r="381" spans="1:21" x14ac:dyDescent="0.45">
      <c r="A381">
        <v>1922</v>
      </c>
      <c r="B381" t="s">
        <v>1037</v>
      </c>
      <c r="C381" t="s">
        <v>271</v>
      </c>
      <c r="D381">
        <v>33</v>
      </c>
      <c r="E381">
        <v>27</v>
      </c>
      <c r="F381">
        <v>0.81818181818181823</v>
      </c>
      <c r="G381">
        <v>13</v>
      </c>
      <c r="H381">
        <v>10</v>
      </c>
      <c r="I381">
        <v>2</v>
      </c>
      <c r="J381">
        <v>223.2</v>
      </c>
      <c r="K381">
        <v>60</v>
      </c>
      <c r="L381">
        <v>2.41430662015533</v>
      </c>
      <c r="M381">
        <v>3.17883704987119</v>
      </c>
      <c r="N381">
        <v>0.44262288036181102</v>
      </c>
      <c r="O381">
        <v>0.25425652667423299</v>
      </c>
      <c r="P381">
        <v>0.26296296296296201</v>
      </c>
      <c r="Q381">
        <v>3.33979082454821</v>
      </c>
      <c r="R381">
        <v>4.3531556804554201</v>
      </c>
      <c r="S381">
        <v>1.9708156585693299</v>
      </c>
      <c r="T381">
        <v>9.67491323297671</v>
      </c>
      <c r="U381">
        <v>1.35469427019827</v>
      </c>
    </row>
    <row r="382" spans="1:21" x14ac:dyDescent="0.45">
      <c r="A382">
        <v>2016</v>
      </c>
      <c r="B382" t="s">
        <v>583</v>
      </c>
      <c r="C382" t="s">
        <v>95</v>
      </c>
      <c r="D382">
        <v>24</v>
      </c>
      <c r="E382">
        <v>24</v>
      </c>
      <c r="F382">
        <v>1</v>
      </c>
      <c r="G382">
        <v>7</v>
      </c>
      <c r="H382">
        <v>9</v>
      </c>
      <c r="I382">
        <v>0</v>
      </c>
      <c r="J382">
        <v>139.19999999999999</v>
      </c>
      <c r="K382">
        <v>120</v>
      </c>
      <c r="L382">
        <v>7.73269577096349</v>
      </c>
      <c r="M382">
        <v>2.3842478627137398</v>
      </c>
      <c r="N382">
        <v>1.22434349706922</v>
      </c>
      <c r="O382">
        <v>0.24672897196261601</v>
      </c>
      <c r="P382">
        <v>0.28535353535353503</v>
      </c>
      <c r="Q382">
        <v>3.8663478854817401</v>
      </c>
      <c r="R382">
        <v>4.0773478367552896</v>
      </c>
      <c r="S382">
        <v>1.96898806095123</v>
      </c>
      <c r="T382">
        <v>13.290669411420803</v>
      </c>
      <c r="U382">
        <v>1.21002369008595</v>
      </c>
    </row>
    <row r="383" spans="1:21" x14ac:dyDescent="0.45">
      <c r="A383">
        <v>1928</v>
      </c>
      <c r="B383" t="s">
        <v>1592</v>
      </c>
      <c r="C383" t="s">
        <v>132</v>
      </c>
      <c r="D383">
        <v>40</v>
      </c>
      <c r="E383">
        <v>28</v>
      </c>
      <c r="F383">
        <v>0.7</v>
      </c>
      <c r="G383">
        <v>8</v>
      </c>
      <c r="H383">
        <v>18</v>
      </c>
      <c r="I383">
        <v>1</v>
      </c>
      <c r="J383">
        <v>201.2</v>
      </c>
      <c r="K383">
        <v>68</v>
      </c>
      <c r="L383">
        <v>3.0347102080297099</v>
      </c>
      <c r="M383">
        <v>3.92727203392081</v>
      </c>
      <c r="N383">
        <v>0.66942136941831998</v>
      </c>
      <c r="O383">
        <v>0.27272727272727199</v>
      </c>
      <c r="P383">
        <v>0.28333333333333299</v>
      </c>
      <c r="Q383">
        <v>4.5520653120445704</v>
      </c>
      <c r="R383">
        <v>4.7030343336063201</v>
      </c>
      <c r="S383">
        <v>1.96872842311859</v>
      </c>
      <c r="T383">
        <v>7.97335011363029</v>
      </c>
      <c r="U383">
        <v>1.52231378082536</v>
      </c>
    </row>
    <row r="384" spans="1:21" x14ac:dyDescent="0.45">
      <c r="A384">
        <v>2016</v>
      </c>
      <c r="B384" t="s">
        <v>1760</v>
      </c>
      <c r="C384" t="s">
        <v>261</v>
      </c>
      <c r="D384">
        <v>26</v>
      </c>
      <c r="E384">
        <v>26</v>
      </c>
      <c r="F384">
        <v>1</v>
      </c>
      <c r="G384">
        <v>8</v>
      </c>
      <c r="H384">
        <v>9</v>
      </c>
      <c r="I384">
        <v>0</v>
      </c>
      <c r="J384">
        <v>141.19999999999999</v>
      </c>
      <c r="K384">
        <v>143</v>
      </c>
      <c r="L384">
        <v>9.0847055561844492</v>
      </c>
      <c r="M384">
        <v>4.25647043541509</v>
      </c>
      <c r="N384">
        <v>1.0164705517409101</v>
      </c>
      <c r="O384">
        <v>0.27160493827160398</v>
      </c>
      <c r="P384">
        <v>0.33823529411764702</v>
      </c>
      <c r="Q384">
        <v>5.0188233492207797</v>
      </c>
      <c r="R384">
        <v>4.0995015251001199</v>
      </c>
      <c r="S384">
        <v>1.9669380187988199</v>
      </c>
      <c r="T384">
        <v>12.255536886361879</v>
      </c>
      <c r="U384">
        <v>1.55999994399127</v>
      </c>
    </row>
    <row r="385" spans="1:21" x14ac:dyDescent="0.45">
      <c r="A385">
        <v>1966</v>
      </c>
      <c r="B385" t="s">
        <v>778</v>
      </c>
      <c r="C385" t="s">
        <v>102</v>
      </c>
      <c r="D385">
        <v>10</v>
      </c>
      <c r="E385">
        <v>9</v>
      </c>
      <c r="F385">
        <v>0.9</v>
      </c>
      <c r="G385">
        <v>6</v>
      </c>
      <c r="H385">
        <v>2</v>
      </c>
      <c r="I385">
        <v>0</v>
      </c>
      <c r="J385">
        <v>62.1</v>
      </c>
      <c r="K385">
        <v>41</v>
      </c>
      <c r="L385">
        <v>5.9197891152678199</v>
      </c>
      <c r="M385">
        <v>1.73262120446863</v>
      </c>
      <c r="N385">
        <v>0.144385100372386</v>
      </c>
      <c r="O385">
        <v>0.20444444444444401</v>
      </c>
      <c r="P385">
        <v>0.24590163934426201</v>
      </c>
      <c r="Q385">
        <v>2.3101616059581702</v>
      </c>
      <c r="R385">
        <v>2.0724281755826399</v>
      </c>
      <c r="S385">
        <v>1.9661124944686801</v>
      </c>
      <c r="T385">
        <v>31.851022410392616</v>
      </c>
      <c r="U385">
        <v>0.93048175795537602</v>
      </c>
    </row>
    <row r="386" spans="1:21" x14ac:dyDescent="0.45">
      <c r="A386">
        <v>2014</v>
      </c>
      <c r="B386" t="s">
        <v>1123</v>
      </c>
      <c r="C386" t="s">
        <v>210</v>
      </c>
      <c r="D386">
        <v>20</v>
      </c>
      <c r="E386">
        <v>20</v>
      </c>
      <c r="F386">
        <v>1</v>
      </c>
      <c r="G386">
        <v>7</v>
      </c>
      <c r="H386">
        <v>7</v>
      </c>
      <c r="I386">
        <v>0</v>
      </c>
      <c r="J386">
        <v>113.1</v>
      </c>
      <c r="K386">
        <v>88</v>
      </c>
      <c r="L386">
        <v>6.9882356077412098</v>
      </c>
      <c r="M386">
        <v>3.0176471942518801</v>
      </c>
      <c r="N386">
        <v>0.55588237788850503</v>
      </c>
      <c r="O386">
        <v>0.25400457665903797</v>
      </c>
      <c r="P386">
        <v>0.30409356725146103</v>
      </c>
      <c r="Q386">
        <v>3.5735295721403899</v>
      </c>
      <c r="R386">
        <v>3.4146051225035201</v>
      </c>
      <c r="S386">
        <v>1.96518218517303</v>
      </c>
      <c r="T386">
        <v>15.917975699901543</v>
      </c>
      <c r="U386">
        <v>1.3147059413553499</v>
      </c>
    </row>
    <row r="387" spans="1:21" x14ac:dyDescent="0.45">
      <c r="A387">
        <v>1958</v>
      </c>
      <c r="B387" t="s">
        <v>1023</v>
      </c>
      <c r="C387" t="s">
        <v>34</v>
      </c>
      <c r="D387">
        <v>33</v>
      </c>
      <c r="E387">
        <v>23</v>
      </c>
      <c r="F387">
        <v>0.69696969696969702</v>
      </c>
      <c r="G387">
        <v>12</v>
      </c>
      <c r="H387">
        <v>10</v>
      </c>
      <c r="I387">
        <v>1</v>
      </c>
      <c r="J387">
        <v>182</v>
      </c>
      <c r="K387">
        <v>110</v>
      </c>
      <c r="L387">
        <v>5.4395604395604398</v>
      </c>
      <c r="M387">
        <v>3.6098901098901099</v>
      </c>
      <c r="N387">
        <v>0.84065934065934</v>
      </c>
      <c r="O387">
        <v>0.20982142857142799</v>
      </c>
      <c r="P387">
        <v>0.227522935779816</v>
      </c>
      <c r="Q387">
        <v>3.3131868131868099</v>
      </c>
      <c r="R387">
        <v>3.76652979798369</v>
      </c>
      <c r="S387">
        <v>1.9642078876495299</v>
      </c>
      <c r="T387">
        <v>9.6424750848249658</v>
      </c>
      <c r="U387">
        <v>1.1758241758241701</v>
      </c>
    </row>
    <row r="388" spans="1:21" x14ac:dyDescent="0.45">
      <c r="A388">
        <v>2014</v>
      </c>
      <c r="B388" t="s">
        <v>1343</v>
      </c>
      <c r="C388" t="s">
        <v>184</v>
      </c>
      <c r="D388">
        <v>19</v>
      </c>
      <c r="E388">
        <v>19</v>
      </c>
      <c r="F388">
        <v>1</v>
      </c>
      <c r="G388">
        <v>6</v>
      </c>
      <c r="H388">
        <v>10</v>
      </c>
      <c r="I388">
        <v>0</v>
      </c>
      <c r="J388">
        <v>117</v>
      </c>
      <c r="K388">
        <v>91</v>
      </c>
      <c r="L388">
        <v>7.0000004564595297</v>
      </c>
      <c r="M388">
        <v>3.3076925233819701</v>
      </c>
      <c r="N388">
        <v>0.69230773745204099</v>
      </c>
      <c r="O388">
        <v>0.26269315673289101</v>
      </c>
      <c r="P388">
        <v>0.31161473087818697</v>
      </c>
      <c r="Q388">
        <v>4.0000002608340104</v>
      </c>
      <c r="R388">
        <v>3.7305428059596202</v>
      </c>
      <c r="S388">
        <v>1.96364545822143</v>
      </c>
      <c r="T388">
        <v>16.742661275361666</v>
      </c>
      <c r="U388">
        <v>1.38461547490408</v>
      </c>
    </row>
    <row r="389" spans="1:21" x14ac:dyDescent="0.45">
      <c r="A389">
        <v>1967</v>
      </c>
      <c r="B389" t="s">
        <v>1038</v>
      </c>
      <c r="C389" t="s">
        <v>30</v>
      </c>
      <c r="D389">
        <v>36</v>
      </c>
      <c r="E389">
        <v>22</v>
      </c>
      <c r="F389">
        <v>0.61111111111111116</v>
      </c>
      <c r="G389">
        <v>10</v>
      </c>
      <c r="H389">
        <v>7</v>
      </c>
      <c r="I389">
        <v>0</v>
      </c>
      <c r="J389">
        <v>169.2</v>
      </c>
      <c r="K389">
        <v>77</v>
      </c>
      <c r="L389">
        <v>4.08447851420555</v>
      </c>
      <c r="M389">
        <v>1.6974456162932099</v>
      </c>
      <c r="N389">
        <v>0.79567763263744495</v>
      </c>
      <c r="O389">
        <v>0.25446428571428498</v>
      </c>
      <c r="P389">
        <v>0.26896551724137902</v>
      </c>
      <c r="Q389">
        <v>3.3418460570772699</v>
      </c>
      <c r="R389">
        <v>3.3815198959267398</v>
      </c>
      <c r="S389">
        <v>1.9633553028106601</v>
      </c>
      <c r="T389">
        <v>8.8350988626479712</v>
      </c>
      <c r="U389">
        <v>1.1964634031511201</v>
      </c>
    </row>
    <row r="390" spans="1:21" x14ac:dyDescent="0.45">
      <c r="A390">
        <v>1978</v>
      </c>
      <c r="B390" t="s">
        <v>1718</v>
      </c>
      <c r="C390" t="s">
        <v>43</v>
      </c>
      <c r="D390">
        <v>22</v>
      </c>
      <c r="E390">
        <v>22</v>
      </c>
      <c r="F390">
        <v>1</v>
      </c>
      <c r="G390">
        <v>4</v>
      </c>
      <c r="H390">
        <v>11</v>
      </c>
      <c r="I390">
        <v>0</v>
      </c>
      <c r="J390">
        <v>121</v>
      </c>
      <c r="K390">
        <v>52</v>
      </c>
      <c r="L390">
        <v>3.8677683511675101</v>
      </c>
      <c r="M390">
        <v>2.3057849785806299</v>
      </c>
      <c r="N390">
        <v>0.44628096359625102</v>
      </c>
      <c r="O390">
        <v>0.30846774193548299</v>
      </c>
      <c r="P390">
        <v>0.335616438356164</v>
      </c>
      <c r="Q390">
        <v>4.9090905995587599</v>
      </c>
      <c r="R390">
        <v>3.1633554712555698</v>
      </c>
      <c r="S390">
        <v>1.9613221883773799</v>
      </c>
      <c r="T390">
        <v>14.442463387142524</v>
      </c>
      <c r="U390">
        <v>1.52066106114278</v>
      </c>
    </row>
    <row r="391" spans="1:21" x14ac:dyDescent="0.45">
      <c r="A391">
        <v>2003</v>
      </c>
      <c r="B391" t="s">
        <v>600</v>
      </c>
      <c r="C391" t="s">
        <v>121</v>
      </c>
      <c r="D391">
        <v>21</v>
      </c>
      <c r="E391">
        <v>21</v>
      </c>
      <c r="F391">
        <v>1</v>
      </c>
      <c r="G391">
        <v>7</v>
      </c>
      <c r="H391">
        <v>5</v>
      </c>
      <c r="I391">
        <v>0</v>
      </c>
      <c r="J391">
        <v>131</v>
      </c>
      <c r="K391">
        <v>88</v>
      </c>
      <c r="L391">
        <v>6.0458015267175496</v>
      </c>
      <c r="M391">
        <v>3.3664122137404502</v>
      </c>
      <c r="N391">
        <v>0.68702290076335804</v>
      </c>
      <c r="O391">
        <v>0.23721881390593</v>
      </c>
      <c r="P391">
        <v>0.27109974424552402</v>
      </c>
      <c r="Q391">
        <v>3.2977099236641201</v>
      </c>
      <c r="R391">
        <v>3.9628196978386998</v>
      </c>
      <c r="S391">
        <v>1.95834553241729</v>
      </c>
      <c r="T391">
        <v>15.107236964361952</v>
      </c>
      <c r="U391">
        <v>1.25954198473282</v>
      </c>
    </row>
    <row r="392" spans="1:21" x14ac:dyDescent="0.45">
      <c r="A392">
        <v>2009</v>
      </c>
      <c r="B392" t="s">
        <v>1070</v>
      </c>
      <c r="C392" t="s">
        <v>210</v>
      </c>
      <c r="D392">
        <v>19</v>
      </c>
      <c r="E392">
        <v>19</v>
      </c>
      <c r="F392">
        <v>1</v>
      </c>
      <c r="G392">
        <v>7</v>
      </c>
      <c r="H392">
        <v>5</v>
      </c>
      <c r="I392">
        <v>0</v>
      </c>
      <c r="J392">
        <v>123.1</v>
      </c>
      <c r="K392">
        <v>65</v>
      </c>
      <c r="L392">
        <v>4.7432428520208498</v>
      </c>
      <c r="M392">
        <v>2.3351349425333399</v>
      </c>
      <c r="N392">
        <v>0.80270263649583595</v>
      </c>
      <c r="O392">
        <v>0.26141078838174198</v>
      </c>
      <c r="P392">
        <v>0.28325123152709297</v>
      </c>
      <c r="Q392">
        <v>3.4297294468458399</v>
      </c>
      <c r="R392">
        <v>4.1024890817874899</v>
      </c>
      <c r="S392">
        <v>1.95733535289764</v>
      </c>
      <c r="T392">
        <v>16.688859324706193</v>
      </c>
      <c r="U392">
        <v>1.28108097541759</v>
      </c>
    </row>
    <row r="393" spans="1:21" x14ac:dyDescent="0.45">
      <c r="A393">
        <v>1944</v>
      </c>
      <c r="B393" t="s">
        <v>1048</v>
      </c>
      <c r="C393" t="s">
        <v>46</v>
      </c>
      <c r="D393">
        <v>30</v>
      </c>
      <c r="E393">
        <v>28</v>
      </c>
      <c r="F393">
        <v>0.93333333333333335</v>
      </c>
      <c r="G393">
        <v>13</v>
      </c>
      <c r="H393">
        <v>13</v>
      </c>
      <c r="I393">
        <v>0</v>
      </c>
      <c r="J393">
        <v>232</v>
      </c>
      <c r="K393">
        <v>79</v>
      </c>
      <c r="L393">
        <v>3.06465517241379</v>
      </c>
      <c r="M393">
        <v>3.3362068965517202</v>
      </c>
      <c r="N393">
        <v>0.46551724137931</v>
      </c>
      <c r="O393">
        <v>0.241917502787068</v>
      </c>
      <c r="P393">
        <v>0.254342431761786</v>
      </c>
      <c r="Q393">
        <v>3.375</v>
      </c>
      <c r="R393">
        <v>3.7907407300225602</v>
      </c>
      <c r="S393">
        <v>1.9566229581832799</v>
      </c>
      <c r="T393">
        <v>10.565763974189711</v>
      </c>
      <c r="U393">
        <v>1.3060344827586201</v>
      </c>
    </row>
    <row r="394" spans="1:21" x14ac:dyDescent="0.45">
      <c r="A394">
        <v>1950</v>
      </c>
      <c r="B394" t="s">
        <v>1529</v>
      </c>
      <c r="C394" t="s">
        <v>753</v>
      </c>
      <c r="D394">
        <v>21</v>
      </c>
      <c r="E394">
        <v>18</v>
      </c>
      <c r="F394">
        <v>0.8571428571428571</v>
      </c>
      <c r="G394">
        <v>7</v>
      </c>
      <c r="H394">
        <v>8</v>
      </c>
      <c r="I394">
        <v>2</v>
      </c>
      <c r="J394">
        <v>124.2</v>
      </c>
      <c r="K394">
        <v>38</v>
      </c>
      <c r="L394">
        <v>2.7433147245518001</v>
      </c>
      <c r="M394">
        <v>4.1149720868277004</v>
      </c>
      <c r="N394">
        <v>0.43315495650817898</v>
      </c>
      <c r="O394">
        <v>0.266666666666666</v>
      </c>
      <c r="P394">
        <v>0.27937915742793701</v>
      </c>
      <c r="Q394">
        <v>4.4037420578331599</v>
      </c>
      <c r="R394">
        <v>3.9956110624894601</v>
      </c>
      <c r="S394">
        <v>1.95546007156372</v>
      </c>
      <c r="T394">
        <v>15.084977694920127</v>
      </c>
      <c r="U394">
        <v>1.51604234777862</v>
      </c>
    </row>
    <row r="395" spans="1:21" x14ac:dyDescent="0.45">
      <c r="A395">
        <v>1980</v>
      </c>
      <c r="B395" t="s">
        <v>1597</v>
      </c>
      <c r="C395" t="s">
        <v>132</v>
      </c>
      <c r="D395">
        <v>27</v>
      </c>
      <c r="E395">
        <v>27</v>
      </c>
      <c r="F395">
        <v>1</v>
      </c>
      <c r="G395">
        <v>11</v>
      </c>
      <c r="H395">
        <v>7</v>
      </c>
      <c r="I395">
        <v>0</v>
      </c>
      <c r="J395">
        <v>151.19999999999999</v>
      </c>
      <c r="K395">
        <v>94</v>
      </c>
      <c r="L395">
        <v>5.5780217909585499</v>
      </c>
      <c r="M395">
        <v>4.2131866718942197</v>
      </c>
      <c r="N395">
        <v>0.47472525880498301</v>
      </c>
      <c r="O395">
        <v>0.271666666666666</v>
      </c>
      <c r="P395">
        <v>0.31124497991967798</v>
      </c>
      <c r="Q395">
        <v>4.5692306159979603</v>
      </c>
      <c r="R395">
        <v>3.64252213175897</v>
      </c>
      <c r="S395">
        <v>1.95499551296234</v>
      </c>
      <c r="T395">
        <v>11.729973077774041</v>
      </c>
      <c r="U395">
        <v>1.5428570911161901</v>
      </c>
    </row>
    <row r="396" spans="1:21" x14ac:dyDescent="0.45">
      <c r="A396">
        <v>1950</v>
      </c>
      <c r="B396" t="s">
        <v>1723</v>
      </c>
      <c r="C396" t="s">
        <v>37</v>
      </c>
      <c r="D396">
        <v>27</v>
      </c>
      <c r="E396">
        <v>17</v>
      </c>
      <c r="F396">
        <v>0.62962962962962965</v>
      </c>
      <c r="G396">
        <v>7</v>
      </c>
      <c r="H396">
        <v>9</v>
      </c>
      <c r="I396">
        <v>0</v>
      </c>
      <c r="J396">
        <v>128</v>
      </c>
      <c r="K396">
        <v>57</v>
      </c>
      <c r="L396">
        <v>4.0078125</v>
      </c>
      <c r="M396">
        <v>3.4453125</v>
      </c>
      <c r="N396">
        <v>0.7734375</v>
      </c>
      <c r="O396">
        <v>0.26915520628683598</v>
      </c>
      <c r="P396">
        <v>0.28571428571428498</v>
      </c>
      <c r="Q396">
        <v>4.921875</v>
      </c>
      <c r="R396">
        <v>4.0525967597961401</v>
      </c>
      <c r="S396">
        <v>1.9545205831527701</v>
      </c>
      <c r="T396">
        <v>11.727123498916622</v>
      </c>
      <c r="U396">
        <v>1.453125</v>
      </c>
    </row>
    <row r="397" spans="1:21" x14ac:dyDescent="0.45">
      <c r="A397">
        <v>1987</v>
      </c>
      <c r="B397" t="s">
        <v>1562</v>
      </c>
      <c r="C397" t="s">
        <v>199</v>
      </c>
      <c r="D397">
        <v>21</v>
      </c>
      <c r="E397">
        <v>21</v>
      </c>
      <c r="F397">
        <v>1</v>
      </c>
      <c r="G397">
        <v>8</v>
      </c>
      <c r="H397">
        <v>5</v>
      </c>
      <c r="I397">
        <v>0</v>
      </c>
      <c r="J397">
        <v>118</v>
      </c>
      <c r="K397">
        <v>88</v>
      </c>
      <c r="L397">
        <v>6.7118639728181497</v>
      </c>
      <c r="M397">
        <v>3.58474553093696</v>
      </c>
      <c r="N397">
        <v>0.99152535962086297</v>
      </c>
      <c r="O397">
        <v>0.26539278131634803</v>
      </c>
      <c r="P397">
        <v>0.302702702702702</v>
      </c>
      <c r="Q397">
        <v>5.2627115241415003</v>
      </c>
      <c r="R397">
        <v>4.1845363527356598</v>
      </c>
      <c r="S397">
        <v>1.9422464370727499</v>
      </c>
      <c r="T397">
        <v>14.983043943132643</v>
      </c>
      <c r="U397">
        <v>1.4576270243999001</v>
      </c>
    </row>
    <row r="398" spans="1:21" x14ac:dyDescent="0.45">
      <c r="A398">
        <v>1935</v>
      </c>
      <c r="B398" t="s">
        <v>1202</v>
      </c>
      <c r="C398" t="s">
        <v>271</v>
      </c>
      <c r="D398">
        <v>28</v>
      </c>
      <c r="E398">
        <v>27</v>
      </c>
      <c r="F398">
        <v>0.9642857142857143</v>
      </c>
      <c r="G398">
        <v>13</v>
      </c>
      <c r="H398">
        <v>13</v>
      </c>
      <c r="I398">
        <v>0</v>
      </c>
      <c r="J398">
        <v>222.1</v>
      </c>
      <c r="K398">
        <v>72</v>
      </c>
      <c r="L398">
        <v>2.9145431953625098</v>
      </c>
      <c r="M398">
        <v>4.0884564268279702</v>
      </c>
      <c r="N398">
        <v>0.68815603223837196</v>
      </c>
      <c r="O398">
        <v>0.24704491725768299</v>
      </c>
      <c r="P398">
        <v>0.25363276089828202</v>
      </c>
      <c r="Q398">
        <v>3.7241385274076602</v>
      </c>
      <c r="R398">
        <v>4.9177053169107596</v>
      </c>
      <c r="S398">
        <v>1.9421070814132599</v>
      </c>
      <c r="T398">
        <v>11.236476685319575</v>
      </c>
      <c r="U398">
        <v>1.39430307185552</v>
      </c>
    </row>
    <row r="399" spans="1:21" x14ac:dyDescent="0.45">
      <c r="A399">
        <v>2023</v>
      </c>
      <c r="B399" t="s">
        <v>396</v>
      </c>
      <c r="C399" t="s">
        <v>85</v>
      </c>
      <c r="D399">
        <v>25</v>
      </c>
      <c r="E399">
        <v>25</v>
      </c>
      <c r="F399">
        <v>1</v>
      </c>
      <c r="G399">
        <v>8</v>
      </c>
      <c r="H399">
        <v>7</v>
      </c>
      <c r="I399">
        <v>0</v>
      </c>
      <c r="J399">
        <v>131.1</v>
      </c>
      <c r="K399">
        <v>119</v>
      </c>
      <c r="L399">
        <v>8.1548226508444603</v>
      </c>
      <c r="M399">
        <v>1.7817259573273601</v>
      </c>
      <c r="N399">
        <v>1.2335025858420099</v>
      </c>
      <c r="O399">
        <v>0.24603174603174599</v>
      </c>
      <c r="P399">
        <v>0.288828337874659</v>
      </c>
      <c r="Q399">
        <v>4.3172590504470598</v>
      </c>
      <c r="R399">
        <v>3.9783906413180001</v>
      </c>
      <c r="S399">
        <v>1.94187891483306</v>
      </c>
      <c r="T399">
        <v>12.583375368118229</v>
      </c>
      <c r="U399">
        <v>1.1421320239277899</v>
      </c>
    </row>
    <row r="400" spans="1:21" x14ac:dyDescent="0.45">
      <c r="A400">
        <v>1960</v>
      </c>
      <c r="B400" t="s">
        <v>1127</v>
      </c>
      <c r="C400" t="s">
        <v>210</v>
      </c>
      <c r="D400">
        <v>36</v>
      </c>
      <c r="E400">
        <v>25</v>
      </c>
      <c r="F400">
        <v>0.69444444444444442</v>
      </c>
      <c r="G400">
        <v>18</v>
      </c>
      <c r="H400">
        <v>11</v>
      </c>
      <c r="I400">
        <v>2</v>
      </c>
      <c r="J400">
        <v>208.2</v>
      </c>
      <c r="K400">
        <v>144</v>
      </c>
      <c r="L400">
        <v>6.2108615600773396</v>
      </c>
      <c r="M400">
        <v>4.3562292886653502</v>
      </c>
      <c r="N400">
        <v>0.776357695009667</v>
      </c>
      <c r="O400">
        <v>0.21121251629726201</v>
      </c>
      <c r="P400">
        <v>0.238016528925619</v>
      </c>
      <c r="Q400">
        <v>3.57987159365568</v>
      </c>
      <c r="R400">
        <v>3.9359081559259002</v>
      </c>
      <c r="S400">
        <v>1.9410098791122401</v>
      </c>
      <c r="T400">
        <v>8.7345444560050804</v>
      </c>
      <c r="U400">
        <v>1.26038317152804</v>
      </c>
    </row>
    <row r="401" spans="1:21" x14ac:dyDescent="0.45">
      <c r="A401">
        <v>2011</v>
      </c>
      <c r="B401" t="s">
        <v>1135</v>
      </c>
      <c r="C401" t="s">
        <v>261</v>
      </c>
      <c r="D401">
        <v>24</v>
      </c>
      <c r="E401">
        <v>24</v>
      </c>
      <c r="F401">
        <v>1</v>
      </c>
      <c r="G401">
        <v>9</v>
      </c>
      <c r="H401">
        <v>10</v>
      </c>
      <c r="I401">
        <v>0</v>
      </c>
      <c r="J401">
        <v>140.1</v>
      </c>
      <c r="K401">
        <v>89</v>
      </c>
      <c r="L401">
        <v>5.7078386866857604</v>
      </c>
      <c r="M401">
        <v>1.73159151169118</v>
      </c>
      <c r="N401">
        <v>1.0261283032244</v>
      </c>
      <c r="O401">
        <v>0.238447319778188</v>
      </c>
      <c r="P401">
        <v>0.25917431192660501</v>
      </c>
      <c r="Q401">
        <v>3.5914490612854202</v>
      </c>
      <c r="R401">
        <v>3.9018708781193698</v>
      </c>
      <c r="S401">
        <v>1.9363090991973799</v>
      </c>
      <c r="T401">
        <v>13.070086419582314</v>
      </c>
      <c r="U401">
        <v>1.11163899515977</v>
      </c>
    </row>
    <row r="402" spans="1:21" x14ac:dyDescent="0.45">
      <c r="A402">
        <v>1928</v>
      </c>
      <c r="B402" t="s">
        <v>1516</v>
      </c>
      <c r="C402" t="s">
        <v>193</v>
      </c>
      <c r="D402">
        <v>38</v>
      </c>
      <c r="E402">
        <v>26</v>
      </c>
      <c r="F402">
        <v>0.68421052631578949</v>
      </c>
      <c r="G402">
        <v>10</v>
      </c>
      <c r="H402">
        <v>15</v>
      </c>
      <c r="I402">
        <v>3</v>
      </c>
      <c r="J402">
        <v>214.1</v>
      </c>
      <c r="K402">
        <v>87</v>
      </c>
      <c r="L402">
        <v>3.6531887872514099</v>
      </c>
      <c r="M402">
        <v>2.1835151372077402</v>
      </c>
      <c r="N402">
        <v>0.96578554145727002</v>
      </c>
      <c r="O402">
        <v>0.26227678571428498</v>
      </c>
      <c r="P402">
        <v>0.26972010178117001</v>
      </c>
      <c r="Q402">
        <v>4.3670302744154803</v>
      </c>
      <c r="R402">
        <v>4.3660375639172804</v>
      </c>
      <c r="S402">
        <v>1.93413150310516</v>
      </c>
      <c r="T402">
        <v>8.2455079869219983</v>
      </c>
      <c r="U402">
        <v>1.3390359922620101</v>
      </c>
    </row>
    <row r="403" spans="1:21" x14ac:dyDescent="0.45">
      <c r="A403">
        <v>2009</v>
      </c>
      <c r="B403" t="s">
        <v>150</v>
      </c>
      <c r="C403" t="s">
        <v>49</v>
      </c>
      <c r="D403">
        <v>16</v>
      </c>
      <c r="E403">
        <v>16</v>
      </c>
      <c r="F403">
        <v>1</v>
      </c>
      <c r="G403">
        <v>3</v>
      </c>
      <c r="H403">
        <v>5</v>
      </c>
      <c r="I403">
        <v>0</v>
      </c>
      <c r="J403">
        <v>91.1</v>
      </c>
      <c r="K403">
        <v>92</v>
      </c>
      <c r="L403">
        <v>9.0656939355164603</v>
      </c>
      <c r="M403">
        <v>2.8576643927171399</v>
      </c>
      <c r="N403">
        <v>0.98540151473005</v>
      </c>
      <c r="O403">
        <v>0.26536312849162003</v>
      </c>
      <c r="P403">
        <v>0.33203125</v>
      </c>
      <c r="Q403">
        <v>4.6313871192312304</v>
      </c>
      <c r="R403">
        <v>3.5897845166728799</v>
      </c>
      <c r="S403">
        <v>1.93199694156646</v>
      </c>
      <c r="T403">
        <v>19.561469033360407</v>
      </c>
      <c r="U403">
        <v>1.35766430918362</v>
      </c>
    </row>
    <row r="404" spans="1:21" x14ac:dyDescent="0.45">
      <c r="A404">
        <v>2021</v>
      </c>
      <c r="B404" t="s">
        <v>325</v>
      </c>
      <c r="C404" t="s">
        <v>82</v>
      </c>
      <c r="D404">
        <v>25</v>
      </c>
      <c r="E404">
        <v>25</v>
      </c>
      <c r="F404">
        <v>1</v>
      </c>
      <c r="G404">
        <v>5</v>
      </c>
      <c r="H404">
        <v>10</v>
      </c>
      <c r="I404">
        <v>0</v>
      </c>
      <c r="J404">
        <v>114.2</v>
      </c>
      <c r="K404">
        <v>109</v>
      </c>
      <c r="L404">
        <v>8.5552327478815293</v>
      </c>
      <c r="M404">
        <v>3.3750000748523399</v>
      </c>
      <c r="N404">
        <v>0.94186048600530503</v>
      </c>
      <c r="O404">
        <v>0.27069351230424998</v>
      </c>
      <c r="P404">
        <v>0.33435582822085802</v>
      </c>
      <c r="Q404">
        <v>4.5523256823589699</v>
      </c>
      <c r="R404">
        <v>3.9374759999528401</v>
      </c>
      <c r="S404">
        <v>1.93088066577911</v>
      </c>
      <c r="T404">
        <v>12.512106714248633</v>
      </c>
      <c r="U404">
        <v>1.4302325898599</v>
      </c>
    </row>
    <row r="405" spans="1:21" x14ac:dyDescent="0.45">
      <c r="A405">
        <v>1942</v>
      </c>
      <c r="B405" t="s">
        <v>815</v>
      </c>
      <c r="C405" t="s">
        <v>37</v>
      </c>
      <c r="D405">
        <v>25</v>
      </c>
      <c r="E405">
        <v>14</v>
      </c>
      <c r="F405">
        <v>0.56000000000000005</v>
      </c>
      <c r="G405">
        <v>5</v>
      </c>
      <c r="H405">
        <v>6</v>
      </c>
      <c r="I405">
        <v>2</v>
      </c>
      <c r="J405">
        <v>112</v>
      </c>
      <c r="K405">
        <v>48</v>
      </c>
      <c r="L405">
        <v>3.8571428571428501</v>
      </c>
      <c r="M405">
        <v>3.21428571428571</v>
      </c>
      <c r="N405">
        <v>0.160714285714285</v>
      </c>
      <c r="O405">
        <v>0.210401891252955</v>
      </c>
      <c r="P405">
        <v>0.233243967828418</v>
      </c>
      <c r="Q405">
        <v>2.5714285714285698</v>
      </c>
      <c r="R405">
        <v>2.94432601247515</v>
      </c>
      <c r="S405">
        <v>1.93005859851837</v>
      </c>
      <c r="T405">
        <v>12.506779718399038</v>
      </c>
      <c r="U405">
        <v>1.15178571428571</v>
      </c>
    </row>
    <row r="406" spans="1:21" x14ac:dyDescent="0.45">
      <c r="A406">
        <v>2015</v>
      </c>
      <c r="B406" t="s">
        <v>585</v>
      </c>
      <c r="C406" t="s">
        <v>168</v>
      </c>
      <c r="D406">
        <v>16</v>
      </c>
      <c r="E406">
        <v>16</v>
      </c>
      <c r="F406">
        <v>1</v>
      </c>
      <c r="G406">
        <v>4</v>
      </c>
      <c r="H406">
        <v>8</v>
      </c>
      <c r="I406">
        <v>0</v>
      </c>
      <c r="J406">
        <v>83.1</v>
      </c>
      <c r="K406">
        <v>73</v>
      </c>
      <c r="L406">
        <v>7.88399975939942</v>
      </c>
      <c r="M406">
        <v>1.94399994067383</v>
      </c>
      <c r="N406">
        <v>0.863999973632813</v>
      </c>
      <c r="O406">
        <v>0.28529411764705798</v>
      </c>
      <c r="P406">
        <v>0.343629343629343</v>
      </c>
      <c r="Q406">
        <v>4.42799986486816</v>
      </c>
      <c r="R406">
        <v>3.3495937434081999</v>
      </c>
      <c r="S406">
        <v>1.9280424118041899</v>
      </c>
      <c r="T406">
        <v>19.521429419517421</v>
      </c>
      <c r="U406">
        <v>1.37999995788574</v>
      </c>
    </row>
    <row r="407" spans="1:21" x14ac:dyDescent="0.45">
      <c r="A407">
        <v>1963</v>
      </c>
      <c r="B407" t="s">
        <v>1114</v>
      </c>
      <c r="C407" t="s">
        <v>199</v>
      </c>
      <c r="D407">
        <v>33</v>
      </c>
      <c r="E407">
        <v>18</v>
      </c>
      <c r="F407">
        <v>0.54545454545454541</v>
      </c>
      <c r="G407">
        <v>5</v>
      </c>
      <c r="H407">
        <v>9</v>
      </c>
      <c r="I407">
        <v>0</v>
      </c>
      <c r="J407">
        <v>144.1</v>
      </c>
      <c r="K407">
        <v>103</v>
      </c>
      <c r="L407">
        <v>6.4226343787791196</v>
      </c>
      <c r="M407">
        <v>3.4919177205012701</v>
      </c>
      <c r="N407">
        <v>0.81062375654493801</v>
      </c>
      <c r="O407">
        <v>0.25939177101967797</v>
      </c>
      <c r="P407">
        <v>0.29796839729119601</v>
      </c>
      <c r="Q407">
        <v>3.5542733940816502</v>
      </c>
      <c r="R407">
        <v>3.4905779166658299</v>
      </c>
      <c r="S407">
        <v>1.9230108261108301</v>
      </c>
      <c r="T407">
        <v>9.4402349645440751</v>
      </c>
      <c r="U407">
        <v>1.39261004329515</v>
      </c>
    </row>
    <row r="408" spans="1:21" x14ac:dyDescent="0.45">
      <c r="A408">
        <v>2013</v>
      </c>
      <c r="B408" t="s">
        <v>284</v>
      </c>
      <c r="C408" t="s">
        <v>95</v>
      </c>
      <c r="D408">
        <v>27</v>
      </c>
      <c r="E408">
        <v>27</v>
      </c>
      <c r="F408">
        <v>1</v>
      </c>
      <c r="G408">
        <v>10</v>
      </c>
      <c r="H408">
        <v>8</v>
      </c>
      <c r="I408">
        <v>0</v>
      </c>
      <c r="J408">
        <v>152.1</v>
      </c>
      <c r="K408">
        <v>124</v>
      </c>
      <c r="L408">
        <v>7.3260388980897897</v>
      </c>
      <c r="M408">
        <v>3.3676146547670802</v>
      </c>
      <c r="N408">
        <v>0.94529534168900498</v>
      </c>
      <c r="O408">
        <v>0.22916666666666599</v>
      </c>
      <c r="P408">
        <v>0.26605504587155898</v>
      </c>
      <c r="Q408">
        <v>3.9584242433227099</v>
      </c>
      <c r="R408">
        <v>4.0456661253998503</v>
      </c>
      <c r="S408">
        <v>1.9193035364151001</v>
      </c>
      <c r="T408">
        <v>11.515821218490599</v>
      </c>
      <c r="U408">
        <v>1.2407001359668199</v>
      </c>
    </row>
    <row r="409" spans="1:21" x14ac:dyDescent="0.45">
      <c r="A409">
        <v>1947</v>
      </c>
      <c r="B409" t="s">
        <v>936</v>
      </c>
      <c r="C409" t="s">
        <v>46</v>
      </c>
      <c r="D409">
        <v>27</v>
      </c>
      <c r="E409">
        <v>23</v>
      </c>
      <c r="F409">
        <v>0.85185185185185186</v>
      </c>
      <c r="G409">
        <v>14</v>
      </c>
      <c r="H409">
        <v>5</v>
      </c>
      <c r="I409">
        <v>1</v>
      </c>
      <c r="J409">
        <v>178.2</v>
      </c>
      <c r="K409">
        <v>89</v>
      </c>
      <c r="L409">
        <v>4.4832080618315597</v>
      </c>
      <c r="M409">
        <v>4.4832080618315597</v>
      </c>
      <c r="N409">
        <v>0.50373124290242199</v>
      </c>
      <c r="O409">
        <v>0.198127925117004</v>
      </c>
      <c r="P409">
        <v>0.21586715867158601</v>
      </c>
      <c r="Q409">
        <v>3.0727605817047698</v>
      </c>
      <c r="R409">
        <v>3.96201614905481</v>
      </c>
      <c r="S409">
        <v>1.9179320335388099</v>
      </c>
      <c r="T409">
        <v>11.507592201232859</v>
      </c>
      <c r="U409">
        <v>1.2089549829658099</v>
      </c>
    </row>
    <row r="410" spans="1:21" x14ac:dyDescent="0.45">
      <c r="A410">
        <v>2008</v>
      </c>
      <c r="B410" t="s">
        <v>1371</v>
      </c>
      <c r="C410" t="s">
        <v>168</v>
      </c>
      <c r="D410">
        <v>33</v>
      </c>
      <c r="E410">
        <v>33</v>
      </c>
      <c r="F410">
        <v>1</v>
      </c>
      <c r="G410">
        <v>11</v>
      </c>
      <c r="H410">
        <v>11</v>
      </c>
      <c r="I410">
        <v>0</v>
      </c>
      <c r="J410">
        <v>193.1</v>
      </c>
      <c r="K410">
        <v>96</v>
      </c>
      <c r="L410">
        <v>4.4689652821000001</v>
      </c>
      <c r="M410">
        <v>1.8155171458531201</v>
      </c>
      <c r="N410">
        <v>1.07068959883645</v>
      </c>
      <c r="O410">
        <v>0.28828828828828801</v>
      </c>
      <c r="P410">
        <v>0.30547112462005999</v>
      </c>
      <c r="Q410">
        <v>4.0499997869031299</v>
      </c>
      <c r="R410">
        <v>4.3992595926618199</v>
      </c>
      <c r="S410">
        <v>1.91329181194305</v>
      </c>
      <c r="T410">
        <v>9.3925234404477003</v>
      </c>
      <c r="U410">
        <v>1.3603447560096</v>
      </c>
    </row>
    <row r="411" spans="1:21" x14ac:dyDescent="0.45">
      <c r="A411">
        <v>2004</v>
      </c>
      <c r="B411" t="s">
        <v>1178</v>
      </c>
      <c r="C411" t="s">
        <v>140</v>
      </c>
      <c r="D411">
        <v>16</v>
      </c>
      <c r="E411">
        <v>16</v>
      </c>
      <c r="F411">
        <v>1</v>
      </c>
      <c r="G411">
        <v>5</v>
      </c>
      <c r="H411">
        <v>4</v>
      </c>
      <c r="I411">
        <v>0</v>
      </c>
      <c r="J411">
        <v>97.2</v>
      </c>
      <c r="K411">
        <v>64</v>
      </c>
      <c r="L411">
        <v>5.89761015366562</v>
      </c>
      <c r="M411">
        <v>2.3037539662756301</v>
      </c>
      <c r="N411">
        <v>1.0136517451612701</v>
      </c>
      <c r="O411">
        <v>0.249343832020997</v>
      </c>
      <c r="P411">
        <v>0.27450980392156799</v>
      </c>
      <c r="Q411">
        <v>3.68600634604101</v>
      </c>
      <c r="R411">
        <v>4.1550712939184997</v>
      </c>
      <c r="S411">
        <v>1.9102307558059599</v>
      </c>
      <c r="T411">
        <v>19.341086402535343</v>
      </c>
      <c r="U411">
        <v>1.2286687820136699</v>
      </c>
    </row>
    <row r="412" spans="1:21" x14ac:dyDescent="0.45">
      <c r="A412">
        <v>1953</v>
      </c>
      <c r="B412" t="s">
        <v>903</v>
      </c>
      <c r="C412" t="s">
        <v>59</v>
      </c>
      <c r="D412">
        <v>30</v>
      </c>
      <c r="E412">
        <v>18</v>
      </c>
      <c r="F412">
        <v>0.6</v>
      </c>
      <c r="G412">
        <v>13</v>
      </c>
      <c r="H412">
        <v>8</v>
      </c>
      <c r="I412">
        <v>0</v>
      </c>
      <c r="J412">
        <v>154.1</v>
      </c>
      <c r="K412">
        <v>83</v>
      </c>
      <c r="L412">
        <v>4.8401739027782904</v>
      </c>
      <c r="M412">
        <v>4.2570204205158397</v>
      </c>
      <c r="N412">
        <v>0.52483813403620005</v>
      </c>
      <c r="O412">
        <v>0.232517482517482</v>
      </c>
      <c r="P412">
        <v>0.25833333333333303</v>
      </c>
      <c r="Q412">
        <v>2.9740827595384598</v>
      </c>
      <c r="R412">
        <v>3.7506498919721301</v>
      </c>
      <c r="S412">
        <v>1.9092336893081601</v>
      </c>
      <c r="T412">
        <v>10.309861922264064</v>
      </c>
      <c r="U412">
        <v>1.3347735260673701</v>
      </c>
    </row>
    <row r="413" spans="1:21" x14ac:dyDescent="0.45">
      <c r="A413">
        <v>2010</v>
      </c>
      <c r="B413" t="s">
        <v>1434</v>
      </c>
      <c r="C413" t="s">
        <v>43</v>
      </c>
      <c r="D413">
        <v>30</v>
      </c>
      <c r="E413">
        <v>30</v>
      </c>
      <c r="F413">
        <v>1</v>
      </c>
      <c r="G413">
        <v>9</v>
      </c>
      <c r="H413">
        <v>10</v>
      </c>
      <c r="I413">
        <v>0</v>
      </c>
      <c r="J413">
        <v>173.2</v>
      </c>
      <c r="K413">
        <v>148</v>
      </c>
      <c r="L413">
        <v>7.6698647444694901</v>
      </c>
      <c r="M413">
        <v>3.2130514470074898</v>
      </c>
      <c r="N413">
        <v>1.03646820871209</v>
      </c>
      <c r="O413">
        <v>0.274678111587982</v>
      </c>
      <c r="P413">
        <v>0.32391713747645901</v>
      </c>
      <c r="Q413">
        <v>4.1976962452839803</v>
      </c>
      <c r="R413">
        <v>4.0970361648669398</v>
      </c>
      <c r="S413">
        <v>1.9051696062087999</v>
      </c>
      <c r="T413">
        <v>10.28791587352752</v>
      </c>
      <c r="U413">
        <v>1.46257180562706</v>
      </c>
    </row>
    <row r="414" spans="1:21" x14ac:dyDescent="0.45">
      <c r="A414">
        <v>1977</v>
      </c>
      <c r="B414" t="s">
        <v>668</v>
      </c>
      <c r="C414" t="s">
        <v>140</v>
      </c>
      <c r="D414">
        <v>34</v>
      </c>
      <c r="E414">
        <v>34</v>
      </c>
      <c r="F414">
        <v>1</v>
      </c>
      <c r="G414">
        <v>10</v>
      </c>
      <c r="H414">
        <v>18</v>
      </c>
      <c r="I414">
        <v>0</v>
      </c>
      <c r="J414">
        <v>244.2</v>
      </c>
      <c r="K414">
        <v>127</v>
      </c>
      <c r="L414">
        <v>4.67166231957468</v>
      </c>
      <c r="M414">
        <v>3.1267031272743901</v>
      </c>
      <c r="N414">
        <v>1.2138965082359401</v>
      </c>
      <c r="O414">
        <v>0.25809822361546497</v>
      </c>
      <c r="P414">
        <v>0.26850690087829299</v>
      </c>
      <c r="Q414">
        <v>4.1934606648150696</v>
      </c>
      <c r="R414">
        <v>4.54458260680319</v>
      </c>
      <c r="S414">
        <v>1.9044691324234</v>
      </c>
      <c r="T414">
        <v>9.0742352780173761</v>
      </c>
      <c r="U414">
        <v>1.3569482853007799</v>
      </c>
    </row>
    <row r="415" spans="1:21" x14ac:dyDescent="0.45">
      <c r="A415">
        <v>1953</v>
      </c>
      <c r="B415" t="s">
        <v>1077</v>
      </c>
      <c r="C415" t="s">
        <v>54</v>
      </c>
      <c r="D415">
        <v>24</v>
      </c>
      <c r="E415">
        <v>18</v>
      </c>
      <c r="F415">
        <v>0.75</v>
      </c>
      <c r="G415">
        <v>11</v>
      </c>
      <c r="H415">
        <v>4</v>
      </c>
      <c r="I415">
        <v>1</v>
      </c>
      <c r="J415">
        <v>138.1</v>
      </c>
      <c r="K415">
        <v>58</v>
      </c>
      <c r="L415">
        <v>3.7734949471150401</v>
      </c>
      <c r="M415">
        <v>3.3831334008617602</v>
      </c>
      <c r="N415">
        <v>0.84578335021544104</v>
      </c>
      <c r="O415">
        <v>0.23946360153256699</v>
      </c>
      <c r="P415">
        <v>0.24833702882483299</v>
      </c>
      <c r="Q415">
        <v>3.4481936585706401</v>
      </c>
      <c r="R415">
        <v>4.12335292550378</v>
      </c>
      <c r="S415">
        <v>1.8981065750121999</v>
      </c>
      <c r="T415">
        <v>12.812219381332349</v>
      </c>
      <c r="U415">
        <v>1.2795184016079699</v>
      </c>
    </row>
    <row r="416" spans="1:21" x14ac:dyDescent="0.45">
      <c r="A416">
        <v>2019</v>
      </c>
      <c r="B416" t="s">
        <v>1540</v>
      </c>
      <c r="C416" t="s">
        <v>261</v>
      </c>
      <c r="D416">
        <v>32</v>
      </c>
      <c r="E416">
        <v>32</v>
      </c>
      <c r="F416">
        <v>1</v>
      </c>
      <c r="G416">
        <v>13</v>
      </c>
      <c r="H416">
        <v>14</v>
      </c>
      <c r="I416">
        <v>0</v>
      </c>
      <c r="J416">
        <v>183.1</v>
      </c>
      <c r="K416">
        <v>158</v>
      </c>
      <c r="L416">
        <v>7.75636320599014</v>
      </c>
      <c r="M416">
        <v>2.7981816629204901</v>
      </c>
      <c r="N416">
        <v>1.42363628464376</v>
      </c>
      <c r="O416">
        <v>0.25626740947075199</v>
      </c>
      <c r="P416">
        <v>0.29190207156308801</v>
      </c>
      <c r="Q416">
        <v>4.4181815730323599</v>
      </c>
      <c r="R416">
        <v>4.5121912218582496</v>
      </c>
      <c r="S416">
        <v>1.8785587549209499</v>
      </c>
      <c r="T416">
        <v>9.5102036967873094</v>
      </c>
      <c r="U416">
        <v>1.31454538160592</v>
      </c>
    </row>
    <row r="417" spans="1:21" x14ac:dyDescent="0.45">
      <c r="A417">
        <v>2011</v>
      </c>
      <c r="B417" t="s">
        <v>1608</v>
      </c>
      <c r="C417" t="s">
        <v>210</v>
      </c>
      <c r="D417">
        <v>28</v>
      </c>
      <c r="E417">
        <v>28</v>
      </c>
      <c r="F417">
        <v>1</v>
      </c>
      <c r="G417">
        <v>11</v>
      </c>
      <c r="H417">
        <v>11</v>
      </c>
      <c r="I417">
        <v>0</v>
      </c>
      <c r="J417">
        <v>154.1</v>
      </c>
      <c r="K417">
        <v>97</v>
      </c>
      <c r="L417">
        <v>5.6565876594226303</v>
      </c>
      <c r="M417">
        <v>3.6155508750948702</v>
      </c>
      <c r="N417">
        <v>0.69978404034094399</v>
      </c>
      <c r="O417">
        <v>0.26865671641791</v>
      </c>
      <c r="P417">
        <v>0.30364372469635598</v>
      </c>
      <c r="Q417">
        <v>4.6069115989112097</v>
      </c>
      <c r="R417">
        <v>4.0037880458881796</v>
      </c>
      <c r="S417">
        <v>1.8782211542129501</v>
      </c>
      <c r="T417">
        <v>10.866850963660639</v>
      </c>
      <c r="U417">
        <v>1.4514039355219499</v>
      </c>
    </row>
    <row r="418" spans="1:21" x14ac:dyDescent="0.45">
      <c r="A418">
        <v>1934</v>
      </c>
      <c r="B418" t="s">
        <v>1637</v>
      </c>
      <c r="C418" t="s">
        <v>355</v>
      </c>
      <c r="D418">
        <v>42</v>
      </c>
      <c r="E418">
        <v>22</v>
      </c>
      <c r="F418">
        <v>0.52380952380952384</v>
      </c>
      <c r="G418">
        <v>12</v>
      </c>
      <c r="H418">
        <v>15</v>
      </c>
      <c r="I418">
        <v>1</v>
      </c>
      <c r="J418">
        <v>194.1</v>
      </c>
      <c r="K418">
        <v>71</v>
      </c>
      <c r="L418">
        <v>3.2881652679484401</v>
      </c>
      <c r="M418">
        <v>4.8164674347413703</v>
      </c>
      <c r="N418">
        <v>0.37049749498010598</v>
      </c>
      <c r="O418">
        <v>0.28047182175622498</v>
      </c>
      <c r="P418">
        <v>0.30116959064327398</v>
      </c>
      <c r="Q418">
        <v>4.6775308741238399</v>
      </c>
      <c r="R418">
        <v>4.6371565064700597</v>
      </c>
      <c r="S418">
        <v>1.8723429441452</v>
      </c>
      <c r="T418">
        <v>7.2218942131314856</v>
      </c>
      <c r="U418">
        <v>1.6363639361621301</v>
      </c>
    </row>
    <row r="419" spans="1:21" x14ac:dyDescent="0.45">
      <c r="A419">
        <v>1983</v>
      </c>
      <c r="B419" t="s">
        <v>1244</v>
      </c>
      <c r="C419" t="s">
        <v>37</v>
      </c>
      <c r="D419">
        <v>25</v>
      </c>
      <c r="E419">
        <v>25</v>
      </c>
      <c r="F419">
        <v>1</v>
      </c>
      <c r="G419">
        <v>10</v>
      </c>
      <c r="H419">
        <v>6</v>
      </c>
      <c r="I419">
        <v>0</v>
      </c>
      <c r="J419">
        <v>151.19999999999999</v>
      </c>
      <c r="K419">
        <v>81</v>
      </c>
      <c r="L419">
        <v>4.8065932454004496</v>
      </c>
      <c r="M419">
        <v>3.1450548395830098</v>
      </c>
      <c r="N419">
        <v>0.65274723085685205</v>
      </c>
      <c r="O419">
        <v>0.25906735751295301</v>
      </c>
      <c r="P419">
        <v>0.28542094455852102</v>
      </c>
      <c r="Q419">
        <v>3.7978020704398601</v>
      </c>
      <c r="R419">
        <v>3.71773800975213</v>
      </c>
      <c r="S419">
        <v>1.86817550659179</v>
      </c>
      <c r="T419">
        <v>12.105777282714799</v>
      </c>
      <c r="U419">
        <v>1.33846149357516</v>
      </c>
    </row>
    <row r="420" spans="1:21" x14ac:dyDescent="0.45">
      <c r="A420">
        <v>2004</v>
      </c>
      <c r="B420" t="s">
        <v>1778</v>
      </c>
      <c r="C420" t="s">
        <v>199</v>
      </c>
      <c r="D420">
        <v>32</v>
      </c>
      <c r="E420">
        <v>32</v>
      </c>
      <c r="F420">
        <v>1</v>
      </c>
      <c r="G420">
        <v>12</v>
      </c>
      <c r="H420">
        <v>10</v>
      </c>
      <c r="I420">
        <v>0</v>
      </c>
      <c r="J420">
        <v>190.2</v>
      </c>
      <c r="K420">
        <v>146</v>
      </c>
      <c r="L420">
        <v>6.8916076562406401</v>
      </c>
      <c r="M420">
        <v>2.8793703221279401</v>
      </c>
      <c r="N420">
        <v>1.4160837649809499</v>
      </c>
      <c r="O420">
        <v>0.27165354330708602</v>
      </c>
      <c r="P420">
        <v>0.30204778156996498</v>
      </c>
      <c r="Q420">
        <v>5.0506987617653998</v>
      </c>
      <c r="R420">
        <v>4.5859825128447902</v>
      </c>
      <c r="S420">
        <v>1.8674087524414</v>
      </c>
      <c r="T420">
        <v>9.4537568092345872</v>
      </c>
      <c r="U420">
        <v>1.4055942556107199</v>
      </c>
    </row>
    <row r="421" spans="1:21" x14ac:dyDescent="0.45">
      <c r="A421">
        <v>2007</v>
      </c>
      <c r="B421" t="s">
        <v>424</v>
      </c>
      <c r="C421" t="s">
        <v>425</v>
      </c>
      <c r="D421">
        <v>22</v>
      </c>
      <c r="E421">
        <v>22</v>
      </c>
      <c r="F421">
        <v>1</v>
      </c>
      <c r="G421">
        <v>6</v>
      </c>
      <c r="H421">
        <v>10</v>
      </c>
      <c r="I421">
        <v>0</v>
      </c>
      <c r="J421">
        <v>130.19999999999999</v>
      </c>
      <c r="K421">
        <v>97</v>
      </c>
      <c r="L421">
        <v>6.6811229691114598</v>
      </c>
      <c r="M421">
        <v>1.7908164659474</v>
      </c>
      <c r="N421">
        <v>1.23979601488666</v>
      </c>
      <c r="O421">
        <v>0.28871892925430198</v>
      </c>
      <c r="P421">
        <v>0.32598039215686198</v>
      </c>
      <c r="Q421">
        <v>5.8545922925203504</v>
      </c>
      <c r="R421">
        <v>4.2574623627843398</v>
      </c>
      <c r="S421">
        <v>1.8653028011321999</v>
      </c>
      <c r="T421">
        <v>13.735411535609837</v>
      </c>
      <c r="U421">
        <v>1.35459194219098</v>
      </c>
    </row>
    <row r="422" spans="1:21" x14ac:dyDescent="0.45">
      <c r="A422">
        <v>2011</v>
      </c>
      <c r="B422" t="s">
        <v>1165</v>
      </c>
      <c r="C422" t="s">
        <v>46</v>
      </c>
      <c r="D422">
        <v>27</v>
      </c>
      <c r="E422">
        <v>27</v>
      </c>
      <c r="F422">
        <v>1</v>
      </c>
      <c r="G422">
        <v>16</v>
      </c>
      <c r="H422">
        <v>3</v>
      </c>
      <c r="I422">
        <v>0</v>
      </c>
      <c r="J422">
        <v>164.2</v>
      </c>
      <c r="K422">
        <v>98</v>
      </c>
      <c r="L422">
        <v>5.3562756345355398</v>
      </c>
      <c r="M422">
        <v>3.1153848078421</v>
      </c>
      <c r="N422">
        <v>0.71052635968328604</v>
      </c>
      <c r="O422">
        <v>0.25274725274725202</v>
      </c>
      <c r="P422">
        <v>0.28136882129277502</v>
      </c>
      <c r="Q422">
        <v>3.66194354606001</v>
      </c>
      <c r="R422">
        <v>4.0091920145740998</v>
      </c>
      <c r="S422">
        <v>1.8647820949554399</v>
      </c>
      <c r="T422">
        <v>11.188692569732639</v>
      </c>
      <c r="U422">
        <v>1.32388672146116</v>
      </c>
    </row>
    <row r="423" spans="1:21" x14ac:dyDescent="0.45">
      <c r="A423">
        <v>2017</v>
      </c>
      <c r="B423" t="s">
        <v>158</v>
      </c>
      <c r="C423" t="s">
        <v>54</v>
      </c>
      <c r="D423">
        <v>15</v>
      </c>
      <c r="E423">
        <v>15</v>
      </c>
      <c r="F423">
        <v>1</v>
      </c>
      <c r="G423">
        <v>3</v>
      </c>
      <c r="H423">
        <v>7</v>
      </c>
      <c r="I423">
        <v>0</v>
      </c>
      <c r="J423">
        <v>89.1</v>
      </c>
      <c r="K423">
        <v>98</v>
      </c>
      <c r="L423">
        <v>9.87313320408912</v>
      </c>
      <c r="M423">
        <v>3.22388022990665</v>
      </c>
      <c r="N423">
        <v>1.10820882903041</v>
      </c>
      <c r="O423">
        <v>0.19753086419752999</v>
      </c>
      <c r="P423">
        <v>0.24651162790697601</v>
      </c>
      <c r="Q423">
        <v>3.1231339727220702</v>
      </c>
      <c r="R423">
        <v>3.7397291801692298</v>
      </c>
      <c r="S423">
        <v>1.8621509075164699</v>
      </c>
      <c r="T423">
        <v>20.111229801177878</v>
      </c>
      <c r="U423">
        <v>1.0746267433022101</v>
      </c>
    </row>
    <row r="424" spans="1:21" x14ac:dyDescent="0.45">
      <c r="A424">
        <v>2017</v>
      </c>
      <c r="B424" t="s">
        <v>1415</v>
      </c>
      <c r="C424" t="s">
        <v>184</v>
      </c>
      <c r="D424">
        <v>28</v>
      </c>
      <c r="E424">
        <v>28</v>
      </c>
      <c r="F424">
        <v>1</v>
      </c>
      <c r="G424">
        <v>11</v>
      </c>
      <c r="H424">
        <v>11</v>
      </c>
      <c r="I424">
        <v>0</v>
      </c>
      <c r="J424">
        <v>149.19999999999999</v>
      </c>
      <c r="K424">
        <v>99</v>
      </c>
      <c r="L424">
        <v>5.9532298032920998</v>
      </c>
      <c r="M424">
        <v>3.6681516969779602</v>
      </c>
      <c r="N424">
        <v>1.0222717844036899</v>
      </c>
      <c r="O424">
        <v>0.275337837837837</v>
      </c>
      <c r="P424">
        <v>0.30672268907563</v>
      </c>
      <c r="Q424">
        <v>4.1492207719914598</v>
      </c>
      <c r="R424">
        <v>4.6943881282847801</v>
      </c>
      <c r="S424">
        <v>1.8611097335815401</v>
      </c>
      <c r="T424">
        <v>10.767849172864624</v>
      </c>
      <c r="U424">
        <v>1.49665934448645</v>
      </c>
    </row>
    <row r="425" spans="1:21" x14ac:dyDescent="0.45">
      <c r="A425">
        <v>2002</v>
      </c>
      <c r="B425" t="s">
        <v>1161</v>
      </c>
      <c r="C425" t="s">
        <v>428</v>
      </c>
      <c r="D425">
        <v>18</v>
      </c>
      <c r="E425">
        <v>18</v>
      </c>
      <c r="F425">
        <v>1</v>
      </c>
      <c r="G425">
        <v>9</v>
      </c>
      <c r="H425">
        <v>4</v>
      </c>
      <c r="I425">
        <v>0</v>
      </c>
      <c r="J425">
        <v>108.1</v>
      </c>
      <c r="K425">
        <v>69</v>
      </c>
      <c r="L425">
        <v>5.7323079614402399</v>
      </c>
      <c r="M425">
        <v>2.7415385902540201</v>
      </c>
      <c r="N425">
        <v>0.83076926977394705</v>
      </c>
      <c r="O425">
        <v>0.26401869158878499</v>
      </c>
      <c r="P425">
        <v>0.29512893982807997</v>
      </c>
      <c r="Q425">
        <v>3.65538478700537</v>
      </c>
      <c r="R425">
        <v>3.9128437459279799</v>
      </c>
      <c r="S425">
        <v>1.8597775697708101</v>
      </c>
      <c r="T425">
        <v>16.737998127937292</v>
      </c>
      <c r="U425">
        <v>1.34769237096662</v>
      </c>
    </row>
    <row r="426" spans="1:21" x14ac:dyDescent="0.45">
      <c r="A426">
        <v>1997</v>
      </c>
      <c r="B426" t="s">
        <v>963</v>
      </c>
      <c r="C426" t="s">
        <v>124</v>
      </c>
      <c r="D426">
        <v>17</v>
      </c>
      <c r="E426">
        <v>17</v>
      </c>
      <c r="F426">
        <v>1</v>
      </c>
      <c r="G426">
        <v>9</v>
      </c>
      <c r="H426">
        <v>3</v>
      </c>
      <c r="I426">
        <v>0</v>
      </c>
      <c r="J426">
        <v>96.1</v>
      </c>
      <c r="K426">
        <v>72</v>
      </c>
      <c r="L426">
        <v>6.7266439537731504</v>
      </c>
      <c r="M426">
        <v>3.55017319782471</v>
      </c>
      <c r="N426">
        <v>0.46712805234535698</v>
      </c>
      <c r="O426">
        <v>0.22252747252747199</v>
      </c>
      <c r="P426">
        <v>0.26480836236933702</v>
      </c>
      <c r="Q426">
        <v>3.1764707559484302</v>
      </c>
      <c r="R426">
        <v>3.5659590645494998</v>
      </c>
      <c r="S426">
        <v>1.85648906230926</v>
      </c>
      <c r="T426">
        <v>17.691248711417654</v>
      </c>
      <c r="U426">
        <v>1.23529418286883</v>
      </c>
    </row>
    <row r="427" spans="1:21" x14ac:dyDescent="0.45">
      <c r="A427">
        <v>2022</v>
      </c>
      <c r="B427" t="s">
        <v>97</v>
      </c>
      <c r="C427" t="s">
        <v>54</v>
      </c>
      <c r="D427">
        <v>19</v>
      </c>
      <c r="E427">
        <v>19</v>
      </c>
      <c r="F427">
        <v>1</v>
      </c>
      <c r="G427">
        <v>4</v>
      </c>
      <c r="H427">
        <v>7</v>
      </c>
      <c r="I427">
        <v>0</v>
      </c>
      <c r="J427">
        <v>103.1</v>
      </c>
      <c r="K427">
        <v>131</v>
      </c>
      <c r="L427">
        <v>11.409677980960801</v>
      </c>
      <c r="M427">
        <v>3.3967743607440699</v>
      </c>
      <c r="N427">
        <v>1.13225812024802</v>
      </c>
      <c r="O427">
        <v>0.234986945169712</v>
      </c>
      <c r="P427">
        <v>0.32217573221757301</v>
      </c>
      <c r="Q427">
        <v>3.65806469618592</v>
      </c>
      <c r="R427">
        <v>3.8963020079887598</v>
      </c>
      <c r="S427">
        <v>1.85101926326751</v>
      </c>
      <c r="T427">
        <v>15.782374771017716</v>
      </c>
      <c r="U427">
        <v>1.2483871582221799</v>
      </c>
    </row>
    <row r="428" spans="1:21" x14ac:dyDescent="0.45">
      <c r="A428">
        <v>1984</v>
      </c>
      <c r="B428" t="s">
        <v>1337</v>
      </c>
      <c r="C428" t="s">
        <v>106</v>
      </c>
      <c r="D428">
        <v>24</v>
      </c>
      <c r="E428">
        <v>24</v>
      </c>
      <c r="F428">
        <v>1</v>
      </c>
      <c r="G428">
        <v>11</v>
      </c>
      <c r="H428">
        <v>6</v>
      </c>
      <c r="I428">
        <v>0</v>
      </c>
      <c r="J428">
        <v>165</v>
      </c>
      <c r="K428">
        <v>78</v>
      </c>
      <c r="L428">
        <v>4.2545458479952503</v>
      </c>
      <c r="M428">
        <v>2.4545456815357198</v>
      </c>
      <c r="N428">
        <v>0.87272735343492402</v>
      </c>
      <c r="O428">
        <v>0.25382262996941801</v>
      </c>
      <c r="P428">
        <v>0.26785714285714202</v>
      </c>
      <c r="Q428">
        <v>3.9818185500468402</v>
      </c>
      <c r="R428">
        <v>4.0288575485674398</v>
      </c>
      <c r="S428">
        <v>1.84989297389984</v>
      </c>
      <c r="T428">
        <v>12.48677757382392</v>
      </c>
      <c r="U428">
        <v>1.278787997047</v>
      </c>
    </row>
    <row r="429" spans="1:21" x14ac:dyDescent="0.45">
      <c r="A429">
        <v>1932</v>
      </c>
      <c r="B429" t="s">
        <v>1009</v>
      </c>
      <c r="C429" t="s">
        <v>790</v>
      </c>
      <c r="D429">
        <v>35</v>
      </c>
      <c r="E429">
        <v>28</v>
      </c>
      <c r="F429">
        <v>0.8</v>
      </c>
      <c r="G429">
        <v>14</v>
      </c>
      <c r="H429">
        <v>7</v>
      </c>
      <c r="I429">
        <v>1</v>
      </c>
      <c r="J429">
        <v>213</v>
      </c>
      <c r="K429">
        <v>110</v>
      </c>
      <c r="L429">
        <v>4.6478873239436602</v>
      </c>
      <c r="M429">
        <v>4.3943661971830901</v>
      </c>
      <c r="N429">
        <v>0.25352112676056299</v>
      </c>
      <c r="O429">
        <v>0.233167082294264</v>
      </c>
      <c r="P429">
        <v>0.26384839650145703</v>
      </c>
      <c r="Q429">
        <v>3.29577464788732</v>
      </c>
      <c r="R429">
        <v>3.8356124833156202</v>
      </c>
      <c r="S429">
        <v>1.84753942489624</v>
      </c>
      <c r="T429">
        <v>8.5514681952340243</v>
      </c>
      <c r="U429">
        <v>1.36619718309859</v>
      </c>
    </row>
    <row r="430" spans="1:21" x14ac:dyDescent="0.45">
      <c r="A430">
        <v>1935</v>
      </c>
      <c r="B430" t="s">
        <v>1391</v>
      </c>
      <c r="C430" t="s">
        <v>46</v>
      </c>
      <c r="D430">
        <v>30</v>
      </c>
      <c r="E430">
        <v>19</v>
      </c>
      <c r="F430">
        <v>0.6333333333333333</v>
      </c>
      <c r="G430">
        <v>10</v>
      </c>
      <c r="H430">
        <v>5</v>
      </c>
      <c r="I430">
        <v>1</v>
      </c>
      <c r="J430">
        <v>160.19999999999999</v>
      </c>
      <c r="K430">
        <v>57</v>
      </c>
      <c r="L430">
        <v>3.1929453505324501</v>
      </c>
      <c r="M430">
        <v>3.0809121803383301</v>
      </c>
      <c r="N430">
        <v>0.39211609567942401</v>
      </c>
      <c r="O430">
        <v>0.27426810477657898</v>
      </c>
      <c r="P430">
        <v>0.29230769230769199</v>
      </c>
      <c r="Q430">
        <v>4.0892107120854204</v>
      </c>
      <c r="R430">
        <v>4.1027347264545</v>
      </c>
      <c r="S430">
        <v>1.84689629077911</v>
      </c>
      <c r="T430">
        <v>9.9732399702071941</v>
      </c>
      <c r="U430">
        <v>1.45020714751279</v>
      </c>
    </row>
    <row r="431" spans="1:21" x14ac:dyDescent="0.45">
      <c r="A431">
        <v>1972</v>
      </c>
      <c r="B431" t="s">
        <v>436</v>
      </c>
      <c r="C431" t="s">
        <v>199</v>
      </c>
      <c r="D431">
        <v>23</v>
      </c>
      <c r="E431">
        <v>13</v>
      </c>
      <c r="F431">
        <v>0.56521739130434778</v>
      </c>
      <c r="G431">
        <v>5</v>
      </c>
      <c r="H431">
        <v>6</v>
      </c>
      <c r="I431">
        <v>0</v>
      </c>
      <c r="J431">
        <v>81.2</v>
      </c>
      <c r="K431">
        <v>65</v>
      </c>
      <c r="L431">
        <v>7.1632621831879701</v>
      </c>
      <c r="M431">
        <v>2.7551008396876799</v>
      </c>
      <c r="N431">
        <v>0.44081613435002898</v>
      </c>
      <c r="O431">
        <v>0.23566878980891701</v>
      </c>
      <c r="P431">
        <v>0.28571428571428498</v>
      </c>
      <c r="Q431">
        <v>3.19591697403771</v>
      </c>
      <c r="R431">
        <v>2.3987504959106398</v>
      </c>
      <c r="S431">
        <v>1.84619271755218</v>
      </c>
      <c r="T431">
        <v>13.003618271454485</v>
      </c>
      <c r="U431">
        <v>1.21224436946258</v>
      </c>
    </row>
    <row r="432" spans="1:21" x14ac:dyDescent="0.45">
      <c r="A432">
        <v>1992</v>
      </c>
      <c r="B432" t="s">
        <v>759</v>
      </c>
      <c r="C432" t="s">
        <v>40</v>
      </c>
      <c r="D432">
        <v>11</v>
      </c>
      <c r="E432">
        <v>11</v>
      </c>
      <c r="F432">
        <v>1</v>
      </c>
      <c r="G432">
        <v>5</v>
      </c>
      <c r="H432">
        <v>5</v>
      </c>
      <c r="I432">
        <v>0</v>
      </c>
      <c r="J432">
        <v>82</v>
      </c>
      <c r="K432">
        <v>43</v>
      </c>
      <c r="L432">
        <v>4.7195121951219496</v>
      </c>
      <c r="M432">
        <v>2.1951219512195101</v>
      </c>
      <c r="N432">
        <v>0.109756097560975</v>
      </c>
      <c r="O432">
        <v>0.25078369905956099</v>
      </c>
      <c r="P432">
        <v>0.28727272727272701</v>
      </c>
      <c r="Q432">
        <v>1.9756097560975601</v>
      </c>
      <c r="R432">
        <v>2.6979523798314502</v>
      </c>
      <c r="S432">
        <v>1.8413515090942301</v>
      </c>
      <c r="T432">
        <v>27.118085861205934</v>
      </c>
      <c r="U432">
        <v>1.2195121951219501</v>
      </c>
    </row>
    <row r="433" spans="1:21" x14ac:dyDescent="0.45">
      <c r="A433">
        <v>2021</v>
      </c>
      <c r="B433" t="s">
        <v>194</v>
      </c>
      <c r="C433" t="s">
        <v>106</v>
      </c>
      <c r="D433">
        <v>13</v>
      </c>
      <c r="E433">
        <v>13</v>
      </c>
      <c r="F433">
        <v>1</v>
      </c>
      <c r="G433">
        <v>0</v>
      </c>
      <c r="H433">
        <v>4</v>
      </c>
      <c r="I433">
        <v>0</v>
      </c>
      <c r="J433">
        <v>58.2</v>
      </c>
      <c r="K433">
        <v>73</v>
      </c>
      <c r="L433">
        <v>11.1988641218213</v>
      </c>
      <c r="M433">
        <v>2.3011364633879401</v>
      </c>
      <c r="N433">
        <v>0.61363639023678396</v>
      </c>
      <c r="O433">
        <v>0.22972972972972899</v>
      </c>
      <c r="P433">
        <v>0.32413793103448202</v>
      </c>
      <c r="Q433">
        <v>3.6818183414207</v>
      </c>
      <c r="R433">
        <v>2.6416250086520301</v>
      </c>
      <c r="S433">
        <v>1.8409960269927901</v>
      </c>
      <c r="T433">
        <v>22.941642797910152</v>
      </c>
      <c r="U433">
        <v>1.1250000487674301</v>
      </c>
    </row>
    <row r="434" spans="1:21" x14ac:dyDescent="0.45">
      <c r="A434">
        <v>1999</v>
      </c>
      <c r="B434" t="s">
        <v>547</v>
      </c>
      <c r="C434" t="s">
        <v>425</v>
      </c>
      <c r="D434">
        <v>24</v>
      </c>
      <c r="E434">
        <v>24</v>
      </c>
      <c r="F434">
        <v>1</v>
      </c>
      <c r="G434">
        <v>8</v>
      </c>
      <c r="H434">
        <v>9</v>
      </c>
      <c r="I434">
        <v>0</v>
      </c>
      <c r="J434">
        <v>142.1</v>
      </c>
      <c r="K434">
        <v>97</v>
      </c>
      <c r="L434">
        <v>6.1334896805377603</v>
      </c>
      <c r="M434">
        <v>3.6042155854706399</v>
      </c>
      <c r="N434">
        <v>1.0749414904035199</v>
      </c>
      <c r="O434">
        <v>0.24954128440366899</v>
      </c>
      <c r="P434">
        <v>0.27610208816705301</v>
      </c>
      <c r="Q434">
        <v>4.5526933711208102</v>
      </c>
      <c r="R434">
        <v>4.7778822648819999</v>
      </c>
      <c r="S434">
        <v>1.8394409418105999</v>
      </c>
      <c r="T434">
        <v>12.41622635722155</v>
      </c>
      <c r="U434">
        <v>1.35597194541098</v>
      </c>
    </row>
    <row r="435" spans="1:21" x14ac:dyDescent="0.45">
      <c r="A435">
        <v>2004</v>
      </c>
      <c r="B435" t="s">
        <v>705</v>
      </c>
      <c r="C435" t="s">
        <v>229</v>
      </c>
      <c r="D435">
        <v>24</v>
      </c>
      <c r="E435">
        <v>24</v>
      </c>
      <c r="F435">
        <v>1</v>
      </c>
      <c r="G435">
        <v>8</v>
      </c>
      <c r="H435">
        <v>11</v>
      </c>
      <c r="I435">
        <v>0</v>
      </c>
      <c r="J435">
        <v>145</v>
      </c>
      <c r="K435">
        <v>100</v>
      </c>
      <c r="L435">
        <v>6.2068958985536797</v>
      </c>
      <c r="M435">
        <v>1.61379293362395</v>
      </c>
      <c r="N435">
        <v>1.61379293362395</v>
      </c>
      <c r="O435">
        <v>0.25309734513274301</v>
      </c>
      <c r="P435">
        <v>0.26651480637813202</v>
      </c>
      <c r="Q435">
        <v>3.97241337507436</v>
      </c>
      <c r="R435">
        <v>4.7044416297205096</v>
      </c>
      <c r="S435">
        <v>1.83941733837127</v>
      </c>
      <c r="T435">
        <v>12.416067034006073</v>
      </c>
      <c r="U435">
        <v>1.1655171187284099</v>
      </c>
    </row>
    <row r="436" spans="1:21" x14ac:dyDescent="0.45">
      <c r="A436">
        <v>1928</v>
      </c>
      <c r="B436" t="s">
        <v>864</v>
      </c>
      <c r="C436" t="s">
        <v>564</v>
      </c>
      <c r="D436">
        <v>20</v>
      </c>
      <c r="E436">
        <v>14</v>
      </c>
      <c r="F436">
        <v>0.7</v>
      </c>
      <c r="G436">
        <v>10</v>
      </c>
      <c r="H436">
        <v>6</v>
      </c>
      <c r="I436">
        <v>1</v>
      </c>
      <c r="J436">
        <v>124</v>
      </c>
      <c r="K436">
        <v>37</v>
      </c>
      <c r="L436">
        <v>2.6854838709677402</v>
      </c>
      <c r="M436">
        <v>1.5241935483870901</v>
      </c>
      <c r="N436">
        <v>0.50806451612903203</v>
      </c>
      <c r="O436">
        <v>0.24024640657084101</v>
      </c>
      <c r="P436">
        <v>0.24830699774266299</v>
      </c>
      <c r="Q436">
        <v>2.8306451612903198</v>
      </c>
      <c r="R436">
        <v>3.7447435071391402</v>
      </c>
      <c r="S436">
        <v>1.8371319770812899</v>
      </c>
      <c r="T436">
        <v>14.880769014358449</v>
      </c>
      <c r="U436">
        <v>1.11290322580645</v>
      </c>
    </row>
    <row r="437" spans="1:21" x14ac:dyDescent="0.45">
      <c r="A437">
        <v>1932</v>
      </c>
      <c r="B437" t="s">
        <v>888</v>
      </c>
      <c r="C437" t="s">
        <v>762</v>
      </c>
      <c r="D437">
        <v>11</v>
      </c>
      <c r="E437">
        <v>8</v>
      </c>
      <c r="F437">
        <v>0.72727272727272729</v>
      </c>
      <c r="G437">
        <v>5</v>
      </c>
      <c r="H437">
        <v>5</v>
      </c>
      <c r="I437">
        <v>0</v>
      </c>
      <c r="J437">
        <v>77</v>
      </c>
      <c r="K437">
        <v>31</v>
      </c>
      <c r="L437">
        <v>3.62337662337662</v>
      </c>
      <c r="M437">
        <v>1.4025974025974</v>
      </c>
      <c r="O437">
        <v>0.24901431832330301</v>
      </c>
      <c r="Q437">
        <v>2.9220779220779201</v>
      </c>
      <c r="S437">
        <v>1.8349289447069099</v>
      </c>
      <c r="T437">
        <v>27.023499003865403</v>
      </c>
      <c r="U437">
        <v>1.0909090909090899</v>
      </c>
    </row>
    <row r="438" spans="1:21" x14ac:dyDescent="0.45">
      <c r="A438">
        <v>2023</v>
      </c>
      <c r="B438" t="s">
        <v>209</v>
      </c>
      <c r="C438" t="s">
        <v>210</v>
      </c>
      <c r="D438">
        <v>23</v>
      </c>
      <c r="E438">
        <v>23</v>
      </c>
      <c r="F438">
        <v>1</v>
      </c>
      <c r="G438">
        <v>7</v>
      </c>
      <c r="H438">
        <v>4</v>
      </c>
      <c r="I438">
        <v>0</v>
      </c>
      <c r="J438">
        <v>122</v>
      </c>
      <c r="K438">
        <v>129</v>
      </c>
      <c r="L438">
        <v>9.5163940377403602</v>
      </c>
      <c r="M438">
        <v>3.09836084949686</v>
      </c>
      <c r="N438">
        <v>1.18032794266547</v>
      </c>
      <c r="O438">
        <v>0.256900212314225</v>
      </c>
      <c r="P438">
        <v>0.32208588957055201</v>
      </c>
      <c r="Q438">
        <v>4.3524592885789204</v>
      </c>
      <c r="R438">
        <v>3.9271715490704602</v>
      </c>
      <c r="S438">
        <v>1.8335429430007899</v>
      </c>
      <c r="T438">
        <v>12.914519859396867</v>
      </c>
      <c r="U438">
        <v>1.3360656573227201</v>
      </c>
    </row>
    <row r="439" spans="1:21" x14ac:dyDescent="0.45">
      <c r="A439">
        <v>1928</v>
      </c>
      <c r="B439" t="s">
        <v>354</v>
      </c>
      <c r="C439" t="s">
        <v>355</v>
      </c>
      <c r="D439">
        <v>26</v>
      </c>
      <c r="E439">
        <v>22</v>
      </c>
      <c r="F439">
        <v>0.84615384615384615</v>
      </c>
      <c r="G439">
        <v>7</v>
      </c>
      <c r="H439">
        <v>7</v>
      </c>
      <c r="I439">
        <v>1</v>
      </c>
      <c r="J439">
        <v>158.1</v>
      </c>
      <c r="K439">
        <v>117</v>
      </c>
      <c r="L439">
        <v>6.6505278112694803</v>
      </c>
      <c r="M439">
        <v>5.6842118045038301</v>
      </c>
      <c r="N439">
        <v>0.39789482631526801</v>
      </c>
      <c r="O439">
        <v>0.22807017543859601</v>
      </c>
      <c r="P439">
        <v>0.270377733598409</v>
      </c>
      <c r="Q439">
        <v>3.8084219090175702</v>
      </c>
      <c r="R439">
        <v>4.0375281146781701</v>
      </c>
      <c r="S439">
        <v>1.8274842500686601</v>
      </c>
      <c r="T439">
        <v>11.38663263504319</v>
      </c>
      <c r="U439">
        <v>1.53473718721603</v>
      </c>
    </row>
    <row r="440" spans="1:21" x14ac:dyDescent="0.45">
      <c r="A440">
        <v>2021</v>
      </c>
      <c r="B440" t="s">
        <v>101</v>
      </c>
      <c r="C440" t="s">
        <v>102</v>
      </c>
      <c r="D440">
        <v>24</v>
      </c>
      <c r="E440">
        <v>24</v>
      </c>
      <c r="F440">
        <v>1</v>
      </c>
      <c r="G440">
        <v>9</v>
      </c>
      <c r="H440">
        <v>5</v>
      </c>
      <c r="I440">
        <v>0</v>
      </c>
      <c r="J440">
        <v>128.1</v>
      </c>
      <c r="K440">
        <v>124</v>
      </c>
      <c r="L440">
        <v>8.6961042407584905</v>
      </c>
      <c r="M440">
        <v>3.7168832641951601</v>
      </c>
      <c r="N440">
        <v>1.12207796654948</v>
      </c>
      <c r="O440">
        <v>0.218295218295218</v>
      </c>
      <c r="P440">
        <v>0.26099706744868001</v>
      </c>
      <c r="Q440">
        <v>3.5766235183764699</v>
      </c>
      <c r="R440">
        <v>4.1206835107936799</v>
      </c>
      <c r="S440">
        <v>1.8239594697952199</v>
      </c>
      <c r="T440">
        <v>12.311726421117735</v>
      </c>
      <c r="U440">
        <v>1.2311688799640099</v>
      </c>
    </row>
    <row r="441" spans="1:21" x14ac:dyDescent="0.45">
      <c r="A441">
        <v>1939</v>
      </c>
      <c r="B441" t="s">
        <v>792</v>
      </c>
      <c r="C441" t="s">
        <v>762</v>
      </c>
      <c r="D441">
        <v>8</v>
      </c>
      <c r="E441">
        <v>5</v>
      </c>
      <c r="F441">
        <v>0.625</v>
      </c>
      <c r="G441">
        <v>5</v>
      </c>
      <c r="H441">
        <v>2</v>
      </c>
      <c r="I441">
        <v>0</v>
      </c>
      <c r="J441">
        <v>48.2</v>
      </c>
      <c r="K441">
        <v>23</v>
      </c>
      <c r="L441">
        <v>4.2534303809300402</v>
      </c>
      <c r="M441">
        <v>4.4383621366226498</v>
      </c>
      <c r="O441">
        <v>0.21684569758494199</v>
      </c>
      <c r="Q441">
        <v>2.40411282400393</v>
      </c>
      <c r="S441">
        <v>1.8190623223781499</v>
      </c>
      <c r="T441">
        <v>36.836012028157533</v>
      </c>
      <c r="U441">
        <v>1.27397431699353</v>
      </c>
    </row>
    <row r="442" spans="1:21" x14ac:dyDescent="0.45">
      <c r="A442">
        <v>1988</v>
      </c>
      <c r="B442" t="s">
        <v>1008</v>
      </c>
      <c r="C442" t="s">
        <v>379</v>
      </c>
      <c r="D442">
        <v>16</v>
      </c>
      <c r="E442">
        <v>16</v>
      </c>
      <c r="F442">
        <v>1</v>
      </c>
      <c r="G442">
        <v>4</v>
      </c>
      <c r="H442">
        <v>8</v>
      </c>
      <c r="I442">
        <v>0</v>
      </c>
      <c r="J442">
        <v>98.1</v>
      </c>
      <c r="K442">
        <v>58</v>
      </c>
      <c r="L442">
        <v>5.3084752627195204</v>
      </c>
      <c r="M442">
        <v>3.02033937361628</v>
      </c>
      <c r="N442">
        <v>0.27457630669238903</v>
      </c>
      <c r="O442">
        <v>0.261780104712041</v>
      </c>
      <c r="P442">
        <v>0.30218068535825499</v>
      </c>
      <c r="Q442">
        <v>3.2949156803086699</v>
      </c>
      <c r="R442">
        <v>2.9926287124089099</v>
      </c>
      <c r="S442">
        <v>1.81286096572875</v>
      </c>
      <c r="T442">
        <v>18.355217278003593</v>
      </c>
      <c r="U442">
        <v>1.35254254778102</v>
      </c>
    </row>
    <row r="443" spans="1:21" x14ac:dyDescent="0.45">
      <c r="A443">
        <v>2002</v>
      </c>
      <c r="B443" t="s">
        <v>181</v>
      </c>
      <c r="C443" t="s">
        <v>124</v>
      </c>
      <c r="D443">
        <v>21</v>
      </c>
      <c r="E443">
        <v>21</v>
      </c>
      <c r="F443">
        <v>1</v>
      </c>
      <c r="G443">
        <v>6</v>
      </c>
      <c r="H443">
        <v>7</v>
      </c>
      <c r="I443">
        <v>0</v>
      </c>
      <c r="J443">
        <v>104.2</v>
      </c>
      <c r="K443">
        <v>110</v>
      </c>
      <c r="L443">
        <v>9.4585982664753008</v>
      </c>
      <c r="M443">
        <v>3.78343930659012</v>
      </c>
      <c r="N443">
        <v>1.1178343405834399</v>
      </c>
      <c r="O443">
        <v>0.23250000000000001</v>
      </c>
      <c r="P443">
        <v>0.28880866425992702</v>
      </c>
      <c r="Q443">
        <v>4.2133755914298998</v>
      </c>
      <c r="R443">
        <v>3.7646222022209499</v>
      </c>
      <c r="S443">
        <v>1.80342149734497</v>
      </c>
      <c r="T443">
        <v>13.912108693804054</v>
      </c>
      <c r="U443">
        <v>1.3089171338455701</v>
      </c>
    </row>
    <row r="444" spans="1:21" x14ac:dyDescent="0.45">
      <c r="A444">
        <v>1956</v>
      </c>
      <c r="B444" t="s">
        <v>883</v>
      </c>
      <c r="C444" t="s">
        <v>390</v>
      </c>
      <c r="D444">
        <v>18</v>
      </c>
      <c r="E444">
        <v>14</v>
      </c>
      <c r="F444">
        <v>0.77777777777777779</v>
      </c>
      <c r="G444">
        <v>6</v>
      </c>
      <c r="H444">
        <v>8</v>
      </c>
      <c r="I444">
        <v>0</v>
      </c>
      <c r="J444">
        <v>121.1</v>
      </c>
      <c r="K444">
        <v>54</v>
      </c>
      <c r="L444">
        <v>4.0054956808601503</v>
      </c>
      <c r="M444">
        <v>2.8928579917323298</v>
      </c>
      <c r="N444">
        <v>0.96428599724411102</v>
      </c>
      <c r="O444">
        <v>0.24678111587982801</v>
      </c>
      <c r="P444">
        <v>0.25563909774436</v>
      </c>
      <c r="Q444">
        <v>2.8928579917323298</v>
      </c>
      <c r="R444">
        <v>3.8852099288851401</v>
      </c>
      <c r="S444">
        <v>1.80250251293182</v>
      </c>
      <c r="T444">
        <v>16.222522616386378</v>
      </c>
      <c r="U444">
        <v>1.2692311416717299</v>
      </c>
    </row>
    <row r="445" spans="1:21" x14ac:dyDescent="0.45">
      <c r="A445">
        <v>1962</v>
      </c>
      <c r="B445" t="s">
        <v>219</v>
      </c>
      <c r="C445" t="s">
        <v>196</v>
      </c>
      <c r="D445">
        <v>33</v>
      </c>
      <c r="E445">
        <v>31</v>
      </c>
      <c r="F445">
        <v>0.93939393939393945</v>
      </c>
      <c r="G445">
        <v>10</v>
      </c>
      <c r="H445">
        <v>11</v>
      </c>
      <c r="I445">
        <v>1</v>
      </c>
      <c r="J445">
        <v>187.1</v>
      </c>
      <c r="K445">
        <v>145</v>
      </c>
      <c r="L445">
        <v>6.96619349478601</v>
      </c>
      <c r="M445">
        <v>5.8612110783716798</v>
      </c>
      <c r="N445">
        <v>0.576512565085739</v>
      </c>
      <c r="O445">
        <v>0.21134751773049601</v>
      </c>
      <c r="P445">
        <v>0.25</v>
      </c>
      <c r="Q445">
        <v>3.5551608180287202</v>
      </c>
      <c r="R445">
        <v>4.0637199215555997</v>
      </c>
      <c r="S445">
        <v>1.8012511730194001</v>
      </c>
      <c r="T445">
        <v>8.8425057584588735</v>
      </c>
      <c r="U445">
        <v>1.4466194920206901</v>
      </c>
    </row>
    <row r="446" spans="1:21" x14ac:dyDescent="0.45">
      <c r="A446">
        <v>2012</v>
      </c>
      <c r="B446" t="s">
        <v>370</v>
      </c>
      <c r="C446" t="s">
        <v>199</v>
      </c>
      <c r="D446">
        <v>18</v>
      </c>
      <c r="E446">
        <v>18</v>
      </c>
      <c r="F446">
        <v>1</v>
      </c>
      <c r="G446">
        <v>4</v>
      </c>
      <c r="H446">
        <v>3</v>
      </c>
      <c r="I446">
        <v>0</v>
      </c>
      <c r="J446">
        <v>95</v>
      </c>
      <c r="K446">
        <v>88</v>
      </c>
      <c r="L446">
        <v>8.3368421052631501</v>
      </c>
      <c r="M446">
        <v>2.46315789473684</v>
      </c>
      <c r="N446">
        <v>1.1368421052631501</v>
      </c>
      <c r="O446">
        <v>0.24316939890710301</v>
      </c>
      <c r="P446">
        <v>0.28947368421052599</v>
      </c>
      <c r="Q446">
        <v>3.7894736842105199</v>
      </c>
      <c r="R446">
        <v>3.7681363055580501</v>
      </c>
      <c r="S446">
        <v>1.7988584041595399</v>
      </c>
      <c r="T446">
        <v>16.18972563743586</v>
      </c>
      <c r="U446">
        <v>1.2105263157894699</v>
      </c>
    </row>
    <row r="447" spans="1:21" x14ac:dyDescent="0.45">
      <c r="A447">
        <v>2009</v>
      </c>
      <c r="B447" t="s">
        <v>1370</v>
      </c>
      <c r="C447" t="s">
        <v>210</v>
      </c>
      <c r="D447">
        <v>12</v>
      </c>
      <c r="E447">
        <v>12</v>
      </c>
      <c r="F447">
        <v>1</v>
      </c>
      <c r="G447">
        <v>2</v>
      </c>
      <c r="H447">
        <v>4</v>
      </c>
      <c r="I447">
        <v>0</v>
      </c>
      <c r="J447">
        <v>66.2</v>
      </c>
      <c r="K447">
        <v>48</v>
      </c>
      <c r="L447">
        <v>6.4799995056152699</v>
      </c>
      <c r="M447">
        <v>1.6199998764038099</v>
      </c>
      <c r="N447">
        <v>0.94499992790222698</v>
      </c>
      <c r="O447">
        <v>0.265917602996254</v>
      </c>
      <c r="P447">
        <v>0.30188679245283001</v>
      </c>
      <c r="Q447">
        <v>4.0499996910095399</v>
      </c>
      <c r="R447">
        <v>3.56208372383117</v>
      </c>
      <c r="S447">
        <v>1.7987991571426301</v>
      </c>
      <c r="T447">
        <v>24.283788621425508</v>
      </c>
      <c r="U447">
        <v>1.2449999050140399</v>
      </c>
    </row>
    <row r="448" spans="1:21" x14ac:dyDescent="0.45">
      <c r="A448">
        <v>1948</v>
      </c>
      <c r="B448" t="s">
        <v>1566</v>
      </c>
      <c r="C448" t="s">
        <v>271</v>
      </c>
      <c r="D448">
        <v>34</v>
      </c>
      <c r="E448">
        <v>32</v>
      </c>
      <c r="F448">
        <v>0.94117647058823528</v>
      </c>
      <c r="G448">
        <v>9</v>
      </c>
      <c r="H448">
        <v>20</v>
      </c>
      <c r="I448">
        <v>1</v>
      </c>
      <c r="J448">
        <v>223.1</v>
      </c>
      <c r="K448">
        <v>68</v>
      </c>
      <c r="L448">
        <v>2.7402989443216401</v>
      </c>
      <c r="M448">
        <v>5.4402993747562096</v>
      </c>
      <c r="N448">
        <v>0.36268662498374699</v>
      </c>
      <c r="O448">
        <v>0.27231121281464499</v>
      </c>
      <c r="P448">
        <v>0.28732747804265901</v>
      </c>
      <c r="Q448">
        <v>4.7955231525628799</v>
      </c>
      <c r="R448">
        <v>4.4955275323221899</v>
      </c>
      <c r="S448">
        <v>1.7970607280731199</v>
      </c>
      <c r="T448">
        <v>8.5624658219954526</v>
      </c>
      <c r="U448">
        <v>1.6701495199868801</v>
      </c>
    </row>
    <row r="449" spans="1:21" x14ac:dyDescent="0.45">
      <c r="A449">
        <v>1985</v>
      </c>
      <c r="B449" t="s">
        <v>1041</v>
      </c>
      <c r="C449" t="s">
        <v>43</v>
      </c>
      <c r="D449">
        <v>19</v>
      </c>
      <c r="E449">
        <v>19</v>
      </c>
      <c r="F449">
        <v>1</v>
      </c>
      <c r="G449">
        <v>9</v>
      </c>
      <c r="H449">
        <v>7</v>
      </c>
      <c r="I449">
        <v>0</v>
      </c>
      <c r="J449">
        <v>118.1</v>
      </c>
      <c r="K449">
        <v>69</v>
      </c>
      <c r="L449">
        <v>5.2478875495110104</v>
      </c>
      <c r="M449">
        <v>2.66197194540413</v>
      </c>
      <c r="N449">
        <v>0.60845073037808795</v>
      </c>
      <c r="O449">
        <v>0.25714285714285701</v>
      </c>
      <c r="P449">
        <v>0.28835978835978798</v>
      </c>
      <c r="Q449">
        <v>3.34647901707948</v>
      </c>
      <c r="R449">
        <v>3.33515936196358</v>
      </c>
      <c r="S449">
        <v>1.7951200008392301</v>
      </c>
      <c r="T449">
        <v>15.305760007155541</v>
      </c>
      <c r="U449">
        <v>1.28450709746485</v>
      </c>
    </row>
    <row r="450" spans="1:21" x14ac:dyDescent="0.45">
      <c r="A450">
        <v>2008</v>
      </c>
      <c r="B450" t="s">
        <v>849</v>
      </c>
      <c r="C450" t="s">
        <v>46</v>
      </c>
      <c r="D450">
        <v>12</v>
      </c>
      <c r="E450">
        <v>12</v>
      </c>
      <c r="F450">
        <v>1</v>
      </c>
      <c r="G450">
        <v>3</v>
      </c>
      <c r="H450">
        <v>1</v>
      </c>
      <c r="I450">
        <v>0</v>
      </c>
      <c r="J450">
        <v>65.099999999999994</v>
      </c>
      <c r="K450">
        <v>74</v>
      </c>
      <c r="L450">
        <v>10.1938771542188</v>
      </c>
      <c r="M450">
        <v>3.44387741696581</v>
      </c>
      <c r="N450">
        <v>0.55102038671453102</v>
      </c>
      <c r="O450">
        <v>0.24291497975708501</v>
      </c>
      <c r="P450">
        <v>0.33136094674556199</v>
      </c>
      <c r="Q450">
        <v>2.7551019335726501</v>
      </c>
      <c r="R450">
        <v>2.9024264522315701</v>
      </c>
      <c r="S450">
        <v>1.79400038719177</v>
      </c>
      <c r="T450">
        <v>24.219005227088893</v>
      </c>
      <c r="U450">
        <v>1.30102035752042</v>
      </c>
    </row>
    <row r="451" spans="1:21" x14ac:dyDescent="0.45">
      <c r="A451">
        <v>1993</v>
      </c>
      <c r="B451" t="s">
        <v>1001</v>
      </c>
      <c r="C451" t="s">
        <v>59</v>
      </c>
      <c r="D451">
        <v>17</v>
      </c>
      <c r="E451">
        <v>17</v>
      </c>
      <c r="F451">
        <v>1</v>
      </c>
      <c r="G451">
        <v>4</v>
      </c>
      <c r="H451">
        <v>5</v>
      </c>
      <c r="I451">
        <v>0</v>
      </c>
      <c r="J451">
        <v>112.2</v>
      </c>
      <c r="K451">
        <v>85</v>
      </c>
      <c r="L451">
        <v>6.7899419012485698</v>
      </c>
      <c r="M451">
        <v>3.5147934547639599</v>
      </c>
      <c r="N451">
        <v>0.87869836369099197</v>
      </c>
      <c r="O451">
        <v>0.225653206650831</v>
      </c>
      <c r="P451">
        <v>0.25846153846153802</v>
      </c>
      <c r="Q451">
        <v>3.2751484464846001</v>
      </c>
      <c r="R451">
        <v>3.9735549773594498</v>
      </c>
      <c r="S451">
        <v>1.78610432147979</v>
      </c>
      <c r="T451">
        <v>17.020523534101528</v>
      </c>
      <c r="U451">
        <v>1.23372800558634</v>
      </c>
    </row>
    <row r="452" spans="1:21" x14ac:dyDescent="0.45">
      <c r="A452">
        <v>2023</v>
      </c>
      <c r="B452" t="s">
        <v>1564</v>
      </c>
      <c r="C452" t="s">
        <v>54</v>
      </c>
      <c r="D452">
        <v>23</v>
      </c>
      <c r="E452">
        <v>23</v>
      </c>
      <c r="F452">
        <v>1</v>
      </c>
      <c r="G452">
        <v>5</v>
      </c>
      <c r="H452">
        <v>5</v>
      </c>
      <c r="I452">
        <v>0</v>
      </c>
      <c r="J452">
        <v>117</v>
      </c>
      <c r="K452">
        <v>98</v>
      </c>
      <c r="L452">
        <v>7.5384620300333403</v>
      </c>
      <c r="M452">
        <v>3.00000019562551</v>
      </c>
      <c r="N452">
        <v>1.38461547490408</v>
      </c>
      <c r="O452">
        <v>0.24666666666666601</v>
      </c>
      <c r="P452">
        <v>0.27844311377245501</v>
      </c>
      <c r="Q452">
        <v>4.4615387524687096</v>
      </c>
      <c r="R452">
        <v>4.6311088252968</v>
      </c>
      <c r="S452">
        <v>1.7849310636520299</v>
      </c>
      <c r="T452">
        <v>12.572123143983864</v>
      </c>
      <c r="U452">
        <v>1.2820513656519199</v>
      </c>
    </row>
    <row r="453" spans="1:21" x14ac:dyDescent="0.45">
      <c r="A453">
        <v>1969</v>
      </c>
      <c r="B453" t="s">
        <v>1528</v>
      </c>
      <c r="C453" t="s">
        <v>379</v>
      </c>
      <c r="D453">
        <v>32</v>
      </c>
      <c r="E453">
        <v>26</v>
      </c>
      <c r="F453">
        <v>0.8125</v>
      </c>
      <c r="G453">
        <v>5</v>
      </c>
      <c r="H453">
        <v>14</v>
      </c>
      <c r="I453">
        <v>0</v>
      </c>
      <c r="J453">
        <v>165.2</v>
      </c>
      <c r="K453">
        <v>124</v>
      </c>
      <c r="L453">
        <v>6.7364170633260096</v>
      </c>
      <c r="M453">
        <v>5.2152906296717498</v>
      </c>
      <c r="N453">
        <v>0.543259440590807</v>
      </c>
      <c r="O453">
        <v>0.237717908082408</v>
      </c>
      <c r="P453">
        <v>0.28169014084506999</v>
      </c>
      <c r="Q453">
        <v>4.4004014687855397</v>
      </c>
      <c r="R453">
        <v>3.60725635034989</v>
      </c>
      <c r="S453">
        <v>1.78462445735931</v>
      </c>
      <c r="T453">
        <v>9.0346613153815074</v>
      </c>
      <c r="U453">
        <v>1.48490913761487</v>
      </c>
    </row>
    <row r="454" spans="1:21" x14ac:dyDescent="0.45">
      <c r="A454">
        <v>1934</v>
      </c>
      <c r="B454" t="s">
        <v>1638</v>
      </c>
      <c r="C454" t="s">
        <v>355</v>
      </c>
      <c r="D454">
        <v>39</v>
      </c>
      <c r="E454">
        <v>23</v>
      </c>
      <c r="F454">
        <v>0.58974358974358976</v>
      </c>
      <c r="G454">
        <v>11</v>
      </c>
      <c r="H454">
        <v>12</v>
      </c>
      <c r="I454">
        <v>3</v>
      </c>
      <c r="J454">
        <v>207.2</v>
      </c>
      <c r="K454">
        <v>88</v>
      </c>
      <c r="L454">
        <v>3.8138035194893001</v>
      </c>
      <c r="M454">
        <v>4.9406091047929603</v>
      </c>
      <c r="N454">
        <v>0.52006411629399596</v>
      </c>
      <c r="O454">
        <v>0.24876237623762301</v>
      </c>
      <c r="P454">
        <v>0.266949152542372</v>
      </c>
      <c r="Q454">
        <v>4.6805770466459604</v>
      </c>
      <c r="R454">
        <v>4.7747957275279997</v>
      </c>
      <c r="S454">
        <v>1.78156113624572</v>
      </c>
      <c r="T454">
        <v>7.4003308736360678</v>
      </c>
      <c r="U454">
        <v>1.5168536725241499</v>
      </c>
    </row>
    <row r="455" spans="1:21" x14ac:dyDescent="0.45">
      <c r="A455">
        <v>1933</v>
      </c>
      <c r="B455" t="s">
        <v>872</v>
      </c>
      <c r="C455" t="s">
        <v>37</v>
      </c>
      <c r="D455">
        <v>28</v>
      </c>
      <c r="E455">
        <v>19</v>
      </c>
      <c r="F455">
        <v>0.6785714285714286</v>
      </c>
      <c r="G455">
        <v>8</v>
      </c>
      <c r="H455">
        <v>7</v>
      </c>
      <c r="I455">
        <v>1</v>
      </c>
      <c r="J455">
        <v>145</v>
      </c>
      <c r="K455">
        <v>40</v>
      </c>
      <c r="L455">
        <v>2.4827586206896499</v>
      </c>
      <c r="M455">
        <v>1.9241379310344799</v>
      </c>
      <c r="N455">
        <v>0.31034482758620602</v>
      </c>
      <c r="O455">
        <v>0.25868055555555503</v>
      </c>
      <c r="P455">
        <v>0.27118644067796599</v>
      </c>
      <c r="Q455">
        <v>2.8551724137930998</v>
      </c>
      <c r="R455">
        <v>3.54154529735959</v>
      </c>
      <c r="S455">
        <v>1.78050601482391</v>
      </c>
      <c r="T455">
        <v>10.301499085766908</v>
      </c>
      <c r="U455">
        <v>1.2413793103448201</v>
      </c>
    </row>
    <row r="456" spans="1:21" x14ac:dyDescent="0.45">
      <c r="A456">
        <v>1979</v>
      </c>
      <c r="B456" t="s">
        <v>1490</v>
      </c>
      <c r="C456" t="s">
        <v>95</v>
      </c>
      <c r="D456">
        <v>17</v>
      </c>
      <c r="E456">
        <v>17</v>
      </c>
      <c r="F456">
        <v>1</v>
      </c>
      <c r="G456">
        <v>7</v>
      </c>
      <c r="H456">
        <v>7</v>
      </c>
      <c r="I456">
        <v>0</v>
      </c>
      <c r="J456">
        <v>111</v>
      </c>
      <c r="K456">
        <v>58</v>
      </c>
      <c r="L456">
        <v>4.7027027027027</v>
      </c>
      <c r="M456">
        <v>2.6756756756756701</v>
      </c>
      <c r="N456">
        <v>0.81081081081080997</v>
      </c>
      <c r="O456">
        <v>0.25171624713958801</v>
      </c>
      <c r="P456">
        <v>0.27100271002710002</v>
      </c>
      <c r="Q456">
        <v>4.2972972972972903</v>
      </c>
      <c r="R456">
        <v>3.8312646264428398</v>
      </c>
      <c r="S456">
        <v>1.77836453914642</v>
      </c>
      <c r="T456">
        <v>16.946767961277651</v>
      </c>
      <c r="U456">
        <v>1.28828828828828</v>
      </c>
    </row>
    <row r="457" spans="1:21" x14ac:dyDescent="0.45">
      <c r="A457">
        <v>2023</v>
      </c>
      <c r="B457" t="s">
        <v>1818</v>
      </c>
      <c r="C457" t="s">
        <v>68</v>
      </c>
      <c r="D457">
        <v>29</v>
      </c>
      <c r="E457">
        <v>29</v>
      </c>
      <c r="F457">
        <v>1</v>
      </c>
      <c r="G457">
        <v>10</v>
      </c>
      <c r="H457">
        <v>13</v>
      </c>
      <c r="I457">
        <v>0</v>
      </c>
      <c r="J457">
        <v>152.19999999999999</v>
      </c>
      <c r="K457">
        <v>177</v>
      </c>
      <c r="L457">
        <v>10.4344985118681</v>
      </c>
      <c r="M457">
        <v>3.1244543566610901</v>
      </c>
      <c r="N457">
        <v>1.5327511938337399</v>
      </c>
      <c r="O457">
        <v>0.26351351351351299</v>
      </c>
      <c r="P457">
        <v>0.33419023136246701</v>
      </c>
      <c r="Q457">
        <v>5.1877732714372797</v>
      </c>
      <c r="R457">
        <v>4.3685775515985004</v>
      </c>
      <c r="S457">
        <v>1.77733874320983</v>
      </c>
      <c r="T457">
        <v>9.9285819448273269</v>
      </c>
      <c r="U457">
        <v>1.3689957244070601</v>
      </c>
    </row>
    <row r="458" spans="1:21" x14ac:dyDescent="0.45">
      <c r="A458">
        <v>1920</v>
      </c>
      <c r="B458" t="s">
        <v>1267</v>
      </c>
      <c r="C458" t="s">
        <v>132</v>
      </c>
      <c r="D458">
        <v>24</v>
      </c>
      <c r="E458">
        <v>20</v>
      </c>
      <c r="F458">
        <v>0.83333333333333337</v>
      </c>
      <c r="G458">
        <v>9</v>
      </c>
      <c r="H458">
        <v>9</v>
      </c>
      <c r="I458">
        <v>2</v>
      </c>
      <c r="J458">
        <v>150</v>
      </c>
      <c r="K458">
        <v>26</v>
      </c>
      <c r="L458">
        <v>1.56</v>
      </c>
      <c r="M458">
        <v>2.52</v>
      </c>
      <c r="N458">
        <v>0.18</v>
      </c>
      <c r="O458">
        <v>0.286644951140065</v>
      </c>
      <c r="P458">
        <v>0.29572649572649501</v>
      </c>
      <c r="Q458">
        <v>3.84</v>
      </c>
      <c r="R458">
        <v>3.63631919225057</v>
      </c>
      <c r="S458">
        <v>1.7762465476989699</v>
      </c>
      <c r="T458">
        <v>11.989664196968047</v>
      </c>
      <c r="U458">
        <v>1.45333333333333</v>
      </c>
    </row>
    <row r="459" spans="1:21" x14ac:dyDescent="0.45">
      <c r="A459">
        <v>1964</v>
      </c>
      <c r="B459" t="s">
        <v>764</v>
      </c>
      <c r="C459" t="s">
        <v>46</v>
      </c>
      <c r="D459">
        <v>13</v>
      </c>
      <c r="E459">
        <v>12</v>
      </c>
      <c r="F459">
        <v>0.92307692307692313</v>
      </c>
      <c r="G459">
        <v>9</v>
      </c>
      <c r="H459">
        <v>3</v>
      </c>
      <c r="I459">
        <v>0</v>
      </c>
      <c r="J459">
        <v>96</v>
      </c>
      <c r="K459">
        <v>49</v>
      </c>
      <c r="L459">
        <v>4.59375</v>
      </c>
      <c r="M459">
        <v>3.28125</v>
      </c>
      <c r="N459">
        <v>0.28125</v>
      </c>
      <c r="O459">
        <v>0.21813031161473001</v>
      </c>
      <c r="P459">
        <v>0.245847176079734</v>
      </c>
      <c r="Q459">
        <v>2.0625</v>
      </c>
      <c r="R459">
        <v>3.1465173880259099</v>
      </c>
      <c r="S459">
        <v>1.7727853059768599</v>
      </c>
      <c r="T459">
        <v>22.091632274480869</v>
      </c>
      <c r="U459">
        <v>1.1666666666666601</v>
      </c>
    </row>
    <row r="460" spans="1:21" x14ac:dyDescent="0.45">
      <c r="A460">
        <v>1933</v>
      </c>
      <c r="B460" t="s">
        <v>1429</v>
      </c>
      <c r="C460" t="s">
        <v>46</v>
      </c>
      <c r="D460">
        <v>26</v>
      </c>
      <c r="E460">
        <v>22</v>
      </c>
      <c r="F460">
        <v>0.84615384615384615</v>
      </c>
      <c r="G460">
        <v>12</v>
      </c>
      <c r="H460">
        <v>4</v>
      </c>
      <c r="I460">
        <v>1</v>
      </c>
      <c r="J460">
        <v>157</v>
      </c>
      <c r="K460">
        <v>76</v>
      </c>
      <c r="L460">
        <v>4.3566878980891701</v>
      </c>
      <c r="M460">
        <v>3.6114649681528599</v>
      </c>
      <c r="N460">
        <v>0.45859872611464902</v>
      </c>
      <c r="O460">
        <v>0.25682182985553698</v>
      </c>
      <c r="P460">
        <v>0.28200371057513901</v>
      </c>
      <c r="Q460">
        <v>4.1847133757961696</v>
      </c>
      <c r="R460">
        <v>3.8173634392440698</v>
      </c>
      <c r="S460">
        <v>1.77259922027587</v>
      </c>
      <c r="T460">
        <v>11.044656680180422</v>
      </c>
      <c r="U460">
        <v>1.4203821656050899</v>
      </c>
    </row>
    <row r="461" spans="1:21" x14ac:dyDescent="0.45">
      <c r="A461">
        <v>1978</v>
      </c>
      <c r="B461" t="s">
        <v>951</v>
      </c>
      <c r="C461" t="s">
        <v>229</v>
      </c>
      <c r="D461">
        <v>30</v>
      </c>
      <c r="E461">
        <v>30</v>
      </c>
      <c r="F461">
        <v>1</v>
      </c>
      <c r="G461">
        <v>14</v>
      </c>
      <c r="H461">
        <v>8</v>
      </c>
      <c r="I461">
        <v>0</v>
      </c>
      <c r="J461">
        <v>190.1</v>
      </c>
      <c r="K461">
        <v>86</v>
      </c>
      <c r="L461">
        <v>4.0665500211044199</v>
      </c>
      <c r="M461">
        <v>4.6812610708062596</v>
      </c>
      <c r="N461">
        <v>0.47285465361679402</v>
      </c>
      <c r="O461">
        <v>0.239099859353023</v>
      </c>
      <c r="P461">
        <v>0.26016260162601601</v>
      </c>
      <c r="Q461">
        <v>3.1208407138708401</v>
      </c>
      <c r="R461">
        <v>3.97188342831413</v>
      </c>
      <c r="S461">
        <v>1.7669603824615401</v>
      </c>
      <c r="T461">
        <v>9.5415860652923161</v>
      </c>
      <c r="U461">
        <v>1.41331002025464</v>
      </c>
    </row>
    <row r="462" spans="1:21" x14ac:dyDescent="0.45">
      <c r="A462">
        <v>1989</v>
      </c>
      <c r="B462" t="s">
        <v>966</v>
      </c>
      <c r="C462" t="s">
        <v>59</v>
      </c>
      <c r="D462">
        <v>17</v>
      </c>
      <c r="E462">
        <v>17</v>
      </c>
      <c r="F462">
        <v>1</v>
      </c>
      <c r="G462">
        <v>6</v>
      </c>
      <c r="H462">
        <v>8</v>
      </c>
      <c r="I462">
        <v>0</v>
      </c>
      <c r="J462">
        <v>107.1</v>
      </c>
      <c r="K462">
        <v>54</v>
      </c>
      <c r="L462">
        <v>4.5279505251274497</v>
      </c>
      <c r="M462">
        <v>2.6832299408162701</v>
      </c>
      <c r="N462">
        <v>0.50310561390305097</v>
      </c>
      <c r="O462">
        <v>0.27336448598130803</v>
      </c>
      <c r="P462">
        <v>0.30163043478260798</v>
      </c>
      <c r="Q462">
        <v>3.18633555471932</v>
      </c>
      <c r="R462">
        <v>3.40549784028223</v>
      </c>
      <c r="S462">
        <v>1.7657722234725901</v>
      </c>
      <c r="T462">
        <v>16.826770600150564</v>
      </c>
      <c r="U462">
        <v>1.3881988235473</v>
      </c>
    </row>
    <row r="463" spans="1:21" x14ac:dyDescent="0.45">
      <c r="A463">
        <v>2015</v>
      </c>
      <c r="B463" t="s">
        <v>1268</v>
      </c>
      <c r="C463" t="s">
        <v>106</v>
      </c>
      <c r="D463">
        <v>21</v>
      </c>
      <c r="E463">
        <v>21</v>
      </c>
      <c r="F463">
        <v>1</v>
      </c>
      <c r="G463">
        <v>10</v>
      </c>
      <c r="H463">
        <v>6</v>
      </c>
      <c r="I463">
        <v>0</v>
      </c>
      <c r="J463">
        <v>121.2</v>
      </c>
      <c r="K463">
        <v>98</v>
      </c>
      <c r="L463">
        <v>7.2493147654362602</v>
      </c>
      <c r="M463">
        <v>2.73698618695042</v>
      </c>
      <c r="N463">
        <v>0.96164379541501399</v>
      </c>
      <c r="O463">
        <v>0.24948024948024899</v>
      </c>
      <c r="P463">
        <v>0.28918918918918901</v>
      </c>
      <c r="Q463">
        <v>3.8465751816600502</v>
      </c>
      <c r="R463">
        <v>3.92263481290462</v>
      </c>
      <c r="S463">
        <v>1.76566886901855</v>
      </c>
      <c r="T463">
        <v>13.620874132428815</v>
      </c>
      <c r="U463">
        <v>1.2904109049585999</v>
      </c>
    </row>
    <row r="464" spans="1:21" x14ac:dyDescent="0.45">
      <c r="A464">
        <v>1983</v>
      </c>
      <c r="B464" t="s">
        <v>1029</v>
      </c>
      <c r="C464" t="s">
        <v>46</v>
      </c>
      <c r="D464">
        <v>15</v>
      </c>
      <c r="E464">
        <v>15</v>
      </c>
      <c r="F464">
        <v>1</v>
      </c>
      <c r="G464">
        <v>8</v>
      </c>
      <c r="H464">
        <v>2</v>
      </c>
      <c r="I464">
        <v>0</v>
      </c>
      <c r="J464">
        <v>97.1</v>
      </c>
      <c r="K464">
        <v>27</v>
      </c>
      <c r="L464">
        <v>2.4965754729271099</v>
      </c>
      <c r="M464">
        <v>2.3116439564139899</v>
      </c>
      <c r="N464">
        <v>0.27739727476967901</v>
      </c>
      <c r="O464">
        <v>0.264397905759162</v>
      </c>
      <c r="P464">
        <v>0.27840909090909</v>
      </c>
      <c r="Q464">
        <v>3.3287672972361499</v>
      </c>
      <c r="R464">
        <v>3.4023609871935001</v>
      </c>
      <c r="S464">
        <v>1.7650234699249201</v>
      </c>
      <c r="T464">
        <v>19.062253475189138</v>
      </c>
      <c r="U464">
        <v>1.2945206155918301</v>
      </c>
    </row>
    <row r="465" spans="1:21" x14ac:dyDescent="0.45">
      <c r="A465">
        <v>1950</v>
      </c>
      <c r="B465" t="s">
        <v>858</v>
      </c>
      <c r="C465" t="s">
        <v>46</v>
      </c>
      <c r="D465">
        <v>20</v>
      </c>
      <c r="E465">
        <v>12</v>
      </c>
      <c r="F465">
        <v>0.6</v>
      </c>
      <c r="G465">
        <v>9</v>
      </c>
      <c r="H465">
        <v>1</v>
      </c>
      <c r="I465">
        <v>1</v>
      </c>
      <c r="J465">
        <v>112</v>
      </c>
      <c r="K465">
        <v>59</v>
      </c>
      <c r="L465">
        <v>4.7410714285714199</v>
      </c>
      <c r="M465">
        <v>4.1785714285714199</v>
      </c>
      <c r="N465">
        <v>0.5625</v>
      </c>
      <c r="O465">
        <v>0.21167883211678801</v>
      </c>
      <c r="P465">
        <v>0.231884057971014</v>
      </c>
      <c r="Q465">
        <v>2.8125</v>
      </c>
      <c r="R465">
        <v>3.7892039026532802</v>
      </c>
      <c r="S465">
        <v>1.7616990804672199</v>
      </c>
      <c r="T465">
        <v>14.269762551784481</v>
      </c>
      <c r="U465">
        <v>1.2410714285714199</v>
      </c>
    </row>
    <row r="466" spans="1:21" x14ac:dyDescent="0.45">
      <c r="A466">
        <v>2014</v>
      </c>
      <c r="B466" t="s">
        <v>1406</v>
      </c>
      <c r="C466" t="s">
        <v>56</v>
      </c>
      <c r="D466">
        <v>31</v>
      </c>
      <c r="E466">
        <v>31</v>
      </c>
      <c r="F466">
        <v>1</v>
      </c>
      <c r="G466">
        <v>11</v>
      </c>
      <c r="H466">
        <v>13</v>
      </c>
      <c r="I466">
        <v>0</v>
      </c>
      <c r="J466">
        <v>168</v>
      </c>
      <c r="K466">
        <v>174</v>
      </c>
      <c r="L466">
        <v>9.3214294180578801</v>
      </c>
      <c r="M466">
        <v>3.1607145727897401</v>
      </c>
      <c r="N466">
        <v>1.07142866874228</v>
      </c>
      <c r="O466">
        <v>0.23816793893129701</v>
      </c>
      <c r="P466">
        <v>0.29501084598698402</v>
      </c>
      <c r="Q466">
        <v>4.1250003746577999</v>
      </c>
      <c r="R466">
        <v>3.75129984392871</v>
      </c>
      <c r="S466">
        <v>1.7616628408432</v>
      </c>
      <c r="T466">
        <v>9.2061090392451099</v>
      </c>
      <c r="U466">
        <v>1.2797620209977301</v>
      </c>
    </row>
    <row r="467" spans="1:21" x14ac:dyDescent="0.45">
      <c r="A467">
        <v>1997</v>
      </c>
      <c r="B467" t="s">
        <v>957</v>
      </c>
      <c r="C467" t="s">
        <v>54</v>
      </c>
      <c r="D467">
        <v>19</v>
      </c>
      <c r="E467">
        <v>19</v>
      </c>
      <c r="F467">
        <v>1</v>
      </c>
      <c r="G467">
        <v>11</v>
      </c>
      <c r="H467">
        <v>6</v>
      </c>
      <c r="I467">
        <v>0</v>
      </c>
      <c r="J467">
        <v>117</v>
      </c>
      <c r="K467">
        <v>88</v>
      </c>
      <c r="L467">
        <v>6.7692312106421797</v>
      </c>
      <c r="M467">
        <v>3.3846156053210898</v>
      </c>
      <c r="N467">
        <v>0.84615390133027302</v>
      </c>
      <c r="O467">
        <v>0.22528735632183899</v>
      </c>
      <c r="P467">
        <v>0.25892857142857101</v>
      </c>
      <c r="Q467">
        <v>3.1538463595037398</v>
      </c>
      <c r="R467">
        <v>4.0579296461720196</v>
      </c>
      <c r="S467">
        <v>1.7581253051757799</v>
      </c>
      <c r="T467">
        <v>14.990331549393492</v>
      </c>
      <c r="U467">
        <v>1.2136752928171499</v>
      </c>
    </row>
    <row r="468" spans="1:21" x14ac:dyDescent="0.45">
      <c r="A468">
        <v>2016</v>
      </c>
      <c r="B468" t="s">
        <v>212</v>
      </c>
      <c r="C468" t="s">
        <v>56</v>
      </c>
      <c r="D468">
        <v>19</v>
      </c>
      <c r="E468">
        <v>19</v>
      </c>
      <c r="F468">
        <v>1</v>
      </c>
      <c r="G468">
        <v>6</v>
      </c>
      <c r="H468">
        <v>8</v>
      </c>
      <c r="I468">
        <v>0</v>
      </c>
      <c r="J468">
        <v>89</v>
      </c>
      <c r="K468">
        <v>98</v>
      </c>
      <c r="L468">
        <v>9.9101123595505598</v>
      </c>
      <c r="M468">
        <v>5.1573033707865097</v>
      </c>
      <c r="N468">
        <v>0.50561797752808901</v>
      </c>
      <c r="O468">
        <v>0.26571428571428501</v>
      </c>
      <c r="P468">
        <v>0.35627530364372401</v>
      </c>
      <c r="Q468">
        <v>3.5393258426966199</v>
      </c>
      <c r="R468">
        <v>3.3937513940789699</v>
      </c>
      <c r="S468">
        <v>1.75383341312408</v>
      </c>
      <c r="T468">
        <v>14.953737522426366</v>
      </c>
      <c r="U468">
        <v>1.61797752808988</v>
      </c>
    </row>
    <row r="469" spans="1:21" x14ac:dyDescent="0.45">
      <c r="A469">
        <v>1962</v>
      </c>
      <c r="B469" t="s">
        <v>1160</v>
      </c>
      <c r="C469" t="s">
        <v>753</v>
      </c>
      <c r="D469">
        <v>34</v>
      </c>
      <c r="E469">
        <v>26</v>
      </c>
      <c r="F469">
        <v>0.76470588235294112</v>
      </c>
      <c r="G469">
        <v>11</v>
      </c>
      <c r="H469">
        <v>12</v>
      </c>
      <c r="I469">
        <v>0</v>
      </c>
      <c r="J469">
        <v>197</v>
      </c>
      <c r="K469">
        <v>123</v>
      </c>
      <c r="L469">
        <v>5.6192893401015196</v>
      </c>
      <c r="M469">
        <v>4.1116751269035499</v>
      </c>
      <c r="N469">
        <v>1.09644670050761</v>
      </c>
      <c r="O469">
        <v>0.22868741542625101</v>
      </c>
      <c r="P469">
        <v>0.24493243243243201</v>
      </c>
      <c r="Q469">
        <v>3.6548223350253801</v>
      </c>
      <c r="R469">
        <v>4.3531410386719598</v>
      </c>
      <c r="S469">
        <v>1.74840176105499</v>
      </c>
      <c r="T469">
        <v>8.3306201556149535</v>
      </c>
      <c r="U469">
        <v>1.3147208121827401</v>
      </c>
    </row>
    <row r="470" spans="1:21" x14ac:dyDescent="0.45">
      <c r="A470">
        <v>1960</v>
      </c>
      <c r="B470" t="s">
        <v>981</v>
      </c>
      <c r="C470" t="s">
        <v>210</v>
      </c>
      <c r="D470">
        <v>36</v>
      </c>
      <c r="E470">
        <v>27</v>
      </c>
      <c r="F470">
        <v>0.75</v>
      </c>
      <c r="G470">
        <v>10</v>
      </c>
      <c r="H470">
        <v>7</v>
      </c>
      <c r="I470">
        <v>2</v>
      </c>
      <c r="J470">
        <v>181.2</v>
      </c>
      <c r="K470">
        <v>112</v>
      </c>
      <c r="L470">
        <v>5.5486227657672398</v>
      </c>
      <c r="M470">
        <v>5.5981640404615902</v>
      </c>
      <c r="N470">
        <v>0.49541274694350401</v>
      </c>
      <c r="O470">
        <v>0.22155688622754399</v>
      </c>
      <c r="P470">
        <v>0.25274725274725202</v>
      </c>
      <c r="Q470">
        <v>3.2201828551327698</v>
      </c>
      <c r="R470">
        <v>3.9251275730229902</v>
      </c>
      <c r="S470">
        <v>1.74600517749786</v>
      </c>
      <c r="T470">
        <v>7.8570232987403701</v>
      </c>
      <c r="U470">
        <v>1.4366969661361599</v>
      </c>
    </row>
    <row r="471" spans="1:21" x14ac:dyDescent="0.45">
      <c r="A471">
        <v>1939</v>
      </c>
      <c r="B471" t="s">
        <v>793</v>
      </c>
      <c r="C471" t="s">
        <v>46</v>
      </c>
      <c r="D471">
        <v>21</v>
      </c>
      <c r="E471">
        <v>11</v>
      </c>
      <c r="F471">
        <v>0.52380952380952384</v>
      </c>
      <c r="G471">
        <v>8</v>
      </c>
      <c r="H471">
        <v>3</v>
      </c>
      <c r="I471">
        <v>2</v>
      </c>
      <c r="J471">
        <v>116</v>
      </c>
      <c r="K471">
        <v>55</v>
      </c>
      <c r="L471">
        <v>4.2672413793103399</v>
      </c>
      <c r="M471">
        <v>3.1810344827586201</v>
      </c>
      <c r="N471">
        <v>0.46551724137931</v>
      </c>
      <c r="O471">
        <v>0.20476190476190401</v>
      </c>
      <c r="P471">
        <v>0.22284122562674</v>
      </c>
      <c r="Q471">
        <v>2.4051724137931001</v>
      </c>
      <c r="R471">
        <v>3.7890218142805399</v>
      </c>
      <c r="S471">
        <v>1.7446142435073799</v>
      </c>
      <c r="T471">
        <v>13.458452735628359</v>
      </c>
      <c r="U471">
        <v>1.0948275862068899</v>
      </c>
    </row>
    <row r="472" spans="1:21" x14ac:dyDescent="0.45">
      <c r="A472">
        <v>1988</v>
      </c>
      <c r="B472" t="s">
        <v>973</v>
      </c>
      <c r="C472" t="s">
        <v>59</v>
      </c>
      <c r="D472">
        <v>22</v>
      </c>
      <c r="E472">
        <v>22</v>
      </c>
      <c r="F472">
        <v>1</v>
      </c>
      <c r="G472">
        <v>12</v>
      </c>
      <c r="H472">
        <v>7</v>
      </c>
      <c r="I472">
        <v>0</v>
      </c>
      <c r="J472">
        <v>143.1</v>
      </c>
      <c r="K472">
        <v>64</v>
      </c>
      <c r="L472">
        <v>4.0186047937652098</v>
      </c>
      <c r="M472">
        <v>2.7000000958110002</v>
      </c>
      <c r="N472">
        <v>0.75348839883097796</v>
      </c>
      <c r="O472">
        <v>0.248188405797101</v>
      </c>
      <c r="P472">
        <v>0.26260504201680601</v>
      </c>
      <c r="Q472">
        <v>3.2023256950316501</v>
      </c>
      <c r="R472">
        <v>3.8642487459971799</v>
      </c>
      <c r="S472">
        <v>1.7430901527404701</v>
      </c>
      <c r="T472">
        <v>12.83548203381619</v>
      </c>
      <c r="U472">
        <v>1.2558139980516301</v>
      </c>
    </row>
    <row r="473" spans="1:21" x14ac:dyDescent="0.45">
      <c r="A473">
        <v>1946</v>
      </c>
      <c r="B473" t="s">
        <v>868</v>
      </c>
      <c r="C473" t="s">
        <v>322</v>
      </c>
      <c r="D473">
        <v>42</v>
      </c>
      <c r="E473">
        <v>30</v>
      </c>
      <c r="F473">
        <v>0.7142857142857143</v>
      </c>
      <c r="G473">
        <v>14</v>
      </c>
      <c r="H473">
        <v>11</v>
      </c>
      <c r="I473">
        <v>2</v>
      </c>
      <c r="J473">
        <v>222</v>
      </c>
      <c r="K473">
        <v>85</v>
      </c>
      <c r="L473">
        <v>3.4459459459459398</v>
      </c>
      <c r="M473">
        <v>4.4594594594594597</v>
      </c>
      <c r="N473">
        <v>0.40540540540540498</v>
      </c>
      <c r="O473">
        <v>0.24879807692307601</v>
      </c>
      <c r="P473">
        <v>0.26729986431478903</v>
      </c>
      <c r="Q473">
        <v>2.8378378378378302</v>
      </c>
      <c r="R473">
        <v>3.9794302111273399</v>
      </c>
      <c r="S473">
        <v>1.7421337366104099</v>
      </c>
      <c r="T473">
        <v>6.7196586983544382</v>
      </c>
      <c r="U473">
        <v>1.42792792792792</v>
      </c>
    </row>
    <row r="474" spans="1:21" x14ac:dyDescent="0.45">
      <c r="A474">
        <v>1977</v>
      </c>
      <c r="B474" t="s">
        <v>435</v>
      </c>
      <c r="C474" t="s">
        <v>68</v>
      </c>
      <c r="D474">
        <v>23</v>
      </c>
      <c r="E474">
        <v>23</v>
      </c>
      <c r="F474">
        <v>1</v>
      </c>
      <c r="G474">
        <v>8</v>
      </c>
      <c r="H474">
        <v>8</v>
      </c>
      <c r="I474">
        <v>0</v>
      </c>
      <c r="J474">
        <v>141.1</v>
      </c>
      <c r="K474">
        <v>110</v>
      </c>
      <c r="L474">
        <v>7.0047164769646599</v>
      </c>
      <c r="M474">
        <v>4.2665091268784696</v>
      </c>
      <c r="N474">
        <v>0.70047164769646597</v>
      </c>
      <c r="O474">
        <v>0.24954128440366899</v>
      </c>
      <c r="P474">
        <v>0.294811320754717</v>
      </c>
      <c r="Q474">
        <v>3.94811292338008</v>
      </c>
      <c r="R474">
        <v>3.67908069027323</v>
      </c>
      <c r="S474">
        <v>1.7403204441070499</v>
      </c>
      <c r="T474">
        <v>12.257909215014873</v>
      </c>
      <c r="U474">
        <v>1.43632065133719</v>
      </c>
    </row>
    <row r="475" spans="1:21" x14ac:dyDescent="0.45">
      <c r="A475">
        <v>1932</v>
      </c>
      <c r="B475" t="s">
        <v>1252</v>
      </c>
      <c r="C475" t="s">
        <v>106</v>
      </c>
      <c r="D475">
        <v>25</v>
      </c>
      <c r="E475">
        <v>19</v>
      </c>
      <c r="F475">
        <v>0.76</v>
      </c>
      <c r="G475">
        <v>8</v>
      </c>
      <c r="H475">
        <v>6</v>
      </c>
      <c r="I475">
        <v>0</v>
      </c>
      <c r="J475">
        <v>141.19999999999999</v>
      </c>
      <c r="K475">
        <v>30</v>
      </c>
      <c r="L475">
        <v>1.90588187395259</v>
      </c>
      <c r="M475">
        <v>3.3670579773162501</v>
      </c>
      <c r="N475">
        <v>0.254117583193679</v>
      </c>
      <c r="O475">
        <v>0.25806451612903197</v>
      </c>
      <c r="P475">
        <v>0.26717557251908303</v>
      </c>
      <c r="Q475">
        <v>3.8117637479051898</v>
      </c>
      <c r="R475">
        <v>4.1175564190980696</v>
      </c>
      <c r="S475">
        <v>1.7403033971786499</v>
      </c>
      <c r="T475">
        <v>11.277166013717652</v>
      </c>
      <c r="U475">
        <v>1.3905878858098499</v>
      </c>
    </row>
    <row r="476" spans="1:21" x14ac:dyDescent="0.45">
      <c r="A476">
        <v>2000</v>
      </c>
      <c r="B476" t="s">
        <v>1132</v>
      </c>
      <c r="C476" t="s">
        <v>73</v>
      </c>
      <c r="D476">
        <v>19</v>
      </c>
      <c r="E476">
        <v>19</v>
      </c>
      <c r="F476">
        <v>1</v>
      </c>
      <c r="G476">
        <v>4</v>
      </c>
      <c r="H476">
        <v>5</v>
      </c>
      <c r="I476">
        <v>0</v>
      </c>
      <c r="J476">
        <v>118</v>
      </c>
      <c r="K476">
        <v>76</v>
      </c>
      <c r="L476">
        <v>5.7966101694915197</v>
      </c>
      <c r="M476">
        <v>2.6694915254237199</v>
      </c>
      <c r="N476">
        <v>0.99152542372881303</v>
      </c>
      <c r="O476">
        <v>0.27038626609442001</v>
      </c>
      <c r="P476">
        <v>0.29973474801061001</v>
      </c>
      <c r="Q476">
        <v>3.5847457627118602</v>
      </c>
      <c r="R476">
        <v>4.2951848110910102</v>
      </c>
      <c r="S476">
        <v>1.73721623420715</v>
      </c>
      <c r="T476">
        <v>14.812054207450435</v>
      </c>
      <c r="U476">
        <v>1.36440677966101</v>
      </c>
    </row>
    <row r="477" spans="1:21" x14ac:dyDescent="0.45">
      <c r="A477">
        <v>2002</v>
      </c>
      <c r="B477" t="s">
        <v>648</v>
      </c>
      <c r="C477" t="s">
        <v>73</v>
      </c>
      <c r="D477">
        <v>17</v>
      </c>
      <c r="E477">
        <v>17</v>
      </c>
      <c r="F477">
        <v>1</v>
      </c>
      <c r="G477">
        <v>6</v>
      </c>
      <c r="H477">
        <v>7</v>
      </c>
      <c r="I477">
        <v>0</v>
      </c>
      <c r="J477">
        <v>97.2</v>
      </c>
      <c r="K477">
        <v>90</v>
      </c>
      <c r="L477">
        <v>8.2935162221775691</v>
      </c>
      <c r="M477">
        <v>3.0409559481317698</v>
      </c>
      <c r="N477">
        <v>1.0136519827105901</v>
      </c>
      <c r="O477">
        <v>0.269035532994923</v>
      </c>
      <c r="P477">
        <v>0.32423208191126202</v>
      </c>
      <c r="Q477">
        <v>4.5153588320744502</v>
      </c>
      <c r="R477">
        <v>3.6890370035750899</v>
      </c>
      <c r="S477">
        <v>1.7365423440933201</v>
      </c>
      <c r="T477">
        <v>16.548227043712817</v>
      </c>
      <c r="U477">
        <v>1.42320833936133</v>
      </c>
    </row>
    <row r="478" spans="1:21" x14ac:dyDescent="0.45">
      <c r="A478">
        <v>1945</v>
      </c>
      <c r="B478" t="s">
        <v>786</v>
      </c>
      <c r="C478" t="s">
        <v>564</v>
      </c>
      <c r="D478">
        <v>13</v>
      </c>
      <c r="E478">
        <v>10</v>
      </c>
      <c r="F478">
        <v>0.76923076923076927</v>
      </c>
      <c r="G478">
        <v>5</v>
      </c>
      <c r="H478">
        <v>4</v>
      </c>
      <c r="I478">
        <v>0</v>
      </c>
      <c r="J478">
        <v>84.1</v>
      </c>
      <c r="K478">
        <v>32</v>
      </c>
      <c r="L478">
        <v>3.4150212045992698</v>
      </c>
      <c r="M478">
        <v>2.3478270781620001</v>
      </c>
      <c r="N478">
        <v>0.213438825287454</v>
      </c>
      <c r="O478">
        <v>0.22712933753943201</v>
      </c>
      <c r="P478">
        <v>0.247349823321554</v>
      </c>
      <c r="Q478">
        <v>2.3478270781620001</v>
      </c>
      <c r="R478">
        <v>3.0927633607968699</v>
      </c>
      <c r="S478">
        <v>1.72876501083374</v>
      </c>
      <c r="T478">
        <v>21.543071673466603</v>
      </c>
      <c r="U478">
        <v>1.11462497650115</v>
      </c>
    </row>
    <row r="479" spans="1:21" x14ac:dyDescent="0.45">
      <c r="A479">
        <v>1969</v>
      </c>
      <c r="B479" t="s">
        <v>1323</v>
      </c>
      <c r="C479" t="s">
        <v>379</v>
      </c>
      <c r="D479">
        <v>38</v>
      </c>
      <c r="E479">
        <v>27</v>
      </c>
      <c r="F479">
        <v>0.71052631578947367</v>
      </c>
      <c r="G479">
        <v>5</v>
      </c>
      <c r="H479">
        <v>16</v>
      </c>
      <c r="I479">
        <v>1</v>
      </c>
      <c r="J479">
        <v>179.2</v>
      </c>
      <c r="K479">
        <v>133</v>
      </c>
      <c r="L479">
        <v>6.6623363420884996</v>
      </c>
      <c r="M479">
        <v>4.0575131105952504</v>
      </c>
      <c r="N479">
        <v>0.85157682568048598</v>
      </c>
      <c r="O479">
        <v>0.26458036984352701</v>
      </c>
      <c r="P479">
        <v>0.30560578661844401</v>
      </c>
      <c r="Q479">
        <v>3.9573276016916701</v>
      </c>
      <c r="R479">
        <v>3.6774959743636599</v>
      </c>
      <c r="S479">
        <v>1.7261887788772501</v>
      </c>
      <c r="T479">
        <v>7.3590153204766979</v>
      </c>
      <c r="U479">
        <v>1.48608504873653</v>
      </c>
    </row>
    <row r="480" spans="1:21" x14ac:dyDescent="0.45">
      <c r="A480">
        <v>1978</v>
      </c>
      <c r="B480" t="s">
        <v>771</v>
      </c>
      <c r="C480" t="s">
        <v>40</v>
      </c>
      <c r="D480">
        <v>13</v>
      </c>
      <c r="E480">
        <v>13</v>
      </c>
      <c r="F480">
        <v>1</v>
      </c>
      <c r="G480">
        <v>6</v>
      </c>
      <c r="H480">
        <v>4</v>
      </c>
      <c r="I480">
        <v>0</v>
      </c>
      <c r="J480">
        <v>93.1</v>
      </c>
      <c r="K480">
        <v>51</v>
      </c>
      <c r="L480">
        <v>4.9178566068533103</v>
      </c>
      <c r="M480">
        <v>2.1214283402112302</v>
      </c>
      <c r="N480">
        <v>0.57857136551215405</v>
      </c>
      <c r="O480">
        <v>0.233618233618233</v>
      </c>
      <c r="P480">
        <v>0.25850340136054401</v>
      </c>
      <c r="Q480">
        <v>2.2178569011299198</v>
      </c>
      <c r="R480">
        <v>3.0669859156316699</v>
      </c>
      <c r="S480">
        <v>1.7234641313552801</v>
      </c>
      <c r="T480">
        <v>21.477014559965799</v>
      </c>
      <c r="U480">
        <v>1.11428559283822</v>
      </c>
    </row>
    <row r="481" spans="1:21" x14ac:dyDescent="0.45">
      <c r="A481">
        <v>1943</v>
      </c>
      <c r="B481" t="s">
        <v>1446</v>
      </c>
      <c r="C481" t="s">
        <v>355</v>
      </c>
      <c r="D481">
        <v>32</v>
      </c>
      <c r="E481">
        <v>20</v>
      </c>
      <c r="F481">
        <v>0.625</v>
      </c>
      <c r="G481">
        <v>4</v>
      </c>
      <c r="H481">
        <v>13</v>
      </c>
      <c r="I481">
        <v>0</v>
      </c>
      <c r="J481">
        <v>164.1</v>
      </c>
      <c r="K481">
        <v>66</v>
      </c>
      <c r="L481">
        <v>3.6146052456014002</v>
      </c>
      <c r="M481">
        <v>3.7789054840378302</v>
      </c>
      <c r="N481">
        <v>0.27383373072737899</v>
      </c>
      <c r="O481">
        <v>0.27129337539432102</v>
      </c>
      <c r="P481">
        <v>0.29662522202486602</v>
      </c>
      <c r="Q481">
        <v>4.2170394532016298</v>
      </c>
      <c r="R481">
        <v>3.5975352784227699</v>
      </c>
      <c r="S481">
        <v>1.7210379838943399</v>
      </c>
      <c r="T481">
        <v>8.7127547934650966</v>
      </c>
      <c r="U481">
        <v>1.4665317578955099</v>
      </c>
    </row>
    <row r="482" spans="1:21" x14ac:dyDescent="0.45">
      <c r="A482">
        <v>2015</v>
      </c>
      <c r="B482" t="s">
        <v>632</v>
      </c>
      <c r="C482" t="s">
        <v>271</v>
      </c>
      <c r="D482">
        <v>23</v>
      </c>
      <c r="E482">
        <v>23</v>
      </c>
      <c r="F482">
        <v>1</v>
      </c>
      <c r="G482">
        <v>9</v>
      </c>
      <c r="H482">
        <v>6</v>
      </c>
      <c r="I482">
        <v>0</v>
      </c>
      <c r="J482">
        <v>133</v>
      </c>
      <c r="K482">
        <v>135</v>
      </c>
      <c r="L482">
        <v>9.1353372977880802</v>
      </c>
      <c r="M482">
        <v>4.5338340663096401</v>
      </c>
      <c r="N482">
        <v>0.744360816856806</v>
      </c>
      <c r="O482">
        <v>0.24199999999999999</v>
      </c>
      <c r="P482">
        <v>0.31073446327683601</v>
      </c>
      <c r="Q482">
        <v>3.78947324945283</v>
      </c>
      <c r="R482">
        <v>3.8704357707269401</v>
      </c>
      <c r="S482">
        <v>1.7203055620193399</v>
      </c>
      <c r="T482">
        <v>12.116934828136221</v>
      </c>
      <c r="U482">
        <v>1.4135336724149401</v>
      </c>
    </row>
    <row r="483" spans="1:21" x14ac:dyDescent="0.45">
      <c r="A483">
        <v>2007</v>
      </c>
      <c r="B483" t="s">
        <v>1501</v>
      </c>
      <c r="C483" t="s">
        <v>261</v>
      </c>
      <c r="D483">
        <v>27</v>
      </c>
      <c r="E483">
        <v>27</v>
      </c>
      <c r="F483">
        <v>1</v>
      </c>
      <c r="G483">
        <v>8</v>
      </c>
      <c r="H483">
        <v>8</v>
      </c>
      <c r="I483">
        <v>0</v>
      </c>
      <c r="J483">
        <v>150</v>
      </c>
      <c r="K483">
        <v>106</v>
      </c>
      <c r="L483">
        <v>6.36</v>
      </c>
      <c r="M483">
        <v>3</v>
      </c>
      <c r="N483">
        <v>1.2</v>
      </c>
      <c r="O483">
        <v>0.247833622183708</v>
      </c>
      <c r="P483">
        <v>0.27272727272727199</v>
      </c>
      <c r="Q483">
        <v>4.32</v>
      </c>
      <c r="R483">
        <v>4.8196051406860301</v>
      </c>
      <c r="S483">
        <v>1.7142853736877399</v>
      </c>
      <c r="T483">
        <v>10.285712242126438</v>
      </c>
      <c r="U483">
        <v>1.28666666666666</v>
      </c>
    </row>
    <row r="484" spans="1:21" x14ac:dyDescent="0.45">
      <c r="A484">
        <v>2009</v>
      </c>
      <c r="B484" t="s">
        <v>1321</v>
      </c>
      <c r="C484" t="s">
        <v>199</v>
      </c>
      <c r="D484">
        <v>31</v>
      </c>
      <c r="E484">
        <v>31</v>
      </c>
      <c r="F484">
        <v>1</v>
      </c>
      <c r="G484">
        <v>14</v>
      </c>
      <c r="H484">
        <v>9</v>
      </c>
      <c r="I484">
        <v>0</v>
      </c>
      <c r="J484">
        <v>170.2</v>
      </c>
      <c r="K484">
        <v>89</v>
      </c>
      <c r="L484">
        <v>4.6933592351269899</v>
      </c>
      <c r="M484">
        <v>2.7421874182764401</v>
      </c>
      <c r="N484">
        <v>1.2128905888530399</v>
      </c>
      <c r="O484">
        <v>0.26466165413533799</v>
      </c>
      <c r="P484">
        <v>0.27667269439421299</v>
      </c>
      <c r="Q484">
        <v>3.9550780071294902</v>
      </c>
      <c r="R484">
        <v>4.7728649593656902</v>
      </c>
      <c r="S484">
        <v>1.71425569057464</v>
      </c>
      <c r="T484">
        <v>8.9583684475190868</v>
      </c>
      <c r="U484">
        <v>1.3359374601859599</v>
      </c>
    </row>
    <row r="485" spans="1:21" x14ac:dyDescent="0.45">
      <c r="A485">
        <v>2016</v>
      </c>
      <c r="B485" t="s">
        <v>443</v>
      </c>
      <c r="C485" t="s">
        <v>37</v>
      </c>
      <c r="D485">
        <v>18</v>
      </c>
      <c r="E485">
        <v>18</v>
      </c>
      <c r="F485">
        <v>1</v>
      </c>
      <c r="G485">
        <v>5</v>
      </c>
      <c r="H485">
        <v>4</v>
      </c>
      <c r="I485">
        <v>0</v>
      </c>
      <c r="J485">
        <v>104</v>
      </c>
      <c r="K485">
        <v>85</v>
      </c>
      <c r="L485">
        <v>7.3557692307692299</v>
      </c>
      <c r="M485">
        <v>1.47115384615384</v>
      </c>
      <c r="N485">
        <v>1.125</v>
      </c>
      <c r="O485">
        <v>0.24874371859296401</v>
      </c>
      <c r="P485">
        <v>0.28666666666666601</v>
      </c>
      <c r="Q485">
        <v>3.375</v>
      </c>
      <c r="R485">
        <v>3.7138680751507098</v>
      </c>
      <c r="S485">
        <v>1.70591151714324</v>
      </c>
      <c r="T485">
        <v>15.35320365428916</v>
      </c>
      <c r="U485">
        <v>1.1153846153846101</v>
      </c>
    </row>
    <row r="486" spans="1:21" x14ac:dyDescent="0.45">
      <c r="A486">
        <v>1973</v>
      </c>
      <c r="B486" t="s">
        <v>960</v>
      </c>
      <c r="C486" t="s">
        <v>73</v>
      </c>
      <c r="D486">
        <v>20</v>
      </c>
      <c r="E486">
        <v>19</v>
      </c>
      <c r="F486">
        <v>0.95</v>
      </c>
      <c r="G486">
        <v>7</v>
      </c>
      <c r="H486">
        <v>6</v>
      </c>
      <c r="I486">
        <v>0</v>
      </c>
      <c r="J486">
        <v>139.19999999999999</v>
      </c>
      <c r="K486">
        <v>77</v>
      </c>
      <c r="L486">
        <v>4.9618125776163202</v>
      </c>
      <c r="M486">
        <v>2.3842476022312198</v>
      </c>
      <c r="N486">
        <v>0.83770861700015797</v>
      </c>
      <c r="O486">
        <v>0.236697247706422</v>
      </c>
      <c r="P486">
        <v>0.25494505494505398</v>
      </c>
      <c r="Q486">
        <v>3.1575170948467499</v>
      </c>
      <c r="R486">
        <v>3.4890349164014198</v>
      </c>
      <c r="S486">
        <v>1.7055909633636399</v>
      </c>
      <c r="T486">
        <v>13.815286803245483</v>
      </c>
      <c r="U486">
        <v>1.1885438497609</v>
      </c>
    </row>
    <row r="487" spans="1:21" x14ac:dyDescent="0.45">
      <c r="A487">
        <v>1991</v>
      </c>
      <c r="B487" t="s">
        <v>875</v>
      </c>
      <c r="C487" t="s">
        <v>210</v>
      </c>
      <c r="D487">
        <v>12</v>
      </c>
      <c r="E487">
        <v>12</v>
      </c>
      <c r="F487">
        <v>1</v>
      </c>
      <c r="G487">
        <v>4</v>
      </c>
      <c r="H487">
        <v>5</v>
      </c>
      <c r="I487">
        <v>0</v>
      </c>
      <c r="J487">
        <v>87.2</v>
      </c>
      <c r="K487">
        <v>52</v>
      </c>
      <c r="L487">
        <v>5.33840366127433</v>
      </c>
      <c r="M487">
        <v>2.1558937862838601</v>
      </c>
      <c r="N487">
        <v>0.71863126209462203</v>
      </c>
      <c r="O487">
        <v>0.235474006116207</v>
      </c>
      <c r="P487">
        <v>0.26119402985074602</v>
      </c>
      <c r="Q487">
        <v>2.8745250483784801</v>
      </c>
      <c r="R487">
        <v>3.4602935321285999</v>
      </c>
      <c r="S487">
        <v>1.7017805576324401</v>
      </c>
      <c r="T487">
        <v>22.974037528037943</v>
      </c>
      <c r="U487">
        <v>1.1178708521471901</v>
      </c>
    </row>
    <row r="488" spans="1:21" x14ac:dyDescent="0.45">
      <c r="A488">
        <v>2012</v>
      </c>
      <c r="B488" t="s">
        <v>454</v>
      </c>
      <c r="C488" t="s">
        <v>34</v>
      </c>
      <c r="D488">
        <v>22</v>
      </c>
      <c r="E488">
        <v>22</v>
      </c>
      <c r="F488">
        <v>1</v>
      </c>
      <c r="G488">
        <v>6</v>
      </c>
      <c r="H488">
        <v>8</v>
      </c>
      <c r="I488">
        <v>0</v>
      </c>
      <c r="J488">
        <v>125.1</v>
      </c>
      <c r="K488">
        <v>110</v>
      </c>
      <c r="L488">
        <v>7.8989355291053602</v>
      </c>
      <c r="M488">
        <v>2.7287231827818501</v>
      </c>
      <c r="N488">
        <v>1.3643615913909199</v>
      </c>
      <c r="O488">
        <v>0.26388888888888801</v>
      </c>
      <c r="P488">
        <v>0.30399999999999999</v>
      </c>
      <c r="Q488">
        <v>4.2367017837928698</v>
      </c>
      <c r="R488">
        <v>4.2433881719925104</v>
      </c>
      <c r="S488">
        <v>1.6993929147720299</v>
      </c>
      <c r="T488">
        <v>12.513711463321313</v>
      </c>
      <c r="U488">
        <v>1.3643615913909199</v>
      </c>
    </row>
    <row r="489" spans="1:21" x14ac:dyDescent="0.45">
      <c r="A489">
        <v>1971</v>
      </c>
      <c r="B489" t="s">
        <v>1298</v>
      </c>
      <c r="C489" t="s">
        <v>379</v>
      </c>
      <c r="D489">
        <v>31</v>
      </c>
      <c r="E489">
        <v>25</v>
      </c>
      <c r="F489">
        <v>0.80645161290322576</v>
      </c>
      <c r="G489">
        <v>11</v>
      </c>
      <c r="H489">
        <v>12</v>
      </c>
      <c r="I489">
        <v>0</v>
      </c>
      <c r="J489">
        <v>177.2</v>
      </c>
      <c r="K489">
        <v>98</v>
      </c>
      <c r="L489">
        <v>4.9643517256098102</v>
      </c>
      <c r="M489">
        <v>4.4071285727352398</v>
      </c>
      <c r="N489">
        <v>0.455909852351921</v>
      </c>
      <c r="O489">
        <v>0.224887556221889</v>
      </c>
      <c r="P489">
        <v>0.251785714285714</v>
      </c>
      <c r="Q489">
        <v>3.9005620701219899</v>
      </c>
      <c r="R489">
        <v>3.6107070633687099</v>
      </c>
      <c r="S489">
        <v>1.69908463954925</v>
      </c>
      <c r="T489">
        <v>8.8790874711928556</v>
      </c>
      <c r="U489">
        <v>1.3339584568815399</v>
      </c>
    </row>
    <row r="490" spans="1:21" x14ac:dyDescent="0.45">
      <c r="A490">
        <v>1994</v>
      </c>
      <c r="B490" t="s">
        <v>1205</v>
      </c>
      <c r="C490" t="s">
        <v>37</v>
      </c>
      <c r="D490">
        <v>17</v>
      </c>
      <c r="E490">
        <v>17</v>
      </c>
      <c r="F490">
        <v>1</v>
      </c>
      <c r="G490">
        <v>6</v>
      </c>
      <c r="H490">
        <v>7</v>
      </c>
      <c r="I490">
        <v>0</v>
      </c>
      <c r="J490">
        <v>108.2</v>
      </c>
      <c r="K490">
        <v>71</v>
      </c>
      <c r="L490">
        <v>5.8803686486337696</v>
      </c>
      <c r="M490">
        <v>2.0705523410682201</v>
      </c>
      <c r="N490">
        <v>0.99386512371275004</v>
      </c>
      <c r="O490">
        <v>0.26728110599078297</v>
      </c>
      <c r="P490">
        <v>0.296296296296296</v>
      </c>
      <c r="Q490">
        <v>3.7269942139228101</v>
      </c>
      <c r="R490">
        <v>3.9775974685927098</v>
      </c>
      <c r="S490">
        <v>1.69677722454071</v>
      </c>
      <c r="T490">
        <v>16.169288845623235</v>
      </c>
      <c r="U490">
        <v>1.2975461337360901</v>
      </c>
    </row>
    <row r="491" spans="1:21" x14ac:dyDescent="0.45">
      <c r="A491">
        <v>1934</v>
      </c>
      <c r="B491" t="s">
        <v>1435</v>
      </c>
      <c r="C491" t="s">
        <v>322</v>
      </c>
      <c r="D491">
        <v>25</v>
      </c>
      <c r="E491">
        <v>19</v>
      </c>
      <c r="F491">
        <v>0.76</v>
      </c>
      <c r="G491">
        <v>7</v>
      </c>
      <c r="H491">
        <v>11</v>
      </c>
      <c r="I491">
        <v>1</v>
      </c>
      <c r="J491">
        <v>135</v>
      </c>
      <c r="K491">
        <v>62</v>
      </c>
      <c r="L491">
        <v>4.1333333333333302</v>
      </c>
      <c r="M491">
        <v>3.4</v>
      </c>
      <c r="N491">
        <v>0.33333333333333298</v>
      </c>
      <c r="O491">
        <v>0.27611940298507398</v>
      </c>
      <c r="P491">
        <v>0.30490405117270702</v>
      </c>
      <c r="Q491">
        <v>4.2</v>
      </c>
      <c r="R491">
        <v>3.9216362599973298</v>
      </c>
      <c r="S491">
        <v>1.6953970193862899</v>
      </c>
      <c r="T491">
        <v>10.98617268562316</v>
      </c>
      <c r="U491">
        <v>1.4740740740740701</v>
      </c>
    </row>
    <row r="492" spans="1:21" x14ac:dyDescent="0.45">
      <c r="A492">
        <v>1986</v>
      </c>
      <c r="B492" t="s">
        <v>551</v>
      </c>
      <c r="C492" t="s">
        <v>229</v>
      </c>
      <c r="D492">
        <v>17</v>
      </c>
      <c r="E492">
        <v>17</v>
      </c>
      <c r="F492">
        <v>1</v>
      </c>
      <c r="G492">
        <v>6</v>
      </c>
      <c r="H492">
        <v>8</v>
      </c>
      <c r="I492">
        <v>0</v>
      </c>
      <c r="J492">
        <v>101.2</v>
      </c>
      <c r="K492">
        <v>76</v>
      </c>
      <c r="L492">
        <v>6.72786952563371</v>
      </c>
      <c r="M492">
        <v>2.47868877260189</v>
      </c>
      <c r="N492">
        <v>1.0622951882579501</v>
      </c>
      <c r="O492">
        <v>0.26172839506172801</v>
      </c>
      <c r="P492">
        <v>0.296529968454258</v>
      </c>
      <c r="Q492">
        <v>4.7803283471607996</v>
      </c>
      <c r="R492">
        <v>3.6956015613020798</v>
      </c>
      <c r="S492">
        <v>1.691339969635</v>
      </c>
      <c r="T492">
        <v>16.117475004757061</v>
      </c>
      <c r="U492">
        <v>1.3180329187644999</v>
      </c>
    </row>
    <row r="493" spans="1:21" x14ac:dyDescent="0.45">
      <c r="A493">
        <v>1985</v>
      </c>
      <c r="B493" t="s">
        <v>1141</v>
      </c>
      <c r="C493" t="s">
        <v>85</v>
      </c>
      <c r="D493">
        <v>21</v>
      </c>
      <c r="E493">
        <v>21</v>
      </c>
      <c r="F493">
        <v>1</v>
      </c>
      <c r="G493">
        <v>5</v>
      </c>
      <c r="H493">
        <v>10</v>
      </c>
      <c r="I493">
        <v>0</v>
      </c>
      <c r="J493">
        <v>113.2</v>
      </c>
      <c r="K493">
        <v>53</v>
      </c>
      <c r="L493">
        <v>4.1964810323067701</v>
      </c>
      <c r="M493">
        <v>3.7214077078946799</v>
      </c>
      <c r="N493">
        <v>0.63343109921611596</v>
      </c>
      <c r="O493">
        <v>0.28227571115973699</v>
      </c>
      <c r="P493">
        <v>0.30555555555555503</v>
      </c>
      <c r="Q493">
        <v>5.0674487937289303</v>
      </c>
      <c r="R493">
        <v>4.0392938486326004</v>
      </c>
      <c r="S493">
        <v>1.6894327402114799</v>
      </c>
      <c r="T493">
        <v>13.032766853059988</v>
      </c>
      <c r="U493">
        <v>1.54838713141717</v>
      </c>
    </row>
    <row r="494" spans="1:21" x14ac:dyDescent="0.45">
      <c r="A494">
        <v>1950</v>
      </c>
      <c r="B494" t="s">
        <v>1576</v>
      </c>
      <c r="C494" t="s">
        <v>753</v>
      </c>
      <c r="D494">
        <v>27</v>
      </c>
      <c r="E494">
        <v>19</v>
      </c>
      <c r="F494">
        <v>0.70370370370370372</v>
      </c>
      <c r="G494">
        <v>6</v>
      </c>
      <c r="H494">
        <v>10</v>
      </c>
      <c r="I494">
        <v>1</v>
      </c>
      <c r="J494">
        <v>152</v>
      </c>
      <c r="K494">
        <v>63</v>
      </c>
      <c r="L494">
        <v>3.7302631578947301</v>
      </c>
      <c r="M494">
        <v>3.2565789473684199</v>
      </c>
      <c r="N494">
        <v>1.0065789473684199</v>
      </c>
      <c r="O494">
        <v>0.26368159203980102</v>
      </c>
      <c r="P494">
        <v>0.27151051625238998</v>
      </c>
      <c r="Q494">
        <v>4.5</v>
      </c>
      <c r="R494">
        <v>4.3733204440066604</v>
      </c>
      <c r="S494">
        <v>1.6894112825393599</v>
      </c>
      <c r="T494">
        <v>10.13646769523616</v>
      </c>
      <c r="U494">
        <v>1.4078947368421</v>
      </c>
    </row>
    <row r="495" spans="1:21" x14ac:dyDescent="0.45">
      <c r="A495">
        <v>1934</v>
      </c>
      <c r="B495" t="s">
        <v>949</v>
      </c>
      <c r="C495" t="s">
        <v>46</v>
      </c>
      <c r="D495">
        <v>40</v>
      </c>
      <c r="E495">
        <v>20</v>
      </c>
      <c r="F495">
        <v>0.5</v>
      </c>
      <c r="G495">
        <v>14</v>
      </c>
      <c r="H495">
        <v>10</v>
      </c>
      <c r="I495">
        <v>4</v>
      </c>
      <c r="J495">
        <v>207.2</v>
      </c>
      <c r="K495">
        <v>70</v>
      </c>
      <c r="L495">
        <v>3.0337073450482999</v>
      </c>
      <c r="M495">
        <v>3.2937394031952998</v>
      </c>
      <c r="N495">
        <v>0.47672543993616201</v>
      </c>
      <c r="O495">
        <v>0.246487867177522</v>
      </c>
      <c r="P495">
        <v>0.25925925925925902</v>
      </c>
      <c r="Q495">
        <v>3.1203846977639702</v>
      </c>
      <c r="R495">
        <v>4.2932548791076304</v>
      </c>
      <c r="S495">
        <v>1.68915450572967</v>
      </c>
      <c r="T495">
        <v>6.8410757482051636</v>
      </c>
      <c r="U495">
        <v>1.29534488225078</v>
      </c>
    </row>
    <row r="496" spans="1:21" x14ac:dyDescent="0.45">
      <c r="A496">
        <v>1923</v>
      </c>
      <c r="B496" t="s">
        <v>1531</v>
      </c>
      <c r="C496" t="s">
        <v>271</v>
      </c>
      <c r="D496">
        <v>40</v>
      </c>
      <c r="E496">
        <v>26</v>
      </c>
      <c r="F496">
        <v>0.65</v>
      </c>
      <c r="G496">
        <v>12</v>
      </c>
      <c r="H496">
        <v>13</v>
      </c>
      <c r="I496">
        <v>3</v>
      </c>
      <c r="J496">
        <v>214.1</v>
      </c>
      <c r="K496">
        <v>86</v>
      </c>
      <c r="L496">
        <v>3.61119811153588</v>
      </c>
      <c r="M496">
        <v>4.4930023015620799</v>
      </c>
      <c r="N496">
        <v>0.25194405429320099</v>
      </c>
      <c r="O496">
        <v>0.25930372148859498</v>
      </c>
      <c r="P496">
        <v>0.28340080971659898</v>
      </c>
      <c r="Q496">
        <v>4.4090209501310103</v>
      </c>
      <c r="R496">
        <v>4.2789922429443203</v>
      </c>
      <c r="S496">
        <v>1.68912637233734</v>
      </c>
      <c r="T496">
        <v>6.8409618079662273</v>
      </c>
      <c r="U496">
        <v>1.5069986951241401</v>
      </c>
    </row>
    <row r="497" spans="1:21" x14ac:dyDescent="0.45">
      <c r="A497">
        <v>1998</v>
      </c>
      <c r="B497" t="s">
        <v>1826</v>
      </c>
      <c r="C497" t="s">
        <v>124</v>
      </c>
      <c r="D497">
        <v>31</v>
      </c>
      <c r="E497">
        <v>31</v>
      </c>
      <c r="F497">
        <v>1</v>
      </c>
      <c r="G497">
        <v>11</v>
      </c>
      <c r="H497">
        <v>13</v>
      </c>
      <c r="I497">
        <v>0</v>
      </c>
      <c r="J497">
        <v>174.1</v>
      </c>
      <c r="K497">
        <v>88</v>
      </c>
      <c r="L497">
        <v>4.5430215626845696</v>
      </c>
      <c r="M497">
        <v>2.37476127140329</v>
      </c>
      <c r="N497">
        <v>1.0325049006101299</v>
      </c>
      <c r="O497">
        <v>0.30705394190871299</v>
      </c>
      <c r="P497">
        <v>0.32845528455284501</v>
      </c>
      <c r="Q497">
        <v>5.2141497480811498</v>
      </c>
      <c r="R497">
        <v>4.4642001965361704</v>
      </c>
      <c r="S497">
        <v>1.6874874830245901</v>
      </c>
      <c r="T497">
        <v>8.8184829758059227</v>
      </c>
      <c r="U497">
        <v>1.5372850742417401</v>
      </c>
    </row>
    <row r="498" spans="1:21" x14ac:dyDescent="0.45">
      <c r="A498">
        <v>2010</v>
      </c>
      <c r="B498" t="s">
        <v>917</v>
      </c>
      <c r="C498" t="s">
        <v>121</v>
      </c>
      <c r="D498">
        <v>18</v>
      </c>
      <c r="E498">
        <v>18</v>
      </c>
      <c r="F498">
        <v>1</v>
      </c>
      <c r="G498">
        <v>7</v>
      </c>
      <c r="H498">
        <v>6</v>
      </c>
      <c r="I498">
        <v>0</v>
      </c>
      <c r="J498">
        <v>111</v>
      </c>
      <c r="K498">
        <v>86</v>
      </c>
      <c r="L498">
        <v>6.9729724936976698</v>
      </c>
      <c r="M498">
        <v>2.1081079632109199</v>
      </c>
      <c r="N498">
        <v>0.89189183058923704</v>
      </c>
      <c r="O498">
        <v>0.26984126984126899</v>
      </c>
      <c r="P498">
        <v>0.31395348837209303</v>
      </c>
      <c r="Q498">
        <v>2.9999997938001601</v>
      </c>
      <c r="R498">
        <v>3.65441896324662</v>
      </c>
      <c r="S498">
        <v>1.68437588214874</v>
      </c>
      <c r="T498">
        <v>15.159382939338661</v>
      </c>
      <c r="U498">
        <v>1.30630621651959</v>
      </c>
    </row>
    <row r="499" spans="1:21" x14ac:dyDescent="0.45">
      <c r="A499">
        <v>1997</v>
      </c>
      <c r="B499" t="s">
        <v>1547</v>
      </c>
      <c r="C499" t="s">
        <v>428</v>
      </c>
      <c r="D499">
        <v>32</v>
      </c>
      <c r="E499">
        <v>32</v>
      </c>
      <c r="F499">
        <v>1</v>
      </c>
      <c r="G499">
        <v>12</v>
      </c>
      <c r="H499">
        <v>9</v>
      </c>
      <c r="I499">
        <v>0</v>
      </c>
      <c r="J499">
        <v>197.1</v>
      </c>
      <c r="K499">
        <v>114</v>
      </c>
      <c r="L499">
        <v>5.1993248603743298</v>
      </c>
      <c r="M499">
        <v>2.3716218661356598</v>
      </c>
      <c r="N499">
        <v>1.45945960992963</v>
      </c>
      <c r="O499">
        <v>0.28891656288916501</v>
      </c>
      <c r="P499">
        <v>0.30441400304414001</v>
      </c>
      <c r="Q499">
        <v>4.4239869425992104</v>
      </c>
      <c r="R499">
        <v>4.9588739884518098</v>
      </c>
      <c r="S499">
        <v>1.6840068101882899</v>
      </c>
      <c r="T499">
        <v>8.5252844765782179</v>
      </c>
      <c r="U499">
        <v>1.4391893375695</v>
      </c>
    </row>
    <row r="500" spans="1:21" x14ac:dyDescent="0.45">
      <c r="A500">
        <v>2018</v>
      </c>
      <c r="B500" t="s">
        <v>1283</v>
      </c>
      <c r="C500" t="s">
        <v>140</v>
      </c>
      <c r="D500">
        <v>17</v>
      </c>
      <c r="E500">
        <v>17</v>
      </c>
      <c r="F500">
        <v>1</v>
      </c>
      <c r="G500">
        <v>4</v>
      </c>
      <c r="H500">
        <v>6</v>
      </c>
      <c r="I500">
        <v>0</v>
      </c>
      <c r="J500">
        <v>97.2</v>
      </c>
      <c r="K500">
        <v>67</v>
      </c>
      <c r="L500">
        <v>6.1740615942127999</v>
      </c>
      <c r="M500">
        <v>3.0409557105824199</v>
      </c>
      <c r="N500">
        <v>0.64505121133566601</v>
      </c>
      <c r="O500">
        <v>0.25263157894736799</v>
      </c>
      <c r="P500">
        <v>0.29084967320261401</v>
      </c>
      <c r="Q500">
        <v>3.8703072680139901</v>
      </c>
      <c r="R500">
        <v>3.7952438789943699</v>
      </c>
      <c r="S500">
        <v>1.6814032793045</v>
      </c>
      <c r="T500">
        <v>16.022784191019355</v>
      </c>
      <c r="U500">
        <v>1.3208191470206401</v>
      </c>
    </row>
    <row r="501" spans="1:21" x14ac:dyDescent="0.45">
      <c r="A501">
        <v>1963</v>
      </c>
      <c r="B501" t="s">
        <v>1468</v>
      </c>
      <c r="C501" t="s">
        <v>106</v>
      </c>
      <c r="D501">
        <v>20</v>
      </c>
      <c r="E501">
        <v>19</v>
      </c>
      <c r="F501">
        <v>0.95</v>
      </c>
      <c r="G501">
        <v>4</v>
      </c>
      <c r="H501">
        <v>9</v>
      </c>
      <c r="I501">
        <v>0</v>
      </c>
      <c r="J501">
        <v>124.2</v>
      </c>
      <c r="K501">
        <v>77</v>
      </c>
      <c r="L501">
        <v>5.55882194185497</v>
      </c>
      <c r="M501">
        <v>2.59892973904907</v>
      </c>
      <c r="N501">
        <v>1.08288739127044</v>
      </c>
      <c r="O501">
        <v>0.2625250501002</v>
      </c>
      <c r="P501">
        <v>0.28501228501228498</v>
      </c>
      <c r="Q501">
        <v>4.2593570723304301</v>
      </c>
      <c r="R501">
        <v>3.72234547596871</v>
      </c>
      <c r="S501">
        <v>1.68038022518157</v>
      </c>
      <c r="T501">
        <v>13.611079823970718</v>
      </c>
      <c r="U501">
        <v>1.33957180994196</v>
      </c>
    </row>
    <row r="502" spans="1:21" x14ac:dyDescent="0.45">
      <c r="A502">
        <v>2006</v>
      </c>
      <c r="B502" t="s">
        <v>594</v>
      </c>
      <c r="C502" t="s">
        <v>425</v>
      </c>
      <c r="D502">
        <v>21</v>
      </c>
      <c r="E502">
        <v>21</v>
      </c>
      <c r="F502">
        <v>1</v>
      </c>
      <c r="G502">
        <v>6</v>
      </c>
      <c r="H502">
        <v>8</v>
      </c>
      <c r="I502">
        <v>0</v>
      </c>
      <c r="J502">
        <v>124.2</v>
      </c>
      <c r="K502">
        <v>104</v>
      </c>
      <c r="L502">
        <v>7.5080215435338404</v>
      </c>
      <c r="M502">
        <v>2.7433155639835198</v>
      </c>
      <c r="N502">
        <v>1.2994652671500799</v>
      </c>
      <c r="O502">
        <v>0.28370221327967798</v>
      </c>
      <c r="P502">
        <v>0.32800000000000001</v>
      </c>
      <c r="Q502">
        <v>4.8368984943919902</v>
      </c>
      <c r="R502">
        <v>4.39006331323053</v>
      </c>
      <c r="S502">
        <v>1.6790341138839699</v>
      </c>
      <c r="T502">
        <v>12.952548878533483</v>
      </c>
      <c r="U502">
        <v>1.4358289062954599</v>
      </c>
    </row>
    <row r="503" spans="1:21" x14ac:dyDescent="0.45">
      <c r="A503">
        <v>2016</v>
      </c>
      <c r="B503" t="s">
        <v>333</v>
      </c>
      <c r="C503" t="s">
        <v>40</v>
      </c>
      <c r="D503">
        <v>15</v>
      </c>
      <c r="E503">
        <v>15</v>
      </c>
      <c r="F503">
        <v>1</v>
      </c>
      <c r="G503">
        <v>4</v>
      </c>
      <c r="H503">
        <v>2</v>
      </c>
      <c r="I503">
        <v>0</v>
      </c>
      <c r="J503">
        <v>69.099999999999994</v>
      </c>
      <c r="K503">
        <v>77</v>
      </c>
      <c r="L503">
        <v>9.9951930409353</v>
      </c>
      <c r="M503">
        <v>3.5048079494188702</v>
      </c>
      <c r="N503">
        <v>0.51923080732131399</v>
      </c>
      <c r="O503">
        <v>0.25842696629213402</v>
      </c>
      <c r="P503">
        <v>0.34946236559139698</v>
      </c>
      <c r="Q503">
        <v>3.24519254575821</v>
      </c>
      <c r="R503">
        <v>3.0167526810126799</v>
      </c>
      <c r="S503">
        <v>1.6772922277450499</v>
      </c>
      <c r="T503">
        <v>18.114756059646538</v>
      </c>
      <c r="U503">
        <v>1.3846154861901701</v>
      </c>
    </row>
    <row r="504" spans="1:21" x14ac:dyDescent="0.45">
      <c r="A504">
        <v>1936</v>
      </c>
      <c r="B504" t="s">
        <v>1974</v>
      </c>
      <c r="C504" t="s">
        <v>355</v>
      </c>
      <c r="D504">
        <v>30</v>
      </c>
      <c r="E504">
        <v>27</v>
      </c>
      <c r="F504">
        <v>0.9</v>
      </c>
      <c r="G504">
        <v>9</v>
      </c>
      <c r="H504">
        <v>14</v>
      </c>
      <c r="I504">
        <v>0</v>
      </c>
      <c r="J504">
        <v>200.2</v>
      </c>
      <c r="K504">
        <v>47</v>
      </c>
      <c r="L504">
        <v>2.10797304791393</v>
      </c>
      <c r="M504">
        <v>3.72259070163524</v>
      </c>
      <c r="N504">
        <v>0.762458336479507</v>
      </c>
      <c r="O504">
        <v>0.29976303317535502</v>
      </c>
      <c r="P504">
        <v>0.30256410256410199</v>
      </c>
      <c r="Q504">
        <v>5.83056374954917</v>
      </c>
      <c r="R504">
        <v>5.1875252589665699</v>
      </c>
      <c r="S504">
        <v>1.6763072013854901</v>
      </c>
      <c r="T504">
        <v>9.0520588874816461</v>
      </c>
      <c r="U504">
        <v>1.67441830756284</v>
      </c>
    </row>
    <row r="505" spans="1:21" x14ac:dyDescent="0.45">
      <c r="A505">
        <v>2009</v>
      </c>
      <c r="B505" t="s">
        <v>1397</v>
      </c>
      <c r="C505" t="s">
        <v>82</v>
      </c>
      <c r="D505">
        <v>19</v>
      </c>
      <c r="E505">
        <v>19</v>
      </c>
      <c r="F505">
        <v>1</v>
      </c>
      <c r="G505">
        <v>9</v>
      </c>
      <c r="H505">
        <v>6</v>
      </c>
      <c r="I505">
        <v>0</v>
      </c>
      <c r="J505">
        <v>112</v>
      </c>
      <c r="K505">
        <v>64</v>
      </c>
      <c r="L505">
        <v>5.1428574931864999</v>
      </c>
      <c r="M505">
        <v>2.6517858949242901</v>
      </c>
      <c r="N505">
        <v>1.0446429283034999</v>
      </c>
      <c r="O505">
        <v>0.256818181818181</v>
      </c>
      <c r="P505">
        <v>0.27548209366391102</v>
      </c>
      <c r="Q505">
        <v>4.0982145648829897</v>
      </c>
      <c r="R505">
        <v>4.4006552766780498</v>
      </c>
      <c r="S505">
        <v>1.6737687587737999</v>
      </c>
      <c r="T505">
        <v>14.271080995860821</v>
      </c>
      <c r="U505">
        <v>1.3035715173701901</v>
      </c>
    </row>
    <row r="506" spans="1:21" x14ac:dyDescent="0.45">
      <c r="A506">
        <v>1934</v>
      </c>
      <c r="B506" t="s">
        <v>1367</v>
      </c>
      <c r="C506" t="s">
        <v>132</v>
      </c>
      <c r="D506">
        <v>20</v>
      </c>
      <c r="E506">
        <v>16</v>
      </c>
      <c r="F506">
        <v>0.8</v>
      </c>
      <c r="G506">
        <v>5</v>
      </c>
      <c r="H506">
        <v>7</v>
      </c>
      <c r="I506">
        <v>1</v>
      </c>
      <c r="J506">
        <v>122.1</v>
      </c>
      <c r="K506">
        <v>38</v>
      </c>
      <c r="L506">
        <v>2.79564114061768</v>
      </c>
      <c r="M506">
        <v>3.0163496517190702</v>
      </c>
      <c r="N506">
        <v>0.662125533304187</v>
      </c>
      <c r="O506">
        <v>0.28155339805825202</v>
      </c>
      <c r="P506">
        <v>0.29059829059829001</v>
      </c>
      <c r="Q506">
        <v>4.0463227035255898</v>
      </c>
      <c r="R506">
        <v>4.5214953644650704</v>
      </c>
      <c r="S506">
        <v>1.6730670928955</v>
      </c>
      <c r="T506">
        <v>13.55184345245355</v>
      </c>
      <c r="U506">
        <v>1.5204364098096099</v>
      </c>
    </row>
    <row r="507" spans="1:21" x14ac:dyDescent="0.45">
      <c r="A507">
        <v>1986</v>
      </c>
      <c r="B507" t="s">
        <v>511</v>
      </c>
      <c r="C507" t="s">
        <v>121</v>
      </c>
      <c r="D507">
        <v>14</v>
      </c>
      <c r="E507">
        <v>14</v>
      </c>
      <c r="F507">
        <v>1</v>
      </c>
      <c r="G507">
        <v>4</v>
      </c>
      <c r="H507">
        <v>4</v>
      </c>
      <c r="I507">
        <v>0</v>
      </c>
      <c r="J507">
        <v>88.1</v>
      </c>
      <c r="K507">
        <v>64</v>
      </c>
      <c r="L507">
        <v>6.52075396604672</v>
      </c>
      <c r="M507">
        <v>3.0566034215843998</v>
      </c>
      <c r="N507">
        <v>0.50943390359740004</v>
      </c>
      <c r="O507">
        <v>0.23008849557522101</v>
      </c>
      <c r="P507">
        <v>0.27037037037036998</v>
      </c>
      <c r="Q507">
        <v>2.7509430794259599</v>
      </c>
      <c r="R507">
        <v>3.1785584277332601</v>
      </c>
      <c r="S507">
        <v>1.66734170913696</v>
      </c>
      <c r="T507">
        <v>19.293525491441965</v>
      </c>
      <c r="U507">
        <v>1.2226413686337601</v>
      </c>
    </row>
    <row r="508" spans="1:21" x14ac:dyDescent="0.45">
      <c r="A508">
        <v>1981</v>
      </c>
      <c r="B508" t="s">
        <v>999</v>
      </c>
      <c r="C508" t="s">
        <v>555</v>
      </c>
      <c r="D508">
        <v>21</v>
      </c>
      <c r="E508">
        <v>21</v>
      </c>
      <c r="F508">
        <v>1</v>
      </c>
      <c r="G508">
        <v>8</v>
      </c>
      <c r="H508">
        <v>8</v>
      </c>
      <c r="I508">
        <v>0</v>
      </c>
      <c r="J508">
        <v>124</v>
      </c>
      <c r="K508">
        <v>71</v>
      </c>
      <c r="L508">
        <v>5.1532261235160899</v>
      </c>
      <c r="M508">
        <v>3.2661292332144201</v>
      </c>
      <c r="N508">
        <v>0.58064519701589701</v>
      </c>
      <c r="O508">
        <v>0.244769874476987</v>
      </c>
      <c r="P508">
        <v>0.27318295739348297</v>
      </c>
      <c r="Q508">
        <v>3.2661292332144201</v>
      </c>
      <c r="R508">
        <v>3.6486261520623899</v>
      </c>
      <c r="S508">
        <v>1.6648266315460201</v>
      </c>
      <c r="T508">
        <v>12.84294830049787</v>
      </c>
      <c r="U508">
        <v>1.3064516932857599</v>
      </c>
    </row>
    <row r="509" spans="1:21" x14ac:dyDescent="0.45">
      <c r="A509">
        <v>1970</v>
      </c>
      <c r="B509" t="s">
        <v>731</v>
      </c>
      <c r="C509" t="s">
        <v>54</v>
      </c>
      <c r="D509">
        <v>26</v>
      </c>
      <c r="E509">
        <v>26</v>
      </c>
      <c r="F509">
        <v>1</v>
      </c>
      <c r="G509">
        <v>14</v>
      </c>
      <c r="H509">
        <v>3</v>
      </c>
      <c r="I509">
        <v>0</v>
      </c>
      <c r="J509">
        <v>176</v>
      </c>
      <c r="K509">
        <v>119</v>
      </c>
      <c r="L509">
        <v>6.0852272727272698</v>
      </c>
      <c r="M509">
        <v>4.1420454545454497</v>
      </c>
      <c r="N509">
        <v>0.76704545454545403</v>
      </c>
      <c r="O509">
        <v>0.1953125</v>
      </c>
      <c r="P509">
        <v>0.217391304347826</v>
      </c>
      <c r="Q509">
        <v>3.0170454545454501</v>
      </c>
      <c r="R509">
        <v>3.9282557270743599</v>
      </c>
      <c r="S509">
        <v>1.66475081443786</v>
      </c>
      <c r="T509">
        <v>10.372678151497436</v>
      </c>
      <c r="U509">
        <v>1.1704545454545401</v>
      </c>
    </row>
    <row r="510" spans="1:21" x14ac:dyDescent="0.45">
      <c r="A510">
        <v>1963</v>
      </c>
      <c r="B510" t="s">
        <v>822</v>
      </c>
      <c r="C510" t="s">
        <v>59</v>
      </c>
      <c r="D510">
        <v>19</v>
      </c>
      <c r="E510">
        <v>18</v>
      </c>
      <c r="F510">
        <v>0.94736842105263153</v>
      </c>
      <c r="G510">
        <v>5</v>
      </c>
      <c r="H510">
        <v>7</v>
      </c>
      <c r="I510">
        <v>0</v>
      </c>
      <c r="J510">
        <v>116.2</v>
      </c>
      <c r="K510">
        <v>72</v>
      </c>
      <c r="L510">
        <v>5.5542840192527496</v>
      </c>
      <c r="M510">
        <v>2.3142850080219701</v>
      </c>
      <c r="N510">
        <v>0.61714266880586099</v>
      </c>
      <c r="O510">
        <v>0.22758620689655101</v>
      </c>
      <c r="P510">
        <v>0.25633802816901402</v>
      </c>
      <c r="Q510">
        <v>2.6228563424249001</v>
      </c>
      <c r="R510">
        <v>3.0361730101449602</v>
      </c>
      <c r="S510">
        <v>1.6639814376830999</v>
      </c>
      <c r="T510">
        <v>14.187631205508536</v>
      </c>
      <c r="U510">
        <v>1.1057139482771601</v>
      </c>
    </row>
    <row r="511" spans="1:21" x14ac:dyDescent="0.45">
      <c r="A511">
        <v>2004</v>
      </c>
      <c r="B511" t="s">
        <v>1083</v>
      </c>
      <c r="C511" t="s">
        <v>121</v>
      </c>
      <c r="D511">
        <v>14</v>
      </c>
      <c r="E511">
        <v>14</v>
      </c>
      <c r="F511">
        <v>1</v>
      </c>
      <c r="G511">
        <v>6</v>
      </c>
      <c r="H511">
        <v>0</v>
      </c>
      <c r="I511">
        <v>0</v>
      </c>
      <c r="J511">
        <v>88</v>
      </c>
      <c r="K511">
        <v>71</v>
      </c>
      <c r="L511">
        <v>7.2613630068204102</v>
      </c>
      <c r="M511">
        <v>2.5568179601480301</v>
      </c>
      <c r="N511">
        <v>0.92045446565329203</v>
      </c>
      <c r="O511">
        <v>0.23880597014925301</v>
      </c>
      <c r="P511">
        <v>0.27843137254901901</v>
      </c>
      <c r="Q511">
        <v>3.4772724258013201</v>
      </c>
      <c r="R511">
        <v>3.6174511590279801</v>
      </c>
      <c r="S511">
        <v>1.6632816791534399</v>
      </c>
      <c r="T511">
        <v>19.246545144489804</v>
      </c>
      <c r="U511">
        <v>1.19318171473574</v>
      </c>
    </row>
    <row r="512" spans="1:21" x14ac:dyDescent="0.45">
      <c r="A512">
        <v>1991</v>
      </c>
      <c r="B512" t="s">
        <v>1306</v>
      </c>
      <c r="C512" t="s">
        <v>240</v>
      </c>
      <c r="D512">
        <v>10</v>
      </c>
      <c r="E512">
        <v>10</v>
      </c>
      <c r="F512">
        <v>1</v>
      </c>
      <c r="G512">
        <v>4</v>
      </c>
      <c r="H512">
        <v>5</v>
      </c>
      <c r="I512">
        <v>0</v>
      </c>
      <c r="J512">
        <v>66.2</v>
      </c>
      <c r="K512">
        <v>38</v>
      </c>
      <c r="L512">
        <v>5.1299996086120903</v>
      </c>
      <c r="M512">
        <v>1.0799999176025401</v>
      </c>
      <c r="N512">
        <v>0.40499996910095398</v>
      </c>
      <c r="O512">
        <v>0.27067669172932302</v>
      </c>
      <c r="P512">
        <v>0.30666666666666598</v>
      </c>
      <c r="Q512">
        <v>3.9149997013092199</v>
      </c>
      <c r="R512">
        <v>2.7507307323455801</v>
      </c>
      <c r="S512">
        <v>1.66110062599182</v>
      </c>
      <c r="T512">
        <v>26.909830141067481</v>
      </c>
      <c r="U512">
        <v>1.1999999084472699</v>
      </c>
    </row>
    <row r="513" spans="1:21" x14ac:dyDescent="0.45">
      <c r="A513">
        <v>1940</v>
      </c>
      <c r="B513" t="s">
        <v>1702</v>
      </c>
      <c r="C513" t="s">
        <v>199</v>
      </c>
      <c r="D513">
        <v>28</v>
      </c>
      <c r="E513">
        <v>20</v>
      </c>
      <c r="F513">
        <v>0.7142857142857143</v>
      </c>
      <c r="G513">
        <v>9</v>
      </c>
      <c r="H513">
        <v>9</v>
      </c>
      <c r="I513">
        <v>0</v>
      </c>
      <c r="J513">
        <v>133.1</v>
      </c>
      <c r="K513">
        <v>89</v>
      </c>
      <c r="L513">
        <v>6.0075016041759897</v>
      </c>
      <c r="M513">
        <v>5.1300013698581504</v>
      </c>
      <c r="N513">
        <v>0.81000021629339203</v>
      </c>
      <c r="O513">
        <v>0.27850467289719599</v>
      </c>
      <c r="P513">
        <v>0.31566820276497698</v>
      </c>
      <c r="Q513">
        <v>4.8600012977603502</v>
      </c>
      <c r="R513">
        <v>4.4682988979340701</v>
      </c>
      <c r="S513">
        <v>1.65959072113037</v>
      </c>
      <c r="T513">
        <v>9.6019177436828542</v>
      </c>
      <c r="U513">
        <v>1.6875004506112301</v>
      </c>
    </row>
    <row r="514" spans="1:21" x14ac:dyDescent="0.45">
      <c r="A514">
        <v>2023</v>
      </c>
      <c r="B514" t="s">
        <v>265</v>
      </c>
      <c r="C514" t="s">
        <v>34</v>
      </c>
      <c r="D514">
        <v>24</v>
      </c>
      <c r="E514">
        <v>24</v>
      </c>
      <c r="F514">
        <v>1</v>
      </c>
      <c r="G514">
        <v>7</v>
      </c>
      <c r="H514">
        <v>8</v>
      </c>
      <c r="I514">
        <v>0</v>
      </c>
      <c r="J514">
        <v>125.1</v>
      </c>
      <c r="K514">
        <v>119</v>
      </c>
      <c r="L514">
        <v>8.5452131127383097</v>
      </c>
      <c r="M514">
        <v>3.44680865051629</v>
      </c>
      <c r="N514">
        <v>1.14893621683876</v>
      </c>
      <c r="O514">
        <v>0.26024590163934402</v>
      </c>
      <c r="P514">
        <v>0.314447592067988</v>
      </c>
      <c r="Q514">
        <v>3.8058512182783999</v>
      </c>
      <c r="R514">
        <v>4.18855103567856</v>
      </c>
      <c r="S514">
        <v>1.6568214893341</v>
      </c>
      <c r="T514">
        <v>11.183545053005174</v>
      </c>
      <c r="U514">
        <v>1.39627665240822</v>
      </c>
    </row>
    <row r="515" spans="1:21" x14ac:dyDescent="0.45">
      <c r="A515">
        <v>2003</v>
      </c>
      <c r="B515" t="s">
        <v>1913</v>
      </c>
      <c r="C515" t="s">
        <v>140</v>
      </c>
      <c r="D515">
        <v>30</v>
      </c>
      <c r="E515">
        <v>30</v>
      </c>
      <c r="F515">
        <v>1</v>
      </c>
      <c r="G515">
        <v>9</v>
      </c>
      <c r="H515">
        <v>9</v>
      </c>
      <c r="I515">
        <v>0</v>
      </c>
      <c r="J515">
        <v>158.1</v>
      </c>
      <c r="K515">
        <v>76</v>
      </c>
      <c r="L515">
        <v>4.3200001387746703</v>
      </c>
      <c r="M515">
        <v>2.2736842835656099</v>
      </c>
      <c r="N515">
        <v>1.3642105701393701</v>
      </c>
      <c r="O515">
        <v>0.31221719457013503</v>
      </c>
      <c r="P515">
        <v>0.32504440497335702</v>
      </c>
      <c r="Q515">
        <v>5.5136843876466202</v>
      </c>
      <c r="R515">
        <v>4.7999430973549604</v>
      </c>
      <c r="S515">
        <v>1.6563179492950399</v>
      </c>
      <c r="T515">
        <v>8.9441169261932156</v>
      </c>
      <c r="U515">
        <v>1.56000005011307</v>
      </c>
    </row>
    <row r="516" spans="1:21" x14ac:dyDescent="0.45">
      <c r="A516">
        <v>1990</v>
      </c>
      <c r="B516" t="s">
        <v>719</v>
      </c>
      <c r="C516" t="s">
        <v>40</v>
      </c>
      <c r="D516">
        <v>12</v>
      </c>
      <c r="E516">
        <v>12</v>
      </c>
      <c r="F516">
        <v>1</v>
      </c>
      <c r="G516">
        <v>5</v>
      </c>
      <c r="H516">
        <v>3</v>
      </c>
      <c r="I516">
        <v>0</v>
      </c>
      <c r="J516">
        <v>74</v>
      </c>
      <c r="K516">
        <v>46</v>
      </c>
      <c r="L516">
        <v>5.5945940177923603</v>
      </c>
      <c r="M516">
        <v>1.82432413623664</v>
      </c>
      <c r="N516">
        <v>0.48648643632977001</v>
      </c>
      <c r="O516">
        <v>0.23508771929824501</v>
      </c>
      <c r="P516">
        <v>0.268085106382978</v>
      </c>
      <c r="Q516">
        <v>3.28378344522595</v>
      </c>
      <c r="R516">
        <v>2.9164071139146799</v>
      </c>
      <c r="S516">
        <v>1.65423083305358</v>
      </c>
      <c r="T516">
        <v>22.332116246223329</v>
      </c>
      <c r="U516">
        <v>1.10810799386225</v>
      </c>
    </row>
    <row r="517" spans="1:21" x14ac:dyDescent="0.45">
      <c r="A517">
        <v>1923</v>
      </c>
      <c r="B517" t="s">
        <v>1197</v>
      </c>
      <c r="C517" t="s">
        <v>790</v>
      </c>
      <c r="D517">
        <v>43</v>
      </c>
      <c r="E517">
        <v>24</v>
      </c>
      <c r="F517">
        <v>0.55813953488372092</v>
      </c>
      <c r="G517">
        <v>13</v>
      </c>
      <c r="H517">
        <v>14</v>
      </c>
      <c r="I517">
        <v>1</v>
      </c>
      <c r="J517">
        <v>227.1</v>
      </c>
      <c r="K517">
        <v>54</v>
      </c>
      <c r="L517">
        <v>2.1378302468400299</v>
      </c>
      <c r="M517">
        <v>1.8211146547155801</v>
      </c>
      <c r="N517">
        <v>0.59384173523334305</v>
      </c>
      <c r="O517">
        <v>0.29565217391304299</v>
      </c>
      <c r="P517">
        <v>0.301997649823736</v>
      </c>
      <c r="Q517">
        <v>3.7214082074622801</v>
      </c>
      <c r="R517">
        <v>4.1200461004437496</v>
      </c>
      <c r="S517">
        <v>1.6535844802856401</v>
      </c>
      <c r="T517">
        <v>6.2297833908435738</v>
      </c>
      <c r="U517">
        <v>1.3988271985496501</v>
      </c>
    </row>
    <row r="518" spans="1:21" x14ac:dyDescent="0.45">
      <c r="A518">
        <v>1924</v>
      </c>
      <c r="B518" t="s">
        <v>767</v>
      </c>
      <c r="C518" t="s">
        <v>762</v>
      </c>
      <c r="D518">
        <v>13</v>
      </c>
      <c r="E518">
        <v>10</v>
      </c>
      <c r="F518">
        <v>0.76923076923076927</v>
      </c>
      <c r="G518">
        <v>7</v>
      </c>
      <c r="H518">
        <v>1</v>
      </c>
      <c r="I518">
        <v>0</v>
      </c>
      <c r="J518">
        <v>66.2</v>
      </c>
      <c r="K518">
        <v>53</v>
      </c>
      <c r="L518">
        <v>7.1549965882317599</v>
      </c>
      <c r="M518">
        <v>3.2399984550483398</v>
      </c>
      <c r="N518">
        <v>0</v>
      </c>
      <c r="O518">
        <v>0.195020746887966</v>
      </c>
      <c r="P518">
        <v>0.25</v>
      </c>
      <c r="Q518">
        <v>2.1599989700322202</v>
      </c>
      <c r="R518">
        <v>2.6830392765997702</v>
      </c>
      <c r="S518">
        <v>1.6528839170932701</v>
      </c>
      <c r="T518">
        <v>20.597476505316134</v>
      </c>
      <c r="U518">
        <v>1.0649994921686601</v>
      </c>
    </row>
    <row r="519" spans="1:21" x14ac:dyDescent="0.45">
      <c r="A519">
        <v>1977</v>
      </c>
      <c r="B519" t="s">
        <v>916</v>
      </c>
      <c r="C519" t="s">
        <v>240</v>
      </c>
      <c r="D519">
        <v>12</v>
      </c>
      <c r="E519">
        <v>12</v>
      </c>
      <c r="F519">
        <v>1</v>
      </c>
      <c r="G519">
        <v>5</v>
      </c>
      <c r="H519">
        <v>3</v>
      </c>
      <c r="I519">
        <v>0</v>
      </c>
      <c r="J519">
        <v>81</v>
      </c>
      <c r="K519">
        <v>50</v>
      </c>
      <c r="L519">
        <v>5.5555550322775096</v>
      </c>
      <c r="M519">
        <v>1.9999998116199</v>
      </c>
      <c r="N519">
        <v>0.66666660387330101</v>
      </c>
      <c r="O519">
        <v>0.250814332247557</v>
      </c>
      <c r="P519">
        <v>0.28286852589641398</v>
      </c>
      <c r="Q519">
        <v>2.9999997174298501</v>
      </c>
      <c r="R519">
        <v>3.1331047133399399</v>
      </c>
      <c r="S519">
        <v>1.64979028701782</v>
      </c>
      <c r="T519">
        <v>22.272168874740569</v>
      </c>
      <c r="U519">
        <v>1.1728393957030301</v>
      </c>
    </row>
    <row r="520" spans="1:21" x14ac:dyDescent="0.45">
      <c r="A520">
        <v>2014</v>
      </c>
      <c r="B520" t="s">
        <v>799</v>
      </c>
      <c r="C520" t="s">
        <v>30</v>
      </c>
      <c r="D520">
        <v>13</v>
      </c>
      <c r="E520">
        <v>13</v>
      </c>
      <c r="F520">
        <v>1</v>
      </c>
      <c r="G520">
        <v>7</v>
      </c>
      <c r="H520">
        <v>2</v>
      </c>
      <c r="I520">
        <v>0</v>
      </c>
      <c r="J520">
        <v>80.099999999999994</v>
      </c>
      <c r="K520">
        <v>47</v>
      </c>
      <c r="L520">
        <v>5.2655604993613103</v>
      </c>
      <c r="M520">
        <v>1.6804980317110501</v>
      </c>
      <c r="N520">
        <v>0.44813280845628201</v>
      </c>
      <c r="O520">
        <v>0.23841059602649001</v>
      </c>
      <c r="P520">
        <v>0.27091633466135401</v>
      </c>
      <c r="Q520">
        <v>2.4647304465095501</v>
      </c>
      <c r="R520">
        <v>3.3189741721788399</v>
      </c>
      <c r="S520">
        <v>1.6485449075698799</v>
      </c>
      <c r="T520">
        <v>20.543405771255426</v>
      </c>
      <c r="U520">
        <v>1.08298762043601</v>
      </c>
    </row>
    <row r="521" spans="1:21" x14ac:dyDescent="0.45">
      <c r="A521">
        <v>1931</v>
      </c>
      <c r="B521" t="s">
        <v>1519</v>
      </c>
      <c r="C521" t="s">
        <v>753</v>
      </c>
      <c r="D521">
        <v>46</v>
      </c>
      <c r="E521">
        <v>23</v>
      </c>
      <c r="F521">
        <v>0.5</v>
      </c>
      <c r="G521">
        <v>13</v>
      </c>
      <c r="H521">
        <v>9</v>
      </c>
      <c r="I521">
        <v>3</v>
      </c>
      <c r="J521">
        <v>191</v>
      </c>
      <c r="K521">
        <v>96</v>
      </c>
      <c r="L521">
        <v>4.5235602094240797</v>
      </c>
      <c r="M521">
        <v>3.7696335078534</v>
      </c>
      <c r="N521">
        <v>0.56544502617800996</v>
      </c>
      <c r="O521">
        <v>0.27058823529411702</v>
      </c>
      <c r="P521">
        <v>0.29680365296803601</v>
      </c>
      <c r="Q521">
        <v>4.3821989528795804</v>
      </c>
      <c r="R521">
        <v>4.2352412293718702</v>
      </c>
      <c r="S521">
        <v>1.64782154560089</v>
      </c>
      <c r="T521">
        <v>5.8031976171161777</v>
      </c>
      <c r="U521">
        <v>1.5026178010471201</v>
      </c>
    </row>
    <row r="522" spans="1:21" x14ac:dyDescent="0.45">
      <c r="A522">
        <v>2015</v>
      </c>
      <c r="B522" t="s">
        <v>1091</v>
      </c>
      <c r="C522" t="s">
        <v>196</v>
      </c>
      <c r="D522">
        <v>18</v>
      </c>
      <c r="E522">
        <v>18</v>
      </c>
      <c r="F522">
        <v>1</v>
      </c>
      <c r="G522">
        <v>6</v>
      </c>
      <c r="H522">
        <v>4</v>
      </c>
      <c r="I522">
        <v>0</v>
      </c>
      <c r="J522">
        <v>105.2</v>
      </c>
      <c r="K522">
        <v>78</v>
      </c>
      <c r="L522">
        <v>6.6435337626011304</v>
      </c>
      <c r="M522">
        <v>2.3848582737542499</v>
      </c>
      <c r="N522">
        <v>0.76656158799243901</v>
      </c>
      <c r="O522">
        <v>0.24504950495049499</v>
      </c>
      <c r="P522">
        <v>0.28391167192429001</v>
      </c>
      <c r="Q522">
        <v>3.4921139008544402</v>
      </c>
      <c r="R522">
        <v>3.7298083184385602</v>
      </c>
      <c r="S522">
        <v>1.64774286746978</v>
      </c>
      <c r="T522">
        <v>14.829685807228019</v>
      </c>
      <c r="U522">
        <v>1.20189286018567</v>
      </c>
    </row>
    <row r="523" spans="1:21" x14ac:dyDescent="0.45">
      <c r="A523">
        <v>1995</v>
      </c>
      <c r="B523" t="s">
        <v>203</v>
      </c>
      <c r="C523" t="s">
        <v>43</v>
      </c>
      <c r="D523">
        <v>17</v>
      </c>
      <c r="E523">
        <v>17</v>
      </c>
      <c r="F523">
        <v>1</v>
      </c>
      <c r="G523">
        <v>5</v>
      </c>
      <c r="H523">
        <v>7</v>
      </c>
      <c r="I523">
        <v>0</v>
      </c>
      <c r="J523">
        <v>126.2</v>
      </c>
      <c r="K523">
        <v>81</v>
      </c>
      <c r="L523">
        <v>5.7552629267938302</v>
      </c>
      <c r="M523">
        <v>3.1973682926632399</v>
      </c>
      <c r="N523">
        <v>0.78157891598434703</v>
      </c>
      <c r="O523">
        <v>0.25363825363825299</v>
      </c>
      <c r="P523">
        <v>0.28534704370179897</v>
      </c>
      <c r="Q523">
        <v>3.9789472086475799</v>
      </c>
      <c r="R523">
        <v>4.1138232226913303</v>
      </c>
      <c r="S523">
        <v>1.6467044353485101</v>
      </c>
      <c r="T523">
        <v>15.692124619203449</v>
      </c>
      <c r="U523">
        <v>1.3184209996907601</v>
      </c>
    </row>
    <row r="524" spans="1:21" x14ac:dyDescent="0.45">
      <c r="A524">
        <v>1995</v>
      </c>
      <c r="B524" t="s">
        <v>1424</v>
      </c>
      <c r="C524" t="s">
        <v>59</v>
      </c>
      <c r="D524">
        <v>18</v>
      </c>
      <c r="E524">
        <v>18</v>
      </c>
      <c r="F524">
        <v>1</v>
      </c>
      <c r="G524">
        <v>6</v>
      </c>
      <c r="H524">
        <v>7</v>
      </c>
      <c r="I524">
        <v>0</v>
      </c>
      <c r="J524">
        <v>112.1</v>
      </c>
      <c r="K524">
        <v>53</v>
      </c>
      <c r="L524">
        <v>4.2462909934518001</v>
      </c>
      <c r="M524">
        <v>3.52522271154489</v>
      </c>
      <c r="N524">
        <v>0.72106828190690997</v>
      </c>
      <c r="O524">
        <v>0.28216704288938999</v>
      </c>
      <c r="P524">
        <v>0.30446194225721701</v>
      </c>
      <c r="Q524">
        <v>4.1661722954621396</v>
      </c>
      <c r="R524">
        <v>4.4564127357489998</v>
      </c>
      <c r="S524">
        <v>1.6458163261413501</v>
      </c>
      <c r="T524">
        <v>14.812346935272151</v>
      </c>
      <c r="U524">
        <v>1.50445110669466</v>
      </c>
    </row>
    <row r="525" spans="1:21" x14ac:dyDescent="0.45">
      <c r="A525">
        <v>2018</v>
      </c>
      <c r="B525" t="s">
        <v>686</v>
      </c>
      <c r="C525" t="s">
        <v>121</v>
      </c>
      <c r="D525">
        <v>19</v>
      </c>
      <c r="E525">
        <v>19</v>
      </c>
      <c r="F525">
        <v>1</v>
      </c>
      <c r="G525">
        <v>5</v>
      </c>
      <c r="H525">
        <v>4</v>
      </c>
      <c r="I525">
        <v>0</v>
      </c>
      <c r="J525">
        <v>112</v>
      </c>
      <c r="K525">
        <v>82</v>
      </c>
      <c r="L525">
        <v>6.58928571428571</v>
      </c>
      <c r="M525">
        <v>2.65178571428571</v>
      </c>
      <c r="N525">
        <v>0.72321428571428503</v>
      </c>
      <c r="O525">
        <v>0.22248803827751101</v>
      </c>
      <c r="P525">
        <v>0.25688073394495398</v>
      </c>
      <c r="Q525">
        <v>2.8928571428571401</v>
      </c>
      <c r="R525">
        <v>3.8122172900608602</v>
      </c>
      <c r="S525">
        <v>1.6438745260238601</v>
      </c>
      <c r="T525">
        <v>14.016193327150807</v>
      </c>
      <c r="U525">
        <v>1.125</v>
      </c>
    </row>
    <row r="526" spans="1:21" x14ac:dyDescent="0.45">
      <c r="A526">
        <v>1945</v>
      </c>
      <c r="B526" t="s">
        <v>940</v>
      </c>
      <c r="C526" t="s">
        <v>132</v>
      </c>
      <c r="D526">
        <v>20</v>
      </c>
      <c r="E526">
        <v>16</v>
      </c>
      <c r="F526">
        <v>0.8</v>
      </c>
      <c r="G526">
        <v>6</v>
      </c>
      <c r="H526">
        <v>10</v>
      </c>
      <c r="I526">
        <v>1</v>
      </c>
      <c r="J526">
        <v>122.2</v>
      </c>
      <c r="K526">
        <v>35</v>
      </c>
      <c r="L526">
        <v>2.5679340372691599</v>
      </c>
      <c r="M526">
        <v>1.9809776858933501</v>
      </c>
      <c r="N526">
        <v>0.51358680745383301</v>
      </c>
      <c r="O526">
        <v>0.264583333333333</v>
      </c>
      <c r="P526">
        <v>0.27397260273972601</v>
      </c>
      <c r="Q526">
        <v>3.0815208447229998</v>
      </c>
      <c r="R526">
        <v>3.5700356623176202</v>
      </c>
      <c r="S526">
        <v>1.6394251585006701</v>
      </c>
      <c r="T526">
        <v>13.279343783855428</v>
      </c>
      <c r="U526">
        <v>1.25543441822048</v>
      </c>
    </row>
    <row r="527" spans="1:21" x14ac:dyDescent="0.45">
      <c r="A527">
        <v>1932</v>
      </c>
      <c r="B527" t="s">
        <v>1550</v>
      </c>
      <c r="C527" t="s">
        <v>322</v>
      </c>
      <c r="D527">
        <v>39</v>
      </c>
      <c r="E527">
        <v>33</v>
      </c>
      <c r="F527">
        <v>0.84615384615384615</v>
      </c>
      <c r="G527">
        <v>13</v>
      </c>
      <c r="H527">
        <v>11</v>
      </c>
      <c r="I527">
        <v>2</v>
      </c>
      <c r="J527">
        <v>223.1</v>
      </c>
      <c r="K527">
        <v>107</v>
      </c>
      <c r="L527">
        <v>4.3119409859178797</v>
      </c>
      <c r="M527">
        <v>4.6343290970145503</v>
      </c>
      <c r="N527">
        <v>0.36268662498374699</v>
      </c>
      <c r="O527">
        <v>0.25806451612903197</v>
      </c>
      <c r="P527">
        <v>0.28590425531914798</v>
      </c>
      <c r="Q527">
        <v>4.4328365275791297</v>
      </c>
      <c r="R527">
        <v>4.2003663694994202</v>
      </c>
      <c r="S527">
        <v>1.6351851224899201</v>
      </c>
      <c r="T527">
        <v>6.7923074318812064</v>
      </c>
      <c r="U527">
        <v>1.51791068974679</v>
      </c>
    </row>
    <row r="528" spans="1:21" x14ac:dyDescent="0.45">
      <c r="A528">
        <v>2015</v>
      </c>
      <c r="B528" t="s">
        <v>445</v>
      </c>
      <c r="C528" t="s">
        <v>54</v>
      </c>
      <c r="D528">
        <v>16</v>
      </c>
      <c r="E528">
        <v>16</v>
      </c>
      <c r="F528">
        <v>1</v>
      </c>
      <c r="G528">
        <v>3</v>
      </c>
      <c r="H528">
        <v>7</v>
      </c>
      <c r="I528">
        <v>0</v>
      </c>
      <c r="J528">
        <v>92.1</v>
      </c>
      <c r="K528">
        <v>102</v>
      </c>
      <c r="L528">
        <v>9.9422371717942202</v>
      </c>
      <c r="M528">
        <v>2.6317686631220001</v>
      </c>
      <c r="N528">
        <v>1.0722020479385901</v>
      </c>
      <c r="O528">
        <v>0.21511627906976699</v>
      </c>
      <c r="P528">
        <v>0.27272727272727199</v>
      </c>
      <c r="Q528">
        <v>3.99638945140748</v>
      </c>
      <c r="R528">
        <v>3.5776370223786</v>
      </c>
      <c r="S528">
        <v>1.6314049959182699</v>
      </c>
      <c r="T528">
        <v>16.517975583672484</v>
      </c>
      <c r="U528">
        <v>1.0938626953716899</v>
      </c>
    </row>
    <row r="529" spans="1:21" x14ac:dyDescent="0.45">
      <c r="A529">
        <v>1977</v>
      </c>
      <c r="B529" t="s">
        <v>1053</v>
      </c>
      <c r="C529" t="s">
        <v>106</v>
      </c>
      <c r="D529">
        <v>12</v>
      </c>
      <c r="E529">
        <v>12</v>
      </c>
      <c r="F529">
        <v>1</v>
      </c>
      <c r="G529">
        <v>6</v>
      </c>
      <c r="H529">
        <v>4</v>
      </c>
      <c r="I529">
        <v>0</v>
      </c>
      <c r="J529">
        <v>69</v>
      </c>
      <c r="K529">
        <v>35</v>
      </c>
      <c r="L529">
        <v>4.5652168865240403</v>
      </c>
      <c r="M529">
        <v>2.0869562909824202</v>
      </c>
      <c r="N529">
        <v>0.52173907274560505</v>
      </c>
      <c r="O529">
        <v>0.30604982206405601</v>
      </c>
      <c r="P529">
        <v>0.338842975206611</v>
      </c>
      <c r="Q529">
        <v>3.3913039728464298</v>
      </c>
      <c r="R529">
        <v>3.21630383883923</v>
      </c>
      <c r="S529">
        <v>1.6312494277954099</v>
      </c>
      <c r="T529">
        <v>22.021867275238034</v>
      </c>
      <c r="U529">
        <v>1.4782607061125399</v>
      </c>
    </row>
    <row r="530" spans="1:21" x14ac:dyDescent="0.45">
      <c r="A530">
        <v>1979</v>
      </c>
      <c r="B530" t="s">
        <v>1498</v>
      </c>
      <c r="C530" t="s">
        <v>140</v>
      </c>
      <c r="D530">
        <v>18</v>
      </c>
      <c r="E530">
        <v>18</v>
      </c>
      <c r="F530">
        <v>1</v>
      </c>
      <c r="G530">
        <v>8</v>
      </c>
      <c r="H530">
        <v>8</v>
      </c>
      <c r="I530">
        <v>0</v>
      </c>
      <c r="J530">
        <v>129.1</v>
      </c>
      <c r="K530">
        <v>52</v>
      </c>
      <c r="L530">
        <v>3.6185572702556899</v>
      </c>
      <c r="M530">
        <v>3.34020671100525</v>
      </c>
      <c r="N530">
        <v>0.76546403793870399</v>
      </c>
      <c r="O530">
        <v>0.27201565557729901</v>
      </c>
      <c r="P530">
        <v>0.28571428571428498</v>
      </c>
      <c r="Q530">
        <v>4.3144336683817803</v>
      </c>
      <c r="R530">
        <v>4.2398977232836197</v>
      </c>
      <c r="S530">
        <v>1.62699830532073</v>
      </c>
      <c r="T530">
        <v>14.642984747886569</v>
      </c>
      <c r="U530">
        <v>1.44587651610644</v>
      </c>
    </row>
    <row r="531" spans="1:21" x14ac:dyDescent="0.45">
      <c r="A531">
        <v>1990</v>
      </c>
      <c r="B531" t="s">
        <v>811</v>
      </c>
      <c r="C531" t="s">
        <v>37</v>
      </c>
      <c r="D531">
        <v>12</v>
      </c>
      <c r="E531">
        <v>12</v>
      </c>
      <c r="F531">
        <v>1</v>
      </c>
      <c r="G531">
        <v>4</v>
      </c>
      <c r="H531">
        <v>4</v>
      </c>
      <c r="I531">
        <v>0</v>
      </c>
      <c r="J531">
        <v>77.2</v>
      </c>
      <c r="K531">
        <v>42</v>
      </c>
      <c r="L531">
        <v>4.8669524709708103</v>
      </c>
      <c r="M531">
        <v>1.3905578488488</v>
      </c>
      <c r="N531">
        <v>0.57939910368700098</v>
      </c>
      <c r="O531">
        <v>0.21830985915492901</v>
      </c>
      <c r="P531">
        <v>0.240506329113924</v>
      </c>
      <c r="Q531">
        <v>2.5493560562228001</v>
      </c>
      <c r="R531">
        <v>3.0658097297022899</v>
      </c>
      <c r="S531">
        <v>1.62161064147949</v>
      </c>
      <c r="T531">
        <v>21.891743659973113</v>
      </c>
      <c r="U531">
        <v>0.95278963717417897</v>
      </c>
    </row>
    <row r="532" spans="1:21" x14ac:dyDescent="0.45">
      <c r="A532">
        <v>1974</v>
      </c>
      <c r="B532" t="s">
        <v>726</v>
      </c>
      <c r="C532" t="s">
        <v>379</v>
      </c>
      <c r="D532">
        <v>22</v>
      </c>
      <c r="E532">
        <v>22</v>
      </c>
      <c r="F532">
        <v>1</v>
      </c>
      <c r="G532">
        <v>11</v>
      </c>
      <c r="H532">
        <v>7</v>
      </c>
      <c r="I532">
        <v>0</v>
      </c>
      <c r="J532">
        <v>146</v>
      </c>
      <c r="K532">
        <v>76</v>
      </c>
      <c r="L532">
        <v>4.6849315068493098</v>
      </c>
      <c r="M532">
        <v>4.4383561643835598</v>
      </c>
      <c r="N532">
        <v>0.431506849315068</v>
      </c>
      <c r="O532">
        <v>0.206959706959706</v>
      </c>
      <c r="P532">
        <v>0.22894168466522599</v>
      </c>
      <c r="Q532">
        <v>3.2671232876712302</v>
      </c>
      <c r="R532">
        <v>3.74260316613602</v>
      </c>
      <c r="S532">
        <v>1.6211073398589999</v>
      </c>
      <c r="T532">
        <v>11.937244957143545</v>
      </c>
      <c r="U532">
        <v>1.2671232876712299</v>
      </c>
    </row>
    <row r="533" spans="1:21" x14ac:dyDescent="0.45">
      <c r="A533">
        <v>2015</v>
      </c>
      <c r="B533" t="s">
        <v>1131</v>
      </c>
      <c r="C533" t="s">
        <v>95</v>
      </c>
      <c r="D533">
        <v>13</v>
      </c>
      <c r="E533">
        <v>13</v>
      </c>
      <c r="F533">
        <v>1</v>
      </c>
      <c r="G533">
        <v>1</v>
      </c>
      <c r="H533">
        <v>8</v>
      </c>
      <c r="I533">
        <v>0</v>
      </c>
      <c r="J533">
        <v>75.099999999999994</v>
      </c>
      <c r="K533">
        <v>56</v>
      </c>
      <c r="L533">
        <v>6.69026458331561</v>
      </c>
      <c r="M533">
        <v>2.5088492187433502</v>
      </c>
      <c r="N533">
        <v>0.47787604166539999</v>
      </c>
      <c r="O533">
        <v>0.256140350877193</v>
      </c>
      <c r="P533">
        <v>0.30666666666666598</v>
      </c>
      <c r="Q533">
        <v>3.5840703124904998</v>
      </c>
      <c r="R533">
        <v>3.4123547743048102</v>
      </c>
      <c r="S533">
        <v>1.6208598613739</v>
      </c>
      <c r="T533">
        <v>20.198407503274755</v>
      </c>
      <c r="U533">
        <v>1.24778744212632</v>
      </c>
    </row>
    <row r="534" spans="1:21" x14ac:dyDescent="0.45">
      <c r="A534">
        <v>1990</v>
      </c>
      <c r="B534" t="s">
        <v>813</v>
      </c>
      <c r="C534" t="s">
        <v>210</v>
      </c>
      <c r="D534">
        <v>15</v>
      </c>
      <c r="E534">
        <v>15</v>
      </c>
      <c r="F534">
        <v>1</v>
      </c>
      <c r="G534">
        <v>8</v>
      </c>
      <c r="H534">
        <v>5</v>
      </c>
      <c r="I534">
        <v>0</v>
      </c>
      <c r="J534">
        <v>109</v>
      </c>
      <c r="K534">
        <v>60</v>
      </c>
      <c r="L534">
        <v>4.9541280936055196</v>
      </c>
      <c r="M534">
        <v>2.8073392530431298</v>
      </c>
      <c r="N534">
        <v>0.74311921404082804</v>
      </c>
      <c r="O534">
        <v>0.198019801980198</v>
      </c>
      <c r="P534">
        <v>0.21194029850746199</v>
      </c>
      <c r="Q534">
        <v>2.5596328483628499</v>
      </c>
      <c r="R534">
        <v>3.7165558341135201</v>
      </c>
      <c r="S534">
        <v>1.61525130271911</v>
      </c>
      <c r="T534">
        <v>17.444714069366388</v>
      </c>
      <c r="U534">
        <v>1.04587148642783</v>
      </c>
    </row>
    <row r="535" spans="1:21" x14ac:dyDescent="0.45">
      <c r="A535">
        <v>2000</v>
      </c>
      <c r="B535" t="s">
        <v>410</v>
      </c>
      <c r="C535" t="s">
        <v>73</v>
      </c>
      <c r="D535">
        <v>22</v>
      </c>
      <c r="E535">
        <v>22</v>
      </c>
      <c r="F535">
        <v>1</v>
      </c>
      <c r="G535">
        <v>7</v>
      </c>
      <c r="H535">
        <v>4</v>
      </c>
      <c r="I535">
        <v>0</v>
      </c>
      <c r="J535">
        <v>135</v>
      </c>
      <c r="K535">
        <v>90</v>
      </c>
      <c r="L535">
        <v>6.0000006781684796</v>
      </c>
      <c r="M535">
        <v>4.06666712631419</v>
      </c>
      <c r="N535">
        <v>0.93333343882620701</v>
      </c>
      <c r="O535">
        <v>0.257692307692307</v>
      </c>
      <c r="P535">
        <v>0.28846153846153799</v>
      </c>
      <c r="Q535">
        <v>4.13333380051606</v>
      </c>
      <c r="R535">
        <v>4.5489828366670899</v>
      </c>
      <c r="S535">
        <v>1.61358761787414</v>
      </c>
      <c r="T535">
        <v>11.881872458891394</v>
      </c>
      <c r="U535">
        <v>1.4444446077072199</v>
      </c>
    </row>
    <row r="536" spans="1:21" x14ac:dyDescent="0.45">
      <c r="A536">
        <v>1999</v>
      </c>
      <c r="B536" t="s">
        <v>549</v>
      </c>
      <c r="C536" t="s">
        <v>199</v>
      </c>
      <c r="D536">
        <v>29</v>
      </c>
      <c r="E536">
        <v>29</v>
      </c>
      <c r="F536">
        <v>1</v>
      </c>
      <c r="G536">
        <v>9</v>
      </c>
      <c r="H536">
        <v>12</v>
      </c>
      <c r="I536">
        <v>0</v>
      </c>
      <c r="J536">
        <v>162.19999999999999</v>
      </c>
      <c r="K536">
        <v>113</v>
      </c>
      <c r="L536">
        <v>6.25204898483873</v>
      </c>
      <c r="M536">
        <v>3.09836055885813</v>
      </c>
      <c r="N536">
        <v>1.4938524123065999</v>
      </c>
      <c r="O536">
        <v>0.27457098283931303</v>
      </c>
      <c r="P536">
        <v>0.29740518962075801</v>
      </c>
      <c r="Q536">
        <v>5.5881145793691296</v>
      </c>
      <c r="R536">
        <v>5.2486081353248801</v>
      </c>
      <c r="S536">
        <v>1.6131885051727199</v>
      </c>
      <c r="T536">
        <v>9.011604753033815</v>
      </c>
      <c r="U536">
        <v>1.4262294636013599</v>
      </c>
    </row>
    <row r="537" spans="1:21" x14ac:dyDescent="0.45">
      <c r="A537">
        <v>1950</v>
      </c>
      <c r="B537" t="s">
        <v>2016</v>
      </c>
      <c r="C537" t="s">
        <v>106</v>
      </c>
      <c r="D537">
        <v>22</v>
      </c>
      <c r="E537">
        <v>15</v>
      </c>
      <c r="F537">
        <v>0.68181818181818177</v>
      </c>
      <c r="G537">
        <v>8</v>
      </c>
      <c r="H537">
        <v>6</v>
      </c>
      <c r="I537">
        <v>2</v>
      </c>
      <c r="J537">
        <v>101.1</v>
      </c>
      <c r="K537">
        <v>57</v>
      </c>
      <c r="L537">
        <v>5.0625017787287003</v>
      </c>
      <c r="M537">
        <v>5.1513175994081504</v>
      </c>
      <c r="N537">
        <v>0.71052656543560799</v>
      </c>
      <c r="O537">
        <v>0.30288461538461497</v>
      </c>
      <c r="P537">
        <v>0.33618233618233601</v>
      </c>
      <c r="Q537">
        <v>6.0394758062026597</v>
      </c>
      <c r="R537">
        <v>4.2614789281857703</v>
      </c>
      <c r="S537">
        <v>1.61228287220001</v>
      </c>
      <c r="T537">
        <v>11.872264786200073</v>
      </c>
      <c r="U537">
        <v>1.81579011166877</v>
      </c>
    </row>
    <row r="538" spans="1:21" x14ac:dyDescent="0.45">
      <c r="A538">
        <v>1980</v>
      </c>
      <c r="B538" t="s">
        <v>1146</v>
      </c>
      <c r="C538" t="s">
        <v>73</v>
      </c>
      <c r="D538">
        <v>18</v>
      </c>
      <c r="E538">
        <v>18</v>
      </c>
      <c r="F538">
        <v>1</v>
      </c>
      <c r="G538">
        <v>4</v>
      </c>
      <c r="H538">
        <v>7</v>
      </c>
      <c r="I538">
        <v>0</v>
      </c>
      <c r="J538">
        <v>109.1</v>
      </c>
      <c r="K538">
        <v>53</v>
      </c>
      <c r="L538">
        <v>4.3628041676863401</v>
      </c>
      <c r="M538">
        <v>2.222560613727</v>
      </c>
      <c r="N538">
        <v>0.49390235860600101</v>
      </c>
      <c r="O538">
        <v>0.254117647058823</v>
      </c>
      <c r="P538">
        <v>0.27868852459016302</v>
      </c>
      <c r="Q538">
        <v>3.6219506297773401</v>
      </c>
      <c r="R538">
        <v>3.2646073100540001</v>
      </c>
      <c r="S538">
        <v>1.6104154586791899</v>
      </c>
      <c r="T538">
        <v>14.493739128112709</v>
      </c>
      <c r="U538">
        <v>1.2347558965150001</v>
      </c>
    </row>
    <row r="539" spans="1:21" x14ac:dyDescent="0.45">
      <c r="A539">
        <v>1924</v>
      </c>
      <c r="B539" t="s">
        <v>1247</v>
      </c>
      <c r="C539" t="s">
        <v>762</v>
      </c>
      <c r="D539">
        <v>13</v>
      </c>
      <c r="E539">
        <v>11</v>
      </c>
      <c r="F539">
        <v>0.84615384615384615</v>
      </c>
      <c r="G539">
        <v>8</v>
      </c>
      <c r="H539">
        <v>3</v>
      </c>
      <c r="I539">
        <v>0</v>
      </c>
      <c r="J539">
        <v>94.2</v>
      </c>
      <c r="K539">
        <v>42</v>
      </c>
      <c r="L539">
        <v>3.9929563251906002</v>
      </c>
      <c r="M539">
        <v>1.9014077739002799</v>
      </c>
      <c r="N539">
        <v>0.19014077739002799</v>
      </c>
      <c r="O539">
        <v>0.28311688311688299</v>
      </c>
      <c r="P539">
        <v>0.31378299120234598</v>
      </c>
      <c r="Q539">
        <v>3.8028155478005701</v>
      </c>
      <c r="R539">
        <v>3.29592632617396</v>
      </c>
      <c r="S539">
        <v>1.6097482442855799</v>
      </c>
      <c r="T539">
        <v>20.059939659558765</v>
      </c>
      <c r="U539">
        <v>1.3626755712951999</v>
      </c>
    </row>
    <row r="540" spans="1:21" x14ac:dyDescent="0.45">
      <c r="A540">
        <v>1970</v>
      </c>
      <c r="B540" t="s">
        <v>1060</v>
      </c>
      <c r="C540" t="s">
        <v>46</v>
      </c>
      <c r="D540">
        <v>16</v>
      </c>
      <c r="E540">
        <v>15</v>
      </c>
      <c r="F540">
        <v>0.9375</v>
      </c>
      <c r="G540">
        <v>6</v>
      </c>
      <c r="H540">
        <v>6</v>
      </c>
      <c r="I540">
        <v>0</v>
      </c>
      <c r="J540">
        <v>100.1</v>
      </c>
      <c r="K540">
        <v>49</v>
      </c>
      <c r="L540">
        <v>4.3953503969238197</v>
      </c>
      <c r="M540">
        <v>2.1528246842075802</v>
      </c>
      <c r="N540">
        <v>0.717608228069196</v>
      </c>
      <c r="O540">
        <v>0.25</v>
      </c>
      <c r="P540">
        <v>0.26843657817109101</v>
      </c>
      <c r="Q540">
        <v>3.4086390833286799</v>
      </c>
      <c r="R540">
        <v>3.4158919135432599</v>
      </c>
      <c r="S540">
        <v>1.6088682413101101</v>
      </c>
      <c r="T540">
        <v>16.289790943264865</v>
      </c>
      <c r="U540">
        <v>1.22591405628487</v>
      </c>
    </row>
    <row r="541" spans="1:21" x14ac:dyDescent="0.45">
      <c r="A541">
        <v>1945</v>
      </c>
      <c r="B541" t="s">
        <v>1024</v>
      </c>
      <c r="C541" t="s">
        <v>322</v>
      </c>
      <c r="D541">
        <v>38</v>
      </c>
      <c r="E541">
        <v>24</v>
      </c>
      <c r="F541">
        <v>0.63157894736842102</v>
      </c>
      <c r="G541">
        <v>10</v>
      </c>
      <c r="H541">
        <v>11</v>
      </c>
      <c r="I541">
        <v>4</v>
      </c>
      <c r="J541">
        <v>203.2</v>
      </c>
      <c r="K541">
        <v>64</v>
      </c>
      <c r="L541">
        <v>2.8281500784304101</v>
      </c>
      <c r="M541">
        <v>3.80032666789086</v>
      </c>
      <c r="N541">
        <v>0.48608829473022702</v>
      </c>
      <c r="O541">
        <v>0.24746192893401001</v>
      </c>
      <c r="P541">
        <v>0.25806451612903197</v>
      </c>
      <c r="Q541">
        <v>3.31423837316063</v>
      </c>
      <c r="R541">
        <v>4.1036761744691104</v>
      </c>
      <c r="S541">
        <v>1.60783326625823</v>
      </c>
      <c r="T541">
        <v>6.8544470824692958</v>
      </c>
      <c r="U541">
        <v>1.37970515978983</v>
      </c>
    </row>
    <row r="542" spans="1:21" x14ac:dyDescent="0.45">
      <c r="A542">
        <v>1995</v>
      </c>
      <c r="B542" t="s">
        <v>1493</v>
      </c>
      <c r="C542" t="s">
        <v>199</v>
      </c>
      <c r="D542">
        <v>22</v>
      </c>
      <c r="E542">
        <v>22</v>
      </c>
      <c r="F542">
        <v>1</v>
      </c>
      <c r="G542">
        <v>7</v>
      </c>
      <c r="H542">
        <v>10</v>
      </c>
      <c r="I542">
        <v>0</v>
      </c>
      <c r="J542">
        <v>121.1</v>
      </c>
      <c r="K542">
        <v>69</v>
      </c>
      <c r="L542">
        <v>5.1181324045089402</v>
      </c>
      <c r="M542">
        <v>3.4862641016220302</v>
      </c>
      <c r="N542">
        <v>0.96428581534226498</v>
      </c>
      <c r="O542">
        <v>0.26793248945147602</v>
      </c>
      <c r="P542">
        <v>0.29081632653061201</v>
      </c>
      <c r="Q542">
        <v>4.3021982530654901</v>
      </c>
      <c r="R542">
        <v>4.7186817321551802</v>
      </c>
      <c r="S542">
        <v>1.5981762409210201</v>
      </c>
      <c r="T542">
        <v>11.768388683145693</v>
      </c>
      <c r="U542">
        <v>1.43406608435516</v>
      </c>
    </row>
    <row r="543" spans="1:21" x14ac:dyDescent="0.45">
      <c r="A543">
        <v>1963</v>
      </c>
      <c r="B543" t="s">
        <v>559</v>
      </c>
      <c r="C543" t="s">
        <v>106</v>
      </c>
      <c r="D543">
        <v>29</v>
      </c>
      <c r="E543">
        <v>29</v>
      </c>
      <c r="F543">
        <v>1</v>
      </c>
      <c r="G543">
        <v>10</v>
      </c>
      <c r="H543">
        <v>13</v>
      </c>
      <c r="I543">
        <v>0</v>
      </c>
      <c r="J543">
        <v>174.2</v>
      </c>
      <c r="K543">
        <v>136</v>
      </c>
      <c r="L543">
        <v>7.0076321593590301</v>
      </c>
      <c r="M543">
        <v>5.1011439983569398</v>
      </c>
      <c r="N543">
        <v>1.03053414108221</v>
      </c>
      <c r="O543">
        <v>0.20980091883613999</v>
      </c>
      <c r="P543">
        <v>0.235412474849094</v>
      </c>
      <c r="Q543">
        <v>3.8129763220041699</v>
      </c>
      <c r="R543">
        <v>4.11070937974206</v>
      </c>
      <c r="S543">
        <v>1.59719634056091</v>
      </c>
      <c r="T543">
        <v>8.9222692127885317</v>
      </c>
      <c r="U543">
        <v>1.3511447627522299</v>
      </c>
    </row>
    <row r="544" spans="1:21" x14ac:dyDescent="0.45">
      <c r="A544">
        <v>1924</v>
      </c>
      <c r="B544" t="s">
        <v>1706</v>
      </c>
      <c r="C544" t="s">
        <v>271</v>
      </c>
      <c r="D544">
        <v>41</v>
      </c>
      <c r="E544">
        <v>22</v>
      </c>
      <c r="F544">
        <v>0.53658536585365857</v>
      </c>
      <c r="G544">
        <v>12</v>
      </c>
      <c r="H544">
        <v>11</v>
      </c>
      <c r="I544">
        <v>3</v>
      </c>
      <c r="J544">
        <v>216.1</v>
      </c>
      <c r="K544">
        <v>52</v>
      </c>
      <c r="L544">
        <v>2.1633285532641202</v>
      </c>
      <c r="M544">
        <v>2.99537799682725</v>
      </c>
      <c r="N544">
        <v>0.41602472178156202</v>
      </c>
      <c r="O544">
        <v>0.30828729281767903</v>
      </c>
      <c r="P544">
        <v>0.319098457888493</v>
      </c>
      <c r="Q544">
        <v>4.8674892448442799</v>
      </c>
      <c r="R544">
        <v>4.2944182882242403</v>
      </c>
      <c r="S544">
        <v>1.59131503105163</v>
      </c>
      <c r="T544">
        <v>6.287635000740587</v>
      </c>
      <c r="U544">
        <v>1.62249641494809</v>
      </c>
    </row>
    <row r="545" spans="1:21" x14ac:dyDescent="0.45">
      <c r="A545">
        <v>1957</v>
      </c>
      <c r="B545" t="s">
        <v>1076</v>
      </c>
      <c r="C545" t="s">
        <v>564</v>
      </c>
      <c r="D545">
        <v>37</v>
      </c>
      <c r="E545">
        <v>28</v>
      </c>
      <c r="F545">
        <v>0.7567567567567568</v>
      </c>
      <c r="G545">
        <v>9</v>
      </c>
      <c r="H545">
        <v>9</v>
      </c>
      <c r="I545">
        <v>0</v>
      </c>
      <c r="J545">
        <v>183</v>
      </c>
      <c r="K545">
        <v>67</v>
      </c>
      <c r="L545">
        <v>3.2950819672131102</v>
      </c>
      <c r="M545">
        <v>2.36065573770491</v>
      </c>
      <c r="N545">
        <v>1.0327868852458999</v>
      </c>
      <c r="O545">
        <v>0.26886145404663903</v>
      </c>
      <c r="P545">
        <v>0.27301092043681702</v>
      </c>
      <c r="Q545">
        <v>3.4426229508196702</v>
      </c>
      <c r="R545">
        <v>4.0356965930084003</v>
      </c>
      <c r="S545">
        <v>1.59025478363037</v>
      </c>
      <c r="T545">
        <v>6.9627371607599979</v>
      </c>
      <c r="U545">
        <v>1.3333333333333299</v>
      </c>
    </row>
    <row r="546" spans="1:21" x14ac:dyDescent="0.45">
      <c r="A546">
        <v>1995</v>
      </c>
      <c r="B546" t="s">
        <v>657</v>
      </c>
      <c r="C546" t="s">
        <v>37</v>
      </c>
      <c r="D546">
        <v>18</v>
      </c>
      <c r="E546">
        <v>18</v>
      </c>
      <c r="F546">
        <v>1</v>
      </c>
      <c r="G546">
        <v>3</v>
      </c>
      <c r="H546">
        <v>9</v>
      </c>
      <c r="I546">
        <v>0</v>
      </c>
      <c r="J546">
        <v>104.1</v>
      </c>
      <c r="K546">
        <v>77</v>
      </c>
      <c r="L546">
        <v>6.6421728477684097</v>
      </c>
      <c r="M546">
        <v>4.3130992517976701</v>
      </c>
      <c r="N546">
        <v>0.60383389525167397</v>
      </c>
      <c r="O546">
        <v>0.258454106280193</v>
      </c>
      <c r="P546">
        <v>0.30303030303030298</v>
      </c>
      <c r="Q546">
        <v>4.6581471919414801</v>
      </c>
      <c r="R546">
        <v>3.9946707928507599</v>
      </c>
      <c r="S546">
        <v>1.58903431892395</v>
      </c>
      <c r="T546">
        <v>14.301308870315548</v>
      </c>
      <c r="U546">
        <v>1.50479240562718</v>
      </c>
    </row>
    <row r="547" spans="1:21" x14ac:dyDescent="0.45">
      <c r="A547">
        <v>2022</v>
      </c>
      <c r="B547" t="s">
        <v>99</v>
      </c>
      <c r="C547" t="s">
        <v>54</v>
      </c>
      <c r="D547">
        <v>24</v>
      </c>
      <c r="E547">
        <v>24</v>
      </c>
      <c r="F547">
        <v>1</v>
      </c>
      <c r="G547">
        <v>5</v>
      </c>
      <c r="H547">
        <v>13</v>
      </c>
      <c r="I547">
        <v>0</v>
      </c>
      <c r="J547">
        <v>125.2</v>
      </c>
      <c r="K547">
        <v>164</v>
      </c>
      <c r="L547">
        <v>11.7453583278779</v>
      </c>
      <c r="M547">
        <v>3.4376658520618202</v>
      </c>
      <c r="N547">
        <v>1.7188329260309101</v>
      </c>
      <c r="O547">
        <v>0.21987315010570799</v>
      </c>
      <c r="P547">
        <v>0.28070175438596401</v>
      </c>
      <c r="Q547">
        <v>4.4403183922465201</v>
      </c>
      <c r="R547">
        <v>4.3697254568154502</v>
      </c>
      <c r="S547">
        <v>1.5890312194824201</v>
      </c>
      <c r="T547">
        <v>10.725960731506335</v>
      </c>
      <c r="U547">
        <v>1.20954909609582</v>
      </c>
    </row>
    <row r="548" spans="1:21" x14ac:dyDescent="0.45">
      <c r="A548">
        <v>1983</v>
      </c>
      <c r="B548" t="s">
        <v>837</v>
      </c>
      <c r="C548" t="s">
        <v>73</v>
      </c>
      <c r="D548">
        <v>18</v>
      </c>
      <c r="E548">
        <v>18</v>
      </c>
      <c r="F548">
        <v>1</v>
      </c>
      <c r="G548">
        <v>7</v>
      </c>
      <c r="H548">
        <v>3</v>
      </c>
      <c r="I548">
        <v>0</v>
      </c>
      <c r="J548">
        <v>113.1</v>
      </c>
      <c r="K548">
        <v>49</v>
      </c>
      <c r="L548">
        <v>3.8911761213256701</v>
      </c>
      <c r="M548">
        <v>2.5411762424983899</v>
      </c>
      <c r="N548">
        <v>0.55588230304652397</v>
      </c>
      <c r="O548">
        <v>0.244131455399061</v>
      </c>
      <c r="P548">
        <v>0.26216216216216198</v>
      </c>
      <c r="Q548">
        <v>2.69999975765454</v>
      </c>
      <c r="R548">
        <v>3.5668653124178999</v>
      </c>
      <c r="S548">
        <v>1.58508217334747</v>
      </c>
      <c r="T548">
        <v>14.26573956012723</v>
      </c>
      <c r="U548">
        <v>1.1999998922909101</v>
      </c>
    </row>
    <row r="549" spans="1:21" x14ac:dyDescent="0.45">
      <c r="A549">
        <v>1929</v>
      </c>
      <c r="B549" t="s">
        <v>807</v>
      </c>
      <c r="C549" t="s">
        <v>240</v>
      </c>
      <c r="D549">
        <v>6</v>
      </c>
      <c r="E549">
        <v>6</v>
      </c>
      <c r="F549">
        <v>1</v>
      </c>
      <c r="G549">
        <v>3</v>
      </c>
      <c r="H549">
        <v>2</v>
      </c>
      <c r="I549">
        <v>0</v>
      </c>
      <c r="J549">
        <v>50</v>
      </c>
      <c r="K549">
        <v>22</v>
      </c>
      <c r="L549">
        <v>3.96</v>
      </c>
      <c r="M549">
        <v>1.44</v>
      </c>
      <c r="N549">
        <v>0</v>
      </c>
      <c r="O549">
        <v>0.22448979591836701</v>
      </c>
      <c r="P549">
        <v>0.25287356321839</v>
      </c>
      <c r="Q549">
        <v>2.52</v>
      </c>
      <c r="R549">
        <v>2.82920866012573</v>
      </c>
      <c r="S549">
        <v>1.5824429988861</v>
      </c>
      <c r="T549">
        <v>42.725960969924699</v>
      </c>
      <c r="U549">
        <v>1.04</v>
      </c>
    </row>
    <row r="550" spans="1:21" x14ac:dyDescent="0.45">
      <c r="A550">
        <v>1960</v>
      </c>
      <c r="B550" t="s">
        <v>394</v>
      </c>
      <c r="C550" t="s">
        <v>121</v>
      </c>
      <c r="D550">
        <v>11</v>
      </c>
      <c r="E550">
        <v>11</v>
      </c>
      <c r="F550">
        <v>1</v>
      </c>
      <c r="G550">
        <v>6</v>
      </c>
      <c r="H550">
        <v>2</v>
      </c>
      <c r="I550">
        <v>0</v>
      </c>
      <c r="J550">
        <v>81.099999999999994</v>
      </c>
      <c r="K550">
        <v>58</v>
      </c>
      <c r="L550">
        <v>6.4180355963940903</v>
      </c>
      <c r="M550">
        <v>3.0983620120523199</v>
      </c>
      <c r="N550">
        <v>0.55327893072362899</v>
      </c>
      <c r="O550">
        <v>0.19666666666666599</v>
      </c>
      <c r="P550">
        <v>0.227848101265822</v>
      </c>
      <c r="Q550">
        <v>2.6557388674734099</v>
      </c>
      <c r="R550">
        <v>2.93270059195754</v>
      </c>
      <c r="S550">
        <v>1.5809736251830999</v>
      </c>
      <c r="T550">
        <v>23.283429752696559</v>
      </c>
      <c r="U550">
        <v>1.0696725993990099</v>
      </c>
    </row>
    <row r="551" spans="1:21" x14ac:dyDescent="0.45">
      <c r="A551">
        <v>1984</v>
      </c>
      <c r="B551" t="s">
        <v>1392</v>
      </c>
      <c r="C551" t="s">
        <v>229</v>
      </c>
      <c r="D551">
        <v>18</v>
      </c>
      <c r="E551">
        <v>18</v>
      </c>
      <c r="F551">
        <v>1</v>
      </c>
      <c r="G551">
        <v>6</v>
      </c>
      <c r="H551">
        <v>10</v>
      </c>
      <c r="I551">
        <v>0</v>
      </c>
      <c r="J551">
        <v>103.1</v>
      </c>
      <c r="K551">
        <v>48</v>
      </c>
      <c r="L551">
        <v>4.18064536706963</v>
      </c>
      <c r="M551">
        <v>2.0032259050541898</v>
      </c>
      <c r="N551">
        <v>0.78387100632555595</v>
      </c>
      <c r="O551">
        <v>0.25310173697270399</v>
      </c>
      <c r="P551">
        <v>0.26878612716763001</v>
      </c>
      <c r="Q551">
        <v>4.0935485885890097</v>
      </c>
      <c r="R551">
        <v>3.69728367517691</v>
      </c>
      <c r="S551">
        <v>1.5733729600906301</v>
      </c>
      <c r="T551">
        <v>14.160356640815671</v>
      </c>
      <c r="U551">
        <v>1.20967747889746</v>
      </c>
    </row>
    <row r="552" spans="1:21" x14ac:dyDescent="0.45">
      <c r="A552">
        <v>2005</v>
      </c>
      <c r="B552" t="s">
        <v>703</v>
      </c>
      <c r="C552" t="s">
        <v>196</v>
      </c>
      <c r="D552">
        <v>23</v>
      </c>
      <c r="E552">
        <v>23</v>
      </c>
      <c r="F552">
        <v>1</v>
      </c>
      <c r="G552">
        <v>12</v>
      </c>
      <c r="H552">
        <v>8</v>
      </c>
      <c r="I552">
        <v>0</v>
      </c>
      <c r="J552">
        <v>133.19999999999999</v>
      </c>
      <c r="K552">
        <v>99</v>
      </c>
      <c r="L552">
        <v>6.6658351578239996</v>
      </c>
      <c r="M552">
        <v>3.1645884082598799</v>
      </c>
      <c r="N552">
        <v>1.1446383604344199</v>
      </c>
      <c r="O552">
        <v>0.26325757575757502</v>
      </c>
      <c r="P552">
        <v>0.29611650485436802</v>
      </c>
      <c r="Q552">
        <v>4.6458851099985496</v>
      </c>
      <c r="R552">
        <v>4.42651490308105</v>
      </c>
      <c r="S552">
        <v>1.57185542583465</v>
      </c>
      <c r="T552">
        <v>11.07132952109623</v>
      </c>
      <c r="U552">
        <v>1.3915211440575299</v>
      </c>
    </row>
    <row r="553" spans="1:21" x14ac:dyDescent="0.45">
      <c r="A553">
        <v>1939</v>
      </c>
      <c r="B553" t="s">
        <v>1871</v>
      </c>
      <c r="C553" t="s">
        <v>753</v>
      </c>
      <c r="D553">
        <v>27</v>
      </c>
      <c r="E553">
        <v>20</v>
      </c>
      <c r="F553">
        <v>0.7407407407407407</v>
      </c>
      <c r="G553">
        <v>8</v>
      </c>
      <c r="H553">
        <v>12</v>
      </c>
      <c r="I553">
        <v>0</v>
      </c>
      <c r="J553">
        <v>173</v>
      </c>
      <c r="K553">
        <v>64</v>
      </c>
      <c r="L553">
        <v>3.3294797687861202</v>
      </c>
      <c r="M553">
        <v>4.0578034682080899</v>
      </c>
      <c r="N553">
        <v>0.520231213872832</v>
      </c>
      <c r="O553">
        <v>0.269956458635703</v>
      </c>
      <c r="P553">
        <v>0.28617886178861701</v>
      </c>
      <c r="Q553">
        <v>5.35838150289017</v>
      </c>
      <c r="R553">
        <v>4.3601798768677398</v>
      </c>
      <c r="S553">
        <v>1.5695383548736499</v>
      </c>
      <c r="T553">
        <v>9.417230129241899</v>
      </c>
      <c r="U553">
        <v>1.52601156069364</v>
      </c>
    </row>
    <row r="554" spans="1:21" x14ac:dyDescent="0.45">
      <c r="A554">
        <v>1935</v>
      </c>
      <c r="B554" t="s">
        <v>1305</v>
      </c>
      <c r="C554" t="s">
        <v>271</v>
      </c>
      <c r="D554">
        <v>31</v>
      </c>
      <c r="E554">
        <v>25</v>
      </c>
      <c r="F554">
        <v>0.80645161290322576</v>
      </c>
      <c r="G554">
        <v>11</v>
      </c>
      <c r="H554">
        <v>11</v>
      </c>
      <c r="I554">
        <v>1</v>
      </c>
      <c r="J554">
        <v>211.2</v>
      </c>
      <c r="K554">
        <v>65</v>
      </c>
      <c r="L554">
        <v>2.7637790626717198</v>
      </c>
      <c r="M554">
        <v>4.0393693992894502</v>
      </c>
      <c r="N554">
        <v>0.72283452408337501</v>
      </c>
      <c r="O554">
        <v>0.259213759213759</v>
      </c>
      <c r="P554">
        <v>0.26502732240437099</v>
      </c>
      <c r="Q554">
        <v>3.9118103656276699</v>
      </c>
      <c r="R554">
        <v>5.0146436626646</v>
      </c>
      <c r="S554">
        <v>1.5691725015640201</v>
      </c>
      <c r="T554">
        <v>8.2001917823668151</v>
      </c>
      <c r="U554">
        <v>1.44566904816675</v>
      </c>
    </row>
    <row r="555" spans="1:21" x14ac:dyDescent="0.45">
      <c r="A555">
        <v>1947</v>
      </c>
      <c r="B555" t="s">
        <v>1191</v>
      </c>
      <c r="C555" t="s">
        <v>193</v>
      </c>
      <c r="D555">
        <v>34</v>
      </c>
      <c r="E555">
        <v>23</v>
      </c>
      <c r="F555">
        <v>0.67647058823529416</v>
      </c>
      <c r="G555">
        <v>7</v>
      </c>
      <c r="H555">
        <v>16</v>
      </c>
      <c r="I555">
        <v>4</v>
      </c>
      <c r="J555">
        <v>186.2</v>
      </c>
      <c r="K555">
        <v>62</v>
      </c>
      <c r="L555">
        <v>2.9892851441248198</v>
      </c>
      <c r="M555">
        <v>3.6642850153788098</v>
      </c>
      <c r="N555">
        <v>0.81964270080841795</v>
      </c>
      <c r="O555">
        <v>0.25584594222833501</v>
      </c>
      <c r="P555">
        <v>0.26080246913580202</v>
      </c>
      <c r="Q555">
        <v>3.7124992918969499</v>
      </c>
      <c r="R555">
        <v>4.4101770554270701</v>
      </c>
      <c r="S555">
        <v>1.5685790777206401</v>
      </c>
      <c r="T555">
        <v>7.4738179585512849</v>
      </c>
      <c r="U555">
        <v>1.40357116086147</v>
      </c>
    </row>
    <row r="556" spans="1:21" x14ac:dyDescent="0.45">
      <c r="A556">
        <v>1978</v>
      </c>
      <c r="B556" t="s">
        <v>834</v>
      </c>
      <c r="C556" t="s">
        <v>199</v>
      </c>
      <c r="D556">
        <v>13</v>
      </c>
      <c r="E556">
        <v>13</v>
      </c>
      <c r="F556">
        <v>1</v>
      </c>
      <c r="G556">
        <v>6</v>
      </c>
      <c r="H556">
        <v>6</v>
      </c>
      <c r="I556">
        <v>0</v>
      </c>
      <c r="J556">
        <v>103.2</v>
      </c>
      <c r="K556">
        <v>48</v>
      </c>
      <c r="L556">
        <v>4.1672023678891899</v>
      </c>
      <c r="M556">
        <v>2.5176847639330502</v>
      </c>
      <c r="N556">
        <v>0.78135044397922304</v>
      </c>
      <c r="O556">
        <v>0.23947368421052601</v>
      </c>
      <c r="P556">
        <v>0.253869969040247</v>
      </c>
      <c r="Q556">
        <v>2.6913181959284298</v>
      </c>
      <c r="R556">
        <v>3.6845215136756302</v>
      </c>
      <c r="S556">
        <v>1.56692779064178</v>
      </c>
      <c r="T556">
        <v>19.52633092953603</v>
      </c>
      <c r="U556">
        <v>1.1575562133025501</v>
      </c>
    </row>
    <row r="557" spans="1:21" x14ac:dyDescent="0.45">
      <c r="A557">
        <v>1962</v>
      </c>
      <c r="B557" t="s">
        <v>1331</v>
      </c>
      <c r="C557" t="s">
        <v>30</v>
      </c>
      <c r="D557">
        <v>35</v>
      </c>
      <c r="E557">
        <v>30</v>
      </c>
      <c r="F557">
        <v>0.8571428571428571</v>
      </c>
      <c r="G557">
        <v>10</v>
      </c>
      <c r="H557">
        <v>10</v>
      </c>
      <c r="I557">
        <v>0</v>
      </c>
      <c r="J557">
        <v>190.2</v>
      </c>
      <c r="K557">
        <v>84</v>
      </c>
      <c r="L557">
        <v>3.9650342246305099</v>
      </c>
      <c r="M557">
        <v>4.0594398014074304</v>
      </c>
      <c r="N557">
        <v>0.80244740260379399</v>
      </c>
      <c r="O557">
        <v>0.266311584553928</v>
      </c>
      <c r="P557">
        <v>0.28153846153846102</v>
      </c>
      <c r="Q557">
        <v>3.9650342246305099</v>
      </c>
      <c r="R557">
        <v>4.3583588456424902</v>
      </c>
      <c r="S557">
        <v>1.5648121833801201</v>
      </c>
      <c r="T557">
        <v>7.2428449630736988</v>
      </c>
      <c r="U557">
        <v>1.4999997198999</v>
      </c>
    </row>
    <row r="558" spans="1:21" x14ac:dyDescent="0.45">
      <c r="A558">
        <v>1939</v>
      </c>
      <c r="B558" t="s">
        <v>836</v>
      </c>
      <c r="C558" t="s">
        <v>762</v>
      </c>
      <c r="D558">
        <v>7</v>
      </c>
      <c r="E558">
        <v>7</v>
      </c>
      <c r="F558">
        <v>1</v>
      </c>
      <c r="G558">
        <v>3</v>
      </c>
      <c r="H558">
        <v>3</v>
      </c>
      <c r="I558">
        <v>0</v>
      </c>
      <c r="J558">
        <v>56.2</v>
      </c>
      <c r="K558">
        <v>35</v>
      </c>
      <c r="L558">
        <v>5.5588202238927504</v>
      </c>
      <c r="M558">
        <v>1.90588121962037</v>
      </c>
      <c r="O558">
        <v>0.22727262284149599</v>
      </c>
      <c r="Q558">
        <v>2.6999983944621899</v>
      </c>
      <c r="S558">
        <v>1.5619273781776399</v>
      </c>
      <c r="T558">
        <v>36.147462180682524</v>
      </c>
      <c r="U558">
        <v>1.0411758514592699</v>
      </c>
    </row>
    <row r="559" spans="1:21" x14ac:dyDescent="0.45">
      <c r="A559">
        <v>2019</v>
      </c>
      <c r="B559" t="s">
        <v>143</v>
      </c>
      <c r="C559" t="s">
        <v>762</v>
      </c>
      <c r="D559">
        <v>15</v>
      </c>
      <c r="E559">
        <v>15</v>
      </c>
      <c r="F559">
        <v>1</v>
      </c>
      <c r="G559">
        <v>3</v>
      </c>
      <c r="H559">
        <v>6</v>
      </c>
      <c r="I559">
        <v>0</v>
      </c>
      <c r="J559">
        <v>80</v>
      </c>
      <c r="K559">
        <v>96</v>
      </c>
      <c r="L559">
        <v>10.8</v>
      </c>
      <c r="M559">
        <v>4.05</v>
      </c>
      <c r="N559">
        <v>0.9</v>
      </c>
      <c r="O559">
        <v>0.210884353741496</v>
      </c>
      <c r="P559">
        <v>0.28421052631578902</v>
      </c>
      <c r="Q559">
        <v>2.8125</v>
      </c>
      <c r="R559">
        <v>3.6140094757079999</v>
      </c>
      <c r="S559">
        <v>1.5599123239517201</v>
      </c>
      <c r="T559">
        <v>16.847053098678575</v>
      </c>
      <c r="U559">
        <v>1.2250000000000001</v>
      </c>
    </row>
    <row r="560" spans="1:21" x14ac:dyDescent="0.45">
      <c r="A560">
        <v>2020</v>
      </c>
      <c r="B560" t="s">
        <v>1125</v>
      </c>
      <c r="C560" t="s">
        <v>85</v>
      </c>
      <c r="D560">
        <v>10</v>
      </c>
      <c r="E560">
        <v>10</v>
      </c>
      <c r="F560">
        <v>1</v>
      </c>
      <c r="G560">
        <v>4</v>
      </c>
      <c r="H560">
        <v>3</v>
      </c>
      <c r="I560">
        <v>0</v>
      </c>
      <c r="J560">
        <v>55.1</v>
      </c>
      <c r="K560">
        <v>48</v>
      </c>
      <c r="L560">
        <v>7.8072280186080896</v>
      </c>
      <c r="M560">
        <v>3.2530116744200299</v>
      </c>
      <c r="N560">
        <v>0.32530116744200299</v>
      </c>
      <c r="O560">
        <v>0.248803827751196</v>
      </c>
      <c r="P560">
        <v>0.31446540880503099</v>
      </c>
      <c r="Q560">
        <v>3.57831284186204</v>
      </c>
      <c r="R560">
        <v>3.1733470282580201</v>
      </c>
      <c r="S560">
        <v>1.55438315868377</v>
      </c>
      <c r="T560">
        <v>25.181007170677074</v>
      </c>
      <c r="U560">
        <v>1.30120466976801</v>
      </c>
    </row>
    <row r="561" spans="1:21" x14ac:dyDescent="0.45">
      <c r="A561">
        <v>1974</v>
      </c>
      <c r="B561" t="s">
        <v>1185</v>
      </c>
      <c r="C561" t="s">
        <v>73</v>
      </c>
      <c r="D561">
        <v>31</v>
      </c>
      <c r="E561">
        <v>31</v>
      </c>
      <c r="F561">
        <v>1</v>
      </c>
      <c r="G561">
        <v>9</v>
      </c>
      <c r="H561">
        <v>14</v>
      </c>
      <c r="I561">
        <v>0</v>
      </c>
      <c r="J561">
        <v>206.2</v>
      </c>
      <c r="K561">
        <v>126</v>
      </c>
      <c r="L561">
        <v>5.4870958288950504</v>
      </c>
      <c r="M561">
        <v>4.74677337579016</v>
      </c>
      <c r="N561">
        <v>0.566128934727267</v>
      </c>
      <c r="O561">
        <v>0.23899371069182301</v>
      </c>
      <c r="P561">
        <v>0.269817073170731</v>
      </c>
      <c r="Q561">
        <v>3.7016122655244401</v>
      </c>
      <c r="R561">
        <v>3.86047744810522</v>
      </c>
      <c r="S561">
        <v>1.5517954826354901</v>
      </c>
      <c r="T561">
        <v>8.1093828447403027</v>
      </c>
      <c r="U561">
        <v>1.4467739443030101</v>
      </c>
    </row>
    <row r="562" spans="1:21" x14ac:dyDescent="0.45">
      <c r="A562">
        <v>1931</v>
      </c>
      <c r="B562" t="s">
        <v>760</v>
      </c>
      <c r="C562" t="s">
        <v>564</v>
      </c>
      <c r="D562">
        <v>10</v>
      </c>
      <c r="E562">
        <v>8</v>
      </c>
      <c r="F562">
        <v>0.8</v>
      </c>
      <c r="G562">
        <v>7</v>
      </c>
      <c r="H562">
        <v>1</v>
      </c>
      <c r="I562">
        <v>0</v>
      </c>
      <c r="J562">
        <v>71.2</v>
      </c>
      <c r="K562">
        <v>38</v>
      </c>
      <c r="L562">
        <v>4.7720906524917499</v>
      </c>
      <c r="M562">
        <v>2.0093013273649398</v>
      </c>
      <c r="N562">
        <v>0.12558133296030899</v>
      </c>
      <c r="O562">
        <v>0.25818181818181801</v>
      </c>
      <c r="P562">
        <v>0.29661016949152502</v>
      </c>
      <c r="Q562">
        <v>2.0093013273649398</v>
      </c>
      <c r="R562">
        <v>2.9683230123008801</v>
      </c>
      <c r="S562">
        <v>1.55166816711425</v>
      </c>
      <c r="T562">
        <v>25.137024307250851</v>
      </c>
      <c r="U562">
        <v>1.2139528852829899</v>
      </c>
    </row>
    <row r="563" spans="1:21" x14ac:dyDescent="0.45">
      <c r="A563">
        <v>1998</v>
      </c>
      <c r="B563" t="s">
        <v>1580</v>
      </c>
      <c r="C563" t="s">
        <v>124</v>
      </c>
      <c r="D563">
        <v>29</v>
      </c>
      <c r="E563">
        <v>29</v>
      </c>
      <c r="F563">
        <v>1</v>
      </c>
      <c r="G563">
        <v>7</v>
      </c>
      <c r="H563">
        <v>8</v>
      </c>
      <c r="I563">
        <v>0</v>
      </c>
      <c r="J563">
        <v>166</v>
      </c>
      <c r="K563">
        <v>130</v>
      </c>
      <c r="L563">
        <v>7.0481934189572</v>
      </c>
      <c r="M563">
        <v>4.5542172860954198</v>
      </c>
      <c r="N563">
        <v>0.92168683170978805</v>
      </c>
      <c r="O563">
        <v>0.26635514018691497</v>
      </c>
      <c r="P563">
        <v>0.31111111111111101</v>
      </c>
      <c r="Q563">
        <v>4.5000004136419101</v>
      </c>
      <c r="R563">
        <v>4.4945740520910897</v>
      </c>
      <c r="S563">
        <v>1.55151903629302</v>
      </c>
      <c r="T563">
        <v>8.6671063406713529</v>
      </c>
      <c r="U563">
        <v>1.53614471951631</v>
      </c>
    </row>
    <row r="564" spans="1:21" x14ac:dyDescent="0.45">
      <c r="A564">
        <v>1964</v>
      </c>
      <c r="B564" t="s">
        <v>918</v>
      </c>
      <c r="C564" t="s">
        <v>199</v>
      </c>
      <c r="D564">
        <v>21</v>
      </c>
      <c r="E564">
        <v>11</v>
      </c>
      <c r="F564">
        <v>0.52380952380952384</v>
      </c>
      <c r="G564">
        <v>5</v>
      </c>
      <c r="H564">
        <v>6</v>
      </c>
      <c r="I564">
        <v>0</v>
      </c>
      <c r="J564">
        <v>84</v>
      </c>
      <c r="K564">
        <v>71</v>
      </c>
      <c r="L564">
        <v>7.6071428571428497</v>
      </c>
      <c r="M564">
        <v>4.8214285714285703</v>
      </c>
      <c r="N564">
        <v>0.42857142857142799</v>
      </c>
      <c r="O564">
        <v>0.20261437908496699</v>
      </c>
      <c r="P564">
        <v>0.25108225108225102</v>
      </c>
      <c r="Q564">
        <v>3</v>
      </c>
      <c r="R564">
        <v>3.2477078642163901</v>
      </c>
      <c r="S564">
        <v>1.55082464218139</v>
      </c>
      <c r="T564">
        <v>11.963504382542151</v>
      </c>
      <c r="U564">
        <v>1.27380952380952</v>
      </c>
    </row>
    <row r="565" spans="1:21" x14ac:dyDescent="0.45">
      <c r="A565">
        <v>1954</v>
      </c>
      <c r="B565" t="s">
        <v>1279</v>
      </c>
      <c r="C565" t="s">
        <v>37</v>
      </c>
      <c r="D565">
        <v>33</v>
      </c>
      <c r="E565">
        <v>18</v>
      </c>
      <c r="F565">
        <v>0.54545454545454541</v>
      </c>
      <c r="G565">
        <v>3</v>
      </c>
      <c r="H565">
        <v>9</v>
      </c>
      <c r="I565">
        <v>0</v>
      </c>
      <c r="J565">
        <v>130.1</v>
      </c>
      <c r="K565">
        <v>57</v>
      </c>
      <c r="L565">
        <v>3.9360624563090201</v>
      </c>
      <c r="M565">
        <v>3.3836326378796802</v>
      </c>
      <c r="N565">
        <v>0.89769845494767098</v>
      </c>
      <c r="O565">
        <v>0.23668639053254401</v>
      </c>
      <c r="P565">
        <v>0.24485125858123499</v>
      </c>
      <c r="Q565">
        <v>3.8670087290053501</v>
      </c>
      <c r="R565">
        <v>4.0167569504851004</v>
      </c>
      <c r="S565">
        <v>1.54894495010375</v>
      </c>
      <c r="T565">
        <v>7.6039115732365907</v>
      </c>
      <c r="U565">
        <v>1.2966755460355199</v>
      </c>
    </row>
    <row r="566" spans="1:21" x14ac:dyDescent="0.45">
      <c r="A566">
        <v>2019</v>
      </c>
      <c r="B566" t="s">
        <v>359</v>
      </c>
      <c r="C566" t="s">
        <v>140</v>
      </c>
      <c r="D566">
        <v>29</v>
      </c>
      <c r="E566">
        <v>29</v>
      </c>
      <c r="F566">
        <v>1</v>
      </c>
      <c r="G566">
        <v>5</v>
      </c>
      <c r="H566">
        <v>9</v>
      </c>
      <c r="I566">
        <v>0</v>
      </c>
      <c r="J566">
        <v>139.1</v>
      </c>
      <c r="K566">
        <v>135</v>
      </c>
      <c r="L566">
        <v>8.7200950571383196</v>
      </c>
      <c r="M566">
        <v>3.81100450645304</v>
      </c>
      <c r="N566">
        <v>1.4856458245494899</v>
      </c>
      <c r="O566">
        <v>0.26570915619389501</v>
      </c>
      <c r="P566">
        <v>0.31328320802005</v>
      </c>
      <c r="Q566">
        <v>5.0382771441243603</v>
      </c>
      <c r="R566">
        <v>4.8001337618212299</v>
      </c>
      <c r="S566">
        <v>1.5434600114822301</v>
      </c>
      <c r="T566">
        <v>8.6220869606938368</v>
      </c>
      <c r="U566">
        <v>1.4856458245494899</v>
      </c>
    </row>
    <row r="567" spans="1:21" x14ac:dyDescent="0.45">
      <c r="A567">
        <v>2005</v>
      </c>
      <c r="B567" t="s">
        <v>1412</v>
      </c>
      <c r="C567" t="s">
        <v>124</v>
      </c>
      <c r="D567">
        <v>13</v>
      </c>
      <c r="E567">
        <v>13</v>
      </c>
      <c r="F567">
        <v>1</v>
      </c>
      <c r="G567">
        <v>4</v>
      </c>
      <c r="H567">
        <v>5</v>
      </c>
      <c r="I567">
        <v>0</v>
      </c>
      <c r="J567">
        <v>67.099999999999994</v>
      </c>
      <c r="K567">
        <v>50</v>
      </c>
      <c r="L567">
        <v>6.6831688216686302</v>
      </c>
      <c r="M567">
        <v>3.7425745401344299</v>
      </c>
      <c r="N567">
        <v>0.53465350573349002</v>
      </c>
      <c r="O567">
        <v>0.25278810408921898</v>
      </c>
      <c r="P567">
        <v>0.29767441860465099</v>
      </c>
      <c r="Q567">
        <v>4.14356466943455</v>
      </c>
      <c r="R567">
        <v>3.6883480482435198</v>
      </c>
      <c r="S567">
        <v>1.5417788028717001</v>
      </c>
      <c r="T567">
        <v>19.212935851170418</v>
      </c>
      <c r="U567">
        <v>1.42574268195597</v>
      </c>
    </row>
    <row r="568" spans="1:21" x14ac:dyDescent="0.45">
      <c r="A568">
        <v>1998</v>
      </c>
      <c r="B568" t="s">
        <v>707</v>
      </c>
      <c r="C568" t="s">
        <v>43</v>
      </c>
      <c r="D568">
        <v>29</v>
      </c>
      <c r="E568">
        <v>29</v>
      </c>
      <c r="F568">
        <v>1</v>
      </c>
      <c r="G568">
        <v>6</v>
      </c>
      <c r="H568">
        <v>8</v>
      </c>
      <c r="I568">
        <v>0</v>
      </c>
      <c r="J568">
        <v>171.2</v>
      </c>
      <c r="K568">
        <v>117</v>
      </c>
      <c r="L568">
        <v>6.1339809460082302</v>
      </c>
      <c r="M568">
        <v>2.77864094135415</v>
      </c>
      <c r="N568">
        <v>1.1533981265998301</v>
      </c>
      <c r="O568">
        <v>0.249624060150375</v>
      </c>
      <c r="P568">
        <v>0.27376425855513298</v>
      </c>
      <c r="Q568">
        <v>3.9320390679539901</v>
      </c>
      <c r="R568">
        <v>4.4731329023257098</v>
      </c>
      <c r="S568">
        <v>1.5412071943282999</v>
      </c>
      <c r="T568">
        <v>8.6095022579718812</v>
      </c>
      <c r="U568">
        <v>1.2757282309361799</v>
      </c>
    </row>
    <row r="569" spans="1:21" x14ac:dyDescent="0.45">
      <c r="A569">
        <v>1939</v>
      </c>
      <c r="B569" t="s">
        <v>1955</v>
      </c>
      <c r="C569" t="s">
        <v>193</v>
      </c>
      <c r="D569">
        <v>28</v>
      </c>
      <c r="E569">
        <v>16</v>
      </c>
      <c r="F569">
        <v>0.5714285714285714</v>
      </c>
      <c r="G569">
        <v>3</v>
      </c>
      <c r="H569">
        <v>12</v>
      </c>
      <c r="I569">
        <v>0</v>
      </c>
      <c r="J569">
        <v>126</v>
      </c>
      <c r="K569">
        <v>48</v>
      </c>
      <c r="L569">
        <v>3.4285714285714199</v>
      </c>
      <c r="M569">
        <v>5.0714285714285703</v>
      </c>
      <c r="N569">
        <v>0.35714285714285698</v>
      </c>
      <c r="O569">
        <v>0.31153846153846099</v>
      </c>
      <c r="P569">
        <v>0.33618843683083499</v>
      </c>
      <c r="Q569">
        <v>5.71428571428571</v>
      </c>
      <c r="R569">
        <v>4.4231214311387799</v>
      </c>
      <c r="S569">
        <v>1.5412030220031701</v>
      </c>
      <c r="T569">
        <v>8.9169603415897694</v>
      </c>
      <c r="U569">
        <v>1.84920634920634</v>
      </c>
    </row>
    <row r="570" spans="1:21" x14ac:dyDescent="0.45">
      <c r="A570">
        <v>2008</v>
      </c>
      <c r="B570" t="s">
        <v>896</v>
      </c>
      <c r="C570" t="s">
        <v>124</v>
      </c>
      <c r="D570">
        <v>14</v>
      </c>
      <c r="E570">
        <v>14</v>
      </c>
      <c r="F570">
        <v>1</v>
      </c>
      <c r="G570">
        <v>5</v>
      </c>
      <c r="H570">
        <v>4</v>
      </c>
      <c r="I570">
        <v>0</v>
      </c>
      <c r="J570">
        <v>82.1</v>
      </c>
      <c r="K570">
        <v>52</v>
      </c>
      <c r="L570">
        <v>5.6842108774662901</v>
      </c>
      <c r="M570">
        <v>3.7165994198818</v>
      </c>
      <c r="N570">
        <v>0.327935242930747</v>
      </c>
      <c r="O570">
        <v>0.234177215189873</v>
      </c>
      <c r="P570">
        <v>0.27203065134099602</v>
      </c>
      <c r="Q570">
        <v>2.9514171863767298</v>
      </c>
      <c r="R570">
        <v>3.7635972664144401</v>
      </c>
      <c r="S570">
        <v>1.5396212339401201</v>
      </c>
      <c r="T570">
        <v>17.81561713559282</v>
      </c>
      <c r="U570">
        <v>1.31174097172299</v>
      </c>
    </row>
    <row r="571" spans="1:21" x14ac:dyDescent="0.45">
      <c r="A571">
        <v>1992</v>
      </c>
      <c r="B571" t="s">
        <v>1278</v>
      </c>
      <c r="C571" t="s">
        <v>229</v>
      </c>
      <c r="D571">
        <v>24</v>
      </c>
      <c r="E571">
        <v>24</v>
      </c>
      <c r="F571">
        <v>1</v>
      </c>
      <c r="G571">
        <v>9</v>
      </c>
      <c r="H571">
        <v>5</v>
      </c>
      <c r="I571">
        <v>0</v>
      </c>
      <c r="J571">
        <v>130.1</v>
      </c>
      <c r="K571">
        <v>54</v>
      </c>
      <c r="L571">
        <v>3.7289004012749398</v>
      </c>
      <c r="M571">
        <v>3.10741700106245</v>
      </c>
      <c r="N571">
        <v>0.55242968907777001</v>
      </c>
      <c r="O571">
        <v>0.26377952755905498</v>
      </c>
      <c r="P571">
        <v>0.28251121076233099</v>
      </c>
      <c r="Q571">
        <v>3.8670078235443901</v>
      </c>
      <c r="R571">
        <v>3.8574870733634299</v>
      </c>
      <c r="S571">
        <v>1.5384595394134499</v>
      </c>
      <c r="T571">
        <v>10.384601891040788</v>
      </c>
      <c r="U571">
        <v>1.3734015881238999</v>
      </c>
    </row>
    <row r="572" spans="1:21" x14ac:dyDescent="0.45">
      <c r="A572">
        <v>1942</v>
      </c>
      <c r="B572" t="s">
        <v>1293</v>
      </c>
      <c r="C572" t="s">
        <v>106</v>
      </c>
      <c r="D572">
        <v>31</v>
      </c>
      <c r="E572">
        <v>19</v>
      </c>
      <c r="F572">
        <v>0.61290322580645162</v>
      </c>
      <c r="G572">
        <v>8</v>
      </c>
      <c r="H572">
        <v>10</v>
      </c>
      <c r="I572">
        <v>2</v>
      </c>
      <c r="J572">
        <v>150.1</v>
      </c>
      <c r="K572">
        <v>70</v>
      </c>
      <c r="L572">
        <v>4.1906883539108799</v>
      </c>
      <c r="M572">
        <v>5.3880278835997002</v>
      </c>
      <c r="N572">
        <v>0.17960092945332301</v>
      </c>
      <c r="O572">
        <v>0.23601398601398599</v>
      </c>
      <c r="P572">
        <v>0.26452905811623201</v>
      </c>
      <c r="Q572">
        <v>3.8913534714886699</v>
      </c>
      <c r="R572">
        <v>3.6351918250694402</v>
      </c>
      <c r="S572">
        <v>1.5378735065460201</v>
      </c>
      <c r="T572">
        <v>8.0366292922727496</v>
      </c>
      <c r="U572">
        <v>1.49667441211102</v>
      </c>
    </row>
    <row r="573" spans="1:21" x14ac:dyDescent="0.45">
      <c r="A573">
        <v>1945</v>
      </c>
      <c r="B573" t="s">
        <v>831</v>
      </c>
      <c r="C573" t="s">
        <v>46</v>
      </c>
      <c r="D573">
        <v>29</v>
      </c>
      <c r="E573">
        <v>25</v>
      </c>
      <c r="F573">
        <v>0.86206896551724133</v>
      </c>
      <c r="G573">
        <v>13</v>
      </c>
      <c r="H573">
        <v>9</v>
      </c>
      <c r="I573">
        <v>0</v>
      </c>
      <c r="J573">
        <v>184</v>
      </c>
      <c r="K573">
        <v>76</v>
      </c>
      <c r="L573">
        <v>3.7173913043478199</v>
      </c>
      <c r="M573">
        <v>3.3260869565217299</v>
      </c>
      <c r="N573">
        <v>0.58695652173913004</v>
      </c>
      <c r="O573">
        <v>0.24715909090909</v>
      </c>
      <c r="P573">
        <v>0.26298701298701299</v>
      </c>
      <c r="Q573">
        <v>3.6684782608695601</v>
      </c>
      <c r="R573">
        <v>3.8363402656886798</v>
      </c>
      <c r="S573">
        <v>1.5339782238006501</v>
      </c>
      <c r="T573">
        <v>8.5691197329553557</v>
      </c>
      <c r="U573">
        <v>1.3152173913043399</v>
      </c>
    </row>
    <row r="574" spans="1:21" x14ac:dyDescent="0.45">
      <c r="A574">
        <v>1994</v>
      </c>
      <c r="B574" t="s">
        <v>189</v>
      </c>
      <c r="C574" t="s">
        <v>30</v>
      </c>
      <c r="D574">
        <v>22</v>
      </c>
      <c r="E574">
        <v>22</v>
      </c>
      <c r="F574">
        <v>1</v>
      </c>
      <c r="G574">
        <v>9</v>
      </c>
      <c r="H574">
        <v>7</v>
      </c>
      <c r="I574">
        <v>0</v>
      </c>
      <c r="J574">
        <v>146</v>
      </c>
      <c r="K574">
        <v>108</v>
      </c>
      <c r="L574">
        <v>6.6575349423693204</v>
      </c>
      <c r="M574">
        <v>3.3287674711846602</v>
      </c>
      <c r="N574">
        <v>1.1712329991205199</v>
      </c>
      <c r="O574">
        <v>0.239639639639639</v>
      </c>
      <c r="P574">
        <v>0.26635514018691497</v>
      </c>
      <c r="Q574">
        <v>3.20547978706671</v>
      </c>
      <c r="R574">
        <v>4.5145334109018096</v>
      </c>
      <c r="S574">
        <v>1.5286340713500901</v>
      </c>
      <c r="T574">
        <v>11.256305434487027</v>
      </c>
      <c r="U574">
        <v>1.2808220516698099</v>
      </c>
    </row>
    <row r="575" spans="1:21" x14ac:dyDescent="0.45">
      <c r="A575">
        <v>2019</v>
      </c>
      <c r="B575" t="s">
        <v>195</v>
      </c>
      <c r="C575" t="s">
        <v>196</v>
      </c>
      <c r="D575">
        <v>17</v>
      </c>
      <c r="E575">
        <v>17</v>
      </c>
      <c r="F575">
        <v>1</v>
      </c>
      <c r="G575">
        <v>5</v>
      </c>
      <c r="H575">
        <v>5</v>
      </c>
      <c r="I575">
        <v>0</v>
      </c>
      <c r="J575">
        <v>88.1</v>
      </c>
      <c r="K575">
        <v>94</v>
      </c>
      <c r="L575">
        <v>9.5773598692350301</v>
      </c>
      <c r="M575">
        <v>2.9547174064661199</v>
      </c>
      <c r="N575">
        <v>1.3245284925537799</v>
      </c>
      <c r="O575">
        <v>0.22388059701492499</v>
      </c>
      <c r="P575">
        <v>0.27192982456140302</v>
      </c>
      <c r="Q575">
        <v>4.1773590919003798</v>
      </c>
      <c r="R575">
        <v>4.25551905959645</v>
      </c>
      <c r="S575">
        <v>1.52825939655303</v>
      </c>
      <c r="T575">
        <v>14.563413073034756</v>
      </c>
      <c r="U575">
        <v>1.1773586600478001</v>
      </c>
    </row>
    <row r="576" spans="1:21" x14ac:dyDescent="0.45">
      <c r="A576">
        <v>2003</v>
      </c>
      <c r="B576" t="s">
        <v>784</v>
      </c>
      <c r="C576" t="s">
        <v>46</v>
      </c>
      <c r="D576">
        <v>9</v>
      </c>
      <c r="E576">
        <v>9</v>
      </c>
      <c r="F576">
        <v>1</v>
      </c>
      <c r="G576">
        <v>6</v>
      </c>
      <c r="H576">
        <v>1</v>
      </c>
      <c r="I576">
        <v>0</v>
      </c>
      <c r="J576">
        <v>57.2</v>
      </c>
      <c r="K576">
        <v>57</v>
      </c>
      <c r="L576">
        <v>8.89595297259266</v>
      </c>
      <c r="M576">
        <v>2.9653176575308802</v>
      </c>
      <c r="N576">
        <v>0.62427740158544898</v>
      </c>
      <c r="O576">
        <v>0.18357487922705301</v>
      </c>
      <c r="P576">
        <v>0.232876712328767</v>
      </c>
      <c r="Q576">
        <v>2.3410402559454302</v>
      </c>
      <c r="R576">
        <v>3.2049323772443299</v>
      </c>
      <c r="S576">
        <v>1.5253207683563199</v>
      </c>
      <c r="T576">
        <v>27.455773830413762</v>
      </c>
      <c r="U576">
        <v>0.98843921917696198</v>
      </c>
    </row>
    <row r="577" spans="1:21" x14ac:dyDescent="0.45">
      <c r="A577">
        <v>2012</v>
      </c>
      <c r="B577" t="s">
        <v>1332</v>
      </c>
      <c r="C577" t="s">
        <v>271</v>
      </c>
      <c r="D577">
        <v>22</v>
      </c>
      <c r="E577">
        <v>22</v>
      </c>
      <c r="F577">
        <v>1</v>
      </c>
      <c r="G577">
        <v>6</v>
      </c>
      <c r="H577">
        <v>6</v>
      </c>
      <c r="I577">
        <v>0</v>
      </c>
      <c r="J577">
        <v>129.1</v>
      </c>
      <c r="K577">
        <v>78</v>
      </c>
      <c r="L577">
        <v>5.4278346246279199</v>
      </c>
      <c r="M577">
        <v>2.7835049357066199</v>
      </c>
      <c r="N577">
        <v>0.97422672749731798</v>
      </c>
      <c r="O577">
        <v>0.28143712574850299</v>
      </c>
      <c r="P577">
        <v>0.31051344743276199</v>
      </c>
      <c r="Q577">
        <v>3.9664945333819399</v>
      </c>
      <c r="R577">
        <v>4.2929056090165298</v>
      </c>
      <c r="S577">
        <v>1.52359187602996</v>
      </c>
      <c r="T577">
        <v>11.219176541675161</v>
      </c>
      <c r="U577">
        <v>1.3994844260080499</v>
      </c>
    </row>
    <row r="578" spans="1:21" x14ac:dyDescent="0.45">
      <c r="A578">
        <v>1995</v>
      </c>
      <c r="B578" t="s">
        <v>856</v>
      </c>
      <c r="C578" t="s">
        <v>43</v>
      </c>
      <c r="D578">
        <v>14</v>
      </c>
      <c r="E578">
        <v>14</v>
      </c>
      <c r="F578">
        <v>1</v>
      </c>
      <c r="G578">
        <v>9</v>
      </c>
      <c r="H578">
        <v>2</v>
      </c>
      <c r="I578">
        <v>0</v>
      </c>
      <c r="J578">
        <v>93</v>
      </c>
      <c r="K578">
        <v>55</v>
      </c>
      <c r="L578">
        <v>5.32258064516129</v>
      </c>
      <c r="M578">
        <v>3</v>
      </c>
      <c r="N578">
        <v>0.58064516129032195</v>
      </c>
      <c r="O578">
        <v>0.25</v>
      </c>
      <c r="P578">
        <v>0.28178694158075601</v>
      </c>
      <c r="Q578">
        <v>2.8064516129032202</v>
      </c>
      <c r="R578">
        <v>3.8237270550061302</v>
      </c>
      <c r="S578">
        <v>1.5198426246643</v>
      </c>
      <c r="T578">
        <v>17.586750371115471</v>
      </c>
      <c r="U578">
        <v>1.27956989247311</v>
      </c>
    </row>
    <row r="579" spans="1:21" x14ac:dyDescent="0.45">
      <c r="A579">
        <v>2002</v>
      </c>
      <c r="B579" t="s">
        <v>605</v>
      </c>
      <c r="C579" t="s">
        <v>68</v>
      </c>
      <c r="D579">
        <v>21</v>
      </c>
      <c r="E579">
        <v>21</v>
      </c>
      <c r="F579">
        <v>1</v>
      </c>
      <c r="G579">
        <v>7</v>
      </c>
      <c r="H579">
        <v>5</v>
      </c>
      <c r="I579">
        <v>0</v>
      </c>
      <c r="J579">
        <v>110</v>
      </c>
      <c r="K579">
        <v>92</v>
      </c>
      <c r="L579">
        <v>7.5272732493503396</v>
      </c>
      <c r="M579">
        <v>4.8272730620833704</v>
      </c>
      <c r="N579">
        <v>0.81818187492938399</v>
      </c>
      <c r="O579">
        <v>0.25235849056603699</v>
      </c>
      <c r="P579">
        <v>0.30124223602484401</v>
      </c>
      <c r="Q579">
        <v>4.0909093746469196</v>
      </c>
      <c r="R579">
        <v>4.1620745537497799</v>
      </c>
      <c r="S579">
        <v>1.51733326911926</v>
      </c>
      <c r="T579">
        <v>11.705142361777147</v>
      </c>
      <c r="U579">
        <v>1.50909101375864</v>
      </c>
    </row>
    <row r="580" spans="1:21" x14ac:dyDescent="0.45">
      <c r="A580">
        <v>1979</v>
      </c>
      <c r="B580" t="s">
        <v>1158</v>
      </c>
      <c r="C580" t="s">
        <v>54</v>
      </c>
      <c r="D580">
        <v>9</v>
      </c>
      <c r="E580">
        <v>9</v>
      </c>
      <c r="F580">
        <v>1</v>
      </c>
      <c r="G580">
        <v>4</v>
      </c>
      <c r="H580">
        <v>4</v>
      </c>
      <c r="I580">
        <v>0</v>
      </c>
      <c r="J580">
        <v>56.2</v>
      </c>
      <c r="K580">
        <v>33</v>
      </c>
      <c r="L580">
        <v>5.2411760001529402</v>
      </c>
      <c r="M580">
        <v>1.9058821818737901</v>
      </c>
      <c r="N580">
        <v>0.31764703031229902</v>
      </c>
      <c r="O580">
        <v>0.27192982456140302</v>
      </c>
      <c r="P580">
        <v>0.31088082901554398</v>
      </c>
      <c r="Q580">
        <v>3.6529408485914399</v>
      </c>
      <c r="R580">
        <v>2.6615772983854602</v>
      </c>
      <c r="S580">
        <v>1.5140631198882999</v>
      </c>
      <c r="T580">
        <v>27.253136157989395</v>
      </c>
      <c r="U580">
        <v>1.3058822357283399</v>
      </c>
    </row>
    <row r="581" spans="1:21" x14ac:dyDescent="0.45">
      <c r="A581">
        <v>2013</v>
      </c>
      <c r="B581" t="s">
        <v>231</v>
      </c>
      <c r="C581" t="s">
        <v>54</v>
      </c>
      <c r="D581">
        <v>18</v>
      </c>
      <c r="E581">
        <v>18</v>
      </c>
      <c r="F581">
        <v>1</v>
      </c>
      <c r="G581">
        <v>7</v>
      </c>
      <c r="H581">
        <v>4</v>
      </c>
      <c r="I581">
        <v>0</v>
      </c>
      <c r="J581">
        <v>97.1</v>
      </c>
      <c r="K581">
        <v>109</v>
      </c>
      <c r="L581">
        <v>10.078766069933099</v>
      </c>
      <c r="M581">
        <v>3.3287667753907502</v>
      </c>
      <c r="N581">
        <v>1.2945204126519501</v>
      </c>
      <c r="O581">
        <v>0.18731988472622399</v>
      </c>
      <c r="P581">
        <v>0.22767857142857101</v>
      </c>
      <c r="Q581">
        <v>2.7739723128256202</v>
      </c>
      <c r="R581">
        <v>3.8492241550999702</v>
      </c>
      <c r="S581">
        <v>1.5126922130584699</v>
      </c>
      <c r="T581">
        <v>13.614229917526229</v>
      </c>
      <c r="U581">
        <v>1.03767112442736</v>
      </c>
    </row>
    <row r="582" spans="1:21" x14ac:dyDescent="0.45">
      <c r="A582">
        <v>1961</v>
      </c>
      <c r="B582" t="s">
        <v>1136</v>
      </c>
      <c r="C582" t="s">
        <v>46</v>
      </c>
      <c r="D582">
        <v>35</v>
      </c>
      <c r="E582">
        <v>21</v>
      </c>
      <c r="F582">
        <v>0.6</v>
      </c>
      <c r="G582">
        <v>11</v>
      </c>
      <c r="H582">
        <v>5</v>
      </c>
      <c r="I582">
        <v>0</v>
      </c>
      <c r="J582">
        <v>162.19999999999999</v>
      </c>
      <c r="K582">
        <v>84</v>
      </c>
      <c r="L582">
        <v>4.6475399663712604</v>
      </c>
      <c r="M582">
        <v>3.04303212083832</v>
      </c>
      <c r="N582">
        <v>0.94057356462275499</v>
      </c>
      <c r="O582">
        <v>0.243066884176182</v>
      </c>
      <c r="P582">
        <v>0.2578125</v>
      </c>
      <c r="Q582">
        <v>3.5963106882634701</v>
      </c>
      <c r="R582">
        <v>3.95093594099757</v>
      </c>
      <c r="S582">
        <v>1.5057444572448699</v>
      </c>
      <c r="T582">
        <v>6.9694457735333977</v>
      </c>
      <c r="U582">
        <v>1.2540980861636699</v>
      </c>
    </row>
    <row r="583" spans="1:21" x14ac:dyDescent="0.45">
      <c r="A583">
        <v>1943</v>
      </c>
      <c r="B583" t="s">
        <v>750</v>
      </c>
      <c r="C583" t="s">
        <v>240</v>
      </c>
      <c r="D583">
        <v>13</v>
      </c>
      <c r="E583">
        <v>9</v>
      </c>
      <c r="F583">
        <v>0.69230769230769229</v>
      </c>
      <c r="G583">
        <v>8</v>
      </c>
      <c r="H583">
        <v>2</v>
      </c>
      <c r="I583">
        <v>0</v>
      </c>
      <c r="J583">
        <v>88</v>
      </c>
      <c r="K583">
        <v>26</v>
      </c>
      <c r="L583">
        <v>2.6590909090908998</v>
      </c>
      <c r="M583">
        <v>2.9659090909090899</v>
      </c>
      <c r="N583">
        <v>0</v>
      </c>
      <c r="O583">
        <v>0.22910216718266199</v>
      </c>
      <c r="P583">
        <v>0.249158249158249</v>
      </c>
      <c r="Q583">
        <v>1.5340909090909001</v>
      </c>
      <c r="R583">
        <v>3.0520574786446302</v>
      </c>
      <c r="S583">
        <v>1.5039869546890201</v>
      </c>
      <c r="T583">
        <v>18.741991281509328</v>
      </c>
      <c r="U583">
        <v>1.1704545454545401</v>
      </c>
    </row>
    <row r="584" spans="1:21" x14ac:dyDescent="0.45">
      <c r="A584">
        <v>1932</v>
      </c>
      <c r="B584" t="s">
        <v>1180</v>
      </c>
      <c r="C584" t="s">
        <v>34</v>
      </c>
      <c r="D584">
        <v>27</v>
      </c>
      <c r="E584">
        <v>15</v>
      </c>
      <c r="F584">
        <v>0.55555555555555558</v>
      </c>
      <c r="G584">
        <v>8</v>
      </c>
      <c r="H584">
        <v>6</v>
      </c>
      <c r="I584">
        <v>0</v>
      </c>
      <c r="J584">
        <v>129.1</v>
      </c>
      <c r="K584">
        <v>49</v>
      </c>
      <c r="L584">
        <v>3.4097947531066199</v>
      </c>
      <c r="M584">
        <v>4.3144341774002202</v>
      </c>
      <c r="N584">
        <v>0.487113536158089</v>
      </c>
      <c r="O584">
        <v>0.24505928853754899</v>
      </c>
      <c r="P584">
        <v>0.26</v>
      </c>
      <c r="Q584">
        <v>3.6881453451969599</v>
      </c>
      <c r="R584">
        <v>4.3933424030637003</v>
      </c>
      <c r="S584">
        <v>1.50135278701782</v>
      </c>
      <c r="T584">
        <v>9.0081167221069212</v>
      </c>
      <c r="U584">
        <v>1.4381447258000699</v>
      </c>
    </row>
    <row r="585" spans="1:21" x14ac:dyDescent="0.45">
      <c r="A585">
        <v>1951</v>
      </c>
      <c r="B585" t="s">
        <v>1475</v>
      </c>
      <c r="C585" t="s">
        <v>37</v>
      </c>
      <c r="D585">
        <v>34</v>
      </c>
      <c r="E585">
        <v>22</v>
      </c>
      <c r="F585">
        <v>0.6470588235294118</v>
      </c>
      <c r="G585">
        <v>6</v>
      </c>
      <c r="H585">
        <v>10</v>
      </c>
      <c r="I585">
        <v>0</v>
      </c>
      <c r="J585">
        <v>149.19999999999999</v>
      </c>
      <c r="K585">
        <v>41</v>
      </c>
      <c r="L585">
        <v>2.4654782553641601</v>
      </c>
      <c r="M585">
        <v>4.0890858869454396</v>
      </c>
      <c r="N585">
        <v>0.72160339181390198</v>
      </c>
      <c r="O585">
        <v>0.28929765886287601</v>
      </c>
      <c r="P585">
        <v>0.29541284403669699</v>
      </c>
      <c r="Q585">
        <v>4.2694867348989201</v>
      </c>
      <c r="R585">
        <v>4.3360345725002398</v>
      </c>
      <c r="S585">
        <v>1.5004369020462001</v>
      </c>
      <c r="T585">
        <v>7.1491405332789535</v>
      </c>
      <c r="U585">
        <v>1.6102446058069499</v>
      </c>
    </row>
    <row r="586" spans="1:21" x14ac:dyDescent="0.45">
      <c r="A586">
        <v>1926</v>
      </c>
      <c r="B586" t="s">
        <v>1447</v>
      </c>
      <c r="C586" t="s">
        <v>106</v>
      </c>
      <c r="D586">
        <v>37</v>
      </c>
      <c r="E586">
        <v>29</v>
      </c>
      <c r="F586">
        <v>0.78378378378378377</v>
      </c>
      <c r="G586">
        <v>8</v>
      </c>
      <c r="H586">
        <v>15</v>
      </c>
      <c r="I586">
        <v>0</v>
      </c>
      <c r="J586">
        <v>196.1</v>
      </c>
      <c r="K586">
        <v>59</v>
      </c>
      <c r="L586">
        <v>2.70458453120678</v>
      </c>
      <c r="M586">
        <v>4.5382011625334098</v>
      </c>
      <c r="N586">
        <v>0.275042494698994</v>
      </c>
      <c r="O586">
        <v>0.26002587322121601</v>
      </c>
      <c r="P586">
        <v>0.27542372881355898</v>
      </c>
      <c r="Q586">
        <v>4.2173182520512498</v>
      </c>
      <c r="R586">
        <v>4.4282612536290902</v>
      </c>
      <c r="S586">
        <v>1.50005507469177</v>
      </c>
      <c r="T586">
        <v>6.5678087054072094</v>
      </c>
      <c r="U586">
        <v>1.5280138594388499</v>
      </c>
    </row>
    <row r="587" spans="1:21" x14ac:dyDescent="0.45">
      <c r="A587">
        <v>1990</v>
      </c>
      <c r="B587" t="s">
        <v>1902</v>
      </c>
      <c r="C587" t="s">
        <v>102</v>
      </c>
      <c r="D587">
        <v>20</v>
      </c>
      <c r="E587">
        <v>20</v>
      </c>
      <c r="F587">
        <v>1</v>
      </c>
      <c r="G587">
        <v>3</v>
      </c>
      <c r="H587">
        <v>10</v>
      </c>
      <c r="I587">
        <v>0</v>
      </c>
      <c r="J587">
        <v>97</v>
      </c>
      <c r="K587">
        <v>75</v>
      </c>
      <c r="L587">
        <v>6.9587628865979303</v>
      </c>
      <c r="M587">
        <v>4.1752577319587596</v>
      </c>
      <c r="N587">
        <v>0.64948453608247403</v>
      </c>
      <c r="O587">
        <v>0.28431372549019601</v>
      </c>
      <c r="P587">
        <v>0.33435582822085802</v>
      </c>
      <c r="Q587">
        <v>5.4742268041237097</v>
      </c>
      <c r="R587">
        <v>3.6536598416947799</v>
      </c>
      <c r="S587">
        <v>1.4997982978820801</v>
      </c>
      <c r="T587">
        <v>12.148366212844849</v>
      </c>
      <c r="U587">
        <v>1.65979381443298</v>
      </c>
    </row>
    <row r="588" spans="1:21" x14ac:dyDescent="0.45">
      <c r="A588">
        <v>1988</v>
      </c>
      <c r="B588" t="s">
        <v>1238</v>
      </c>
      <c r="C588" t="s">
        <v>271</v>
      </c>
      <c r="D588">
        <v>32</v>
      </c>
      <c r="E588">
        <v>32</v>
      </c>
      <c r="F588">
        <v>1</v>
      </c>
      <c r="G588">
        <v>12</v>
      </c>
      <c r="H588">
        <v>10</v>
      </c>
      <c r="I588">
        <v>0</v>
      </c>
      <c r="J588">
        <v>197</v>
      </c>
      <c r="K588">
        <v>138</v>
      </c>
      <c r="L588">
        <v>6.3045685279187804</v>
      </c>
      <c r="M588">
        <v>3.2893401015228401</v>
      </c>
      <c r="N588">
        <v>1.1878172588832401</v>
      </c>
      <c r="O588">
        <v>0.244094488188976</v>
      </c>
      <c r="P588">
        <v>0.26755852842809302</v>
      </c>
      <c r="Q588">
        <v>3.79187817258883</v>
      </c>
      <c r="R588">
        <v>4.2105242354010501</v>
      </c>
      <c r="S588">
        <v>1.4987816810607899</v>
      </c>
      <c r="T588">
        <v>7.5875822603702492</v>
      </c>
      <c r="U588">
        <v>1.30964467005076</v>
      </c>
    </row>
    <row r="589" spans="1:21" x14ac:dyDescent="0.45">
      <c r="A589">
        <v>1953</v>
      </c>
      <c r="B589" t="s">
        <v>847</v>
      </c>
      <c r="C589" t="s">
        <v>271</v>
      </c>
      <c r="D589">
        <v>22</v>
      </c>
      <c r="E589">
        <v>11</v>
      </c>
      <c r="F589">
        <v>0.5</v>
      </c>
      <c r="G589">
        <v>7</v>
      </c>
      <c r="H589">
        <v>5</v>
      </c>
      <c r="I589">
        <v>1</v>
      </c>
      <c r="J589">
        <v>98.2</v>
      </c>
      <c r="K589">
        <v>32</v>
      </c>
      <c r="L589">
        <v>2.9189178656281598</v>
      </c>
      <c r="M589">
        <v>3.0101340489290398</v>
      </c>
      <c r="N589">
        <v>0.36486473320351998</v>
      </c>
      <c r="O589">
        <v>0.22038567493112901</v>
      </c>
      <c r="P589">
        <v>0.23241590214067201</v>
      </c>
      <c r="Q589">
        <v>2.7364854990263998</v>
      </c>
      <c r="R589">
        <v>3.5333896380259202</v>
      </c>
      <c r="S589">
        <v>1.49818634986877</v>
      </c>
      <c r="T589">
        <v>11.032099485397305</v>
      </c>
      <c r="U589">
        <v>1.14526985699993</v>
      </c>
    </row>
    <row r="590" spans="1:21" x14ac:dyDescent="0.45">
      <c r="A590">
        <v>1958</v>
      </c>
      <c r="B590" t="s">
        <v>1347</v>
      </c>
      <c r="C590" t="s">
        <v>40</v>
      </c>
      <c r="D590">
        <v>27</v>
      </c>
      <c r="E590">
        <v>21</v>
      </c>
      <c r="F590">
        <v>0.77777777777777779</v>
      </c>
      <c r="G590">
        <v>9</v>
      </c>
      <c r="H590">
        <v>7</v>
      </c>
      <c r="I590">
        <v>0</v>
      </c>
      <c r="J590">
        <v>119</v>
      </c>
      <c r="K590">
        <v>80</v>
      </c>
      <c r="L590">
        <v>6.0504201680672196</v>
      </c>
      <c r="M590">
        <v>4.9159663865546204</v>
      </c>
      <c r="N590">
        <v>0.75630252100840301</v>
      </c>
      <c r="O590">
        <v>0.222972972972972</v>
      </c>
      <c r="P590">
        <v>0.25141242937853098</v>
      </c>
      <c r="Q590">
        <v>4.0084033613445298</v>
      </c>
      <c r="R590">
        <v>4.0383462168589297</v>
      </c>
      <c r="S590">
        <v>1.49674308300018</v>
      </c>
      <c r="T590">
        <v>8.9804584980010809</v>
      </c>
      <c r="U590">
        <v>1.3781512605041999</v>
      </c>
    </row>
    <row r="591" spans="1:21" x14ac:dyDescent="0.45">
      <c r="A591">
        <v>2008</v>
      </c>
      <c r="B591" t="s">
        <v>1133</v>
      </c>
      <c r="C591" t="s">
        <v>199</v>
      </c>
      <c r="D591">
        <v>28</v>
      </c>
      <c r="E591">
        <v>28</v>
      </c>
      <c r="F591">
        <v>1</v>
      </c>
      <c r="G591">
        <v>13</v>
      </c>
      <c r="H591">
        <v>6</v>
      </c>
      <c r="I591">
        <v>0</v>
      </c>
      <c r="J591">
        <v>175.2</v>
      </c>
      <c r="K591">
        <v>124</v>
      </c>
      <c r="L591">
        <v>6.3529404406969396</v>
      </c>
      <c r="M591">
        <v>2.9715366577453399</v>
      </c>
      <c r="N591">
        <v>1.3833015475710999</v>
      </c>
      <c r="O591">
        <v>0.225710014947683</v>
      </c>
      <c r="P591">
        <v>0.23938223938223899</v>
      </c>
      <c r="Q591">
        <v>3.5863373455547198</v>
      </c>
      <c r="R591">
        <v>4.8113349735826896</v>
      </c>
      <c r="S591">
        <v>1.49530112743377</v>
      </c>
      <c r="T591">
        <v>8.6513850944382398</v>
      </c>
      <c r="U591">
        <v>1.18975318289037</v>
      </c>
    </row>
    <row r="592" spans="1:21" x14ac:dyDescent="0.45">
      <c r="A592">
        <v>1951</v>
      </c>
      <c r="B592" t="s">
        <v>1176</v>
      </c>
      <c r="C592" t="s">
        <v>46</v>
      </c>
      <c r="D592">
        <v>27</v>
      </c>
      <c r="E592">
        <v>16</v>
      </c>
      <c r="F592">
        <v>0.59259259259259256</v>
      </c>
      <c r="G592">
        <v>9</v>
      </c>
      <c r="H592">
        <v>3</v>
      </c>
      <c r="I592">
        <v>2</v>
      </c>
      <c r="J592">
        <v>124.2</v>
      </c>
      <c r="K592">
        <v>57</v>
      </c>
      <c r="L592">
        <v>4.1149720868277004</v>
      </c>
      <c r="M592">
        <v>2.59892973904907</v>
      </c>
      <c r="N592">
        <v>0.79411742026499599</v>
      </c>
      <c r="O592">
        <v>0.24947589098532399</v>
      </c>
      <c r="P592">
        <v>0.26405867970660102</v>
      </c>
      <c r="Q592">
        <v>3.6818171303195202</v>
      </c>
      <c r="R592">
        <v>3.6496966500569399</v>
      </c>
      <c r="S592">
        <v>1.49466335773468</v>
      </c>
      <c r="T592">
        <v>8.9679801464080793</v>
      </c>
      <c r="U592">
        <v>1.2433151529401401</v>
      </c>
    </row>
    <row r="593" spans="1:21" x14ac:dyDescent="0.45">
      <c r="A593">
        <v>1997</v>
      </c>
      <c r="B593" t="s">
        <v>1879</v>
      </c>
      <c r="C593" t="s">
        <v>229</v>
      </c>
      <c r="D593">
        <v>27</v>
      </c>
      <c r="E593">
        <v>27</v>
      </c>
      <c r="F593">
        <v>1</v>
      </c>
      <c r="G593">
        <v>6</v>
      </c>
      <c r="H593">
        <v>9</v>
      </c>
      <c r="I593">
        <v>0</v>
      </c>
      <c r="J593">
        <v>165.1</v>
      </c>
      <c r="K593">
        <v>111</v>
      </c>
      <c r="L593">
        <v>6.0423388955620396</v>
      </c>
      <c r="M593">
        <v>2.8306452483714</v>
      </c>
      <c r="N593">
        <v>1.4697581097312999</v>
      </c>
      <c r="O593">
        <v>0.29037037037037</v>
      </c>
      <c r="P593">
        <v>0.314711359404096</v>
      </c>
      <c r="Q593">
        <v>5.3891130690147904</v>
      </c>
      <c r="R593">
        <v>4.9600181441401299</v>
      </c>
      <c r="S593">
        <v>1.49047255516052</v>
      </c>
      <c r="T593">
        <v>8.9428353309631206</v>
      </c>
      <c r="U593">
        <v>1.5000000461455301</v>
      </c>
    </row>
    <row r="594" spans="1:21" x14ac:dyDescent="0.45">
      <c r="A594">
        <v>1986</v>
      </c>
      <c r="B594" t="s">
        <v>1320</v>
      </c>
      <c r="C594" t="s">
        <v>46</v>
      </c>
      <c r="D594">
        <v>21</v>
      </c>
      <c r="E594">
        <v>21</v>
      </c>
      <c r="F594">
        <v>1</v>
      </c>
      <c r="G594">
        <v>7</v>
      </c>
      <c r="H594">
        <v>8</v>
      </c>
      <c r="I594">
        <v>0</v>
      </c>
      <c r="J594">
        <v>118.1</v>
      </c>
      <c r="K594">
        <v>69</v>
      </c>
      <c r="L594">
        <v>5.2478872111599904</v>
      </c>
      <c r="M594">
        <v>3.3464788013194098</v>
      </c>
      <c r="N594">
        <v>0.91267603672347697</v>
      </c>
      <c r="O594">
        <v>0.253246753246753</v>
      </c>
      <c r="P594">
        <v>0.27559055118110198</v>
      </c>
      <c r="Q594">
        <v>3.9549294924684002</v>
      </c>
      <c r="R594">
        <v>4.0893211356781398</v>
      </c>
      <c r="S594">
        <v>1.49006795883178</v>
      </c>
      <c r="T594">
        <v>11.494809968130873</v>
      </c>
      <c r="U594">
        <v>1.3605633510414801</v>
      </c>
    </row>
    <row r="595" spans="1:21" x14ac:dyDescent="0.45">
      <c r="A595">
        <v>1941</v>
      </c>
      <c r="B595" t="s">
        <v>757</v>
      </c>
      <c r="C595" t="s">
        <v>240</v>
      </c>
      <c r="D595">
        <v>9</v>
      </c>
      <c r="E595">
        <v>8</v>
      </c>
      <c r="F595">
        <v>0.88888888888888884</v>
      </c>
      <c r="G595">
        <v>5</v>
      </c>
      <c r="H595">
        <v>2</v>
      </c>
      <c r="I595">
        <v>0</v>
      </c>
      <c r="J595">
        <v>70</v>
      </c>
      <c r="K595">
        <v>37</v>
      </c>
      <c r="L595">
        <v>4.75714285714285</v>
      </c>
      <c r="M595">
        <v>3.4714285714285702</v>
      </c>
      <c r="N595">
        <v>0.128571428571428</v>
      </c>
      <c r="O595">
        <v>0.205992509363295</v>
      </c>
      <c r="P595">
        <v>0.23580786026200801</v>
      </c>
      <c r="Q595">
        <v>1.9285714285714199</v>
      </c>
      <c r="R595">
        <v>2.99746638706752</v>
      </c>
      <c r="S595">
        <v>1.48946917057037</v>
      </c>
      <c r="T595">
        <v>26.81044507026666</v>
      </c>
      <c r="U595">
        <v>1.1714285714285699</v>
      </c>
    </row>
    <row r="596" spans="1:21" x14ac:dyDescent="0.45">
      <c r="A596">
        <v>1923</v>
      </c>
      <c r="B596" t="s">
        <v>1196</v>
      </c>
      <c r="C596" t="s">
        <v>322</v>
      </c>
      <c r="D596">
        <v>35</v>
      </c>
      <c r="E596">
        <v>20</v>
      </c>
      <c r="F596">
        <v>0.5714285714285714</v>
      </c>
      <c r="G596">
        <v>8</v>
      </c>
      <c r="H596">
        <v>12</v>
      </c>
      <c r="I596">
        <v>0</v>
      </c>
      <c r="J596">
        <v>159.19999999999999</v>
      </c>
      <c r="K596">
        <v>58</v>
      </c>
      <c r="L596">
        <v>3.2693103356993301</v>
      </c>
      <c r="M596">
        <v>4.05845420983366</v>
      </c>
      <c r="N596">
        <v>0.22546967832409201</v>
      </c>
      <c r="O596">
        <v>0.26865671641791</v>
      </c>
      <c r="P596">
        <v>0.28947368421052599</v>
      </c>
      <c r="Q596">
        <v>3.7202496923475201</v>
      </c>
      <c r="R596">
        <v>4.0274958599965096</v>
      </c>
      <c r="S596">
        <v>1.48179471492767</v>
      </c>
      <c r="T596">
        <v>6.8585926805223583</v>
      </c>
      <c r="U596">
        <v>1.5782877482686399</v>
      </c>
    </row>
    <row r="597" spans="1:21" x14ac:dyDescent="0.45">
      <c r="A597">
        <v>1928</v>
      </c>
      <c r="B597" t="s">
        <v>1237</v>
      </c>
      <c r="C597" t="s">
        <v>790</v>
      </c>
      <c r="D597">
        <v>39</v>
      </c>
      <c r="E597">
        <v>22</v>
      </c>
      <c r="F597">
        <v>0.5641025641025641</v>
      </c>
      <c r="G597">
        <v>9</v>
      </c>
      <c r="H597">
        <v>17</v>
      </c>
      <c r="I597">
        <v>2</v>
      </c>
      <c r="J597">
        <v>192.1</v>
      </c>
      <c r="K597">
        <v>45</v>
      </c>
      <c r="L597">
        <v>2.10571962723591</v>
      </c>
      <c r="M597">
        <v>2.6204510916713502</v>
      </c>
      <c r="N597">
        <v>0.51473146443544504</v>
      </c>
      <c r="O597">
        <v>0.25617685305591598</v>
      </c>
      <c r="P597">
        <v>0.26086956521739102</v>
      </c>
      <c r="Q597">
        <v>3.7902953290246399</v>
      </c>
      <c r="R597">
        <v>4.1916465012869804</v>
      </c>
      <c r="S597">
        <v>1.48115098476409</v>
      </c>
      <c r="T597">
        <v>6.1524733213277587</v>
      </c>
      <c r="U597">
        <v>1.3154248535572399</v>
      </c>
    </row>
    <row r="598" spans="1:21" x14ac:dyDescent="0.45">
      <c r="A598">
        <v>2019</v>
      </c>
      <c r="B598" t="s">
        <v>481</v>
      </c>
      <c r="C598" t="s">
        <v>34</v>
      </c>
      <c r="D598">
        <v>10</v>
      </c>
      <c r="E598">
        <v>10</v>
      </c>
      <c r="F598">
        <v>1</v>
      </c>
      <c r="G598">
        <v>3</v>
      </c>
      <c r="H598">
        <v>4</v>
      </c>
      <c r="I598">
        <v>0</v>
      </c>
      <c r="J598">
        <v>57.2</v>
      </c>
      <c r="K598">
        <v>46</v>
      </c>
      <c r="L598">
        <v>7.1791905931419704</v>
      </c>
      <c r="M598">
        <v>2.49710977152764</v>
      </c>
      <c r="N598">
        <v>0.62427744288191001</v>
      </c>
      <c r="O598">
        <v>0.209523809523809</v>
      </c>
      <c r="P598">
        <v>0.25</v>
      </c>
      <c r="Q598">
        <v>2.3410404108071599</v>
      </c>
      <c r="R598">
        <v>3.4047609165885899</v>
      </c>
      <c r="S598">
        <v>1.4794576168060301</v>
      </c>
      <c r="T598">
        <v>23.967213392257687</v>
      </c>
      <c r="U598">
        <v>1.0404624048031801</v>
      </c>
    </row>
    <row r="599" spans="1:21" x14ac:dyDescent="0.45">
      <c r="A599">
        <v>2015</v>
      </c>
      <c r="B599" t="s">
        <v>402</v>
      </c>
      <c r="C599" t="s">
        <v>56</v>
      </c>
      <c r="D599">
        <v>26</v>
      </c>
      <c r="E599">
        <v>26</v>
      </c>
      <c r="F599">
        <v>1</v>
      </c>
      <c r="G599">
        <v>7</v>
      </c>
      <c r="H599">
        <v>5</v>
      </c>
      <c r="I599">
        <v>0</v>
      </c>
      <c r="J599">
        <v>144</v>
      </c>
      <c r="K599">
        <v>141</v>
      </c>
      <c r="L599">
        <v>8.8124990661939897</v>
      </c>
      <c r="M599">
        <v>3.4374996357494298</v>
      </c>
      <c r="N599">
        <v>1.12499988079072</v>
      </c>
      <c r="O599">
        <v>0.233576642335766</v>
      </c>
      <c r="P599">
        <v>0.28277634961439502</v>
      </c>
      <c r="Q599">
        <v>3.68749960925848</v>
      </c>
      <c r="R599">
        <v>4.0502603195331801</v>
      </c>
      <c r="S599">
        <v>1.4766749143600399</v>
      </c>
      <c r="T599">
        <v>9.2008206202433254</v>
      </c>
      <c r="U599">
        <v>1.270833198671</v>
      </c>
    </row>
    <row r="600" spans="1:21" x14ac:dyDescent="0.45">
      <c r="A600">
        <v>1937</v>
      </c>
      <c r="B600" t="s">
        <v>1316</v>
      </c>
      <c r="C600" t="s">
        <v>355</v>
      </c>
      <c r="D600">
        <v>38</v>
      </c>
      <c r="E600">
        <v>23</v>
      </c>
      <c r="F600">
        <v>0.60526315789473684</v>
      </c>
      <c r="G600">
        <v>4</v>
      </c>
      <c r="H600">
        <v>17</v>
      </c>
      <c r="I600">
        <v>5</v>
      </c>
      <c r="J600">
        <v>196.2</v>
      </c>
      <c r="K600">
        <v>79</v>
      </c>
      <c r="L600">
        <v>3.6152535827953498</v>
      </c>
      <c r="M600">
        <v>4.1186433221719101</v>
      </c>
      <c r="N600">
        <v>0.82372866443438297</v>
      </c>
      <c r="O600">
        <v>0.23638778220451501</v>
      </c>
      <c r="P600">
        <v>0.24390243902438999</v>
      </c>
      <c r="Q600">
        <v>3.9355925078531602</v>
      </c>
      <c r="R600">
        <v>5.02068197625705</v>
      </c>
      <c r="S600">
        <v>1.4761601686477599</v>
      </c>
      <c r="T600">
        <v>6.2931038768667662</v>
      </c>
      <c r="U600">
        <v>1.3627116177062599</v>
      </c>
    </row>
    <row r="601" spans="1:21" x14ac:dyDescent="0.45">
      <c r="A601">
        <v>1953</v>
      </c>
      <c r="B601" t="s">
        <v>1074</v>
      </c>
      <c r="C601" t="s">
        <v>564</v>
      </c>
      <c r="D601">
        <v>20</v>
      </c>
      <c r="E601">
        <v>17</v>
      </c>
      <c r="F601">
        <v>0.85</v>
      </c>
      <c r="G601">
        <v>4</v>
      </c>
      <c r="H601">
        <v>8</v>
      </c>
      <c r="I601">
        <v>0</v>
      </c>
      <c r="J601">
        <v>102</v>
      </c>
      <c r="K601">
        <v>52</v>
      </c>
      <c r="L601">
        <v>4.5882352941176396</v>
      </c>
      <c r="M601">
        <v>4.7647058823529402</v>
      </c>
      <c r="N601">
        <v>0.52941176470588203</v>
      </c>
      <c r="O601">
        <v>0.25432098765432098</v>
      </c>
      <c r="P601">
        <v>0.27953890489913502</v>
      </c>
      <c r="Q601">
        <v>3.4411764705882302</v>
      </c>
      <c r="R601">
        <v>3.9829792733285898</v>
      </c>
      <c r="S601">
        <v>1.4752174615859901</v>
      </c>
      <c r="T601">
        <v>11.94926143884652</v>
      </c>
      <c r="U601">
        <v>1.5392156862744999</v>
      </c>
    </row>
    <row r="602" spans="1:21" x14ac:dyDescent="0.45">
      <c r="A602">
        <v>1979</v>
      </c>
      <c r="B602" t="s">
        <v>1110</v>
      </c>
      <c r="C602" t="s">
        <v>271</v>
      </c>
      <c r="D602">
        <v>28</v>
      </c>
      <c r="E602">
        <v>28</v>
      </c>
      <c r="F602">
        <v>1</v>
      </c>
      <c r="G602">
        <v>13</v>
      </c>
      <c r="H602">
        <v>8</v>
      </c>
      <c r="I602">
        <v>0</v>
      </c>
      <c r="J602">
        <v>190.2</v>
      </c>
      <c r="K602">
        <v>72</v>
      </c>
      <c r="L602">
        <v>3.3986015799249798</v>
      </c>
      <c r="M602">
        <v>3.9178323768579602</v>
      </c>
      <c r="N602">
        <v>0.84965039498124495</v>
      </c>
      <c r="O602">
        <v>0.23841961852860999</v>
      </c>
      <c r="P602">
        <v>0.243788819875776</v>
      </c>
      <c r="Q602">
        <v>3.54020997908852</v>
      </c>
      <c r="R602">
        <v>4.5258719167486001</v>
      </c>
      <c r="S602">
        <v>1.4743751287460301</v>
      </c>
      <c r="T602">
        <v>8.5303132448877452</v>
      </c>
      <c r="U602">
        <v>1.3531469253405</v>
      </c>
    </row>
    <row r="603" spans="1:21" x14ac:dyDescent="0.45">
      <c r="A603">
        <v>2015</v>
      </c>
      <c r="B603" t="s">
        <v>280</v>
      </c>
      <c r="C603" t="s">
        <v>59</v>
      </c>
      <c r="D603">
        <v>21</v>
      </c>
      <c r="E603">
        <v>21</v>
      </c>
      <c r="F603">
        <v>1</v>
      </c>
      <c r="G603">
        <v>9</v>
      </c>
      <c r="H603">
        <v>8</v>
      </c>
      <c r="I603">
        <v>0</v>
      </c>
      <c r="J603">
        <v>119.1</v>
      </c>
      <c r="K603">
        <v>107</v>
      </c>
      <c r="L603">
        <v>8.0698317143248008</v>
      </c>
      <c r="M603">
        <v>3.5446924352641598</v>
      </c>
      <c r="N603">
        <v>0.82960886782778298</v>
      </c>
      <c r="O603">
        <v>0.23766816143497699</v>
      </c>
      <c r="P603">
        <v>0.28963414634146301</v>
      </c>
      <c r="Q603">
        <v>3.7709493992171899</v>
      </c>
      <c r="R603">
        <v>3.9213031800586999</v>
      </c>
      <c r="S603">
        <v>1.47074651718139</v>
      </c>
      <c r="T603">
        <v>11.345758846827867</v>
      </c>
      <c r="U603">
        <v>1.2821227957338399</v>
      </c>
    </row>
    <row r="604" spans="1:21" x14ac:dyDescent="0.45">
      <c r="A604">
        <v>2022</v>
      </c>
      <c r="B604" t="s">
        <v>1126</v>
      </c>
      <c r="C604" t="s">
        <v>115</v>
      </c>
      <c r="D604">
        <v>17</v>
      </c>
      <c r="E604">
        <v>17</v>
      </c>
      <c r="F604">
        <v>1</v>
      </c>
      <c r="G604">
        <v>3</v>
      </c>
      <c r="H604">
        <v>7</v>
      </c>
      <c r="I604">
        <v>0</v>
      </c>
      <c r="J604">
        <v>88</v>
      </c>
      <c r="K604">
        <v>90</v>
      </c>
      <c r="L604">
        <v>9.2045462525581208</v>
      </c>
      <c r="M604">
        <v>2.45454566734883</v>
      </c>
      <c r="N604">
        <v>0.92045462525581201</v>
      </c>
      <c r="O604">
        <v>0.25368731563421798</v>
      </c>
      <c r="P604">
        <v>0.32083333333333303</v>
      </c>
      <c r="Q604">
        <v>3.5795457648837101</v>
      </c>
      <c r="R604">
        <v>3.5556128582678501</v>
      </c>
      <c r="S604">
        <v>1.4690040349960301</v>
      </c>
      <c r="T604">
        <v>13.998744333491581</v>
      </c>
      <c r="U604">
        <v>1.25000010837209</v>
      </c>
    </row>
    <row r="605" spans="1:21" x14ac:dyDescent="0.45">
      <c r="A605">
        <v>1983</v>
      </c>
      <c r="B605" t="s">
        <v>1005</v>
      </c>
      <c r="C605" t="s">
        <v>95</v>
      </c>
      <c r="D605">
        <v>9</v>
      </c>
      <c r="E605">
        <v>9</v>
      </c>
      <c r="F605">
        <v>1</v>
      </c>
      <c r="G605">
        <v>5</v>
      </c>
      <c r="H605">
        <v>2</v>
      </c>
      <c r="I605">
        <v>0</v>
      </c>
      <c r="J605">
        <v>63</v>
      </c>
      <c r="K605">
        <v>30</v>
      </c>
      <c r="L605">
        <v>4.2857142857142803</v>
      </c>
      <c r="M605">
        <v>2.4285714285714199</v>
      </c>
      <c r="N605">
        <v>0.28571428571428498</v>
      </c>
      <c r="O605">
        <v>0.185840707964601</v>
      </c>
      <c r="P605">
        <v>0.20618556701030899</v>
      </c>
      <c r="Q605">
        <v>3.2857142857142798</v>
      </c>
      <c r="R605">
        <v>3.0725609968579</v>
      </c>
      <c r="S605">
        <v>1.46234202384948</v>
      </c>
      <c r="T605">
        <v>26.32215642929064</v>
      </c>
      <c r="U605">
        <v>0.93650793650793596</v>
      </c>
    </row>
    <row r="606" spans="1:21" x14ac:dyDescent="0.45">
      <c r="A606">
        <v>1964</v>
      </c>
      <c r="B606" t="s">
        <v>1428</v>
      </c>
      <c r="C606" t="s">
        <v>40</v>
      </c>
      <c r="D606">
        <v>16</v>
      </c>
      <c r="E606">
        <v>14</v>
      </c>
      <c r="F606">
        <v>0.875</v>
      </c>
      <c r="G606">
        <v>4</v>
      </c>
      <c r="H606">
        <v>8</v>
      </c>
      <c r="I606">
        <v>0</v>
      </c>
      <c r="J606">
        <v>79.2</v>
      </c>
      <c r="K606">
        <v>50</v>
      </c>
      <c r="L606">
        <v>5.6485330404668597</v>
      </c>
      <c r="M606">
        <v>3.1631785026614399</v>
      </c>
      <c r="N606">
        <v>0.112970660809337</v>
      </c>
      <c r="O606">
        <v>0.26687116564417102</v>
      </c>
      <c r="P606">
        <v>0.31272727272727202</v>
      </c>
      <c r="Q606">
        <v>4.1799144499454801</v>
      </c>
      <c r="R606">
        <v>2.64250760829569</v>
      </c>
      <c r="S606">
        <v>1.45905089378356</v>
      </c>
      <c r="T606">
        <v>14.772890299558545</v>
      </c>
      <c r="U606">
        <v>1.44351399923042</v>
      </c>
    </row>
    <row r="607" spans="1:21" x14ac:dyDescent="0.45">
      <c r="A607">
        <v>1937</v>
      </c>
      <c r="B607" t="s">
        <v>910</v>
      </c>
      <c r="C607" t="s">
        <v>762</v>
      </c>
      <c r="D607">
        <v>13</v>
      </c>
      <c r="E607">
        <v>8</v>
      </c>
      <c r="F607">
        <v>0.61538461538461542</v>
      </c>
      <c r="G607">
        <v>3</v>
      </c>
      <c r="H607">
        <v>4</v>
      </c>
      <c r="I607">
        <v>0</v>
      </c>
      <c r="J607">
        <v>78.099999999999994</v>
      </c>
      <c r="K607">
        <v>56</v>
      </c>
      <c r="L607">
        <v>6.4340454775753102</v>
      </c>
      <c r="M607">
        <v>1.3787240309089901</v>
      </c>
      <c r="N607">
        <v>0.34468100772724902</v>
      </c>
      <c r="O607">
        <v>0.23472668810289299</v>
      </c>
      <c r="P607">
        <v>0.27777777777777701</v>
      </c>
      <c r="Q607">
        <v>2.9872354003028199</v>
      </c>
      <c r="R607">
        <v>2.8811942415249701</v>
      </c>
      <c r="S607">
        <v>1.4571384415030399</v>
      </c>
      <c r="T607">
        <v>18.158186732576343</v>
      </c>
      <c r="U607">
        <v>1.08510687617837</v>
      </c>
    </row>
    <row r="608" spans="1:21" x14ac:dyDescent="0.45">
      <c r="A608">
        <v>1928</v>
      </c>
      <c r="B608" t="s">
        <v>1418</v>
      </c>
      <c r="C608" t="s">
        <v>193</v>
      </c>
      <c r="D608">
        <v>38</v>
      </c>
      <c r="E608">
        <v>31</v>
      </c>
      <c r="F608">
        <v>0.81578947368421051</v>
      </c>
      <c r="G608">
        <v>15</v>
      </c>
      <c r="H608">
        <v>16</v>
      </c>
      <c r="I608">
        <v>2</v>
      </c>
      <c r="J608">
        <v>242.2</v>
      </c>
      <c r="K608">
        <v>67</v>
      </c>
      <c r="L608">
        <v>2.4848897453092502</v>
      </c>
      <c r="M608">
        <v>2.9670325317125399</v>
      </c>
      <c r="N608">
        <v>0.85302185286735699</v>
      </c>
      <c r="O608">
        <v>0.254960317460317</v>
      </c>
      <c r="P608">
        <v>0.25490196078431299</v>
      </c>
      <c r="Q608">
        <v>4.1538455443975604</v>
      </c>
      <c r="R608">
        <v>4.7083200062923796</v>
      </c>
      <c r="S608">
        <v>1.4554746150970399</v>
      </c>
      <c r="T608">
        <v>6.2049180959400125</v>
      </c>
      <c r="U608">
        <v>1.3887360599821199</v>
      </c>
    </row>
    <row r="609" spans="1:21" x14ac:dyDescent="0.45">
      <c r="A609">
        <v>1987</v>
      </c>
      <c r="B609" t="s">
        <v>1602</v>
      </c>
      <c r="C609" t="s">
        <v>82</v>
      </c>
      <c r="D609">
        <v>19</v>
      </c>
      <c r="E609">
        <v>19</v>
      </c>
      <c r="F609">
        <v>1</v>
      </c>
      <c r="G609">
        <v>4</v>
      </c>
      <c r="H609">
        <v>6</v>
      </c>
      <c r="I609">
        <v>0</v>
      </c>
      <c r="J609">
        <v>104.1</v>
      </c>
      <c r="K609">
        <v>66</v>
      </c>
      <c r="L609">
        <v>5.6932901797270601</v>
      </c>
      <c r="M609">
        <v>3.6230028416444902</v>
      </c>
      <c r="N609">
        <v>1.0351436690412801</v>
      </c>
      <c r="O609">
        <v>0.27895981087470401</v>
      </c>
      <c r="P609">
        <v>0.307246376811594</v>
      </c>
      <c r="Q609">
        <v>4.8306704555259898</v>
      </c>
      <c r="R609">
        <v>4.3661846375796198</v>
      </c>
      <c r="S609">
        <v>1.45367395877838</v>
      </c>
      <c r="T609">
        <v>12.394483227478819</v>
      </c>
      <c r="U609">
        <v>1.5335461763574501</v>
      </c>
    </row>
    <row r="610" spans="1:21" x14ac:dyDescent="0.45">
      <c r="A610">
        <v>2009</v>
      </c>
      <c r="B610" t="s">
        <v>913</v>
      </c>
      <c r="C610" t="s">
        <v>132</v>
      </c>
      <c r="D610">
        <v>23</v>
      </c>
      <c r="E610">
        <v>23</v>
      </c>
      <c r="F610">
        <v>1</v>
      </c>
      <c r="G610">
        <v>10</v>
      </c>
      <c r="H610">
        <v>4</v>
      </c>
      <c r="I610">
        <v>0</v>
      </c>
      <c r="J610">
        <v>144.1</v>
      </c>
      <c r="K610">
        <v>102</v>
      </c>
      <c r="L610">
        <v>6.3602766879901997</v>
      </c>
      <c r="M610">
        <v>2.9307157287797998</v>
      </c>
      <c r="N610">
        <v>1.18475742227268</v>
      </c>
      <c r="O610">
        <v>0.247706422018348</v>
      </c>
      <c r="P610">
        <v>0.27358490566037702</v>
      </c>
      <c r="Q610">
        <v>2.9930713825836199</v>
      </c>
      <c r="R610">
        <v>4.4550513310356097</v>
      </c>
      <c r="S610">
        <v>1.4531823396682699</v>
      </c>
      <c r="T610">
        <v>10.235458218533031</v>
      </c>
      <c r="U610">
        <v>1.2609698880329101</v>
      </c>
    </row>
    <row r="611" spans="1:21" x14ac:dyDescent="0.45">
      <c r="A611">
        <v>1984</v>
      </c>
      <c r="B611" t="s">
        <v>873</v>
      </c>
      <c r="C611" t="s">
        <v>54</v>
      </c>
      <c r="D611">
        <v>14</v>
      </c>
      <c r="E611">
        <v>14</v>
      </c>
      <c r="F611">
        <v>1</v>
      </c>
      <c r="G611">
        <v>6</v>
      </c>
      <c r="H611">
        <v>2</v>
      </c>
      <c r="I611">
        <v>0</v>
      </c>
      <c r="J611">
        <v>100.2</v>
      </c>
      <c r="K611">
        <v>40</v>
      </c>
      <c r="L611">
        <v>3.5761587597090898</v>
      </c>
      <c r="M611">
        <v>2.9503309767600001</v>
      </c>
      <c r="N611">
        <v>0.35761587597090899</v>
      </c>
      <c r="O611">
        <v>0.23513513513513501</v>
      </c>
      <c r="P611">
        <v>0.254601226993865</v>
      </c>
      <c r="Q611">
        <v>2.8609270077672702</v>
      </c>
      <c r="R611">
        <v>3.4735493489929601</v>
      </c>
      <c r="S611">
        <v>1.4490722417831401</v>
      </c>
      <c r="T611">
        <v>16.767835940633478</v>
      </c>
      <c r="U611">
        <v>1.1920529199030301</v>
      </c>
    </row>
    <row r="612" spans="1:21" x14ac:dyDescent="0.45">
      <c r="A612">
        <v>2010</v>
      </c>
      <c r="B612" t="s">
        <v>1530</v>
      </c>
      <c r="C612" t="s">
        <v>34</v>
      </c>
      <c r="D612">
        <v>28</v>
      </c>
      <c r="E612">
        <v>28</v>
      </c>
      <c r="F612">
        <v>1</v>
      </c>
      <c r="G612">
        <v>10</v>
      </c>
      <c r="H612">
        <v>13</v>
      </c>
      <c r="I612">
        <v>0</v>
      </c>
      <c r="J612">
        <v>159.1</v>
      </c>
      <c r="K612">
        <v>88</v>
      </c>
      <c r="L612">
        <v>4.9707109797195299</v>
      </c>
      <c r="M612">
        <v>3.8974892909164498</v>
      </c>
      <c r="N612">
        <v>0.73430957654947704</v>
      </c>
      <c r="O612">
        <v>0.27302100161550802</v>
      </c>
      <c r="P612">
        <v>0.301158301158301</v>
      </c>
      <c r="Q612">
        <v>4.4058574592968602</v>
      </c>
      <c r="R612">
        <v>4.4837000771298099</v>
      </c>
      <c r="S612">
        <v>1.4473803043365401</v>
      </c>
      <c r="T612">
        <v>8.3741289036614095</v>
      </c>
      <c r="U612">
        <v>1.4937237540066199</v>
      </c>
    </row>
    <row r="613" spans="1:21" x14ac:dyDescent="0.45">
      <c r="A613">
        <v>1989</v>
      </c>
      <c r="B613" t="s">
        <v>1338</v>
      </c>
      <c r="C613" t="s">
        <v>229</v>
      </c>
      <c r="D613">
        <v>16</v>
      </c>
      <c r="E613">
        <v>16</v>
      </c>
      <c r="F613">
        <v>1</v>
      </c>
      <c r="G613">
        <v>7</v>
      </c>
      <c r="H613">
        <v>7</v>
      </c>
      <c r="I613">
        <v>0</v>
      </c>
      <c r="J613">
        <v>97</v>
      </c>
      <c r="K613">
        <v>75</v>
      </c>
      <c r="L613">
        <v>6.9587634339293896</v>
      </c>
      <c r="M613">
        <v>4.1752580603576304</v>
      </c>
      <c r="N613">
        <v>0.55670107471435104</v>
      </c>
      <c r="O613">
        <v>0.22928176795580099</v>
      </c>
      <c r="P613">
        <v>0.27402135231316699</v>
      </c>
      <c r="Q613">
        <v>3.9896910354528501</v>
      </c>
      <c r="R613">
        <v>3.4430530916125401</v>
      </c>
      <c r="S613">
        <v>1.44644510746002</v>
      </c>
      <c r="T613">
        <v>14.645256713032703</v>
      </c>
      <c r="U613">
        <v>1.31958773265624</v>
      </c>
    </row>
    <row r="614" spans="1:21" x14ac:dyDescent="0.45">
      <c r="A614">
        <v>1922</v>
      </c>
      <c r="B614" t="s">
        <v>1248</v>
      </c>
      <c r="C614" t="s">
        <v>271</v>
      </c>
      <c r="D614">
        <v>24</v>
      </c>
      <c r="E614">
        <v>15</v>
      </c>
      <c r="F614">
        <v>0.625</v>
      </c>
      <c r="G614">
        <v>8</v>
      </c>
      <c r="H614">
        <v>10</v>
      </c>
      <c r="I614">
        <v>1</v>
      </c>
      <c r="J614">
        <v>127.2</v>
      </c>
      <c r="K614">
        <v>42</v>
      </c>
      <c r="L614">
        <v>2.96083468341706</v>
      </c>
      <c r="M614">
        <v>3.3133150028714802</v>
      </c>
      <c r="N614">
        <v>0.28198425556353002</v>
      </c>
      <c r="O614">
        <v>0.25779625779625698</v>
      </c>
      <c r="P614">
        <v>0.27586206896551702</v>
      </c>
      <c r="Q614">
        <v>3.8067874501076502</v>
      </c>
      <c r="R614">
        <v>4.05125634716895</v>
      </c>
      <c r="S614">
        <v>1.4462574720382599</v>
      </c>
      <c r="T614">
        <v>9.7622379362582539</v>
      </c>
      <c r="U614">
        <v>1.3394252139267599</v>
      </c>
    </row>
    <row r="615" spans="1:21" x14ac:dyDescent="0.45">
      <c r="A615">
        <v>2003</v>
      </c>
      <c r="B615" t="s">
        <v>1341</v>
      </c>
      <c r="C615" t="s">
        <v>102</v>
      </c>
      <c r="D615">
        <v>29</v>
      </c>
      <c r="E615">
        <v>29</v>
      </c>
      <c r="F615">
        <v>1</v>
      </c>
      <c r="G615">
        <v>12</v>
      </c>
      <c r="H615">
        <v>4</v>
      </c>
      <c r="I615">
        <v>0</v>
      </c>
      <c r="J615">
        <v>182.1</v>
      </c>
      <c r="K615">
        <v>100</v>
      </c>
      <c r="L615">
        <v>4.9360143498442302</v>
      </c>
      <c r="M615">
        <v>3.5539303318878401</v>
      </c>
      <c r="N615">
        <v>1.0365630134672801</v>
      </c>
      <c r="O615">
        <v>0.25746799431009898</v>
      </c>
      <c r="P615">
        <v>0.274914089347079</v>
      </c>
      <c r="Q615">
        <v>3.99817162337383</v>
      </c>
      <c r="R615">
        <v>4.7152513272507903</v>
      </c>
      <c r="S615">
        <v>1.4452486038207999</v>
      </c>
      <c r="T615">
        <v>8.0734577178955025</v>
      </c>
      <c r="U615">
        <v>1.3875684783451001</v>
      </c>
    </row>
    <row r="616" spans="1:21" x14ac:dyDescent="0.45">
      <c r="A616">
        <v>1936</v>
      </c>
      <c r="B616" t="s">
        <v>1036</v>
      </c>
      <c r="C616" t="s">
        <v>34</v>
      </c>
      <c r="D616">
        <v>14</v>
      </c>
      <c r="E616">
        <v>8</v>
      </c>
      <c r="F616">
        <v>0.5714285714285714</v>
      </c>
      <c r="G616">
        <v>5</v>
      </c>
      <c r="H616">
        <v>3</v>
      </c>
      <c r="I616">
        <v>1</v>
      </c>
      <c r="J616">
        <v>62</v>
      </c>
      <c r="K616">
        <v>76</v>
      </c>
      <c r="L616">
        <v>11.0322580645161</v>
      </c>
      <c r="M616">
        <v>6.82258064516129</v>
      </c>
      <c r="N616">
        <v>0.14516129032257999</v>
      </c>
      <c r="O616">
        <v>0.22807017543859601</v>
      </c>
      <c r="P616">
        <v>0.33774834437085999</v>
      </c>
      <c r="Q616">
        <v>3.3387096774193501</v>
      </c>
      <c r="R616">
        <v>3.5395778902115298</v>
      </c>
      <c r="S616">
        <v>1.4435786008834799</v>
      </c>
      <c r="T616">
        <v>16.704266667365982</v>
      </c>
      <c r="U616">
        <v>1.5967741935483799</v>
      </c>
    </row>
    <row r="617" spans="1:21" x14ac:dyDescent="0.45">
      <c r="A617">
        <v>1999</v>
      </c>
      <c r="B617" t="s">
        <v>1459</v>
      </c>
      <c r="C617" t="s">
        <v>59</v>
      </c>
      <c r="D617">
        <v>12</v>
      </c>
      <c r="E617">
        <v>12</v>
      </c>
      <c r="F617">
        <v>1</v>
      </c>
      <c r="G617">
        <v>3</v>
      </c>
      <c r="H617">
        <v>5</v>
      </c>
      <c r="I617">
        <v>0</v>
      </c>
      <c r="J617">
        <v>70</v>
      </c>
      <c r="K617">
        <v>31</v>
      </c>
      <c r="L617">
        <v>3.98571428571428</v>
      </c>
      <c r="M617">
        <v>2.9571428571428502</v>
      </c>
      <c r="N617">
        <v>0.38571428571428501</v>
      </c>
      <c r="O617">
        <v>0.27659574468085102</v>
      </c>
      <c r="P617">
        <v>0.30241935483870902</v>
      </c>
      <c r="Q617">
        <v>4.2428571428571402</v>
      </c>
      <c r="R617">
        <v>3.8767112459455202</v>
      </c>
      <c r="S617">
        <v>1.44298768043518</v>
      </c>
      <c r="T617">
        <v>19.480333685874928</v>
      </c>
      <c r="U617">
        <v>1.44285714285714</v>
      </c>
    </row>
    <row r="618" spans="1:21" x14ac:dyDescent="0.45">
      <c r="A618">
        <v>2003</v>
      </c>
      <c r="B618" t="s">
        <v>235</v>
      </c>
      <c r="C618" t="s">
        <v>95</v>
      </c>
      <c r="D618">
        <v>13</v>
      </c>
      <c r="E618">
        <v>13</v>
      </c>
      <c r="F618">
        <v>1</v>
      </c>
      <c r="G618">
        <v>5</v>
      </c>
      <c r="H618">
        <v>4</v>
      </c>
      <c r="I618">
        <v>0</v>
      </c>
      <c r="J618">
        <v>72.2</v>
      </c>
      <c r="K618">
        <v>66</v>
      </c>
      <c r="L618">
        <v>8.1743113544491095</v>
      </c>
      <c r="M618">
        <v>4.7064216889252402</v>
      </c>
      <c r="N618">
        <v>0.61926601170068996</v>
      </c>
      <c r="O618">
        <v>0.25818181818181801</v>
      </c>
      <c r="P618">
        <v>0.32352941176470501</v>
      </c>
      <c r="Q618">
        <v>4.4587152842449704</v>
      </c>
      <c r="R618">
        <v>3.7195953342491399</v>
      </c>
      <c r="S618">
        <v>1.4420647621154701</v>
      </c>
      <c r="T618">
        <v>17.970345497131241</v>
      </c>
      <c r="U618">
        <v>1.49999989500833</v>
      </c>
    </row>
    <row r="619" spans="1:21" x14ac:dyDescent="0.45">
      <c r="A619">
        <v>1982</v>
      </c>
      <c r="B619" t="s">
        <v>1098</v>
      </c>
      <c r="C619" t="s">
        <v>240</v>
      </c>
      <c r="D619">
        <v>21</v>
      </c>
      <c r="E619">
        <v>21</v>
      </c>
      <c r="F619">
        <v>1</v>
      </c>
      <c r="G619">
        <v>8</v>
      </c>
      <c r="H619">
        <v>3</v>
      </c>
      <c r="I619">
        <v>0</v>
      </c>
      <c r="J619">
        <v>125.1</v>
      </c>
      <c r="K619">
        <v>64</v>
      </c>
      <c r="L619">
        <v>4.5957440280872</v>
      </c>
      <c r="M619">
        <v>2.8723400175545</v>
      </c>
      <c r="N619">
        <v>0.57446800351089999</v>
      </c>
      <c r="O619">
        <v>0.28772635814889302</v>
      </c>
      <c r="P619">
        <v>0.317647058823529</v>
      </c>
      <c r="Q619">
        <v>3.51861652150426</v>
      </c>
      <c r="R619">
        <v>3.55435834104739</v>
      </c>
      <c r="S619">
        <v>1.4383563995361299</v>
      </c>
      <c r="T619">
        <v>11.095892224993001</v>
      </c>
      <c r="U619">
        <v>1.4601061755902001</v>
      </c>
    </row>
    <row r="620" spans="1:21" x14ac:dyDescent="0.45">
      <c r="A620">
        <v>1977</v>
      </c>
      <c r="B620" t="s">
        <v>1384</v>
      </c>
      <c r="C620" t="s">
        <v>54</v>
      </c>
      <c r="D620">
        <v>19</v>
      </c>
      <c r="E620">
        <v>19</v>
      </c>
      <c r="F620">
        <v>1</v>
      </c>
      <c r="G620">
        <v>6</v>
      </c>
      <c r="H620">
        <v>6</v>
      </c>
      <c r="I620">
        <v>0</v>
      </c>
      <c r="J620">
        <v>106</v>
      </c>
      <c r="K620">
        <v>70</v>
      </c>
      <c r="L620">
        <v>5.9433962264150901</v>
      </c>
      <c r="M620">
        <v>3.39622641509433</v>
      </c>
      <c r="N620">
        <v>0.84905660377358405</v>
      </c>
      <c r="O620">
        <v>0.27619047619047599</v>
      </c>
      <c r="P620">
        <v>0.311764705882352</v>
      </c>
      <c r="Q620">
        <v>4.0754716981132004</v>
      </c>
      <c r="R620">
        <v>3.8040807580048099</v>
      </c>
      <c r="S620">
        <v>1.4365659952163601</v>
      </c>
      <c r="T620">
        <v>12.248615327634226</v>
      </c>
      <c r="U620">
        <v>1.47169811320754</v>
      </c>
    </row>
    <row r="621" spans="1:21" x14ac:dyDescent="0.45">
      <c r="A621">
        <v>2013</v>
      </c>
      <c r="B621" t="s">
        <v>216</v>
      </c>
      <c r="C621" t="s">
        <v>95</v>
      </c>
      <c r="D621">
        <v>10</v>
      </c>
      <c r="E621">
        <v>10</v>
      </c>
      <c r="F621">
        <v>1</v>
      </c>
      <c r="G621">
        <v>5</v>
      </c>
      <c r="H621">
        <v>3</v>
      </c>
      <c r="I621">
        <v>0</v>
      </c>
      <c r="J621">
        <v>60</v>
      </c>
      <c r="K621">
        <v>61</v>
      </c>
      <c r="L621">
        <v>9.15</v>
      </c>
      <c r="M621">
        <v>2.85</v>
      </c>
      <c r="N621">
        <v>0.6</v>
      </c>
      <c r="O621">
        <v>0.215859030837004</v>
      </c>
      <c r="P621">
        <v>0.27777777777777701</v>
      </c>
      <c r="Q621">
        <v>2.85</v>
      </c>
      <c r="R621">
        <v>2.8311877091725601</v>
      </c>
      <c r="S621">
        <v>1.4347687959671001</v>
      </c>
      <c r="T621">
        <v>23.243254494667024</v>
      </c>
      <c r="U621">
        <v>1.13333333333333</v>
      </c>
    </row>
    <row r="622" spans="1:21" x14ac:dyDescent="0.45">
      <c r="A622">
        <v>2018</v>
      </c>
      <c r="B622" t="s">
        <v>687</v>
      </c>
      <c r="C622" t="s">
        <v>196</v>
      </c>
      <c r="D622">
        <v>26</v>
      </c>
      <c r="E622">
        <v>26</v>
      </c>
      <c r="F622">
        <v>1</v>
      </c>
      <c r="G622">
        <v>10</v>
      </c>
      <c r="H622">
        <v>9</v>
      </c>
      <c r="I622">
        <v>0</v>
      </c>
      <c r="J622">
        <v>129.1</v>
      </c>
      <c r="K622">
        <v>98</v>
      </c>
      <c r="L622">
        <v>6.8195878970583799</v>
      </c>
      <c r="M622">
        <v>3.2706186853239099</v>
      </c>
      <c r="N622">
        <v>1.1829897372448199</v>
      </c>
      <c r="O622">
        <v>0.24173553719008201</v>
      </c>
      <c r="P622">
        <v>0.27100271002710002</v>
      </c>
      <c r="Q622">
        <v>3.4097939485291899</v>
      </c>
      <c r="R622">
        <v>4.58311204409571</v>
      </c>
      <c r="S622">
        <v>1.43467140197753</v>
      </c>
      <c r="T622">
        <v>8.9391064277061485</v>
      </c>
      <c r="U622">
        <v>1.26804128698137</v>
      </c>
    </row>
    <row r="623" spans="1:21" x14ac:dyDescent="0.45">
      <c r="A623">
        <v>2017</v>
      </c>
      <c r="B623" t="s">
        <v>72</v>
      </c>
      <c r="C623" t="s">
        <v>73</v>
      </c>
      <c r="D623">
        <v>21</v>
      </c>
      <c r="E623">
        <v>21</v>
      </c>
      <c r="F623">
        <v>1</v>
      </c>
      <c r="G623">
        <v>7</v>
      </c>
      <c r="H623">
        <v>8</v>
      </c>
      <c r="I623">
        <v>0</v>
      </c>
      <c r="J623">
        <v>114.1</v>
      </c>
      <c r="K623">
        <v>139</v>
      </c>
      <c r="L623">
        <v>10.9416899885892</v>
      </c>
      <c r="M623">
        <v>4.2507284847756797</v>
      </c>
      <c r="N623">
        <v>1.4169094949252199</v>
      </c>
      <c r="O623">
        <v>0.20705882352941099</v>
      </c>
      <c r="P623">
        <v>0.26119402985074602</v>
      </c>
      <c r="Q623">
        <v>4.5655972614257401</v>
      </c>
      <c r="R623">
        <v>4.3471439615585004</v>
      </c>
      <c r="S623">
        <v>1.43319904804229</v>
      </c>
      <c r="T623">
        <v>11.056106942040524</v>
      </c>
      <c r="U623">
        <v>1.24198239678631</v>
      </c>
    </row>
    <row r="624" spans="1:21" x14ac:dyDescent="0.45">
      <c r="A624">
        <v>2002</v>
      </c>
      <c r="B624" t="s">
        <v>1152</v>
      </c>
      <c r="C624" t="s">
        <v>106</v>
      </c>
      <c r="D624">
        <v>12</v>
      </c>
      <c r="E624">
        <v>12</v>
      </c>
      <c r="F624">
        <v>1</v>
      </c>
      <c r="G624">
        <v>3</v>
      </c>
      <c r="H624">
        <v>3</v>
      </c>
      <c r="I624">
        <v>0</v>
      </c>
      <c r="J624">
        <v>66.2</v>
      </c>
      <c r="K624">
        <v>69</v>
      </c>
      <c r="L624">
        <v>9.3149992893219498</v>
      </c>
      <c r="M624">
        <v>2.5649998043060398</v>
      </c>
      <c r="N624">
        <v>1.0799999176025401</v>
      </c>
      <c r="O624">
        <v>0.27272727272727199</v>
      </c>
      <c r="P624">
        <v>0.33838383838383801</v>
      </c>
      <c r="Q624">
        <v>3.6449997219085901</v>
      </c>
      <c r="R624">
        <v>3.4420744338989202</v>
      </c>
      <c r="S624">
        <v>1.4330495595932</v>
      </c>
      <c r="T624">
        <v>19.346169054508199</v>
      </c>
      <c r="U624">
        <v>1.4099998924255399</v>
      </c>
    </row>
    <row r="625" spans="1:21" x14ac:dyDescent="0.45">
      <c r="A625">
        <v>2023</v>
      </c>
      <c r="B625" t="s">
        <v>246</v>
      </c>
      <c r="C625" t="s">
        <v>115</v>
      </c>
      <c r="D625">
        <v>19</v>
      </c>
      <c r="E625">
        <v>19</v>
      </c>
      <c r="F625">
        <v>1</v>
      </c>
      <c r="G625">
        <v>5</v>
      </c>
      <c r="H625">
        <v>6</v>
      </c>
      <c r="I625">
        <v>0</v>
      </c>
      <c r="J625">
        <v>91.1</v>
      </c>
      <c r="K625">
        <v>108</v>
      </c>
      <c r="L625">
        <v>10.642336359084499</v>
      </c>
      <c r="M625">
        <v>3.0547446956631501</v>
      </c>
      <c r="N625">
        <v>1.4781022720950701</v>
      </c>
      <c r="O625">
        <v>0.21114369501466199</v>
      </c>
      <c r="P625">
        <v>0.26146788990825598</v>
      </c>
      <c r="Q625">
        <v>3.1532848471361601</v>
      </c>
      <c r="R625">
        <v>4.1090550055964403</v>
      </c>
      <c r="S625">
        <v>1.4298682212829501</v>
      </c>
      <c r="T625">
        <v>12.19150799199147</v>
      </c>
      <c r="U625">
        <v>1.12773728907994</v>
      </c>
    </row>
    <row r="626" spans="1:21" x14ac:dyDescent="0.45">
      <c r="A626">
        <v>1950</v>
      </c>
      <c r="B626" t="s">
        <v>843</v>
      </c>
      <c r="C626" t="s">
        <v>132</v>
      </c>
      <c r="D626">
        <v>31</v>
      </c>
      <c r="E626">
        <v>18</v>
      </c>
      <c r="F626">
        <v>0.58064516129032262</v>
      </c>
      <c r="G626">
        <v>8</v>
      </c>
      <c r="H626">
        <v>6</v>
      </c>
      <c r="I626">
        <v>1</v>
      </c>
      <c r="J626">
        <v>142</v>
      </c>
      <c r="K626">
        <v>50</v>
      </c>
      <c r="L626">
        <v>3.1690140845070398</v>
      </c>
      <c r="M626">
        <v>3.5492957746478799</v>
      </c>
      <c r="N626">
        <v>0.76056338028169002</v>
      </c>
      <c r="O626">
        <v>0.22332015810276601</v>
      </c>
      <c r="P626">
        <v>0.22747747747747701</v>
      </c>
      <c r="Q626">
        <v>2.7253521126760498</v>
      </c>
      <c r="R626">
        <v>4.1613115485285297</v>
      </c>
      <c r="S626">
        <v>1.42950940132141</v>
      </c>
      <c r="T626">
        <v>7.4703394520667237</v>
      </c>
      <c r="U626">
        <v>1.1901408450704201</v>
      </c>
    </row>
    <row r="627" spans="1:21" x14ac:dyDescent="0.45">
      <c r="A627">
        <v>1998</v>
      </c>
      <c r="B627" t="s">
        <v>1816</v>
      </c>
      <c r="C627" t="s">
        <v>210</v>
      </c>
      <c r="D627">
        <v>20</v>
      </c>
      <c r="E627">
        <v>20</v>
      </c>
      <c r="F627">
        <v>1</v>
      </c>
      <c r="G627">
        <v>8</v>
      </c>
      <c r="H627">
        <v>8</v>
      </c>
      <c r="I627">
        <v>0</v>
      </c>
      <c r="J627">
        <v>113</v>
      </c>
      <c r="K627">
        <v>71</v>
      </c>
      <c r="L627">
        <v>5.6548668748388398</v>
      </c>
      <c r="M627">
        <v>2.5486723942935599</v>
      </c>
      <c r="N627">
        <v>1.1946901848250999</v>
      </c>
      <c r="O627">
        <v>0.293216630196936</v>
      </c>
      <c r="P627">
        <v>0.320754716981132</v>
      </c>
      <c r="Q627">
        <v>5.1769908009087997</v>
      </c>
      <c r="R627">
        <v>4.5373822348447801</v>
      </c>
      <c r="S627">
        <v>1.4264944791793801</v>
      </c>
      <c r="T627">
        <v>11.554605281352979</v>
      </c>
      <c r="U627">
        <v>1.46902644948865</v>
      </c>
    </row>
    <row r="628" spans="1:21" x14ac:dyDescent="0.45">
      <c r="A628">
        <v>1980</v>
      </c>
      <c r="B628" t="s">
        <v>1499</v>
      </c>
      <c r="C628" t="s">
        <v>271</v>
      </c>
      <c r="D628">
        <v>32</v>
      </c>
      <c r="E628">
        <v>32</v>
      </c>
      <c r="F628">
        <v>1</v>
      </c>
      <c r="G628">
        <v>12</v>
      </c>
      <c r="H628">
        <v>10</v>
      </c>
      <c r="I628">
        <v>0</v>
      </c>
      <c r="J628">
        <v>196</v>
      </c>
      <c r="K628">
        <v>108</v>
      </c>
      <c r="L628">
        <v>4.9591836734693802</v>
      </c>
      <c r="M628">
        <v>3.9948979591836702</v>
      </c>
      <c r="N628">
        <v>0.91836734693877498</v>
      </c>
      <c r="O628">
        <v>0.24278215223097099</v>
      </c>
      <c r="P628">
        <v>0.26025236593059897</v>
      </c>
      <c r="Q628">
        <v>4.3163265306122396</v>
      </c>
      <c r="R628">
        <v>4.4003714551730999</v>
      </c>
      <c r="S628">
        <v>1.4254183769226001</v>
      </c>
      <c r="T628">
        <v>7.2161805331706628</v>
      </c>
      <c r="U628">
        <v>1.3877551020408101</v>
      </c>
    </row>
    <row r="629" spans="1:21" x14ac:dyDescent="0.45">
      <c r="A629">
        <v>1951</v>
      </c>
      <c r="B629" t="s">
        <v>1078</v>
      </c>
      <c r="C629" t="s">
        <v>240</v>
      </c>
      <c r="D629">
        <v>15</v>
      </c>
      <c r="E629">
        <v>12</v>
      </c>
      <c r="F629">
        <v>0.8</v>
      </c>
      <c r="G629">
        <v>7</v>
      </c>
      <c r="H629">
        <v>4</v>
      </c>
      <c r="I629">
        <v>2</v>
      </c>
      <c r="J629">
        <v>88.2</v>
      </c>
      <c r="K629">
        <v>38</v>
      </c>
      <c r="L629">
        <v>3.85714130831902</v>
      </c>
      <c r="M629">
        <v>2.0300743727994801</v>
      </c>
      <c r="N629">
        <v>0.91353346775976896</v>
      </c>
      <c r="O629">
        <v>0.24927536231884001</v>
      </c>
      <c r="P629">
        <v>0.25838926174496601</v>
      </c>
      <c r="Q629">
        <v>3.4511264337591201</v>
      </c>
      <c r="R629">
        <v>3.6853404225878501</v>
      </c>
      <c r="S629">
        <v>1.4248635768890301</v>
      </c>
      <c r="T629">
        <v>15.388526630401525</v>
      </c>
      <c r="U629">
        <v>1.1954882417596899</v>
      </c>
    </row>
    <row r="630" spans="1:21" x14ac:dyDescent="0.45">
      <c r="A630">
        <v>2012</v>
      </c>
      <c r="B630" t="s">
        <v>450</v>
      </c>
      <c r="C630" t="s">
        <v>95</v>
      </c>
      <c r="D630">
        <v>15</v>
      </c>
      <c r="E630">
        <v>15</v>
      </c>
      <c r="F630">
        <v>1</v>
      </c>
      <c r="G630">
        <v>7</v>
      </c>
      <c r="H630">
        <v>1</v>
      </c>
      <c r="I630">
        <v>0</v>
      </c>
      <c r="J630">
        <v>82.1</v>
      </c>
      <c r="K630">
        <v>64</v>
      </c>
      <c r="L630">
        <v>6.9959505526337296</v>
      </c>
      <c r="M630">
        <v>2.0769228203131398</v>
      </c>
      <c r="N630">
        <v>1.09311727384902</v>
      </c>
      <c r="O630">
        <v>0.234177215189873</v>
      </c>
      <c r="P630">
        <v>0.26446280991735499</v>
      </c>
      <c r="Q630">
        <v>3.06072836677725</v>
      </c>
      <c r="R630">
        <v>3.8474884392388402</v>
      </c>
      <c r="S630">
        <v>1.42370522022247</v>
      </c>
      <c r="T630">
        <v>15.376016378402676</v>
      </c>
      <c r="U630">
        <v>1.12955451631065</v>
      </c>
    </row>
    <row r="631" spans="1:21" x14ac:dyDescent="0.45">
      <c r="A631">
        <v>1943</v>
      </c>
      <c r="B631" t="s">
        <v>958</v>
      </c>
      <c r="C631" t="s">
        <v>132</v>
      </c>
      <c r="D631">
        <v>34</v>
      </c>
      <c r="E631">
        <v>25</v>
      </c>
      <c r="F631">
        <v>0.73529411764705888</v>
      </c>
      <c r="G631">
        <v>9</v>
      </c>
      <c r="H631">
        <v>15</v>
      </c>
      <c r="I631">
        <v>2</v>
      </c>
      <c r="J631">
        <v>199.2</v>
      </c>
      <c r="K631">
        <v>48</v>
      </c>
      <c r="L631">
        <v>2.1636056242103199</v>
      </c>
      <c r="M631">
        <v>3.5158591393417802</v>
      </c>
      <c r="N631">
        <v>0.31552582019733899</v>
      </c>
      <c r="O631">
        <v>0.25095541401273802</v>
      </c>
      <c r="P631">
        <v>0.26027397260273899</v>
      </c>
      <c r="Q631">
        <v>3.1552582019733899</v>
      </c>
      <c r="R631">
        <v>3.80124152060292</v>
      </c>
      <c r="S631">
        <v>1.4203579425811701</v>
      </c>
      <c r="T631">
        <v>6.7675878440632218</v>
      </c>
      <c r="U631">
        <v>1.3772952468931401</v>
      </c>
    </row>
    <row r="632" spans="1:21" x14ac:dyDescent="0.45">
      <c r="A632">
        <v>1976</v>
      </c>
      <c r="B632" t="s">
        <v>824</v>
      </c>
      <c r="C632" t="s">
        <v>555</v>
      </c>
      <c r="D632">
        <v>15</v>
      </c>
      <c r="E632">
        <v>15</v>
      </c>
      <c r="F632">
        <v>1</v>
      </c>
      <c r="G632">
        <v>7</v>
      </c>
      <c r="H632">
        <v>2</v>
      </c>
      <c r="I632">
        <v>0</v>
      </c>
      <c r="J632">
        <v>109</v>
      </c>
      <c r="K632">
        <v>33</v>
      </c>
      <c r="L632">
        <v>2.7247706422018299</v>
      </c>
      <c r="M632">
        <v>2.31192660550458</v>
      </c>
      <c r="N632">
        <v>0.247706422018348</v>
      </c>
      <c r="O632">
        <v>0.24761904761904699</v>
      </c>
      <c r="P632">
        <v>0.26302083333333298</v>
      </c>
      <c r="Q632">
        <v>2.6422018348623801</v>
      </c>
      <c r="R632">
        <v>3.3481300712725401</v>
      </c>
      <c r="S632">
        <v>1.4176437854766799</v>
      </c>
      <c r="T632">
        <v>15.310552883148143</v>
      </c>
      <c r="U632">
        <v>1.21100917431192</v>
      </c>
    </row>
    <row r="633" spans="1:21" x14ac:dyDescent="0.45">
      <c r="A633">
        <v>2011</v>
      </c>
      <c r="B633" t="s">
        <v>1049</v>
      </c>
      <c r="C633" t="s">
        <v>95</v>
      </c>
      <c r="D633">
        <v>21</v>
      </c>
      <c r="E633">
        <v>21</v>
      </c>
      <c r="F633">
        <v>1</v>
      </c>
      <c r="G633">
        <v>8</v>
      </c>
      <c r="H633">
        <v>9</v>
      </c>
      <c r="I633">
        <v>0</v>
      </c>
      <c r="J633">
        <v>125</v>
      </c>
      <c r="K633">
        <v>71</v>
      </c>
      <c r="L633">
        <v>5.1119996879883001</v>
      </c>
      <c r="M633">
        <v>2.6639998374023501</v>
      </c>
      <c r="N633">
        <v>1.0079999384765601</v>
      </c>
      <c r="O633">
        <v>0.20718816067653201</v>
      </c>
      <c r="P633">
        <v>0.216494845360824</v>
      </c>
      <c r="Q633">
        <v>3.3839997934570398</v>
      </c>
      <c r="R633">
        <v>4.2813862091216999</v>
      </c>
      <c r="S633">
        <v>1.4129279851913401</v>
      </c>
      <c r="T633">
        <v>10.899730171476051</v>
      </c>
      <c r="U633">
        <v>1.0799999340820301</v>
      </c>
    </row>
    <row r="634" spans="1:21" x14ac:dyDescent="0.45">
      <c r="A634">
        <v>1924</v>
      </c>
      <c r="B634" t="s">
        <v>1786</v>
      </c>
      <c r="C634" t="s">
        <v>762</v>
      </c>
      <c r="D634">
        <v>12</v>
      </c>
      <c r="E634">
        <v>7</v>
      </c>
      <c r="F634">
        <v>0.58333333333333337</v>
      </c>
      <c r="G634">
        <v>6</v>
      </c>
      <c r="H634">
        <v>4</v>
      </c>
      <c r="I634">
        <v>0</v>
      </c>
      <c r="J634">
        <v>78</v>
      </c>
      <c r="K634">
        <v>50</v>
      </c>
      <c r="L634">
        <v>5.7692307692307603</v>
      </c>
      <c r="M634">
        <v>2.7692307692307598</v>
      </c>
      <c r="N634">
        <v>0.23076923076923</v>
      </c>
      <c r="O634">
        <v>0.28348909657320798</v>
      </c>
      <c r="P634">
        <v>0.33085501858735999</v>
      </c>
      <c r="Q634">
        <v>5.0769230769230704</v>
      </c>
      <c r="R634">
        <v>3.16085956769111</v>
      </c>
      <c r="S634">
        <v>1.41229039430618</v>
      </c>
      <c r="T634">
        <v>19.06592032313343</v>
      </c>
      <c r="U634">
        <v>1.47435897435897</v>
      </c>
    </row>
    <row r="635" spans="1:21" x14ac:dyDescent="0.45">
      <c r="A635">
        <v>2017</v>
      </c>
      <c r="B635" t="s">
        <v>581</v>
      </c>
      <c r="C635" t="s">
        <v>54</v>
      </c>
      <c r="D635">
        <v>16</v>
      </c>
      <c r="E635">
        <v>16</v>
      </c>
      <c r="F635">
        <v>1</v>
      </c>
      <c r="G635">
        <v>5</v>
      </c>
      <c r="H635">
        <v>8</v>
      </c>
      <c r="I635">
        <v>0</v>
      </c>
      <c r="J635">
        <v>87</v>
      </c>
      <c r="K635">
        <v>73</v>
      </c>
      <c r="L635">
        <v>7.5517234756887603</v>
      </c>
      <c r="M635">
        <v>3.8275858712395001</v>
      </c>
      <c r="N635">
        <v>0.93103440111231295</v>
      </c>
      <c r="O635">
        <v>0.265306122448979</v>
      </c>
      <c r="P635">
        <v>0.31417624521072701</v>
      </c>
      <c r="Q635">
        <v>4.4482754719810504</v>
      </c>
      <c r="R635">
        <v>4.2380993695787703</v>
      </c>
      <c r="S635">
        <v>1.41183316707611</v>
      </c>
      <c r="T635">
        <v>14.294810816645613</v>
      </c>
      <c r="U635">
        <v>1.4712642387947601</v>
      </c>
    </row>
    <row r="636" spans="1:21" x14ac:dyDescent="0.45">
      <c r="A636">
        <v>1973</v>
      </c>
      <c r="B636" t="s">
        <v>1440</v>
      </c>
      <c r="C636" t="s">
        <v>132</v>
      </c>
      <c r="D636">
        <v>25</v>
      </c>
      <c r="E636">
        <v>23</v>
      </c>
      <c r="F636">
        <v>0.92</v>
      </c>
      <c r="G636">
        <v>6</v>
      </c>
      <c r="H636">
        <v>9</v>
      </c>
      <c r="I636">
        <v>1</v>
      </c>
      <c r="J636">
        <v>128.1</v>
      </c>
      <c r="K636">
        <v>98</v>
      </c>
      <c r="L636">
        <v>6.8727291794458996</v>
      </c>
      <c r="M636">
        <v>5.2597417189637001</v>
      </c>
      <c r="N636">
        <v>0.70129889586182703</v>
      </c>
      <c r="O636">
        <v>0.25510204081632598</v>
      </c>
      <c r="P636">
        <v>0.30104712041884801</v>
      </c>
      <c r="Q636">
        <v>4.2077933751709597</v>
      </c>
      <c r="R636">
        <v>3.8744987391638301</v>
      </c>
      <c r="S636">
        <v>1.40838098526</v>
      </c>
      <c r="T636">
        <v>9.1263087844848005</v>
      </c>
      <c r="U636">
        <v>1.5584419908040601</v>
      </c>
    </row>
    <row r="637" spans="1:21" x14ac:dyDescent="0.45">
      <c r="A637">
        <v>2014</v>
      </c>
      <c r="B637" t="s">
        <v>1427</v>
      </c>
      <c r="C637" t="s">
        <v>34</v>
      </c>
      <c r="D637">
        <v>26</v>
      </c>
      <c r="E637">
        <v>26</v>
      </c>
      <c r="F637">
        <v>1</v>
      </c>
      <c r="G637">
        <v>5</v>
      </c>
      <c r="H637">
        <v>8</v>
      </c>
      <c r="I637">
        <v>0</v>
      </c>
      <c r="J637">
        <v>153</v>
      </c>
      <c r="K637">
        <v>143</v>
      </c>
      <c r="L637">
        <v>8.4117655447931696</v>
      </c>
      <c r="M637">
        <v>3.5294121166964301</v>
      </c>
      <c r="N637">
        <v>0.94117656445238296</v>
      </c>
      <c r="O637">
        <v>0.25506756756756699</v>
      </c>
      <c r="P637">
        <v>0.31177829099307097</v>
      </c>
      <c r="Q637">
        <v>4.1764710047574498</v>
      </c>
      <c r="R637">
        <v>4.0146051978294999</v>
      </c>
      <c r="S637">
        <v>1.4063526391982999</v>
      </c>
      <c r="T637">
        <v>8.7626587519278676</v>
      </c>
      <c r="U637">
        <v>1.3790851048573101</v>
      </c>
    </row>
    <row r="638" spans="1:21" x14ac:dyDescent="0.45">
      <c r="A638">
        <v>2002</v>
      </c>
      <c r="B638" t="s">
        <v>2068</v>
      </c>
      <c r="C638" t="s">
        <v>34</v>
      </c>
      <c r="D638">
        <v>26</v>
      </c>
      <c r="E638">
        <v>26</v>
      </c>
      <c r="F638">
        <v>1</v>
      </c>
      <c r="G638">
        <v>10</v>
      </c>
      <c r="H638">
        <v>9</v>
      </c>
      <c r="I638">
        <v>0</v>
      </c>
      <c r="J638">
        <v>137.1</v>
      </c>
      <c r="K638">
        <v>102</v>
      </c>
      <c r="L638">
        <v>6.6844662669826702</v>
      </c>
      <c r="M638">
        <v>4.0631069465973102</v>
      </c>
      <c r="N638">
        <v>0.98300974514451001</v>
      </c>
      <c r="O638">
        <v>0.310405643738977</v>
      </c>
      <c r="P638">
        <v>0.35777777777777697</v>
      </c>
      <c r="Q638">
        <v>6.5533983009633996</v>
      </c>
      <c r="R638">
        <v>4.38197743572875</v>
      </c>
      <c r="S638">
        <v>1.4031691551208401</v>
      </c>
      <c r="T638">
        <v>8.7428231972913881</v>
      </c>
      <c r="U638">
        <v>1.73300977292143</v>
      </c>
    </row>
    <row r="639" spans="1:21" x14ac:dyDescent="0.45">
      <c r="A639">
        <v>1944</v>
      </c>
      <c r="B639" t="s">
        <v>1111</v>
      </c>
      <c r="C639" t="s">
        <v>193</v>
      </c>
      <c r="D639">
        <v>35</v>
      </c>
      <c r="E639">
        <v>24</v>
      </c>
      <c r="F639">
        <v>0.68571428571428572</v>
      </c>
      <c r="G639">
        <v>13</v>
      </c>
      <c r="H639">
        <v>9</v>
      </c>
      <c r="I639">
        <v>3</v>
      </c>
      <c r="J639">
        <v>198</v>
      </c>
      <c r="K639">
        <v>67</v>
      </c>
      <c r="L639">
        <v>3.0454545454545401</v>
      </c>
      <c r="M639">
        <v>2.4545454545454501</v>
      </c>
      <c r="N639">
        <v>0.77272727272727204</v>
      </c>
      <c r="O639">
        <v>0.26507537688442201</v>
      </c>
      <c r="P639">
        <v>0.27247191011235899</v>
      </c>
      <c r="Q639">
        <v>3.5454545454545401</v>
      </c>
      <c r="R639">
        <v>3.9773917227080302</v>
      </c>
      <c r="S639">
        <v>1.40092253684997</v>
      </c>
      <c r="T639">
        <v>6.4842700277055751</v>
      </c>
      <c r="U639">
        <v>1.33838383838383</v>
      </c>
    </row>
    <row r="640" spans="1:21" x14ac:dyDescent="0.45">
      <c r="A640">
        <v>1976</v>
      </c>
      <c r="B640" t="s">
        <v>922</v>
      </c>
      <c r="C640" t="s">
        <v>68</v>
      </c>
      <c r="D640">
        <v>13</v>
      </c>
      <c r="E640">
        <v>13</v>
      </c>
      <c r="F640">
        <v>1</v>
      </c>
      <c r="G640">
        <v>5</v>
      </c>
      <c r="H640">
        <v>8</v>
      </c>
      <c r="I640">
        <v>0</v>
      </c>
      <c r="J640">
        <v>92.1</v>
      </c>
      <c r="K640">
        <v>42</v>
      </c>
      <c r="L640">
        <v>4.0938623648564398</v>
      </c>
      <c r="M640">
        <v>2.7292415765709599</v>
      </c>
      <c r="N640">
        <v>0.29241874034688897</v>
      </c>
      <c r="O640">
        <v>0.23142857142857101</v>
      </c>
      <c r="P640">
        <v>0.25573770491803199</v>
      </c>
      <c r="Q640">
        <v>3.02166031691785</v>
      </c>
      <c r="R640">
        <v>3.0874073370924702</v>
      </c>
      <c r="S640">
        <v>1.4008424282073899</v>
      </c>
      <c r="T640">
        <v>17.456651797661319</v>
      </c>
      <c r="U640">
        <v>1.1805052851041</v>
      </c>
    </row>
    <row r="641" spans="1:21" x14ac:dyDescent="0.45">
      <c r="A641">
        <v>2001</v>
      </c>
      <c r="B641" t="s">
        <v>1552</v>
      </c>
      <c r="C641" t="s">
        <v>425</v>
      </c>
      <c r="D641">
        <v>20</v>
      </c>
      <c r="E641">
        <v>20</v>
      </c>
      <c r="F641">
        <v>1</v>
      </c>
      <c r="G641">
        <v>7</v>
      </c>
      <c r="H641">
        <v>8</v>
      </c>
      <c r="I641">
        <v>0</v>
      </c>
      <c r="J641">
        <v>117.2</v>
      </c>
      <c r="K641">
        <v>78</v>
      </c>
      <c r="L641">
        <v>5.9660061814959198</v>
      </c>
      <c r="M641">
        <v>2.6005667970623199</v>
      </c>
      <c r="N641">
        <v>1.22379613979403</v>
      </c>
      <c r="O641">
        <v>0.26464208242950099</v>
      </c>
      <c r="P641">
        <v>0.288828337874659</v>
      </c>
      <c r="Q641">
        <v>4.4362610067533703</v>
      </c>
      <c r="R641">
        <v>4.4344060709486302</v>
      </c>
      <c r="S641">
        <v>1.39968001842498</v>
      </c>
      <c r="T641">
        <v>11.337408149242338</v>
      </c>
      <c r="U641">
        <v>1.32577915144353</v>
      </c>
    </row>
    <row r="642" spans="1:21" x14ac:dyDescent="0.45">
      <c r="A642">
        <v>2015</v>
      </c>
      <c r="B642" t="s">
        <v>179</v>
      </c>
      <c r="C642" t="s">
        <v>49</v>
      </c>
      <c r="D642">
        <v>13</v>
      </c>
      <c r="E642">
        <v>13</v>
      </c>
      <c r="F642">
        <v>1</v>
      </c>
      <c r="G642">
        <v>5</v>
      </c>
      <c r="H642">
        <v>5</v>
      </c>
      <c r="I642">
        <v>0</v>
      </c>
      <c r="J642">
        <v>73.2</v>
      </c>
      <c r="K642">
        <v>68</v>
      </c>
      <c r="L642">
        <v>8.3076925944916908</v>
      </c>
      <c r="M642">
        <v>2.4434389983799099</v>
      </c>
      <c r="N642">
        <v>0.855203649432968</v>
      </c>
      <c r="O642">
        <v>0.221428571428571</v>
      </c>
      <c r="P642">
        <v>0.26829268292682901</v>
      </c>
      <c r="Q642">
        <v>3.7873304474888601</v>
      </c>
      <c r="R642">
        <v>3.4186616331443198</v>
      </c>
      <c r="S642">
        <v>1.39921927452087</v>
      </c>
      <c r="T642">
        <v>17.436424805567764</v>
      </c>
      <c r="U642">
        <v>1.11312221037307</v>
      </c>
    </row>
    <row r="643" spans="1:21" x14ac:dyDescent="0.45">
      <c r="A643">
        <v>1941</v>
      </c>
      <c r="B643" t="s">
        <v>1613</v>
      </c>
      <c r="C643" t="s">
        <v>132</v>
      </c>
      <c r="D643">
        <v>34</v>
      </c>
      <c r="E643">
        <v>24</v>
      </c>
      <c r="F643">
        <v>0.70588235294117652</v>
      </c>
      <c r="G643">
        <v>9</v>
      </c>
      <c r="H643">
        <v>12</v>
      </c>
      <c r="I643">
        <v>0</v>
      </c>
      <c r="J643">
        <v>181.1</v>
      </c>
      <c r="K643">
        <v>53</v>
      </c>
      <c r="L643">
        <v>2.6305152223701</v>
      </c>
      <c r="M643">
        <v>3.4742653880359899</v>
      </c>
      <c r="N643">
        <v>0.39705890148982698</v>
      </c>
      <c r="O643">
        <v>0.26564673157162699</v>
      </c>
      <c r="P643">
        <v>0.278115501519756</v>
      </c>
      <c r="Q643">
        <v>4.6158097298192402</v>
      </c>
      <c r="R643">
        <v>3.8821304908261198</v>
      </c>
      <c r="S643">
        <v>1.39903056621551</v>
      </c>
      <c r="T643">
        <v>6.6659691684386067</v>
      </c>
      <c r="U643">
        <v>1.43933851790062</v>
      </c>
    </row>
    <row r="644" spans="1:21" x14ac:dyDescent="0.45">
      <c r="A644">
        <v>1961</v>
      </c>
      <c r="B644" t="s">
        <v>1643</v>
      </c>
      <c r="C644" t="s">
        <v>390</v>
      </c>
      <c r="D644">
        <v>40</v>
      </c>
      <c r="E644">
        <v>23</v>
      </c>
      <c r="F644">
        <v>0.57499999999999996</v>
      </c>
      <c r="G644">
        <v>11</v>
      </c>
      <c r="H644">
        <v>11</v>
      </c>
      <c r="I644">
        <v>0</v>
      </c>
      <c r="J644">
        <v>170.2</v>
      </c>
      <c r="K644">
        <v>74</v>
      </c>
      <c r="L644">
        <v>3.9023429359078201</v>
      </c>
      <c r="M644">
        <v>4.3242178478978497</v>
      </c>
      <c r="N644">
        <v>0.89648418797882401</v>
      </c>
      <c r="O644">
        <v>0.24924012158054701</v>
      </c>
      <c r="P644">
        <v>0.25925925925925902</v>
      </c>
      <c r="Q644">
        <v>4.6933583958891401</v>
      </c>
      <c r="R644">
        <v>4.5133397824713803</v>
      </c>
      <c r="S644">
        <v>1.3966432809829701</v>
      </c>
      <c r="T644">
        <v>5.6564052879810287</v>
      </c>
      <c r="U644">
        <v>1.4414059492992799</v>
      </c>
    </row>
    <row r="645" spans="1:21" x14ac:dyDescent="0.45">
      <c r="A645">
        <v>1986</v>
      </c>
      <c r="B645" t="s">
        <v>991</v>
      </c>
      <c r="C645" t="s">
        <v>68</v>
      </c>
      <c r="D645">
        <v>26</v>
      </c>
      <c r="E645">
        <v>26</v>
      </c>
      <c r="F645">
        <v>1</v>
      </c>
      <c r="G645">
        <v>12</v>
      </c>
      <c r="H645">
        <v>5</v>
      </c>
      <c r="I645">
        <v>0</v>
      </c>
      <c r="J645">
        <v>144</v>
      </c>
      <c r="K645">
        <v>128</v>
      </c>
      <c r="L645">
        <v>7.9999991522895799</v>
      </c>
      <c r="M645">
        <v>3.68749960925848</v>
      </c>
      <c r="N645">
        <v>0.99999989403619804</v>
      </c>
      <c r="O645">
        <v>0.23048327137546401</v>
      </c>
      <c r="P645">
        <v>0.27411167512690299</v>
      </c>
      <c r="Q645">
        <v>3.24999965561764</v>
      </c>
      <c r="R645">
        <v>3.7085112055142799</v>
      </c>
      <c r="S645">
        <v>1.39410424232482</v>
      </c>
      <c r="T645">
        <v>8.6863418175623401</v>
      </c>
      <c r="U645">
        <v>1.270833198671</v>
      </c>
    </row>
    <row r="646" spans="1:21" x14ac:dyDescent="0.45">
      <c r="A646">
        <v>1934</v>
      </c>
      <c r="B646" t="s">
        <v>1709</v>
      </c>
      <c r="C646" t="s">
        <v>355</v>
      </c>
      <c r="D646">
        <v>32</v>
      </c>
      <c r="E646">
        <v>21</v>
      </c>
      <c r="F646">
        <v>0.65625</v>
      </c>
      <c r="G646">
        <v>7</v>
      </c>
      <c r="H646">
        <v>9</v>
      </c>
      <c r="I646">
        <v>1</v>
      </c>
      <c r="J646">
        <v>155</v>
      </c>
      <c r="K646">
        <v>58</v>
      </c>
      <c r="L646">
        <v>3.36774193548387</v>
      </c>
      <c r="M646">
        <v>5.1096774193548304</v>
      </c>
      <c r="N646">
        <v>0.40645161290322501</v>
      </c>
      <c r="O646">
        <v>0.24493243243243201</v>
      </c>
      <c r="P646">
        <v>0.26185958254269398</v>
      </c>
      <c r="Q646">
        <v>4.8774193548387004</v>
      </c>
      <c r="R646">
        <v>4.7615406805469096</v>
      </c>
      <c r="S646">
        <v>1.39233374595642</v>
      </c>
      <c r="T646">
        <v>7.0486895889043764</v>
      </c>
      <c r="U646">
        <v>1.50322580645161</v>
      </c>
    </row>
    <row r="647" spans="1:21" x14ac:dyDescent="0.45">
      <c r="A647">
        <v>1936</v>
      </c>
      <c r="B647" t="s">
        <v>1880</v>
      </c>
      <c r="C647" t="s">
        <v>355</v>
      </c>
      <c r="D647">
        <v>34</v>
      </c>
      <c r="E647">
        <v>24</v>
      </c>
      <c r="F647">
        <v>0.70588235294117652</v>
      </c>
      <c r="G647">
        <v>8</v>
      </c>
      <c r="H647">
        <v>16</v>
      </c>
      <c r="I647">
        <v>3</v>
      </c>
      <c r="J647">
        <v>188.2</v>
      </c>
      <c r="K647">
        <v>53</v>
      </c>
      <c r="L647">
        <v>2.52826807411985</v>
      </c>
      <c r="M647">
        <v>3.72084735436506</v>
      </c>
      <c r="N647">
        <v>0.85865708177655298</v>
      </c>
      <c r="O647">
        <v>0.28793774319066101</v>
      </c>
      <c r="P647">
        <v>0.29142857142857098</v>
      </c>
      <c r="Q647">
        <v>5.3904583467083604</v>
      </c>
      <c r="R647">
        <v>5.2324989917042597</v>
      </c>
      <c r="S647">
        <v>1.39081859588623</v>
      </c>
      <c r="T647">
        <v>6.6268415451049778</v>
      </c>
      <c r="U647">
        <v>1.59010570699361</v>
      </c>
    </row>
    <row r="648" spans="1:21" x14ac:dyDescent="0.45">
      <c r="A648">
        <v>2006</v>
      </c>
      <c r="B648" t="s">
        <v>769</v>
      </c>
      <c r="C648" t="s">
        <v>37</v>
      </c>
      <c r="D648">
        <v>30</v>
      </c>
      <c r="E648">
        <v>30</v>
      </c>
      <c r="F648">
        <v>1</v>
      </c>
      <c r="G648">
        <v>8</v>
      </c>
      <c r="H648">
        <v>10</v>
      </c>
      <c r="I648">
        <v>0</v>
      </c>
      <c r="J648">
        <v>176</v>
      </c>
      <c r="K648">
        <v>117</v>
      </c>
      <c r="L648">
        <v>5.9829545454545396</v>
      </c>
      <c r="M648">
        <v>4.1420454545454497</v>
      </c>
      <c r="N648">
        <v>0.97159090909090895</v>
      </c>
      <c r="O648">
        <v>0.290647482014388</v>
      </c>
      <c r="P648">
        <v>0.32737030411448997</v>
      </c>
      <c r="Q648">
        <v>4.7556818181818103</v>
      </c>
      <c r="R648">
        <v>4.8058386889370999</v>
      </c>
      <c r="S648">
        <v>1.3870707750320399</v>
      </c>
      <c r="T648">
        <v>7.4901821851730155</v>
      </c>
      <c r="U648">
        <v>1.6079545454545401</v>
      </c>
    </row>
    <row r="649" spans="1:21" x14ac:dyDescent="0.45">
      <c r="A649">
        <v>1960</v>
      </c>
      <c r="B649" t="s">
        <v>674</v>
      </c>
      <c r="C649" t="s">
        <v>240</v>
      </c>
      <c r="D649">
        <v>26</v>
      </c>
      <c r="E649">
        <v>26</v>
      </c>
      <c r="F649">
        <v>1</v>
      </c>
      <c r="G649">
        <v>9</v>
      </c>
      <c r="H649">
        <v>9</v>
      </c>
      <c r="I649">
        <v>0</v>
      </c>
      <c r="J649">
        <v>157.1</v>
      </c>
      <c r="K649">
        <v>95</v>
      </c>
      <c r="L649">
        <v>5.4343232636617502</v>
      </c>
      <c r="M649">
        <v>4.9194926386832698</v>
      </c>
      <c r="N649">
        <v>0.85805104163080204</v>
      </c>
      <c r="O649">
        <v>0.24543946932006599</v>
      </c>
      <c r="P649">
        <v>0.26977687626774799</v>
      </c>
      <c r="Q649">
        <v>3.7754245831755302</v>
      </c>
      <c r="R649">
        <v>4.2176410581216404</v>
      </c>
      <c r="S649">
        <v>1.3859668970107999</v>
      </c>
      <c r="T649">
        <v>8.6356398967595993</v>
      </c>
      <c r="U649">
        <v>1.4872884721600499</v>
      </c>
    </row>
    <row r="650" spans="1:21" x14ac:dyDescent="0.45">
      <c r="A650">
        <v>1996</v>
      </c>
      <c r="B650" t="s">
        <v>1544</v>
      </c>
      <c r="C650" t="s">
        <v>121</v>
      </c>
      <c r="D650">
        <v>28</v>
      </c>
      <c r="E650">
        <v>28</v>
      </c>
      <c r="F650">
        <v>1</v>
      </c>
      <c r="G650">
        <v>7</v>
      </c>
      <c r="H650">
        <v>12</v>
      </c>
      <c r="I650">
        <v>0</v>
      </c>
      <c r="J650">
        <v>169</v>
      </c>
      <c r="K650">
        <v>103</v>
      </c>
      <c r="L650">
        <v>5.4852075958439297</v>
      </c>
      <c r="M650">
        <v>2.9822487899733998</v>
      </c>
      <c r="N650">
        <v>1.0650888535619201</v>
      </c>
      <c r="O650">
        <v>0.27753303964757697</v>
      </c>
      <c r="P650">
        <v>0.302867383512544</v>
      </c>
      <c r="Q650">
        <v>4.4201187422819999</v>
      </c>
      <c r="R650">
        <v>4.6626972709632604</v>
      </c>
      <c r="S650">
        <v>1.3822995424270601</v>
      </c>
      <c r="T650">
        <v>7.9975902097565621</v>
      </c>
      <c r="U650">
        <v>1.4497042729037299</v>
      </c>
    </row>
    <row r="651" spans="1:21" x14ac:dyDescent="0.45">
      <c r="A651">
        <v>1931</v>
      </c>
      <c r="B651" t="s">
        <v>1567</v>
      </c>
      <c r="C651" t="s">
        <v>271</v>
      </c>
      <c r="D651">
        <v>46</v>
      </c>
      <c r="E651">
        <v>29</v>
      </c>
      <c r="F651">
        <v>0.63043478260869568</v>
      </c>
      <c r="G651">
        <v>13</v>
      </c>
      <c r="H651">
        <v>15</v>
      </c>
      <c r="I651">
        <v>4</v>
      </c>
      <c r="J651">
        <v>254</v>
      </c>
      <c r="K651">
        <v>87</v>
      </c>
      <c r="L651">
        <v>3.0826771653543301</v>
      </c>
      <c r="M651">
        <v>4.5</v>
      </c>
      <c r="N651">
        <v>0.38976377952755897</v>
      </c>
      <c r="O651">
        <v>0.25519287833827797</v>
      </c>
      <c r="P651">
        <v>0.27053669222343901</v>
      </c>
      <c r="Q651">
        <v>4.4645669291338503</v>
      </c>
      <c r="R651">
        <v>4.57277266359704</v>
      </c>
      <c r="S651">
        <v>1.3791756629943801</v>
      </c>
      <c r="T651">
        <v>4.8570969001106423</v>
      </c>
      <c r="U651">
        <v>1.5157480314960601</v>
      </c>
    </row>
    <row r="652" spans="1:21" x14ac:dyDescent="0.45">
      <c r="A652">
        <v>2009</v>
      </c>
      <c r="B652" t="s">
        <v>1932</v>
      </c>
      <c r="C652" t="s">
        <v>34</v>
      </c>
      <c r="D652">
        <v>23</v>
      </c>
      <c r="E652">
        <v>23</v>
      </c>
      <c r="F652">
        <v>1</v>
      </c>
      <c r="G652">
        <v>11</v>
      </c>
      <c r="H652">
        <v>8</v>
      </c>
      <c r="I652">
        <v>0</v>
      </c>
      <c r="J652">
        <v>128.1</v>
      </c>
      <c r="K652">
        <v>65</v>
      </c>
      <c r="L652">
        <v>4.5584417391072698</v>
      </c>
      <c r="M652">
        <v>2.87532478928305</v>
      </c>
      <c r="N652">
        <v>1.12207796654948</v>
      </c>
      <c r="O652">
        <v>0.29887218045112701</v>
      </c>
      <c r="P652">
        <v>0.31707317073170699</v>
      </c>
      <c r="Q652">
        <v>5.6103898327474102</v>
      </c>
      <c r="R652">
        <v>4.6866942119196198</v>
      </c>
      <c r="S652">
        <v>1.37878501415252</v>
      </c>
      <c r="T652">
        <v>9.7114422735960115</v>
      </c>
      <c r="U652">
        <v>1.5584416202076099</v>
      </c>
    </row>
    <row r="653" spans="1:21" x14ac:dyDescent="0.45">
      <c r="A653">
        <v>1992</v>
      </c>
      <c r="B653" t="s">
        <v>1356</v>
      </c>
      <c r="C653" t="s">
        <v>68</v>
      </c>
      <c r="D653">
        <v>28</v>
      </c>
      <c r="E653">
        <v>28</v>
      </c>
      <c r="F653">
        <v>1</v>
      </c>
      <c r="G653">
        <v>6</v>
      </c>
      <c r="H653">
        <v>9</v>
      </c>
      <c r="I653">
        <v>0</v>
      </c>
      <c r="J653">
        <v>165.2</v>
      </c>
      <c r="K653">
        <v>96</v>
      </c>
      <c r="L653">
        <v>5.2152920707406096</v>
      </c>
      <c r="M653">
        <v>2.2273643218788002</v>
      </c>
      <c r="N653">
        <v>0.86921534512343501</v>
      </c>
      <c r="O653">
        <v>0.27694610778443102</v>
      </c>
      <c r="P653">
        <v>0.30395683453237399</v>
      </c>
      <c r="Q653">
        <v>4.0201209711958796</v>
      </c>
      <c r="R653">
        <v>3.64046114326448</v>
      </c>
      <c r="S653">
        <v>1.37670445442199</v>
      </c>
      <c r="T653">
        <v>7.9652186291557996</v>
      </c>
      <c r="U653">
        <v>1.36418519442983</v>
      </c>
    </row>
    <row r="654" spans="1:21" x14ac:dyDescent="0.45">
      <c r="A654">
        <v>1947</v>
      </c>
      <c r="B654" t="s">
        <v>944</v>
      </c>
      <c r="C654" t="s">
        <v>322</v>
      </c>
      <c r="D654">
        <v>33</v>
      </c>
      <c r="E654">
        <v>20</v>
      </c>
      <c r="F654">
        <v>0.60606060606060608</v>
      </c>
      <c r="G654">
        <v>10</v>
      </c>
      <c r="H654">
        <v>5</v>
      </c>
      <c r="I654">
        <v>1</v>
      </c>
      <c r="J654">
        <v>162</v>
      </c>
      <c r="K654">
        <v>58</v>
      </c>
      <c r="L654">
        <v>3.2222222222222201</v>
      </c>
      <c r="M654">
        <v>4.6111111111111098</v>
      </c>
      <c r="N654">
        <v>0.55555555555555503</v>
      </c>
      <c r="O654">
        <v>0.22222222222222199</v>
      </c>
      <c r="P654">
        <v>0.23210831721469999</v>
      </c>
      <c r="Q654">
        <v>3.1111111111111098</v>
      </c>
      <c r="R654">
        <v>4.3851553416546398</v>
      </c>
      <c r="S654">
        <v>1.3736922740936199</v>
      </c>
      <c r="T654">
        <v>6.7435802546414072</v>
      </c>
      <c r="U654">
        <v>1.31481481481481</v>
      </c>
    </row>
    <row r="655" spans="1:21" x14ac:dyDescent="0.45">
      <c r="A655">
        <v>2001</v>
      </c>
      <c r="B655" t="s">
        <v>1555</v>
      </c>
      <c r="C655" t="s">
        <v>210</v>
      </c>
      <c r="D655">
        <v>20</v>
      </c>
      <c r="E655">
        <v>20</v>
      </c>
      <c r="F655">
        <v>1</v>
      </c>
      <c r="G655">
        <v>7</v>
      </c>
      <c r="H655">
        <v>9</v>
      </c>
      <c r="I655">
        <v>0</v>
      </c>
      <c r="J655">
        <v>131.19999999999999</v>
      </c>
      <c r="K655">
        <v>55</v>
      </c>
      <c r="L655">
        <v>3.7594939613434102</v>
      </c>
      <c r="M655">
        <v>1.02531653491184</v>
      </c>
      <c r="N655">
        <v>1.3670887132157801</v>
      </c>
      <c r="O655">
        <v>0.29378531073446301</v>
      </c>
      <c r="P655">
        <v>0.29824561403508698</v>
      </c>
      <c r="Q655">
        <v>4.4430383179513102</v>
      </c>
      <c r="R655">
        <v>4.6668584733482303</v>
      </c>
      <c r="S655">
        <v>1.37178754806518</v>
      </c>
      <c r="T655">
        <v>11.111479139327958</v>
      </c>
      <c r="U655">
        <v>1.2987342775549899</v>
      </c>
    </row>
    <row r="656" spans="1:21" x14ac:dyDescent="0.45">
      <c r="A656">
        <v>1993</v>
      </c>
      <c r="B656" t="s">
        <v>844</v>
      </c>
      <c r="C656" t="s">
        <v>379</v>
      </c>
      <c r="D656">
        <v>14</v>
      </c>
      <c r="E656">
        <v>14</v>
      </c>
      <c r="F656">
        <v>1</v>
      </c>
      <c r="G656">
        <v>8</v>
      </c>
      <c r="H656">
        <v>0</v>
      </c>
      <c r="I656">
        <v>0</v>
      </c>
      <c r="J656">
        <v>85.2</v>
      </c>
      <c r="K656">
        <v>31</v>
      </c>
      <c r="L656">
        <v>3.2568091451557799</v>
      </c>
      <c r="M656">
        <v>1.8910504713807701</v>
      </c>
      <c r="N656">
        <v>0.52529179760577105</v>
      </c>
      <c r="O656">
        <v>0.26315789473684198</v>
      </c>
      <c r="P656">
        <v>0.27874564459930301</v>
      </c>
      <c r="Q656">
        <v>2.7315173475500099</v>
      </c>
      <c r="R656">
        <v>3.65371733140049</v>
      </c>
      <c r="S656">
        <v>1.3703262805938701</v>
      </c>
      <c r="T656">
        <v>15.856632675443352</v>
      </c>
      <c r="U656">
        <v>1.20233455896432</v>
      </c>
    </row>
    <row r="657" spans="1:21" x14ac:dyDescent="0.45">
      <c r="A657">
        <v>1995</v>
      </c>
      <c r="B657" t="s">
        <v>1844</v>
      </c>
      <c r="C657" t="s">
        <v>106</v>
      </c>
      <c r="D657">
        <v>14</v>
      </c>
      <c r="E657">
        <v>14</v>
      </c>
      <c r="F657">
        <v>1</v>
      </c>
      <c r="G657">
        <v>5</v>
      </c>
      <c r="H657">
        <v>3</v>
      </c>
      <c r="I657">
        <v>0</v>
      </c>
      <c r="J657">
        <v>70</v>
      </c>
      <c r="K657">
        <v>40</v>
      </c>
      <c r="L657">
        <v>5.1428565823302499</v>
      </c>
      <c r="M657">
        <v>4.2428566804224603</v>
      </c>
      <c r="N657">
        <v>0.38571424367476898</v>
      </c>
      <c r="O657">
        <v>0.26642335766423297</v>
      </c>
      <c r="P657">
        <v>0.30303030303030298</v>
      </c>
      <c r="Q657">
        <v>5.2714279968885096</v>
      </c>
      <c r="R657">
        <v>3.9747254239296499</v>
      </c>
      <c r="S657">
        <v>1.36738812923431</v>
      </c>
      <c r="T657">
        <v>15.822634066854159</v>
      </c>
      <c r="U657">
        <v>1.51428554924168</v>
      </c>
    </row>
    <row r="658" spans="1:21" x14ac:dyDescent="0.45">
      <c r="A658">
        <v>1939</v>
      </c>
      <c r="B658" t="s">
        <v>1188</v>
      </c>
      <c r="C658" t="s">
        <v>46</v>
      </c>
      <c r="D658">
        <v>24</v>
      </c>
      <c r="E658">
        <v>20</v>
      </c>
      <c r="F658">
        <v>0.83333333333333337</v>
      </c>
      <c r="G658">
        <v>13</v>
      </c>
      <c r="H658">
        <v>3</v>
      </c>
      <c r="I658">
        <v>1</v>
      </c>
      <c r="J658">
        <v>153</v>
      </c>
      <c r="K658">
        <v>55</v>
      </c>
      <c r="L658">
        <v>3.23529411764705</v>
      </c>
      <c r="M658">
        <v>3.52941176470588</v>
      </c>
      <c r="N658">
        <v>0.70588235294117596</v>
      </c>
      <c r="O658">
        <v>0.24120603015075301</v>
      </c>
      <c r="P658">
        <v>0.24905660377358399</v>
      </c>
      <c r="Q658">
        <v>3.70588235294117</v>
      </c>
      <c r="R658">
        <v>4.4558011697008704</v>
      </c>
      <c r="S658">
        <v>1.36651027202606</v>
      </c>
      <c r="T658">
        <v>9.2239443361759044</v>
      </c>
      <c r="U658">
        <v>1.3333333333333299</v>
      </c>
    </row>
    <row r="659" spans="1:21" x14ac:dyDescent="0.45">
      <c r="A659">
        <v>2009</v>
      </c>
      <c r="B659" t="s">
        <v>1546</v>
      </c>
      <c r="C659" t="s">
        <v>762</v>
      </c>
      <c r="D659">
        <v>26</v>
      </c>
      <c r="E659">
        <v>26</v>
      </c>
      <c r="F659">
        <v>1</v>
      </c>
      <c r="G659">
        <v>9</v>
      </c>
      <c r="H659">
        <v>5</v>
      </c>
      <c r="I659">
        <v>0</v>
      </c>
      <c r="J659">
        <v>136.1</v>
      </c>
      <c r="K659">
        <v>104</v>
      </c>
      <c r="L659">
        <v>6.8655255443036598</v>
      </c>
      <c r="M659">
        <v>4.3569681338850099</v>
      </c>
      <c r="N659">
        <v>0.990220030428412</v>
      </c>
      <c r="O659">
        <v>0.25240847784200299</v>
      </c>
      <c r="P659">
        <v>0.28999999999999998</v>
      </c>
      <c r="Q659">
        <v>4.4229828025802398</v>
      </c>
      <c r="R659">
        <v>4.5200666178494302</v>
      </c>
      <c r="S659">
        <v>1.3662960529327299</v>
      </c>
      <c r="T659">
        <v>8.5130754067347016</v>
      </c>
      <c r="U659">
        <v>1.44498774810664</v>
      </c>
    </row>
    <row r="660" spans="1:21" x14ac:dyDescent="0.45">
      <c r="A660">
        <v>2008</v>
      </c>
      <c r="B660" t="s">
        <v>408</v>
      </c>
      <c r="C660" t="s">
        <v>95</v>
      </c>
      <c r="D660">
        <v>32</v>
      </c>
      <c r="E660">
        <v>32</v>
      </c>
      <c r="F660">
        <v>1</v>
      </c>
      <c r="G660">
        <v>7</v>
      </c>
      <c r="H660">
        <v>16</v>
      </c>
      <c r="I660">
        <v>0</v>
      </c>
      <c r="J660">
        <v>190.1</v>
      </c>
      <c r="K660">
        <v>111</v>
      </c>
      <c r="L660">
        <v>5.2486862343656799</v>
      </c>
      <c r="M660">
        <v>4.1138351566649902</v>
      </c>
      <c r="N660">
        <v>0.99299469298810294</v>
      </c>
      <c r="O660">
        <v>0.238028169014084</v>
      </c>
      <c r="P660">
        <v>0.25605536332179901</v>
      </c>
      <c r="Q660">
        <v>4.1611206182358602</v>
      </c>
      <c r="R660">
        <v>4.8185330760567098</v>
      </c>
      <c r="S660">
        <v>1.3654993772506701</v>
      </c>
      <c r="T660">
        <v>6.9128405973315168</v>
      </c>
      <c r="U660">
        <v>1.34500868468229</v>
      </c>
    </row>
    <row r="661" spans="1:21" x14ac:dyDescent="0.45">
      <c r="A661">
        <v>1921</v>
      </c>
      <c r="B661" t="s">
        <v>1047</v>
      </c>
      <c r="C661" t="s">
        <v>240</v>
      </c>
      <c r="D661">
        <v>38</v>
      </c>
      <c r="E661">
        <v>31</v>
      </c>
      <c r="F661">
        <v>0.81578947368421051</v>
      </c>
      <c r="G661">
        <v>14</v>
      </c>
      <c r="H661">
        <v>10</v>
      </c>
      <c r="I661">
        <v>2</v>
      </c>
      <c r="J661">
        <v>208.1</v>
      </c>
      <c r="K661">
        <v>67</v>
      </c>
      <c r="L661">
        <v>2.89440049464852</v>
      </c>
      <c r="M661">
        <v>3.0240005167969599</v>
      </c>
      <c r="N661">
        <v>0.388800066445323</v>
      </c>
      <c r="O661">
        <v>0.25980392156862703</v>
      </c>
      <c r="P661">
        <v>0.27432432432432402</v>
      </c>
      <c r="Q661">
        <v>3.36960057585947</v>
      </c>
      <c r="R661">
        <v>4.20676244947024</v>
      </c>
      <c r="S661">
        <v>1.3646980524063099</v>
      </c>
      <c r="T661">
        <v>5.8179232760479529</v>
      </c>
      <c r="U661">
        <v>1.3536002313281601</v>
      </c>
    </row>
    <row r="662" spans="1:21" x14ac:dyDescent="0.45">
      <c r="A662">
        <v>2013</v>
      </c>
      <c r="B662" t="s">
        <v>772</v>
      </c>
      <c r="C662" t="s">
        <v>68</v>
      </c>
      <c r="D662">
        <v>10</v>
      </c>
      <c r="E662">
        <v>10</v>
      </c>
      <c r="F662">
        <v>1</v>
      </c>
      <c r="G662">
        <v>4</v>
      </c>
      <c r="H662">
        <v>5</v>
      </c>
      <c r="I662">
        <v>0</v>
      </c>
      <c r="J662">
        <v>64.099999999999994</v>
      </c>
      <c r="K662">
        <v>41</v>
      </c>
      <c r="L662">
        <v>5.7357517488115297</v>
      </c>
      <c r="M662">
        <v>1.8186529935255999</v>
      </c>
      <c r="N662">
        <v>0.69948192058677205</v>
      </c>
      <c r="O662">
        <v>0.223577235772357</v>
      </c>
      <c r="P662">
        <v>0.25</v>
      </c>
      <c r="Q662">
        <v>2.2383421458776702</v>
      </c>
      <c r="R662">
        <v>3.3898233147927601</v>
      </c>
      <c r="S662">
        <v>1.3630068302154501</v>
      </c>
      <c r="T662">
        <v>22.080710649490292</v>
      </c>
      <c r="U662">
        <v>1.05699490222001</v>
      </c>
    </row>
    <row r="663" spans="1:21" x14ac:dyDescent="0.45">
      <c r="A663">
        <v>1957</v>
      </c>
      <c r="B663" t="s">
        <v>1721</v>
      </c>
      <c r="C663" t="s">
        <v>132</v>
      </c>
      <c r="D663">
        <v>30</v>
      </c>
      <c r="E663">
        <v>19</v>
      </c>
      <c r="F663">
        <v>0.6333333333333333</v>
      </c>
      <c r="G663">
        <v>4</v>
      </c>
      <c r="H663">
        <v>8</v>
      </c>
      <c r="I663">
        <v>1</v>
      </c>
      <c r="J663">
        <v>128.1</v>
      </c>
      <c r="K663">
        <v>92</v>
      </c>
      <c r="L663">
        <v>6.4519498419288102</v>
      </c>
      <c r="M663">
        <v>2.9454553626196698</v>
      </c>
      <c r="N663">
        <v>1.1922081229651</v>
      </c>
      <c r="O663">
        <v>0.24696356275303599</v>
      </c>
      <c r="P663">
        <v>0.27272727272727199</v>
      </c>
      <c r="Q663">
        <v>4.9090922710327902</v>
      </c>
      <c r="R663">
        <v>3.8200983622843601</v>
      </c>
      <c r="S663">
        <v>1.36030292510986</v>
      </c>
      <c r="T663">
        <v>7.3456357955932434</v>
      </c>
      <c r="U663">
        <v>1.2779224324593199</v>
      </c>
    </row>
    <row r="664" spans="1:21" x14ac:dyDescent="0.45">
      <c r="A664">
        <v>2013</v>
      </c>
      <c r="B664" t="s">
        <v>1145</v>
      </c>
      <c r="C664" t="s">
        <v>82</v>
      </c>
      <c r="D664">
        <v>20</v>
      </c>
      <c r="E664">
        <v>20</v>
      </c>
      <c r="F664">
        <v>1</v>
      </c>
      <c r="G664">
        <v>10</v>
      </c>
      <c r="H664">
        <v>6</v>
      </c>
      <c r="I664">
        <v>0</v>
      </c>
      <c r="J664">
        <v>124.1</v>
      </c>
      <c r="K664">
        <v>84</v>
      </c>
      <c r="L664">
        <v>6.0804295762734002</v>
      </c>
      <c r="M664">
        <v>2.67828445621566</v>
      </c>
      <c r="N664">
        <v>1.0857909957631</v>
      </c>
      <c r="O664">
        <v>0.26380368098159501</v>
      </c>
      <c r="P664">
        <v>0.29230769230769199</v>
      </c>
      <c r="Q664">
        <v>3.6193033192103599</v>
      </c>
      <c r="R664">
        <v>4.2301601267812803</v>
      </c>
      <c r="S664">
        <v>1.35848069190979</v>
      </c>
      <c r="T664">
        <v>11.0036936044693</v>
      </c>
      <c r="U664">
        <v>1.3351207799753699</v>
      </c>
    </row>
    <row r="665" spans="1:21" x14ac:dyDescent="0.45">
      <c r="A665">
        <v>2017</v>
      </c>
      <c r="B665" t="s">
        <v>1079</v>
      </c>
      <c r="C665" t="s">
        <v>59</v>
      </c>
      <c r="D665">
        <v>14</v>
      </c>
      <c r="E665">
        <v>14</v>
      </c>
      <c r="F665">
        <v>1</v>
      </c>
      <c r="G665">
        <v>3</v>
      </c>
      <c r="H665">
        <v>2</v>
      </c>
      <c r="I665">
        <v>0</v>
      </c>
      <c r="J665">
        <v>70.099999999999994</v>
      </c>
      <c r="K665">
        <v>54</v>
      </c>
      <c r="L665">
        <v>6.9099531063389401</v>
      </c>
      <c r="M665">
        <v>2.0473935129893102</v>
      </c>
      <c r="N665">
        <v>1.02369675649465</v>
      </c>
      <c r="O665">
        <v>0.256410256410256</v>
      </c>
      <c r="P665">
        <v>0.29383886255924102</v>
      </c>
      <c r="Q665">
        <v>3.4549765531694701</v>
      </c>
      <c r="R665">
        <v>3.8258861880367601</v>
      </c>
      <c r="S665">
        <v>1.3569524288177399</v>
      </c>
      <c r="T665">
        <v>15.701878104890989</v>
      </c>
      <c r="U665">
        <v>1.2227489035908401</v>
      </c>
    </row>
    <row r="666" spans="1:21" x14ac:dyDescent="0.45">
      <c r="A666">
        <v>2005</v>
      </c>
      <c r="B666" t="s">
        <v>874</v>
      </c>
      <c r="C666" t="s">
        <v>132</v>
      </c>
      <c r="D666">
        <v>13</v>
      </c>
      <c r="E666">
        <v>13</v>
      </c>
      <c r="F666">
        <v>1</v>
      </c>
      <c r="G666">
        <v>3</v>
      </c>
      <c r="H666">
        <v>3</v>
      </c>
      <c r="I666">
        <v>0</v>
      </c>
      <c r="J666">
        <v>69</v>
      </c>
      <c r="K666">
        <v>59</v>
      </c>
      <c r="L666">
        <v>7.6956521739130404</v>
      </c>
      <c r="M666">
        <v>4.5652173913043397</v>
      </c>
      <c r="N666">
        <v>0.52173913043478204</v>
      </c>
      <c r="O666">
        <v>0.21825396825396801</v>
      </c>
      <c r="P666">
        <v>0.26984126984126899</v>
      </c>
      <c r="Q666">
        <v>2.8695652173913002</v>
      </c>
      <c r="R666">
        <v>3.8026398617288302</v>
      </c>
      <c r="S666">
        <v>1.35548102855682</v>
      </c>
      <c r="T666">
        <v>16.891378971246525</v>
      </c>
      <c r="U666">
        <v>1.3043478260869501</v>
      </c>
    </row>
    <row r="667" spans="1:21" x14ac:dyDescent="0.45">
      <c r="A667">
        <v>1990</v>
      </c>
      <c r="B667" t="s">
        <v>381</v>
      </c>
      <c r="C667" t="s">
        <v>271</v>
      </c>
      <c r="D667">
        <v>13</v>
      </c>
      <c r="E667">
        <v>13</v>
      </c>
      <c r="F667">
        <v>1</v>
      </c>
      <c r="G667">
        <v>5</v>
      </c>
      <c r="H667">
        <v>5</v>
      </c>
      <c r="I667">
        <v>0</v>
      </c>
      <c r="J667">
        <v>87.2</v>
      </c>
      <c r="K667">
        <v>61</v>
      </c>
      <c r="L667">
        <v>6.2623570511179203</v>
      </c>
      <c r="M667">
        <v>3.4904940940657299</v>
      </c>
      <c r="N667">
        <v>0.61596954601159903</v>
      </c>
      <c r="O667">
        <v>0.26099706744868001</v>
      </c>
      <c r="P667">
        <v>0.30291970802919699</v>
      </c>
      <c r="Q667">
        <v>3.7984788670715202</v>
      </c>
      <c r="R667">
        <v>3.5725575277446802</v>
      </c>
      <c r="S667">
        <v>1.35529160499572</v>
      </c>
      <c r="T667">
        <v>16.889018462254356</v>
      </c>
      <c r="U667">
        <v>1.40304174369308</v>
      </c>
    </row>
    <row r="668" spans="1:21" x14ac:dyDescent="0.45">
      <c r="A668">
        <v>1978</v>
      </c>
      <c r="B668" t="s">
        <v>1281</v>
      </c>
      <c r="C668" t="s">
        <v>46</v>
      </c>
      <c r="D668">
        <v>22</v>
      </c>
      <c r="E668">
        <v>22</v>
      </c>
      <c r="F668">
        <v>1</v>
      </c>
      <c r="G668">
        <v>6</v>
      </c>
      <c r="H668">
        <v>9</v>
      </c>
      <c r="I668">
        <v>0</v>
      </c>
      <c r="J668">
        <v>121</v>
      </c>
      <c r="K668">
        <v>62</v>
      </c>
      <c r="L668">
        <v>4.6115711202519503</v>
      </c>
      <c r="M668">
        <v>3.6446287885862199</v>
      </c>
      <c r="N668">
        <v>0.59504143487121897</v>
      </c>
      <c r="O668">
        <v>0.24353448275862</v>
      </c>
      <c r="P668">
        <v>0.26649746192893398</v>
      </c>
      <c r="Q668">
        <v>3.8677693266629198</v>
      </c>
      <c r="R668">
        <v>3.8327772313931199</v>
      </c>
      <c r="S668">
        <v>1.3537361621856601</v>
      </c>
      <c r="T668">
        <v>9.968420830639861</v>
      </c>
      <c r="U668">
        <v>1.3388432284602401</v>
      </c>
    </row>
    <row r="669" spans="1:21" x14ac:dyDescent="0.45">
      <c r="A669">
        <v>1996</v>
      </c>
      <c r="B669" t="s">
        <v>136</v>
      </c>
      <c r="C669" t="s">
        <v>95</v>
      </c>
      <c r="D669">
        <v>12</v>
      </c>
      <c r="E669">
        <v>12</v>
      </c>
      <c r="F669">
        <v>1</v>
      </c>
      <c r="G669">
        <v>3</v>
      </c>
      <c r="H669">
        <v>4</v>
      </c>
      <c r="I669">
        <v>0</v>
      </c>
      <c r="J669">
        <v>76.099999999999994</v>
      </c>
      <c r="K669">
        <v>68</v>
      </c>
      <c r="L669">
        <v>8.0174677831303391</v>
      </c>
      <c r="M669">
        <v>2.7117905737058501</v>
      </c>
      <c r="N669">
        <v>1.2969433178593199</v>
      </c>
      <c r="O669">
        <v>0.25249169435215901</v>
      </c>
      <c r="P669">
        <v>0.29279279279279202</v>
      </c>
      <c r="Q669">
        <v>4.0087338915651696</v>
      </c>
      <c r="R669">
        <v>4.3637126934027997</v>
      </c>
      <c r="S669">
        <v>1.3521873950958201</v>
      </c>
      <c r="T669">
        <v>18.254529833793569</v>
      </c>
      <c r="U669">
        <v>1.2969433178593199</v>
      </c>
    </row>
    <row r="670" spans="1:21" x14ac:dyDescent="0.45">
      <c r="A670">
        <v>2001</v>
      </c>
      <c r="B670" t="s">
        <v>1781</v>
      </c>
      <c r="C670" t="s">
        <v>184</v>
      </c>
      <c r="D670">
        <v>27</v>
      </c>
      <c r="E670">
        <v>27</v>
      </c>
      <c r="F670">
        <v>1</v>
      </c>
      <c r="G670">
        <v>6</v>
      </c>
      <c r="H670">
        <v>10</v>
      </c>
      <c r="I670">
        <v>0</v>
      </c>
      <c r="J670">
        <v>160</v>
      </c>
      <c r="K670">
        <v>134</v>
      </c>
      <c r="L670">
        <v>7.5375007188320797</v>
      </c>
      <c r="M670">
        <v>4.8937504667044101</v>
      </c>
      <c r="N670">
        <v>1.46250013947488</v>
      </c>
      <c r="O670">
        <v>0.25570032573289903</v>
      </c>
      <c r="P670">
        <v>0.28854625550660701</v>
      </c>
      <c r="Q670">
        <v>5.0625004827976596</v>
      </c>
      <c r="R670">
        <v>5.3053870445489997</v>
      </c>
      <c r="S670">
        <v>1.34812176227569</v>
      </c>
      <c r="T670">
        <v>8.0887305736541393</v>
      </c>
      <c r="U670">
        <v>1.5250001454353399</v>
      </c>
    </row>
    <row r="671" spans="1:21" x14ac:dyDescent="0.45">
      <c r="A671">
        <v>1957</v>
      </c>
      <c r="B671" t="s">
        <v>980</v>
      </c>
      <c r="C671" t="s">
        <v>240</v>
      </c>
      <c r="D671">
        <v>17</v>
      </c>
      <c r="E671">
        <v>13</v>
      </c>
      <c r="F671">
        <v>0.76470588235294112</v>
      </c>
      <c r="G671">
        <v>7</v>
      </c>
      <c r="H671">
        <v>5</v>
      </c>
      <c r="I671">
        <v>0</v>
      </c>
      <c r="J671">
        <v>86.2</v>
      </c>
      <c r="K671">
        <v>45</v>
      </c>
      <c r="L671">
        <v>4.6730750033143797</v>
      </c>
      <c r="M671">
        <v>3.2192294467276801</v>
      </c>
      <c r="N671">
        <v>0.72692277829334795</v>
      </c>
      <c r="O671">
        <v>0.219135802469135</v>
      </c>
      <c r="P671">
        <v>0.23529411764705799</v>
      </c>
      <c r="Q671">
        <v>3.2192294467276801</v>
      </c>
      <c r="R671">
        <v>3.5756919297666001</v>
      </c>
      <c r="S671">
        <v>1.3473479747772199</v>
      </c>
      <c r="T671">
        <v>12.839433641994685</v>
      </c>
      <c r="U671">
        <v>1.17692259342732</v>
      </c>
    </row>
    <row r="672" spans="1:21" x14ac:dyDescent="0.45">
      <c r="A672">
        <v>1995</v>
      </c>
      <c r="B672" t="s">
        <v>413</v>
      </c>
      <c r="C672" t="s">
        <v>184</v>
      </c>
      <c r="D672">
        <v>14</v>
      </c>
      <c r="E672">
        <v>14</v>
      </c>
      <c r="F672">
        <v>1</v>
      </c>
      <c r="G672">
        <v>4</v>
      </c>
      <c r="H672">
        <v>6</v>
      </c>
      <c r="I672">
        <v>0</v>
      </c>
      <c r="J672">
        <v>83.1</v>
      </c>
      <c r="K672">
        <v>59</v>
      </c>
      <c r="L672">
        <v>6.3720003889160397</v>
      </c>
      <c r="M672">
        <v>2.5920001582031298</v>
      </c>
      <c r="N672">
        <v>1.1880000725097699</v>
      </c>
      <c r="O672">
        <v>0.27058823529411702</v>
      </c>
      <c r="P672">
        <v>0.3</v>
      </c>
      <c r="Q672">
        <v>4.9680003032226701</v>
      </c>
      <c r="R672">
        <v>4.3752970251159704</v>
      </c>
      <c r="S672">
        <v>1.34247481822967</v>
      </c>
      <c r="T672">
        <v>15.534351468086182</v>
      </c>
      <c r="U672">
        <v>1.39200008496094</v>
      </c>
    </row>
    <row r="673" spans="1:21" x14ac:dyDescent="0.45">
      <c r="A673">
        <v>2022</v>
      </c>
      <c r="B673" t="s">
        <v>1713</v>
      </c>
      <c r="C673" t="s">
        <v>54</v>
      </c>
      <c r="D673">
        <v>19</v>
      </c>
      <c r="E673">
        <v>19</v>
      </c>
      <c r="F673">
        <v>1</v>
      </c>
      <c r="G673">
        <v>5</v>
      </c>
      <c r="H673">
        <v>6</v>
      </c>
      <c r="I673">
        <v>0</v>
      </c>
      <c r="J673">
        <v>105</v>
      </c>
      <c r="K673">
        <v>71</v>
      </c>
      <c r="L673">
        <v>6.0857147279077903</v>
      </c>
      <c r="M673">
        <v>2.5714287582708999</v>
      </c>
      <c r="N673">
        <v>0.94285721136599598</v>
      </c>
      <c r="O673">
        <v>0.27934272300469398</v>
      </c>
      <c r="P673">
        <v>0.31395348837209303</v>
      </c>
      <c r="Q673">
        <v>4.8857146407147098</v>
      </c>
      <c r="R673">
        <v>4.2076691764822902</v>
      </c>
      <c r="S673">
        <v>1.33845221996307</v>
      </c>
      <c r="T673">
        <v>11.412066296527229</v>
      </c>
      <c r="U673">
        <v>1.4190477221569</v>
      </c>
    </row>
    <row r="674" spans="1:21" x14ac:dyDescent="0.45">
      <c r="A674">
        <v>2001</v>
      </c>
      <c r="B674" t="s">
        <v>1659</v>
      </c>
      <c r="C674" t="s">
        <v>54</v>
      </c>
      <c r="D674">
        <v>20</v>
      </c>
      <c r="E674">
        <v>20</v>
      </c>
      <c r="F674">
        <v>1</v>
      </c>
      <c r="G674">
        <v>8</v>
      </c>
      <c r="H674">
        <v>4</v>
      </c>
      <c r="I674">
        <v>0</v>
      </c>
      <c r="J674">
        <v>106.1</v>
      </c>
      <c r="K674">
        <v>53</v>
      </c>
      <c r="L674">
        <v>4.4858926659168796</v>
      </c>
      <c r="M674">
        <v>2.8777424649278101</v>
      </c>
      <c r="N674">
        <v>1.01567381115099</v>
      </c>
      <c r="O674">
        <v>0.29107981220657198</v>
      </c>
      <c r="P674">
        <v>0.31024930747922402</v>
      </c>
      <c r="Q674">
        <v>4.7398111187046297</v>
      </c>
      <c r="R674">
        <v>4.5068168361207004</v>
      </c>
      <c r="S674">
        <v>1.33803415298461</v>
      </c>
      <c r="T674">
        <v>10.838076639175343</v>
      </c>
      <c r="U674">
        <v>1.48589316816534</v>
      </c>
    </row>
    <row r="675" spans="1:21" x14ac:dyDescent="0.45">
      <c r="A675">
        <v>2015</v>
      </c>
      <c r="B675" t="s">
        <v>278</v>
      </c>
      <c r="C675" t="s">
        <v>168</v>
      </c>
      <c r="D675">
        <v>10</v>
      </c>
      <c r="E675">
        <v>10</v>
      </c>
      <c r="F675">
        <v>1</v>
      </c>
      <c r="G675">
        <v>5</v>
      </c>
      <c r="H675">
        <v>1</v>
      </c>
      <c r="I675">
        <v>0</v>
      </c>
      <c r="J675">
        <v>58</v>
      </c>
      <c r="K675">
        <v>53</v>
      </c>
      <c r="L675">
        <v>8.2241379310344804</v>
      </c>
      <c r="M675">
        <v>3.1034482758620601</v>
      </c>
      <c r="N675">
        <v>0.62068965517241304</v>
      </c>
      <c r="O675">
        <v>0.25225225225225201</v>
      </c>
      <c r="P675">
        <v>0.31515151515151502</v>
      </c>
      <c r="Q675">
        <v>3.1034482758620601</v>
      </c>
      <c r="R675">
        <v>3.2370420258620598</v>
      </c>
      <c r="S675">
        <v>1.3370721340179399</v>
      </c>
      <c r="T675">
        <v>21.660568571090625</v>
      </c>
      <c r="U675">
        <v>1.3103448275862</v>
      </c>
    </row>
    <row r="676" spans="1:21" x14ac:dyDescent="0.45">
      <c r="A676">
        <v>2017</v>
      </c>
      <c r="B676" t="s">
        <v>530</v>
      </c>
      <c r="C676" t="s">
        <v>240</v>
      </c>
      <c r="D676">
        <v>10</v>
      </c>
      <c r="E676">
        <v>10</v>
      </c>
      <c r="F676">
        <v>1</v>
      </c>
      <c r="G676">
        <v>7</v>
      </c>
      <c r="H676">
        <v>2</v>
      </c>
      <c r="I676">
        <v>0</v>
      </c>
      <c r="J676">
        <v>55.1</v>
      </c>
      <c r="K676">
        <v>69</v>
      </c>
      <c r="L676">
        <v>11.2228902767491</v>
      </c>
      <c r="M676">
        <v>2.2771081720940201</v>
      </c>
      <c r="N676">
        <v>1.13855408604701</v>
      </c>
      <c r="O676">
        <v>0.25229357798165097</v>
      </c>
      <c r="P676">
        <v>0.338028169014084</v>
      </c>
      <c r="Q676">
        <v>4.2289151767460398</v>
      </c>
      <c r="R676">
        <v>3.1214951200536398</v>
      </c>
      <c r="S676">
        <v>1.3361427783966</v>
      </c>
      <c r="T676">
        <v>21.645513010024921</v>
      </c>
      <c r="U676">
        <v>1.24698780852768</v>
      </c>
    </row>
    <row r="677" spans="1:21" x14ac:dyDescent="0.45">
      <c r="A677">
        <v>1959</v>
      </c>
      <c r="B677" t="s">
        <v>1031</v>
      </c>
      <c r="C677" t="s">
        <v>240</v>
      </c>
      <c r="D677">
        <v>13</v>
      </c>
      <c r="E677">
        <v>9</v>
      </c>
      <c r="F677">
        <v>0.69230769230769229</v>
      </c>
      <c r="G677">
        <v>3</v>
      </c>
      <c r="H677">
        <v>5</v>
      </c>
      <c r="I677">
        <v>0</v>
      </c>
      <c r="J677">
        <v>75.2</v>
      </c>
      <c r="K677">
        <v>48</v>
      </c>
      <c r="L677">
        <v>5.7092484149184104</v>
      </c>
      <c r="M677">
        <v>4.6387643371212004</v>
      </c>
      <c r="N677">
        <v>0.47577070124319998</v>
      </c>
      <c r="O677">
        <v>0.26279863481228599</v>
      </c>
      <c r="P677">
        <v>0.30290456431535201</v>
      </c>
      <c r="Q677">
        <v>3.3303949087024001</v>
      </c>
      <c r="R677">
        <v>3.5475790328671102</v>
      </c>
      <c r="S677">
        <v>1.3329557180404601</v>
      </c>
      <c r="T677">
        <v>16.610678947888811</v>
      </c>
      <c r="U677">
        <v>1.5330389262280899</v>
      </c>
    </row>
    <row r="678" spans="1:21" x14ac:dyDescent="0.45">
      <c r="A678">
        <v>1979</v>
      </c>
      <c r="B678" t="s">
        <v>1353</v>
      </c>
      <c r="C678" t="s">
        <v>106</v>
      </c>
      <c r="D678">
        <v>16</v>
      </c>
      <c r="E678">
        <v>16</v>
      </c>
      <c r="F678">
        <v>1</v>
      </c>
      <c r="G678">
        <v>8</v>
      </c>
      <c r="H678">
        <v>5</v>
      </c>
      <c r="I678">
        <v>0</v>
      </c>
      <c r="J678">
        <v>96.1</v>
      </c>
      <c r="K678">
        <v>37</v>
      </c>
      <c r="L678">
        <v>3.4567475873556401</v>
      </c>
      <c r="M678">
        <v>3.55017319782471</v>
      </c>
      <c r="N678">
        <v>0.65397927328350103</v>
      </c>
      <c r="O678">
        <v>0.25876010781671099</v>
      </c>
      <c r="P678">
        <v>0.27217125382262902</v>
      </c>
      <c r="Q678">
        <v>4.0173012501700702</v>
      </c>
      <c r="R678">
        <v>4.18545280130708</v>
      </c>
      <c r="S678">
        <v>1.33265364170074</v>
      </c>
      <c r="T678">
        <v>13.493118122219991</v>
      </c>
      <c r="U678">
        <v>1.3910035336506199</v>
      </c>
    </row>
    <row r="679" spans="1:21" x14ac:dyDescent="0.45">
      <c r="A679">
        <v>1995</v>
      </c>
      <c r="B679" t="s">
        <v>1729</v>
      </c>
      <c r="C679" t="s">
        <v>59</v>
      </c>
      <c r="D679">
        <v>19</v>
      </c>
      <c r="E679">
        <v>19</v>
      </c>
      <c r="F679">
        <v>1</v>
      </c>
      <c r="G679">
        <v>5</v>
      </c>
      <c r="H679">
        <v>7</v>
      </c>
      <c r="I679">
        <v>0</v>
      </c>
      <c r="J679">
        <v>107.1</v>
      </c>
      <c r="K679">
        <v>73</v>
      </c>
      <c r="L679">
        <v>6.1211174322929196</v>
      </c>
      <c r="M679">
        <v>4.5279498814221597</v>
      </c>
      <c r="N679">
        <v>0.92236016103044005</v>
      </c>
      <c r="O679">
        <v>0.27358490566037702</v>
      </c>
      <c r="P679">
        <v>0.308823529411764</v>
      </c>
      <c r="Q679">
        <v>4.9472045000723597</v>
      </c>
      <c r="R679">
        <v>4.6685141904399901</v>
      </c>
      <c r="S679">
        <v>1.33239126205444</v>
      </c>
      <c r="T679">
        <v>11.360388655411541</v>
      </c>
      <c r="U679">
        <v>1.5838507815674201</v>
      </c>
    </row>
    <row r="680" spans="1:21" x14ac:dyDescent="0.45">
      <c r="A680">
        <v>1968</v>
      </c>
      <c r="B680" t="s">
        <v>768</v>
      </c>
      <c r="C680" t="s">
        <v>555</v>
      </c>
      <c r="D680">
        <v>15</v>
      </c>
      <c r="E680">
        <v>15</v>
      </c>
      <c r="F680">
        <v>1</v>
      </c>
      <c r="G680">
        <v>5</v>
      </c>
      <c r="H680">
        <v>6</v>
      </c>
      <c r="I680">
        <v>0</v>
      </c>
      <c r="J680">
        <v>99.1</v>
      </c>
      <c r="K680">
        <v>56</v>
      </c>
      <c r="L680">
        <v>5.0738273219571299</v>
      </c>
      <c r="M680">
        <v>2.5369136609785601</v>
      </c>
      <c r="N680">
        <v>0.453020296603315</v>
      </c>
      <c r="O680">
        <v>0.18715083798882601</v>
      </c>
      <c r="P680">
        <v>0.208754208754208</v>
      </c>
      <c r="Q680">
        <v>2.17449742369591</v>
      </c>
      <c r="R680">
        <v>2.9087675825249999</v>
      </c>
      <c r="S680">
        <v>1.3308295011520299</v>
      </c>
      <c r="T680">
        <v>14.372958612441924</v>
      </c>
      <c r="U680">
        <v>0.95637618171811001</v>
      </c>
    </row>
    <row r="681" spans="1:21" x14ac:dyDescent="0.45">
      <c r="A681">
        <v>2012</v>
      </c>
      <c r="B681" t="s">
        <v>827</v>
      </c>
      <c r="C681" t="s">
        <v>85</v>
      </c>
      <c r="D681">
        <v>16</v>
      </c>
      <c r="E681">
        <v>16</v>
      </c>
      <c r="F681">
        <v>1</v>
      </c>
      <c r="G681">
        <v>8</v>
      </c>
      <c r="H681">
        <v>4</v>
      </c>
      <c r="I681">
        <v>0</v>
      </c>
      <c r="J681">
        <v>95</v>
      </c>
      <c r="K681">
        <v>78</v>
      </c>
      <c r="L681">
        <v>7.38947368421052</v>
      </c>
      <c r="M681">
        <v>2.6526315789473598</v>
      </c>
      <c r="N681">
        <v>1.04210526315789</v>
      </c>
      <c r="O681">
        <v>0.24585635359116001</v>
      </c>
      <c r="P681">
        <v>0.28571428571428498</v>
      </c>
      <c r="Q681">
        <v>2.6526315789473598</v>
      </c>
      <c r="R681">
        <v>3.9049784108212102</v>
      </c>
      <c r="S681">
        <v>1.3305195569992001</v>
      </c>
      <c r="T681">
        <v>13.471510514616901</v>
      </c>
      <c r="U681">
        <v>1.23157894736842</v>
      </c>
    </row>
    <row r="682" spans="1:21" x14ac:dyDescent="0.45">
      <c r="A682">
        <v>1992</v>
      </c>
      <c r="B682" t="s">
        <v>717</v>
      </c>
      <c r="C682" t="s">
        <v>37</v>
      </c>
      <c r="D682">
        <v>13</v>
      </c>
      <c r="E682">
        <v>13</v>
      </c>
      <c r="F682">
        <v>1</v>
      </c>
      <c r="G682">
        <v>8</v>
      </c>
      <c r="H682">
        <v>1</v>
      </c>
      <c r="I682">
        <v>0</v>
      </c>
      <c r="J682">
        <v>92</v>
      </c>
      <c r="K682">
        <v>51</v>
      </c>
      <c r="L682">
        <v>4.9891304347826004</v>
      </c>
      <c r="M682">
        <v>3.4239130434782599</v>
      </c>
      <c r="N682">
        <v>0.29347826086956502</v>
      </c>
      <c r="O682">
        <v>0.22551928783382699</v>
      </c>
      <c r="P682">
        <v>0.25795053003533502</v>
      </c>
      <c r="Q682">
        <v>2.1521739130434701</v>
      </c>
      <c r="R682">
        <v>3.27244866827259</v>
      </c>
      <c r="S682">
        <v>1.3284838199615401</v>
      </c>
      <c r="T682">
        <v>16.554952217982269</v>
      </c>
      <c r="U682">
        <v>1.2065217391304299</v>
      </c>
    </row>
    <row r="683" spans="1:21" x14ac:dyDescent="0.45">
      <c r="A683">
        <v>1922</v>
      </c>
      <c r="B683" t="s">
        <v>1046</v>
      </c>
      <c r="C683" t="s">
        <v>54</v>
      </c>
      <c r="D683">
        <v>27</v>
      </c>
      <c r="E683">
        <v>15</v>
      </c>
      <c r="F683">
        <v>0.55555555555555558</v>
      </c>
      <c r="G683">
        <v>7</v>
      </c>
      <c r="H683">
        <v>6</v>
      </c>
      <c r="I683">
        <v>1</v>
      </c>
      <c r="J683">
        <v>131</v>
      </c>
      <c r="K683">
        <v>27</v>
      </c>
      <c r="L683">
        <v>1.8549618320610599</v>
      </c>
      <c r="M683">
        <v>1.9923664122137399</v>
      </c>
      <c r="N683">
        <v>0.27480916030534303</v>
      </c>
      <c r="O683">
        <v>0.26744186046511598</v>
      </c>
      <c r="P683">
        <v>0.27628865979381401</v>
      </c>
      <c r="Q683">
        <v>3.3664122137404502</v>
      </c>
      <c r="R683">
        <v>3.9138320871891801</v>
      </c>
      <c r="S683">
        <v>1.3255085945129299</v>
      </c>
      <c r="T683">
        <v>7.953051567077579</v>
      </c>
      <c r="U683">
        <v>1.27480916030534</v>
      </c>
    </row>
    <row r="684" spans="1:21" x14ac:dyDescent="0.45">
      <c r="A684">
        <v>1947</v>
      </c>
      <c r="B684" t="s">
        <v>1317</v>
      </c>
      <c r="C684" t="s">
        <v>30</v>
      </c>
      <c r="D684">
        <v>34</v>
      </c>
      <c r="E684">
        <v>25</v>
      </c>
      <c r="F684">
        <v>0.73529411764705888</v>
      </c>
      <c r="G684">
        <v>11</v>
      </c>
      <c r="H684">
        <v>10</v>
      </c>
      <c r="I684">
        <v>0</v>
      </c>
      <c r="J684">
        <v>187.1</v>
      </c>
      <c r="K684">
        <v>62</v>
      </c>
      <c r="L684">
        <v>2.9786482529429801</v>
      </c>
      <c r="M684">
        <v>3.7953743868144398</v>
      </c>
      <c r="N684">
        <v>0.72064070635717303</v>
      </c>
      <c r="O684">
        <v>0.27077747989276102</v>
      </c>
      <c r="P684">
        <v>0.27952167414050799</v>
      </c>
      <c r="Q684">
        <v>3.93950252808588</v>
      </c>
      <c r="R684">
        <v>4.3292486232132701</v>
      </c>
      <c r="S684">
        <v>1.3253916501998899</v>
      </c>
      <c r="T684">
        <v>6.3151013921288879</v>
      </c>
      <c r="U684">
        <v>1.50000028508419</v>
      </c>
    </row>
    <row r="685" spans="1:21" x14ac:dyDescent="0.45">
      <c r="A685">
        <v>1935</v>
      </c>
      <c r="B685" t="s">
        <v>1300</v>
      </c>
      <c r="C685" t="s">
        <v>54</v>
      </c>
      <c r="D685">
        <v>33</v>
      </c>
      <c r="E685">
        <v>19</v>
      </c>
      <c r="F685">
        <v>0.5757575757575758</v>
      </c>
      <c r="G685">
        <v>8</v>
      </c>
      <c r="H685">
        <v>11</v>
      </c>
      <c r="I685">
        <v>0</v>
      </c>
      <c r="J685">
        <v>159</v>
      </c>
      <c r="K685">
        <v>49</v>
      </c>
      <c r="L685">
        <v>2.7735849056603699</v>
      </c>
      <c r="M685">
        <v>3.6226415094339601</v>
      </c>
      <c r="N685">
        <v>0.28301886792452802</v>
      </c>
      <c r="O685">
        <v>0.247974068071312</v>
      </c>
      <c r="P685">
        <v>0.26287744227353399</v>
      </c>
      <c r="Q685">
        <v>3.9056603773584899</v>
      </c>
      <c r="R685">
        <v>4.2004410293866998</v>
      </c>
      <c r="S685">
        <v>1.3243888616561801</v>
      </c>
      <c r="T685">
        <v>6.5015453208576117</v>
      </c>
      <c r="U685">
        <v>1.36477987421383</v>
      </c>
    </row>
    <row r="686" spans="1:21" x14ac:dyDescent="0.45">
      <c r="A686">
        <v>2011</v>
      </c>
      <c r="B686" t="s">
        <v>696</v>
      </c>
      <c r="C686" t="s">
        <v>184</v>
      </c>
      <c r="D686">
        <v>13</v>
      </c>
      <c r="E686">
        <v>13</v>
      </c>
      <c r="F686">
        <v>1</v>
      </c>
      <c r="G686">
        <v>4</v>
      </c>
      <c r="H686">
        <v>4</v>
      </c>
      <c r="I686">
        <v>0</v>
      </c>
      <c r="J686">
        <v>71.2</v>
      </c>
      <c r="K686">
        <v>58</v>
      </c>
      <c r="L686">
        <v>7.2837204132988198</v>
      </c>
      <c r="M686">
        <v>2.2604649558513499</v>
      </c>
      <c r="N686">
        <v>1.0046510914894899</v>
      </c>
      <c r="O686">
        <v>0.26071428571428501</v>
      </c>
      <c r="P686">
        <v>0.30373831775700899</v>
      </c>
      <c r="Q686">
        <v>4.1441857523941499</v>
      </c>
      <c r="R686">
        <v>3.6532932179627902</v>
      </c>
      <c r="S686">
        <v>1.3234066963195801</v>
      </c>
      <c r="T686">
        <v>16.491683446443997</v>
      </c>
      <c r="U686">
        <v>1.2697673517436601</v>
      </c>
    </row>
    <row r="687" spans="1:21" x14ac:dyDescent="0.45">
      <c r="A687">
        <v>2012</v>
      </c>
      <c r="B687" t="s">
        <v>1866</v>
      </c>
      <c r="C687" t="s">
        <v>43</v>
      </c>
      <c r="D687">
        <v>13</v>
      </c>
      <c r="E687">
        <v>13</v>
      </c>
      <c r="F687">
        <v>1</v>
      </c>
      <c r="G687">
        <v>4</v>
      </c>
      <c r="H687">
        <v>6</v>
      </c>
      <c r="I687">
        <v>0</v>
      </c>
      <c r="J687">
        <v>69.099999999999994</v>
      </c>
      <c r="K687">
        <v>53</v>
      </c>
      <c r="L687">
        <v>6.8798066829084696</v>
      </c>
      <c r="M687">
        <v>1.8173074256739301</v>
      </c>
      <c r="N687">
        <v>0.77884603957454301</v>
      </c>
      <c r="O687">
        <v>0.28965517241379302</v>
      </c>
      <c r="P687">
        <v>0.337662337662337</v>
      </c>
      <c r="Q687">
        <v>5.3221146037593803</v>
      </c>
      <c r="R687">
        <v>3.33964436674965</v>
      </c>
      <c r="S687">
        <v>1.3225011825561499</v>
      </c>
      <c r="T687">
        <v>16.48039935185356</v>
      </c>
      <c r="U687">
        <v>1.4134613310797199</v>
      </c>
    </row>
    <row r="688" spans="1:21" x14ac:dyDescent="0.45">
      <c r="A688">
        <v>2008</v>
      </c>
      <c r="B688" t="s">
        <v>1494</v>
      </c>
      <c r="C688" t="s">
        <v>40</v>
      </c>
      <c r="D688">
        <v>21</v>
      </c>
      <c r="E688">
        <v>21</v>
      </c>
      <c r="F688">
        <v>1</v>
      </c>
      <c r="G688">
        <v>5</v>
      </c>
      <c r="H688">
        <v>5</v>
      </c>
      <c r="I688">
        <v>0</v>
      </c>
      <c r="J688">
        <v>106.2</v>
      </c>
      <c r="K688">
        <v>100</v>
      </c>
      <c r="L688">
        <v>8.4374995976686602</v>
      </c>
      <c r="M688">
        <v>4.3031247948110201</v>
      </c>
      <c r="N688">
        <v>0.92812495574355303</v>
      </c>
      <c r="O688">
        <v>0.25907990314769902</v>
      </c>
      <c r="P688">
        <v>0.31788079470198599</v>
      </c>
      <c r="Q688">
        <v>4.3031247948110201</v>
      </c>
      <c r="R688">
        <v>4.0601432357728502</v>
      </c>
      <c r="S688">
        <v>1.3204696178436199</v>
      </c>
      <c r="T688">
        <v>10.186479909079354</v>
      </c>
      <c r="U688">
        <v>1.48124992936849</v>
      </c>
    </row>
    <row r="689" spans="1:21" x14ac:dyDescent="0.45">
      <c r="A689">
        <v>1989</v>
      </c>
      <c r="B689" t="s">
        <v>467</v>
      </c>
      <c r="C689" t="s">
        <v>199</v>
      </c>
      <c r="D689">
        <v>12</v>
      </c>
      <c r="E689">
        <v>12</v>
      </c>
      <c r="F689">
        <v>1</v>
      </c>
      <c r="G689">
        <v>4</v>
      </c>
      <c r="H689">
        <v>6</v>
      </c>
      <c r="I689">
        <v>0</v>
      </c>
      <c r="J689">
        <v>74</v>
      </c>
      <c r="K689">
        <v>56</v>
      </c>
      <c r="L689">
        <v>6.8108108108108096</v>
      </c>
      <c r="M689">
        <v>5.35135135135135</v>
      </c>
      <c r="N689">
        <v>0.24324324324324301</v>
      </c>
      <c r="O689">
        <v>0.25951557093425598</v>
      </c>
      <c r="P689">
        <v>0.31601731601731597</v>
      </c>
      <c r="Q689">
        <v>4.3783783783783701</v>
      </c>
      <c r="R689">
        <v>3.4248028291238302</v>
      </c>
      <c r="S689">
        <v>1.3202736377716</v>
      </c>
      <c r="T689">
        <v>17.823694109916602</v>
      </c>
      <c r="U689">
        <v>1.6081081081080999</v>
      </c>
    </row>
    <row r="690" spans="1:21" x14ac:dyDescent="0.45">
      <c r="A690">
        <v>1937</v>
      </c>
      <c r="B690" t="s">
        <v>842</v>
      </c>
      <c r="C690" t="s">
        <v>762</v>
      </c>
      <c r="D690">
        <v>8</v>
      </c>
      <c r="E690">
        <v>7</v>
      </c>
      <c r="F690">
        <v>0.875</v>
      </c>
      <c r="G690">
        <v>3</v>
      </c>
      <c r="H690">
        <v>2</v>
      </c>
      <c r="I690">
        <v>0</v>
      </c>
      <c r="J690">
        <v>53.1</v>
      </c>
      <c r="K690">
        <v>37</v>
      </c>
      <c r="L690">
        <v>6.2437539448613997</v>
      </c>
      <c r="M690">
        <v>2.0250012794145</v>
      </c>
      <c r="N690">
        <v>0</v>
      </c>
      <c r="O690">
        <v>0.23696682464454899</v>
      </c>
      <c r="P690">
        <v>0.28735632183908</v>
      </c>
      <c r="Q690">
        <v>2.70000170588601</v>
      </c>
      <c r="R690">
        <v>2.4878428725895398</v>
      </c>
      <c r="S690">
        <v>1.3187209963798501</v>
      </c>
      <c r="T690">
        <v>26.704100176691963</v>
      </c>
      <c r="U690">
        <v>1.16250073447869</v>
      </c>
    </row>
    <row r="691" spans="1:21" x14ac:dyDescent="0.45">
      <c r="A691">
        <v>1992</v>
      </c>
      <c r="B691" t="s">
        <v>1168</v>
      </c>
      <c r="C691" t="s">
        <v>199</v>
      </c>
      <c r="D691">
        <v>11</v>
      </c>
      <c r="E691">
        <v>11</v>
      </c>
      <c r="F691">
        <v>1</v>
      </c>
      <c r="G691">
        <v>5</v>
      </c>
      <c r="H691">
        <v>2</v>
      </c>
      <c r="I691">
        <v>0</v>
      </c>
      <c r="J691">
        <v>61.1</v>
      </c>
      <c r="K691">
        <v>16</v>
      </c>
      <c r="L691">
        <v>2.3478256975545899</v>
      </c>
      <c r="M691">
        <v>1.4673910609716201</v>
      </c>
      <c r="N691">
        <v>0.29347821219432402</v>
      </c>
      <c r="O691">
        <v>0.31300813008130002</v>
      </c>
      <c r="P691">
        <v>0.32894736842105199</v>
      </c>
      <c r="Q691">
        <v>3.6684776524290501</v>
      </c>
      <c r="R691">
        <v>3.2724485871471898</v>
      </c>
      <c r="S691">
        <v>1.3173182010650599</v>
      </c>
      <c r="T691">
        <v>19.400504415685429</v>
      </c>
      <c r="U691">
        <v>1.4184780256059</v>
      </c>
    </row>
    <row r="692" spans="1:21" x14ac:dyDescent="0.45">
      <c r="A692">
        <v>1960</v>
      </c>
      <c r="B692" t="s">
        <v>774</v>
      </c>
      <c r="C692" t="s">
        <v>46</v>
      </c>
      <c r="D692">
        <v>11</v>
      </c>
      <c r="E692">
        <v>8</v>
      </c>
      <c r="F692">
        <v>0.72727272727272729</v>
      </c>
      <c r="G692">
        <v>3</v>
      </c>
      <c r="H692">
        <v>1</v>
      </c>
      <c r="I692">
        <v>0</v>
      </c>
      <c r="J692">
        <v>60</v>
      </c>
      <c r="K692">
        <v>36</v>
      </c>
      <c r="L692">
        <v>5.4</v>
      </c>
      <c r="M692">
        <v>2.7</v>
      </c>
      <c r="N692">
        <v>0.45</v>
      </c>
      <c r="O692">
        <v>0.22026431718061601</v>
      </c>
      <c r="P692">
        <v>0.25</v>
      </c>
      <c r="Q692">
        <v>2.25</v>
      </c>
      <c r="R692">
        <v>2.92696270942688</v>
      </c>
      <c r="S692">
        <v>1.3163151741027801</v>
      </c>
      <c r="T692">
        <v>19.385732564059126</v>
      </c>
      <c r="U692">
        <v>1.13333333333333</v>
      </c>
    </row>
    <row r="693" spans="1:21" x14ac:dyDescent="0.45">
      <c r="A693">
        <v>2015</v>
      </c>
      <c r="B693" t="s">
        <v>633</v>
      </c>
      <c r="C693" t="s">
        <v>121</v>
      </c>
      <c r="D693">
        <v>31</v>
      </c>
      <c r="E693">
        <v>31</v>
      </c>
      <c r="F693">
        <v>1</v>
      </c>
      <c r="G693">
        <v>12</v>
      </c>
      <c r="H693">
        <v>11</v>
      </c>
      <c r="I693">
        <v>0</v>
      </c>
      <c r="J693">
        <v>177.2</v>
      </c>
      <c r="K693">
        <v>141</v>
      </c>
      <c r="L693">
        <v>7.1425883002833102</v>
      </c>
      <c r="M693">
        <v>3.2420258951640499</v>
      </c>
      <c r="N693">
        <v>0.81050647379101404</v>
      </c>
      <c r="O693">
        <v>0.25261584454409503</v>
      </c>
      <c r="P693">
        <v>0.298828125</v>
      </c>
      <c r="Q693">
        <v>3.9512190597311898</v>
      </c>
      <c r="R693">
        <v>4.0172709471193704</v>
      </c>
      <c r="S693">
        <v>1.3132525682449301</v>
      </c>
      <c r="T693">
        <v>6.8628037437315701</v>
      </c>
      <c r="U693">
        <v>1.31144450273129</v>
      </c>
    </row>
    <row r="694" spans="1:21" x14ac:dyDescent="0.45">
      <c r="A694">
        <v>2012</v>
      </c>
      <c r="B694" t="s">
        <v>63</v>
      </c>
      <c r="C694" t="s">
        <v>43</v>
      </c>
      <c r="D694">
        <v>10</v>
      </c>
      <c r="E694">
        <v>10</v>
      </c>
      <c r="F694">
        <v>1</v>
      </c>
      <c r="G694">
        <v>3</v>
      </c>
      <c r="H694">
        <v>5</v>
      </c>
      <c r="I694">
        <v>0</v>
      </c>
      <c r="J694">
        <v>59.1</v>
      </c>
      <c r="K694">
        <v>70</v>
      </c>
      <c r="L694">
        <v>10.617978438300501</v>
      </c>
      <c r="M694">
        <v>3.9438205627973302</v>
      </c>
      <c r="N694">
        <v>0.75842703130718003</v>
      </c>
      <c r="O694">
        <v>0.194444444444444</v>
      </c>
      <c r="P694">
        <v>0.26241134751772999</v>
      </c>
      <c r="Q694">
        <v>2.7303373127058399</v>
      </c>
      <c r="R694">
        <v>3.2966993033803198</v>
      </c>
      <c r="S694">
        <v>1.30519294738769</v>
      </c>
      <c r="T694">
        <v>21.144125747680576</v>
      </c>
      <c r="U694">
        <v>1.1460675139752901</v>
      </c>
    </row>
    <row r="695" spans="1:21" x14ac:dyDescent="0.45">
      <c r="A695">
        <v>2010</v>
      </c>
      <c r="B695" t="s">
        <v>1162</v>
      </c>
      <c r="C695" t="s">
        <v>124</v>
      </c>
      <c r="D695">
        <v>12</v>
      </c>
      <c r="E695">
        <v>12</v>
      </c>
      <c r="F695">
        <v>1</v>
      </c>
      <c r="G695">
        <v>5</v>
      </c>
      <c r="H695">
        <v>2</v>
      </c>
      <c r="I695">
        <v>0</v>
      </c>
      <c r="J695">
        <v>64</v>
      </c>
      <c r="K695">
        <v>37</v>
      </c>
      <c r="L695">
        <v>5.203125</v>
      </c>
      <c r="M695">
        <v>2.109375</v>
      </c>
      <c r="N695">
        <v>0.5625</v>
      </c>
      <c r="O695">
        <v>0.25600000000000001</v>
      </c>
      <c r="P695">
        <v>0.28708133971291799</v>
      </c>
      <c r="Q695">
        <v>3.65625</v>
      </c>
      <c r="R695">
        <v>3.5309674263000401</v>
      </c>
      <c r="S695">
        <v>1.3028534650802599</v>
      </c>
      <c r="T695">
        <v>17.588521778583509</v>
      </c>
      <c r="U695">
        <v>1.234375</v>
      </c>
    </row>
    <row r="696" spans="1:21" x14ac:dyDescent="0.45">
      <c r="A696">
        <v>2005</v>
      </c>
      <c r="B696" t="s">
        <v>1359</v>
      </c>
      <c r="C696" t="s">
        <v>46</v>
      </c>
      <c r="D696">
        <v>17</v>
      </c>
      <c r="E696">
        <v>17</v>
      </c>
      <c r="F696">
        <v>1</v>
      </c>
      <c r="G696">
        <v>8</v>
      </c>
      <c r="H696">
        <v>5</v>
      </c>
      <c r="I696">
        <v>0</v>
      </c>
      <c r="J696">
        <v>111.2</v>
      </c>
      <c r="K696">
        <v>45</v>
      </c>
      <c r="L696">
        <v>3.6268660020393</v>
      </c>
      <c r="M696">
        <v>2.49850769029374</v>
      </c>
      <c r="N696">
        <v>0.72537320040786002</v>
      </c>
      <c r="O696">
        <v>0.25</v>
      </c>
      <c r="P696">
        <v>0.26203208556149699</v>
      </c>
      <c r="Q696">
        <v>4.0298511133770001</v>
      </c>
      <c r="R696">
        <v>4.2558521741789397</v>
      </c>
      <c r="S696">
        <v>1.29775643348693</v>
      </c>
      <c r="T696">
        <v>12.3668554249931</v>
      </c>
      <c r="U696">
        <v>1.23582100810228</v>
      </c>
    </row>
    <row r="697" spans="1:21" x14ac:dyDescent="0.45">
      <c r="A697">
        <v>1978</v>
      </c>
      <c r="B697" t="s">
        <v>384</v>
      </c>
      <c r="C697" t="s">
        <v>379</v>
      </c>
      <c r="D697">
        <v>9</v>
      </c>
      <c r="E697">
        <v>9</v>
      </c>
      <c r="F697">
        <v>1</v>
      </c>
      <c r="G697">
        <v>4</v>
      </c>
      <c r="H697">
        <v>2</v>
      </c>
      <c r="I697">
        <v>0</v>
      </c>
      <c r="J697">
        <v>59</v>
      </c>
      <c r="K697">
        <v>48</v>
      </c>
      <c r="L697">
        <v>7.3220338983050803</v>
      </c>
      <c r="M697">
        <v>3.0508474576271101</v>
      </c>
      <c r="N697">
        <v>0.45762711864406702</v>
      </c>
      <c r="O697">
        <v>0.228699551569506</v>
      </c>
      <c r="P697">
        <v>0.27906976744186002</v>
      </c>
      <c r="Q697">
        <v>2.5932203389830502</v>
      </c>
      <c r="R697">
        <v>2.6865380262924399</v>
      </c>
      <c r="S697">
        <v>1.2973890304565401</v>
      </c>
      <c r="T697">
        <v>23.35300254821772</v>
      </c>
      <c r="U697">
        <v>1.20338983050847</v>
      </c>
    </row>
    <row r="698" spans="1:21" x14ac:dyDescent="0.45">
      <c r="A698">
        <v>1978</v>
      </c>
      <c r="B698" t="s">
        <v>1095</v>
      </c>
      <c r="C698" t="s">
        <v>95</v>
      </c>
      <c r="D698">
        <v>30</v>
      </c>
      <c r="E698">
        <v>30</v>
      </c>
      <c r="F698">
        <v>1</v>
      </c>
      <c r="G698">
        <v>11</v>
      </c>
      <c r="H698">
        <v>10</v>
      </c>
      <c r="I698">
        <v>0</v>
      </c>
      <c r="J698">
        <v>177</v>
      </c>
      <c r="K698">
        <v>88</v>
      </c>
      <c r="L698">
        <v>4.4745758854428797</v>
      </c>
      <c r="M698">
        <v>3.8644064465188501</v>
      </c>
      <c r="N698">
        <v>0.91525415838604396</v>
      </c>
      <c r="O698">
        <v>0.23259259259259199</v>
      </c>
      <c r="P698">
        <v>0.244288224956063</v>
      </c>
      <c r="Q698">
        <v>3.50847427381317</v>
      </c>
      <c r="R698">
        <v>4.2006621807814701</v>
      </c>
      <c r="S698">
        <v>1.2905021905898999</v>
      </c>
      <c r="T698">
        <v>6.9687118291854597</v>
      </c>
      <c r="U698">
        <v>1.31638406730832</v>
      </c>
    </row>
    <row r="699" spans="1:21" x14ac:dyDescent="0.45">
      <c r="A699">
        <v>1953</v>
      </c>
      <c r="B699" t="s">
        <v>1451</v>
      </c>
      <c r="C699" t="s">
        <v>322</v>
      </c>
      <c r="D699">
        <v>33</v>
      </c>
      <c r="E699">
        <v>18</v>
      </c>
      <c r="F699">
        <v>0.54545454545454541</v>
      </c>
      <c r="G699">
        <v>9</v>
      </c>
      <c r="H699">
        <v>4</v>
      </c>
      <c r="I699">
        <v>0</v>
      </c>
      <c r="J699">
        <v>115</v>
      </c>
      <c r="K699">
        <v>82</v>
      </c>
      <c r="L699">
        <v>6.4173913043478201</v>
      </c>
      <c r="M699">
        <v>5.0086956521739099</v>
      </c>
      <c r="N699">
        <v>0.93913043478260805</v>
      </c>
      <c r="O699">
        <v>0.278145695364238</v>
      </c>
      <c r="P699">
        <v>0.317548746518105</v>
      </c>
      <c r="Q699">
        <v>4.2260869565217298</v>
      </c>
      <c r="R699">
        <v>4.21690936710523</v>
      </c>
      <c r="S699">
        <v>1.28936207294464</v>
      </c>
      <c r="T699">
        <v>6.3295956308191421</v>
      </c>
      <c r="U699">
        <v>1.6521739130434701</v>
      </c>
    </row>
    <row r="700" spans="1:21" x14ac:dyDescent="0.45">
      <c r="A700">
        <v>1921</v>
      </c>
      <c r="B700" t="s">
        <v>1042</v>
      </c>
      <c r="C700" t="s">
        <v>54</v>
      </c>
      <c r="D700">
        <v>21</v>
      </c>
      <c r="E700">
        <v>11</v>
      </c>
      <c r="F700">
        <v>0.52380952380952384</v>
      </c>
      <c r="G700">
        <v>7</v>
      </c>
      <c r="H700">
        <v>6</v>
      </c>
      <c r="I700">
        <v>1</v>
      </c>
      <c r="J700">
        <v>118.1</v>
      </c>
      <c r="K700">
        <v>44</v>
      </c>
      <c r="L700">
        <v>3.3464798801200399</v>
      </c>
      <c r="M700">
        <v>1.97746538370729</v>
      </c>
      <c r="N700">
        <v>0.38028180455909499</v>
      </c>
      <c r="O700">
        <v>0.25490196078431299</v>
      </c>
      <c r="P700">
        <v>0.27317073170731698</v>
      </c>
      <c r="Q700">
        <v>3.3464798801200399</v>
      </c>
      <c r="R700">
        <v>3.6011511387794202</v>
      </c>
      <c r="S700">
        <v>1.2853187322616499</v>
      </c>
      <c r="T700">
        <v>9.91531593458987</v>
      </c>
      <c r="U700">
        <v>1.20845106782112</v>
      </c>
    </row>
    <row r="701" spans="1:21" x14ac:dyDescent="0.45">
      <c r="A701">
        <v>2001</v>
      </c>
      <c r="B701" t="s">
        <v>1664</v>
      </c>
      <c r="C701" t="s">
        <v>59</v>
      </c>
      <c r="D701">
        <v>25</v>
      </c>
      <c r="E701">
        <v>25</v>
      </c>
      <c r="F701">
        <v>1</v>
      </c>
      <c r="G701">
        <v>11</v>
      </c>
      <c r="H701">
        <v>10</v>
      </c>
      <c r="I701">
        <v>0</v>
      </c>
      <c r="J701">
        <v>151.1</v>
      </c>
      <c r="K701">
        <v>94</v>
      </c>
      <c r="L701">
        <v>5.5903085579324596</v>
      </c>
      <c r="M701">
        <v>2.85462564660381</v>
      </c>
      <c r="N701">
        <v>1.3678414556643199</v>
      </c>
      <c r="O701">
        <v>0.27666666666666601</v>
      </c>
      <c r="P701">
        <v>0.29606625258799102</v>
      </c>
      <c r="Q701">
        <v>4.75770941100635</v>
      </c>
      <c r="R701">
        <v>4.8332778585035996</v>
      </c>
      <c r="S701">
        <v>1.28128433227539</v>
      </c>
      <c r="T701">
        <v>8.3027224731445273</v>
      </c>
      <c r="U701">
        <v>1.4140969638268801</v>
      </c>
    </row>
    <row r="702" spans="1:21" x14ac:dyDescent="0.45">
      <c r="A702">
        <v>2000</v>
      </c>
      <c r="B702" t="s">
        <v>1626</v>
      </c>
      <c r="C702" t="s">
        <v>124</v>
      </c>
      <c r="D702">
        <v>22</v>
      </c>
      <c r="E702">
        <v>22</v>
      </c>
      <c r="F702">
        <v>1</v>
      </c>
      <c r="G702">
        <v>8</v>
      </c>
      <c r="H702">
        <v>7</v>
      </c>
      <c r="I702">
        <v>0</v>
      </c>
      <c r="J702">
        <v>118</v>
      </c>
      <c r="K702">
        <v>79</v>
      </c>
      <c r="L702">
        <v>6.0254237288135597</v>
      </c>
      <c r="M702">
        <v>4.5</v>
      </c>
      <c r="N702">
        <v>0.91525423728813504</v>
      </c>
      <c r="O702">
        <v>0.25657894736842102</v>
      </c>
      <c r="P702">
        <v>0.28767123287671198</v>
      </c>
      <c r="Q702">
        <v>4.6525423728813502</v>
      </c>
      <c r="R702">
        <v>4.7443373534638997</v>
      </c>
      <c r="S702">
        <v>1.2771421670913601</v>
      </c>
      <c r="T702">
        <v>9.4044105031272878</v>
      </c>
      <c r="U702">
        <v>1.49152542372881</v>
      </c>
    </row>
    <row r="703" spans="1:21" x14ac:dyDescent="0.45">
      <c r="A703">
        <v>2008</v>
      </c>
      <c r="B703" t="s">
        <v>1910</v>
      </c>
      <c r="C703" t="s">
        <v>229</v>
      </c>
      <c r="D703">
        <v>22</v>
      </c>
      <c r="E703">
        <v>22</v>
      </c>
      <c r="F703">
        <v>1</v>
      </c>
      <c r="G703">
        <v>6</v>
      </c>
      <c r="H703">
        <v>12</v>
      </c>
      <c r="I703">
        <v>0</v>
      </c>
      <c r="J703">
        <v>129</v>
      </c>
      <c r="K703">
        <v>72</v>
      </c>
      <c r="L703">
        <v>5.0232552197768001</v>
      </c>
      <c r="M703">
        <v>3.2790693795765198</v>
      </c>
      <c r="N703">
        <v>0.83720920329613402</v>
      </c>
      <c r="O703">
        <v>0.27821011673151702</v>
      </c>
      <c r="P703">
        <v>0.30465116279069698</v>
      </c>
      <c r="Q703">
        <v>5.51162725503288</v>
      </c>
      <c r="R703">
        <v>4.4343437073788401</v>
      </c>
      <c r="S703">
        <v>1.2741844654083201</v>
      </c>
      <c r="T703">
        <v>9.3826310634612664</v>
      </c>
      <c r="U703">
        <v>1.4728680428357901</v>
      </c>
    </row>
    <row r="704" spans="1:21" x14ac:dyDescent="0.45">
      <c r="A704">
        <v>1975</v>
      </c>
      <c r="B704" t="s">
        <v>1192</v>
      </c>
      <c r="C704" t="s">
        <v>240</v>
      </c>
      <c r="D704">
        <v>13</v>
      </c>
      <c r="E704">
        <v>13</v>
      </c>
      <c r="F704">
        <v>1</v>
      </c>
      <c r="G704">
        <v>5</v>
      </c>
      <c r="H704">
        <v>5</v>
      </c>
      <c r="I704">
        <v>0</v>
      </c>
      <c r="J704">
        <v>80</v>
      </c>
      <c r="K704">
        <v>57</v>
      </c>
      <c r="L704">
        <v>6.4125006115437104</v>
      </c>
      <c r="M704">
        <v>2.1375002038479001</v>
      </c>
      <c r="N704">
        <v>0.90000008583069602</v>
      </c>
      <c r="O704">
        <v>0.26006191950464302</v>
      </c>
      <c r="P704">
        <v>0.29457364341085202</v>
      </c>
      <c r="Q704">
        <v>3.7125003540516199</v>
      </c>
      <c r="R704">
        <v>3.1747883880138401</v>
      </c>
      <c r="S704">
        <v>1.27397656440734</v>
      </c>
      <c r="T704">
        <v>15.875707956460698</v>
      </c>
      <c r="U704">
        <v>1.28750012278558</v>
      </c>
    </row>
    <row r="705" spans="1:21" x14ac:dyDescent="0.45">
      <c r="A705">
        <v>1944</v>
      </c>
      <c r="B705" t="s">
        <v>678</v>
      </c>
      <c r="C705" t="s">
        <v>46</v>
      </c>
      <c r="D705">
        <v>19</v>
      </c>
      <c r="E705">
        <v>16</v>
      </c>
      <c r="F705">
        <v>0.84210526315789469</v>
      </c>
      <c r="G705">
        <v>5</v>
      </c>
      <c r="H705">
        <v>7</v>
      </c>
      <c r="I705">
        <v>0</v>
      </c>
      <c r="J705">
        <v>102.2</v>
      </c>
      <c r="K705">
        <v>63</v>
      </c>
      <c r="L705">
        <v>5.5227253574976896</v>
      </c>
      <c r="M705">
        <v>4.55843997761714</v>
      </c>
      <c r="N705">
        <v>0.26298692178560401</v>
      </c>
      <c r="O705">
        <v>0.25125628140703499</v>
      </c>
      <c r="P705">
        <v>0.29216867469879498</v>
      </c>
      <c r="Q705">
        <v>4.55843997761714</v>
      </c>
      <c r="R705">
        <v>3.43410141594725</v>
      </c>
      <c r="S705">
        <v>1.2725794315338099</v>
      </c>
      <c r="T705">
        <v>10.850414100446168</v>
      </c>
      <c r="U705">
        <v>1.48051896708933</v>
      </c>
    </row>
    <row r="706" spans="1:21" x14ac:dyDescent="0.45">
      <c r="A706">
        <v>1929</v>
      </c>
      <c r="B706" t="s">
        <v>1573</v>
      </c>
      <c r="C706" t="s">
        <v>37</v>
      </c>
      <c r="D706">
        <v>22</v>
      </c>
      <c r="E706">
        <v>13</v>
      </c>
      <c r="F706">
        <v>0.59090909090909094</v>
      </c>
      <c r="G706">
        <v>7</v>
      </c>
      <c r="H706">
        <v>6</v>
      </c>
      <c r="I706">
        <v>1</v>
      </c>
      <c r="J706">
        <v>108</v>
      </c>
      <c r="K706">
        <v>19</v>
      </c>
      <c r="L706">
        <v>1.5833333333333299</v>
      </c>
      <c r="M706">
        <v>2.8333333333333299</v>
      </c>
      <c r="N706">
        <v>0.33333333333333298</v>
      </c>
      <c r="O706">
        <v>0.28103044496487101</v>
      </c>
      <c r="P706">
        <v>0.287128712871287</v>
      </c>
      <c r="Q706">
        <v>4.5</v>
      </c>
      <c r="R706">
        <v>4.4977271786442499</v>
      </c>
      <c r="S706">
        <v>1.2723848819732599</v>
      </c>
      <c r="T706">
        <v>9.369379585439459</v>
      </c>
      <c r="U706">
        <v>1.42592592592592</v>
      </c>
    </row>
    <row r="707" spans="1:21" x14ac:dyDescent="0.45">
      <c r="A707">
        <v>1991</v>
      </c>
      <c r="B707" t="s">
        <v>1994</v>
      </c>
      <c r="C707" t="s">
        <v>46</v>
      </c>
      <c r="D707">
        <v>23</v>
      </c>
      <c r="E707">
        <v>23</v>
      </c>
      <c r="F707">
        <v>1</v>
      </c>
      <c r="G707">
        <v>6</v>
      </c>
      <c r="H707">
        <v>11</v>
      </c>
      <c r="I707">
        <v>0</v>
      </c>
      <c r="J707">
        <v>127</v>
      </c>
      <c r="K707">
        <v>62</v>
      </c>
      <c r="L707">
        <v>4.3937007874015697</v>
      </c>
      <c r="M707">
        <v>2.3385826771653502</v>
      </c>
      <c r="N707">
        <v>1.0629921259842501</v>
      </c>
      <c r="O707">
        <v>0.29827915869980798</v>
      </c>
      <c r="P707">
        <v>0.316143497757847</v>
      </c>
      <c r="Q707">
        <v>5.9527559055118102</v>
      </c>
      <c r="R707">
        <v>4.3360456849646303</v>
      </c>
      <c r="S707">
        <v>1.27147877216339</v>
      </c>
      <c r="T707">
        <v>8.9556330908899646</v>
      </c>
      <c r="U707">
        <v>1.4881889763779499</v>
      </c>
    </row>
    <row r="708" spans="1:21" x14ac:dyDescent="0.45">
      <c r="A708">
        <v>1925</v>
      </c>
      <c r="B708" t="s">
        <v>928</v>
      </c>
      <c r="C708" t="s">
        <v>240</v>
      </c>
      <c r="D708">
        <v>20</v>
      </c>
      <c r="E708">
        <v>16</v>
      </c>
      <c r="F708">
        <v>0.8</v>
      </c>
      <c r="G708">
        <v>11</v>
      </c>
      <c r="H708">
        <v>5</v>
      </c>
      <c r="I708">
        <v>0</v>
      </c>
      <c r="J708">
        <v>144.19999999999999</v>
      </c>
      <c r="K708">
        <v>26</v>
      </c>
      <c r="L708">
        <v>1.6175111226524701</v>
      </c>
      <c r="M708">
        <v>2.92396241402562</v>
      </c>
      <c r="N708">
        <v>0.43548376379105003</v>
      </c>
      <c r="O708">
        <v>0.266547406082289</v>
      </c>
      <c r="P708">
        <v>0.26996197718631099</v>
      </c>
      <c r="Q708">
        <v>3.0483863465373502</v>
      </c>
      <c r="R708">
        <v>4.6598146701295802</v>
      </c>
      <c r="S708">
        <v>1.2688848972320499</v>
      </c>
      <c r="T708">
        <v>10.277967667579604</v>
      </c>
      <c r="U708">
        <v>1.3548383762388201</v>
      </c>
    </row>
    <row r="709" spans="1:21" x14ac:dyDescent="0.45">
      <c r="A709">
        <v>1997</v>
      </c>
      <c r="B709" t="s">
        <v>1520</v>
      </c>
      <c r="C709" t="s">
        <v>34</v>
      </c>
      <c r="D709">
        <v>16</v>
      </c>
      <c r="E709">
        <v>16</v>
      </c>
      <c r="F709">
        <v>1</v>
      </c>
      <c r="G709">
        <v>8</v>
      </c>
      <c r="H709">
        <v>3</v>
      </c>
      <c r="I709">
        <v>0</v>
      </c>
      <c r="J709">
        <v>90.1</v>
      </c>
      <c r="K709">
        <v>63</v>
      </c>
      <c r="L709">
        <v>6.2767520606964098</v>
      </c>
      <c r="M709">
        <v>3.4870844781646699</v>
      </c>
      <c r="N709">
        <v>0.89667886581377299</v>
      </c>
      <c r="O709">
        <v>0.232758620689655</v>
      </c>
      <c r="P709">
        <v>0.26086956521739102</v>
      </c>
      <c r="Q709">
        <v>4.3837633439784396</v>
      </c>
      <c r="R709">
        <v>4.3379937850381003</v>
      </c>
      <c r="S709">
        <v>1.2685912847518901</v>
      </c>
      <c r="T709">
        <v>12.844486758112888</v>
      </c>
      <c r="U709">
        <v>1.2841326967209501</v>
      </c>
    </row>
    <row r="710" spans="1:21" x14ac:dyDescent="0.45">
      <c r="A710">
        <v>1990</v>
      </c>
      <c r="B710" t="s">
        <v>1179</v>
      </c>
      <c r="C710" t="s">
        <v>30</v>
      </c>
      <c r="D710">
        <v>15</v>
      </c>
      <c r="E710">
        <v>15</v>
      </c>
      <c r="F710">
        <v>1</v>
      </c>
      <c r="G710">
        <v>5</v>
      </c>
      <c r="H710">
        <v>6</v>
      </c>
      <c r="I710">
        <v>0</v>
      </c>
      <c r="J710">
        <v>97.2</v>
      </c>
      <c r="K710">
        <v>49</v>
      </c>
      <c r="L710">
        <v>4.5153581266249203</v>
      </c>
      <c r="M710">
        <v>2.8566551413341301</v>
      </c>
      <c r="N710">
        <v>0.737201326795906</v>
      </c>
      <c r="O710">
        <v>0.25848563968668398</v>
      </c>
      <c r="P710">
        <v>0.27914110429447803</v>
      </c>
      <c r="Q710">
        <v>3.6860066339795301</v>
      </c>
      <c r="R710">
        <v>3.85266756324671</v>
      </c>
      <c r="S710">
        <v>1.2684471607208201</v>
      </c>
      <c r="T710">
        <v>13.699229335784858</v>
      </c>
      <c r="U710">
        <v>1.3310579511592699</v>
      </c>
    </row>
    <row r="711" spans="1:21" x14ac:dyDescent="0.45">
      <c r="A711">
        <v>2017</v>
      </c>
      <c r="B711" t="s">
        <v>175</v>
      </c>
      <c r="C711" t="s">
        <v>56</v>
      </c>
      <c r="D711">
        <v>14</v>
      </c>
      <c r="E711">
        <v>14</v>
      </c>
      <c r="F711">
        <v>1</v>
      </c>
      <c r="G711">
        <v>5</v>
      </c>
      <c r="H711">
        <v>4</v>
      </c>
      <c r="I711">
        <v>0</v>
      </c>
      <c r="J711">
        <v>81.2</v>
      </c>
      <c r="K711">
        <v>79</v>
      </c>
      <c r="L711">
        <v>8.7061235334277693</v>
      </c>
      <c r="M711">
        <v>3.4163269561552001</v>
      </c>
      <c r="N711">
        <v>1.1020409535984499</v>
      </c>
      <c r="O711">
        <v>0.22697368421052599</v>
      </c>
      <c r="P711">
        <v>0.27441860465116202</v>
      </c>
      <c r="Q711">
        <v>3.4163269561552001</v>
      </c>
      <c r="R711">
        <v>4.1372316529680404</v>
      </c>
      <c r="S711">
        <v>1.26582038402557</v>
      </c>
      <c r="T711">
        <v>14.647350158010166</v>
      </c>
      <c r="U711">
        <v>1.2244899484427201</v>
      </c>
    </row>
    <row r="712" spans="1:21" x14ac:dyDescent="0.45">
      <c r="A712">
        <v>1977</v>
      </c>
      <c r="B712" t="s">
        <v>471</v>
      </c>
      <c r="C712" t="s">
        <v>73</v>
      </c>
      <c r="D712">
        <v>35</v>
      </c>
      <c r="E712">
        <v>35</v>
      </c>
      <c r="F712">
        <v>1</v>
      </c>
      <c r="G712">
        <v>12</v>
      </c>
      <c r="H712">
        <v>17</v>
      </c>
      <c r="I712">
        <v>0</v>
      </c>
      <c r="J712">
        <v>201.1</v>
      </c>
      <c r="K712">
        <v>135</v>
      </c>
      <c r="L712">
        <v>6.0347679070091003</v>
      </c>
      <c r="M712">
        <v>4.2019865426581902</v>
      </c>
      <c r="N712">
        <v>0.98344365892000196</v>
      </c>
      <c r="O712">
        <v>0.26124999999999998</v>
      </c>
      <c r="P712">
        <v>0.290824261275272</v>
      </c>
      <c r="Q712">
        <v>3.79966868219091</v>
      </c>
      <c r="R712">
        <v>4.2777780436971797</v>
      </c>
      <c r="S712">
        <v>1.2619644403457599</v>
      </c>
      <c r="T712">
        <v>5.8410925524575177</v>
      </c>
      <c r="U712">
        <v>1.50496681137757</v>
      </c>
    </row>
    <row r="713" spans="1:21" x14ac:dyDescent="0.45">
      <c r="A713">
        <v>2017</v>
      </c>
      <c r="B713" t="s">
        <v>274</v>
      </c>
      <c r="C713" t="s">
        <v>132</v>
      </c>
      <c r="D713">
        <v>26</v>
      </c>
      <c r="E713">
        <v>26</v>
      </c>
      <c r="F713">
        <v>1</v>
      </c>
      <c r="G713">
        <v>8</v>
      </c>
      <c r="H713">
        <v>10</v>
      </c>
      <c r="I713">
        <v>0</v>
      </c>
      <c r="J713">
        <v>133</v>
      </c>
      <c r="K713">
        <v>140</v>
      </c>
      <c r="L713">
        <v>9.47368312363208</v>
      </c>
      <c r="M713">
        <v>3.85714241462163</v>
      </c>
      <c r="N713">
        <v>1.6917291292200101</v>
      </c>
      <c r="O713">
        <v>0.27533460803059201</v>
      </c>
      <c r="P713">
        <v>0.33240223463687102</v>
      </c>
      <c r="Q713">
        <v>6.0225557000232497</v>
      </c>
      <c r="R713">
        <v>4.8719252118234797</v>
      </c>
      <c r="S713">
        <v>1.26078784465789</v>
      </c>
      <c r="T713">
        <v>7.8556781090222376</v>
      </c>
      <c r="U713">
        <v>1.5112780221032101</v>
      </c>
    </row>
    <row r="714" spans="1:21" x14ac:dyDescent="0.45">
      <c r="A714">
        <v>1971</v>
      </c>
      <c r="B714" t="s">
        <v>513</v>
      </c>
      <c r="C714" t="s">
        <v>753</v>
      </c>
      <c r="D714">
        <v>18</v>
      </c>
      <c r="E714">
        <v>18</v>
      </c>
      <c r="F714">
        <v>1</v>
      </c>
      <c r="G714">
        <v>5</v>
      </c>
      <c r="H714">
        <v>9</v>
      </c>
      <c r="I714">
        <v>0</v>
      </c>
      <c r="J714">
        <v>124.2</v>
      </c>
      <c r="K714">
        <v>89</v>
      </c>
      <c r="L714">
        <v>6.4251318548713297</v>
      </c>
      <c r="M714">
        <v>3.8262021158222499</v>
      </c>
      <c r="N714">
        <v>0.72192492751363202</v>
      </c>
      <c r="O714">
        <v>0.22413793103448201</v>
      </c>
      <c r="P714">
        <v>0.25753424657534202</v>
      </c>
      <c r="Q714">
        <v>3.4652396520654301</v>
      </c>
      <c r="R714">
        <v>3.5822483438253099</v>
      </c>
      <c r="S714">
        <v>1.26078712940216</v>
      </c>
      <c r="T714">
        <v>11.347084164619439</v>
      </c>
      <c r="U714">
        <v>1.25935792910711</v>
      </c>
    </row>
    <row r="715" spans="1:21" x14ac:dyDescent="0.45">
      <c r="A715">
        <v>2001</v>
      </c>
      <c r="B715" t="s">
        <v>1099</v>
      </c>
      <c r="C715" t="s">
        <v>132</v>
      </c>
      <c r="D715">
        <v>11</v>
      </c>
      <c r="E715">
        <v>11</v>
      </c>
      <c r="F715">
        <v>1</v>
      </c>
      <c r="G715">
        <v>3</v>
      </c>
      <c r="H715">
        <v>2</v>
      </c>
      <c r="I715">
        <v>0</v>
      </c>
      <c r="J715">
        <v>69</v>
      </c>
      <c r="K715">
        <v>40</v>
      </c>
      <c r="L715">
        <v>5.2173918812397204</v>
      </c>
      <c r="M715">
        <v>3.7826091138988001</v>
      </c>
      <c r="N715">
        <v>0.26086959406198601</v>
      </c>
      <c r="O715">
        <v>0.22440944881889699</v>
      </c>
      <c r="P715">
        <v>0.25943396226415</v>
      </c>
      <c r="Q715">
        <v>3.5217395198368102</v>
      </c>
      <c r="R715">
        <v>3.7882673458851799</v>
      </c>
      <c r="S715">
        <v>1.2604172229766799</v>
      </c>
      <c r="T715">
        <v>18.562508192929286</v>
      </c>
      <c r="U715">
        <v>1.2463769494072601</v>
      </c>
    </row>
    <row r="716" spans="1:21" x14ac:dyDescent="0.45">
      <c r="A716">
        <v>2018</v>
      </c>
      <c r="B716" t="s">
        <v>628</v>
      </c>
      <c r="C716" t="s">
        <v>115</v>
      </c>
      <c r="D716">
        <v>25</v>
      </c>
      <c r="E716">
        <v>25</v>
      </c>
      <c r="F716">
        <v>1</v>
      </c>
      <c r="G716">
        <v>4</v>
      </c>
      <c r="H716">
        <v>9</v>
      </c>
      <c r="I716">
        <v>0</v>
      </c>
      <c r="J716">
        <v>126.1</v>
      </c>
      <c r="K716">
        <v>130</v>
      </c>
      <c r="L716">
        <v>9.2612129745915794</v>
      </c>
      <c r="M716">
        <v>3.8469653894457299</v>
      </c>
      <c r="N716">
        <v>1.06860149706825</v>
      </c>
      <c r="O716">
        <v>0.24795081967213101</v>
      </c>
      <c r="P716">
        <v>0.30903790087463501</v>
      </c>
      <c r="Q716">
        <v>4.4168861878821302</v>
      </c>
      <c r="R716">
        <v>4.0469750400095501</v>
      </c>
      <c r="S716">
        <v>1.25793480873107</v>
      </c>
      <c r="T716">
        <v>8.1514175605773325</v>
      </c>
      <c r="U716">
        <v>1.38522416286626</v>
      </c>
    </row>
    <row r="717" spans="1:21" x14ac:dyDescent="0.45">
      <c r="A717">
        <v>1995</v>
      </c>
      <c r="B717" t="s">
        <v>1711</v>
      </c>
      <c r="C717" t="s">
        <v>271</v>
      </c>
      <c r="D717">
        <v>10</v>
      </c>
      <c r="E717">
        <v>10</v>
      </c>
      <c r="F717">
        <v>1</v>
      </c>
      <c r="G717">
        <v>2</v>
      </c>
      <c r="H717">
        <v>5</v>
      </c>
      <c r="I717">
        <v>0</v>
      </c>
      <c r="J717">
        <v>59</v>
      </c>
      <c r="K717">
        <v>24</v>
      </c>
      <c r="L717">
        <v>3.6610169491525402</v>
      </c>
      <c r="M717">
        <v>1.6779661016949099</v>
      </c>
      <c r="N717">
        <v>0.61016949152542299</v>
      </c>
      <c r="O717">
        <v>0.31557377049180302</v>
      </c>
      <c r="P717">
        <v>0.33796296296296202</v>
      </c>
      <c r="Q717">
        <v>4.8813559322033901</v>
      </c>
      <c r="R717">
        <v>3.7812630491741599</v>
      </c>
      <c r="S717">
        <v>1.2569340467453001</v>
      </c>
      <c r="T717">
        <v>20.362331557273858</v>
      </c>
      <c r="U717">
        <v>1.49152542372881</v>
      </c>
    </row>
    <row r="718" spans="1:21" x14ac:dyDescent="0.45">
      <c r="A718">
        <v>1944</v>
      </c>
      <c r="B718" t="s">
        <v>1155</v>
      </c>
      <c r="C718" t="s">
        <v>762</v>
      </c>
      <c r="D718">
        <v>37</v>
      </c>
      <c r="E718">
        <v>24</v>
      </c>
      <c r="F718">
        <v>0.64864864864864868</v>
      </c>
      <c r="G718">
        <v>12</v>
      </c>
      <c r="H718">
        <v>10</v>
      </c>
      <c r="I718">
        <v>2</v>
      </c>
      <c r="J718">
        <v>165.1</v>
      </c>
      <c r="K718">
        <v>61</v>
      </c>
      <c r="L718">
        <v>3.3205651545842101</v>
      </c>
      <c r="M718">
        <v>3.4838716375965499</v>
      </c>
      <c r="N718">
        <v>0.544354943374461</v>
      </c>
      <c r="O718">
        <v>0.27736131934032898</v>
      </c>
      <c r="P718">
        <v>0.293624161073825</v>
      </c>
      <c r="Q718">
        <v>3.6471781206088898</v>
      </c>
      <c r="R718">
        <v>3.8840390716209798</v>
      </c>
      <c r="S718">
        <v>1.2565470337867699</v>
      </c>
      <c r="T718">
        <v>5.5016383641474782</v>
      </c>
      <c r="U718">
        <v>1.5060486766693399</v>
      </c>
    </row>
    <row r="719" spans="1:21" x14ac:dyDescent="0.45">
      <c r="A719">
        <v>1932</v>
      </c>
      <c r="B719" t="s">
        <v>1260</v>
      </c>
      <c r="C719" t="s">
        <v>355</v>
      </c>
      <c r="D719">
        <v>23</v>
      </c>
      <c r="E719">
        <v>18</v>
      </c>
      <c r="F719">
        <v>0.78260869565217395</v>
      </c>
      <c r="G719">
        <v>12</v>
      </c>
      <c r="H719">
        <v>5</v>
      </c>
      <c r="I719">
        <v>0</v>
      </c>
      <c r="J719">
        <v>150.1</v>
      </c>
      <c r="K719">
        <v>31</v>
      </c>
      <c r="L719">
        <v>1.8558762710176699</v>
      </c>
      <c r="M719">
        <v>2.8736148712531699</v>
      </c>
      <c r="N719">
        <v>0.65853674132885198</v>
      </c>
      <c r="O719">
        <v>0.26041666666666602</v>
      </c>
      <c r="P719">
        <v>0.26029962546816399</v>
      </c>
      <c r="Q719">
        <v>3.83148649500423</v>
      </c>
      <c r="R719">
        <v>4.5858184509270297</v>
      </c>
      <c r="S719">
        <v>1.25591599941253</v>
      </c>
      <c r="T719">
        <v>8.8460170393404294</v>
      </c>
      <c r="U719">
        <v>1.3170734826577</v>
      </c>
    </row>
    <row r="720" spans="1:21" x14ac:dyDescent="0.45">
      <c r="A720">
        <v>2017</v>
      </c>
      <c r="B720" t="s">
        <v>1684</v>
      </c>
      <c r="C720" t="s">
        <v>121</v>
      </c>
      <c r="D720">
        <v>24</v>
      </c>
      <c r="E720">
        <v>24</v>
      </c>
      <c r="F720">
        <v>1</v>
      </c>
      <c r="G720">
        <v>8</v>
      </c>
      <c r="H720">
        <v>12</v>
      </c>
      <c r="I720">
        <v>0</v>
      </c>
      <c r="J720">
        <v>149.19999999999999</v>
      </c>
      <c r="K720">
        <v>70</v>
      </c>
      <c r="L720">
        <v>4.2093539772168196</v>
      </c>
      <c r="M720">
        <v>2.1046769886084098</v>
      </c>
      <c r="N720">
        <v>1.0222716801812199</v>
      </c>
      <c r="O720">
        <v>0.28093645484949797</v>
      </c>
      <c r="P720">
        <v>0.29549902152641799</v>
      </c>
      <c r="Q720">
        <v>4.8106902596763703</v>
      </c>
      <c r="R720">
        <v>4.4004013446302599</v>
      </c>
      <c r="S720">
        <v>1.2550791501998899</v>
      </c>
      <c r="T720">
        <v>8.4717842638492566</v>
      </c>
      <c r="U720">
        <v>1.3563473926587499</v>
      </c>
    </row>
    <row r="721" spans="1:21" x14ac:dyDescent="0.45">
      <c r="A721">
        <v>1941</v>
      </c>
      <c r="B721" t="s">
        <v>1410</v>
      </c>
      <c r="C721" t="s">
        <v>106</v>
      </c>
      <c r="D721">
        <v>12</v>
      </c>
      <c r="E721">
        <v>8</v>
      </c>
      <c r="F721">
        <v>0.66666666666666663</v>
      </c>
      <c r="G721">
        <v>5</v>
      </c>
      <c r="H721">
        <v>3</v>
      </c>
      <c r="I721">
        <v>0</v>
      </c>
      <c r="J721">
        <v>61</v>
      </c>
      <c r="K721">
        <v>22</v>
      </c>
      <c r="L721">
        <v>3.2459016393442601</v>
      </c>
      <c r="M721">
        <v>1.91803278688524</v>
      </c>
      <c r="N721">
        <v>0.44262295081967201</v>
      </c>
      <c r="O721">
        <v>0.284552845528455</v>
      </c>
      <c r="P721">
        <v>0.30316742081447901</v>
      </c>
      <c r="Q721">
        <v>4.1311475409835996</v>
      </c>
      <c r="R721">
        <v>3.2754523355452698</v>
      </c>
      <c r="S721">
        <v>1.25453245639801</v>
      </c>
      <c r="T721">
        <v>16.936188161373135</v>
      </c>
      <c r="U721">
        <v>1.36065573770491</v>
      </c>
    </row>
    <row r="722" spans="1:21" x14ac:dyDescent="0.45">
      <c r="A722">
        <v>2019</v>
      </c>
      <c r="B722" t="s">
        <v>170</v>
      </c>
      <c r="C722" t="s">
        <v>37</v>
      </c>
      <c r="D722">
        <v>11</v>
      </c>
      <c r="E722">
        <v>11</v>
      </c>
      <c r="F722">
        <v>1</v>
      </c>
      <c r="G722">
        <v>1</v>
      </c>
      <c r="H722">
        <v>5</v>
      </c>
      <c r="I722">
        <v>0</v>
      </c>
      <c r="J722">
        <v>48</v>
      </c>
      <c r="K722">
        <v>65</v>
      </c>
      <c r="L722">
        <v>12.1875</v>
      </c>
      <c r="M722">
        <v>3</v>
      </c>
      <c r="N722">
        <v>1.125</v>
      </c>
      <c r="O722">
        <v>0.34285714285714203</v>
      </c>
      <c r="P722">
        <v>0.47482014388489202</v>
      </c>
      <c r="Q722">
        <v>7.125</v>
      </c>
      <c r="R722">
        <v>3.1931761423746701</v>
      </c>
      <c r="S722">
        <v>1.2535928487777701</v>
      </c>
      <c r="T722">
        <v>18.462003772908979</v>
      </c>
      <c r="U722">
        <v>1.8333333333333299</v>
      </c>
    </row>
    <row r="723" spans="1:21" x14ac:dyDescent="0.45">
      <c r="A723">
        <v>1937</v>
      </c>
      <c r="B723" t="s">
        <v>1977</v>
      </c>
      <c r="C723" t="s">
        <v>193</v>
      </c>
      <c r="D723">
        <v>28</v>
      </c>
      <c r="E723">
        <v>16</v>
      </c>
      <c r="F723">
        <v>0.5714285714285714</v>
      </c>
      <c r="G723">
        <v>4</v>
      </c>
      <c r="H723">
        <v>11</v>
      </c>
      <c r="I723">
        <v>1</v>
      </c>
      <c r="J723">
        <v>143.1</v>
      </c>
      <c r="K723">
        <v>43</v>
      </c>
      <c r="L723">
        <v>2.70000067067717</v>
      </c>
      <c r="M723">
        <v>3.76744279629373</v>
      </c>
      <c r="N723">
        <v>0.81627927253030796</v>
      </c>
      <c r="O723">
        <v>0.31613976705490798</v>
      </c>
      <c r="P723">
        <v>0.32477064220183399</v>
      </c>
      <c r="Q723">
        <v>5.8395363342552802</v>
      </c>
      <c r="R723">
        <v>5.0770879749817102</v>
      </c>
      <c r="S723">
        <v>1.25232589244842</v>
      </c>
      <c r="T723">
        <v>7.2455998063087161</v>
      </c>
      <c r="U723">
        <v>1.7441864797656099</v>
      </c>
    </row>
    <row r="724" spans="1:21" x14ac:dyDescent="0.45">
      <c r="A724">
        <v>1943</v>
      </c>
      <c r="B724" t="s">
        <v>1612</v>
      </c>
      <c r="C724" t="s">
        <v>564</v>
      </c>
      <c r="D724">
        <v>22</v>
      </c>
      <c r="E724">
        <v>17</v>
      </c>
      <c r="F724">
        <v>0.77272727272727271</v>
      </c>
      <c r="G724">
        <v>5</v>
      </c>
      <c r="H724">
        <v>10</v>
      </c>
      <c r="I724">
        <v>1</v>
      </c>
      <c r="J724">
        <v>130.19999999999999</v>
      </c>
      <c r="K724">
        <v>47</v>
      </c>
      <c r="L724">
        <v>3.2372440158801901</v>
      </c>
      <c r="M724">
        <v>4.0637744029134302</v>
      </c>
      <c r="N724">
        <v>0.27551012901108002</v>
      </c>
      <c r="O724">
        <v>0.27613412228796802</v>
      </c>
      <c r="P724">
        <v>0.29824561403508698</v>
      </c>
      <c r="Q724">
        <v>4.6147946609355897</v>
      </c>
      <c r="R724">
        <v>3.7334115445440799</v>
      </c>
      <c r="S724">
        <v>1.25209236145019</v>
      </c>
      <c r="T724">
        <v>9.2199528434059435</v>
      </c>
      <c r="U724">
        <v>1.52295876870013</v>
      </c>
    </row>
    <row r="725" spans="1:21" x14ac:dyDescent="0.45">
      <c r="A725">
        <v>1987</v>
      </c>
      <c r="B725" t="s">
        <v>1811</v>
      </c>
      <c r="C725" t="s">
        <v>30</v>
      </c>
      <c r="D725">
        <v>18</v>
      </c>
      <c r="E725">
        <v>18</v>
      </c>
      <c r="F725">
        <v>1</v>
      </c>
      <c r="G725">
        <v>7</v>
      </c>
      <c r="H725">
        <v>3</v>
      </c>
      <c r="I725">
        <v>0</v>
      </c>
      <c r="J725">
        <v>111.2</v>
      </c>
      <c r="K725">
        <v>65</v>
      </c>
      <c r="L725">
        <v>5.2388053735983098</v>
      </c>
      <c r="M725">
        <v>3.46567124714965</v>
      </c>
      <c r="N725">
        <v>1.04776107471966</v>
      </c>
      <c r="O725">
        <v>0.27111111111111103</v>
      </c>
      <c r="P725">
        <v>0.293010752688172</v>
      </c>
      <c r="Q725">
        <v>5.1582083678506399</v>
      </c>
      <c r="R725">
        <v>4.4023202248367603</v>
      </c>
      <c r="S725">
        <v>1.2517185211181601</v>
      </c>
      <c r="T725">
        <v>11.265466690063441</v>
      </c>
      <c r="U725">
        <v>1.47761177204054</v>
      </c>
    </row>
    <row r="726" spans="1:21" x14ac:dyDescent="0.45">
      <c r="A726">
        <v>1961</v>
      </c>
      <c r="B726" t="s">
        <v>1714</v>
      </c>
      <c r="C726" t="s">
        <v>30</v>
      </c>
      <c r="D726">
        <v>31</v>
      </c>
      <c r="E726">
        <v>27</v>
      </c>
      <c r="F726">
        <v>0.87096774193548387</v>
      </c>
      <c r="G726">
        <v>10</v>
      </c>
      <c r="H726">
        <v>13</v>
      </c>
      <c r="I726">
        <v>0</v>
      </c>
      <c r="J726">
        <v>180.1</v>
      </c>
      <c r="K726">
        <v>57</v>
      </c>
      <c r="L726">
        <v>2.8447325394643501</v>
      </c>
      <c r="M726">
        <v>2.54528700899442</v>
      </c>
      <c r="N726">
        <v>1.14787453346807</v>
      </c>
      <c r="O726">
        <v>0.293333333333333</v>
      </c>
      <c r="P726">
        <v>0.29402985074626797</v>
      </c>
      <c r="Q726">
        <v>4.8909436643422204</v>
      </c>
      <c r="R726">
        <v>4.4648301341143597</v>
      </c>
      <c r="S726">
        <v>1.25149941444396</v>
      </c>
      <c r="T726">
        <v>6.5400937141910171</v>
      </c>
      <c r="U726">
        <v>1.50277293995095</v>
      </c>
    </row>
    <row r="727" spans="1:21" x14ac:dyDescent="0.45">
      <c r="A727">
        <v>1928</v>
      </c>
      <c r="B727" t="s">
        <v>1672</v>
      </c>
      <c r="C727" t="s">
        <v>199</v>
      </c>
      <c r="D727">
        <v>29</v>
      </c>
      <c r="E727">
        <v>23</v>
      </c>
      <c r="F727">
        <v>0.7931034482758621</v>
      </c>
      <c r="G727">
        <v>8</v>
      </c>
      <c r="H727">
        <v>11</v>
      </c>
      <c r="I727">
        <v>0</v>
      </c>
      <c r="J727">
        <v>171</v>
      </c>
      <c r="K727">
        <v>67</v>
      </c>
      <c r="L727">
        <v>3.5263157894736801</v>
      </c>
      <c r="M727">
        <v>4.3684210526315699</v>
      </c>
      <c r="N727">
        <v>0.47368421052631499</v>
      </c>
      <c r="O727">
        <v>0.26453488372092998</v>
      </c>
      <c r="P727">
        <v>0.282679738562091</v>
      </c>
      <c r="Q727">
        <v>4.7894736842105203</v>
      </c>
      <c r="R727">
        <v>4.4714460160997103</v>
      </c>
      <c r="S727">
        <v>1.24705398082733</v>
      </c>
      <c r="T727">
        <v>6.9663015480699126</v>
      </c>
      <c r="U727">
        <v>1.54970760233918</v>
      </c>
    </row>
    <row r="728" spans="1:21" x14ac:dyDescent="0.45">
      <c r="A728">
        <v>2021</v>
      </c>
      <c r="B728" t="s">
        <v>356</v>
      </c>
      <c r="C728" t="s">
        <v>95</v>
      </c>
      <c r="D728">
        <v>21</v>
      </c>
      <c r="E728">
        <v>21</v>
      </c>
      <c r="F728">
        <v>1</v>
      </c>
      <c r="G728">
        <v>8</v>
      </c>
      <c r="H728">
        <v>5</v>
      </c>
      <c r="I728">
        <v>0</v>
      </c>
      <c r="J728">
        <v>111.1</v>
      </c>
      <c r="K728">
        <v>113</v>
      </c>
      <c r="L728">
        <v>9.1347309562423096</v>
      </c>
      <c r="M728">
        <v>3.23353308185568</v>
      </c>
      <c r="N728">
        <v>1.37425155978866</v>
      </c>
      <c r="O728">
        <v>0.22748815165876701</v>
      </c>
      <c r="P728">
        <v>0.27054794520547898</v>
      </c>
      <c r="Q728">
        <v>3.79940137118043</v>
      </c>
      <c r="R728">
        <v>4.3107527374550196</v>
      </c>
      <c r="S728">
        <v>1.2465182542800901</v>
      </c>
      <c r="T728">
        <v>9.615997961589267</v>
      </c>
      <c r="U728">
        <v>1.2215569420343699</v>
      </c>
    </row>
    <row r="729" spans="1:21" x14ac:dyDescent="0.45">
      <c r="A729">
        <v>2006</v>
      </c>
      <c r="B729" t="s">
        <v>1984</v>
      </c>
      <c r="C729" t="s">
        <v>261</v>
      </c>
      <c r="D729">
        <v>18</v>
      </c>
      <c r="E729">
        <v>18</v>
      </c>
      <c r="F729">
        <v>1</v>
      </c>
      <c r="G729">
        <v>3</v>
      </c>
      <c r="H729">
        <v>7</v>
      </c>
      <c r="I729">
        <v>0</v>
      </c>
      <c r="J729">
        <v>101</v>
      </c>
      <c r="K729">
        <v>60</v>
      </c>
      <c r="L729">
        <v>5.3465346534653397</v>
      </c>
      <c r="M729">
        <v>3.02970297029702</v>
      </c>
      <c r="N729">
        <v>1.1584158415841499</v>
      </c>
      <c r="O729">
        <v>0.270471464019851</v>
      </c>
      <c r="P729">
        <v>0.29090909090909001</v>
      </c>
      <c r="Q729">
        <v>5.8811881188118802</v>
      </c>
      <c r="R729">
        <v>4.7606091659847998</v>
      </c>
      <c r="S729">
        <v>1.24636483192443</v>
      </c>
      <c r="T729">
        <v>11.21728348731987</v>
      </c>
      <c r="U729">
        <v>1.41584158415841</v>
      </c>
    </row>
    <row r="730" spans="1:21" x14ac:dyDescent="0.45">
      <c r="A730">
        <v>2006</v>
      </c>
      <c r="B730" t="s">
        <v>1466</v>
      </c>
      <c r="C730" t="s">
        <v>30</v>
      </c>
      <c r="D730">
        <v>16</v>
      </c>
      <c r="E730">
        <v>16</v>
      </c>
      <c r="F730">
        <v>1</v>
      </c>
      <c r="G730">
        <v>5</v>
      </c>
      <c r="H730">
        <v>7</v>
      </c>
      <c r="I730">
        <v>0</v>
      </c>
      <c r="J730">
        <v>97.1</v>
      </c>
      <c r="K730">
        <v>87</v>
      </c>
      <c r="L730">
        <v>8.0445209683207093</v>
      </c>
      <c r="M730">
        <v>3.60616457200583</v>
      </c>
      <c r="N730">
        <v>1.4794521321049501</v>
      </c>
      <c r="O730">
        <v>0.22222222222222199</v>
      </c>
      <c r="P730">
        <v>0.24812030075187899</v>
      </c>
      <c r="Q730">
        <v>4.2534248798017504</v>
      </c>
      <c r="R730">
        <v>4.7597615627661796</v>
      </c>
      <c r="S730">
        <v>1.2448873519897401</v>
      </c>
      <c r="T730">
        <v>12.604484438896119</v>
      </c>
      <c r="U730">
        <v>1.24315074989375</v>
      </c>
    </row>
    <row r="731" spans="1:21" x14ac:dyDescent="0.45">
      <c r="A731">
        <v>1935</v>
      </c>
      <c r="B731" t="s">
        <v>1368</v>
      </c>
      <c r="C731" t="s">
        <v>355</v>
      </c>
      <c r="D731">
        <v>27</v>
      </c>
      <c r="E731">
        <v>18</v>
      </c>
      <c r="F731">
        <v>0.66666666666666663</v>
      </c>
      <c r="G731">
        <v>9</v>
      </c>
      <c r="H731">
        <v>9</v>
      </c>
      <c r="I731">
        <v>1</v>
      </c>
      <c r="J731">
        <v>142.1</v>
      </c>
      <c r="K731">
        <v>80</v>
      </c>
      <c r="L731">
        <v>5.0585492747338501</v>
      </c>
      <c r="M731">
        <v>4.9320855428654999</v>
      </c>
      <c r="N731">
        <v>0.50585492747338501</v>
      </c>
      <c r="O731">
        <v>0.24727272727272701</v>
      </c>
      <c r="P731">
        <v>0.277056277056277</v>
      </c>
      <c r="Q731">
        <v>4.0468394197870801</v>
      </c>
      <c r="R731">
        <v>4.6429317842259499</v>
      </c>
      <c r="S731">
        <v>1.2441055774688701</v>
      </c>
      <c r="T731">
        <v>7.46463346481322</v>
      </c>
      <c r="U731">
        <v>1.503513256657</v>
      </c>
    </row>
    <row r="732" spans="1:21" x14ac:dyDescent="0.45">
      <c r="A732">
        <v>1948</v>
      </c>
      <c r="B732" t="s">
        <v>1000</v>
      </c>
      <c r="C732" t="s">
        <v>790</v>
      </c>
      <c r="D732">
        <v>33</v>
      </c>
      <c r="E732">
        <v>22</v>
      </c>
      <c r="F732">
        <v>0.66666666666666663</v>
      </c>
      <c r="G732">
        <v>11</v>
      </c>
      <c r="H732">
        <v>5</v>
      </c>
      <c r="I732">
        <v>1</v>
      </c>
      <c r="J732">
        <v>146</v>
      </c>
      <c r="K732">
        <v>60</v>
      </c>
      <c r="L732">
        <v>3.6986301369863002</v>
      </c>
      <c r="M732">
        <v>3.88356164383561</v>
      </c>
      <c r="N732">
        <v>0.55479452054794498</v>
      </c>
      <c r="O732">
        <v>0.22361359570661801</v>
      </c>
      <c r="P732">
        <v>0.236734693877551</v>
      </c>
      <c r="Q732">
        <v>3.2671232876712302</v>
      </c>
      <c r="R732">
        <v>4.0893526482255496</v>
      </c>
      <c r="S732">
        <v>1.2437827587127599</v>
      </c>
      <c r="T732">
        <v>6.1058426336808207</v>
      </c>
      <c r="U732">
        <v>1.2876712328767099</v>
      </c>
    </row>
    <row r="733" spans="1:21" x14ac:dyDescent="0.45">
      <c r="A733">
        <v>2021</v>
      </c>
      <c r="B733" t="s">
        <v>1190</v>
      </c>
      <c r="C733" t="s">
        <v>199</v>
      </c>
      <c r="D733">
        <v>30</v>
      </c>
      <c r="E733">
        <v>30</v>
      </c>
      <c r="F733">
        <v>1</v>
      </c>
      <c r="G733">
        <v>7</v>
      </c>
      <c r="H733">
        <v>9</v>
      </c>
      <c r="I733">
        <v>0</v>
      </c>
      <c r="J733">
        <v>150.1</v>
      </c>
      <c r="K733">
        <v>118</v>
      </c>
      <c r="L733">
        <v>7.0643017911146098</v>
      </c>
      <c r="M733">
        <v>2.4545455375906702</v>
      </c>
      <c r="N733">
        <v>1.4368071439555099</v>
      </c>
      <c r="O733">
        <v>0.23214285714285701</v>
      </c>
      <c r="P733">
        <v>0.25358851674641097</v>
      </c>
      <c r="Q733">
        <v>3.7117517885517399</v>
      </c>
      <c r="R733">
        <v>4.7132714252340699</v>
      </c>
      <c r="S733">
        <v>1.2432402372360201</v>
      </c>
      <c r="T733">
        <v>6.7134972810745088</v>
      </c>
      <c r="U733">
        <v>1.13747232229811</v>
      </c>
    </row>
    <row r="734" spans="1:21" x14ac:dyDescent="0.45">
      <c r="A734">
        <v>1998</v>
      </c>
      <c r="B734" t="s">
        <v>1935</v>
      </c>
      <c r="C734" t="s">
        <v>168</v>
      </c>
      <c r="D734">
        <v>32</v>
      </c>
      <c r="E734">
        <v>32</v>
      </c>
      <c r="F734">
        <v>1</v>
      </c>
      <c r="G734">
        <v>8</v>
      </c>
      <c r="H734">
        <v>14</v>
      </c>
      <c r="I734">
        <v>0</v>
      </c>
      <c r="J734">
        <v>172.1</v>
      </c>
      <c r="K734">
        <v>107</v>
      </c>
      <c r="L734">
        <v>5.5880074070939001</v>
      </c>
      <c r="M734">
        <v>3.6557057803417998</v>
      </c>
      <c r="N734">
        <v>1.3056092072649299</v>
      </c>
      <c r="O734">
        <v>0.27857142857142803</v>
      </c>
      <c r="P734">
        <v>0.29929577464788698</v>
      </c>
      <c r="Q734">
        <v>5.6402317753844997</v>
      </c>
      <c r="R734">
        <v>5.0366376219782003</v>
      </c>
      <c r="S734">
        <v>1.24005782604217</v>
      </c>
      <c r="T734">
        <v>6.2777927443384858</v>
      </c>
      <c r="U734">
        <v>1.53771751077869</v>
      </c>
    </row>
    <row r="735" spans="1:21" x14ac:dyDescent="0.45">
      <c r="A735">
        <v>1998</v>
      </c>
      <c r="B735" t="s">
        <v>1801</v>
      </c>
      <c r="C735" t="s">
        <v>199</v>
      </c>
      <c r="D735">
        <v>21</v>
      </c>
      <c r="E735">
        <v>21</v>
      </c>
      <c r="F735">
        <v>1</v>
      </c>
      <c r="G735">
        <v>6</v>
      </c>
      <c r="H735">
        <v>9</v>
      </c>
      <c r="I735">
        <v>0</v>
      </c>
      <c r="J735">
        <v>130</v>
      </c>
      <c r="K735">
        <v>66</v>
      </c>
      <c r="L735">
        <v>4.5692313055456601</v>
      </c>
      <c r="M735">
        <v>3.32307731312412</v>
      </c>
      <c r="N735">
        <v>1.1769232150647899</v>
      </c>
      <c r="O735">
        <v>0.27843137254901901</v>
      </c>
      <c r="P735">
        <v>0.29274004683840699</v>
      </c>
      <c r="Q735">
        <v>5.1230775243996796</v>
      </c>
      <c r="R735">
        <v>5.0237678465758799</v>
      </c>
      <c r="S735">
        <v>1.2371574640273999</v>
      </c>
      <c r="T735">
        <v>9.5437861510685131</v>
      </c>
      <c r="U735">
        <v>1.4615386330869899</v>
      </c>
    </row>
    <row r="736" spans="1:21" x14ac:dyDescent="0.45">
      <c r="A736">
        <v>1978</v>
      </c>
      <c r="B736" t="s">
        <v>948</v>
      </c>
      <c r="C736" t="s">
        <v>82</v>
      </c>
      <c r="D736">
        <v>11</v>
      </c>
      <c r="E736">
        <v>11</v>
      </c>
      <c r="F736">
        <v>1</v>
      </c>
      <c r="G736">
        <v>6</v>
      </c>
      <c r="H736">
        <v>3</v>
      </c>
      <c r="I736">
        <v>0</v>
      </c>
      <c r="J736">
        <v>75</v>
      </c>
      <c r="K736">
        <v>41</v>
      </c>
      <c r="L736">
        <v>4.9199994995117597</v>
      </c>
      <c r="M736">
        <v>2.8799997070312799</v>
      </c>
      <c r="N736">
        <v>0.59999993896484904</v>
      </c>
      <c r="O736">
        <v>0.242957746478873</v>
      </c>
      <c r="P736">
        <v>0.26890756302521002</v>
      </c>
      <c r="Q736">
        <v>3.1199996826172098</v>
      </c>
      <c r="R736">
        <v>3.35817636570401</v>
      </c>
      <c r="S736">
        <v>1.2324317693710301</v>
      </c>
      <c r="T736">
        <v>18.150358785282442</v>
      </c>
      <c r="U736">
        <v>1.2399998738606799</v>
      </c>
    </row>
    <row r="737" spans="1:21" x14ac:dyDescent="0.45">
      <c r="A737">
        <v>2015</v>
      </c>
      <c r="B737" t="s">
        <v>131</v>
      </c>
      <c r="C737" t="s">
        <v>132</v>
      </c>
      <c r="D737">
        <v>8</v>
      </c>
      <c r="E737">
        <v>8</v>
      </c>
      <c r="F737">
        <v>1</v>
      </c>
      <c r="G737">
        <v>3</v>
      </c>
      <c r="H737">
        <v>3</v>
      </c>
      <c r="I737">
        <v>0</v>
      </c>
      <c r="J737">
        <v>51</v>
      </c>
      <c r="K737">
        <v>49</v>
      </c>
      <c r="L737">
        <v>8.6470588235294095</v>
      </c>
      <c r="M737">
        <v>2.2941176470588198</v>
      </c>
      <c r="N737">
        <v>0.88235294117647001</v>
      </c>
      <c r="O737">
        <v>0.21052631578947301</v>
      </c>
      <c r="P737">
        <v>0.25735294117647001</v>
      </c>
      <c r="Q737">
        <v>2.6470588235294099</v>
      </c>
      <c r="R737">
        <v>3.2512408088235198</v>
      </c>
      <c r="S737">
        <v>1.2320877313613801</v>
      </c>
      <c r="T737">
        <v>24.949776560067946</v>
      </c>
      <c r="U737">
        <v>1.0392156862744999</v>
      </c>
    </row>
    <row r="738" spans="1:21" x14ac:dyDescent="0.45">
      <c r="A738">
        <v>1969</v>
      </c>
      <c r="B738" t="s">
        <v>1183</v>
      </c>
      <c r="C738" t="s">
        <v>271</v>
      </c>
      <c r="D738">
        <v>14</v>
      </c>
      <c r="E738">
        <v>13</v>
      </c>
      <c r="F738">
        <v>0.9285714285714286</v>
      </c>
      <c r="G738">
        <v>1</v>
      </c>
      <c r="H738">
        <v>6</v>
      </c>
      <c r="I738">
        <v>0</v>
      </c>
      <c r="J738">
        <v>87.2</v>
      </c>
      <c r="K738">
        <v>46</v>
      </c>
      <c r="L738">
        <v>4.7224315421668903</v>
      </c>
      <c r="M738">
        <v>4.0038006553154002</v>
      </c>
      <c r="N738">
        <v>0.51330777632248803</v>
      </c>
      <c r="O738">
        <v>0.220858895705521</v>
      </c>
      <c r="P738">
        <v>0.24363636363636301</v>
      </c>
      <c r="Q738">
        <v>3.6958159895219098</v>
      </c>
      <c r="R738">
        <v>3.67216266348612</v>
      </c>
      <c r="S738">
        <v>1.2314157485961901</v>
      </c>
      <c r="T738">
        <v>14.249239376613058</v>
      </c>
      <c r="U738">
        <v>1.26615918159547</v>
      </c>
    </row>
    <row r="739" spans="1:21" x14ac:dyDescent="0.45">
      <c r="A739">
        <v>1993</v>
      </c>
      <c r="B739" t="s">
        <v>1239</v>
      </c>
      <c r="C739" t="s">
        <v>555</v>
      </c>
      <c r="D739">
        <v>12</v>
      </c>
      <c r="E739">
        <v>12</v>
      </c>
      <c r="F739">
        <v>1</v>
      </c>
      <c r="G739">
        <v>4</v>
      </c>
      <c r="H739">
        <v>6</v>
      </c>
      <c r="I739">
        <v>0</v>
      </c>
      <c r="J739">
        <v>80.2</v>
      </c>
      <c r="K739">
        <v>31</v>
      </c>
      <c r="L739">
        <v>3.4586774678709502</v>
      </c>
      <c r="M739">
        <v>3.0123965042746899</v>
      </c>
      <c r="N739">
        <v>0.557851204495314</v>
      </c>
      <c r="O739">
        <v>0.25878594249201198</v>
      </c>
      <c r="P739">
        <v>0.27436823104693098</v>
      </c>
      <c r="Q739">
        <v>3.7933881905681299</v>
      </c>
      <c r="R739">
        <v>4.14124021039017</v>
      </c>
      <c r="S739">
        <v>1.2283878326416</v>
      </c>
      <c r="T739">
        <v>16.5832357406616</v>
      </c>
      <c r="U739">
        <v>1.33884289078875</v>
      </c>
    </row>
    <row r="740" spans="1:21" x14ac:dyDescent="0.45">
      <c r="A740">
        <v>2022</v>
      </c>
      <c r="B740" t="s">
        <v>681</v>
      </c>
      <c r="C740" t="s">
        <v>106</v>
      </c>
      <c r="D740">
        <v>11</v>
      </c>
      <c r="E740">
        <v>11</v>
      </c>
      <c r="F740">
        <v>1</v>
      </c>
      <c r="G740">
        <v>2</v>
      </c>
      <c r="H740">
        <v>7</v>
      </c>
      <c r="I740">
        <v>0</v>
      </c>
      <c r="J740">
        <v>52.1</v>
      </c>
      <c r="K740">
        <v>49</v>
      </c>
      <c r="L740">
        <v>8.4267517971051404</v>
      </c>
      <c r="M740">
        <v>4.1273886353167999</v>
      </c>
      <c r="N740">
        <v>0.171974526471533</v>
      </c>
      <c r="O740">
        <v>0.31363636363636299</v>
      </c>
      <c r="P740">
        <v>0.4</v>
      </c>
      <c r="Q740">
        <v>4.8152867412029297</v>
      </c>
      <c r="R740">
        <v>2.9213481944726101</v>
      </c>
      <c r="S740">
        <v>1.2271660566329901</v>
      </c>
      <c r="T740">
        <v>18.072809197685853</v>
      </c>
      <c r="U740">
        <v>1.7770701068725101</v>
      </c>
    </row>
    <row r="741" spans="1:21" x14ac:dyDescent="0.45">
      <c r="A741">
        <v>1983</v>
      </c>
      <c r="B741" t="s">
        <v>1201</v>
      </c>
      <c r="C741" t="s">
        <v>95</v>
      </c>
      <c r="D741">
        <v>16</v>
      </c>
      <c r="E741">
        <v>16</v>
      </c>
      <c r="F741">
        <v>1</v>
      </c>
      <c r="G741">
        <v>6</v>
      </c>
      <c r="H741">
        <v>6</v>
      </c>
      <c r="I741">
        <v>0</v>
      </c>
      <c r="J741">
        <v>106.1</v>
      </c>
      <c r="K741">
        <v>57</v>
      </c>
      <c r="L741">
        <v>4.8244519875806802</v>
      </c>
      <c r="M741">
        <v>4.3166149362563999</v>
      </c>
      <c r="N741">
        <v>0.59247655987832903</v>
      </c>
      <c r="O741">
        <v>0.248768472906403</v>
      </c>
      <c r="P741">
        <v>0.27485380116959002</v>
      </c>
      <c r="Q741">
        <v>3.72413837637807</v>
      </c>
      <c r="R741">
        <v>4.0340976975476197</v>
      </c>
      <c r="S741">
        <v>1.2258504629135101</v>
      </c>
      <c r="T741">
        <v>12.411735936999289</v>
      </c>
      <c r="U741">
        <v>1.4294672555794601</v>
      </c>
    </row>
    <row r="742" spans="1:21" x14ac:dyDescent="0.45">
      <c r="A742">
        <v>2008</v>
      </c>
      <c r="B742" t="s">
        <v>1301</v>
      </c>
      <c r="C742" t="s">
        <v>49</v>
      </c>
      <c r="D742">
        <v>31</v>
      </c>
      <c r="E742">
        <v>31</v>
      </c>
      <c r="F742">
        <v>1</v>
      </c>
      <c r="G742">
        <v>9</v>
      </c>
      <c r="H742">
        <v>15</v>
      </c>
      <c r="I742">
        <v>0</v>
      </c>
      <c r="J742">
        <v>182</v>
      </c>
      <c r="K742">
        <v>117</v>
      </c>
      <c r="L742">
        <v>5.7857142857142803</v>
      </c>
      <c r="M742">
        <v>3.5604395604395598</v>
      </c>
      <c r="N742">
        <v>1.13736263736263</v>
      </c>
      <c r="O742">
        <v>0.245714285714285</v>
      </c>
      <c r="P742">
        <v>0.26607142857142801</v>
      </c>
      <c r="Q742">
        <v>3.9065934065933998</v>
      </c>
      <c r="R742">
        <v>4.7913589393699496</v>
      </c>
      <c r="S742">
        <v>1.2201184034347501</v>
      </c>
      <c r="T742">
        <v>6.3761026244009518</v>
      </c>
      <c r="U742">
        <v>1.3406593406593399</v>
      </c>
    </row>
    <row r="743" spans="1:21" x14ac:dyDescent="0.45">
      <c r="A743">
        <v>2000</v>
      </c>
      <c r="B743" t="s">
        <v>1779</v>
      </c>
      <c r="C743" t="s">
        <v>261</v>
      </c>
      <c r="D743">
        <v>10</v>
      </c>
      <c r="E743">
        <v>10</v>
      </c>
      <c r="F743">
        <v>1</v>
      </c>
      <c r="G743">
        <v>5</v>
      </c>
      <c r="H743">
        <v>3</v>
      </c>
      <c r="I743">
        <v>0</v>
      </c>
      <c r="J743">
        <v>57</v>
      </c>
      <c r="K743">
        <v>48</v>
      </c>
      <c r="L743">
        <v>7.5789458467692601</v>
      </c>
      <c r="M743">
        <v>2.9999993976794999</v>
      </c>
      <c r="N743">
        <v>0.94736823084615795</v>
      </c>
      <c r="O743">
        <v>0.27397260273972601</v>
      </c>
      <c r="P743">
        <v>0.32727272727272699</v>
      </c>
      <c r="Q743">
        <v>5.0526305645128398</v>
      </c>
      <c r="R743">
        <v>3.9236413876435998</v>
      </c>
      <c r="S743">
        <v>1.2185374498367301</v>
      </c>
      <c r="T743">
        <v>19.740306687355027</v>
      </c>
      <c r="U743">
        <v>1.3859646340156699</v>
      </c>
    </row>
    <row r="744" spans="1:21" x14ac:dyDescent="0.45">
      <c r="A744">
        <v>1947</v>
      </c>
      <c r="B744" t="s">
        <v>1654</v>
      </c>
      <c r="C744" t="s">
        <v>271</v>
      </c>
      <c r="D744">
        <v>25</v>
      </c>
      <c r="E744">
        <v>17</v>
      </c>
      <c r="F744">
        <v>0.68</v>
      </c>
      <c r="G744">
        <v>5</v>
      </c>
      <c r="H744">
        <v>8</v>
      </c>
      <c r="I744">
        <v>0</v>
      </c>
      <c r="J744">
        <v>118</v>
      </c>
      <c r="K744">
        <v>36</v>
      </c>
      <c r="L744">
        <v>2.7457627118643999</v>
      </c>
      <c r="M744">
        <v>4.0423728813559299</v>
      </c>
      <c r="N744">
        <v>0.305084745762711</v>
      </c>
      <c r="O744">
        <v>0.28059071729957802</v>
      </c>
      <c r="P744">
        <v>0.29723502304147398</v>
      </c>
      <c r="Q744">
        <v>4.7288135593220302</v>
      </c>
      <c r="R744">
        <v>3.8724957894470702</v>
      </c>
      <c r="S744">
        <v>1.2109508514404199</v>
      </c>
      <c r="T744">
        <v>7.8469615173339209</v>
      </c>
      <c r="U744">
        <v>1.57627118644067</v>
      </c>
    </row>
    <row r="745" spans="1:21" x14ac:dyDescent="0.45">
      <c r="A745">
        <v>2009</v>
      </c>
      <c r="B745" t="s">
        <v>498</v>
      </c>
      <c r="C745" t="s">
        <v>102</v>
      </c>
      <c r="D745">
        <v>25</v>
      </c>
      <c r="E745">
        <v>25</v>
      </c>
      <c r="F745">
        <v>1</v>
      </c>
      <c r="G745">
        <v>7</v>
      </c>
      <c r="H745">
        <v>10</v>
      </c>
      <c r="I745">
        <v>0</v>
      </c>
      <c r="J745">
        <v>142.19999999999999</v>
      </c>
      <c r="K745">
        <v>98</v>
      </c>
      <c r="L745">
        <v>6.1822427702487399</v>
      </c>
      <c r="M745">
        <v>3.34345782472636</v>
      </c>
      <c r="N745">
        <v>0.94626164850745997</v>
      </c>
      <c r="O745">
        <v>0.25045045045045</v>
      </c>
      <c r="P745">
        <v>0.28054298642533898</v>
      </c>
      <c r="Q745">
        <v>3.9742989237313302</v>
      </c>
      <c r="R745">
        <v>4.3097005385063101</v>
      </c>
      <c r="S745">
        <v>1.20436906814575</v>
      </c>
      <c r="T745">
        <v>7.8043115615844592</v>
      </c>
      <c r="U745">
        <v>1.34579434454394</v>
      </c>
    </row>
    <row r="746" spans="1:21" x14ac:dyDescent="0.45">
      <c r="A746">
        <v>1995</v>
      </c>
      <c r="B746" t="s">
        <v>465</v>
      </c>
      <c r="C746" t="s">
        <v>210</v>
      </c>
      <c r="D746">
        <v>13</v>
      </c>
      <c r="E746">
        <v>13</v>
      </c>
      <c r="F746">
        <v>1</v>
      </c>
      <c r="G746">
        <v>2</v>
      </c>
      <c r="H746">
        <v>7</v>
      </c>
      <c r="I746">
        <v>0</v>
      </c>
      <c r="J746">
        <v>75.099999999999994</v>
      </c>
      <c r="K746">
        <v>53</v>
      </c>
      <c r="L746">
        <v>6.3318588345862699</v>
      </c>
      <c r="M746">
        <v>2.9867258653708801</v>
      </c>
      <c r="N746">
        <v>1.0752213115335101</v>
      </c>
      <c r="O746">
        <v>0.26206896551724101</v>
      </c>
      <c r="P746">
        <v>0.29385964912280699</v>
      </c>
      <c r="Q746">
        <v>4.5398233153637397</v>
      </c>
      <c r="R746">
        <v>4.4041819910630098</v>
      </c>
      <c r="S746">
        <v>1.20387291908264</v>
      </c>
      <c r="T746">
        <v>15.002108683952899</v>
      </c>
      <c r="U746">
        <v>1.3407080551220401</v>
      </c>
    </row>
    <row r="747" spans="1:21" x14ac:dyDescent="0.45">
      <c r="A747">
        <v>2000</v>
      </c>
      <c r="B747" t="s">
        <v>1894</v>
      </c>
      <c r="C747" t="s">
        <v>95</v>
      </c>
      <c r="D747">
        <v>27</v>
      </c>
      <c r="E747">
        <v>27</v>
      </c>
      <c r="F747">
        <v>1</v>
      </c>
      <c r="G747">
        <v>9</v>
      </c>
      <c r="H747">
        <v>10</v>
      </c>
      <c r="I747">
        <v>0</v>
      </c>
      <c r="J747">
        <v>154</v>
      </c>
      <c r="K747">
        <v>88</v>
      </c>
      <c r="L747">
        <v>5.1428571428571397</v>
      </c>
      <c r="M747">
        <v>4.0324675324675301</v>
      </c>
      <c r="N747">
        <v>1.28571428571428</v>
      </c>
      <c r="O747">
        <v>0.302215189873417</v>
      </c>
      <c r="P747">
        <v>0.32375478927203</v>
      </c>
      <c r="Q747">
        <v>5.43506493506493</v>
      </c>
      <c r="R747">
        <v>5.2705314983021099</v>
      </c>
      <c r="S747">
        <v>1.2021503448486299</v>
      </c>
      <c r="T747">
        <v>7.2129020690917791</v>
      </c>
      <c r="U747">
        <v>1.68831168831168</v>
      </c>
    </row>
    <row r="748" spans="1:21" x14ac:dyDescent="0.45">
      <c r="A748">
        <v>1920</v>
      </c>
      <c r="B748" t="s">
        <v>979</v>
      </c>
      <c r="C748" t="s">
        <v>46</v>
      </c>
      <c r="D748">
        <v>36</v>
      </c>
      <c r="E748">
        <v>18</v>
      </c>
      <c r="F748">
        <v>0.5</v>
      </c>
      <c r="G748">
        <v>14</v>
      </c>
      <c r="H748">
        <v>8</v>
      </c>
      <c r="I748">
        <v>1</v>
      </c>
      <c r="J748">
        <v>187.1</v>
      </c>
      <c r="K748">
        <v>66</v>
      </c>
      <c r="L748">
        <v>3.17081910797156</v>
      </c>
      <c r="M748">
        <v>3.7953743868144398</v>
      </c>
      <c r="N748">
        <v>0.288256282542869</v>
      </c>
      <c r="O748">
        <v>0.23949579831932699</v>
      </c>
      <c r="P748">
        <v>0.257009345794392</v>
      </c>
      <c r="Q748">
        <v>3.2188618217287099</v>
      </c>
      <c r="R748">
        <v>3.9239825132506101</v>
      </c>
      <c r="S748">
        <v>1.1995209455490099</v>
      </c>
      <c r="T748">
        <v>5.3978442549705443</v>
      </c>
      <c r="U748">
        <v>1.3345198265873499</v>
      </c>
    </row>
    <row r="749" spans="1:21" x14ac:dyDescent="0.45">
      <c r="A749">
        <v>2013</v>
      </c>
      <c r="B749" t="s">
        <v>1106</v>
      </c>
      <c r="C749" t="s">
        <v>102</v>
      </c>
      <c r="D749">
        <v>11</v>
      </c>
      <c r="E749">
        <v>11</v>
      </c>
      <c r="F749">
        <v>1</v>
      </c>
      <c r="G749">
        <v>3</v>
      </c>
      <c r="H749">
        <v>2</v>
      </c>
      <c r="I749">
        <v>0</v>
      </c>
      <c r="J749">
        <v>56</v>
      </c>
      <c r="K749">
        <v>54</v>
      </c>
      <c r="L749">
        <v>8.6785714285714199</v>
      </c>
      <c r="M749">
        <v>3.5357142857142798</v>
      </c>
      <c r="N749">
        <v>0.48214285714285698</v>
      </c>
      <c r="O749">
        <v>0.26576576576576499</v>
      </c>
      <c r="P749">
        <v>0.33939393939393903</v>
      </c>
      <c r="Q749">
        <v>3.5357142857142798</v>
      </c>
      <c r="R749">
        <v>3.04785437583923</v>
      </c>
      <c r="S749">
        <v>1.1991009712219201</v>
      </c>
      <c r="T749">
        <v>17.659487030722822</v>
      </c>
      <c r="U749">
        <v>1.4464285714285701</v>
      </c>
    </row>
    <row r="750" spans="1:21" x14ac:dyDescent="0.45">
      <c r="A750">
        <v>2008</v>
      </c>
      <c r="B750" t="s">
        <v>1814</v>
      </c>
      <c r="C750" t="s">
        <v>762</v>
      </c>
      <c r="D750">
        <v>21</v>
      </c>
      <c r="E750">
        <v>21</v>
      </c>
      <c r="F750">
        <v>1</v>
      </c>
      <c r="G750">
        <v>5</v>
      </c>
      <c r="H750">
        <v>7</v>
      </c>
      <c r="I750">
        <v>0</v>
      </c>
      <c r="J750">
        <v>111.1</v>
      </c>
      <c r="K750">
        <v>102</v>
      </c>
      <c r="L750">
        <v>8.2455082286438799</v>
      </c>
      <c r="M750">
        <v>4.6077840101245204</v>
      </c>
      <c r="N750">
        <v>0.97005979160516298</v>
      </c>
      <c r="O750">
        <v>0.25565610859728499</v>
      </c>
      <c r="P750">
        <v>0.30792682926829201</v>
      </c>
      <c r="Q750">
        <v>5.1736522218941996</v>
      </c>
      <c r="R750">
        <v>4.39848523018048</v>
      </c>
      <c r="S750">
        <v>1.1971227675676299</v>
      </c>
      <c r="T750">
        <v>9.234947064093145</v>
      </c>
      <c r="U750">
        <v>1.52694596826738</v>
      </c>
    </row>
    <row r="751" spans="1:21" x14ac:dyDescent="0.45">
      <c r="A751">
        <v>1972</v>
      </c>
      <c r="B751" t="s">
        <v>829</v>
      </c>
      <c r="C751" t="s">
        <v>168</v>
      </c>
      <c r="D751">
        <v>15</v>
      </c>
      <c r="E751">
        <v>11</v>
      </c>
      <c r="F751">
        <v>0.73333333333333328</v>
      </c>
      <c r="G751">
        <v>3</v>
      </c>
      <c r="H751">
        <v>3</v>
      </c>
      <c r="I751">
        <v>1</v>
      </c>
      <c r="J751">
        <v>91</v>
      </c>
      <c r="K751">
        <v>38</v>
      </c>
      <c r="L751">
        <v>3.7582417582417502</v>
      </c>
      <c r="M751">
        <v>2.5714285714285698</v>
      </c>
      <c r="N751">
        <v>0.49450549450549403</v>
      </c>
      <c r="O751">
        <v>0.21929824561403499</v>
      </c>
      <c r="P751">
        <v>0.23411371237458101</v>
      </c>
      <c r="Q751">
        <v>2.6703296703296702</v>
      </c>
      <c r="R751">
        <v>3.1350142321743801</v>
      </c>
      <c r="S751">
        <v>1.1970405578613199</v>
      </c>
      <c r="T751">
        <v>12.928038024902255</v>
      </c>
      <c r="U751">
        <v>1.1098901098901099</v>
      </c>
    </row>
    <row r="752" spans="1:21" x14ac:dyDescent="0.45">
      <c r="A752">
        <v>1974</v>
      </c>
      <c r="B752" t="s">
        <v>996</v>
      </c>
      <c r="C752" t="s">
        <v>555</v>
      </c>
      <c r="D752">
        <v>12</v>
      </c>
      <c r="E752">
        <v>12</v>
      </c>
      <c r="F752">
        <v>1</v>
      </c>
      <c r="G752">
        <v>2</v>
      </c>
      <c r="H752">
        <v>8</v>
      </c>
      <c r="I752">
        <v>0</v>
      </c>
      <c r="J752">
        <v>77.099999999999994</v>
      </c>
      <c r="K752">
        <v>34</v>
      </c>
      <c r="L752">
        <v>3.95689681197178</v>
      </c>
      <c r="M752">
        <v>3.1422415859775898</v>
      </c>
      <c r="N752">
        <v>0.23275863599834001</v>
      </c>
      <c r="O752">
        <v>0.278145695364238</v>
      </c>
      <c r="P752">
        <v>0.30827067669172897</v>
      </c>
      <c r="Q752">
        <v>3.2586209039767602</v>
      </c>
      <c r="R752">
        <v>3.2377024064874802</v>
      </c>
      <c r="S752">
        <v>1.1958321332931501</v>
      </c>
      <c r="T752">
        <v>16.143733799457525</v>
      </c>
      <c r="U752">
        <v>1.43534492198976</v>
      </c>
    </row>
    <row r="753" spans="1:21" x14ac:dyDescent="0.45">
      <c r="A753">
        <v>2002</v>
      </c>
      <c r="B753" t="s">
        <v>341</v>
      </c>
      <c r="C753" t="s">
        <v>95</v>
      </c>
      <c r="D753">
        <v>15</v>
      </c>
      <c r="E753">
        <v>15</v>
      </c>
      <c r="F753">
        <v>1</v>
      </c>
      <c r="G753">
        <v>5</v>
      </c>
      <c r="H753">
        <v>3</v>
      </c>
      <c r="I753">
        <v>0</v>
      </c>
      <c r="J753">
        <v>76.099999999999994</v>
      </c>
      <c r="K753">
        <v>63</v>
      </c>
      <c r="L753">
        <v>7.4279480931942903</v>
      </c>
      <c r="M753">
        <v>4.9519653954628602</v>
      </c>
      <c r="N753">
        <v>0.82532756591047696</v>
      </c>
      <c r="O753">
        <v>0.25418060200668802</v>
      </c>
      <c r="P753">
        <v>0.30131004366812197</v>
      </c>
      <c r="Q753">
        <v>4.8340614574756504</v>
      </c>
      <c r="R753">
        <v>4.27211822593347</v>
      </c>
      <c r="S753">
        <v>1.1956931352615301</v>
      </c>
      <c r="T753">
        <v>12.913485860824524</v>
      </c>
      <c r="U753">
        <v>1.5458516313878701</v>
      </c>
    </row>
    <row r="754" spans="1:21" x14ac:dyDescent="0.45">
      <c r="A754">
        <v>2004</v>
      </c>
      <c r="B754" t="s">
        <v>1764</v>
      </c>
      <c r="C754" t="s">
        <v>210</v>
      </c>
      <c r="D754">
        <v>27</v>
      </c>
      <c r="E754">
        <v>27</v>
      </c>
      <c r="F754">
        <v>1</v>
      </c>
      <c r="G754">
        <v>12</v>
      </c>
      <c r="H754">
        <v>8</v>
      </c>
      <c r="I754">
        <v>0</v>
      </c>
      <c r="J754">
        <v>146.19999999999999</v>
      </c>
      <c r="K754">
        <v>75</v>
      </c>
      <c r="L754">
        <v>4.6022720888627298</v>
      </c>
      <c r="M754">
        <v>5.3999992509322698</v>
      </c>
      <c r="N754">
        <v>0.85909078992104404</v>
      </c>
      <c r="O754">
        <v>0.25396825396825301</v>
      </c>
      <c r="P754">
        <v>0.27196652719665199</v>
      </c>
      <c r="Q754">
        <v>5.0318174838232501</v>
      </c>
      <c r="R754">
        <v>5.1083600135677498</v>
      </c>
      <c r="S754">
        <v>1.1942220926284699</v>
      </c>
      <c r="T754">
        <v>7.1653325557708198</v>
      </c>
      <c r="U754">
        <v>1.5818179623943001</v>
      </c>
    </row>
    <row r="755" spans="1:21" x14ac:dyDescent="0.45">
      <c r="A755">
        <v>1920</v>
      </c>
      <c r="B755" t="s">
        <v>755</v>
      </c>
      <c r="C755" t="s">
        <v>34</v>
      </c>
      <c r="D755">
        <v>9</v>
      </c>
      <c r="E755">
        <v>8</v>
      </c>
      <c r="F755">
        <v>0.88888888888888884</v>
      </c>
      <c r="G755">
        <v>7</v>
      </c>
      <c r="H755">
        <v>0</v>
      </c>
      <c r="I755">
        <v>0</v>
      </c>
      <c r="J755">
        <v>63.1</v>
      </c>
      <c r="K755">
        <v>25</v>
      </c>
      <c r="L755">
        <v>3.5526333621343098</v>
      </c>
      <c r="M755">
        <v>2.5578960207366999</v>
      </c>
      <c r="N755">
        <v>0.14210533448537199</v>
      </c>
      <c r="O755">
        <v>0.229787234042553</v>
      </c>
      <c r="P755">
        <v>0.25358851674641097</v>
      </c>
      <c r="Q755">
        <v>1.8473693483098399</v>
      </c>
      <c r="R755">
        <v>3.0714070462784901</v>
      </c>
      <c r="S755">
        <v>1.1934636831283501</v>
      </c>
      <c r="T755">
        <v>21.482346296310304</v>
      </c>
      <c r="U755">
        <v>1.1368426758829799</v>
      </c>
    </row>
    <row r="756" spans="1:21" x14ac:dyDescent="0.45">
      <c r="A756">
        <v>2013</v>
      </c>
      <c r="B756" t="s">
        <v>90</v>
      </c>
      <c r="C756" t="s">
        <v>34</v>
      </c>
      <c r="D756">
        <v>10</v>
      </c>
      <c r="E756">
        <v>10</v>
      </c>
      <c r="F756">
        <v>1</v>
      </c>
      <c r="G756">
        <v>2</v>
      </c>
      <c r="H756">
        <v>3</v>
      </c>
      <c r="I756">
        <v>0</v>
      </c>
      <c r="J756">
        <v>52</v>
      </c>
      <c r="K756">
        <v>65</v>
      </c>
      <c r="L756">
        <v>11.25</v>
      </c>
      <c r="M756">
        <v>2.59615384615384</v>
      </c>
      <c r="N756">
        <v>1.2115384615384599</v>
      </c>
      <c r="O756">
        <v>0.22448979591836701</v>
      </c>
      <c r="P756">
        <v>0.29838709677419301</v>
      </c>
      <c r="Q756">
        <v>3.1153846153846101</v>
      </c>
      <c r="R756">
        <v>3.1632389912238401</v>
      </c>
      <c r="S756">
        <v>1.19126749038696</v>
      </c>
      <c r="T756">
        <v>19.298533344268751</v>
      </c>
      <c r="U756">
        <v>1.1346153846153799</v>
      </c>
    </row>
    <row r="757" spans="1:21" x14ac:dyDescent="0.45">
      <c r="A757">
        <v>2012</v>
      </c>
      <c r="B757" t="s">
        <v>1491</v>
      </c>
      <c r="C757" t="s">
        <v>762</v>
      </c>
      <c r="D757">
        <v>22</v>
      </c>
      <c r="E757">
        <v>22</v>
      </c>
      <c r="F757">
        <v>1</v>
      </c>
      <c r="G757">
        <v>4</v>
      </c>
      <c r="H757">
        <v>13</v>
      </c>
      <c r="I757">
        <v>0</v>
      </c>
      <c r="J757">
        <v>119.1</v>
      </c>
      <c r="K757">
        <v>78</v>
      </c>
      <c r="L757">
        <v>5.8826818149793301</v>
      </c>
      <c r="M757">
        <v>3.5446928885131799</v>
      </c>
      <c r="N757">
        <v>0.75418997627940099</v>
      </c>
      <c r="O757">
        <v>0.27941176470588203</v>
      </c>
      <c r="P757">
        <v>0.31701030927835</v>
      </c>
      <c r="Q757">
        <v>4.2988828647925796</v>
      </c>
      <c r="R757">
        <v>4.1335582845722403</v>
      </c>
      <c r="S757">
        <v>1.19109290838241</v>
      </c>
      <c r="T757">
        <v>8.7707750526341108</v>
      </c>
      <c r="U757">
        <v>1.5083799525588</v>
      </c>
    </row>
    <row r="758" spans="1:21" x14ac:dyDescent="0.45">
      <c r="A758">
        <v>1966</v>
      </c>
      <c r="B758" t="s">
        <v>997</v>
      </c>
      <c r="C758" t="s">
        <v>240</v>
      </c>
      <c r="D758">
        <v>26</v>
      </c>
      <c r="E758">
        <v>21</v>
      </c>
      <c r="F758">
        <v>0.80769230769230771</v>
      </c>
      <c r="G758">
        <v>11</v>
      </c>
      <c r="H758">
        <v>5</v>
      </c>
      <c r="I758">
        <v>0</v>
      </c>
      <c r="J758">
        <v>151.19999999999999</v>
      </c>
      <c r="K758">
        <v>92</v>
      </c>
      <c r="L758">
        <v>5.4593393777574599</v>
      </c>
      <c r="M758">
        <v>2.6703290434683198</v>
      </c>
      <c r="N758">
        <v>1.0087909719769199</v>
      </c>
      <c r="O758">
        <v>0.22222222222222199</v>
      </c>
      <c r="P758">
        <v>0.23830734966592401</v>
      </c>
      <c r="Q758">
        <v>3.26373549757239</v>
      </c>
      <c r="R758">
        <v>3.78667858701795</v>
      </c>
      <c r="S758">
        <v>1.1905092000961299</v>
      </c>
      <c r="T758">
        <v>7.4177880929066555</v>
      </c>
      <c r="U758">
        <v>1.11428545270653</v>
      </c>
    </row>
    <row r="759" spans="1:21" x14ac:dyDescent="0.45">
      <c r="A759">
        <v>1984</v>
      </c>
      <c r="B759" t="s">
        <v>614</v>
      </c>
      <c r="C759" t="s">
        <v>240</v>
      </c>
      <c r="D759">
        <v>16</v>
      </c>
      <c r="E759">
        <v>16</v>
      </c>
      <c r="F759">
        <v>1</v>
      </c>
      <c r="G759">
        <v>6</v>
      </c>
      <c r="H759">
        <v>5</v>
      </c>
      <c r="I759">
        <v>0</v>
      </c>
      <c r="J759">
        <v>106</v>
      </c>
      <c r="K759">
        <v>68</v>
      </c>
      <c r="L759">
        <v>5.7735853212165997</v>
      </c>
      <c r="M759">
        <v>3.7358493254930898</v>
      </c>
      <c r="N759">
        <v>0.59433966541935601</v>
      </c>
      <c r="O759">
        <v>0.24433249370276999</v>
      </c>
      <c r="P759">
        <v>0.27950310559006197</v>
      </c>
      <c r="Q759">
        <v>3.3962266595391801</v>
      </c>
      <c r="R759">
        <v>3.5890061474389601</v>
      </c>
      <c r="S759">
        <v>1.1887018680572501</v>
      </c>
      <c r="T759">
        <v>12.035606414079657</v>
      </c>
      <c r="U759">
        <v>1.3301887749861701</v>
      </c>
    </row>
    <row r="760" spans="1:21" x14ac:dyDescent="0.45">
      <c r="A760">
        <v>2002</v>
      </c>
      <c r="B760" t="s">
        <v>1514</v>
      </c>
      <c r="C760" t="s">
        <v>229</v>
      </c>
      <c r="D760">
        <v>12</v>
      </c>
      <c r="E760">
        <v>12</v>
      </c>
      <c r="F760">
        <v>1</v>
      </c>
      <c r="G760">
        <v>4</v>
      </c>
      <c r="H760">
        <v>4</v>
      </c>
      <c r="I760">
        <v>0</v>
      </c>
      <c r="J760">
        <v>74.099999999999994</v>
      </c>
      <c r="K760">
        <v>45</v>
      </c>
      <c r="L760">
        <v>5.4484297476552399</v>
      </c>
      <c r="M760">
        <v>2.6636767655203402</v>
      </c>
      <c r="N760">
        <v>0.968609732916487</v>
      </c>
      <c r="O760">
        <v>0.26962457337883899</v>
      </c>
      <c r="P760">
        <v>0.295833333333333</v>
      </c>
      <c r="Q760">
        <v>4.3587437981241903</v>
      </c>
      <c r="R760">
        <v>4.0786662459654099</v>
      </c>
      <c r="S760">
        <v>1.18734490871429</v>
      </c>
      <c r="T760">
        <v>16.029156267642914</v>
      </c>
      <c r="U760">
        <v>1.3587442086745101</v>
      </c>
    </row>
    <row r="761" spans="1:21" x14ac:dyDescent="0.45">
      <c r="A761">
        <v>2018</v>
      </c>
      <c r="B761" t="s">
        <v>1432</v>
      </c>
      <c r="C761" t="s">
        <v>115</v>
      </c>
      <c r="D761">
        <v>16</v>
      </c>
      <c r="E761">
        <v>16</v>
      </c>
      <c r="F761">
        <v>1</v>
      </c>
      <c r="G761">
        <v>5</v>
      </c>
      <c r="H761">
        <v>6</v>
      </c>
      <c r="I761">
        <v>0</v>
      </c>
      <c r="J761">
        <v>77.099999999999994</v>
      </c>
      <c r="K761">
        <v>88</v>
      </c>
      <c r="L761">
        <v>10.2413809943003</v>
      </c>
      <c r="M761">
        <v>3.8405178728626299</v>
      </c>
      <c r="N761">
        <v>1.1637932948068499</v>
      </c>
      <c r="O761">
        <v>0.21724137931034401</v>
      </c>
      <c r="P761">
        <v>0.27604166666666602</v>
      </c>
      <c r="Q761">
        <v>4.1896558613046802</v>
      </c>
      <c r="R761">
        <v>3.96215584553098</v>
      </c>
      <c r="S761">
        <v>1.18406641483306</v>
      </c>
      <c r="T761">
        <v>11.988672450184731</v>
      </c>
      <c r="U761">
        <v>1.2413795144606401</v>
      </c>
    </row>
    <row r="762" spans="1:21" x14ac:dyDescent="0.45">
      <c r="A762">
        <v>1944</v>
      </c>
      <c r="B762" t="s">
        <v>1458</v>
      </c>
      <c r="C762" t="s">
        <v>199</v>
      </c>
      <c r="D762">
        <v>37</v>
      </c>
      <c r="E762">
        <v>30</v>
      </c>
      <c r="F762">
        <v>0.81081081081081086</v>
      </c>
      <c r="G762">
        <v>12</v>
      </c>
      <c r="H762">
        <v>14</v>
      </c>
      <c r="I762">
        <v>0</v>
      </c>
      <c r="J762">
        <v>203.2</v>
      </c>
      <c r="K762">
        <v>68</v>
      </c>
      <c r="L762">
        <v>3.0049094583323099</v>
      </c>
      <c r="M762">
        <v>4.7725032573513202</v>
      </c>
      <c r="N762">
        <v>0.397708604779276</v>
      </c>
      <c r="O762">
        <v>0.26742712294042997</v>
      </c>
      <c r="P762">
        <v>0.28370786516853902</v>
      </c>
      <c r="Q762">
        <v>4.2422251176456101</v>
      </c>
      <c r="R762">
        <v>4.2308259593694704</v>
      </c>
      <c r="S762">
        <v>1.18075346946716</v>
      </c>
      <c r="T762">
        <v>5.1697854609102674</v>
      </c>
      <c r="U762">
        <v>1.5662845052418399</v>
      </c>
    </row>
    <row r="763" spans="1:21" x14ac:dyDescent="0.45">
      <c r="A763">
        <v>1992</v>
      </c>
      <c r="B763" t="s">
        <v>1134</v>
      </c>
      <c r="C763" t="s">
        <v>73</v>
      </c>
      <c r="D763">
        <v>18</v>
      </c>
      <c r="E763">
        <v>18</v>
      </c>
      <c r="F763">
        <v>1</v>
      </c>
      <c r="G763">
        <v>9</v>
      </c>
      <c r="H763">
        <v>4</v>
      </c>
      <c r="I763">
        <v>0</v>
      </c>
      <c r="J763">
        <v>100.1</v>
      </c>
      <c r="K763">
        <v>61</v>
      </c>
      <c r="L763">
        <v>5.4717614908011099</v>
      </c>
      <c r="M763">
        <v>4.0365453620663896</v>
      </c>
      <c r="N763">
        <v>0.44850504022959897</v>
      </c>
      <c r="O763">
        <v>0.25</v>
      </c>
      <c r="P763">
        <v>0.286163522012578</v>
      </c>
      <c r="Q763">
        <v>3.58804032183679</v>
      </c>
      <c r="R763">
        <v>3.6504279779338802</v>
      </c>
      <c r="S763">
        <v>1.18057572841644</v>
      </c>
      <c r="T763">
        <v>10.625181555747961</v>
      </c>
      <c r="U763">
        <v>1.40531579271941</v>
      </c>
    </row>
    <row r="764" spans="1:21" x14ac:dyDescent="0.45">
      <c r="A764">
        <v>1976</v>
      </c>
      <c r="B764" t="s">
        <v>1096</v>
      </c>
      <c r="C764" t="s">
        <v>168</v>
      </c>
      <c r="D764">
        <v>23</v>
      </c>
      <c r="E764">
        <v>23</v>
      </c>
      <c r="F764">
        <v>1</v>
      </c>
      <c r="G764">
        <v>8</v>
      </c>
      <c r="H764">
        <v>8</v>
      </c>
      <c r="I764">
        <v>0</v>
      </c>
      <c r="J764">
        <v>118</v>
      </c>
      <c r="K764">
        <v>74</v>
      </c>
      <c r="L764">
        <v>5.64406743168799</v>
      </c>
      <c r="M764">
        <v>4.8050844350857203</v>
      </c>
      <c r="N764">
        <v>0.45762708905578298</v>
      </c>
      <c r="O764">
        <v>0.23755656108597201</v>
      </c>
      <c r="P764">
        <v>0.27348066298342499</v>
      </c>
      <c r="Q764">
        <v>3.5084743494276598</v>
      </c>
      <c r="R764">
        <v>3.7172794335739798</v>
      </c>
      <c r="S764">
        <v>1.1793087720870901</v>
      </c>
      <c r="T764">
        <v>8.3064356990481993</v>
      </c>
      <c r="U764">
        <v>1.4237287215068799</v>
      </c>
    </row>
    <row r="765" spans="1:21" x14ac:dyDescent="0.45">
      <c r="A765">
        <v>1955</v>
      </c>
      <c r="B765" t="s">
        <v>1497</v>
      </c>
      <c r="C765" t="s">
        <v>240</v>
      </c>
      <c r="D765">
        <v>37</v>
      </c>
      <c r="E765">
        <v>25</v>
      </c>
      <c r="F765">
        <v>0.67567567567567566</v>
      </c>
      <c r="G765">
        <v>9</v>
      </c>
      <c r="H765">
        <v>14</v>
      </c>
      <c r="I765">
        <v>2</v>
      </c>
      <c r="J765">
        <v>177.1</v>
      </c>
      <c r="K765">
        <v>88</v>
      </c>
      <c r="L765">
        <v>4.4661663102218503</v>
      </c>
      <c r="M765">
        <v>3.6541360719996998</v>
      </c>
      <c r="N765">
        <v>1.2687972472221101</v>
      </c>
      <c r="O765">
        <v>0.27233429394812603</v>
      </c>
      <c r="P765">
        <v>0.28227194492254698</v>
      </c>
      <c r="Q765">
        <v>4.3139106405551999</v>
      </c>
      <c r="R765">
        <v>4.5788424086373496</v>
      </c>
      <c r="S765">
        <v>1.1713734865188501</v>
      </c>
      <c r="T765">
        <v>5.1287163463798304</v>
      </c>
      <c r="U765">
        <v>1.4718048067776499</v>
      </c>
    </row>
    <row r="766" spans="1:21" x14ac:dyDescent="0.45">
      <c r="A766">
        <v>1994</v>
      </c>
      <c r="B766" t="s">
        <v>1171</v>
      </c>
      <c r="C766" t="s">
        <v>121</v>
      </c>
      <c r="D766">
        <v>14</v>
      </c>
      <c r="E766">
        <v>14</v>
      </c>
      <c r="F766">
        <v>1</v>
      </c>
      <c r="G766">
        <v>8</v>
      </c>
      <c r="H766">
        <v>2</v>
      </c>
      <c r="I766">
        <v>0</v>
      </c>
      <c r="J766">
        <v>78.099999999999994</v>
      </c>
      <c r="K766">
        <v>52</v>
      </c>
      <c r="L766">
        <v>5.9744684730346904</v>
      </c>
      <c r="M766">
        <v>4.4808513547760196</v>
      </c>
      <c r="N766">
        <v>0.45957449792574601</v>
      </c>
      <c r="O766">
        <v>0.227424749163879</v>
      </c>
      <c r="P766">
        <v>0.26337448559670701</v>
      </c>
      <c r="Q766">
        <v>3.6765959834059601</v>
      </c>
      <c r="R766">
        <v>4.0373546600428103</v>
      </c>
      <c r="S766">
        <v>1.1693139076232899</v>
      </c>
      <c r="T766">
        <v>13.530632359640926</v>
      </c>
      <c r="U766">
        <v>1.3659575355015201</v>
      </c>
    </row>
    <row r="767" spans="1:21" x14ac:dyDescent="0.45">
      <c r="A767">
        <v>1946</v>
      </c>
      <c r="B767" t="s">
        <v>823</v>
      </c>
      <c r="C767" t="s">
        <v>37</v>
      </c>
      <c r="D767">
        <v>27</v>
      </c>
      <c r="E767">
        <v>14</v>
      </c>
      <c r="F767">
        <v>0.51851851851851849</v>
      </c>
      <c r="G767">
        <v>8</v>
      </c>
      <c r="H767">
        <v>6</v>
      </c>
      <c r="I767">
        <v>0</v>
      </c>
      <c r="J767">
        <v>136.19999999999999</v>
      </c>
      <c r="K767">
        <v>44</v>
      </c>
      <c r="L767">
        <v>2.8975602207492099</v>
      </c>
      <c r="M767">
        <v>3.4243893517945199</v>
      </c>
      <c r="N767">
        <v>0.52682913104531204</v>
      </c>
      <c r="O767">
        <v>0.246153846153846</v>
      </c>
      <c r="P767">
        <v>0.256410256410256</v>
      </c>
      <c r="Q767">
        <v>2.6341456552265599</v>
      </c>
      <c r="R767">
        <v>3.94682163669134</v>
      </c>
      <c r="S767">
        <v>1.1687322854995701</v>
      </c>
      <c r="T767">
        <v>7.0123937129974205</v>
      </c>
      <c r="U767">
        <v>1.3170728276132799</v>
      </c>
    </row>
    <row r="768" spans="1:21" x14ac:dyDescent="0.45">
      <c r="A768">
        <v>1996</v>
      </c>
      <c r="B768" t="s">
        <v>1876</v>
      </c>
      <c r="C768" t="s">
        <v>43</v>
      </c>
      <c r="D768">
        <v>26</v>
      </c>
      <c r="E768">
        <v>26</v>
      </c>
      <c r="F768">
        <v>1</v>
      </c>
      <c r="G768">
        <v>5</v>
      </c>
      <c r="H768">
        <v>12</v>
      </c>
      <c r="I768">
        <v>0</v>
      </c>
      <c r="J768">
        <v>149</v>
      </c>
      <c r="K768">
        <v>109</v>
      </c>
      <c r="L768">
        <v>6.5838926174496599</v>
      </c>
      <c r="M768">
        <v>4.2885906040268402</v>
      </c>
      <c r="N768">
        <v>0.90604026845637498</v>
      </c>
      <c r="O768">
        <v>0.26342281879194601</v>
      </c>
      <c r="P768">
        <v>0.30084745762711801</v>
      </c>
      <c r="Q768">
        <v>5.3758389261744899</v>
      </c>
      <c r="R768">
        <v>4.6480829430906496</v>
      </c>
      <c r="S768">
        <v>1.1680147647857599</v>
      </c>
      <c r="T768">
        <v>7.2776304575112736</v>
      </c>
      <c r="U768">
        <v>1.5302013422818701</v>
      </c>
    </row>
    <row r="769" spans="1:21" x14ac:dyDescent="0.45">
      <c r="A769">
        <v>1988</v>
      </c>
      <c r="B769" t="s">
        <v>1013</v>
      </c>
      <c r="C769" t="s">
        <v>95</v>
      </c>
      <c r="D769">
        <v>14</v>
      </c>
      <c r="E769">
        <v>14</v>
      </c>
      <c r="F769">
        <v>1</v>
      </c>
      <c r="G769">
        <v>7</v>
      </c>
      <c r="H769">
        <v>2</v>
      </c>
      <c r="I769">
        <v>0</v>
      </c>
      <c r="J769">
        <v>95.1</v>
      </c>
      <c r="K769">
        <v>50</v>
      </c>
      <c r="L769">
        <v>4.7202799721180204</v>
      </c>
      <c r="M769">
        <v>2.7377623838284499</v>
      </c>
      <c r="N769">
        <v>0.75524479553888402</v>
      </c>
      <c r="O769">
        <v>0.244505494505494</v>
      </c>
      <c r="P769">
        <v>0.26470588235294101</v>
      </c>
      <c r="Q769">
        <v>3.30419598048262</v>
      </c>
      <c r="R769">
        <v>3.75491390853903</v>
      </c>
      <c r="S769">
        <v>1.16493248939514</v>
      </c>
      <c r="T769">
        <v>13.479933091572336</v>
      </c>
      <c r="U769">
        <v>1.23776230379983</v>
      </c>
    </row>
    <row r="770" spans="1:21" x14ac:dyDescent="0.45">
      <c r="A770">
        <v>1924</v>
      </c>
      <c r="B770" t="s">
        <v>1678</v>
      </c>
      <c r="C770" t="s">
        <v>762</v>
      </c>
      <c r="D770">
        <v>14</v>
      </c>
      <c r="E770">
        <v>11</v>
      </c>
      <c r="F770">
        <v>0.7857142857142857</v>
      </c>
      <c r="G770">
        <v>1</v>
      </c>
      <c r="H770">
        <v>7</v>
      </c>
      <c r="I770">
        <v>0</v>
      </c>
      <c r="J770">
        <v>69.099999999999994</v>
      </c>
      <c r="K770">
        <v>49</v>
      </c>
      <c r="L770">
        <v>6.3605798393853901</v>
      </c>
      <c r="M770">
        <v>3.3750015474289801</v>
      </c>
      <c r="N770">
        <v>0</v>
      </c>
      <c r="O770">
        <v>0.29473684210526302</v>
      </c>
      <c r="P770">
        <v>0.35593220338983</v>
      </c>
      <c r="Q770">
        <v>4.8028868174950903</v>
      </c>
      <c r="R770">
        <v>3.2922698902308101</v>
      </c>
      <c r="S770">
        <v>1.1632318496704099</v>
      </c>
      <c r="T770">
        <v>13.460254260471885</v>
      </c>
      <c r="U770">
        <v>1.5865391889623399</v>
      </c>
    </row>
    <row r="771" spans="1:21" x14ac:dyDescent="0.45">
      <c r="A771">
        <v>1997</v>
      </c>
      <c r="B771" t="s">
        <v>1463</v>
      </c>
      <c r="C771" t="s">
        <v>30</v>
      </c>
      <c r="D771">
        <v>23</v>
      </c>
      <c r="E771">
        <v>23</v>
      </c>
      <c r="F771">
        <v>1</v>
      </c>
      <c r="G771">
        <v>11</v>
      </c>
      <c r="H771">
        <v>9</v>
      </c>
      <c r="I771">
        <v>0</v>
      </c>
      <c r="J771">
        <v>144</v>
      </c>
      <c r="K771">
        <v>93</v>
      </c>
      <c r="L771">
        <v>5.8125006159147201</v>
      </c>
      <c r="M771">
        <v>4.3125004569689898</v>
      </c>
      <c r="N771">
        <v>1.0000001059638199</v>
      </c>
      <c r="O771">
        <v>0.232472324723247</v>
      </c>
      <c r="P771">
        <v>0.25404157043879899</v>
      </c>
      <c r="Q771">
        <v>4.2500004503462501</v>
      </c>
      <c r="R771">
        <v>4.74115625296111</v>
      </c>
      <c r="S771">
        <v>1.16290771961212</v>
      </c>
      <c r="T771">
        <v>8.1909152424853673</v>
      </c>
      <c r="U771">
        <v>1.35416681015934</v>
      </c>
    </row>
    <row r="772" spans="1:21" x14ac:dyDescent="0.45">
      <c r="A772">
        <v>1997</v>
      </c>
      <c r="B772" t="s">
        <v>1758</v>
      </c>
      <c r="C772" t="s">
        <v>140</v>
      </c>
      <c r="D772">
        <v>13</v>
      </c>
      <c r="E772">
        <v>13</v>
      </c>
      <c r="F772">
        <v>1</v>
      </c>
      <c r="G772">
        <v>3</v>
      </c>
      <c r="H772">
        <v>7</v>
      </c>
      <c r="I772">
        <v>0</v>
      </c>
      <c r="J772">
        <v>75.099999999999994</v>
      </c>
      <c r="K772">
        <v>51</v>
      </c>
      <c r="L772">
        <v>6.0929207653565998</v>
      </c>
      <c r="M772">
        <v>4.0619471769044004</v>
      </c>
      <c r="N772">
        <v>0.71681420768901205</v>
      </c>
      <c r="O772">
        <v>0.31596091205211702</v>
      </c>
      <c r="P772">
        <v>0.36399999999999999</v>
      </c>
      <c r="Q772">
        <v>5.0176994538230799</v>
      </c>
      <c r="R772">
        <v>4.2242559586613897</v>
      </c>
      <c r="S772">
        <v>1.16246533393859</v>
      </c>
      <c r="T772">
        <v>14.486106469080891</v>
      </c>
      <c r="U772">
        <v>1.7389381705048199</v>
      </c>
    </row>
    <row r="773" spans="1:21" x14ac:dyDescent="0.45">
      <c r="A773">
        <v>2018</v>
      </c>
      <c r="B773" t="s">
        <v>361</v>
      </c>
      <c r="C773" t="s">
        <v>121</v>
      </c>
      <c r="D773">
        <v>29</v>
      </c>
      <c r="E773">
        <v>29</v>
      </c>
      <c r="F773">
        <v>1</v>
      </c>
      <c r="G773">
        <v>7</v>
      </c>
      <c r="H773">
        <v>13</v>
      </c>
      <c r="I773">
        <v>0</v>
      </c>
      <c r="J773">
        <v>160.1</v>
      </c>
      <c r="K773">
        <v>130</v>
      </c>
      <c r="L773">
        <v>7.2972975287898603</v>
      </c>
      <c r="M773">
        <v>2.5259876061195601</v>
      </c>
      <c r="N773">
        <v>1.29106033201666</v>
      </c>
      <c r="O773">
        <v>0.26418152350080998</v>
      </c>
      <c r="P773">
        <v>0.30172413793103398</v>
      </c>
      <c r="Q773">
        <v>4.49064463310145</v>
      </c>
      <c r="R773">
        <v>4.3018037533550997</v>
      </c>
      <c r="S773">
        <v>1.16189754009246</v>
      </c>
      <c r="T773">
        <v>6.4906000515509836</v>
      </c>
      <c r="U773">
        <v>1.2972973384515301</v>
      </c>
    </row>
    <row r="774" spans="1:21" x14ac:dyDescent="0.45">
      <c r="A774">
        <v>2023</v>
      </c>
      <c r="B774" t="s">
        <v>522</v>
      </c>
      <c r="C774" t="s">
        <v>199</v>
      </c>
      <c r="D774">
        <v>18</v>
      </c>
      <c r="E774">
        <v>18</v>
      </c>
      <c r="F774">
        <v>1</v>
      </c>
      <c r="G774">
        <v>5</v>
      </c>
      <c r="H774">
        <v>7</v>
      </c>
      <c r="I774">
        <v>0</v>
      </c>
      <c r="J774">
        <v>91.2</v>
      </c>
      <c r="K774">
        <v>95</v>
      </c>
      <c r="L774">
        <v>9.3272729860416206</v>
      </c>
      <c r="M774">
        <v>3.0436364480767302</v>
      </c>
      <c r="N774">
        <v>1.37454549267981</v>
      </c>
      <c r="O774">
        <v>0.22478386167146899</v>
      </c>
      <c r="P774">
        <v>0.26890756302521002</v>
      </c>
      <c r="Q774">
        <v>4.3200001198508504</v>
      </c>
      <c r="R774">
        <v>4.2150403861305898</v>
      </c>
      <c r="S774">
        <v>1.16013872623443</v>
      </c>
      <c r="T774">
        <v>10.441248536109871</v>
      </c>
      <c r="U774">
        <v>1.1890909420801501</v>
      </c>
    </row>
    <row r="775" spans="1:21" x14ac:dyDescent="0.45">
      <c r="A775">
        <v>1941</v>
      </c>
      <c r="B775" t="s">
        <v>1906</v>
      </c>
      <c r="C775" t="s">
        <v>355</v>
      </c>
      <c r="D775">
        <v>26</v>
      </c>
      <c r="E775">
        <v>23</v>
      </c>
      <c r="F775">
        <v>0.88461538461538458</v>
      </c>
      <c r="G775">
        <v>9</v>
      </c>
      <c r="H775">
        <v>13</v>
      </c>
      <c r="I775">
        <v>2</v>
      </c>
      <c r="J775">
        <v>157.1</v>
      </c>
      <c r="K775">
        <v>40</v>
      </c>
      <c r="L775">
        <v>2.2881361110154699</v>
      </c>
      <c r="M775">
        <v>2.8029667359939499</v>
      </c>
      <c r="N775">
        <v>0.91525444440618897</v>
      </c>
      <c r="O775">
        <v>0.28658536585365801</v>
      </c>
      <c r="P775">
        <v>0.28666666666666601</v>
      </c>
      <c r="Q775">
        <v>5.4915266664371298</v>
      </c>
      <c r="R775">
        <v>4.4358445108913704</v>
      </c>
      <c r="S775">
        <v>1.1566207408905</v>
      </c>
      <c r="T775">
        <v>7.2066369240100387</v>
      </c>
      <c r="U775">
        <v>1.5063562730851801</v>
      </c>
    </row>
    <row r="776" spans="1:21" x14ac:dyDescent="0.45">
      <c r="A776">
        <v>1978</v>
      </c>
      <c r="B776" t="s">
        <v>930</v>
      </c>
      <c r="C776" t="s">
        <v>271</v>
      </c>
      <c r="D776">
        <v>8</v>
      </c>
      <c r="E776">
        <v>8</v>
      </c>
      <c r="F776">
        <v>1</v>
      </c>
      <c r="G776">
        <v>3</v>
      </c>
      <c r="H776">
        <v>2</v>
      </c>
      <c r="I776">
        <v>0</v>
      </c>
      <c r="J776">
        <v>59</v>
      </c>
      <c r="K776">
        <v>25</v>
      </c>
      <c r="L776">
        <v>3.8135593220338899</v>
      </c>
      <c r="M776">
        <v>3.5084745762711802</v>
      </c>
      <c r="N776">
        <v>0.152542372881355</v>
      </c>
      <c r="O776">
        <v>0.26222222222222202</v>
      </c>
      <c r="P776">
        <v>0.29145728643216001</v>
      </c>
      <c r="Q776">
        <v>3.0508474576271101</v>
      </c>
      <c r="R776">
        <v>3.1272159923941398</v>
      </c>
      <c r="S776">
        <v>1.15289211273193</v>
      </c>
      <c r="T776">
        <v>23.346065282821584</v>
      </c>
      <c r="U776">
        <v>1.3898305084745699</v>
      </c>
    </row>
    <row r="777" spans="1:21" x14ac:dyDescent="0.45">
      <c r="A777">
        <v>1974</v>
      </c>
      <c r="B777" t="s">
        <v>859</v>
      </c>
      <c r="C777" t="s">
        <v>240</v>
      </c>
      <c r="D777">
        <v>14</v>
      </c>
      <c r="E777">
        <v>14</v>
      </c>
      <c r="F777">
        <v>1</v>
      </c>
      <c r="G777">
        <v>7</v>
      </c>
      <c r="H777">
        <v>4</v>
      </c>
      <c r="I777">
        <v>0</v>
      </c>
      <c r="J777">
        <v>92.2</v>
      </c>
      <c r="K777">
        <v>35</v>
      </c>
      <c r="L777">
        <v>3.3992803889607801</v>
      </c>
      <c r="M777">
        <v>2.7194243111686198</v>
      </c>
      <c r="N777">
        <v>0.48561148413725402</v>
      </c>
      <c r="O777">
        <v>0.217391304347826</v>
      </c>
      <c r="P777">
        <v>0.22950819672131101</v>
      </c>
      <c r="Q777">
        <v>2.8165466079960702</v>
      </c>
      <c r="R777">
        <v>3.4631116422533998</v>
      </c>
      <c r="S777">
        <v>1.15196073055267</v>
      </c>
      <c r="T777">
        <v>13.329831310680895</v>
      </c>
      <c r="U777">
        <v>1.1115107303586</v>
      </c>
    </row>
    <row r="778" spans="1:21" x14ac:dyDescent="0.45">
      <c r="A778">
        <v>2012</v>
      </c>
      <c r="B778" t="s">
        <v>1149</v>
      </c>
      <c r="C778" t="s">
        <v>85</v>
      </c>
      <c r="D778">
        <v>8</v>
      </c>
      <c r="E778">
        <v>8</v>
      </c>
      <c r="F778">
        <v>1</v>
      </c>
      <c r="G778">
        <v>1</v>
      </c>
      <c r="H778">
        <v>3</v>
      </c>
      <c r="I778">
        <v>0</v>
      </c>
      <c r="J778">
        <v>47</v>
      </c>
      <c r="K778">
        <v>41</v>
      </c>
      <c r="L778">
        <v>7.8510638297872299</v>
      </c>
      <c r="M778">
        <v>1.5319148936170199</v>
      </c>
      <c r="N778">
        <v>0.95744680851063801</v>
      </c>
      <c r="O778">
        <v>0.213483146067415</v>
      </c>
      <c r="P778">
        <v>0.25</v>
      </c>
      <c r="Q778">
        <v>3.63829787234042</v>
      </c>
      <c r="R778">
        <v>3.2433882652445001</v>
      </c>
      <c r="S778">
        <v>1.1513088941573999</v>
      </c>
      <c r="T778">
        <v>23.314005106687347</v>
      </c>
      <c r="U778">
        <v>0.97872340425531901</v>
      </c>
    </row>
    <row r="779" spans="1:21" x14ac:dyDescent="0.45">
      <c r="A779">
        <v>1939</v>
      </c>
      <c r="B779" t="s">
        <v>1878</v>
      </c>
      <c r="C779" t="s">
        <v>355</v>
      </c>
      <c r="D779">
        <v>27</v>
      </c>
      <c r="E779">
        <v>19</v>
      </c>
      <c r="F779">
        <v>0.70370370370370372</v>
      </c>
      <c r="G779">
        <v>7</v>
      </c>
      <c r="H779">
        <v>11</v>
      </c>
      <c r="I779">
        <v>0</v>
      </c>
      <c r="J779">
        <v>155.1</v>
      </c>
      <c r="K779">
        <v>20</v>
      </c>
      <c r="L779">
        <v>1.1587985488691801</v>
      </c>
      <c r="M779">
        <v>2.3755370251818202</v>
      </c>
      <c r="N779">
        <v>0.86909891165188502</v>
      </c>
      <c r="O779">
        <v>0.30461538461538401</v>
      </c>
      <c r="P779">
        <v>0.29756097560975597</v>
      </c>
      <c r="Q779">
        <v>5.3884132522416897</v>
      </c>
      <c r="R779">
        <v>4.7876902768734402</v>
      </c>
      <c r="S779">
        <v>1.1509820222854601</v>
      </c>
      <c r="T779">
        <v>6.9058921337127614</v>
      </c>
      <c r="U779">
        <v>1.53862696210963</v>
      </c>
    </row>
    <row r="780" spans="1:21" x14ac:dyDescent="0.45">
      <c r="A780">
        <v>1940</v>
      </c>
      <c r="B780" t="s">
        <v>1395</v>
      </c>
      <c r="C780" t="s">
        <v>106</v>
      </c>
      <c r="D780">
        <v>17</v>
      </c>
      <c r="E780">
        <v>10</v>
      </c>
      <c r="F780">
        <v>0.58823529411764708</v>
      </c>
      <c r="G780">
        <v>6</v>
      </c>
      <c r="H780">
        <v>2</v>
      </c>
      <c r="I780">
        <v>0</v>
      </c>
      <c r="J780">
        <v>70.099999999999994</v>
      </c>
      <c r="K780">
        <v>26</v>
      </c>
      <c r="L780">
        <v>3.32701590219733</v>
      </c>
      <c r="M780">
        <v>4.9905238532959899</v>
      </c>
      <c r="N780">
        <v>0</v>
      </c>
      <c r="O780">
        <v>0.25746268656716398</v>
      </c>
      <c r="P780">
        <v>0.28512396694214798</v>
      </c>
      <c r="Q780">
        <v>4.0947888027044002</v>
      </c>
      <c r="R780">
        <v>3.8877776573581899</v>
      </c>
      <c r="S780">
        <v>1.1500332355499201</v>
      </c>
      <c r="T780">
        <v>10.959140244652181</v>
      </c>
      <c r="U780">
        <v>1.5355458010141501</v>
      </c>
    </row>
    <row r="781" spans="1:21" x14ac:dyDescent="0.45">
      <c r="A781">
        <v>1924</v>
      </c>
      <c r="B781" t="s">
        <v>1375</v>
      </c>
      <c r="C781" t="s">
        <v>199</v>
      </c>
      <c r="D781">
        <v>29</v>
      </c>
      <c r="E781">
        <v>15</v>
      </c>
      <c r="F781">
        <v>0.51724137931034486</v>
      </c>
      <c r="G781">
        <v>6</v>
      </c>
      <c r="H781">
        <v>8</v>
      </c>
      <c r="I781">
        <v>4</v>
      </c>
      <c r="J781">
        <v>102</v>
      </c>
      <c r="K781">
        <v>33</v>
      </c>
      <c r="L781">
        <v>2.9117647058823501</v>
      </c>
      <c r="M781">
        <v>3.70588235294117</v>
      </c>
      <c r="N781">
        <v>0.17647058823529399</v>
      </c>
      <c r="O781">
        <v>0.27020785219399501</v>
      </c>
      <c r="P781">
        <v>0.28894472361808998</v>
      </c>
      <c r="Q781">
        <v>4.0588235294117601</v>
      </c>
      <c r="R781">
        <v>4.0205880744784404</v>
      </c>
      <c r="S781">
        <v>1.14913582801818</v>
      </c>
      <c r="T781">
        <v>6.4193104875498328</v>
      </c>
      <c r="U781">
        <v>1.5588235294117601</v>
      </c>
    </row>
    <row r="782" spans="1:21" x14ac:dyDescent="0.45">
      <c r="A782">
        <v>1984</v>
      </c>
      <c r="B782" t="s">
        <v>1495</v>
      </c>
      <c r="C782" t="s">
        <v>168</v>
      </c>
      <c r="D782">
        <v>15</v>
      </c>
      <c r="E782">
        <v>15</v>
      </c>
      <c r="F782">
        <v>1</v>
      </c>
      <c r="G782">
        <v>4</v>
      </c>
      <c r="H782">
        <v>3</v>
      </c>
      <c r="I782">
        <v>0</v>
      </c>
      <c r="J782">
        <v>85.2</v>
      </c>
      <c r="K782">
        <v>48</v>
      </c>
      <c r="L782">
        <v>5.0428012570153999</v>
      </c>
      <c r="M782">
        <v>2.3112839094653901</v>
      </c>
      <c r="N782">
        <v>1.0505835952115401</v>
      </c>
      <c r="O782">
        <v>0.28947368421052599</v>
      </c>
      <c r="P782">
        <v>0.31338028169013998</v>
      </c>
      <c r="Q782">
        <v>4.3073927403673196</v>
      </c>
      <c r="R782">
        <v>3.93556647717427</v>
      </c>
      <c r="S782">
        <v>1.14909851551055</v>
      </c>
      <c r="T782">
        <v>12.41026396751394</v>
      </c>
      <c r="U782">
        <v>1.4124512780066201</v>
      </c>
    </row>
    <row r="783" spans="1:21" x14ac:dyDescent="0.45">
      <c r="A783">
        <v>2021</v>
      </c>
      <c r="B783" t="s">
        <v>525</v>
      </c>
      <c r="C783" t="s">
        <v>115</v>
      </c>
      <c r="D783">
        <v>14</v>
      </c>
      <c r="E783">
        <v>14</v>
      </c>
      <c r="F783">
        <v>1</v>
      </c>
      <c r="G783">
        <v>2</v>
      </c>
      <c r="H783">
        <v>7</v>
      </c>
      <c r="I783">
        <v>0</v>
      </c>
      <c r="J783">
        <v>63.2</v>
      </c>
      <c r="K783">
        <v>55</v>
      </c>
      <c r="L783">
        <v>7.7748694205107096</v>
      </c>
      <c r="M783">
        <v>3.1099477682042802</v>
      </c>
      <c r="N783">
        <v>0.84816757314662306</v>
      </c>
      <c r="O783">
        <v>0.213389121338912</v>
      </c>
      <c r="P783">
        <v>0.25280898876404401</v>
      </c>
      <c r="Q783">
        <v>3.25130903039538</v>
      </c>
      <c r="R783">
        <v>3.7983063988719401</v>
      </c>
      <c r="S783">
        <v>1.14842140674591</v>
      </c>
      <c r="T783">
        <v>13.288876278059815</v>
      </c>
      <c r="U783">
        <v>1.1465969044389499</v>
      </c>
    </row>
    <row r="784" spans="1:21" x14ac:dyDescent="0.45">
      <c r="A784">
        <v>1931</v>
      </c>
      <c r="B784" t="s">
        <v>1746</v>
      </c>
      <c r="C784" t="s">
        <v>199</v>
      </c>
      <c r="D784">
        <v>35</v>
      </c>
      <c r="E784">
        <v>23</v>
      </c>
      <c r="F784">
        <v>0.65714285714285714</v>
      </c>
      <c r="G784">
        <v>8</v>
      </c>
      <c r="H784">
        <v>16</v>
      </c>
      <c r="I784">
        <v>0</v>
      </c>
      <c r="J784">
        <v>173</v>
      </c>
      <c r="K784">
        <v>105</v>
      </c>
      <c r="L784">
        <v>5.4624277456647397</v>
      </c>
      <c r="M784">
        <v>5.6184971098265803</v>
      </c>
      <c r="N784">
        <v>0.67630057803468202</v>
      </c>
      <c r="O784">
        <v>0.25962910128388</v>
      </c>
      <c r="P784">
        <v>0.28987993138936502</v>
      </c>
      <c r="Q784">
        <v>4.99421965317919</v>
      </c>
      <c r="R784">
        <v>4.7716029398703101</v>
      </c>
      <c r="S784">
        <v>1.14702808856964</v>
      </c>
      <c r="T784">
        <v>5.3091014385223341</v>
      </c>
      <c r="U784">
        <v>1.67630057803468</v>
      </c>
    </row>
    <row r="785" spans="1:21" x14ac:dyDescent="0.45">
      <c r="A785">
        <v>2001</v>
      </c>
      <c r="B785" t="s">
        <v>1485</v>
      </c>
      <c r="C785" t="s">
        <v>140</v>
      </c>
      <c r="D785">
        <v>11</v>
      </c>
      <c r="E785">
        <v>11</v>
      </c>
      <c r="F785">
        <v>1</v>
      </c>
      <c r="G785">
        <v>5</v>
      </c>
      <c r="H785">
        <v>4</v>
      </c>
      <c r="I785">
        <v>0</v>
      </c>
      <c r="J785">
        <v>63</v>
      </c>
      <c r="K785">
        <v>35</v>
      </c>
      <c r="L785">
        <v>5.0000009082614101</v>
      </c>
      <c r="M785">
        <v>2.1428575321120298</v>
      </c>
      <c r="N785">
        <v>0.85714301284481398</v>
      </c>
      <c r="O785">
        <v>0.25714285714285701</v>
      </c>
      <c r="P785">
        <v>0.27941176470588203</v>
      </c>
      <c r="Q785">
        <v>4.2857150642240702</v>
      </c>
      <c r="R785">
        <v>3.9380258797338001</v>
      </c>
      <c r="S785">
        <v>1.1432847976684499</v>
      </c>
      <c r="T785">
        <v>16.837467020208081</v>
      </c>
      <c r="U785">
        <v>1.2380954629980601</v>
      </c>
    </row>
    <row r="786" spans="1:21" x14ac:dyDescent="0.45">
      <c r="A786">
        <v>2017</v>
      </c>
      <c r="B786" t="s">
        <v>1849</v>
      </c>
      <c r="C786" t="s">
        <v>184</v>
      </c>
      <c r="D786">
        <v>16</v>
      </c>
      <c r="E786">
        <v>16</v>
      </c>
      <c r="F786">
        <v>1</v>
      </c>
      <c r="G786">
        <v>6</v>
      </c>
      <c r="H786">
        <v>5</v>
      </c>
      <c r="I786">
        <v>0</v>
      </c>
      <c r="J786">
        <v>90.1</v>
      </c>
      <c r="K786">
        <v>71</v>
      </c>
      <c r="L786">
        <v>7.0738011363012498</v>
      </c>
      <c r="M786">
        <v>3.2878230633512802</v>
      </c>
      <c r="N786">
        <v>1.29520302495656</v>
      </c>
      <c r="O786">
        <v>0.26123595505617903</v>
      </c>
      <c r="P786">
        <v>0.29411764705882298</v>
      </c>
      <c r="Q786">
        <v>5.2804431017460001</v>
      </c>
      <c r="R786">
        <v>4.6853150569831499</v>
      </c>
      <c r="S786">
        <v>1.1418884992599401</v>
      </c>
      <c r="T786">
        <v>11.561621055006894</v>
      </c>
      <c r="U786">
        <v>1.3948340268763</v>
      </c>
    </row>
    <row r="787" spans="1:21" x14ac:dyDescent="0.45">
      <c r="A787">
        <v>2010</v>
      </c>
      <c r="B787" t="s">
        <v>286</v>
      </c>
      <c r="C787" t="s">
        <v>56</v>
      </c>
      <c r="D787">
        <v>29</v>
      </c>
      <c r="E787">
        <v>29</v>
      </c>
      <c r="F787">
        <v>1</v>
      </c>
      <c r="G787">
        <v>12</v>
      </c>
      <c r="H787">
        <v>10</v>
      </c>
      <c r="I787">
        <v>0</v>
      </c>
      <c r="J787">
        <v>168</v>
      </c>
      <c r="K787">
        <v>113</v>
      </c>
      <c r="L787">
        <v>6.0535719783939097</v>
      </c>
      <c r="M787">
        <v>3.3214288731010799</v>
      </c>
      <c r="N787">
        <v>1.2857144024907401</v>
      </c>
      <c r="O787">
        <v>0.25190839694656397</v>
      </c>
      <c r="P787">
        <v>0.27220077220077199</v>
      </c>
      <c r="Q787">
        <v>4.0714289412206801</v>
      </c>
      <c r="R787">
        <v>4.7861759147946898</v>
      </c>
      <c r="S787">
        <v>1.13640189170837</v>
      </c>
      <c r="T787">
        <v>6.348176084715722</v>
      </c>
      <c r="U787">
        <v>1.3511905989138799</v>
      </c>
    </row>
    <row r="788" spans="1:21" x14ac:dyDescent="0.45">
      <c r="A788">
        <v>2023</v>
      </c>
      <c r="B788" t="s">
        <v>567</v>
      </c>
      <c r="C788" t="s">
        <v>68</v>
      </c>
      <c r="D788">
        <v>23</v>
      </c>
      <c r="E788">
        <v>23</v>
      </c>
      <c r="F788">
        <v>1</v>
      </c>
      <c r="G788">
        <v>10</v>
      </c>
      <c r="H788">
        <v>6</v>
      </c>
      <c r="I788">
        <v>0</v>
      </c>
      <c r="J788">
        <v>133</v>
      </c>
      <c r="K788">
        <v>97</v>
      </c>
      <c r="L788">
        <v>6.5639097744360901</v>
      </c>
      <c r="M788">
        <v>2.9774436090225498</v>
      </c>
      <c r="N788">
        <v>1.28571428571428</v>
      </c>
      <c r="O788">
        <v>0.26061776061775999</v>
      </c>
      <c r="P788">
        <v>0.288557213930348</v>
      </c>
      <c r="Q788">
        <v>3.9248120300751799</v>
      </c>
      <c r="R788">
        <v>4.6911305850609804</v>
      </c>
      <c r="S788">
        <v>1.1351177692413299</v>
      </c>
      <c r="T788">
        <v>7.9951773311780636</v>
      </c>
      <c r="U788">
        <v>1.3458646616541301</v>
      </c>
    </row>
    <row r="789" spans="1:21" x14ac:dyDescent="0.45">
      <c r="A789">
        <v>2015</v>
      </c>
      <c r="B789" t="s">
        <v>1177</v>
      </c>
      <c r="C789" t="s">
        <v>115</v>
      </c>
      <c r="D789">
        <v>11</v>
      </c>
      <c r="E789">
        <v>11</v>
      </c>
      <c r="F789">
        <v>1</v>
      </c>
      <c r="G789">
        <v>4</v>
      </c>
      <c r="H789">
        <v>1</v>
      </c>
      <c r="I789">
        <v>0</v>
      </c>
      <c r="J789">
        <v>58.2</v>
      </c>
      <c r="K789">
        <v>55</v>
      </c>
      <c r="L789">
        <v>8.4374992684885104</v>
      </c>
      <c r="M789">
        <v>2.9147724745687502</v>
      </c>
      <c r="N789">
        <v>0.92045446565329203</v>
      </c>
      <c r="O789">
        <v>0.26431718061673998</v>
      </c>
      <c r="P789">
        <v>0.32530120481927699</v>
      </c>
      <c r="Q789">
        <v>3.6818178626131699</v>
      </c>
      <c r="R789">
        <v>3.6620027950972598</v>
      </c>
      <c r="S789">
        <v>1.13500463962554</v>
      </c>
      <c r="T789">
        <v>16.715522874485227</v>
      </c>
      <c r="U789">
        <v>1.3465907923446301</v>
      </c>
    </row>
    <row r="790" spans="1:21" x14ac:dyDescent="0.45">
      <c r="A790">
        <v>1997</v>
      </c>
      <c r="B790" t="s">
        <v>1400</v>
      </c>
      <c r="C790" t="s">
        <v>102</v>
      </c>
      <c r="D790">
        <v>8</v>
      </c>
      <c r="E790">
        <v>8</v>
      </c>
      <c r="F790">
        <v>1</v>
      </c>
      <c r="G790">
        <v>4</v>
      </c>
      <c r="H790">
        <v>3</v>
      </c>
      <c r="I790">
        <v>0</v>
      </c>
      <c r="J790">
        <v>46</v>
      </c>
      <c r="K790">
        <v>37</v>
      </c>
      <c r="L790">
        <v>7.2391304347826004</v>
      </c>
      <c r="M790">
        <v>3.7173913043478199</v>
      </c>
      <c r="N790">
        <v>0.19565217391304299</v>
      </c>
      <c r="O790">
        <v>0.26256983240223403</v>
      </c>
      <c r="P790">
        <v>0.32624113475177302</v>
      </c>
      <c r="Q790">
        <v>4.1086956521739104</v>
      </c>
      <c r="R790">
        <v>3.1526898964591599</v>
      </c>
      <c r="S790">
        <v>1.1310030221939</v>
      </c>
      <c r="T790">
        <v>22.902811199426477</v>
      </c>
      <c r="U790">
        <v>1.4347826086956501</v>
      </c>
    </row>
    <row r="791" spans="1:21" x14ac:dyDescent="0.45">
      <c r="A791">
        <v>2003</v>
      </c>
      <c r="B791" t="s">
        <v>461</v>
      </c>
      <c r="C791" t="s">
        <v>199</v>
      </c>
      <c r="D791">
        <v>28</v>
      </c>
      <c r="E791">
        <v>28</v>
      </c>
      <c r="F791">
        <v>1</v>
      </c>
      <c r="G791">
        <v>6</v>
      </c>
      <c r="H791">
        <v>19</v>
      </c>
      <c r="I791">
        <v>0</v>
      </c>
      <c r="J791">
        <v>151.1</v>
      </c>
      <c r="K791">
        <v>100</v>
      </c>
      <c r="L791">
        <v>5.94713676375794</v>
      </c>
      <c r="M791">
        <v>3.2114538524292802</v>
      </c>
      <c r="N791">
        <v>1.3678414556643199</v>
      </c>
      <c r="O791">
        <v>0.29326923076923</v>
      </c>
      <c r="P791">
        <v>0.319361277445109</v>
      </c>
      <c r="Q791">
        <v>5.8281940284827796</v>
      </c>
      <c r="R791">
        <v>4.8354868062549397</v>
      </c>
      <c r="S791">
        <v>1.12997698783874</v>
      </c>
      <c r="T791">
        <v>6.5377240010669952</v>
      </c>
      <c r="U791">
        <v>1.56607934778959</v>
      </c>
    </row>
    <row r="792" spans="1:21" x14ac:dyDescent="0.45">
      <c r="A792">
        <v>2014</v>
      </c>
      <c r="B792" t="s">
        <v>1050</v>
      </c>
      <c r="C792" t="s">
        <v>34</v>
      </c>
      <c r="D792">
        <v>18</v>
      </c>
      <c r="E792">
        <v>18</v>
      </c>
      <c r="F792">
        <v>1</v>
      </c>
      <c r="G792">
        <v>5</v>
      </c>
      <c r="H792">
        <v>3</v>
      </c>
      <c r="I792">
        <v>0</v>
      </c>
      <c r="J792">
        <v>101</v>
      </c>
      <c r="K792">
        <v>80</v>
      </c>
      <c r="L792">
        <v>7.1287128712871199</v>
      </c>
      <c r="M792">
        <v>1.9603960396039599</v>
      </c>
      <c r="N792">
        <v>0.89108910891089099</v>
      </c>
      <c r="O792">
        <v>0.28463476070528898</v>
      </c>
      <c r="P792">
        <v>0.33550488599348499</v>
      </c>
      <c r="Q792">
        <v>3.3861386138613798</v>
      </c>
      <c r="R792">
        <v>3.6966086042989601</v>
      </c>
      <c r="S792">
        <v>1.1280071735382</v>
      </c>
      <c r="T792">
        <v>10.152064561843801</v>
      </c>
      <c r="U792">
        <v>1.33663366336633</v>
      </c>
    </row>
    <row r="793" spans="1:21" x14ac:dyDescent="0.45">
      <c r="A793">
        <v>2023</v>
      </c>
      <c r="B793" t="s">
        <v>156</v>
      </c>
      <c r="C793" t="s">
        <v>34</v>
      </c>
      <c r="D793">
        <v>16</v>
      </c>
      <c r="E793">
        <v>16</v>
      </c>
      <c r="F793">
        <v>1</v>
      </c>
      <c r="G793">
        <v>3</v>
      </c>
      <c r="H793">
        <v>5</v>
      </c>
      <c r="I793">
        <v>0</v>
      </c>
      <c r="J793">
        <v>82</v>
      </c>
      <c r="K793">
        <v>81</v>
      </c>
      <c r="L793">
        <v>8.8902439024390194</v>
      </c>
      <c r="M793">
        <v>4.0609756097560901</v>
      </c>
      <c r="N793">
        <v>0.87804878048780399</v>
      </c>
      <c r="O793">
        <v>0.217105263157894</v>
      </c>
      <c r="P793">
        <v>0.26976744186046497</v>
      </c>
      <c r="Q793">
        <v>3.2926829268292601</v>
      </c>
      <c r="R793">
        <v>4.0477232863263302</v>
      </c>
      <c r="S793">
        <v>1.12717473506927</v>
      </c>
      <c r="T793">
        <v>11.412644192576359</v>
      </c>
      <c r="U793">
        <v>1.2560975609756</v>
      </c>
    </row>
    <row r="794" spans="1:21" x14ac:dyDescent="0.45">
      <c r="A794">
        <v>2017</v>
      </c>
      <c r="B794" t="s">
        <v>225</v>
      </c>
      <c r="C794" t="s">
        <v>102</v>
      </c>
      <c r="D794">
        <v>19</v>
      </c>
      <c r="E794">
        <v>19</v>
      </c>
      <c r="F794">
        <v>1</v>
      </c>
      <c r="G794">
        <v>4</v>
      </c>
      <c r="H794">
        <v>9</v>
      </c>
      <c r="I794">
        <v>0</v>
      </c>
      <c r="J794">
        <v>100</v>
      </c>
      <c r="K794">
        <v>108</v>
      </c>
      <c r="L794">
        <v>9.7200007415772003</v>
      </c>
      <c r="M794">
        <v>5.1300003913879602</v>
      </c>
      <c r="N794">
        <v>0.90000006866455595</v>
      </c>
      <c r="O794">
        <v>0.25445292620865101</v>
      </c>
      <c r="P794">
        <v>0.32727272727272699</v>
      </c>
      <c r="Q794">
        <v>4.3200003295898597</v>
      </c>
      <c r="R794">
        <v>4.1876397727966301</v>
      </c>
      <c r="S794">
        <v>1.12622141838073</v>
      </c>
      <c r="T794">
        <v>9.6025194619830661</v>
      </c>
      <c r="U794">
        <v>1.5700001197814999</v>
      </c>
    </row>
    <row r="795" spans="1:21" x14ac:dyDescent="0.45">
      <c r="A795">
        <v>1955</v>
      </c>
      <c r="B795" t="s">
        <v>1431</v>
      </c>
      <c r="C795" t="s">
        <v>240</v>
      </c>
      <c r="D795">
        <v>35</v>
      </c>
      <c r="E795">
        <v>24</v>
      </c>
      <c r="F795">
        <v>0.68571428571428572</v>
      </c>
      <c r="G795">
        <v>11</v>
      </c>
      <c r="H795">
        <v>8</v>
      </c>
      <c r="I795">
        <v>0</v>
      </c>
      <c r="J795">
        <v>159</v>
      </c>
      <c r="K795">
        <v>68</v>
      </c>
      <c r="L795">
        <v>3.8490566037735801</v>
      </c>
      <c r="M795">
        <v>3.5660377358490498</v>
      </c>
      <c r="N795">
        <v>1.24528301886792</v>
      </c>
      <c r="O795">
        <v>0.25878594249201198</v>
      </c>
      <c r="P795">
        <v>0.26119402985074602</v>
      </c>
      <c r="Q795">
        <v>4.1886792452830104</v>
      </c>
      <c r="R795">
        <v>4.5381269697873101</v>
      </c>
      <c r="S795">
        <v>1.12486255168914</v>
      </c>
      <c r="T795">
        <v>5.2065066678183047</v>
      </c>
      <c r="U795">
        <v>1.4150943396226401</v>
      </c>
    </row>
    <row r="796" spans="1:21" x14ac:dyDescent="0.45">
      <c r="A796">
        <v>1995</v>
      </c>
      <c r="B796" t="s">
        <v>1837</v>
      </c>
      <c r="C796" t="s">
        <v>37</v>
      </c>
      <c r="D796">
        <v>31</v>
      </c>
      <c r="E796">
        <v>31</v>
      </c>
      <c r="F796">
        <v>1</v>
      </c>
      <c r="G796">
        <v>8</v>
      </c>
      <c r="H796">
        <v>9</v>
      </c>
      <c r="I796">
        <v>0</v>
      </c>
      <c r="J796">
        <v>169.2</v>
      </c>
      <c r="K796">
        <v>84</v>
      </c>
      <c r="L796">
        <v>4.4557955442238804</v>
      </c>
      <c r="M796">
        <v>2.9174851777656299</v>
      </c>
      <c r="N796">
        <v>1.1139488860559701</v>
      </c>
      <c r="O796">
        <v>0.29232995658465899</v>
      </c>
      <c r="P796">
        <v>0.30887372013651798</v>
      </c>
      <c r="Q796">
        <v>5.2514733199781398</v>
      </c>
      <c r="R796">
        <v>4.7830611407382504</v>
      </c>
      <c r="S796">
        <v>1.1210409402847199</v>
      </c>
      <c r="T796">
        <v>5.8583429782620842</v>
      </c>
      <c r="U796">
        <v>1.5147347286581101</v>
      </c>
    </row>
    <row r="797" spans="1:21" x14ac:dyDescent="0.45">
      <c r="A797">
        <v>2009</v>
      </c>
      <c r="B797" t="s">
        <v>643</v>
      </c>
      <c r="C797" t="s">
        <v>56</v>
      </c>
      <c r="D797">
        <v>23</v>
      </c>
      <c r="E797">
        <v>23</v>
      </c>
      <c r="F797">
        <v>1</v>
      </c>
      <c r="G797">
        <v>10</v>
      </c>
      <c r="H797">
        <v>7</v>
      </c>
      <c r="I797">
        <v>0</v>
      </c>
      <c r="J797">
        <v>128.1</v>
      </c>
      <c r="K797">
        <v>102</v>
      </c>
      <c r="L797">
        <v>7.1532478872716903</v>
      </c>
      <c r="M797">
        <v>3.7870135873791302</v>
      </c>
      <c r="N797">
        <v>1.1922079812119399</v>
      </c>
      <c r="O797">
        <v>0.23847695390781501</v>
      </c>
      <c r="P797">
        <v>0.26842105263157801</v>
      </c>
      <c r="Q797">
        <v>4.4181825186089796</v>
      </c>
      <c r="R797">
        <v>4.5853956835659098</v>
      </c>
      <c r="S797">
        <v>1.12014973163604</v>
      </c>
      <c r="T797">
        <v>7.8897502836973255</v>
      </c>
      <c r="U797">
        <v>1.3480521617625301</v>
      </c>
    </row>
    <row r="798" spans="1:21" x14ac:dyDescent="0.45">
      <c r="A798">
        <v>2002</v>
      </c>
      <c r="B798" t="s">
        <v>1172</v>
      </c>
      <c r="C798" t="s">
        <v>30</v>
      </c>
      <c r="D798">
        <v>16</v>
      </c>
      <c r="E798">
        <v>16</v>
      </c>
      <c r="F798">
        <v>1</v>
      </c>
      <c r="G798">
        <v>4</v>
      </c>
      <c r="H798">
        <v>8</v>
      </c>
      <c r="I798">
        <v>0</v>
      </c>
      <c r="J798">
        <v>93</v>
      </c>
      <c r="K798">
        <v>79</v>
      </c>
      <c r="L798">
        <v>7.6451606631403504</v>
      </c>
      <c r="M798">
        <v>4.9354834660779501</v>
      </c>
      <c r="N798">
        <v>0.77419348487497197</v>
      </c>
      <c r="O798">
        <v>0.22190201729106601</v>
      </c>
      <c r="P798">
        <v>0.265384615384615</v>
      </c>
      <c r="Q798">
        <v>3.6774190531561199</v>
      </c>
      <c r="R798">
        <v>4.1233646978324696</v>
      </c>
      <c r="S798">
        <v>1.11782550811767</v>
      </c>
      <c r="T798">
        <v>11.317983269691409</v>
      </c>
      <c r="U798">
        <v>1.37634397311106</v>
      </c>
    </row>
    <row r="799" spans="1:21" x14ac:dyDescent="0.45">
      <c r="A799">
        <v>2000</v>
      </c>
      <c r="B799" t="s">
        <v>1990</v>
      </c>
      <c r="C799" t="s">
        <v>37</v>
      </c>
      <c r="D799">
        <v>12</v>
      </c>
      <c r="E799">
        <v>12</v>
      </c>
      <c r="F799">
        <v>1</v>
      </c>
      <c r="G799">
        <v>2</v>
      </c>
      <c r="H799">
        <v>4</v>
      </c>
      <c r="I799">
        <v>0</v>
      </c>
      <c r="J799">
        <v>57.2</v>
      </c>
      <c r="K799">
        <v>42</v>
      </c>
      <c r="L799">
        <v>6.5549127166472196</v>
      </c>
      <c r="M799">
        <v>4.2138724607017801</v>
      </c>
      <c r="N799">
        <v>0.62427740158544898</v>
      </c>
      <c r="O799">
        <v>0.30165289256198302</v>
      </c>
      <c r="P799">
        <v>0.35204081632653</v>
      </c>
      <c r="Q799">
        <v>5.9306353150617701</v>
      </c>
      <c r="R799">
        <v>4.0359018864507901</v>
      </c>
      <c r="S799">
        <v>1.11726975440979</v>
      </c>
      <c r="T799">
        <v>15.083141684532166</v>
      </c>
      <c r="U799">
        <v>1.73410389329291</v>
      </c>
    </row>
    <row r="800" spans="1:21" x14ac:dyDescent="0.45">
      <c r="A800">
        <v>1961</v>
      </c>
      <c r="B800" t="s">
        <v>1326</v>
      </c>
      <c r="C800" t="s">
        <v>54</v>
      </c>
      <c r="D800">
        <v>29</v>
      </c>
      <c r="E800">
        <v>22</v>
      </c>
      <c r="F800">
        <v>0.75862068965517238</v>
      </c>
      <c r="G800">
        <v>9</v>
      </c>
      <c r="H800">
        <v>10</v>
      </c>
      <c r="I800">
        <v>0</v>
      </c>
      <c r="J800">
        <v>136.1</v>
      </c>
      <c r="K800">
        <v>75</v>
      </c>
      <c r="L800">
        <v>4.9511015374931402</v>
      </c>
      <c r="M800">
        <v>4.3569693529939704</v>
      </c>
      <c r="N800">
        <v>0.85819093316547901</v>
      </c>
      <c r="O800">
        <v>0.25291828793774301</v>
      </c>
      <c r="P800">
        <v>0.27464788732394302</v>
      </c>
      <c r="Q800">
        <v>3.9608812299945102</v>
      </c>
      <c r="R800">
        <v>4.2976038936444398</v>
      </c>
      <c r="S800">
        <v>1.1172081232070901</v>
      </c>
      <c r="T800">
        <v>6.2409557227430543</v>
      </c>
      <c r="U800">
        <v>1.4376531871831899</v>
      </c>
    </row>
    <row r="801" spans="1:21" x14ac:dyDescent="0.45">
      <c r="A801">
        <v>1990</v>
      </c>
      <c r="B801" t="s">
        <v>833</v>
      </c>
      <c r="C801" t="s">
        <v>168</v>
      </c>
      <c r="D801">
        <v>17</v>
      </c>
      <c r="E801">
        <v>17</v>
      </c>
      <c r="F801">
        <v>1</v>
      </c>
      <c r="G801">
        <v>8</v>
      </c>
      <c r="H801">
        <v>4</v>
      </c>
      <c r="I801">
        <v>0</v>
      </c>
      <c r="J801">
        <v>107.1</v>
      </c>
      <c r="K801">
        <v>52</v>
      </c>
      <c r="L801">
        <v>4.3602489637586803</v>
      </c>
      <c r="M801">
        <v>3.7732923724834802</v>
      </c>
      <c r="N801">
        <v>0.58695659127520805</v>
      </c>
      <c r="O801">
        <v>0.24509803921568599</v>
      </c>
      <c r="P801">
        <v>0.26647564469913998</v>
      </c>
      <c r="Q801">
        <v>2.6832301315437999</v>
      </c>
      <c r="R801">
        <v>4.0846966836938403</v>
      </c>
      <c r="S801">
        <v>1.1138828992843599</v>
      </c>
      <c r="T801">
        <v>10.614648804945077</v>
      </c>
      <c r="U801">
        <v>1.3509318370619801</v>
      </c>
    </row>
    <row r="802" spans="1:21" x14ac:dyDescent="0.45">
      <c r="A802">
        <v>1925</v>
      </c>
      <c r="B802" t="s">
        <v>1724</v>
      </c>
      <c r="C802" t="s">
        <v>240</v>
      </c>
      <c r="D802">
        <v>30</v>
      </c>
      <c r="E802">
        <v>23</v>
      </c>
      <c r="F802">
        <v>0.76666666666666672</v>
      </c>
      <c r="G802">
        <v>8</v>
      </c>
      <c r="H802">
        <v>13</v>
      </c>
      <c r="I802">
        <v>1</v>
      </c>
      <c r="J802">
        <v>170</v>
      </c>
      <c r="K802">
        <v>66</v>
      </c>
      <c r="L802">
        <v>3.49411764705882</v>
      </c>
      <c r="M802">
        <v>3.0705882352941098</v>
      </c>
      <c r="N802">
        <v>0.84705882352941098</v>
      </c>
      <c r="O802">
        <v>0.29437229437229401</v>
      </c>
      <c r="P802">
        <v>0.30769230769230699</v>
      </c>
      <c r="Q802">
        <v>4.9235294117646999</v>
      </c>
      <c r="R802">
        <v>4.8738025272593699</v>
      </c>
      <c r="S802">
        <v>1.11272156238555</v>
      </c>
      <c r="T802">
        <v>6.0086964368819693</v>
      </c>
      <c r="U802">
        <v>1.54117647058823</v>
      </c>
    </row>
    <row r="803" spans="1:21" x14ac:dyDescent="0.45">
      <c r="A803">
        <v>1930</v>
      </c>
      <c r="B803" t="s">
        <v>1399</v>
      </c>
      <c r="C803" t="s">
        <v>322</v>
      </c>
      <c r="D803">
        <v>36</v>
      </c>
      <c r="E803">
        <v>24</v>
      </c>
      <c r="F803">
        <v>0.66666666666666663</v>
      </c>
      <c r="G803">
        <v>14</v>
      </c>
      <c r="H803">
        <v>7</v>
      </c>
      <c r="I803">
        <v>0</v>
      </c>
      <c r="J803">
        <v>179.2</v>
      </c>
      <c r="K803">
        <v>64</v>
      </c>
      <c r="L803">
        <v>3.2059362849147699</v>
      </c>
      <c r="M803">
        <v>2.60482323149325</v>
      </c>
      <c r="N803">
        <v>1.0519478434876499</v>
      </c>
      <c r="O803">
        <v>0.27348066298342499</v>
      </c>
      <c r="P803">
        <v>0.27699530516431897</v>
      </c>
      <c r="Q803">
        <v>4.1076058650470397</v>
      </c>
      <c r="R803">
        <v>5.2132493579158199</v>
      </c>
      <c r="S803">
        <v>1.1099207401275599</v>
      </c>
      <c r="T803">
        <v>4.9946433305740197</v>
      </c>
      <c r="U803">
        <v>1.3914654014387</v>
      </c>
    </row>
    <row r="804" spans="1:21" x14ac:dyDescent="0.45">
      <c r="A804">
        <v>2014</v>
      </c>
      <c r="B804" t="s">
        <v>368</v>
      </c>
      <c r="C804" t="s">
        <v>85</v>
      </c>
      <c r="D804">
        <v>13</v>
      </c>
      <c r="E804">
        <v>13</v>
      </c>
      <c r="F804">
        <v>1</v>
      </c>
      <c r="G804">
        <v>6</v>
      </c>
      <c r="H804">
        <v>4</v>
      </c>
      <c r="I804">
        <v>0</v>
      </c>
      <c r="J804">
        <v>74</v>
      </c>
      <c r="K804">
        <v>59</v>
      </c>
      <c r="L804">
        <v>7.1756749358641203</v>
      </c>
      <c r="M804">
        <v>3.52702666339083</v>
      </c>
      <c r="N804">
        <v>0.36486482724732799</v>
      </c>
      <c r="O804">
        <v>0.219780219780219</v>
      </c>
      <c r="P804">
        <v>0.27014218009478602</v>
      </c>
      <c r="Q804">
        <v>3.0405402270610602</v>
      </c>
      <c r="R804">
        <v>3.2809008019783801</v>
      </c>
      <c r="S804">
        <v>1.10574722290039</v>
      </c>
      <c r="T804">
        <v>13.779311546912552</v>
      </c>
      <c r="U804">
        <v>1.2027025787041501</v>
      </c>
    </row>
    <row r="805" spans="1:21" x14ac:dyDescent="0.45">
      <c r="A805">
        <v>1979</v>
      </c>
      <c r="B805" t="s">
        <v>1319</v>
      </c>
      <c r="C805" t="s">
        <v>199</v>
      </c>
      <c r="D805">
        <v>15</v>
      </c>
      <c r="E805">
        <v>15</v>
      </c>
      <c r="F805">
        <v>1</v>
      </c>
      <c r="G805">
        <v>6</v>
      </c>
      <c r="H805">
        <v>5</v>
      </c>
      <c r="I805">
        <v>0</v>
      </c>
      <c r="J805">
        <v>98</v>
      </c>
      <c r="K805">
        <v>43</v>
      </c>
      <c r="L805">
        <v>3.9489795918367299</v>
      </c>
      <c r="M805">
        <v>3.03061224489795</v>
      </c>
      <c r="N805">
        <v>1.0102040816326501</v>
      </c>
      <c r="O805">
        <v>0.24725274725274701</v>
      </c>
      <c r="P805">
        <v>0.25483870967741901</v>
      </c>
      <c r="Q805">
        <v>3.9489795918367299</v>
      </c>
      <c r="R805">
        <v>4.4464512416294601</v>
      </c>
      <c r="S805">
        <v>1.1045669317245399</v>
      </c>
      <c r="T805">
        <v>11.929322862625032</v>
      </c>
      <c r="U805">
        <v>1.25510204081632</v>
      </c>
    </row>
    <row r="806" spans="1:21" x14ac:dyDescent="0.45">
      <c r="A806">
        <v>2007</v>
      </c>
      <c r="B806" t="s">
        <v>1232</v>
      </c>
      <c r="C806" t="s">
        <v>168</v>
      </c>
      <c r="D806">
        <v>15</v>
      </c>
      <c r="E806">
        <v>15</v>
      </c>
      <c r="F806">
        <v>1</v>
      </c>
      <c r="G806">
        <v>5</v>
      </c>
      <c r="H806">
        <v>7</v>
      </c>
      <c r="I806">
        <v>0</v>
      </c>
      <c r="J806">
        <v>81</v>
      </c>
      <c r="K806">
        <v>66</v>
      </c>
      <c r="L806">
        <v>7.3333340240604699</v>
      </c>
      <c r="M806">
        <v>3.5555558904535598</v>
      </c>
      <c r="N806">
        <v>0.88888897261339095</v>
      </c>
      <c r="O806">
        <v>0.29102167182662497</v>
      </c>
      <c r="P806">
        <v>0.34538152610441702</v>
      </c>
      <c r="Q806">
        <v>3.7777781336069101</v>
      </c>
      <c r="R806">
        <v>4.2272595547009102</v>
      </c>
      <c r="S806">
        <v>1.10380506515502</v>
      </c>
      <c r="T806">
        <v>11.921094703674216</v>
      </c>
      <c r="U806">
        <v>1.5555557020734301</v>
      </c>
    </row>
    <row r="807" spans="1:21" x14ac:dyDescent="0.45">
      <c r="A807">
        <v>1958</v>
      </c>
      <c r="B807" t="s">
        <v>1266</v>
      </c>
      <c r="C807" t="s">
        <v>34</v>
      </c>
      <c r="D807">
        <v>44</v>
      </c>
      <c r="E807">
        <v>28</v>
      </c>
      <c r="F807">
        <v>0.63636363636363635</v>
      </c>
      <c r="G807">
        <v>10</v>
      </c>
      <c r="H807">
        <v>11</v>
      </c>
      <c r="I807">
        <v>4</v>
      </c>
      <c r="J807">
        <v>204</v>
      </c>
      <c r="K807">
        <v>111</v>
      </c>
      <c r="L807">
        <v>4.8970588235294104</v>
      </c>
      <c r="M807">
        <v>4.5882352941176396</v>
      </c>
      <c r="N807">
        <v>0.88235294117647001</v>
      </c>
      <c r="O807">
        <v>0.22236503856041101</v>
      </c>
      <c r="P807">
        <v>0.236476043276661</v>
      </c>
      <c r="Q807">
        <v>3.8382352941176401</v>
      </c>
      <c r="R807">
        <v>4.2057131636376397</v>
      </c>
      <c r="S807">
        <v>1.09867084026336</v>
      </c>
      <c r="T807">
        <v>4.0451062755150984</v>
      </c>
      <c r="U807">
        <v>1.3578431372549</v>
      </c>
    </row>
    <row r="808" spans="1:21" x14ac:dyDescent="0.45">
      <c r="A808">
        <v>1954</v>
      </c>
      <c r="B808" t="s">
        <v>1213</v>
      </c>
      <c r="C808" t="s">
        <v>240</v>
      </c>
      <c r="D808">
        <v>35</v>
      </c>
      <c r="E808">
        <v>18</v>
      </c>
      <c r="F808">
        <v>0.51428571428571423</v>
      </c>
      <c r="G808">
        <v>15</v>
      </c>
      <c r="H808">
        <v>6</v>
      </c>
      <c r="I808">
        <v>1</v>
      </c>
      <c r="J808">
        <v>158.19999999999999</v>
      </c>
      <c r="K808">
        <v>72</v>
      </c>
      <c r="L808">
        <v>4.0840326970131198</v>
      </c>
      <c r="M808">
        <v>4.0840326970131198</v>
      </c>
      <c r="N808">
        <v>0.96428549790587503</v>
      </c>
      <c r="O808">
        <v>0.237774030354131</v>
      </c>
      <c r="P808">
        <v>0.24603174603174599</v>
      </c>
      <c r="Q808">
        <v>3.7436966389286899</v>
      </c>
      <c r="R808">
        <v>4.3957293883799302</v>
      </c>
      <c r="S808">
        <v>1.09802162647247</v>
      </c>
      <c r="T808">
        <v>5.0822715282440036</v>
      </c>
      <c r="U808">
        <v>1.34243667355523</v>
      </c>
    </row>
    <row r="809" spans="1:21" x14ac:dyDescent="0.45">
      <c r="A809">
        <v>1988</v>
      </c>
      <c r="B809" t="s">
        <v>1460</v>
      </c>
      <c r="C809" t="s">
        <v>210</v>
      </c>
      <c r="D809">
        <v>25</v>
      </c>
      <c r="E809">
        <v>25</v>
      </c>
      <c r="F809">
        <v>1</v>
      </c>
      <c r="G809">
        <v>6</v>
      </c>
      <c r="H809">
        <v>14</v>
      </c>
      <c r="I809">
        <v>0</v>
      </c>
      <c r="J809">
        <v>152.19999999999999</v>
      </c>
      <c r="K809">
        <v>62</v>
      </c>
      <c r="L809">
        <v>3.65502171228994</v>
      </c>
      <c r="M809">
        <v>2.4170304871594701</v>
      </c>
      <c r="N809">
        <v>1.06113533582611</v>
      </c>
      <c r="O809">
        <v>0.24531516183986299</v>
      </c>
      <c r="P809">
        <v>0.24852071005917101</v>
      </c>
      <c r="Q809">
        <v>4.2445413433044497</v>
      </c>
      <c r="R809">
        <v>4.4130046186370597</v>
      </c>
      <c r="S809">
        <v>1.09601366519927</v>
      </c>
      <c r="T809">
        <v>7.1021685504912693</v>
      </c>
      <c r="U809">
        <v>1.2117903526409299</v>
      </c>
    </row>
    <row r="810" spans="1:21" x14ac:dyDescent="0.45">
      <c r="A810">
        <v>2013</v>
      </c>
      <c r="B810" t="s">
        <v>257</v>
      </c>
      <c r="C810" t="s">
        <v>56</v>
      </c>
      <c r="D810">
        <v>23</v>
      </c>
      <c r="E810">
        <v>23</v>
      </c>
      <c r="F810">
        <v>1</v>
      </c>
      <c r="G810">
        <v>9</v>
      </c>
      <c r="H810">
        <v>7</v>
      </c>
      <c r="I810">
        <v>0</v>
      </c>
      <c r="J810">
        <v>128.19999999999999</v>
      </c>
      <c r="K810">
        <v>101</v>
      </c>
      <c r="L810">
        <v>7.0647665601041902</v>
      </c>
      <c r="M810">
        <v>2.6580309830094899</v>
      </c>
      <c r="N810">
        <v>1.0492227564511101</v>
      </c>
      <c r="O810">
        <v>0.223382045929018</v>
      </c>
      <c r="P810">
        <v>0.25344352617079802</v>
      </c>
      <c r="Q810">
        <v>3.2176164531167499</v>
      </c>
      <c r="R810">
        <v>4.0659890506177199</v>
      </c>
      <c r="S810">
        <v>1.09198653697967</v>
      </c>
      <c r="T810">
        <v>7.6913834343785448</v>
      </c>
      <c r="U810">
        <v>1.12694296063268</v>
      </c>
    </row>
    <row r="811" spans="1:21" x14ac:dyDescent="0.45">
      <c r="A811">
        <v>1976</v>
      </c>
      <c r="B811" t="s">
        <v>915</v>
      </c>
      <c r="C811" t="s">
        <v>106</v>
      </c>
      <c r="D811">
        <v>14</v>
      </c>
      <c r="E811">
        <v>14</v>
      </c>
      <c r="F811">
        <v>1</v>
      </c>
      <c r="G811">
        <v>4</v>
      </c>
      <c r="H811">
        <v>3</v>
      </c>
      <c r="I811">
        <v>0</v>
      </c>
      <c r="J811">
        <v>75</v>
      </c>
      <c r="K811">
        <v>34</v>
      </c>
      <c r="L811">
        <v>4.07999958496098</v>
      </c>
      <c r="M811">
        <v>2.5199997436523698</v>
      </c>
      <c r="N811">
        <v>0.59999993896484904</v>
      </c>
      <c r="O811">
        <v>0.306962025316455</v>
      </c>
      <c r="P811">
        <v>0.33212996389891603</v>
      </c>
      <c r="Q811">
        <v>2.99999969482425</v>
      </c>
      <c r="R811">
        <v>3.4725336555481001</v>
      </c>
      <c r="S811">
        <v>1.0901857614517201</v>
      </c>
      <c r="T811">
        <v>12.615006668227046</v>
      </c>
      <c r="U811">
        <v>1.5733331732856</v>
      </c>
    </row>
    <row r="812" spans="1:21" x14ac:dyDescent="0.45">
      <c r="A812">
        <v>1942</v>
      </c>
      <c r="B812" t="s">
        <v>1289</v>
      </c>
      <c r="C812" t="s">
        <v>762</v>
      </c>
      <c r="D812">
        <v>11</v>
      </c>
      <c r="E812">
        <v>10</v>
      </c>
      <c r="F812">
        <v>0.90909090909090906</v>
      </c>
      <c r="G812">
        <v>3</v>
      </c>
      <c r="H812">
        <v>5</v>
      </c>
      <c r="I812">
        <v>0</v>
      </c>
      <c r="J812">
        <v>55.2</v>
      </c>
      <c r="K812">
        <v>35</v>
      </c>
      <c r="L812">
        <v>5.6586794032711296</v>
      </c>
      <c r="M812">
        <v>2.9101779788251498</v>
      </c>
      <c r="O812">
        <v>0.245215780447816</v>
      </c>
      <c r="Q812">
        <v>3.8802373051001999</v>
      </c>
      <c r="S812">
        <v>1.0886222720146099</v>
      </c>
      <c r="T812">
        <v>16.032437096942438</v>
      </c>
      <c r="U812">
        <v>1.23952025024034</v>
      </c>
    </row>
    <row r="813" spans="1:21" x14ac:dyDescent="0.45">
      <c r="A813">
        <v>1988</v>
      </c>
      <c r="B813" t="s">
        <v>1785</v>
      </c>
      <c r="C813" t="s">
        <v>555</v>
      </c>
      <c r="D813">
        <v>15</v>
      </c>
      <c r="E813">
        <v>15</v>
      </c>
      <c r="F813">
        <v>1</v>
      </c>
      <c r="G813">
        <v>6</v>
      </c>
      <c r="H813">
        <v>6</v>
      </c>
      <c r="I813">
        <v>0</v>
      </c>
      <c r="J813">
        <v>94</v>
      </c>
      <c r="K813">
        <v>39</v>
      </c>
      <c r="L813">
        <v>3.7340422501225299</v>
      </c>
      <c r="M813">
        <v>2.9680848654820098</v>
      </c>
      <c r="N813">
        <v>0.76595738464051999</v>
      </c>
      <c r="O813">
        <v>0.31662269129287601</v>
      </c>
      <c r="P813">
        <v>0.33734939759036098</v>
      </c>
      <c r="Q813">
        <v>5.0744676732434399</v>
      </c>
      <c r="R813">
        <v>4.0348572139774603</v>
      </c>
      <c r="S813">
        <v>1.0878924131393399</v>
      </c>
      <c r="T813">
        <v>11.749238061904871</v>
      </c>
      <c r="U813">
        <v>1.60638284834331</v>
      </c>
    </row>
    <row r="814" spans="1:21" x14ac:dyDescent="0.45">
      <c r="A814">
        <v>1930</v>
      </c>
      <c r="B814" t="s">
        <v>1891</v>
      </c>
      <c r="C814" t="s">
        <v>199</v>
      </c>
      <c r="D814">
        <v>33</v>
      </c>
      <c r="E814">
        <v>17</v>
      </c>
      <c r="F814">
        <v>0.51515151515151514</v>
      </c>
      <c r="G814">
        <v>9</v>
      </c>
      <c r="H814">
        <v>8</v>
      </c>
      <c r="I814">
        <v>1</v>
      </c>
      <c r="J814">
        <v>146</v>
      </c>
      <c r="K814">
        <v>54</v>
      </c>
      <c r="L814">
        <v>3.3287671232876699</v>
      </c>
      <c r="M814">
        <v>3.88356164383561</v>
      </c>
      <c r="N814">
        <v>0.55479452054794498</v>
      </c>
      <c r="O814">
        <v>0.29096989966555098</v>
      </c>
      <c r="P814">
        <v>0.30841121495327101</v>
      </c>
      <c r="Q814">
        <v>5.4246575342465704</v>
      </c>
      <c r="R814">
        <v>5.0289281505427903</v>
      </c>
      <c r="S814">
        <v>1.08580338954925</v>
      </c>
      <c r="T814">
        <v>5.3303075486963181</v>
      </c>
      <c r="U814">
        <v>1.6232876712328701</v>
      </c>
    </row>
    <row r="815" spans="1:21" x14ac:dyDescent="0.45">
      <c r="A815">
        <v>1996</v>
      </c>
      <c r="B815" t="s">
        <v>1695</v>
      </c>
      <c r="C815" t="s">
        <v>184</v>
      </c>
      <c r="D815">
        <v>15</v>
      </c>
      <c r="E815">
        <v>15</v>
      </c>
      <c r="F815">
        <v>1</v>
      </c>
      <c r="G815">
        <v>4</v>
      </c>
      <c r="H815">
        <v>4</v>
      </c>
      <c r="I815">
        <v>0</v>
      </c>
      <c r="J815">
        <v>91</v>
      </c>
      <c r="K815">
        <v>45</v>
      </c>
      <c r="L815">
        <v>4.4505494505494498</v>
      </c>
      <c r="M815">
        <v>3.95604395604395</v>
      </c>
      <c r="N815">
        <v>0.79120879120879095</v>
      </c>
      <c r="O815">
        <v>0.29411764705882298</v>
      </c>
      <c r="P815">
        <v>0.31907894736842102</v>
      </c>
      <c r="Q815">
        <v>4.8461538461538396</v>
      </c>
      <c r="R815">
        <v>4.8748695792732599</v>
      </c>
      <c r="S815">
        <v>1.0825774669647199</v>
      </c>
      <c r="T815">
        <v>11.691836643218975</v>
      </c>
      <c r="U815">
        <v>1.59340659340659</v>
      </c>
    </row>
    <row r="816" spans="1:21" x14ac:dyDescent="0.45">
      <c r="A816">
        <v>1945</v>
      </c>
      <c r="B816" t="s">
        <v>1142</v>
      </c>
      <c r="C816" t="s">
        <v>355</v>
      </c>
      <c r="D816">
        <v>21</v>
      </c>
      <c r="E816">
        <v>12</v>
      </c>
      <c r="F816">
        <v>0.5714285714285714</v>
      </c>
      <c r="G816">
        <v>0</v>
      </c>
      <c r="H816">
        <v>12</v>
      </c>
      <c r="I816">
        <v>0</v>
      </c>
      <c r="J816">
        <v>102</v>
      </c>
      <c r="K816">
        <v>25</v>
      </c>
      <c r="L816">
        <v>2.20588235294117</v>
      </c>
      <c r="M816">
        <v>2.3823529411764701</v>
      </c>
      <c r="N816">
        <v>0.35294117647058798</v>
      </c>
      <c r="O816">
        <v>0.277915632754342</v>
      </c>
      <c r="P816">
        <v>0.28877005347593498</v>
      </c>
      <c r="Q816">
        <v>3.6176470588235201</v>
      </c>
      <c r="R816">
        <v>3.59156191956763</v>
      </c>
      <c r="S816">
        <v>1.0819672346115099</v>
      </c>
      <c r="T816">
        <v>8.34660438128879</v>
      </c>
      <c r="U816">
        <v>1.36274509803921</v>
      </c>
    </row>
    <row r="817" spans="1:21" x14ac:dyDescent="0.45">
      <c r="A817">
        <v>1930</v>
      </c>
      <c r="B817" t="s">
        <v>2085</v>
      </c>
      <c r="C817" t="s">
        <v>132</v>
      </c>
      <c r="D817">
        <v>30</v>
      </c>
      <c r="E817">
        <v>15</v>
      </c>
      <c r="F817">
        <v>0.5</v>
      </c>
      <c r="G817">
        <v>6</v>
      </c>
      <c r="H817">
        <v>12</v>
      </c>
      <c r="I817">
        <v>0</v>
      </c>
      <c r="J817">
        <v>127</v>
      </c>
      <c r="K817">
        <v>25</v>
      </c>
      <c r="L817">
        <v>1.7716535433070799</v>
      </c>
      <c r="M817">
        <v>2.7637795275590502</v>
      </c>
      <c r="N817">
        <v>1.0629921259842501</v>
      </c>
      <c r="O817">
        <v>0.338738738738738</v>
      </c>
      <c r="P817">
        <v>0.335922330097087</v>
      </c>
      <c r="Q817">
        <v>6.8031496062992103</v>
      </c>
      <c r="R817">
        <v>5.6216905278483704</v>
      </c>
      <c r="S817">
        <v>1.0814114809036199</v>
      </c>
      <c r="T817">
        <v>5.839621996879548</v>
      </c>
      <c r="U817">
        <v>1.78740157480314</v>
      </c>
    </row>
    <row r="818" spans="1:21" x14ac:dyDescent="0.45">
      <c r="A818">
        <v>2011</v>
      </c>
      <c r="B818" t="s">
        <v>537</v>
      </c>
      <c r="C818" t="s">
        <v>102</v>
      </c>
      <c r="D818">
        <v>15</v>
      </c>
      <c r="E818">
        <v>15</v>
      </c>
      <c r="F818">
        <v>1</v>
      </c>
      <c r="G818">
        <v>5</v>
      </c>
      <c r="H818">
        <v>3</v>
      </c>
      <c r="I818">
        <v>0</v>
      </c>
      <c r="J818">
        <v>82.2</v>
      </c>
      <c r="K818">
        <v>77</v>
      </c>
      <c r="L818">
        <v>8.3830632266593401</v>
      </c>
      <c r="M818">
        <v>3.2661285298672702</v>
      </c>
      <c r="N818">
        <v>0.76209665696903095</v>
      </c>
      <c r="O818">
        <v>0.28181818181818102</v>
      </c>
      <c r="P818">
        <v>0.34959349593495898</v>
      </c>
      <c r="Q818">
        <v>4.1370961378318798</v>
      </c>
      <c r="R818">
        <v>3.3882894557671102</v>
      </c>
      <c r="S818">
        <v>1.07727634906768</v>
      </c>
      <c r="T818">
        <v>11.634584569930944</v>
      </c>
      <c r="U818">
        <v>1.4879029969395301</v>
      </c>
    </row>
    <row r="819" spans="1:21" x14ac:dyDescent="0.45">
      <c r="A819">
        <v>1958</v>
      </c>
      <c r="B819" t="s">
        <v>840</v>
      </c>
      <c r="C819" t="s">
        <v>59</v>
      </c>
      <c r="D819">
        <v>23</v>
      </c>
      <c r="E819">
        <v>19</v>
      </c>
      <c r="F819">
        <v>0.82608695652173914</v>
      </c>
      <c r="G819">
        <v>9</v>
      </c>
      <c r="H819">
        <v>7</v>
      </c>
      <c r="I819">
        <v>0</v>
      </c>
      <c r="J819">
        <v>140</v>
      </c>
      <c r="K819">
        <v>74</v>
      </c>
      <c r="L819">
        <v>4.75714285714285</v>
      </c>
      <c r="M819">
        <v>3.4071428571428499</v>
      </c>
      <c r="N819">
        <v>0.9</v>
      </c>
      <c r="O819">
        <v>0.21235521235521199</v>
      </c>
      <c r="P819">
        <v>0.22325581395348801</v>
      </c>
      <c r="Q819">
        <v>2.7</v>
      </c>
      <c r="R819">
        <v>3.8967495782034698</v>
      </c>
      <c r="S819">
        <v>1.0757306814193699</v>
      </c>
      <c r="T819">
        <v>7.5768856691277362</v>
      </c>
      <c r="U819">
        <v>1.1642857142857099</v>
      </c>
    </row>
    <row r="820" spans="1:21" x14ac:dyDescent="0.45">
      <c r="A820">
        <v>1945</v>
      </c>
      <c r="B820" t="s">
        <v>806</v>
      </c>
      <c r="C820" t="s">
        <v>790</v>
      </c>
      <c r="D820">
        <v>15</v>
      </c>
      <c r="E820">
        <v>12</v>
      </c>
      <c r="F820">
        <v>0.8</v>
      </c>
      <c r="G820">
        <v>8</v>
      </c>
      <c r="H820">
        <v>3</v>
      </c>
      <c r="I820">
        <v>0</v>
      </c>
      <c r="J820">
        <v>111.1</v>
      </c>
      <c r="K820">
        <v>24</v>
      </c>
      <c r="L820">
        <v>1.9401203809198</v>
      </c>
      <c r="M820">
        <v>2.66766552376472</v>
      </c>
      <c r="N820">
        <v>0.565868444434942</v>
      </c>
      <c r="O820">
        <v>0.25</v>
      </c>
      <c r="P820">
        <v>0.25194805194805098</v>
      </c>
      <c r="Q820">
        <v>2.50598882535474</v>
      </c>
      <c r="R820">
        <v>3.9650506449326599</v>
      </c>
      <c r="S820">
        <v>1.07282543182373</v>
      </c>
      <c r="T820">
        <v>11.586514663696285</v>
      </c>
      <c r="U820">
        <v>1.2305393156759801</v>
      </c>
    </row>
    <row r="821" spans="1:21" x14ac:dyDescent="0.45">
      <c r="A821">
        <v>2008</v>
      </c>
      <c r="B821" t="s">
        <v>232</v>
      </c>
      <c r="C821" t="s">
        <v>54</v>
      </c>
      <c r="D821">
        <v>31</v>
      </c>
      <c r="E821">
        <v>31</v>
      </c>
      <c r="F821">
        <v>1</v>
      </c>
      <c r="G821">
        <v>9</v>
      </c>
      <c r="H821">
        <v>14</v>
      </c>
      <c r="I821">
        <v>0</v>
      </c>
      <c r="J821">
        <v>174</v>
      </c>
      <c r="K821">
        <v>158</v>
      </c>
      <c r="L821">
        <v>8.1724137931034395</v>
      </c>
      <c r="M821">
        <v>3.5172413793103399</v>
      </c>
      <c r="N821">
        <v>1.5</v>
      </c>
      <c r="O821">
        <v>0.25909752547307102</v>
      </c>
      <c r="P821">
        <v>0.29799999999999999</v>
      </c>
      <c r="Q821">
        <v>4.8103448275862002</v>
      </c>
      <c r="R821">
        <v>4.8963860961212502</v>
      </c>
      <c r="S821">
        <v>1.0724507570266699</v>
      </c>
      <c r="T821">
        <v>5.6044200851071135</v>
      </c>
      <c r="U821">
        <v>1.41379310344827</v>
      </c>
    </row>
    <row r="822" spans="1:21" x14ac:dyDescent="0.45">
      <c r="A822">
        <v>2007</v>
      </c>
      <c r="B822" t="s">
        <v>1280</v>
      </c>
      <c r="C822" t="s">
        <v>132</v>
      </c>
      <c r="D822">
        <v>20</v>
      </c>
      <c r="E822">
        <v>20</v>
      </c>
      <c r="F822">
        <v>1</v>
      </c>
      <c r="G822">
        <v>10</v>
      </c>
      <c r="H822">
        <v>4</v>
      </c>
      <c r="I822">
        <v>0</v>
      </c>
      <c r="J822">
        <v>121</v>
      </c>
      <c r="K822">
        <v>49</v>
      </c>
      <c r="L822">
        <v>3.6446278693693799</v>
      </c>
      <c r="M822">
        <v>1.85950401498438</v>
      </c>
      <c r="N822">
        <v>1.1900825695899999</v>
      </c>
      <c r="O822">
        <v>0.27623126338329701</v>
      </c>
      <c r="P822">
        <v>0.28109452736318402</v>
      </c>
      <c r="Q822">
        <v>3.8677683511675101</v>
      </c>
      <c r="R822">
        <v>4.9420843721828396</v>
      </c>
      <c r="S822">
        <v>1.0721970796585001</v>
      </c>
      <c r="T822">
        <v>8.6847963452338508</v>
      </c>
      <c r="U822">
        <v>1.27272719247819</v>
      </c>
    </row>
    <row r="823" spans="1:21" x14ac:dyDescent="0.45">
      <c r="A823">
        <v>2017</v>
      </c>
      <c r="B823" t="s">
        <v>1421</v>
      </c>
      <c r="C823" t="s">
        <v>229</v>
      </c>
      <c r="D823">
        <v>16</v>
      </c>
      <c r="E823">
        <v>16</v>
      </c>
      <c r="F823">
        <v>1</v>
      </c>
      <c r="G823">
        <v>7</v>
      </c>
      <c r="H823">
        <v>3</v>
      </c>
      <c r="I823">
        <v>0</v>
      </c>
      <c r="J823">
        <v>93</v>
      </c>
      <c r="K823">
        <v>73</v>
      </c>
      <c r="L823">
        <v>7.06451612903225</v>
      </c>
      <c r="M823">
        <v>1.93548387096774</v>
      </c>
      <c r="N823">
        <v>1.3548387096774099</v>
      </c>
      <c r="O823">
        <v>0.258855585831062</v>
      </c>
      <c r="P823">
        <v>0.28928571428571398</v>
      </c>
      <c r="Q823">
        <v>4.1612903225806397</v>
      </c>
      <c r="R823">
        <v>4.4479622748590204</v>
      </c>
      <c r="S823">
        <v>1.0675576925277701</v>
      </c>
      <c r="T823">
        <v>10.809021636843672</v>
      </c>
      <c r="U823">
        <v>1.23655913978494</v>
      </c>
    </row>
    <row r="824" spans="1:21" x14ac:dyDescent="0.45">
      <c r="A824">
        <v>1975</v>
      </c>
      <c r="B824" t="s">
        <v>670</v>
      </c>
      <c r="C824" t="s">
        <v>121</v>
      </c>
      <c r="D824">
        <v>32</v>
      </c>
      <c r="E824">
        <v>32</v>
      </c>
      <c r="F824">
        <v>1</v>
      </c>
      <c r="G824">
        <v>12</v>
      </c>
      <c r="H824">
        <v>11</v>
      </c>
      <c r="I824">
        <v>0</v>
      </c>
      <c r="J824">
        <v>189</v>
      </c>
      <c r="K824">
        <v>131</v>
      </c>
      <c r="L824">
        <v>6.2380947344668103</v>
      </c>
      <c r="M824">
        <v>5.2380948152011397</v>
      </c>
      <c r="N824">
        <v>0.71428565661833698</v>
      </c>
      <c r="O824">
        <v>0.23709902370990199</v>
      </c>
      <c r="P824">
        <v>0.27145359019264398</v>
      </c>
      <c r="Q824">
        <v>4.14285680838635</v>
      </c>
      <c r="R824">
        <v>4.0423146695413399</v>
      </c>
      <c r="S824">
        <v>1.0674033164978001</v>
      </c>
      <c r="T824">
        <v>5.403729289770113</v>
      </c>
      <c r="U824">
        <v>1.48148136187507</v>
      </c>
    </row>
    <row r="825" spans="1:21" x14ac:dyDescent="0.45">
      <c r="A825">
        <v>2003</v>
      </c>
      <c r="B825" t="s">
        <v>1768</v>
      </c>
      <c r="C825" t="s">
        <v>68</v>
      </c>
      <c r="D825">
        <v>31</v>
      </c>
      <c r="E825">
        <v>31</v>
      </c>
      <c r="F825">
        <v>1</v>
      </c>
      <c r="G825">
        <v>15</v>
      </c>
      <c r="H825">
        <v>9</v>
      </c>
      <c r="I825">
        <v>0</v>
      </c>
      <c r="J825">
        <v>159</v>
      </c>
      <c r="K825">
        <v>98</v>
      </c>
      <c r="L825">
        <v>5.5471698113207504</v>
      </c>
      <c r="M825">
        <v>3.4528301886792399</v>
      </c>
      <c r="N825">
        <v>1.3018867924528299</v>
      </c>
      <c r="O825">
        <v>0.278481012658227</v>
      </c>
      <c r="P825">
        <v>0.299412915851272</v>
      </c>
      <c r="Q825">
        <v>5.0377358490565998</v>
      </c>
      <c r="R825">
        <v>4.94347167344963</v>
      </c>
      <c r="S825">
        <v>1.0619264841079701</v>
      </c>
      <c r="T825">
        <v>5.5494222717900374</v>
      </c>
      <c r="U825">
        <v>1.4905660377358401</v>
      </c>
    </row>
    <row r="826" spans="1:21" x14ac:dyDescent="0.45">
      <c r="A826">
        <v>2018</v>
      </c>
      <c r="B826" t="s">
        <v>1019</v>
      </c>
      <c r="C826" t="s">
        <v>196</v>
      </c>
      <c r="D826">
        <v>10</v>
      </c>
      <c r="E826">
        <v>10</v>
      </c>
      <c r="F826">
        <v>1</v>
      </c>
      <c r="G826">
        <v>4</v>
      </c>
      <c r="H826">
        <v>2</v>
      </c>
      <c r="I826">
        <v>0</v>
      </c>
      <c r="J826">
        <v>51.2</v>
      </c>
      <c r="K826">
        <v>63</v>
      </c>
      <c r="L826">
        <v>10.9741948988139</v>
      </c>
      <c r="M826">
        <v>3.83225853609374</v>
      </c>
      <c r="N826">
        <v>1.0451614189346501</v>
      </c>
      <c r="O826">
        <v>0.20212765957446799</v>
      </c>
      <c r="P826">
        <v>0.26890756302521002</v>
      </c>
      <c r="Q826">
        <v>3.3096778266264102</v>
      </c>
      <c r="R826">
        <v>3.5668832386941798</v>
      </c>
      <c r="S826">
        <v>1.06022596359252</v>
      </c>
      <c r="T826">
        <v>17.175660610198825</v>
      </c>
      <c r="U826">
        <v>1.1612904654829499</v>
      </c>
    </row>
    <row r="827" spans="1:21" x14ac:dyDescent="0.45">
      <c r="A827">
        <v>2021</v>
      </c>
      <c r="B827" t="s">
        <v>269</v>
      </c>
      <c r="C827" t="s">
        <v>34</v>
      </c>
      <c r="D827">
        <v>24</v>
      </c>
      <c r="E827">
        <v>24</v>
      </c>
      <c r="F827">
        <v>1</v>
      </c>
      <c r="G827">
        <v>5</v>
      </c>
      <c r="H827">
        <v>9</v>
      </c>
      <c r="I827">
        <v>0</v>
      </c>
      <c r="J827">
        <v>116.1</v>
      </c>
      <c r="K827">
        <v>131</v>
      </c>
      <c r="L827">
        <v>10.1346709302086</v>
      </c>
      <c r="M827">
        <v>4.1776506124523998</v>
      </c>
      <c r="N827">
        <v>1.6246419048426</v>
      </c>
      <c r="O827">
        <v>0.19431279620853001</v>
      </c>
      <c r="P827">
        <v>0.225925925925925</v>
      </c>
      <c r="Q827">
        <v>5.0286535149890002</v>
      </c>
      <c r="R827">
        <v>4.7345041049080603</v>
      </c>
      <c r="S827">
        <v>1.0558837652206401</v>
      </c>
      <c r="T827">
        <v>7.1272154152393208</v>
      </c>
      <c r="U827">
        <v>1.16905449237351</v>
      </c>
    </row>
    <row r="828" spans="1:21" x14ac:dyDescent="0.45">
      <c r="A828">
        <v>2019</v>
      </c>
      <c r="B828" t="s">
        <v>1735</v>
      </c>
      <c r="C828" t="s">
        <v>82</v>
      </c>
      <c r="D828">
        <v>9</v>
      </c>
      <c r="E828">
        <v>9</v>
      </c>
      <c r="F828">
        <v>1</v>
      </c>
      <c r="G828">
        <v>4</v>
      </c>
      <c r="H828">
        <v>2</v>
      </c>
      <c r="I828">
        <v>0</v>
      </c>
      <c r="J828">
        <v>45.1</v>
      </c>
      <c r="K828">
        <v>33</v>
      </c>
      <c r="L828">
        <v>6.5514713232905804</v>
      </c>
      <c r="M828">
        <v>3.7720592467430598</v>
      </c>
      <c r="N828">
        <v>0.59558830211732505</v>
      </c>
      <c r="O828">
        <v>0.27807486631015998</v>
      </c>
      <c r="P828">
        <v>0.32450331125827803</v>
      </c>
      <c r="Q828">
        <v>4.9632358509777097</v>
      </c>
      <c r="R828">
        <v>4.0081272118644398</v>
      </c>
      <c r="S828">
        <v>1.05536377429962</v>
      </c>
      <c r="T828">
        <v>18.99654793739316</v>
      </c>
      <c r="U828">
        <v>1.56617664630852</v>
      </c>
    </row>
    <row r="829" spans="1:21" x14ac:dyDescent="0.45">
      <c r="A829">
        <v>2002</v>
      </c>
      <c r="B829" t="s">
        <v>1092</v>
      </c>
      <c r="C829" t="s">
        <v>102</v>
      </c>
      <c r="D829">
        <v>29</v>
      </c>
      <c r="E829">
        <v>29</v>
      </c>
      <c r="F829">
        <v>1</v>
      </c>
      <c r="G829">
        <v>12</v>
      </c>
      <c r="H829">
        <v>6</v>
      </c>
      <c r="I829">
        <v>0</v>
      </c>
      <c r="J829">
        <v>175</v>
      </c>
      <c r="K829">
        <v>107</v>
      </c>
      <c r="L829">
        <v>5.5028566630461198</v>
      </c>
      <c r="M829">
        <v>4.5771424580476996</v>
      </c>
      <c r="N829">
        <v>0.977142771942768</v>
      </c>
      <c r="O829">
        <v>0.21394611727416701</v>
      </c>
      <c r="P829">
        <v>0.22970297029702899</v>
      </c>
      <c r="Q829">
        <v>3.4971425522162201</v>
      </c>
      <c r="R829">
        <v>4.7792171692206002</v>
      </c>
      <c r="S829">
        <v>1.0539922714233301</v>
      </c>
      <c r="T829">
        <v>5.8878188955372233</v>
      </c>
      <c r="U829">
        <v>1.2799998883928601</v>
      </c>
    </row>
    <row r="830" spans="1:21" x14ac:dyDescent="0.45">
      <c r="A830">
        <v>2018</v>
      </c>
      <c r="B830" t="s">
        <v>58</v>
      </c>
      <c r="C830" t="s">
        <v>59</v>
      </c>
      <c r="D830">
        <v>14</v>
      </c>
      <c r="E830">
        <v>14</v>
      </c>
      <c r="F830">
        <v>1</v>
      </c>
      <c r="G830">
        <v>6</v>
      </c>
      <c r="H830">
        <v>4</v>
      </c>
      <c r="I830">
        <v>0</v>
      </c>
      <c r="J830">
        <v>73.2</v>
      </c>
      <c r="K830">
        <v>91</v>
      </c>
      <c r="L830">
        <v>11.117646291213401</v>
      </c>
      <c r="M830">
        <v>4.7647055533772003</v>
      </c>
      <c r="N830">
        <v>0.97737549812865798</v>
      </c>
      <c r="O830">
        <v>0.17692307692307599</v>
      </c>
      <c r="P830">
        <v>0.23602484472049601</v>
      </c>
      <c r="Q830">
        <v>4.3981897415789604</v>
      </c>
      <c r="R830">
        <v>3.85273922028294</v>
      </c>
      <c r="S830">
        <v>1.0537588596343901</v>
      </c>
      <c r="T830">
        <v>12.193495375769372</v>
      </c>
      <c r="U830">
        <v>1.1538460741796599</v>
      </c>
    </row>
    <row r="831" spans="1:21" x14ac:dyDescent="0.45">
      <c r="A831">
        <v>2014</v>
      </c>
      <c r="B831" t="s">
        <v>312</v>
      </c>
      <c r="C831" t="s">
        <v>85</v>
      </c>
      <c r="D831">
        <v>29</v>
      </c>
      <c r="E831">
        <v>29</v>
      </c>
      <c r="F831">
        <v>1</v>
      </c>
      <c r="G831">
        <v>10</v>
      </c>
      <c r="H831">
        <v>12</v>
      </c>
      <c r="I831">
        <v>0</v>
      </c>
      <c r="J831">
        <v>163.19999999999999</v>
      </c>
      <c r="K831">
        <v>143</v>
      </c>
      <c r="L831">
        <v>7.8635435438123098</v>
      </c>
      <c r="M831">
        <v>3.5193481594684402</v>
      </c>
      <c r="N831">
        <v>0.87983703986711204</v>
      </c>
      <c r="O831">
        <v>0.24433656957928801</v>
      </c>
      <c r="P831">
        <v>0.29411764705882298</v>
      </c>
      <c r="Q831">
        <v>3.84928704941861</v>
      </c>
      <c r="R831">
        <v>4.0304191468530703</v>
      </c>
      <c r="S831">
        <v>1.0526988506317101</v>
      </c>
      <c r="T831">
        <v>5.8805935793909319</v>
      </c>
      <c r="U831">
        <v>1.3136455803571401</v>
      </c>
    </row>
    <row r="832" spans="1:21" x14ac:dyDescent="0.45">
      <c r="A832">
        <v>1939</v>
      </c>
      <c r="B832" t="s">
        <v>1719</v>
      </c>
      <c r="C832" t="s">
        <v>106</v>
      </c>
      <c r="D832">
        <v>21</v>
      </c>
      <c r="E832">
        <v>12</v>
      </c>
      <c r="F832">
        <v>0.5714285714285714</v>
      </c>
      <c r="G832">
        <v>4</v>
      </c>
      <c r="H832">
        <v>3</v>
      </c>
      <c r="I832">
        <v>1</v>
      </c>
      <c r="J832">
        <v>77</v>
      </c>
      <c r="K832">
        <v>24</v>
      </c>
      <c r="L832">
        <v>2.8051948051947999</v>
      </c>
      <c r="M832">
        <v>4.0909090909090899</v>
      </c>
      <c r="N832">
        <v>0.23376623376623301</v>
      </c>
      <c r="O832">
        <v>0.25657894736842102</v>
      </c>
      <c r="P832">
        <v>0.27338129496402802</v>
      </c>
      <c r="Q832">
        <v>4.9090909090909003</v>
      </c>
      <c r="R832">
        <v>4.2514042594215997</v>
      </c>
      <c r="S832">
        <v>1.0524258613586399</v>
      </c>
      <c r="T832">
        <v>8.1187137876237934</v>
      </c>
      <c r="U832">
        <v>1.4675324675324599</v>
      </c>
    </row>
    <row r="833" spans="1:21" x14ac:dyDescent="0.45">
      <c r="A833">
        <v>2019</v>
      </c>
      <c r="B833" t="s">
        <v>1599</v>
      </c>
      <c r="C833" t="s">
        <v>59</v>
      </c>
      <c r="D833">
        <v>18</v>
      </c>
      <c r="E833">
        <v>18</v>
      </c>
      <c r="F833">
        <v>1</v>
      </c>
      <c r="G833">
        <v>2</v>
      </c>
      <c r="H833">
        <v>7</v>
      </c>
      <c r="I833">
        <v>0</v>
      </c>
      <c r="J833">
        <v>80.2</v>
      </c>
      <c r="K833">
        <v>84</v>
      </c>
      <c r="L833">
        <v>9.3719020082964892</v>
      </c>
      <c r="M833">
        <v>2.9008268120917702</v>
      </c>
      <c r="N833">
        <v>1.3388431440423501</v>
      </c>
      <c r="O833">
        <v>0.262658227848101</v>
      </c>
      <c r="P833">
        <v>0.32272727272727197</v>
      </c>
      <c r="Q833">
        <v>4.5743807421447098</v>
      </c>
      <c r="R833">
        <v>4.2181418337397698</v>
      </c>
      <c r="S833">
        <v>1.0496419668197601</v>
      </c>
      <c r="T833">
        <v>9.4467777013778402</v>
      </c>
      <c r="U833">
        <v>1.3512398398205201</v>
      </c>
    </row>
    <row r="834" spans="1:21" x14ac:dyDescent="0.45">
      <c r="A834">
        <v>2007</v>
      </c>
      <c r="B834" t="s">
        <v>459</v>
      </c>
      <c r="C834" t="s">
        <v>46</v>
      </c>
      <c r="D834">
        <v>13</v>
      </c>
      <c r="E834">
        <v>13</v>
      </c>
      <c r="F834">
        <v>1</v>
      </c>
      <c r="G834">
        <v>5</v>
      </c>
      <c r="H834">
        <v>3</v>
      </c>
      <c r="I834">
        <v>0</v>
      </c>
      <c r="J834">
        <v>72.2</v>
      </c>
      <c r="K834">
        <v>58</v>
      </c>
      <c r="L834">
        <v>7.18348724414051</v>
      </c>
      <c r="M834">
        <v>3.5917436220702501</v>
      </c>
      <c r="N834">
        <v>0.99082582677800202</v>
      </c>
      <c r="O834">
        <v>0.23272727272727201</v>
      </c>
      <c r="P834">
        <v>0.26794258373205698</v>
      </c>
      <c r="Q834">
        <v>4.4587162205010102</v>
      </c>
      <c r="R834">
        <v>4.3542841958112799</v>
      </c>
      <c r="S834">
        <v>1.04906558990478</v>
      </c>
      <c r="T834">
        <v>13.072971197274951</v>
      </c>
      <c r="U834">
        <v>1.27981669292158</v>
      </c>
    </row>
    <row r="835" spans="1:21" x14ac:dyDescent="0.45">
      <c r="A835">
        <v>1958</v>
      </c>
      <c r="B835" t="s">
        <v>1264</v>
      </c>
      <c r="C835" t="s">
        <v>106</v>
      </c>
      <c r="D835">
        <v>16</v>
      </c>
      <c r="E835">
        <v>10</v>
      </c>
      <c r="F835">
        <v>0.625</v>
      </c>
      <c r="G835">
        <v>4</v>
      </c>
      <c r="H835">
        <v>2</v>
      </c>
      <c r="I835">
        <v>0</v>
      </c>
      <c r="J835">
        <v>65.2</v>
      </c>
      <c r="K835">
        <v>38</v>
      </c>
      <c r="L835">
        <v>5.2081190036186502</v>
      </c>
      <c r="M835">
        <v>4.9340074771123996</v>
      </c>
      <c r="N835">
        <v>0.41116728975936701</v>
      </c>
      <c r="O835">
        <v>0.22924901185770699</v>
      </c>
      <c r="P835">
        <v>0.25943396226415</v>
      </c>
      <c r="Q835">
        <v>3.8375613710874199</v>
      </c>
      <c r="R835">
        <v>3.6022239490783501</v>
      </c>
      <c r="S835">
        <v>1.04816770553588</v>
      </c>
      <c r="T835">
        <v>10.612698018550786</v>
      </c>
      <c r="U835">
        <v>1.43147130508816</v>
      </c>
    </row>
    <row r="836" spans="1:21" x14ac:dyDescent="0.45">
      <c r="A836">
        <v>1987</v>
      </c>
      <c r="B836" t="s">
        <v>1521</v>
      </c>
      <c r="C836" t="s">
        <v>168</v>
      </c>
      <c r="D836">
        <v>26</v>
      </c>
      <c r="E836">
        <v>26</v>
      </c>
      <c r="F836">
        <v>1</v>
      </c>
      <c r="G836">
        <v>8</v>
      </c>
      <c r="H836">
        <v>9</v>
      </c>
      <c r="I836">
        <v>0</v>
      </c>
      <c r="J836">
        <v>145.19999999999999</v>
      </c>
      <c r="K836">
        <v>71</v>
      </c>
      <c r="L836">
        <v>4.3867279951311504</v>
      </c>
      <c r="M836">
        <v>3.5217393763728899</v>
      </c>
      <c r="N836">
        <v>1.2974829281373801</v>
      </c>
      <c r="O836">
        <v>0.25133689839572099</v>
      </c>
      <c r="P836">
        <v>0.25586353944562901</v>
      </c>
      <c r="Q836">
        <v>4.3867279951311504</v>
      </c>
      <c r="R836">
        <v>4.9853937392623902</v>
      </c>
      <c r="S836">
        <v>1.0467112064361499</v>
      </c>
      <c r="T836">
        <v>6.521815978563704</v>
      </c>
      <c r="U836">
        <v>1.35926782947725</v>
      </c>
    </row>
    <row r="837" spans="1:21" x14ac:dyDescent="0.45">
      <c r="A837">
        <v>2005</v>
      </c>
      <c r="B837" t="s">
        <v>1482</v>
      </c>
      <c r="C837" t="s">
        <v>102</v>
      </c>
      <c r="D837">
        <v>14</v>
      </c>
      <c r="E837">
        <v>14</v>
      </c>
      <c r="F837">
        <v>1</v>
      </c>
      <c r="G837">
        <v>6</v>
      </c>
      <c r="H837">
        <v>4</v>
      </c>
      <c r="I837">
        <v>0</v>
      </c>
      <c r="J837">
        <v>75.2</v>
      </c>
      <c r="K837">
        <v>57</v>
      </c>
      <c r="L837">
        <v>6.7797352270900797</v>
      </c>
      <c r="M837">
        <v>4.5198234847267198</v>
      </c>
      <c r="N837">
        <v>0.71365633969369302</v>
      </c>
      <c r="O837">
        <v>0.27152317880794702</v>
      </c>
      <c r="P837">
        <v>0.31799163179916301</v>
      </c>
      <c r="Q837">
        <v>4.2819380381621599</v>
      </c>
      <c r="R837">
        <v>4.0905156756172003</v>
      </c>
      <c r="S837">
        <v>1.04534471035003</v>
      </c>
      <c r="T837">
        <v>12.09613164833606</v>
      </c>
      <c r="U837">
        <v>1.58590297709709</v>
      </c>
    </row>
    <row r="838" spans="1:21" x14ac:dyDescent="0.45">
      <c r="A838">
        <v>1998</v>
      </c>
      <c r="B838" t="s">
        <v>1794</v>
      </c>
      <c r="C838" t="s">
        <v>271</v>
      </c>
      <c r="D838">
        <v>21</v>
      </c>
      <c r="E838">
        <v>21</v>
      </c>
      <c r="F838">
        <v>1</v>
      </c>
      <c r="G838">
        <v>7</v>
      </c>
      <c r="H838">
        <v>5</v>
      </c>
      <c r="I838">
        <v>0</v>
      </c>
      <c r="J838">
        <v>113</v>
      </c>
      <c r="K838">
        <v>77</v>
      </c>
      <c r="L838">
        <v>6.1327429487688896</v>
      </c>
      <c r="M838">
        <v>3.90265460376202</v>
      </c>
      <c r="N838">
        <v>1.1150441725034299</v>
      </c>
      <c r="O838">
        <v>0.29867256637168099</v>
      </c>
      <c r="P838">
        <v>0.33518005540166201</v>
      </c>
      <c r="Q838">
        <v>5.0973447885871197</v>
      </c>
      <c r="R838">
        <v>4.8471167272068403</v>
      </c>
      <c r="S838">
        <v>1.0438196659088099</v>
      </c>
      <c r="T838">
        <v>8.0523231370108199</v>
      </c>
      <c r="U838">
        <v>1.62831847413199</v>
      </c>
    </row>
    <row r="839" spans="1:21" x14ac:dyDescent="0.45">
      <c r="A839">
        <v>2001</v>
      </c>
      <c r="B839" t="s">
        <v>1308</v>
      </c>
      <c r="C839" t="s">
        <v>240</v>
      </c>
      <c r="D839">
        <v>14</v>
      </c>
      <c r="E839">
        <v>14</v>
      </c>
      <c r="F839">
        <v>1</v>
      </c>
      <c r="G839">
        <v>6</v>
      </c>
      <c r="H839">
        <v>3</v>
      </c>
      <c r="I839">
        <v>0</v>
      </c>
      <c r="J839">
        <v>82.2</v>
      </c>
      <c r="K839">
        <v>59</v>
      </c>
      <c r="L839">
        <v>6.4233867015600596</v>
      </c>
      <c r="M839">
        <v>2.5040321039979898</v>
      </c>
      <c r="N839">
        <v>1.30645153252069</v>
      </c>
      <c r="O839">
        <v>0.24687500000000001</v>
      </c>
      <c r="P839">
        <v>0.26907630522088299</v>
      </c>
      <c r="Q839">
        <v>3.9193545975620698</v>
      </c>
      <c r="R839">
        <v>4.3797819087954402</v>
      </c>
      <c r="S839">
        <v>1.0419120788574201</v>
      </c>
      <c r="T839">
        <v>12.056411198207289</v>
      </c>
      <c r="U839">
        <v>1.23387089182509</v>
      </c>
    </row>
    <row r="840" spans="1:21" x14ac:dyDescent="0.45">
      <c r="A840">
        <v>1945</v>
      </c>
      <c r="B840" t="s">
        <v>1297</v>
      </c>
      <c r="C840" t="s">
        <v>46</v>
      </c>
      <c r="D840">
        <v>27</v>
      </c>
      <c r="E840">
        <v>17</v>
      </c>
      <c r="F840">
        <v>0.62962962962962965</v>
      </c>
      <c r="G840">
        <v>9</v>
      </c>
      <c r="H840">
        <v>8</v>
      </c>
      <c r="I840">
        <v>3</v>
      </c>
      <c r="J840">
        <v>154.19999999999999</v>
      </c>
      <c r="K840">
        <v>67</v>
      </c>
      <c r="L840">
        <v>3.8987059990803199</v>
      </c>
      <c r="M840">
        <v>3.0840510141978701</v>
      </c>
      <c r="N840">
        <v>0.64008605955050102</v>
      </c>
      <c r="O840">
        <v>0.23817567567567499</v>
      </c>
      <c r="P840">
        <v>0.25291828793774301</v>
      </c>
      <c r="Q840">
        <v>3.8987059990803199</v>
      </c>
      <c r="R840">
        <v>3.9115836125775898</v>
      </c>
      <c r="S840">
        <v>1.04081165790557</v>
      </c>
      <c r="T840">
        <v>6.2448699474334193</v>
      </c>
      <c r="U840">
        <v>1.25431005608886</v>
      </c>
    </row>
    <row r="841" spans="1:21" x14ac:dyDescent="0.45">
      <c r="A841">
        <v>2015</v>
      </c>
      <c r="B841" t="s">
        <v>931</v>
      </c>
      <c r="C841" t="s">
        <v>34</v>
      </c>
      <c r="D841">
        <v>15</v>
      </c>
      <c r="E841">
        <v>15</v>
      </c>
      <c r="F841">
        <v>1</v>
      </c>
      <c r="G841">
        <v>7</v>
      </c>
      <c r="H841">
        <v>3</v>
      </c>
      <c r="I841">
        <v>0</v>
      </c>
      <c r="J841">
        <v>91.1</v>
      </c>
      <c r="K841">
        <v>44</v>
      </c>
      <c r="L841">
        <v>4.33576521608527</v>
      </c>
      <c r="M841">
        <v>2.3649628451374198</v>
      </c>
      <c r="N841">
        <v>0.88686106692653299</v>
      </c>
      <c r="O841">
        <v>0.22647058823529401</v>
      </c>
      <c r="P841">
        <v>0.236933797909407</v>
      </c>
      <c r="Q841">
        <v>3.0547436749691701</v>
      </c>
      <c r="R841">
        <v>4.2722795643254203</v>
      </c>
      <c r="S841">
        <v>1.04053342342376</v>
      </c>
      <c r="T841">
        <v>11.237760972976607</v>
      </c>
      <c r="U841">
        <v>1.1058391081429599</v>
      </c>
    </row>
    <row r="842" spans="1:21" x14ac:dyDescent="0.45">
      <c r="A842">
        <v>1971</v>
      </c>
      <c r="B842" t="s">
        <v>1122</v>
      </c>
      <c r="C842" t="s">
        <v>54</v>
      </c>
      <c r="D842">
        <v>26</v>
      </c>
      <c r="E842">
        <v>26</v>
      </c>
      <c r="F842">
        <v>1</v>
      </c>
      <c r="G842">
        <v>10</v>
      </c>
      <c r="H842">
        <v>7</v>
      </c>
      <c r="I842">
        <v>0</v>
      </c>
      <c r="J842">
        <v>161.1</v>
      </c>
      <c r="K842">
        <v>67</v>
      </c>
      <c r="L842">
        <v>3.73760413061816</v>
      </c>
      <c r="M842">
        <v>2.39876085994897</v>
      </c>
      <c r="N842">
        <v>0.83677704416824505</v>
      </c>
      <c r="O842">
        <v>0.245528455284552</v>
      </c>
      <c r="P842">
        <v>0.255159474671669</v>
      </c>
      <c r="Q842">
        <v>3.5702487217845098</v>
      </c>
      <c r="R842">
        <v>3.66610892521674</v>
      </c>
      <c r="S842">
        <v>1.03725481033325</v>
      </c>
      <c r="T842">
        <v>6.4628953566917877</v>
      </c>
      <c r="U842">
        <v>1.20247960421214</v>
      </c>
    </row>
    <row r="843" spans="1:21" x14ac:dyDescent="0.45">
      <c r="A843">
        <v>2006</v>
      </c>
      <c r="B843" t="s">
        <v>1648</v>
      </c>
      <c r="C843" t="s">
        <v>196</v>
      </c>
      <c r="D843">
        <v>13</v>
      </c>
      <c r="E843">
        <v>13</v>
      </c>
      <c r="F843">
        <v>1</v>
      </c>
      <c r="G843">
        <v>7</v>
      </c>
      <c r="H843">
        <v>3</v>
      </c>
      <c r="I843">
        <v>0</v>
      </c>
      <c r="J843">
        <v>70.2</v>
      </c>
      <c r="K843">
        <v>51</v>
      </c>
      <c r="L843">
        <v>6.4952832526182904</v>
      </c>
      <c r="M843">
        <v>3.6933963593319699</v>
      </c>
      <c r="N843">
        <v>0.76415097089627004</v>
      </c>
      <c r="O843">
        <v>0.26102941176470501</v>
      </c>
      <c r="P843">
        <v>0.30232558139534799</v>
      </c>
      <c r="Q843">
        <v>4.7122643205269901</v>
      </c>
      <c r="R843">
        <v>4.0807100776082903</v>
      </c>
      <c r="S843">
        <v>1.0365967750549301</v>
      </c>
      <c r="T843">
        <v>12.917590581453743</v>
      </c>
      <c r="U843">
        <v>1.4150943905486399</v>
      </c>
    </row>
    <row r="844" spans="1:21" x14ac:dyDescent="0.45">
      <c r="A844">
        <v>2019</v>
      </c>
      <c r="B844" t="s">
        <v>1044</v>
      </c>
      <c r="C844" t="s">
        <v>240</v>
      </c>
      <c r="D844">
        <v>32</v>
      </c>
      <c r="E844">
        <v>32</v>
      </c>
      <c r="F844">
        <v>1</v>
      </c>
      <c r="G844">
        <v>16</v>
      </c>
      <c r="H844">
        <v>7</v>
      </c>
      <c r="I844">
        <v>0</v>
      </c>
      <c r="J844">
        <v>174</v>
      </c>
      <c r="K844">
        <v>136</v>
      </c>
      <c r="L844">
        <v>7.0344821417374703</v>
      </c>
      <c r="M844">
        <v>4.3965513385859198</v>
      </c>
      <c r="N844">
        <v>1.1379309346928199</v>
      </c>
      <c r="O844">
        <v>0.24242424242424199</v>
      </c>
      <c r="P844">
        <v>0.27490039840637398</v>
      </c>
      <c r="Q844">
        <v>3.36206867068335</v>
      </c>
      <c r="R844">
        <v>4.9151587518144497</v>
      </c>
      <c r="S844">
        <v>1.0343977212905799</v>
      </c>
      <c r="T844">
        <v>5.236638464033561</v>
      </c>
      <c r="U844">
        <v>1.4080458535340501</v>
      </c>
    </row>
    <row r="845" spans="1:21" x14ac:dyDescent="0.45">
      <c r="A845">
        <v>1972</v>
      </c>
      <c r="B845" t="s">
        <v>1507</v>
      </c>
      <c r="C845" t="s">
        <v>240</v>
      </c>
      <c r="D845">
        <v>10</v>
      </c>
      <c r="E845">
        <v>8</v>
      </c>
      <c r="F845">
        <v>0.8</v>
      </c>
      <c r="G845">
        <v>2</v>
      </c>
      <c r="H845">
        <v>7</v>
      </c>
      <c r="I845">
        <v>0</v>
      </c>
      <c r="J845">
        <v>47.2</v>
      </c>
      <c r="K845">
        <v>35</v>
      </c>
      <c r="L845">
        <v>6.6083872012243701</v>
      </c>
      <c r="M845">
        <v>4.1538433836267403</v>
      </c>
      <c r="N845">
        <v>0.18881106289212399</v>
      </c>
      <c r="O845">
        <v>0.22702702702702701</v>
      </c>
      <c r="P845">
        <v>0.27516778523489899</v>
      </c>
      <c r="Q845">
        <v>4.3426544465188703</v>
      </c>
      <c r="R845">
        <v>2.5875615588027698</v>
      </c>
      <c r="S845">
        <v>1.03274250030517</v>
      </c>
      <c r="T845">
        <v>16.730428504943756</v>
      </c>
      <c r="U845">
        <v>1.3426564472328799</v>
      </c>
    </row>
    <row r="846" spans="1:21" x14ac:dyDescent="0.45">
      <c r="A846">
        <v>2006</v>
      </c>
      <c r="B846" t="s">
        <v>701</v>
      </c>
      <c r="C846" t="s">
        <v>168</v>
      </c>
      <c r="D846">
        <v>18</v>
      </c>
      <c r="E846">
        <v>18</v>
      </c>
      <c r="F846">
        <v>1</v>
      </c>
      <c r="G846">
        <v>7</v>
      </c>
      <c r="H846">
        <v>6</v>
      </c>
      <c r="I846">
        <v>0</v>
      </c>
      <c r="J846">
        <v>100.1</v>
      </c>
      <c r="K846">
        <v>84</v>
      </c>
      <c r="L846">
        <v>7.5348841029010201</v>
      </c>
      <c r="M846">
        <v>2.1528240294002901</v>
      </c>
      <c r="N846">
        <v>1.61461802205021</v>
      </c>
      <c r="O846">
        <v>0.26395939086294401</v>
      </c>
      <c r="P846">
        <v>0.29452054794520499</v>
      </c>
      <c r="Q846">
        <v>4.21594705757557</v>
      </c>
      <c r="R846">
        <v>4.5520634657047099</v>
      </c>
      <c r="S846">
        <v>1.0320175886154099</v>
      </c>
      <c r="T846">
        <v>9.288158297538688</v>
      </c>
      <c r="U846">
        <v>1.2757475729779499</v>
      </c>
    </row>
    <row r="847" spans="1:21" x14ac:dyDescent="0.45">
      <c r="A847">
        <v>2013</v>
      </c>
      <c r="B847" t="s">
        <v>1707</v>
      </c>
      <c r="C847" t="s">
        <v>82</v>
      </c>
      <c r="D847">
        <v>17</v>
      </c>
      <c r="E847">
        <v>17</v>
      </c>
      <c r="F847">
        <v>1</v>
      </c>
      <c r="G847">
        <v>4</v>
      </c>
      <c r="H847">
        <v>6</v>
      </c>
      <c r="I847">
        <v>0</v>
      </c>
      <c r="J847">
        <v>88.2</v>
      </c>
      <c r="K847">
        <v>75</v>
      </c>
      <c r="L847">
        <v>7.6127808631408103</v>
      </c>
      <c r="M847">
        <v>2.43608987620506</v>
      </c>
      <c r="N847">
        <v>1.21804493810253</v>
      </c>
      <c r="O847">
        <v>0.26966292134831399</v>
      </c>
      <c r="P847">
        <v>0.31226765799256501</v>
      </c>
      <c r="Q847">
        <v>4.87217975241012</v>
      </c>
      <c r="R847">
        <v>4.16439556909988</v>
      </c>
      <c r="S847">
        <v>1.0313763618469201</v>
      </c>
      <c r="T847">
        <v>9.8284100364235911</v>
      </c>
      <c r="U847">
        <v>1.3533832645583601</v>
      </c>
    </row>
    <row r="848" spans="1:21" x14ac:dyDescent="0.45">
      <c r="A848">
        <v>2020</v>
      </c>
      <c r="B848" t="s">
        <v>304</v>
      </c>
      <c r="C848" t="s">
        <v>229</v>
      </c>
      <c r="D848">
        <v>12</v>
      </c>
      <c r="E848">
        <v>12</v>
      </c>
      <c r="F848">
        <v>1</v>
      </c>
      <c r="G848">
        <v>4</v>
      </c>
      <c r="H848">
        <v>5</v>
      </c>
      <c r="I848">
        <v>0</v>
      </c>
      <c r="J848">
        <v>64.099999999999994</v>
      </c>
      <c r="K848">
        <v>61</v>
      </c>
      <c r="L848">
        <v>8.5336774071131192</v>
      </c>
      <c r="M848">
        <v>3.21761607153445</v>
      </c>
      <c r="N848">
        <v>1.11917080749024</v>
      </c>
      <c r="O848">
        <v>0.218487394957983</v>
      </c>
      <c r="P848">
        <v>0.26035502958579798</v>
      </c>
      <c r="Q848">
        <v>4.0569941771521396</v>
      </c>
      <c r="R848">
        <v>4.0774295379345702</v>
      </c>
      <c r="S848">
        <v>1.02953565120697</v>
      </c>
      <c r="T848">
        <v>13.898731291294094</v>
      </c>
      <c r="U848">
        <v>1.165802924469</v>
      </c>
    </row>
    <row r="849" spans="1:21" x14ac:dyDescent="0.45">
      <c r="A849">
        <v>1976</v>
      </c>
      <c r="B849" t="s">
        <v>1117</v>
      </c>
      <c r="C849" t="s">
        <v>68</v>
      </c>
      <c r="D849">
        <v>25</v>
      </c>
      <c r="E849">
        <v>25</v>
      </c>
      <c r="F849">
        <v>1</v>
      </c>
      <c r="G849">
        <v>9</v>
      </c>
      <c r="H849">
        <v>10</v>
      </c>
      <c r="I849">
        <v>0</v>
      </c>
      <c r="J849">
        <v>169.1</v>
      </c>
      <c r="K849">
        <v>56</v>
      </c>
      <c r="L849">
        <v>2.9763783103616399</v>
      </c>
      <c r="M849">
        <v>3.82677211332211</v>
      </c>
      <c r="N849">
        <v>0.37204728879520499</v>
      </c>
      <c r="O849">
        <v>0.245696400625978</v>
      </c>
      <c r="P849">
        <v>0.26041666666666602</v>
      </c>
      <c r="Q849">
        <v>3.5610240498969601</v>
      </c>
      <c r="R849">
        <v>3.8018252200679599</v>
      </c>
      <c r="S849">
        <v>1.02545237541198</v>
      </c>
      <c r="T849">
        <v>6.6449313926696298</v>
      </c>
      <c r="U849">
        <v>1.3523623672079601</v>
      </c>
    </row>
    <row r="850" spans="1:21" x14ac:dyDescent="0.45">
      <c r="A850">
        <v>2014</v>
      </c>
      <c r="B850" t="s">
        <v>1222</v>
      </c>
      <c r="C850" t="s">
        <v>132</v>
      </c>
      <c r="D850">
        <v>20</v>
      </c>
      <c r="E850">
        <v>20</v>
      </c>
      <c r="F850">
        <v>1</v>
      </c>
      <c r="G850">
        <v>6</v>
      </c>
      <c r="H850">
        <v>8</v>
      </c>
      <c r="I850">
        <v>0</v>
      </c>
      <c r="J850">
        <v>117.2</v>
      </c>
      <c r="K850">
        <v>71</v>
      </c>
      <c r="L850">
        <v>5.4305946661068001</v>
      </c>
      <c r="M850">
        <v>2.4475919621889801</v>
      </c>
      <c r="N850">
        <v>0.91784698582086799</v>
      </c>
      <c r="O850">
        <v>0.25917926565874699</v>
      </c>
      <c r="P850">
        <v>0.28421052631578902</v>
      </c>
      <c r="Q850">
        <v>3.74787519210187</v>
      </c>
      <c r="R850">
        <v>4.27106231772943</v>
      </c>
      <c r="S850">
        <v>1.02338790893554</v>
      </c>
      <c r="T850">
        <v>8.2894420623778728</v>
      </c>
      <c r="U850">
        <v>1.29178464671085</v>
      </c>
    </row>
    <row r="851" spans="1:21" x14ac:dyDescent="0.45">
      <c r="A851">
        <v>1998</v>
      </c>
      <c r="B851" t="s">
        <v>1382</v>
      </c>
      <c r="C851" t="s">
        <v>379</v>
      </c>
      <c r="D851">
        <v>23</v>
      </c>
      <c r="E851">
        <v>23</v>
      </c>
      <c r="F851">
        <v>1</v>
      </c>
      <c r="G851">
        <v>6</v>
      </c>
      <c r="H851">
        <v>8</v>
      </c>
      <c r="I851">
        <v>0</v>
      </c>
      <c r="J851">
        <v>132.19999999999999</v>
      </c>
      <c r="K851">
        <v>81</v>
      </c>
      <c r="L851">
        <v>5.4949752957118996</v>
      </c>
      <c r="M851">
        <v>2.9170856508100198</v>
      </c>
      <c r="N851">
        <v>1.1532664200876801</v>
      </c>
      <c r="O851">
        <v>0.244230769230769</v>
      </c>
      <c r="P851">
        <v>0.26066350710900399</v>
      </c>
      <c r="Q851">
        <v>4.0703520708976999</v>
      </c>
      <c r="R851">
        <v>4.73714231303153</v>
      </c>
      <c r="S851">
        <v>1.02022492885589</v>
      </c>
      <c r="T851">
        <v>7.1859321075936604</v>
      </c>
      <c r="U851">
        <v>1.28140713343075</v>
      </c>
    </row>
    <row r="852" spans="1:21" x14ac:dyDescent="0.45">
      <c r="A852">
        <v>2006</v>
      </c>
      <c r="B852" t="s">
        <v>1240</v>
      </c>
      <c r="C852" t="s">
        <v>37</v>
      </c>
      <c r="D852">
        <v>11</v>
      </c>
      <c r="E852">
        <v>11</v>
      </c>
      <c r="F852">
        <v>1</v>
      </c>
      <c r="G852">
        <v>2</v>
      </c>
      <c r="H852">
        <v>5</v>
      </c>
      <c r="I852">
        <v>0</v>
      </c>
      <c r="J852">
        <v>61.2</v>
      </c>
      <c r="K852">
        <v>40</v>
      </c>
      <c r="L852">
        <v>5.8378373563333499</v>
      </c>
      <c r="M852">
        <v>4.5243239511583502</v>
      </c>
      <c r="N852">
        <v>0.43783780172500097</v>
      </c>
      <c r="O852">
        <v>0.21551724137931</v>
      </c>
      <c r="P852">
        <v>0.248677248677248</v>
      </c>
      <c r="Q852">
        <v>3.7945942816166802</v>
      </c>
      <c r="R852">
        <v>4.1845855320832301</v>
      </c>
      <c r="S852">
        <v>1.0196735858917201</v>
      </c>
      <c r="T852">
        <v>15.017010992223513</v>
      </c>
      <c r="U852">
        <v>1.3135134051749999</v>
      </c>
    </row>
    <row r="853" spans="1:21" x14ac:dyDescent="0.45">
      <c r="A853">
        <v>1964</v>
      </c>
      <c r="B853" t="s">
        <v>1717</v>
      </c>
      <c r="C853" t="s">
        <v>106</v>
      </c>
      <c r="D853">
        <v>27</v>
      </c>
      <c r="E853">
        <v>15</v>
      </c>
      <c r="F853">
        <v>0.55555555555555558</v>
      </c>
      <c r="G853">
        <v>4</v>
      </c>
      <c r="H853">
        <v>11</v>
      </c>
      <c r="I853">
        <v>0</v>
      </c>
      <c r="J853">
        <v>80.2</v>
      </c>
      <c r="K853">
        <v>73</v>
      </c>
      <c r="L853">
        <v>8.1446245043811896</v>
      </c>
      <c r="M853">
        <v>7.1404927161698097</v>
      </c>
      <c r="N853">
        <v>0.33471059607046</v>
      </c>
      <c r="O853">
        <v>0.253164556962025</v>
      </c>
      <c r="P853">
        <v>0.32083333333333303</v>
      </c>
      <c r="Q853">
        <v>4.9090887423667402</v>
      </c>
      <c r="R853">
        <v>3.8817096619243401</v>
      </c>
      <c r="S853">
        <v>1.01688992977142</v>
      </c>
      <c r="T853">
        <v>6.1013395786285196</v>
      </c>
      <c r="U853">
        <v>1.78512317904245</v>
      </c>
    </row>
    <row r="854" spans="1:21" x14ac:dyDescent="0.45">
      <c r="A854">
        <v>2003</v>
      </c>
      <c r="B854" t="s">
        <v>1640</v>
      </c>
      <c r="C854" t="s">
        <v>34</v>
      </c>
      <c r="D854">
        <v>27</v>
      </c>
      <c r="E854">
        <v>27</v>
      </c>
      <c r="F854">
        <v>1</v>
      </c>
      <c r="G854">
        <v>8</v>
      </c>
      <c r="H854">
        <v>11</v>
      </c>
      <c r="I854">
        <v>0</v>
      </c>
      <c r="J854">
        <v>165.1</v>
      </c>
      <c r="K854">
        <v>85</v>
      </c>
      <c r="L854">
        <v>4.6270158443441103</v>
      </c>
      <c r="M854">
        <v>2.55846758451968</v>
      </c>
      <c r="N854">
        <v>1.36088701304238</v>
      </c>
      <c r="O854">
        <v>0.26833073322932899</v>
      </c>
      <c r="P854">
        <v>0.27683615819209001</v>
      </c>
      <c r="Q854">
        <v>4.6814513248658098</v>
      </c>
      <c r="R854">
        <v>4.96700573979754</v>
      </c>
      <c r="S854">
        <v>1.01470494270324</v>
      </c>
      <c r="T854">
        <v>6.0882296562194398</v>
      </c>
      <c r="U854">
        <v>1.32459669269459</v>
      </c>
    </row>
    <row r="855" spans="1:21" x14ac:dyDescent="0.45">
      <c r="A855">
        <v>1960</v>
      </c>
      <c r="B855" t="s">
        <v>780</v>
      </c>
      <c r="C855" t="s">
        <v>132</v>
      </c>
      <c r="D855">
        <v>14</v>
      </c>
      <c r="E855">
        <v>12</v>
      </c>
      <c r="F855">
        <v>0.8571428571428571</v>
      </c>
      <c r="G855">
        <v>7</v>
      </c>
      <c r="H855">
        <v>3</v>
      </c>
      <c r="I855">
        <v>0</v>
      </c>
      <c r="J855">
        <v>93.1</v>
      </c>
      <c r="K855">
        <v>56</v>
      </c>
      <c r="L855">
        <v>5.4000020599373002</v>
      </c>
      <c r="M855">
        <v>3.2785726792476502</v>
      </c>
      <c r="N855">
        <v>0.86785747391849599</v>
      </c>
      <c r="O855">
        <v>0.22478386167146899</v>
      </c>
      <c r="P855">
        <v>0.244680851063829</v>
      </c>
      <c r="Q855">
        <v>2.3142865971159798</v>
      </c>
      <c r="R855">
        <v>3.7055345875877999</v>
      </c>
      <c r="S855">
        <v>1.0125819444656301</v>
      </c>
      <c r="T855">
        <v>11.71701964310229</v>
      </c>
      <c r="U855">
        <v>1.2000004577638399</v>
      </c>
    </row>
    <row r="856" spans="1:21" x14ac:dyDescent="0.45">
      <c r="A856">
        <v>1945</v>
      </c>
      <c r="B856" t="s">
        <v>927</v>
      </c>
      <c r="C856" t="s">
        <v>322</v>
      </c>
      <c r="D856">
        <v>16</v>
      </c>
      <c r="E856">
        <v>15</v>
      </c>
      <c r="F856">
        <v>0.9375</v>
      </c>
      <c r="G856">
        <v>5</v>
      </c>
      <c r="H856">
        <v>6</v>
      </c>
      <c r="I856">
        <v>1</v>
      </c>
      <c r="J856">
        <v>109.2</v>
      </c>
      <c r="K856">
        <v>69</v>
      </c>
      <c r="L856">
        <v>5.6626121433670802</v>
      </c>
      <c r="M856">
        <v>6.4832805699420204</v>
      </c>
      <c r="N856">
        <v>0.32826737062997502</v>
      </c>
      <c r="O856">
        <v>0.18387909319899201</v>
      </c>
      <c r="P856">
        <v>0.21296296296296199</v>
      </c>
      <c r="Q856">
        <v>3.0364731783272698</v>
      </c>
      <c r="R856">
        <v>4.0665003842851899</v>
      </c>
      <c r="S856">
        <v>1.0113109350204399</v>
      </c>
      <c r="T856">
        <v>10.239523217081954</v>
      </c>
      <c r="U856">
        <v>1.38601778710434</v>
      </c>
    </row>
    <row r="857" spans="1:21" x14ac:dyDescent="0.45">
      <c r="A857">
        <v>1958</v>
      </c>
      <c r="B857" t="s">
        <v>1022</v>
      </c>
      <c r="C857" t="s">
        <v>106</v>
      </c>
      <c r="D857">
        <v>10</v>
      </c>
      <c r="E857">
        <v>8</v>
      </c>
      <c r="F857">
        <v>0.8</v>
      </c>
      <c r="G857">
        <v>3</v>
      </c>
      <c r="H857">
        <v>4</v>
      </c>
      <c r="I857">
        <v>0</v>
      </c>
      <c r="J857">
        <v>54.1</v>
      </c>
      <c r="K857">
        <v>30</v>
      </c>
      <c r="L857">
        <v>4.96932806081014</v>
      </c>
      <c r="M857">
        <v>3.3128853738734301</v>
      </c>
      <c r="N857">
        <v>0.66257707477468597</v>
      </c>
      <c r="O857">
        <v>0.246445497630331</v>
      </c>
      <c r="P857">
        <v>0.27118644067796599</v>
      </c>
      <c r="Q857">
        <v>3.3128853738734301</v>
      </c>
      <c r="R857">
        <v>3.4323767814494399</v>
      </c>
      <c r="S857">
        <v>1.0095623731613099</v>
      </c>
      <c r="T857">
        <v>16.354910445213221</v>
      </c>
      <c r="U857">
        <v>1.3251541495493699</v>
      </c>
    </row>
    <row r="858" spans="1:21" x14ac:dyDescent="0.45">
      <c r="A858">
        <v>1994</v>
      </c>
      <c r="B858" t="s">
        <v>828</v>
      </c>
      <c r="C858" t="s">
        <v>43</v>
      </c>
      <c r="D858">
        <v>8</v>
      </c>
      <c r="E858">
        <v>8</v>
      </c>
      <c r="F858">
        <v>1</v>
      </c>
      <c r="G858">
        <v>4</v>
      </c>
      <c r="H858">
        <v>3</v>
      </c>
      <c r="I858">
        <v>0</v>
      </c>
      <c r="J858">
        <v>54</v>
      </c>
      <c r="K858">
        <v>30</v>
      </c>
      <c r="L858">
        <v>5</v>
      </c>
      <c r="M858">
        <v>2.8333333333333299</v>
      </c>
      <c r="N858">
        <v>0.5</v>
      </c>
      <c r="O858">
        <v>0.26341463414634098</v>
      </c>
      <c r="P858">
        <v>0.29651162790697599</v>
      </c>
      <c r="Q858">
        <v>2.6666666666666599</v>
      </c>
      <c r="R858">
        <v>3.6865271780225899</v>
      </c>
      <c r="S858">
        <v>1.0094909667968699</v>
      </c>
      <c r="T858">
        <v>20.442192077636616</v>
      </c>
      <c r="U858">
        <v>1.31481481481481</v>
      </c>
    </row>
    <row r="859" spans="1:21" x14ac:dyDescent="0.45">
      <c r="A859">
        <v>2009</v>
      </c>
      <c r="B859" t="s">
        <v>1922</v>
      </c>
      <c r="C859" t="s">
        <v>95</v>
      </c>
      <c r="D859">
        <v>17</v>
      </c>
      <c r="E859">
        <v>17</v>
      </c>
      <c r="F859">
        <v>1</v>
      </c>
      <c r="G859">
        <v>6</v>
      </c>
      <c r="H859">
        <v>7</v>
      </c>
      <c r="I859">
        <v>0</v>
      </c>
      <c r="J859">
        <v>89</v>
      </c>
      <c r="K859">
        <v>100</v>
      </c>
      <c r="L859">
        <v>10.1123586836946</v>
      </c>
      <c r="M859">
        <v>4.75280858133649</v>
      </c>
      <c r="N859">
        <v>1.41573021571725</v>
      </c>
      <c r="O859">
        <v>0.28133704735375997</v>
      </c>
      <c r="P859">
        <v>0.35510204081632601</v>
      </c>
      <c r="Q859">
        <v>5.5617972760320704</v>
      </c>
      <c r="R859">
        <v>4.5128139750251099</v>
      </c>
      <c r="S859">
        <v>1.00946688652038</v>
      </c>
      <c r="T859">
        <v>9.6196256244883269</v>
      </c>
      <c r="U859">
        <v>1.66292120576312</v>
      </c>
    </row>
    <row r="860" spans="1:21" x14ac:dyDescent="0.45">
      <c r="A860">
        <v>1941</v>
      </c>
      <c r="B860" t="s">
        <v>1120</v>
      </c>
      <c r="C860" t="s">
        <v>355</v>
      </c>
      <c r="D860">
        <v>30</v>
      </c>
      <c r="E860">
        <v>27</v>
      </c>
      <c r="F860">
        <v>0.9</v>
      </c>
      <c r="G860">
        <v>10</v>
      </c>
      <c r="H860">
        <v>15</v>
      </c>
      <c r="I860">
        <v>0</v>
      </c>
      <c r="J860">
        <v>204.1</v>
      </c>
      <c r="K860">
        <v>74</v>
      </c>
      <c r="L860">
        <v>3.2593806658065398</v>
      </c>
      <c r="M860">
        <v>5.1973907914212498</v>
      </c>
      <c r="N860">
        <v>0.66068527009592204</v>
      </c>
      <c r="O860">
        <v>0.24195624195624099</v>
      </c>
      <c r="P860">
        <v>0.25145348837209303</v>
      </c>
      <c r="Q860">
        <v>3.5677004585179701</v>
      </c>
      <c r="R860">
        <v>4.6754205936022197</v>
      </c>
      <c r="S860">
        <v>1.0059247016906701</v>
      </c>
      <c r="T860">
        <v>5.4319933891296186</v>
      </c>
      <c r="U860">
        <v>1.49755327888409</v>
      </c>
    </row>
    <row r="861" spans="1:21" x14ac:dyDescent="0.45">
      <c r="A861">
        <v>2018</v>
      </c>
      <c r="B861" t="s">
        <v>328</v>
      </c>
      <c r="C861" t="s">
        <v>73</v>
      </c>
      <c r="D861">
        <v>26</v>
      </c>
      <c r="E861">
        <v>26</v>
      </c>
      <c r="F861">
        <v>1</v>
      </c>
      <c r="G861">
        <v>8</v>
      </c>
      <c r="H861">
        <v>9</v>
      </c>
      <c r="I861">
        <v>0</v>
      </c>
      <c r="J861">
        <v>130</v>
      </c>
      <c r="K861">
        <v>145</v>
      </c>
      <c r="L861">
        <v>10.0384603601942</v>
      </c>
      <c r="M861">
        <v>2.9769227275058698</v>
      </c>
      <c r="N861">
        <v>1.5923075054101199</v>
      </c>
      <c r="O861">
        <v>0.249500998003992</v>
      </c>
      <c r="P861">
        <v>0.30630630630630601</v>
      </c>
      <c r="Q861">
        <v>4.0846149051824803</v>
      </c>
      <c r="R861">
        <v>4.3142775941882698</v>
      </c>
      <c r="S861">
        <v>1.0055779218673699</v>
      </c>
      <c r="T861">
        <v>6.2655239747120746</v>
      </c>
      <c r="U861">
        <v>1.2923075406227</v>
      </c>
    </row>
    <row r="862" spans="1:21" x14ac:dyDescent="0.45">
      <c r="A862">
        <v>2015</v>
      </c>
      <c r="B862" t="s">
        <v>336</v>
      </c>
      <c r="C862" t="s">
        <v>132</v>
      </c>
      <c r="D862">
        <v>13</v>
      </c>
      <c r="E862">
        <v>13</v>
      </c>
      <c r="F862">
        <v>1</v>
      </c>
      <c r="G862">
        <v>6</v>
      </c>
      <c r="H862">
        <v>2</v>
      </c>
      <c r="I862">
        <v>0</v>
      </c>
      <c r="J862">
        <v>77.2</v>
      </c>
      <c r="K862">
        <v>68</v>
      </c>
      <c r="L862">
        <v>7.87982781014321</v>
      </c>
      <c r="M862">
        <v>2.2017165940106</v>
      </c>
      <c r="N862">
        <v>1.2746780281114001</v>
      </c>
      <c r="O862">
        <v>0.249158249158249</v>
      </c>
      <c r="P862">
        <v>0.28899082568807299</v>
      </c>
      <c r="Q862">
        <v>3.5922744428594</v>
      </c>
      <c r="R862">
        <v>4.0348812446242199</v>
      </c>
      <c r="S862">
        <v>1.0045690536498999</v>
      </c>
      <c r="T862">
        <v>12.518475899329523</v>
      </c>
      <c r="U862">
        <v>1.1974248142864601</v>
      </c>
    </row>
    <row r="863" spans="1:21" x14ac:dyDescent="0.45">
      <c r="A863">
        <v>1980</v>
      </c>
      <c r="B863" t="s">
        <v>1374</v>
      </c>
      <c r="C863" t="s">
        <v>121</v>
      </c>
      <c r="D863">
        <v>13</v>
      </c>
      <c r="E863">
        <v>13</v>
      </c>
      <c r="F863">
        <v>1</v>
      </c>
      <c r="G863">
        <v>4</v>
      </c>
      <c r="H863">
        <v>6</v>
      </c>
      <c r="I863">
        <v>0</v>
      </c>
      <c r="J863">
        <v>71</v>
      </c>
      <c r="K863">
        <v>40</v>
      </c>
      <c r="L863">
        <v>5.07042253521126</v>
      </c>
      <c r="M863">
        <v>3.8028169014084501</v>
      </c>
      <c r="N863">
        <v>0.25352112676056299</v>
      </c>
      <c r="O863">
        <v>0.27272727272727199</v>
      </c>
      <c r="P863">
        <v>0.31330472103004198</v>
      </c>
      <c r="Q863">
        <v>4.0563380281690096</v>
      </c>
      <c r="R863">
        <v>3.2594545250207601</v>
      </c>
      <c r="S863">
        <v>1.00351774692535</v>
      </c>
      <c r="T863">
        <v>12.505375000146669</v>
      </c>
      <c r="U863">
        <v>1.47887323943661</v>
      </c>
    </row>
    <row r="864" spans="1:21" x14ac:dyDescent="0.45">
      <c r="A864">
        <v>1962</v>
      </c>
      <c r="B864" t="s">
        <v>1285</v>
      </c>
      <c r="C864" t="s">
        <v>40</v>
      </c>
      <c r="D864">
        <v>19</v>
      </c>
      <c r="E864">
        <v>12</v>
      </c>
      <c r="F864">
        <v>0.63157894736842102</v>
      </c>
      <c r="G864">
        <v>5</v>
      </c>
      <c r="H864">
        <v>4</v>
      </c>
      <c r="I864">
        <v>0</v>
      </c>
      <c r="J864">
        <v>81.099999999999994</v>
      </c>
      <c r="K864">
        <v>75</v>
      </c>
      <c r="L864">
        <v>8.29918396085443</v>
      </c>
      <c r="M864">
        <v>4.9795103765126596</v>
      </c>
      <c r="N864">
        <v>0.66393471686835404</v>
      </c>
      <c r="O864">
        <v>0.246794871794871</v>
      </c>
      <c r="P864">
        <v>0.307359307359307</v>
      </c>
      <c r="Q864">
        <v>3.8729525150653998</v>
      </c>
      <c r="R864">
        <v>3.4285761945962299</v>
      </c>
      <c r="S864">
        <v>1.0031607151031401</v>
      </c>
      <c r="T864">
        <v>8.5532650445636147</v>
      </c>
      <c r="U864">
        <v>1.5000006566285</v>
      </c>
    </row>
    <row r="865" spans="1:21" x14ac:dyDescent="0.45">
      <c r="A865">
        <v>1972</v>
      </c>
      <c r="B865" t="s">
        <v>1143</v>
      </c>
      <c r="C865" t="s">
        <v>59</v>
      </c>
      <c r="D865">
        <v>20</v>
      </c>
      <c r="E865">
        <v>14</v>
      </c>
      <c r="F865">
        <v>0.7</v>
      </c>
      <c r="G865">
        <v>3</v>
      </c>
      <c r="H865">
        <v>8</v>
      </c>
      <c r="I865">
        <v>0</v>
      </c>
      <c r="J865">
        <v>102</v>
      </c>
      <c r="K865">
        <v>45</v>
      </c>
      <c r="L865">
        <v>3.9705882352941102</v>
      </c>
      <c r="M865">
        <v>1.8529411764705801</v>
      </c>
      <c r="N865">
        <v>0.79411764705882304</v>
      </c>
      <c r="O865">
        <v>0.28266033254156703</v>
      </c>
      <c r="P865">
        <v>0.29972752043596701</v>
      </c>
      <c r="Q865">
        <v>3.6176470588235201</v>
      </c>
      <c r="R865">
        <v>3.2811034370871099</v>
      </c>
      <c r="S865">
        <v>1.0028710365295399</v>
      </c>
      <c r="T865">
        <v>8.1232553958892719</v>
      </c>
      <c r="U865">
        <v>1.37254901960784</v>
      </c>
    </row>
    <row r="866" spans="1:21" x14ac:dyDescent="0.45">
      <c r="A866">
        <v>1924</v>
      </c>
      <c r="B866" t="s">
        <v>1335</v>
      </c>
      <c r="C866" t="s">
        <v>355</v>
      </c>
      <c r="D866">
        <v>34</v>
      </c>
      <c r="E866">
        <v>19</v>
      </c>
      <c r="F866">
        <v>0.55882352941176472</v>
      </c>
      <c r="G866">
        <v>8</v>
      </c>
      <c r="H866">
        <v>7</v>
      </c>
      <c r="I866">
        <v>2</v>
      </c>
      <c r="J866">
        <v>151.19999999999999</v>
      </c>
      <c r="K866">
        <v>54</v>
      </c>
      <c r="L866">
        <v>3.2043948521619798</v>
      </c>
      <c r="M866">
        <v>5.2813174415262303</v>
      </c>
      <c r="N866">
        <v>0.296703227052035</v>
      </c>
      <c r="O866">
        <v>0.27479674796747899</v>
      </c>
      <c r="P866">
        <v>0.29496402877697803</v>
      </c>
      <c r="Q866">
        <v>3.9758232424972801</v>
      </c>
      <c r="R866">
        <v>4.7436430759059904</v>
      </c>
      <c r="S866">
        <v>1.0022959709167401</v>
      </c>
      <c r="T866">
        <v>4.7756455084856437</v>
      </c>
      <c r="U866">
        <v>1.701098501765</v>
      </c>
    </row>
    <row r="867" spans="1:21" x14ac:dyDescent="0.45">
      <c r="A867">
        <v>1928</v>
      </c>
      <c r="B867" t="s">
        <v>1203</v>
      </c>
      <c r="C867" t="s">
        <v>271</v>
      </c>
      <c r="D867">
        <v>36</v>
      </c>
      <c r="E867">
        <v>27</v>
      </c>
      <c r="F867">
        <v>0.75</v>
      </c>
      <c r="G867">
        <v>10</v>
      </c>
      <c r="H867">
        <v>16</v>
      </c>
      <c r="I867">
        <v>1</v>
      </c>
      <c r="J867">
        <v>224.2</v>
      </c>
      <c r="K867">
        <v>54</v>
      </c>
      <c r="L867">
        <v>2.16320440496267</v>
      </c>
      <c r="M867">
        <v>3.5652813341051401</v>
      </c>
      <c r="N867">
        <v>0.480712089991705</v>
      </c>
      <c r="O867">
        <v>0.26374859708192999</v>
      </c>
      <c r="P867">
        <v>0.27030303030302999</v>
      </c>
      <c r="Q867">
        <v>3.7255186974357102</v>
      </c>
      <c r="R867">
        <v>4.5091971824630299</v>
      </c>
      <c r="S867">
        <v>1.0015785694122299</v>
      </c>
      <c r="T867">
        <v>4.5071035623550344</v>
      </c>
      <c r="U867">
        <v>1.4421362699751099</v>
      </c>
    </row>
    <row r="868" spans="1:21" x14ac:dyDescent="0.45">
      <c r="A868">
        <v>1971</v>
      </c>
      <c r="B868" t="s">
        <v>1055</v>
      </c>
      <c r="C868" t="s">
        <v>37</v>
      </c>
      <c r="D868">
        <v>18</v>
      </c>
      <c r="E868">
        <v>13</v>
      </c>
      <c r="F868">
        <v>0.72222222222222221</v>
      </c>
      <c r="G868">
        <v>6</v>
      </c>
      <c r="H868">
        <v>5</v>
      </c>
      <c r="I868">
        <v>0</v>
      </c>
      <c r="J868">
        <v>95.1</v>
      </c>
      <c r="K868">
        <v>60</v>
      </c>
      <c r="L868">
        <v>5.6643377797781298</v>
      </c>
      <c r="M868">
        <v>3.3986026678668799</v>
      </c>
      <c r="N868">
        <v>0.56643377797781302</v>
      </c>
      <c r="O868">
        <v>0.256198347107438</v>
      </c>
      <c r="P868">
        <v>0.29292929292929198</v>
      </c>
      <c r="Q868">
        <v>3.3986026678668799</v>
      </c>
      <c r="R868">
        <v>3.3323518342416598</v>
      </c>
      <c r="S868">
        <v>1.0013941526412899</v>
      </c>
      <c r="T868">
        <v>9.0125473737716089</v>
      </c>
      <c r="U868">
        <v>1.35314735850255</v>
      </c>
    </row>
    <row r="869" spans="1:21" x14ac:dyDescent="0.45">
      <c r="A869">
        <v>2003</v>
      </c>
      <c r="B869" t="s">
        <v>1813</v>
      </c>
      <c r="C869" t="s">
        <v>229</v>
      </c>
      <c r="D869">
        <v>15</v>
      </c>
      <c r="E869">
        <v>15</v>
      </c>
      <c r="F869">
        <v>1</v>
      </c>
      <c r="G869">
        <v>1</v>
      </c>
      <c r="H869">
        <v>6</v>
      </c>
      <c r="I869">
        <v>0</v>
      </c>
      <c r="J869">
        <v>85.1</v>
      </c>
      <c r="K869">
        <v>39</v>
      </c>
      <c r="L869">
        <v>4.1132814951706802</v>
      </c>
      <c r="M869">
        <v>2.2148438820149798</v>
      </c>
      <c r="N869">
        <v>1.1601563191507001</v>
      </c>
      <c r="O869">
        <v>0.27565982404692002</v>
      </c>
      <c r="P869">
        <v>0.28522336769759399</v>
      </c>
      <c r="Q869">
        <v>5.1679690580349602</v>
      </c>
      <c r="R869">
        <v>4.6018345815129598</v>
      </c>
      <c r="S869">
        <v>1.0004407167434599</v>
      </c>
      <c r="T869">
        <v>10.804759740829367</v>
      </c>
      <c r="U869">
        <v>1.3476563303265701</v>
      </c>
    </row>
    <row r="870" spans="1:21" x14ac:dyDescent="0.45">
      <c r="A870">
        <v>2014</v>
      </c>
      <c r="B870" t="s">
        <v>256</v>
      </c>
      <c r="C870" t="s">
        <v>46</v>
      </c>
      <c r="D870">
        <v>14</v>
      </c>
      <c r="E870">
        <v>14</v>
      </c>
      <c r="F870">
        <v>1</v>
      </c>
      <c r="G870">
        <v>5</v>
      </c>
      <c r="H870">
        <v>4</v>
      </c>
      <c r="I870">
        <v>0</v>
      </c>
      <c r="J870">
        <v>78.099999999999994</v>
      </c>
      <c r="K870">
        <v>80</v>
      </c>
      <c r="L870">
        <v>9.1914881680767699</v>
      </c>
      <c r="M870">
        <v>2.9872336546249501</v>
      </c>
      <c r="N870">
        <v>0.91914881680767702</v>
      </c>
      <c r="O870">
        <v>0.26298701298701299</v>
      </c>
      <c r="P870">
        <v>0.33181818181818101</v>
      </c>
      <c r="Q870">
        <v>3.7914888693316602</v>
      </c>
      <c r="R870">
        <v>3.6428904002152098</v>
      </c>
      <c r="S870">
        <v>0.99858152866363503</v>
      </c>
      <c r="T870">
        <v>11.555014831679205</v>
      </c>
      <c r="U870">
        <v>1.3659572694225199</v>
      </c>
    </row>
    <row r="871" spans="1:21" x14ac:dyDescent="0.45">
      <c r="A871">
        <v>2013</v>
      </c>
      <c r="B871" t="s">
        <v>533</v>
      </c>
      <c r="C871" t="s">
        <v>43</v>
      </c>
      <c r="D871">
        <v>17</v>
      </c>
      <c r="E871">
        <v>17</v>
      </c>
      <c r="F871">
        <v>1</v>
      </c>
      <c r="G871">
        <v>7</v>
      </c>
      <c r="H871">
        <v>5</v>
      </c>
      <c r="I871">
        <v>0</v>
      </c>
      <c r="J871">
        <v>100</v>
      </c>
      <c r="K871">
        <v>84</v>
      </c>
      <c r="L871">
        <v>7.5599994232178096</v>
      </c>
      <c r="M871">
        <v>4.1399996841430902</v>
      </c>
      <c r="N871">
        <v>0.89999993133545397</v>
      </c>
      <c r="O871">
        <v>0.23622047244094399</v>
      </c>
      <c r="P871">
        <v>0.27874564459930301</v>
      </c>
      <c r="Q871">
        <v>3.4199997390747199</v>
      </c>
      <c r="R871">
        <v>4.1678542903900198</v>
      </c>
      <c r="S871">
        <v>0.99597609043121305</v>
      </c>
      <c r="T871">
        <v>9.4910662735209712</v>
      </c>
      <c r="U871">
        <v>1.35999989624024</v>
      </c>
    </row>
    <row r="872" spans="1:21" x14ac:dyDescent="0.45">
      <c r="A872">
        <v>2012</v>
      </c>
      <c r="B872" t="s">
        <v>1587</v>
      </c>
      <c r="C872" t="s">
        <v>95</v>
      </c>
      <c r="D872">
        <v>15</v>
      </c>
      <c r="E872">
        <v>15</v>
      </c>
      <c r="F872">
        <v>1</v>
      </c>
      <c r="G872">
        <v>5</v>
      </c>
      <c r="H872">
        <v>4</v>
      </c>
      <c r="I872">
        <v>0</v>
      </c>
      <c r="J872">
        <v>79.099999999999994</v>
      </c>
      <c r="K872">
        <v>55</v>
      </c>
      <c r="L872">
        <v>6.2394949982593397</v>
      </c>
      <c r="M872">
        <v>2.6092433629084502</v>
      </c>
      <c r="N872">
        <v>0.90756290883772195</v>
      </c>
      <c r="O872">
        <v>0.24916943521594601</v>
      </c>
      <c r="P872">
        <v>0.28151260504201597</v>
      </c>
      <c r="Q872">
        <v>4.5378145441886097</v>
      </c>
      <c r="R872">
        <v>4.0020150038694604</v>
      </c>
      <c r="S872">
        <v>0.99541801214218095</v>
      </c>
      <c r="T872">
        <v>10.750514531135554</v>
      </c>
      <c r="U872">
        <v>1.2352939592513399</v>
      </c>
    </row>
    <row r="873" spans="1:21" x14ac:dyDescent="0.45">
      <c r="A873">
        <v>1921</v>
      </c>
      <c r="B873" t="s">
        <v>1473</v>
      </c>
      <c r="C873" t="s">
        <v>199</v>
      </c>
      <c r="D873">
        <v>20</v>
      </c>
      <c r="E873">
        <v>11</v>
      </c>
      <c r="F873">
        <v>0.55000000000000004</v>
      </c>
      <c r="G873">
        <v>7</v>
      </c>
      <c r="H873">
        <v>4</v>
      </c>
      <c r="I873">
        <v>1</v>
      </c>
      <c r="J873">
        <v>109.2</v>
      </c>
      <c r="K873">
        <v>22</v>
      </c>
      <c r="L873">
        <v>1.8054705384648599</v>
      </c>
      <c r="M873">
        <v>2.9544063356697801</v>
      </c>
      <c r="N873">
        <v>0.24620052797248099</v>
      </c>
      <c r="O873">
        <v>0.29515418502202601</v>
      </c>
      <c r="P873">
        <v>0.30536130536130501</v>
      </c>
      <c r="Q873">
        <v>4.2674758181896797</v>
      </c>
      <c r="R873">
        <v>4.1849941449418298</v>
      </c>
      <c r="S873">
        <v>0.99525082111358598</v>
      </c>
      <c r="T873">
        <v>8.0615316510200472</v>
      </c>
      <c r="U873">
        <v>1.5501514724193299</v>
      </c>
    </row>
    <row r="874" spans="1:21" x14ac:dyDescent="0.45">
      <c r="A874">
        <v>1921</v>
      </c>
      <c r="B874" t="s">
        <v>1182</v>
      </c>
      <c r="C874" t="s">
        <v>762</v>
      </c>
      <c r="D874">
        <v>15</v>
      </c>
      <c r="E874">
        <v>12</v>
      </c>
      <c r="F874">
        <v>0.8</v>
      </c>
      <c r="G874">
        <v>3</v>
      </c>
      <c r="H874">
        <v>4</v>
      </c>
      <c r="I874">
        <v>0</v>
      </c>
      <c r="J874">
        <v>87.2</v>
      </c>
      <c r="K874">
        <v>51</v>
      </c>
      <c r="L874">
        <v>5.2357393184893803</v>
      </c>
      <c r="M874">
        <v>4.6197699869023898</v>
      </c>
      <c r="N874">
        <v>0</v>
      </c>
      <c r="O874">
        <v>0.20668693009118499</v>
      </c>
      <c r="P874">
        <v>0.24460431654676201</v>
      </c>
      <c r="Q874">
        <v>3.6958159895219098</v>
      </c>
      <c r="R874">
        <v>3.64967004286301</v>
      </c>
      <c r="S874">
        <v>0.99414568394422498</v>
      </c>
      <c r="T874">
        <v>10.736773386597628</v>
      </c>
      <c r="U874">
        <v>1.2889728605431301</v>
      </c>
    </row>
    <row r="875" spans="1:21" x14ac:dyDescent="0.45">
      <c r="A875">
        <v>2009</v>
      </c>
      <c r="B875" t="s">
        <v>1674</v>
      </c>
      <c r="C875" t="s">
        <v>124</v>
      </c>
      <c r="D875">
        <v>20</v>
      </c>
      <c r="E875">
        <v>20</v>
      </c>
      <c r="F875">
        <v>1</v>
      </c>
      <c r="G875">
        <v>8</v>
      </c>
      <c r="H875">
        <v>6</v>
      </c>
      <c r="I875">
        <v>0</v>
      </c>
      <c r="J875">
        <v>103.1</v>
      </c>
      <c r="K875">
        <v>70</v>
      </c>
      <c r="L875">
        <v>6.0967744936432098</v>
      </c>
      <c r="M875">
        <v>3.8322582531471601</v>
      </c>
      <c r="N875">
        <v>0.95806456328679002</v>
      </c>
      <c r="O875">
        <v>0.273809523809523</v>
      </c>
      <c r="P875">
        <v>0.30678466076696098</v>
      </c>
      <c r="Q875">
        <v>4.7903228164339504</v>
      </c>
      <c r="R875">
        <v>4.4906322149977296</v>
      </c>
      <c r="S875">
        <v>0.98957365751266402</v>
      </c>
      <c r="T875">
        <v>8.0155466258525792</v>
      </c>
      <c r="U875">
        <v>1.53870975315757</v>
      </c>
    </row>
    <row r="876" spans="1:21" x14ac:dyDescent="0.45">
      <c r="A876">
        <v>1996</v>
      </c>
      <c r="B876" t="s">
        <v>2108</v>
      </c>
      <c r="C876" t="s">
        <v>46</v>
      </c>
      <c r="D876">
        <v>11</v>
      </c>
      <c r="E876">
        <v>11</v>
      </c>
      <c r="F876">
        <v>1</v>
      </c>
      <c r="G876">
        <v>3</v>
      </c>
      <c r="H876">
        <v>5</v>
      </c>
      <c r="I876">
        <v>0</v>
      </c>
      <c r="J876">
        <v>49</v>
      </c>
      <c r="K876">
        <v>31</v>
      </c>
      <c r="L876">
        <v>5.6938775510203996</v>
      </c>
      <c r="M876">
        <v>1.83673469387755</v>
      </c>
      <c r="N876">
        <v>0.91836734693877498</v>
      </c>
      <c r="O876">
        <v>0.35</v>
      </c>
      <c r="P876">
        <v>0.39130434782608697</v>
      </c>
      <c r="Q876">
        <v>7.3469387755101998</v>
      </c>
      <c r="R876">
        <v>4.0899402229153301</v>
      </c>
      <c r="S876">
        <v>0.98906326293945301</v>
      </c>
      <c r="T876">
        <v>14.56620441783558</v>
      </c>
      <c r="U876">
        <v>1.77551020408163</v>
      </c>
    </row>
    <row r="877" spans="1:21" x14ac:dyDescent="0.45">
      <c r="A877">
        <v>2009</v>
      </c>
      <c r="B877" t="s">
        <v>1885</v>
      </c>
      <c r="C877" t="s">
        <v>49</v>
      </c>
      <c r="D877">
        <v>15</v>
      </c>
      <c r="E877">
        <v>15</v>
      </c>
      <c r="F877">
        <v>1</v>
      </c>
      <c r="G877">
        <v>3</v>
      </c>
      <c r="H877">
        <v>8</v>
      </c>
      <c r="I877">
        <v>0</v>
      </c>
      <c r="J877">
        <v>78.099999999999994</v>
      </c>
      <c r="K877">
        <v>66</v>
      </c>
      <c r="L877">
        <v>7.5829792157747997</v>
      </c>
      <c r="M877">
        <v>4.1361704813317104</v>
      </c>
      <c r="N877">
        <v>1.03404262033292</v>
      </c>
      <c r="O877">
        <v>0.30340557275541702</v>
      </c>
      <c r="P877">
        <v>0.358870967741935</v>
      </c>
      <c r="Q877">
        <v>5.4000003506275096</v>
      </c>
      <c r="R877">
        <v>4.2843178789493699</v>
      </c>
      <c r="S877">
        <v>0.98711812496185303</v>
      </c>
      <c r="T877">
        <v>10.660875749588012</v>
      </c>
      <c r="U877">
        <v>1.71063840894583</v>
      </c>
    </row>
    <row r="878" spans="1:21" x14ac:dyDescent="0.45">
      <c r="A878">
        <v>1923</v>
      </c>
      <c r="B878" t="s">
        <v>1277</v>
      </c>
      <c r="C878" t="s">
        <v>753</v>
      </c>
      <c r="D878">
        <v>33</v>
      </c>
      <c r="E878">
        <v>21</v>
      </c>
      <c r="F878">
        <v>0.63636363636363635</v>
      </c>
      <c r="G878">
        <v>9</v>
      </c>
      <c r="H878">
        <v>10</v>
      </c>
      <c r="I878">
        <v>0</v>
      </c>
      <c r="J878">
        <v>177</v>
      </c>
      <c r="K878">
        <v>52</v>
      </c>
      <c r="L878">
        <v>2.6440677966101598</v>
      </c>
      <c r="M878">
        <v>3.8644067796610102</v>
      </c>
      <c r="N878">
        <v>0.35593220338983</v>
      </c>
      <c r="O878">
        <v>0.28230337078651602</v>
      </c>
      <c r="P878">
        <v>0.29709035222051999</v>
      </c>
      <c r="Q878">
        <v>3.8644067796610102</v>
      </c>
      <c r="R878">
        <v>4.3034712171823903</v>
      </c>
      <c r="S878">
        <v>0.98691999912261896</v>
      </c>
      <c r="T878">
        <v>4.8448799956928568</v>
      </c>
      <c r="U878">
        <v>1.56497175141242</v>
      </c>
    </row>
    <row r="879" spans="1:21" x14ac:dyDescent="0.45">
      <c r="A879">
        <v>1970</v>
      </c>
      <c r="B879" t="s">
        <v>954</v>
      </c>
      <c r="C879" t="s">
        <v>40</v>
      </c>
      <c r="D879">
        <v>20</v>
      </c>
      <c r="E879">
        <v>18</v>
      </c>
      <c r="F879">
        <v>0.9</v>
      </c>
      <c r="G879">
        <v>7</v>
      </c>
      <c r="H879">
        <v>7</v>
      </c>
      <c r="I879">
        <v>0</v>
      </c>
      <c r="J879">
        <v>115</v>
      </c>
      <c r="K879">
        <v>45</v>
      </c>
      <c r="L879">
        <v>3.52173913043478</v>
      </c>
      <c r="M879">
        <v>2.8956521739130401</v>
      </c>
      <c r="N879">
        <v>0.70434782608695601</v>
      </c>
      <c r="O879">
        <v>0.24439461883408001</v>
      </c>
      <c r="P879">
        <v>0.25510204081632598</v>
      </c>
      <c r="Q879">
        <v>3.13043478260869</v>
      </c>
      <c r="R879">
        <v>3.8645699563233702</v>
      </c>
      <c r="S879">
        <v>0.98662662506103505</v>
      </c>
      <c r="T879">
        <v>7.9916756629943837</v>
      </c>
      <c r="U879">
        <v>1.2695652173912999</v>
      </c>
    </row>
    <row r="880" spans="1:21" x14ac:dyDescent="0.45">
      <c r="A880">
        <v>2007</v>
      </c>
      <c r="B880" t="s">
        <v>2107</v>
      </c>
      <c r="C880" t="s">
        <v>95</v>
      </c>
      <c r="D880">
        <v>14</v>
      </c>
      <c r="E880">
        <v>14</v>
      </c>
      <c r="F880">
        <v>1</v>
      </c>
      <c r="G880">
        <v>1</v>
      </c>
      <c r="H880">
        <v>8</v>
      </c>
      <c r="I880">
        <v>0</v>
      </c>
      <c r="J880">
        <v>64</v>
      </c>
      <c r="K880">
        <v>49</v>
      </c>
      <c r="L880">
        <v>6.8906262321399803</v>
      </c>
      <c r="M880">
        <v>3.2343755783514201</v>
      </c>
      <c r="N880">
        <v>0.98437517601999802</v>
      </c>
      <c r="O880">
        <v>0.31021897810218901</v>
      </c>
      <c r="P880">
        <v>0.35779816513761398</v>
      </c>
      <c r="Q880">
        <v>7.3125013075771204</v>
      </c>
      <c r="R880">
        <v>4.3021053306758699</v>
      </c>
      <c r="S880">
        <v>0.98084795475006104</v>
      </c>
      <c r="T880">
        <v>11.349812047822134</v>
      </c>
      <c r="U880">
        <v>1.6875003017485599</v>
      </c>
    </row>
    <row r="881" spans="1:21" x14ac:dyDescent="0.45">
      <c r="A881">
        <v>2023</v>
      </c>
      <c r="B881" t="s">
        <v>244</v>
      </c>
      <c r="C881" t="s">
        <v>85</v>
      </c>
      <c r="D881">
        <v>18</v>
      </c>
      <c r="E881">
        <v>18</v>
      </c>
      <c r="F881">
        <v>1</v>
      </c>
      <c r="G881">
        <v>4</v>
      </c>
      <c r="H881">
        <v>5</v>
      </c>
      <c r="I881">
        <v>0</v>
      </c>
      <c r="J881">
        <v>87.2</v>
      </c>
      <c r="K881">
        <v>93</v>
      </c>
      <c r="L881">
        <v>9.5475287940755198</v>
      </c>
      <c r="M881">
        <v>3.1825095980251699</v>
      </c>
      <c r="N881">
        <v>1.33460079917184</v>
      </c>
      <c r="O881">
        <v>0.22522522522522501</v>
      </c>
      <c r="P881">
        <v>0.27312775330396399</v>
      </c>
      <c r="Q881">
        <v>4.2091255973881303</v>
      </c>
      <c r="R881">
        <v>4.36150426992159</v>
      </c>
      <c r="S881">
        <v>0.97978758811950595</v>
      </c>
      <c r="T881">
        <v>8.8180882930755544</v>
      </c>
      <c r="U881">
        <v>1.2091255103608101</v>
      </c>
    </row>
    <row r="882" spans="1:21" x14ac:dyDescent="0.45">
      <c r="A882">
        <v>1920</v>
      </c>
      <c r="B882" t="s">
        <v>1186</v>
      </c>
      <c r="C882" t="s">
        <v>193</v>
      </c>
      <c r="D882">
        <v>18</v>
      </c>
      <c r="E882">
        <v>13</v>
      </c>
      <c r="F882">
        <v>0.72222222222222221</v>
      </c>
      <c r="G882">
        <v>5</v>
      </c>
      <c r="H882">
        <v>6</v>
      </c>
      <c r="I882">
        <v>0</v>
      </c>
      <c r="J882">
        <v>99.2</v>
      </c>
      <c r="K882">
        <v>38</v>
      </c>
      <c r="L882">
        <v>3.4314369012809198</v>
      </c>
      <c r="M882">
        <v>3.7023398145399402</v>
      </c>
      <c r="N882">
        <v>0.27090291325902</v>
      </c>
      <c r="O882">
        <v>0.27055702917771801</v>
      </c>
      <c r="P882">
        <v>0.29464285714285698</v>
      </c>
      <c r="Q882">
        <v>3.7023398145399402</v>
      </c>
      <c r="R882">
        <v>3.8765640707214999</v>
      </c>
      <c r="S882">
        <v>0.97662848234176602</v>
      </c>
      <c r="T882">
        <v>8.7896563410758937</v>
      </c>
      <c r="U882">
        <v>1.43478209614962</v>
      </c>
    </row>
    <row r="883" spans="1:21" x14ac:dyDescent="0.45">
      <c r="A883">
        <v>1988</v>
      </c>
      <c r="B883" t="s">
        <v>1632</v>
      </c>
      <c r="C883" t="s">
        <v>30</v>
      </c>
      <c r="D883">
        <v>13</v>
      </c>
      <c r="E883">
        <v>13</v>
      </c>
      <c r="F883">
        <v>1</v>
      </c>
      <c r="G883">
        <v>4</v>
      </c>
      <c r="H883">
        <v>6</v>
      </c>
      <c r="I883">
        <v>0</v>
      </c>
      <c r="J883">
        <v>81</v>
      </c>
      <c r="K883">
        <v>37</v>
      </c>
      <c r="L883">
        <v>4.1111111111111098</v>
      </c>
      <c r="M883">
        <v>3.4444444444444402</v>
      </c>
      <c r="N883">
        <v>0.44444444444444398</v>
      </c>
      <c r="O883">
        <v>0.249201277955271</v>
      </c>
      <c r="P883">
        <v>0.27205882352941102</v>
      </c>
      <c r="Q883">
        <v>4.6666666666666599</v>
      </c>
      <c r="R883">
        <v>3.6454430797953599</v>
      </c>
      <c r="S883">
        <v>0.97630393505096402</v>
      </c>
      <c r="T883">
        <v>12.166249036788935</v>
      </c>
      <c r="U883">
        <v>1.3456790123456699</v>
      </c>
    </row>
    <row r="884" spans="1:21" x14ac:dyDescent="0.45">
      <c r="A884">
        <v>1991</v>
      </c>
      <c r="B884" t="s">
        <v>1970</v>
      </c>
      <c r="C884" t="s">
        <v>46</v>
      </c>
      <c r="D884">
        <v>22</v>
      </c>
      <c r="E884">
        <v>22</v>
      </c>
      <c r="F884">
        <v>1</v>
      </c>
      <c r="G884">
        <v>7</v>
      </c>
      <c r="H884">
        <v>12</v>
      </c>
      <c r="I884">
        <v>0</v>
      </c>
      <c r="J884">
        <v>116</v>
      </c>
      <c r="K884">
        <v>72</v>
      </c>
      <c r="L884">
        <v>5.5862076313686497</v>
      </c>
      <c r="M884">
        <v>4.0344832893218001</v>
      </c>
      <c r="N884">
        <v>0.93103460522810899</v>
      </c>
      <c r="O884">
        <v>0.3008658008658</v>
      </c>
      <c r="P884">
        <v>0.33597883597883599</v>
      </c>
      <c r="Q884">
        <v>5.8189662826756798</v>
      </c>
      <c r="R884">
        <v>4.4850412834839002</v>
      </c>
      <c r="S884">
        <v>0.97112739086151101</v>
      </c>
      <c r="T884">
        <v>7.1510289690711266</v>
      </c>
      <c r="U884">
        <v>1.64655194072748</v>
      </c>
    </row>
    <row r="885" spans="1:21" x14ac:dyDescent="0.45">
      <c r="A885">
        <v>1997</v>
      </c>
      <c r="B885" t="s">
        <v>345</v>
      </c>
      <c r="C885" t="s">
        <v>124</v>
      </c>
      <c r="D885">
        <v>21</v>
      </c>
      <c r="E885">
        <v>21</v>
      </c>
      <c r="F885">
        <v>1</v>
      </c>
      <c r="G885">
        <v>4</v>
      </c>
      <c r="H885">
        <v>6</v>
      </c>
      <c r="I885">
        <v>0</v>
      </c>
      <c r="J885">
        <v>110.1</v>
      </c>
      <c r="K885">
        <v>100</v>
      </c>
      <c r="L885">
        <v>8.1571006379718796</v>
      </c>
      <c r="M885">
        <v>5.1389734019222804</v>
      </c>
      <c r="N885">
        <v>0.97885207655662598</v>
      </c>
      <c r="O885">
        <v>0.23913043478260801</v>
      </c>
      <c r="P885">
        <v>0.28807947019867503</v>
      </c>
      <c r="Q885">
        <v>4.6495473636439701</v>
      </c>
      <c r="R885">
        <v>4.4777918537382098</v>
      </c>
      <c r="S885">
        <v>0.97035926580428999</v>
      </c>
      <c r="T885">
        <v>7.4856286219188091</v>
      </c>
      <c r="U885">
        <v>1.46827811483494</v>
      </c>
    </row>
    <row r="886" spans="1:21" x14ac:dyDescent="0.45">
      <c r="A886">
        <v>1984</v>
      </c>
      <c r="B886" t="s">
        <v>1249</v>
      </c>
      <c r="C886" t="s">
        <v>43</v>
      </c>
      <c r="D886">
        <v>33</v>
      </c>
      <c r="E886">
        <v>33</v>
      </c>
      <c r="F886">
        <v>1</v>
      </c>
      <c r="G886">
        <v>12</v>
      </c>
      <c r="H886">
        <v>9</v>
      </c>
      <c r="I886">
        <v>0</v>
      </c>
      <c r="J886">
        <v>205.2</v>
      </c>
      <c r="K886">
        <v>136</v>
      </c>
      <c r="L886">
        <v>5.95137748653028</v>
      </c>
      <c r="M886">
        <v>4.5510533720525697</v>
      </c>
      <c r="N886">
        <v>0.743922185816285</v>
      </c>
      <c r="O886">
        <v>0.230967741935483</v>
      </c>
      <c r="P886">
        <v>0.26045016077170402</v>
      </c>
      <c r="Q886">
        <v>3.8071311862362802</v>
      </c>
      <c r="R886">
        <v>4.1102286477581398</v>
      </c>
      <c r="S886">
        <v>0.968905448913574</v>
      </c>
      <c r="T886">
        <v>4.7564449310302725</v>
      </c>
      <c r="U886">
        <v>1.3760129319346901</v>
      </c>
    </row>
    <row r="887" spans="1:21" x14ac:dyDescent="0.45">
      <c r="A887">
        <v>1991</v>
      </c>
      <c r="B887" t="s">
        <v>1340</v>
      </c>
      <c r="C887" t="s">
        <v>43</v>
      </c>
      <c r="D887">
        <v>8</v>
      </c>
      <c r="E887">
        <v>8</v>
      </c>
      <c r="F887">
        <v>1</v>
      </c>
      <c r="G887">
        <v>3</v>
      </c>
      <c r="H887">
        <v>3</v>
      </c>
      <c r="I887">
        <v>0</v>
      </c>
      <c r="J887">
        <v>47.1</v>
      </c>
      <c r="K887">
        <v>43</v>
      </c>
      <c r="L887">
        <v>8.1760552398177602</v>
      </c>
      <c r="M887">
        <v>3.4225347515516198</v>
      </c>
      <c r="N887">
        <v>0.57042245859193597</v>
      </c>
      <c r="O887">
        <v>0.21195652173912999</v>
      </c>
      <c r="P887">
        <v>0.26086956521739102</v>
      </c>
      <c r="Q887">
        <v>3.9929572101435502</v>
      </c>
      <c r="R887">
        <v>3.0669983015909899</v>
      </c>
      <c r="S887">
        <v>0.96874344348907404</v>
      </c>
      <c r="T887">
        <v>19.617054730653749</v>
      </c>
      <c r="U887">
        <v>1.2042251903607499</v>
      </c>
    </row>
    <row r="888" spans="1:21" x14ac:dyDescent="0.45">
      <c r="A888">
        <v>1983</v>
      </c>
      <c r="B888" t="s">
        <v>992</v>
      </c>
      <c r="C888" t="s">
        <v>240</v>
      </c>
      <c r="D888">
        <v>12</v>
      </c>
      <c r="E888">
        <v>12</v>
      </c>
      <c r="F888">
        <v>1</v>
      </c>
      <c r="G888">
        <v>3</v>
      </c>
      <c r="H888">
        <v>6</v>
      </c>
      <c r="I888">
        <v>0</v>
      </c>
      <c r="J888">
        <v>83</v>
      </c>
      <c r="K888">
        <v>36</v>
      </c>
      <c r="L888">
        <v>3.9036148166532199</v>
      </c>
      <c r="M888">
        <v>2.4939761328617802</v>
      </c>
      <c r="N888">
        <v>0.65060246944220301</v>
      </c>
      <c r="O888">
        <v>0.27963525835866199</v>
      </c>
      <c r="P888">
        <v>0.29965156794425002</v>
      </c>
      <c r="Q888">
        <v>3.2530123472110102</v>
      </c>
      <c r="R888">
        <v>3.6587152202895301</v>
      </c>
      <c r="S888">
        <v>0.967956602573394</v>
      </c>
      <c r="T888">
        <v>13.067414134740819</v>
      </c>
      <c r="U888">
        <v>1.38554229603432</v>
      </c>
    </row>
    <row r="889" spans="1:21" x14ac:dyDescent="0.45">
      <c r="A889">
        <v>2017</v>
      </c>
      <c r="B889" t="s">
        <v>1572</v>
      </c>
      <c r="C889" t="s">
        <v>168</v>
      </c>
      <c r="D889">
        <v>21</v>
      </c>
      <c r="E889">
        <v>21</v>
      </c>
      <c r="F889">
        <v>1</v>
      </c>
      <c r="G889">
        <v>4</v>
      </c>
      <c r="H889">
        <v>7</v>
      </c>
      <c r="I889">
        <v>0</v>
      </c>
      <c r="J889">
        <v>98</v>
      </c>
      <c r="K889">
        <v>85</v>
      </c>
      <c r="L889">
        <v>7.8061206258375302</v>
      </c>
      <c r="M889">
        <v>4.0408153827864801</v>
      </c>
      <c r="N889">
        <v>1.19387727218691</v>
      </c>
      <c r="O889">
        <v>0.27918781725888298</v>
      </c>
      <c r="P889">
        <v>0.32770270270270202</v>
      </c>
      <c r="Q889">
        <v>4.4999989490122196</v>
      </c>
      <c r="R889">
        <v>4.6474352646351402</v>
      </c>
      <c r="S889">
        <v>0.96771103143692005</v>
      </c>
      <c r="T889">
        <v>7.4651993853705259</v>
      </c>
      <c r="U889">
        <v>1.5714282044169601</v>
      </c>
    </row>
    <row r="890" spans="1:21" x14ac:dyDescent="0.45">
      <c r="A890">
        <v>1995</v>
      </c>
      <c r="B890" t="s">
        <v>1457</v>
      </c>
      <c r="C890" t="s">
        <v>132</v>
      </c>
      <c r="D890">
        <v>19</v>
      </c>
      <c r="E890">
        <v>19</v>
      </c>
      <c r="F890">
        <v>1</v>
      </c>
      <c r="G890">
        <v>7</v>
      </c>
      <c r="H890">
        <v>7</v>
      </c>
      <c r="I890">
        <v>0</v>
      </c>
      <c r="J890">
        <v>110.1</v>
      </c>
      <c r="K890">
        <v>70</v>
      </c>
      <c r="L890">
        <v>5.7099696569075098</v>
      </c>
      <c r="M890">
        <v>4.7311177157233697</v>
      </c>
      <c r="N890">
        <v>0.65256796078943002</v>
      </c>
      <c r="O890">
        <v>0.25058548009367598</v>
      </c>
      <c r="P890">
        <v>0.28366762177650401</v>
      </c>
      <c r="Q890">
        <v>4.2416917451313001</v>
      </c>
      <c r="R890">
        <v>4.51719419585634</v>
      </c>
      <c r="S890">
        <v>0.96565860509872403</v>
      </c>
      <c r="T890">
        <v>8.2335102118943837</v>
      </c>
      <c r="U890">
        <v>1.49546824347577</v>
      </c>
    </row>
    <row r="891" spans="1:21" x14ac:dyDescent="0.45">
      <c r="A891">
        <v>1979</v>
      </c>
      <c r="B891" t="s">
        <v>725</v>
      </c>
      <c r="C891" t="s">
        <v>34</v>
      </c>
      <c r="D891">
        <v>14</v>
      </c>
      <c r="E891">
        <v>14</v>
      </c>
      <c r="F891">
        <v>1</v>
      </c>
      <c r="G891">
        <v>1</v>
      </c>
      <c r="H891">
        <v>4</v>
      </c>
      <c r="I891">
        <v>0</v>
      </c>
      <c r="J891">
        <v>64</v>
      </c>
      <c r="K891">
        <v>49</v>
      </c>
      <c r="L891">
        <v>6.8906266428534098</v>
      </c>
      <c r="M891">
        <v>5.2031262405219598</v>
      </c>
      <c r="N891">
        <v>0.56250013411048205</v>
      </c>
      <c r="O891">
        <v>0.280632411067193</v>
      </c>
      <c r="P891">
        <v>0.33500000000000002</v>
      </c>
      <c r="Q891">
        <v>4.6406261064114798</v>
      </c>
      <c r="R891">
        <v>3.9352908141911702</v>
      </c>
      <c r="S891">
        <v>0.96455192565917902</v>
      </c>
      <c r="T891">
        <v>11.161243711199072</v>
      </c>
      <c r="U891">
        <v>1.6875004023314399</v>
      </c>
    </row>
    <row r="892" spans="1:21" x14ac:dyDescent="0.45">
      <c r="A892">
        <v>1989</v>
      </c>
      <c r="B892" t="s">
        <v>1767</v>
      </c>
      <c r="C892" t="s">
        <v>168</v>
      </c>
      <c r="D892">
        <v>12</v>
      </c>
      <c r="E892">
        <v>12</v>
      </c>
      <c r="F892">
        <v>1</v>
      </c>
      <c r="G892">
        <v>4</v>
      </c>
      <c r="H892">
        <v>6</v>
      </c>
      <c r="I892">
        <v>0</v>
      </c>
      <c r="J892">
        <v>64.099999999999994</v>
      </c>
      <c r="K892">
        <v>34</v>
      </c>
      <c r="L892">
        <v>4.7564770599900497</v>
      </c>
      <c r="M892">
        <v>4.1968915235206303</v>
      </c>
      <c r="N892">
        <v>0.279792768234709</v>
      </c>
      <c r="O892">
        <v>0.27734375</v>
      </c>
      <c r="P892">
        <v>0.31363636363636299</v>
      </c>
      <c r="Q892">
        <v>5.0362698282247598</v>
      </c>
      <c r="R892">
        <v>3.5553868436266698</v>
      </c>
      <c r="S892">
        <v>0.96348822116851796</v>
      </c>
      <c r="T892">
        <v>13.007090985774992</v>
      </c>
      <c r="U892">
        <v>1.56994831065031</v>
      </c>
    </row>
    <row r="893" spans="1:21" x14ac:dyDescent="0.45">
      <c r="A893">
        <v>1961</v>
      </c>
      <c r="B893" t="s">
        <v>1539</v>
      </c>
      <c r="C893" t="s">
        <v>753</v>
      </c>
      <c r="D893">
        <v>26</v>
      </c>
      <c r="E893">
        <v>18</v>
      </c>
      <c r="F893">
        <v>0.69230769230769229</v>
      </c>
      <c r="G893">
        <v>7</v>
      </c>
      <c r="H893">
        <v>9</v>
      </c>
      <c r="I893">
        <v>0</v>
      </c>
      <c r="J893">
        <v>126.1</v>
      </c>
      <c r="K893">
        <v>67</v>
      </c>
      <c r="L893">
        <v>4.7730884164138399</v>
      </c>
      <c r="M893">
        <v>4.5593680395594802</v>
      </c>
      <c r="N893">
        <v>0.85488150741740399</v>
      </c>
      <c r="O893">
        <v>0.27788649706457902</v>
      </c>
      <c r="P893">
        <v>0.30092592592592499</v>
      </c>
      <c r="Q893">
        <v>4.4168877883232502</v>
      </c>
      <c r="R893">
        <v>4.2915656464206799</v>
      </c>
      <c r="S893">
        <v>0.96239775419235196</v>
      </c>
      <c r="T893">
        <v>5.9964783145831158</v>
      </c>
      <c r="U893">
        <v>1.63060731970356</v>
      </c>
    </row>
    <row r="894" spans="1:21" x14ac:dyDescent="0.45">
      <c r="A894">
        <v>2000</v>
      </c>
      <c r="B894" t="s">
        <v>1852</v>
      </c>
      <c r="C894" t="s">
        <v>762</v>
      </c>
      <c r="D894">
        <v>19</v>
      </c>
      <c r="E894">
        <v>19</v>
      </c>
      <c r="F894">
        <v>1</v>
      </c>
      <c r="G894">
        <v>4</v>
      </c>
      <c r="H894">
        <v>3</v>
      </c>
      <c r="I894">
        <v>0</v>
      </c>
      <c r="J894">
        <v>97</v>
      </c>
      <c r="K894">
        <v>63</v>
      </c>
      <c r="L894">
        <v>5.8453608247422597</v>
      </c>
      <c r="M894">
        <v>3.71134020618556</v>
      </c>
      <c r="N894">
        <v>1.2061855670103001</v>
      </c>
      <c r="O894">
        <v>0.30730478589420601</v>
      </c>
      <c r="P894">
        <v>0.339563862928348</v>
      </c>
      <c r="Q894">
        <v>5.2886597938144302</v>
      </c>
      <c r="R894">
        <v>4.9692194083302201</v>
      </c>
      <c r="S894">
        <v>0.96151040634140295</v>
      </c>
      <c r="T894">
        <v>8.1981413593319612</v>
      </c>
      <c r="U894">
        <v>1.6701030927835001</v>
      </c>
    </row>
    <row r="895" spans="1:21" x14ac:dyDescent="0.45">
      <c r="A895">
        <v>2014</v>
      </c>
      <c r="B895" t="s">
        <v>493</v>
      </c>
      <c r="C895" t="s">
        <v>30</v>
      </c>
      <c r="D895">
        <v>13</v>
      </c>
      <c r="E895">
        <v>13</v>
      </c>
      <c r="F895">
        <v>1</v>
      </c>
      <c r="G895">
        <v>4</v>
      </c>
      <c r="H895">
        <v>4</v>
      </c>
      <c r="I895">
        <v>0</v>
      </c>
      <c r="J895">
        <v>69.099999999999994</v>
      </c>
      <c r="K895">
        <v>57</v>
      </c>
      <c r="L895">
        <v>7.3990390043287197</v>
      </c>
      <c r="M895">
        <v>2.4663463347762402</v>
      </c>
      <c r="N895">
        <v>0.90865391281229901</v>
      </c>
      <c r="O895">
        <v>0.25093632958801498</v>
      </c>
      <c r="P895">
        <v>0.29556650246305399</v>
      </c>
      <c r="Q895">
        <v>3.24519254575821</v>
      </c>
      <c r="R895">
        <v>3.75244452184474</v>
      </c>
      <c r="S895">
        <v>0.96129149198532104</v>
      </c>
      <c r="T895">
        <v>11.979170900124771</v>
      </c>
      <c r="U895">
        <v>1.2403847063786899</v>
      </c>
    </row>
    <row r="896" spans="1:21" x14ac:dyDescent="0.45">
      <c r="A896">
        <v>2018</v>
      </c>
      <c r="B896" t="s">
        <v>1470</v>
      </c>
      <c r="C896" t="s">
        <v>240</v>
      </c>
      <c r="D896">
        <v>11</v>
      </c>
      <c r="E896">
        <v>11</v>
      </c>
      <c r="F896">
        <v>1</v>
      </c>
      <c r="G896">
        <v>5</v>
      </c>
      <c r="H896">
        <v>2</v>
      </c>
      <c r="I896">
        <v>0</v>
      </c>
      <c r="J896">
        <v>57</v>
      </c>
      <c r="K896">
        <v>53</v>
      </c>
      <c r="L896">
        <v>8.3684210526315699</v>
      </c>
      <c r="M896">
        <v>3.4736842105263102</v>
      </c>
      <c r="N896">
        <v>0.78947368421052599</v>
      </c>
      <c r="O896">
        <v>0.277056277056277</v>
      </c>
      <c r="P896">
        <v>0.34104046242774499</v>
      </c>
      <c r="Q896">
        <v>4.2631578947368398</v>
      </c>
      <c r="R896">
        <v>3.70429122489795</v>
      </c>
      <c r="S896">
        <v>0.95931363105773904</v>
      </c>
      <c r="T896">
        <v>14.128073475577612</v>
      </c>
      <c r="U896">
        <v>1.5087719298245601</v>
      </c>
    </row>
    <row r="897" spans="1:21" x14ac:dyDescent="0.45">
      <c r="A897">
        <v>1939</v>
      </c>
      <c r="B897" t="s">
        <v>1972</v>
      </c>
      <c r="C897" t="s">
        <v>193</v>
      </c>
      <c r="D897">
        <v>40</v>
      </c>
      <c r="E897">
        <v>31</v>
      </c>
      <c r="F897">
        <v>0.77500000000000002</v>
      </c>
      <c r="G897">
        <v>9</v>
      </c>
      <c r="H897">
        <v>16</v>
      </c>
      <c r="I897">
        <v>0</v>
      </c>
      <c r="J897">
        <v>211.2</v>
      </c>
      <c r="K897">
        <v>68</v>
      </c>
      <c r="L897">
        <v>2.8913380963335</v>
      </c>
      <c r="M897">
        <v>5.3999990916816802</v>
      </c>
      <c r="N897">
        <v>0.76535420197063198</v>
      </c>
      <c r="O897">
        <v>0.30990783410138201</v>
      </c>
      <c r="P897">
        <v>0.320971867007672</v>
      </c>
      <c r="Q897">
        <v>5.8251958705542597</v>
      </c>
      <c r="R897">
        <v>5.2841884099145098</v>
      </c>
      <c r="S897">
        <v>0.95743495225906305</v>
      </c>
      <c r="T897">
        <v>3.8776115566492053</v>
      </c>
      <c r="U897">
        <v>1.8708658270393199</v>
      </c>
    </row>
    <row r="898" spans="1:21" x14ac:dyDescent="0.45">
      <c r="A898">
        <v>1939</v>
      </c>
      <c r="B898" t="s">
        <v>1698</v>
      </c>
      <c r="C898" t="s">
        <v>132</v>
      </c>
      <c r="D898">
        <v>34</v>
      </c>
      <c r="E898">
        <v>26</v>
      </c>
      <c r="F898">
        <v>0.76470588235294112</v>
      </c>
      <c r="G898">
        <v>10</v>
      </c>
      <c r="H898">
        <v>14</v>
      </c>
      <c r="I898">
        <v>2</v>
      </c>
      <c r="J898">
        <v>187.1</v>
      </c>
      <c r="K898">
        <v>79</v>
      </c>
      <c r="L898">
        <v>3.7953743868144398</v>
      </c>
      <c r="M898">
        <v>4.8523140894716299</v>
      </c>
      <c r="N898">
        <v>0.480427137571449</v>
      </c>
      <c r="O898">
        <v>0.27622841965471401</v>
      </c>
      <c r="P898">
        <v>0.298192771084337</v>
      </c>
      <c r="Q898">
        <v>4.8523140894716299</v>
      </c>
      <c r="R898">
        <v>4.6067911751309101</v>
      </c>
      <c r="S898">
        <v>0.95729380846023504</v>
      </c>
      <c r="T898">
        <v>4.5612234403105312</v>
      </c>
      <c r="U898">
        <v>1.64946650566197</v>
      </c>
    </row>
    <row r="899" spans="1:21" x14ac:dyDescent="0.45">
      <c r="A899">
        <v>1979</v>
      </c>
      <c r="B899" t="s">
        <v>1245</v>
      </c>
      <c r="C899" t="s">
        <v>132</v>
      </c>
      <c r="D899">
        <v>14</v>
      </c>
      <c r="E899">
        <v>14</v>
      </c>
      <c r="F899">
        <v>1</v>
      </c>
      <c r="G899">
        <v>3</v>
      </c>
      <c r="H899">
        <v>4</v>
      </c>
      <c r="I899">
        <v>0</v>
      </c>
      <c r="J899">
        <v>90</v>
      </c>
      <c r="K899">
        <v>42</v>
      </c>
      <c r="L899">
        <v>4.2</v>
      </c>
      <c r="M899">
        <v>3.8</v>
      </c>
      <c r="N899">
        <v>0.6</v>
      </c>
      <c r="O899">
        <v>0.23738872403560801</v>
      </c>
      <c r="P899">
        <v>0.25605536332179901</v>
      </c>
      <c r="Q899">
        <v>3.8</v>
      </c>
      <c r="R899">
        <v>3.9988321940104101</v>
      </c>
      <c r="S899">
        <v>0.95567655563354403</v>
      </c>
      <c r="T899">
        <v>11.058543000902439</v>
      </c>
      <c r="U899">
        <v>1.31111111111111</v>
      </c>
    </row>
    <row r="900" spans="1:21" x14ac:dyDescent="0.45">
      <c r="A900">
        <v>1980</v>
      </c>
      <c r="B900" t="s">
        <v>1600</v>
      </c>
      <c r="C900" t="s">
        <v>555</v>
      </c>
      <c r="D900">
        <v>23</v>
      </c>
      <c r="E900">
        <v>23</v>
      </c>
      <c r="F900">
        <v>1</v>
      </c>
      <c r="G900">
        <v>7</v>
      </c>
      <c r="H900">
        <v>9</v>
      </c>
      <c r="I900">
        <v>0</v>
      </c>
      <c r="J900">
        <v>133.19999999999999</v>
      </c>
      <c r="K900">
        <v>47</v>
      </c>
      <c r="L900">
        <v>3.1645880470046701</v>
      </c>
      <c r="M900">
        <v>3.2992513681537998</v>
      </c>
      <c r="N900">
        <v>0.87531158746937698</v>
      </c>
      <c r="O900">
        <v>0.26168224299065401</v>
      </c>
      <c r="P900">
        <v>0.26736842105263098</v>
      </c>
      <c r="Q900">
        <v>4.5785529190705896</v>
      </c>
      <c r="R900">
        <v>4.4357037858638204</v>
      </c>
      <c r="S900">
        <v>0.95544093847274703</v>
      </c>
      <c r="T900">
        <v>6.7296274796776094</v>
      </c>
      <c r="U900">
        <v>1.4139648720659099</v>
      </c>
    </row>
    <row r="901" spans="1:21" x14ac:dyDescent="0.45">
      <c r="A901">
        <v>1921</v>
      </c>
      <c r="B901" t="s">
        <v>1620</v>
      </c>
      <c r="C901" t="s">
        <v>30</v>
      </c>
      <c r="D901">
        <v>37</v>
      </c>
      <c r="E901">
        <v>22</v>
      </c>
      <c r="F901">
        <v>0.59459459459459463</v>
      </c>
      <c r="G901">
        <v>11</v>
      </c>
      <c r="H901">
        <v>12</v>
      </c>
      <c r="I901">
        <v>0</v>
      </c>
      <c r="J901">
        <v>163</v>
      </c>
      <c r="K901">
        <v>39</v>
      </c>
      <c r="L901">
        <v>2.1533742331288299</v>
      </c>
      <c r="M901">
        <v>2.5950920245398699</v>
      </c>
      <c r="N901">
        <v>0.441717791411042</v>
      </c>
      <c r="O901">
        <v>0.29447852760736198</v>
      </c>
      <c r="P901">
        <v>0.30413223140495799</v>
      </c>
      <c r="Q901">
        <v>4.6380368098159499</v>
      </c>
      <c r="R901">
        <v>4.3265463156202797</v>
      </c>
      <c r="S901">
        <v>0.95444083213806097</v>
      </c>
      <c r="T901">
        <v>4.1789031028747532</v>
      </c>
      <c r="U901">
        <v>1.46625766871165</v>
      </c>
    </row>
    <row r="902" spans="1:21" x14ac:dyDescent="0.45">
      <c r="A902">
        <v>2007</v>
      </c>
      <c r="B902" t="s">
        <v>1946</v>
      </c>
      <c r="C902" t="s">
        <v>210</v>
      </c>
      <c r="D902">
        <v>17</v>
      </c>
      <c r="E902">
        <v>17</v>
      </c>
      <c r="F902">
        <v>1</v>
      </c>
      <c r="G902">
        <v>6</v>
      </c>
      <c r="H902">
        <v>8</v>
      </c>
      <c r="I902">
        <v>0</v>
      </c>
      <c r="J902">
        <v>87</v>
      </c>
      <c r="K902">
        <v>65</v>
      </c>
      <c r="L902">
        <v>6.7241385207023603</v>
      </c>
      <c r="M902">
        <v>4.3448279672230603</v>
      </c>
      <c r="N902">
        <v>1.0344828493388201</v>
      </c>
      <c r="O902">
        <v>0.29461756373937598</v>
      </c>
      <c r="P902">
        <v>0.33812949640287698</v>
      </c>
      <c r="Q902">
        <v>5.6896556713635302</v>
      </c>
      <c r="R902">
        <v>4.8602949379835199</v>
      </c>
      <c r="S902">
        <v>0.95419454574584905</v>
      </c>
      <c r="T902">
        <v>9.0929127300486794</v>
      </c>
      <c r="U902">
        <v>1.6781610667052</v>
      </c>
    </row>
    <row r="903" spans="1:21" x14ac:dyDescent="0.45">
      <c r="A903">
        <v>2006</v>
      </c>
      <c r="B903" t="s">
        <v>646</v>
      </c>
      <c r="C903" t="s">
        <v>106</v>
      </c>
      <c r="D903">
        <v>15</v>
      </c>
      <c r="E903">
        <v>15</v>
      </c>
      <c r="F903">
        <v>1</v>
      </c>
      <c r="G903">
        <v>7</v>
      </c>
      <c r="H903">
        <v>2</v>
      </c>
      <c r="I903">
        <v>0</v>
      </c>
      <c r="J903">
        <v>81.099999999999994</v>
      </c>
      <c r="K903">
        <v>60</v>
      </c>
      <c r="L903">
        <v>6.6393446774932698</v>
      </c>
      <c r="M903">
        <v>4.7581970188701801</v>
      </c>
      <c r="N903">
        <v>0.77459021237421499</v>
      </c>
      <c r="O903">
        <v>0.28526645768025</v>
      </c>
      <c r="P903">
        <v>0.33333333333333298</v>
      </c>
      <c r="Q903">
        <v>4.7581970188701801</v>
      </c>
      <c r="R903">
        <v>4.5606822944975303</v>
      </c>
      <c r="S903">
        <v>0.95412927865982</v>
      </c>
      <c r="T903">
        <v>10.304596209526057</v>
      </c>
      <c r="U903">
        <v>1.64754108663722</v>
      </c>
    </row>
    <row r="904" spans="1:21" x14ac:dyDescent="0.45">
      <c r="A904">
        <v>1999</v>
      </c>
      <c r="B904" t="s">
        <v>2028</v>
      </c>
      <c r="C904" t="s">
        <v>379</v>
      </c>
      <c r="D904">
        <v>17</v>
      </c>
      <c r="E904">
        <v>17</v>
      </c>
      <c r="F904">
        <v>1</v>
      </c>
      <c r="G904">
        <v>3</v>
      </c>
      <c r="H904">
        <v>9</v>
      </c>
      <c r="I904">
        <v>0</v>
      </c>
      <c r="J904">
        <v>83.2</v>
      </c>
      <c r="K904">
        <v>67</v>
      </c>
      <c r="L904">
        <v>7.2071721910176896</v>
      </c>
      <c r="M904">
        <v>3.9800801651888702</v>
      </c>
      <c r="N904">
        <v>1.1832670761372299</v>
      </c>
      <c r="O904">
        <v>0.29446064139941602</v>
      </c>
      <c r="P904">
        <v>0.339622641509433</v>
      </c>
      <c r="Q904">
        <v>6.1314748490747499</v>
      </c>
      <c r="R904">
        <v>4.7115435379380202</v>
      </c>
      <c r="S904">
        <v>0.95329934358596802</v>
      </c>
      <c r="T904">
        <v>9.0843819800545198</v>
      </c>
      <c r="U904">
        <v>1.6494025909791701</v>
      </c>
    </row>
    <row r="905" spans="1:21" x14ac:dyDescent="0.45">
      <c r="A905">
        <v>1992</v>
      </c>
      <c r="B905" t="s">
        <v>893</v>
      </c>
      <c r="C905" t="s">
        <v>132</v>
      </c>
      <c r="D905">
        <v>14</v>
      </c>
      <c r="E905">
        <v>14</v>
      </c>
      <c r="F905">
        <v>1</v>
      </c>
      <c r="G905">
        <v>7</v>
      </c>
      <c r="H905">
        <v>3</v>
      </c>
      <c r="I905">
        <v>0</v>
      </c>
      <c r="J905">
        <v>91.2</v>
      </c>
      <c r="K905">
        <v>60</v>
      </c>
      <c r="L905">
        <v>5.8909097446410801</v>
      </c>
      <c r="M905">
        <v>2.8472730432431899</v>
      </c>
      <c r="N905">
        <v>0.78545463261881099</v>
      </c>
      <c r="O905">
        <v>0.20420420420420399</v>
      </c>
      <c r="P905">
        <v>0.22641509433962201</v>
      </c>
      <c r="Q905">
        <v>2.94545487232054</v>
      </c>
      <c r="R905">
        <v>3.6233183267073299</v>
      </c>
      <c r="S905">
        <v>0.95190167427062899</v>
      </c>
      <c r="T905">
        <v>11.01486223084585</v>
      </c>
      <c r="U905">
        <v>1.0581819356114499</v>
      </c>
    </row>
    <row r="906" spans="1:21" x14ac:dyDescent="0.45">
      <c r="A906">
        <v>1962</v>
      </c>
      <c r="B906" t="s">
        <v>1215</v>
      </c>
      <c r="C906" t="s">
        <v>37</v>
      </c>
      <c r="D906">
        <v>11</v>
      </c>
      <c r="E906">
        <v>6</v>
      </c>
      <c r="F906">
        <v>0.54545454545454541</v>
      </c>
      <c r="G906">
        <v>2</v>
      </c>
      <c r="H906">
        <v>2</v>
      </c>
      <c r="I906">
        <v>1</v>
      </c>
      <c r="J906">
        <v>45.2</v>
      </c>
      <c r="K906">
        <v>42</v>
      </c>
      <c r="L906">
        <v>8.2773665007942707</v>
      </c>
      <c r="M906">
        <v>4.9270038695203997</v>
      </c>
      <c r="N906">
        <v>0.39416030956163201</v>
      </c>
      <c r="O906">
        <v>0.22941176470588201</v>
      </c>
      <c r="P906">
        <v>0.293650793650793</v>
      </c>
      <c r="Q906">
        <v>3.7445229408355001</v>
      </c>
      <c r="R906">
        <v>2.9893629441208902</v>
      </c>
      <c r="S906">
        <v>0.9506476521492</v>
      </c>
      <c r="T906">
        <v>14.000447240742764</v>
      </c>
      <c r="U906">
        <v>1.40145887844135</v>
      </c>
    </row>
    <row r="907" spans="1:21" x14ac:dyDescent="0.45">
      <c r="A907">
        <v>1971</v>
      </c>
      <c r="B907" t="s">
        <v>1246</v>
      </c>
      <c r="C907" t="s">
        <v>40</v>
      </c>
      <c r="D907">
        <v>17</v>
      </c>
      <c r="E907">
        <v>12</v>
      </c>
      <c r="F907">
        <v>0.70588235294117652</v>
      </c>
      <c r="G907">
        <v>6</v>
      </c>
      <c r="H907">
        <v>6</v>
      </c>
      <c r="I907">
        <v>0</v>
      </c>
      <c r="J907">
        <v>92.1</v>
      </c>
      <c r="K907">
        <v>30</v>
      </c>
      <c r="L907">
        <v>2.9241888532023999</v>
      </c>
      <c r="M907">
        <v>1.75451331192144</v>
      </c>
      <c r="N907">
        <v>0.58483777064048104</v>
      </c>
      <c r="O907">
        <v>0.27925531914893598</v>
      </c>
      <c r="P907">
        <v>0.29117647058823498</v>
      </c>
      <c r="Q907">
        <v>3.8014455091631199</v>
      </c>
      <c r="R907">
        <v>3.26350730549906</v>
      </c>
      <c r="S907">
        <v>0.949379622936248</v>
      </c>
      <c r="T907">
        <v>9.0470293479807165</v>
      </c>
      <c r="U907">
        <v>1.33213047756998</v>
      </c>
    </row>
    <row r="908" spans="1:21" x14ac:dyDescent="0.45">
      <c r="A908">
        <v>2016</v>
      </c>
      <c r="B908" t="s">
        <v>1439</v>
      </c>
      <c r="C908" t="s">
        <v>37</v>
      </c>
      <c r="D908">
        <v>14</v>
      </c>
      <c r="E908">
        <v>14</v>
      </c>
      <c r="F908">
        <v>1</v>
      </c>
      <c r="G908">
        <v>5</v>
      </c>
      <c r="H908">
        <v>4</v>
      </c>
      <c r="I908">
        <v>0</v>
      </c>
      <c r="J908">
        <v>70.2</v>
      </c>
      <c r="K908">
        <v>53</v>
      </c>
      <c r="L908">
        <v>6.7500009716683103</v>
      </c>
      <c r="M908">
        <v>2.5471701779880398</v>
      </c>
      <c r="N908">
        <v>0.89150956229581402</v>
      </c>
      <c r="O908">
        <v>0.26353790613718397</v>
      </c>
      <c r="P908">
        <v>0.30414746543778798</v>
      </c>
      <c r="Q908">
        <v>4.2028307936802696</v>
      </c>
      <c r="R908">
        <v>3.95316427253923</v>
      </c>
      <c r="S908">
        <v>0.948672115802764</v>
      </c>
      <c r="T908">
        <v>10.977491625717697</v>
      </c>
      <c r="U908">
        <v>1.3160379252938199</v>
      </c>
    </row>
    <row r="909" spans="1:21" x14ac:dyDescent="0.45">
      <c r="A909">
        <v>1985</v>
      </c>
      <c r="B909" t="s">
        <v>1508</v>
      </c>
      <c r="C909" t="s">
        <v>271</v>
      </c>
      <c r="D909">
        <v>11</v>
      </c>
      <c r="E909">
        <v>11</v>
      </c>
      <c r="F909">
        <v>1</v>
      </c>
      <c r="G909">
        <v>3</v>
      </c>
      <c r="H909">
        <v>3</v>
      </c>
      <c r="I909">
        <v>0</v>
      </c>
      <c r="J909">
        <v>68.099999999999994</v>
      </c>
      <c r="K909">
        <v>33</v>
      </c>
      <c r="L909">
        <v>4.3463417869264003</v>
      </c>
      <c r="M909">
        <v>3.1609758450373802</v>
      </c>
      <c r="N909">
        <v>0.79024396125934504</v>
      </c>
      <c r="O909">
        <v>0.26199261992619899</v>
      </c>
      <c r="P909">
        <v>0.28017241379310298</v>
      </c>
      <c r="Q909">
        <v>4.3463417869264003</v>
      </c>
      <c r="R909">
        <v>3.9576259351159599</v>
      </c>
      <c r="S909">
        <v>0.948233902454376</v>
      </c>
      <c r="T909">
        <v>13.964899290691719</v>
      </c>
      <c r="U909">
        <v>1.39024400591921</v>
      </c>
    </row>
    <row r="910" spans="1:21" x14ac:dyDescent="0.45">
      <c r="A910">
        <v>1982</v>
      </c>
      <c r="B910" t="s">
        <v>1072</v>
      </c>
      <c r="C910" t="s">
        <v>240</v>
      </c>
      <c r="D910">
        <v>21</v>
      </c>
      <c r="E910">
        <v>21</v>
      </c>
      <c r="F910">
        <v>1</v>
      </c>
      <c r="G910">
        <v>9</v>
      </c>
      <c r="H910">
        <v>7</v>
      </c>
      <c r="I910">
        <v>0</v>
      </c>
      <c r="J910">
        <v>133.19999999999999</v>
      </c>
      <c r="K910">
        <v>53</v>
      </c>
      <c r="L910">
        <v>3.5685788251979602</v>
      </c>
      <c r="M910">
        <v>3.6359105011450898</v>
      </c>
      <c r="N910">
        <v>0.53865340757705105</v>
      </c>
      <c r="O910">
        <v>0.259765625</v>
      </c>
      <c r="P910">
        <v>0.27716186252771602</v>
      </c>
      <c r="Q910">
        <v>3.4339154733037001</v>
      </c>
      <c r="R910">
        <v>3.91360007498744</v>
      </c>
      <c r="S910">
        <v>0.94816327095031705</v>
      </c>
      <c r="T910">
        <v>7.3144023759024455</v>
      </c>
      <c r="U910">
        <v>1.3990026002348399</v>
      </c>
    </row>
    <row r="911" spans="1:21" x14ac:dyDescent="0.45">
      <c r="A911">
        <v>2006</v>
      </c>
      <c r="B911" t="s">
        <v>1828</v>
      </c>
      <c r="C911" t="s">
        <v>140</v>
      </c>
      <c r="D911">
        <v>17</v>
      </c>
      <c r="E911">
        <v>17</v>
      </c>
      <c r="F911">
        <v>1</v>
      </c>
      <c r="G911">
        <v>6</v>
      </c>
      <c r="H911">
        <v>10</v>
      </c>
      <c r="I911">
        <v>0</v>
      </c>
      <c r="J911">
        <v>91.1</v>
      </c>
      <c r="K911">
        <v>42</v>
      </c>
      <c r="L911">
        <v>4.13868670758528</v>
      </c>
      <c r="M911">
        <v>2.06934335379264</v>
      </c>
      <c r="N911">
        <v>1.1824819164529301</v>
      </c>
      <c r="O911">
        <v>0.26849315068493101</v>
      </c>
      <c r="P911">
        <v>0.27652733118971001</v>
      </c>
      <c r="Q911">
        <v>5.2226284643338099</v>
      </c>
      <c r="R911">
        <v>4.8219304948211796</v>
      </c>
      <c r="S911">
        <v>0.94787657260894698</v>
      </c>
      <c r="T911">
        <v>9.0327061625087897</v>
      </c>
      <c r="U911">
        <v>1.30291988942499</v>
      </c>
    </row>
    <row r="912" spans="1:21" x14ac:dyDescent="0.45">
      <c r="A912">
        <v>2007</v>
      </c>
      <c r="B912" t="s">
        <v>700</v>
      </c>
      <c r="C912" t="s">
        <v>184</v>
      </c>
      <c r="D912">
        <v>15</v>
      </c>
      <c r="E912">
        <v>15</v>
      </c>
      <c r="F912">
        <v>1</v>
      </c>
      <c r="G912">
        <v>4</v>
      </c>
      <c r="H912">
        <v>4</v>
      </c>
      <c r="I912">
        <v>0</v>
      </c>
      <c r="J912">
        <v>82</v>
      </c>
      <c r="K912">
        <v>68</v>
      </c>
      <c r="L912">
        <v>7.4634146341463401</v>
      </c>
      <c r="M912">
        <v>4.0609756097560901</v>
      </c>
      <c r="N912">
        <v>1.09756097560975</v>
      </c>
      <c r="O912">
        <v>0.22508038585209</v>
      </c>
      <c r="P912">
        <v>0.257510729613733</v>
      </c>
      <c r="Q912">
        <v>4.2804878048780397</v>
      </c>
      <c r="R912">
        <v>4.73960514068603</v>
      </c>
      <c r="S912">
        <v>0.94670224189758301</v>
      </c>
      <c r="T912">
        <v>10.224384212493897</v>
      </c>
      <c r="U912">
        <v>1.3048780487804801</v>
      </c>
    </row>
    <row r="913" spans="1:21" x14ac:dyDescent="0.45">
      <c r="A913">
        <v>2006</v>
      </c>
      <c r="B913" t="s">
        <v>1118</v>
      </c>
      <c r="C913" t="s">
        <v>34</v>
      </c>
      <c r="D913">
        <v>14</v>
      </c>
      <c r="E913">
        <v>14</v>
      </c>
      <c r="F913">
        <v>1</v>
      </c>
      <c r="G913">
        <v>7</v>
      </c>
      <c r="H913">
        <v>4</v>
      </c>
      <c r="I913">
        <v>0</v>
      </c>
      <c r="J913">
        <v>88.1</v>
      </c>
      <c r="K913">
        <v>35</v>
      </c>
      <c r="L913">
        <v>3.5660373251817998</v>
      </c>
      <c r="M913">
        <v>2.0377356143896002</v>
      </c>
      <c r="N913">
        <v>1.0188678071948001</v>
      </c>
      <c r="O913">
        <v>0.25147928994082802</v>
      </c>
      <c r="P913">
        <v>0.25597269624573299</v>
      </c>
      <c r="Q913">
        <v>3.5660373251817998</v>
      </c>
      <c r="R913">
        <v>4.5731627099189103</v>
      </c>
      <c r="S913">
        <v>0.94617795944213801</v>
      </c>
      <c r="T913">
        <v>10.94863067354474</v>
      </c>
      <c r="U913">
        <v>1.1886791083939301</v>
      </c>
    </row>
    <row r="914" spans="1:21" x14ac:dyDescent="0.45">
      <c r="A914">
        <v>1991</v>
      </c>
      <c r="B914" t="s">
        <v>1690</v>
      </c>
      <c r="C914" t="s">
        <v>73</v>
      </c>
      <c r="D914">
        <v>11</v>
      </c>
      <c r="E914">
        <v>11</v>
      </c>
      <c r="F914">
        <v>1</v>
      </c>
      <c r="G914">
        <v>4</v>
      </c>
      <c r="H914">
        <v>6</v>
      </c>
      <c r="I914">
        <v>0</v>
      </c>
      <c r="J914">
        <v>54</v>
      </c>
      <c r="K914">
        <v>31</v>
      </c>
      <c r="L914">
        <v>5.1666655717074903</v>
      </c>
      <c r="M914">
        <v>2.99999936421725</v>
      </c>
      <c r="N914">
        <v>0.49999989403620898</v>
      </c>
      <c r="O914">
        <v>0.26388888888888801</v>
      </c>
      <c r="P914">
        <v>0.29670329670329598</v>
      </c>
      <c r="Q914">
        <v>4.83333230901669</v>
      </c>
      <c r="R914">
        <v>3.4298046767466599</v>
      </c>
      <c r="S914">
        <v>0.94573891162872303</v>
      </c>
      <c r="T914">
        <v>13.928154880350286</v>
      </c>
      <c r="U914">
        <v>1.38888859454502</v>
      </c>
    </row>
    <row r="915" spans="1:21" x14ac:dyDescent="0.45">
      <c r="A915">
        <v>1965</v>
      </c>
      <c r="B915" t="s">
        <v>321</v>
      </c>
      <c r="C915" t="s">
        <v>168</v>
      </c>
      <c r="D915">
        <v>16</v>
      </c>
      <c r="E915">
        <v>9</v>
      </c>
      <c r="F915">
        <v>0.5625</v>
      </c>
      <c r="G915">
        <v>5</v>
      </c>
      <c r="H915">
        <v>4</v>
      </c>
      <c r="I915">
        <v>2</v>
      </c>
      <c r="J915">
        <v>76.2</v>
      </c>
      <c r="K915">
        <v>61</v>
      </c>
      <c r="L915">
        <v>7.1608662397259399</v>
      </c>
      <c r="M915">
        <v>2.3478249966314499</v>
      </c>
      <c r="N915">
        <v>1.2913037481473</v>
      </c>
      <c r="O915">
        <v>0.23367697594501699</v>
      </c>
      <c r="P915">
        <v>0.26027397260273899</v>
      </c>
      <c r="Q915">
        <v>3.1695637454524599</v>
      </c>
      <c r="R915">
        <v>3.5737631556039</v>
      </c>
      <c r="S915">
        <v>0.94284284114837602</v>
      </c>
      <c r="T915">
        <v>9.5462837666273064</v>
      </c>
      <c r="U915">
        <v>1.1478255539087101</v>
      </c>
    </row>
    <row r="916" spans="1:21" x14ac:dyDescent="0.45">
      <c r="A916">
        <v>2011</v>
      </c>
      <c r="B916" t="s">
        <v>641</v>
      </c>
      <c r="C916" t="s">
        <v>56</v>
      </c>
      <c r="D916">
        <v>9</v>
      </c>
      <c r="E916">
        <v>9</v>
      </c>
      <c r="F916">
        <v>1</v>
      </c>
      <c r="G916">
        <v>3</v>
      </c>
      <c r="H916">
        <v>2</v>
      </c>
      <c r="I916">
        <v>0</v>
      </c>
      <c r="J916">
        <v>52.2</v>
      </c>
      <c r="K916">
        <v>37</v>
      </c>
      <c r="L916">
        <v>6.3227869472990701</v>
      </c>
      <c r="M916">
        <v>3.58860880792649</v>
      </c>
      <c r="N916">
        <v>0.51265840113235694</v>
      </c>
      <c r="O916">
        <v>0.24257425742574201</v>
      </c>
      <c r="P916">
        <v>0.28395061728394999</v>
      </c>
      <c r="Q916">
        <v>3.4177226742157099</v>
      </c>
      <c r="R916">
        <v>3.6139940796745602</v>
      </c>
      <c r="S916">
        <v>0.94266110658645597</v>
      </c>
      <c r="T916">
        <v>16.967899918556206</v>
      </c>
      <c r="U916">
        <v>1.3291143733061099</v>
      </c>
    </row>
    <row r="917" spans="1:21" x14ac:dyDescent="0.45">
      <c r="A917">
        <v>1926</v>
      </c>
      <c r="B917" t="s">
        <v>1515</v>
      </c>
      <c r="C917" t="s">
        <v>790</v>
      </c>
      <c r="D917">
        <v>19</v>
      </c>
      <c r="E917">
        <v>15</v>
      </c>
      <c r="F917">
        <v>0.78947368421052633</v>
      </c>
      <c r="G917">
        <v>5</v>
      </c>
      <c r="H917">
        <v>7</v>
      </c>
      <c r="I917">
        <v>0</v>
      </c>
      <c r="J917">
        <v>101</v>
      </c>
      <c r="K917">
        <v>16</v>
      </c>
      <c r="L917">
        <v>1.4257425742574199</v>
      </c>
      <c r="M917">
        <v>2.4950495049504902</v>
      </c>
      <c r="N917">
        <v>0.17821782178217799</v>
      </c>
      <c r="O917">
        <v>0.31990521327014199</v>
      </c>
      <c r="P917">
        <v>0.329207920792079</v>
      </c>
      <c r="Q917">
        <v>4.3663366336633596</v>
      </c>
      <c r="R917">
        <v>3.8295620804966002</v>
      </c>
      <c r="S917">
        <v>0.94252467155456499</v>
      </c>
      <c r="T917">
        <v>8.0362629890441859</v>
      </c>
      <c r="U917">
        <v>1.61386138613861</v>
      </c>
    </row>
    <row r="918" spans="1:21" x14ac:dyDescent="0.45">
      <c r="A918">
        <v>1928</v>
      </c>
      <c r="B918" t="s">
        <v>1517</v>
      </c>
      <c r="C918" t="s">
        <v>132</v>
      </c>
      <c r="D918">
        <v>13</v>
      </c>
      <c r="E918">
        <v>7</v>
      </c>
      <c r="F918">
        <v>0.53846153846153844</v>
      </c>
      <c r="G918">
        <v>2</v>
      </c>
      <c r="H918">
        <v>5</v>
      </c>
      <c r="I918">
        <v>0</v>
      </c>
      <c r="J918">
        <v>68</v>
      </c>
      <c r="K918">
        <v>22</v>
      </c>
      <c r="L918">
        <v>2.9117647058823501</v>
      </c>
      <c r="M918">
        <v>4.23529411764705</v>
      </c>
      <c r="N918">
        <v>0.26470588235294101</v>
      </c>
      <c r="O918">
        <v>0.265384615384615</v>
      </c>
      <c r="P918">
        <v>0.28389830508474501</v>
      </c>
      <c r="Q918">
        <v>4.3676470588235201</v>
      </c>
      <c r="R918">
        <v>4.2181780422435002</v>
      </c>
      <c r="S918">
        <v>0.94239467382430997</v>
      </c>
      <c r="T918">
        <v>11.743687473810631</v>
      </c>
      <c r="U918">
        <v>1.48529411764705</v>
      </c>
    </row>
    <row r="919" spans="1:21" x14ac:dyDescent="0.45">
      <c r="A919">
        <v>1938</v>
      </c>
      <c r="B919" t="s">
        <v>1265</v>
      </c>
      <c r="C919" t="s">
        <v>30</v>
      </c>
      <c r="D919">
        <v>13</v>
      </c>
      <c r="E919">
        <v>9</v>
      </c>
      <c r="F919">
        <v>0.69230769230769229</v>
      </c>
      <c r="G919">
        <v>5</v>
      </c>
      <c r="H919">
        <v>4</v>
      </c>
      <c r="I919">
        <v>1</v>
      </c>
      <c r="J919">
        <v>68</v>
      </c>
      <c r="K919">
        <v>18</v>
      </c>
      <c r="L919">
        <v>2.3823529411764701</v>
      </c>
      <c r="M919">
        <v>1.72058823529411</v>
      </c>
      <c r="N919">
        <v>0.52941176470588203</v>
      </c>
      <c r="O919">
        <v>0.31914893617021201</v>
      </c>
      <c r="P919">
        <v>0.33076923076922998</v>
      </c>
      <c r="Q919">
        <v>3.8382352941176401</v>
      </c>
      <c r="R919">
        <v>3.8581363116993601</v>
      </c>
      <c r="S919">
        <v>0.94134229421615601</v>
      </c>
      <c r="T919">
        <v>11.730573204847483</v>
      </c>
      <c r="U919">
        <v>1.51470588235294</v>
      </c>
    </row>
    <row r="920" spans="1:21" x14ac:dyDescent="0.45">
      <c r="A920">
        <v>1939</v>
      </c>
      <c r="B920" t="s">
        <v>2025</v>
      </c>
      <c r="C920" t="s">
        <v>762</v>
      </c>
      <c r="D920">
        <v>28</v>
      </c>
      <c r="E920">
        <v>19</v>
      </c>
      <c r="F920">
        <v>0.6785714285714286</v>
      </c>
      <c r="G920">
        <v>4</v>
      </c>
      <c r="H920">
        <v>12</v>
      </c>
      <c r="I920">
        <v>1</v>
      </c>
      <c r="J920">
        <v>132.19999999999999</v>
      </c>
      <c r="K920">
        <v>38</v>
      </c>
      <c r="L920">
        <v>2.5778887554064598</v>
      </c>
      <c r="M920">
        <v>3.1206021775972999</v>
      </c>
      <c r="N920">
        <v>0.94974848883396201</v>
      </c>
      <c r="O920">
        <v>0.31802721088435298</v>
      </c>
      <c r="P920">
        <v>0.32276119402984998</v>
      </c>
      <c r="Q920">
        <v>6.1055259996468996</v>
      </c>
      <c r="R920">
        <v>4.8404855322656699</v>
      </c>
      <c r="S920">
        <v>0.94093511998653401</v>
      </c>
      <c r="T920">
        <v>5.4439817656363747</v>
      </c>
      <c r="U920">
        <v>1.7562809357008899</v>
      </c>
    </row>
    <row r="921" spans="1:21" x14ac:dyDescent="0.45">
      <c r="A921">
        <v>1981</v>
      </c>
      <c r="B921" t="s">
        <v>1220</v>
      </c>
      <c r="C921" t="s">
        <v>168</v>
      </c>
      <c r="D921">
        <v>12</v>
      </c>
      <c r="E921">
        <v>12</v>
      </c>
      <c r="F921">
        <v>1</v>
      </c>
      <c r="G921">
        <v>3</v>
      </c>
      <c r="H921">
        <v>6</v>
      </c>
      <c r="I921">
        <v>0</v>
      </c>
      <c r="J921">
        <v>69.2</v>
      </c>
      <c r="K921">
        <v>39</v>
      </c>
      <c r="L921">
        <v>5.0382782476366001</v>
      </c>
      <c r="M921">
        <v>2.9712922998882498</v>
      </c>
      <c r="N921">
        <v>0.77511973040563098</v>
      </c>
      <c r="O921">
        <v>0.26838235294117602</v>
      </c>
      <c r="P921">
        <v>0.29515418502202601</v>
      </c>
      <c r="Q921">
        <v>3.7464120302938801</v>
      </c>
      <c r="R921">
        <v>3.6337319646578599</v>
      </c>
      <c r="S921">
        <v>0.93727457523345903</v>
      </c>
      <c r="T921">
        <v>12.653206765651698</v>
      </c>
      <c r="U921">
        <v>1.3779906318322299</v>
      </c>
    </row>
    <row r="922" spans="1:21" x14ac:dyDescent="0.45">
      <c r="A922">
        <v>1991</v>
      </c>
      <c r="B922" t="s">
        <v>1483</v>
      </c>
      <c r="C922" t="s">
        <v>30</v>
      </c>
      <c r="D922">
        <v>13</v>
      </c>
      <c r="E922">
        <v>13</v>
      </c>
      <c r="F922">
        <v>1</v>
      </c>
      <c r="G922">
        <v>2</v>
      </c>
      <c r="H922">
        <v>4</v>
      </c>
      <c r="I922">
        <v>0</v>
      </c>
      <c r="J922">
        <v>69.099999999999994</v>
      </c>
      <c r="K922">
        <v>25</v>
      </c>
      <c r="L922">
        <v>3.2451914744619099</v>
      </c>
      <c r="M922">
        <v>3.3749991334403799</v>
      </c>
      <c r="N922">
        <v>0.25961531795695197</v>
      </c>
      <c r="O922">
        <v>0.29432624113475098</v>
      </c>
      <c r="P922">
        <v>0.317647058823529</v>
      </c>
      <c r="Q922">
        <v>4.2836527462897198</v>
      </c>
      <c r="R922">
        <v>3.7643843371840502</v>
      </c>
      <c r="S922">
        <v>0.93614184856414795</v>
      </c>
      <c r="T922">
        <v>11.665767651337845</v>
      </c>
      <c r="U922">
        <v>1.57211498096154</v>
      </c>
    </row>
    <row r="923" spans="1:21" x14ac:dyDescent="0.45">
      <c r="A923">
        <v>1948</v>
      </c>
      <c r="B923" t="s">
        <v>1685</v>
      </c>
      <c r="C923" t="s">
        <v>30</v>
      </c>
      <c r="D923">
        <v>30</v>
      </c>
      <c r="E923">
        <v>20</v>
      </c>
      <c r="F923">
        <v>0.66666666666666663</v>
      </c>
      <c r="G923">
        <v>4</v>
      </c>
      <c r="H923">
        <v>13</v>
      </c>
      <c r="I923">
        <v>0</v>
      </c>
      <c r="J923">
        <v>151.1</v>
      </c>
      <c r="K923">
        <v>89</v>
      </c>
      <c r="L923">
        <v>5.2929527871108997</v>
      </c>
      <c r="M923">
        <v>5.0550672685890596</v>
      </c>
      <c r="N923">
        <v>0.83259931482643401</v>
      </c>
      <c r="O923">
        <v>0.26421404682274202</v>
      </c>
      <c r="P923">
        <v>0.29090909090909001</v>
      </c>
      <c r="Q923">
        <v>4.8171817500672196</v>
      </c>
      <c r="R923">
        <v>4.4850141502227601</v>
      </c>
      <c r="S923">
        <v>0.93443471193313599</v>
      </c>
      <c r="T923">
        <v>5.0459474444389345</v>
      </c>
      <c r="U923">
        <v>1.6057272500224</v>
      </c>
    </row>
    <row r="924" spans="1:21" x14ac:dyDescent="0.45">
      <c r="A924">
        <v>2008</v>
      </c>
      <c r="B924" t="s">
        <v>644</v>
      </c>
      <c r="C924" t="s">
        <v>210</v>
      </c>
      <c r="D924">
        <v>26</v>
      </c>
      <c r="E924">
        <v>26</v>
      </c>
      <c r="F924">
        <v>1</v>
      </c>
      <c r="G924">
        <v>9</v>
      </c>
      <c r="H924">
        <v>10</v>
      </c>
      <c r="I924">
        <v>0</v>
      </c>
      <c r="J924">
        <v>132.19999999999999</v>
      </c>
      <c r="K924">
        <v>83</v>
      </c>
      <c r="L924">
        <v>5.6306530504599301</v>
      </c>
      <c r="M924">
        <v>4.2060299895001902</v>
      </c>
      <c r="N924">
        <v>1.1532662874435999</v>
      </c>
      <c r="O924">
        <v>0.30490018148820303</v>
      </c>
      <c r="P924">
        <v>0.33481152993348101</v>
      </c>
      <c r="Q924">
        <v>6.6482409511454597</v>
      </c>
      <c r="R924">
        <v>5.1295056406342203</v>
      </c>
      <c r="S924">
        <v>0.93240863084793002</v>
      </c>
      <c r="T924">
        <v>5.8096230075909485</v>
      </c>
      <c r="U924">
        <v>1.7336682752420101</v>
      </c>
    </row>
    <row r="925" spans="1:21" x14ac:dyDescent="0.45">
      <c r="A925">
        <v>2019</v>
      </c>
      <c r="B925" t="s">
        <v>1948</v>
      </c>
      <c r="C925" t="s">
        <v>73</v>
      </c>
      <c r="D925">
        <v>18</v>
      </c>
      <c r="E925">
        <v>18</v>
      </c>
      <c r="F925">
        <v>1</v>
      </c>
      <c r="G925">
        <v>4</v>
      </c>
      <c r="H925">
        <v>8</v>
      </c>
      <c r="I925">
        <v>0</v>
      </c>
      <c r="J925">
        <v>91.2</v>
      </c>
      <c r="K925">
        <v>78</v>
      </c>
      <c r="L925">
        <v>7.6581833054222201</v>
      </c>
      <c r="M925">
        <v>2.3563640939760702</v>
      </c>
      <c r="N925">
        <v>1.4727275587350399</v>
      </c>
      <c r="O925">
        <v>0.26809651474530799</v>
      </c>
      <c r="P925">
        <v>0.30357142857142799</v>
      </c>
      <c r="Q925">
        <v>5.6945465604421699</v>
      </c>
      <c r="R925">
        <v>4.5231006390280397</v>
      </c>
      <c r="S925">
        <v>0.93065267801284701</v>
      </c>
      <c r="T925">
        <v>8.3758741021156222</v>
      </c>
      <c r="U925">
        <v>1.3527275354307</v>
      </c>
    </row>
    <row r="926" spans="1:21" x14ac:dyDescent="0.45">
      <c r="A926">
        <v>1937</v>
      </c>
      <c r="B926" t="s">
        <v>1877</v>
      </c>
      <c r="C926" t="s">
        <v>355</v>
      </c>
      <c r="D926">
        <v>16</v>
      </c>
      <c r="E926">
        <v>8</v>
      </c>
      <c r="F926">
        <v>0.5</v>
      </c>
      <c r="G926">
        <v>4</v>
      </c>
      <c r="H926">
        <v>1</v>
      </c>
      <c r="I926">
        <v>1</v>
      </c>
      <c r="J926">
        <v>75.099999999999994</v>
      </c>
      <c r="K926">
        <v>27</v>
      </c>
      <c r="L926">
        <v>3.2256652413195499</v>
      </c>
      <c r="M926">
        <v>5.8539850675799201</v>
      </c>
      <c r="N926">
        <v>0</v>
      </c>
      <c r="O926">
        <v>0.29431438127090298</v>
      </c>
      <c r="P926">
        <v>0.32352941176470501</v>
      </c>
      <c r="Q926">
        <v>5.3761087355325801</v>
      </c>
      <c r="R926">
        <v>4.4746802082134796</v>
      </c>
      <c r="S926">
        <v>0.92961049079894997</v>
      </c>
      <c r="T926">
        <v>9.412306219339369</v>
      </c>
      <c r="U926">
        <v>1.81858493029126</v>
      </c>
    </row>
    <row r="927" spans="1:21" x14ac:dyDescent="0.45">
      <c r="A927">
        <v>1947</v>
      </c>
      <c r="B927" t="s">
        <v>1502</v>
      </c>
      <c r="C927" t="s">
        <v>355</v>
      </c>
      <c r="D927">
        <v>32</v>
      </c>
      <c r="E927">
        <v>21</v>
      </c>
      <c r="F927">
        <v>0.65625</v>
      </c>
      <c r="G927">
        <v>6</v>
      </c>
      <c r="H927">
        <v>12</v>
      </c>
      <c r="I927">
        <v>1</v>
      </c>
      <c r="J927">
        <v>160.1</v>
      </c>
      <c r="K927">
        <v>65</v>
      </c>
      <c r="L927">
        <v>3.64864945887278</v>
      </c>
      <c r="M927">
        <v>3.4802502530786499</v>
      </c>
      <c r="N927">
        <v>0.95426216616672699</v>
      </c>
      <c r="O927">
        <v>0.27272727272727199</v>
      </c>
      <c r="P927">
        <v>0.282568807339449</v>
      </c>
      <c r="Q927">
        <v>4.3222462820492904</v>
      </c>
      <c r="R927">
        <v>4.3967570702339103</v>
      </c>
      <c r="S927">
        <v>0.92479717731475797</v>
      </c>
      <c r="T927">
        <v>4.6817857101559621</v>
      </c>
      <c r="U927">
        <v>1.4532227759270999</v>
      </c>
    </row>
    <row r="928" spans="1:21" x14ac:dyDescent="0.45">
      <c r="A928">
        <v>2002</v>
      </c>
      <c r="B928" t="s">
        <v>1657</v>
      </c>
      <c r="C928" t="s">
        <v>121</v>
      </c>
      <c r="D928">
        <v>30</v>
      </c>
      <c r="E928">
        <v>30</v>
      </c>
      <c r="F928">
        <v>1</v>
      </c>
      <c r="G928">
        <v>12</v>
      </c>
      <c r="H928">
        <v>8</v>
      </c>
      <c r="I928">
        <v>0</v>
      </c>
      <c r="J928">
        <v>163.1</v>
      </c>
      <c r="K928">
        <v>98</v>
      </c>
      <c r="L928">
        <v>5.4000001681580798</v>
      </c>
      <c r="M928">
        <v>3.5265307220624198</v>
      </c>
      <c r="N928">
        <v>1.15714289317673</v>
      </c>
      <c r="O928">
        <v>0.27932098765432101</v>
      </c>
      <c r="P928">
        <v>0.302457466918714</v>
      </c>
      <c r="Q928">
        <v>4.73877565777138</v>
      </c>
      <c r="R928">
        <v>4.70085003487024</v>
      </c>
      <c r="S928">
        <v>0.92466354370117099</v>
      </c>
      <c r="T928">
        <v>4.9931831359863237</v>
      </c>
      <c r="U928">
        <v>1.5000000467105801</v>
      </c>
    </row>
    <row r="929" spans="1:21" x14ac:dyDescent="0.45">
      <c r="A929">
        <v>2006</v>
      </c>
      <c r="B929" t="s">
        <v>2014</v>
      </c>
      <c r="C929" t="s">
        <v>82</v>
      </c>
      <c r="D929">
        <v>13</v>
      </c>
      <c r="E929">
        <v>13</v>
      </c>
      <c r="F929">
        <v>1</v>
      </c>
      <c r="G929">
        <v>4</v>
      </c>
      <c r="H929">
        <v>5</v>
      </c>
      <c r="I929">
        <v>0</v>
      </c>
      <c r="J929">
        <v>65.2</v>
      </c>
      <c r="K929">
        <v>23</v>
      </c>
      <c r="L929">
        <v>3.1522840197967601</v>
      </c>
      <c r="M929">
        <v>2.0558374042152798</v>
      </c>
      <c r="N929">
        <v>0.82233496168611298</v>
      </c>
      <c r="O929">
        <v>0.35915492957746398</v>
      </c>
      <c r="P929">
        <v>0.376470588235294</v>
      </c>
      <c r="Q929">
        <v>6.0304563856981597</v>
      </c>
      <c r="R929">
        <v>4.4563923484574</v>
      </c>
      <c r="S929">
        <v>0.91893285512924106</v>
      </c>
      <c r="T929">
        <v>11.451317117764388</v>
      </c>
      <c r="U929">
        <v>1.78172575031991</v>
      </c>
    </row>
    <row r="930" spans="1:21" x14ac:dyDescent="0.45">
      <c r="A930">
        <v>1982</v>
      </c>
      <c r="B930" t="s">
        <v>1827</v>
      </c>
      <c r="C930" t="s">
        <v>168</v>
      </c>
      <c r="D930">
        <v>22</v>
      </c>
      <c r="E930">
        <v>22</v>
      </c>
      <c r="F930">
        <v>1</v>
      </c>
      <c r="G930">
        <v>4</v>
      </c>
      <c r="H930">
        <v>10</v>
      </c>
      <c r="I930">
        <v>0</v>
      </c>
      <c r="J930">
        <v>126</v>
      </c>
      <c r="K930">
        <v>84</v>
      </c>
      <c r="L930">
        <v>6.0000003633045198</v>
      </c>
      <c r="M930">
        <v>2.7142858786377602</v>
      </c>
      <c r="N930">
        <v>1.5714286665797501</v>
      </c>
      <c r="O930">
        <v>0.30099009900990098</v>
      </c>
      <c r="P930">
        <v>0.325814536340852</v>
      </c>
      <c r="Q930">
        <v>5.2142860300146401</v>
      </c>
      <c r="R930">
        <v>4.5578624553541101</v>
      </c>
      <c r="S930">
        <v>0.91732531785964899</v>
      </c>
      <c r="T930">
        <v>6.7548500678755969</v>
      </c>
      <c r="U930">
        <v>1.5079365992431999</v>
      </c>
    </row>
    <row r="931" spans="1:21" x14ac:dyDescent="0.45">
      <c r="A931">
        <v>1975</v>
      </c>
      <c r="B931" t="s">
        <v>1591</v>
      </c>
      <c r="C931" t="s">
        <v>43</v>
      </c>
      <c r="D931">
        <v>23</v>
      </c>
      <c r="E931">
        <v>23</v>
      </c>
      <c r="F931">
        <v>1</v>
      </c>
      <c r="G931">
        <v>5</v>
      </c>
      <c r="H931">
        <v>13</v>
      </c>
      <c r="I931">
        <v>0</v>
      </c>
      <c r="J931">
        <v>130.19999999999999</v>
      </c>
      <c r="K931">
        <v>93</v>
      </c>
      <c r="L931">
        <v>6.4056127435810897</v>
      </c>
      <c r="M931">
        <v>5.5790820669899803</v>
      </c>
      <c r="N931">
        <v>0.55102045106073805</v>
      </c>
      <c r="O931">
        <v>0.24130879345603201</v>
      </c>
      <c r="P931">
        <v>0.28350515463917503</v>
      </c>
      <c r="Q931">
        <v>4.5459187212510903</v>
      </c>
      <c r="R931">
        <v>3.9342272123561601</v>
      </c>
      <c r="S931">
        <v>0.91731369495391801</v>
      </c>
      <c r="T931">
        <v>6.4610790688058568</v>
      </c>
      <c r="U931">
        <v>1.52295930223732</v>
      </c>
    </row>
    <row r="932" spans="1:21" x14ac:dyDescent="0.45">
      <c r="A932">
        <v>2003</v>
      </c>
      <c r="B932" t="s">
        <v>1942</v>
      </c>
      <c r="C932" t="s">
        <v>34</v>
      </c>
      <c r="D932">
        <v>18</v>
      </c>
      <c r="E932">
        <v>18</v>
      </c>
      <c r="F932">
        <v>1</v>
      </c>
      <c r="G932">
        <v>4</v>
      </c>
      <c r="H932">
        <v>8</v>
      </c>
      <c r="I932">
        <v>0</v>
      </c>
      <c r="J932">
        <v>88.2</v>
      </c>
      <c r="K932">
        <v>66</v>
      </c>
      <c r="L932">
        <v>6.6992477360059803</v>
      </c>
      <c r="M932">
        <v>2.5375938393961999</v>
      </c>
      <c r="N932">
        <v>1.42105255006187</v>
      </c>
      <c r="O932">
        <v>0.299191374663072</v>
      </c>
      <c r="P932">
        <v>0.33333333333333298</v>
      </c>
      <c r="Q932">
        <v>5.6842102002474997</v>
      </c>
      <c r="R932">
        <v>4.5766346812362801</v>
      </c>
      <c r="S932">
        <v>0.91658055782318104</v>
      </c>
      <c r="T932">
        <v>8.2492250204086286</v>
      </c>
      <c r="U932">
        <v>1.5338344984794801</v>
      </c>
    </row>
    <row r="933" spans="1:21" x14ac:dyDescent="0.45">
      <c r="A933">
        <v>2006</v>
      </c>
      <c r="B933" t="s">
        <v>1859</v>
      </c>
      <c r="C933" t="s">
        <v>199</v>
      </c>
      <c r="D933">
        <v>16</v>
      </c>
      <c r="E933">
        <v>16</v>
      </c>
      <c r="F933">
        <v>1</v>
      </c>
      <c r="G933">
        <v>7</v>
      </c>
      <c r="H933">
        <v>6</v>
      </c>
      <c r="I933">
        <v>0</v>
      </c>
      <c r="J933">
        <v>79.2</v>
      </c>
      <c r="K933">
        <v>46</v>
      </c>
      <c r="L933">
        <v>5.1966533832187203</v>
      </c>
      <c r="M933">
        <v>2.9372388687758</v>
      </c>
      <c r="N933">
        <v>1.1297072572214599</v>
      </c>
      <c r="O933">
        <v>0.28213166144200602</v>
      </c>
      <c r="P933">
        <v>0.30418250950570302</v>
      </c>
      <c r="Q933">
        <v>5.30962410894087</v>
      </c>
      <c r="R933">
        <v>4.6028149113760701</v>
      </c>
      <c r="S933">
        <v>0.91657525300979603</v>
      </c>
      <c r="T933">
        <v>9.2803244367241842</v>
      </c>
      <c r="U933">
        <v>1.4560671315298801</v>
      </c>
    </row>
    <row r="934" spans="1:21" x14ac:dyDescent="0.45">
      <c r="A934">
        <v>1933</v>
      </c>
      <c r="B934" t="s">
        <v>761</v>
      </c>
      <c r="C934" t="s">
        <v>762</v>
      </c>
      <c r="D934">
        <v>10</v>
      </c>
      <c r="E934">
        <v>10</v>
      </c>
      <c r="F934">
        <v>1</v>
      </c>
      <c r="G934">
        <v>4</v>
      </c>
      <c r="H934">
        <v>5</v>
      </c>
      <c r="I934">
        <v>0</v>
      </c>
      <c r="J934">
        <v>79.2</v>
      </c>
      <c r="K934">
        <v>42</v>
      </c>
      <c r="L934">
        <v>4.7447679811868699</v>
      </c>
      <c r="M934">
        <v>3.2761493203433201</v>
      </c>
      <c r="N934">
        <v>0.22594133243747</v>
      </c>
      <c r="O934">
        <v>0.20462046204620399</v>
      </c>
      <c r="P934">
        <v>0.231660231660231</v>
      </c>
      <c r="Q934">
        <v>2.0334719919372302</v>
      </c>
      <c r="R934">
        <v>3.3394963556431798</v>
      </c>
      <c r="S934">
        <v>0.91430807113647405</v>
      </c>
      <c r="T934">
        <v>14.811790752410879</v>
      </c>
      <c r="U934">
        <v>1.14225895843387</v>
      </c>
    </row>
    <row r="935" spans="1:21" x14ac:dyDescent="0.45">
      <c r="A935">
        <v>1979</v>
      </c>
      <c r="B935" t="s">
        <v>1219</v>
      </c>
      <c r="C935" t="s">
        <v>229</v>
      </c>
      <c r="D935">
        <v>10</v>
      </c>
      <c r="E935">
        <v>10</v>
      </c>
      <c r="F935">
        <v>1</v>
      </c>
      <c r="G935">
        <v>4</v>
      </c>
      <c r="H935">
        <v>4</v>
      </c>
      <c r="I935">
        <v>0</v>
      </c>
      <c r="J935">
        <v>69.2</v>
      </c>
      <c r="K935">
        <v>30</v>
      </c>
      <c r="L935">
        <v>3.8755986520281498</v>
      </c>
      <c r="M935">
        <v>2.3253591912168901</v>
      </c>
      <c r="N935">
        <v>0.90430635213990296</v>
      </c>
      <c r="O935">
        <v>0.25373134328358199</v>
      </c>
      <c r="P935">
        <v>0.26406926406926401</v>
      </c>
      <c r="Q935">
        <v>3.7464120302938801</v>
      </c>
      <c r="R935">
        <v>3.9953236065232902</v>
      </c>
      <c r="S935">
        <v>0.91409289836883501</v>
      </c>
      <c r="T935">
        <v>14.808304953575126</v>
      </c>
      <c r="U935">
        <v>1.2344499410163701</v>
      </c>
    </row>
    <row r="936" spans="1:21" x14ac:dyDescent="0.45">
      <c r="A936">
        <v>1968</v>
      </c>
      <c r="B936" t="s">
        <v>736</v>
      </c>
      <c r="C936" t="s">
        <v>43</v>
      </c>
      <c r="D936">
        <v>12</v>
      </c>
      <c r="E936">
        <v>12</v>
      </c>
      <c r="F936">
        <v>1</v>
      </c>
      <c r="G936">
        <v>4</v>
      </c>
      <c r="H936">
        <v>7</v>
      </c>
      <c r="I936">
        <v>0</v>
      </c>
      <c r="J936">
        <v>79</v>
      </c>
      <c r="K936">
        <v>46</v>
      </c>
      <c r="L936">
        <v>5.24050632911392</v>
      </c>
      <c r="M936">
        <v>1.93670886075949</v>
      </c>
      <c r="N936">
        <v>0.569620253164557</v>
      </c>
      <c r="O936">
        <v>0.225255972696245</v>
      </c>
      <c r="P936">
        <v>0.252066115702479</v>
      </c>
      <c r="Q936">
        <v>2.27848101265822</v>
      </c>
      <c r="R936">
        <v>2.8409736645372599</v>
      </c>
      <c r="S936">
        <v>0.913407862186431</v>
      </c>
      <c r="T936">
        <v>12.33100613951682</v>
      </c>
      <c r="U936">
        <v>1.0506329113924</v>
      </c>
    </row>
    <row r="937" spans="1:21" x14ac:dyDescent="0.45">
      <c r="A937">
        <v>2013</v>
      </c>
      <c r="B937" t="s">
        <v>1518</v>
      </c>
      <c r="C937" t="s">
        <v>59</v>
      </c>
      <c r="D937">
        <v>32</v>
      </c>
      <c r="E937">
        <v>32</v>
      </c>
      <c r="F937">
        <v>1</v>
      </c>
      <c r="G937">
        <v>11</v>
      </c>
      <c r="H937">
        <v>15</v>
      </c>
      <c r="I937">
        <v>0</v>
      </c>
      <c r="J937">
        <v>183.1</v>
      </c>
      <c r="K937">
        <v>129</v>
      </c>
      <c r="L937">
        <v>6.3327274484177298</v>
      </c>
      <c r="M937">
        <v>3.5836364630580899</v>
      </c>
      <c r="N937">
        <v>0.93272729860416204</v>
      </c>
      <c r="O937">
        <v>0.25900277008310202</v>
      </c>
      <c r="P937">
        <v>0.292682926829268</v>
      </c>
      <c r="Q937">
        <v>4.3690910303037001</v>
      </c>
      <c r="R937">
        <v>4.2969453195839797</v>
      </c>
      <c r="S937">
        <v>0.911202132701873</v>
      </c>
      <c r="T937">
        <v>4.6129607968032325</v>
      </c>
      <c r="U937">
        <v>1.4181818575267899</v>
      </c>
    </row>
    <row r="938" spans="1:21" x14ac:dyDescent="0.45">
      <c r="A938">
        <v>1948</v>
      </c>
      <c r="B938" t="s">
        <v>1575</v>
      </c>
      <c r="C938" t="s">
        <v>46</v>
      </c>
      <c r="D938">
        <v>16</v>
      </c>
      <c r="E938">
        <v>12</v>
      </c>
      <c r="F938">
        <v>0.75</v>
      </c>
      <c r="G938">
        <v>5</v>
      </c>
      <c r="H938">
        <v>3</v>
      </c>
      <c r="I938">
        <v>0</v>
      </c>
      <c r="J938">
        <v>78</v>
      </c>
      <c r="K938">
        <v>30</v>
      </c>
      <c r="L938">
        <v>3.4615384615384599</v>
      </c>
      <c r="M938">
        <v>3.9230769230769198</v>
      </c>
      <c r="N938">
        <v>0.57692307692307598</v>
      </c>
      <c r="O938">
        <v>0.26984126984126899</v>
      </c>
      <c r="P938">
        <v>0.28571428571428498</v>
      </c>
      <c r="Q938">
        <v>4.5</v>
      </c>
      <c r="R938">
        <v>4.1255310816642501</v>
      </c>
      <c r="S938">
        <v>0.91066080331802302</v>
      </c>
      <c r="T938">
        <v>9.2204406335949827</v>
      </c>
      <c r="U938">
        <v>1.52564102564102</v>
      </c>
    </row>
    <row r="939" spans="1:21" x14ac:dyDescent="0.45">
      <c r="A939">
        <v>2013</v>
      </c>
      <c r="B939" t="s">
        <v>1361</v>
      </c>
      <c r="C939" t="s">
        <v>132</v>
      </c>
      <c r="D939">
        <v>18</v>
      </c>
      <c r="E939">
        <v>18</v>
      </c>
      <c r="F939">
        <v>1</v>
      </c>
      <c r="G939">
        <v>5</v>
      </c>
      <c r="H939">
        <v>4</v>
      </c>
      <c r="I939">
        <v>0</v>
      </c>
      <c r="J939">
        <v>100.1</v>
      </c>
      <c r="K939">
        <v>66</v>
      </c>
      <c r="L939">
        <v>5.9202660808507996</v>
      </c>
      <c r="M939">
        <v>3.4086380465504602</v>
      </c>
      <c r="N939">
        <v>0.80730901102510899</v>
      </c>
      <c r="O939">
        <v>0.27664974619289301</v>
      </c>
      <c r="P939">
        <v>0.31347962382445099</v>
      </c>
      <c r="Q939">
        <v>4.03654505512554</v>
      </c>
      <c r="R939">
        <v>4.1840670580227197</v>
      </c>
      <c r="S939">
        <v>0.91021275520324696</v>
      </c>
      <c r="T939">
        <v>8.1919147968292219</v>
      </c>
      <c r="U939">
        <v>1.4651163533418601</v>
      </c>
    </row>
    <row r="940" spans="1:21" x14ac:dyDescent="0.45">
      <c r="A940">
        <v>1973</v>
      </c>
      <c r="B940" t="s">
        <v>351</v>
      </c>
      <c r="C940" t="s">
        <v>82</v>
      </c>
      <c r="D940">
        <v>18</v>
      </c>
      <c r="E940">
        <v>18</v>
      </c>
      <c r="F940">
        <v>1</v>
      </c>
      <c r="G940">
        <v>4</v>
      </c>
      <c r="H940">
        <v>8</v>
      </c>
      <c r="I940">
        <v>0</v>
      </c>
      <c r="J940">
        <v>93.1</v>
      </c>
      <c r="K940">
        <v>74</v>
      </c>
      <c r="L940">
        <v>7.1357170077743</v>
      </c>
      <c r="M940">
        <v>5.20714484351097</v>
      </c>
      <c r="N940">
        <v>0.77142886570532898</v>
      </c>
      <c r="O940">
        <v>0.28804347826086901</v>
      </c>
      <c r="P940">
        <v>0.34265734265734199</v>
      </c>
      <c r="Q940">
        <v>5.0142876270846397</v>
      </c>
      <c r="R940">
        <v>3.9582651410785998</v>
      </c>
      <c r="S940">
        <v>0.90805363655090299</v>
      </c>
      <c r="T940">
        <v>8.1724827289581263</v>
      </c>
      <c r="U940">
        <v>1.7142863682340601</v>
      </c>
    </row>
    <row r="941" spans="1:21" x14ac:dyDescent="0.45">
      <c r="A941">
        <v>2005</v>
      </c>
      <c r="B941" t="s">
        <v>1065</v>
      </c>
      <c r="C941" t="s">
        <v>168</v>
      </c>
      <c r="D941">
        <v>9</v>
      </c>
      <c r="E941">
        <v>9</v>
      </c>
      <c r="F941">
        <v>1</v>
      </c>
      <c r="G941">
        <v>3</v>
      </c>
      <c r="H941">
        <v>3</v>
      </c>
      <c r="I941">
        <v>0</v>
      </c>
      <c r="J941">
        <v>52.2</v>
      </c>
      <c r="K941">
        <v>32</v>
      </c>
      <c r="L941">
        <v>5.4683550905100997</v>
      </c>
      <c r="M941">
        <v>2.3924053520981601</v>
      </c>
      <c r="N941">
        <v>0.85443048289220302</v>
      </c>
      <c r="O941">
        <v>0.23618090452261301</v>
      </c>
      <c r="P941">
        <v>0.25925925925925902</v>
      </c>
      <c r="Q941">
        <v>3.4177219315688099</v>
      </c>
      <c r="R941">
        <v>3.83648696084032</v>
      </c>
      <c r="S941">
        <v>0.90765732526779097</v>
      </c>
      <c r="T941">
        <v>16.337831854820237</v>
      </c>
      <c r="U941">
        <v>1.1582279879205399</v>
      </c>
    </row>
    <row r="942" spans="1:21" x14ac:dyDescent="0.45">
      <c r="A942">
        <v>2019</v>
      </c>
      <c r="B942" t="s">
        <v>1253</v>
      </c>
      <c r="C942" t="s">
        <v>34</v>
      </c>
      <c r="D942">
        <v>21</v>
      </c>
      <c r="E942">
        <v>21</v>
      </c>
      <c r="F942">
        <v>1</v>
      </c>
      <c r="G942">
        <v>8</v>
      </c>
      <c r="H942">
        <v>6</v>
      </c>
      <c r="I942">
        <v>0</v>
      </c>
      <c r="J942">
        <v>115.2</v>
      </c>
      <c r="K942">
        <v>88</v>
      </c>
      <c r="L942">
        <v>6.84726194674084</v>
      </c>
      <c r="M942">
        <v>3.1123917939731101</v>
      </c>
      <c r="N942">
        <v>1.47838610213722</v>
      </c>
      <c r="O942">
        <v>0.23611111111111099</v>
      </c>
      <c r="P942">
        <v>0.25538461538461499</v>
      </c>
      <c r="Q942">
        <v>3.8126799476170601</v>
      </c>
      <c r="R942">
        <v>4.9431160279152904</v>
      </c>
      <c r="S942">
        <v>0.90661811828613204</v>
      </c>
      <c r="T942">
        <v>6.9939111982073046</v>
      </c>
      <c r="U942">
        <v>1.22766565206717</v>
      </c>
    </row>
    <row r="943" spans="1:21" x14ac:dyDescent="0.45">
      <c r="A943">
        <v>1929</v>
      </c>
      <c r="B943" t="s">
        <v>1944</v>
      </c>
      <c r="C943" t="s">
        <v>322</v>
      </c>
      <c r="D943">
        <v>35</v>
      </c>
      <c r="E943">
        <v>21</v>
      </c>
      <c r="F943">
        <v>0.6</v>
      </c>
      <c r="G943">
        <v>6</v>
      </c>
      <c r="H943">
        <v>14</v>
      </c>
      <c r="I943">
        <v>0</v>
      </c>
      <c r="J943">
        <v>156.19999999999999</v>
      </c>
      <c r="K943">
        <v>33</v>
      </c>
      <c r="L943">
        <v>1.8957442500269499</v>
      </c>
      <c r="M943">
        <v>3.67659490914318</v>
      </c>
      <c r="N943">
        <v>0.51702115909825996</v>
      </c>
      <c r="O943">
        <v>0.30059523809523803</v>
      </c>
      <c r="P943">
        <v>0.30634920634920598</v>
      </c>
      <c r="Q943">
        <v>5.6872327500808604</v>
      </c>
      <c r="R943">
        <v>4.9717614556050496</v>
      </c>
      <c r="S943">
        <v>0.90537011623382502</v>
      </c>
      <c r="T943">
        <v>4.1905702522822761</v>
      </c>
      <c r="U943">
        <v>1.6978719545695899</v>
      </c>
    </row>
    <row r="944" spans="1:21" x14ac:dyDescent="0.45">
      <c r="A944">
        <v>2003</v>
      </c>
      <c r="B944" t="s">
        <v>1193</v>
      </c>
      <c r="C944" t="s">
        <v>210</v>
      </c>
      <c r="D944">
        <v>10</v>
      </c>
      <c r="E944">
        <v>10</v>
      </c>
      <c r="F944">
        <v>1</v>
      </c>
      <c r="G944">
        <v>3</v>
      </c>
      <c r="H944">
        <v>5</v>
      </c>
      <c r="I944">
        <v>0</v>
      </c>
      <c r="J944">
        <v>63</v>
      </c>
      <c r="K944">
        <v>34</v>
      </c>
      <c r="L944">
        <v>4.8571428571428497</v>
      </c>
      <c r="M944">
        <v>3.1428571428571401</v>
      </c>
      <c r="N944">
        <v>0.71428571428571397</v>
      </c>
      <c r="O944">
        <v>0.22689075630252101</v>
      </c>
      <c r="P944">
        <v>0.24623115577889401</v>
      </c>
      <c r="Q944">
        <v>3.71428571428571</v>
      </c>
      <c r="R944">
        <v>4.2219981783912299</v>
      </c>
      <c r="S944">
        <v>0.90446162223815896</v>
      </c>
      <c r="T944">
        <v>14.652278280258175</v>
      </c>
      <c r="U944">
        <v>1.2063492063492001</v>
      </c>
    </row>
    <row r="945" spans="1:21" x14ac:dyDescent="0.45">
      <c r="A945">
        <v>2013</v>
      </c>
      <c r="B945" t="s">
        <v>1369</v>
      </c>
      <c r="C945" t="s">
        <v>168</v>
      </c>
      <c r="D945">
        <v>10</v>
      </c>
      <c r="E945">
        <v>10</v>
      </c>
      <c r="F945">
        <v>1</v>
      </c>
      <c r="G945">
        <v>2</v>
      </c>
      <c r="H945">
        <v>5</v>
      </c>
      <c r="I945">
        <v>0</v>
      </c>
      <c r="J945">
        <v>60</v>
      </c>
      <c r="K945">
        <v>25</v>
      </c>
      <c r="L945">
        <v>3.7499992847443901</v>
      </c>
      <c r="M945">
        <v>1.04999979972843</v>
      </c>
      <c r="N945">
        <v>0.89999982833865499</v>
      </c>
      <c r="O945">
        <v>0.266666666666666</v>
      </c>
      <c r="P945">
        <v>0.27751196172248799</v>
      </c>
      <c r="Q945">
        <v>4.0499992275239496</v>
      </c>
      <c r="R945">
        <v>3.96452086766564</v>
      </c>
      <c r="S945">
        <v>0.903645038604736</v>
      </c>
      <c r="T945">
        <v>14.639049625396723</v>
      </c>
      <c r="U945">
        <v>1.1833331076304501</v>
      </c>
    </row>
    <row r="946" spans="1:21" x14ac:dyDescent="0.45">
      <c r="A946">
        <v>1948</v>
      </c>
      <c r="B946" t="s">
        <v>1824</v>
      </c>
      <c r="C946" t="s">
        <v>762</v>
      </c>
      <c r="D946">
        <v>32</v>
      </c>
      <c r="E946">
        <v>23</v>
      </c>
      <c r="F946">
        <v>0.71875</v>
      </c>
      <c r="G946">
        <v>8</v>
      </c>
      <c r="H946">
        <v>8</v>
      </c>
      <c r="I946">
        <v>0</v>
      </c>
      <c r="J946">
        <v>143.1</v>
      </c>
      <c r="K946">
        <v>89</v>
      </c>
      <c r="L946">
        <v>5.5883734068040596</v>
      </c>
      <c r="M946">
        <v>7.34651335501208</v>
      </c>
      <c r="N946">
        <v>0.62790712436000695</v>
      </c>
      <c r="O946">
        <v>0.26241134751772999</v>
      </c>
      <c r="P946">
        <v>0.29677419354838702</v>
      </c>
      <c r="Q946">
        <v>5.2116291321880599</v>
      </c>
      <c r="R946">
        <v>4.9723413826080698</v>
      </c>
      <c r="S946">
        <v>0.90212565660476596</v>
      </c>
      <c r="T946">
        <v>4.5670111365616277</v>
      </c>
      <c r="U946">
        <v>1.84883764394891</v>
      </c>
    </row>
    <row r="947" spans="1:21" x14ac:dyDescent="0.45">
      <c r="A947">
        <v>1986</v>
      </c>
      <c r="B947" t="s">
        <v>347</v>
      </c>
      <c r="C947" t="s">
        <v>34</v>
      </c>
      <c r="D947">
        <v>9</v>
      </c>
      <c r="E947">
        <v>9</v>
      </c>
      <c r="F947">
        <v>1</v>
      </c>
      <c r="G947">
        <v>5</v>
      </c>
      <c r="H947">
        <v>2</v>
      </c>
      <c r="I947">
        <v>0</v>
      </c>
      <c r="J947">
        <v>61.2</v>
      </c>
      <c r="K947">
        <v>46</v>
      </c>
      <c r="L947">
        <v>6.71351295978336</v>
      </c>
      <c r="M947">
        <v>2.1891890086250001</v>
      </c>
      <c r="N947">
        <v>1.3135134051749999</v>
      </c>
      <c r="O947">
        <v>0.23849372384937201</v>
      </c>
      <c r="P947">
        <v>0.26086956521739102</v>
      </c>
      <c r="Q947">
        <v>4.2324320833416804</v>
      </c>
      <c r="R947">
        <v>3.9547949910007199</v>
      </c>
      <c r="S947">
        <v>0.90172064304351796</v>
      </c>
      <c r="T947">
        <v>16.230971574783325</v>
      </c>
      <c r="U947">
        <v>1.1675674712666699</v>
      </c>
    </row>
    <row r="948" spans="1:21" x14ac:dyDescent="0.45">
      <c r="A948">
        <v>2017</v>
      </c>
      <c r="B948" t="s">
        <v>1471</v>
      </c>
      <c r="C948" t="s">
        <v>132</v>
      </c>
      <c r="D948">
        <v>15</v>
      </c>
      <c r="E948">
        <v>15</v>
      </c>
      <c r="F948">
        <v>1</v>
      </c>
      <c r="G948">
        <v>4</v>
      </c>
      <c r="H948">
        <v>7</v>
      </c>
      <c r="I948">
        <v>0</v>
      </c>
      <c r="J948">
        <v>88.2</v>
      </c>
      <c r="K948">
        <v>52</v>
      </c>
      <c r="L948">
        <v>5.2781960942772903</v>
      </c>
      <c r="M948">
        <v>2.4360905050510602</v>
      </c>
      <c r="N948">
        <v>1.3195490235693199</v>
      </c>
      <c r="O948">
        <v>0.26470588235294101</v>
      </c>
      <c r="P948">
        <v>0.28000000000000003</v>
      </c>
      <c r="Q948">
        <v>4.2631583838393503</v>
      </c>
      <c r="R948">
        <v>4.9734293762195199</v>
      </c>
      <c r="S948">
        <v>0.90125209093093805</v>
      </c>
      <c r="T948">
        <v>9.73352258205413</v>
      </c>
      <c r="U948">
        <v>1.2857144332213899</v>
      </c>
    </row>
    <row r="949" spans="1:21" x14ac:dyDescent="0.45">
      <c r="A949">
        <v>2017</v>
      </c>
      <c r="B949" t="s">
        <v>1762</v>
      </c>
      <c r="C949" t="s">
        <v>184</v>
      </c>
      <c r="D949">
        <v>20</v>
      </c>
      <c r="E949">
        <v>20</v>
      </c>
      <c r="F949">
        <v>1</v>
      </c>
      <c r="G949">
        <v>10</v>
      </c>
      <c r="H949">
        <v>5</v>
      </c>
      <c r="I949">
        <v>0</v>
      </c>
      <c r="J949">
        <v>111</v>
      </c>
      <c r="K949">
        <v>79</v>
      </c>
      <c r="L949">
        <v>6.4054054054053999</v>
      </c>
      <c r="M949">
        <v>3.1621621621621601</v>
      </c>
      <c r="N949">
        <v>1.4594594594594501</v>
      </c>
      <c r="O949">
        <v>0.26806526806526798</v>
      </c>
      <c r="P949">
        <v>0.29216867469879498</v>
      </c>
      <c r="Q949">
        <v>5.0270270270270201</v>
      </c>
      <c r="R949">
        <v>5.00448654106071</v>
      </c>
      <c r="S949">
        <v>0.90005654096603305</v>
      </c>
      <c r="T949">
        <v>7.2904579818248676</v>
      </c>
      <c r="U949">
        <v>1.3873873873873801</v>
      </c>
    </row>
    <row r="950" spans="1:21" x14ac:dyDescent="0.45">
      <c r="A950">
        <v>2010</v>
      </c>
      <c r="B950" t="s">
        <v>538</v>
      </c>
      <c r="C950" t="s">
        <v>54</v>
      </c>
      <c r="D950">
        <v>22</v>
      </c>
      <c r="E950">
        <v>22</v>
      </c>
      <c r="F950">
        <v>1</v>
      </c>
      <c r="G950">
        <v>8</v>
      </c>
      <c r="H950">
        <v>4</v>
      </c>
      <c r="I950">
        <v>0</v>
      </c>
      <c r="J950">
        <v>135.19999999999999</v>
      </c>
      <c r="K950">
        <v>86</v>
      </c>
      <c r="L950">
        <v>5.7051601329426704</v>
      </c>
      <c r="M950">
        <v>3.11793635172448</v>
      </c>
      <c r="N950">
        <v>1.12776421232587</v>
      </c>
      <c r="O950">
        <v>0.27579737335834897</v>
      </c>
      <c r="P950">
        <v>0.30232558139534799</v>
      </c>
      <c r="Q950">
        <v>3.7813270648573498</v>
      </c>
      <c r="R950">
        <v>4.5446730031160598</v>
      </c>
      <c r="S950">
        <v>0.89989590644836404</v>
      </c>
      <c r="T950">
        <v>6.6265062202106808</v>
      </c>
      <c r="U950">
        <v>1.42997553719751</v>
      </c>
    </row>
    <row r="951" spans="1:21" x14ac:dyDescent="0.45">
      <c r="A951">
        <v>1978</v>
      </c>
      <c r="B951" t="s">
        <v>1166</v>
      </c>
      <c r="C951" t="s">
        <v>59</v>
      </c>
      <c r="D951">
        <v>18</v>
      </c>
      <c r="E951">
        <v>18</v>
      </c>
      <c r="F951">
        <v>1</v>
      </c>
      <c r="G951">
        <v>6</v>
      </c>
      <c r="H951">
        <v>5</v>
      </c>
      <c r="I951">
        <v>0</v>
      </c>
      <c r="J951">
        <v>108</v>
      </c>
      <c r="K951">
        <v>35</v>
      </c>
      <c r="L951">
        <v>2.9166668727074199</v>
      </c>
      <c r="M951">
        <v>2.9166668727074199</v>
      </c>
      <c r="N951">
        <v>0.75000005298190997</v>
      </c>
      <c r="O951">
        <v>0.2903981264637</v>
      </c>
      <c r="P951">
        <v>0.30026109660574402</v>
      </c>
      <c r="Q951">
        <v>3.6666669256893298</v>
      </c>
      <c r="R951">
        <v>4.02002839760853</v>
      </c>
      <c r="S951">
        <v>0.896403908729553</v>
      </c>
      <c r="T951">
        <v>8.0676351785659772</v>
      </c>
      <c r="U951">
        <v>1.4722223262237399</v>
      </c>
    </row>
    <row r="952" spans="1:21" x14ac:dyDescent="0.45">
      <c r="A952">
        <v>1947</v>
      </c>
      <c r="B952" t="s">
        <v>1282</v>
      </c>
      <c r="C952" t="s">
        <v>46</v>
      </c>
      <c r="D952">
        <v>15</v>
      </c>
      <c r="E952">
        <v>14</v>
      </c>
      <c r="F952">
        <v>0.93333333333333335</v>
      </c>
      <c r="G952">
        <v>7</v>
      </c>
      <c r="H952">
        <v>2</v>
      </c>
      <c r="I952">
        <v>0</v>
      </c>
      <c r="J952">
        <v>104.2</v>
      </c>
      <c r="K952">
        <v>51</v>
      </c>
      <c r="L952">
        <v>4.38534882673315</v>
      </c>
      <c r="M952">
        <v>3.2675148120756798</v>
      </c>
      <c r="N952">
        <v>0.94585955086401396</v>
      </c>
      <c r="O952">
        <v>0.224181360201511</v>
      </c>
      <c r="P952">
        <v>0.23283582089552199</v>
      </c>
      <c r="Q952">
        <v>3.8694254353527802</v>
      </c>
      <c r="R952">
        <v>4.1786595855700499</v>
      </c>
      <c r="S952">
        <v>0.89254611730575495</v>
      </c>
      <c r="T952">
        <v>9.6394980669021528</v>
      </c>
      <c r="U952">
        <v>1.2133753834316101</v>
      </c>
    </row>
    <row r="953" spans="1:21" x14ac:dyDescent="0.45">
      <c r="A953">
        <v>2012</v>
      </c>
      <c r="B953" t="s">
        <v>1720</v>
      </c>
      <c r="C953" t="s">
        <v>261</v>
      </c>
      <c r="D953">
        <v>17</v>
      </c>
      <c r="E953">
        <v>17</v>
      </c>
      <c r="F953">
        <v>1</v>
      </c>
      <c r="G953">
        <v>6</v>
      </c>
      <c r="H953">
        <v>7</v>
      </c>
      <c r="I953">
        <v>0</v>
      </c>
      <c r="J953">
        <v>95.1</v>
      </c>
      <c r="K953">
        <v>74</v>
      </c>
      <c r="L953">
        <v>6.9860143587346801</v>
      </c>
      <c r="M953">
        <v>1.98251758828957</v>
      </c>
      <c r="N953">
        <v>1.2272727927506799</v>
      </c>
      <c r="O953">
        <v>0.28534031413612498</v>
      </c>
      <c r="P953">
        <v>0.32542372881355902</v>
      </c>
      <c r="Q953">
        <v>4.9090911710027498</v>
      </c>
      <c r="R953">
        <v>4.10144515575025</v>
      </c>
      <c r="S953">
        <v>0.89201200008392301</v>
      </c>
      <c r="T953">
        <v>8.5003496478585614</v>
      </c>
      <c r="U953">
        <v>1.36363643638965</v>
      </c>
    </row>
    <row r="954" spans="1:21" x14ac:dyDescent="0.45">
      <c r="A954">
        <v>1936</v>
      </c>
      <c r="B954" t="s">
        <v>1823</v>
      </c>
      <c r="C954" t="s">
        <v>271</v>
      </c>
      <c r="D954">
        <v>16</v>
      </c>
      <c r="E954">
        <v>14</v>
      </c>
      <c r="F954">
        <v>0.875</v>
      </c>
      <c r="G954">
        <v>5</v>
      </c>
      <c r="H954">
        <v>7</v>
      </c>
      <c r="I954">
        <v>0</v>
      </c>
      <c r="J954">
        <v>95</v>
      </c>
      <c r="K954">
        <v>37</v>
      </c>
      <c r="L954">
        <v>3.50526315789473</v>
      </c>
      <c r="M954">
        <v>4.3578947368421002</v>
      </c>
      <c r="N954">
        <v>0.75789473684210495</v>
      </c>
      <c r="O954">
        <v>0.30232558139534799</v>
      </c>
      <c r="P954">
        <v>0.318713450292397</v>
      </c>
      <c r="Q954">
        <v>5.2105263157894699</v>
      </c>
      <c r="R954">
        <v>5.1137714385986301</v>
      </c>
      <c r="S954">
        <v>0.89131438732147195</v>
      </c>
      <c r="T954">
        <v>9.0245581716299039</v>
      </c>
      <c r="U954">
        <v>1.7157894736842101</v>
      </c>
    </row>
    <row r="955" spans="1:21" x14ac:dyDescent="0.45">
      <c r="A955">
        <v>2013</v>
      </c>
      <c r="B955" t="s">
        <v>865</v>
      </c>
      <c r="C955" t="s">
        <v>240</v>
      </c>
      <c r="D955">
        <v>9</v>
      </c>
      <c r="E955">
        <v>9</v>
      </c>
      <c r="F955">
        <v>1</v>
      </c>
      <c r="G955">
        <v>3</v>
      </c>
      <c r="H955">
        <v>1</v>
      </c>
      <c r="I955">
        <v>0</v>
      </c>
      <c r="J955">
        <v>54</v>
      </c>
      <c r="K955">
        <v>46</v>
      </c>
      <c r="L955">
        <v>7.6666655834811701</v>
      </c>
      <c r="M955">
        <v>2.83333293302565</v>
      </c>
      <c r="N955">
        <v>0.66666657247662398</v>
      </c>
      <c r="O955">
        <v>0.21890547263681501</v>
      </c>
      <c r="P955">
        <v>0.26490066225165498</v>
      </c>
      <c r="Q955">
        <v>2.83333293302565</v>
      </c>
      <c r="R955">
        <v>3.25155805076264</v>
      </c>
      <c r="S955">
        <v>0.89096945524215698</v>
      </c>
      <c r="T955">
        <v>16.037450194358826</v>
      </c>
      <c r="U955">
        <v>1.1296294700298299</v>
      </c>
    </row>
    <row r="956" spans="1:21" x14ac:dyDescent="0.45">
      <c r="A956">
        <v>1969</v>
      </c>
      <c r="B956" t="s">
        <v>1755</v>
      </c>
      <c r="C956" t="s">
        <v>132</v>
      </c>
      <c r="D956">
        <v>23</v>
      </c>
      <c r="E956">
        <v>20</v>
      </c>
      <c r="F956">
        <v>0.86956521739130432</v>
      </c>
      <c r="G956">
        <v>5</v>
      </c>
      <c r="H956">
        <v>10</v>
      </c>
      <c r="I956">
        <v>1</v>
      </c>
      <c r="J956">
        <v>116.2</v>
      </c>
      <c r="K956">
        <v>70</v>
      </c>
      <c r="L956">
        <v>5.3999983520512798</v>
      </c>
      <c r="M956">
        <v>4.8599985168461499</v>
      </c>
      <c r="N956">
        <v>0.53999983520512795</v>
      </c>
      <c r="O956">
        <v>0.27718550106609802</v>
      </c>
      <c r="P956">
        <v>0.31377551020408101</v>
      </c>
      <c r="Q956">
        <v>5.0142841840476198</v>
      </c>
      <c r="R956">
        <v>3.7858075045450499</v>
      </c>
      <c r="S956">
        <v>0.88970249891281095</v>
      </c>
      <c r="T956">
        <v>6.2666002097337117</v>
      </c>
      <c r="U956">
        <v>1.6542852094379299</v>
      </c>
    </row>
    <row r="957" spans="1:21" x14ac:dyDescent="0.45">
      <c r="A957">
        <v>1931</v>
      </c>
      <c r="B957" t="s">
        <v>2053</v>
      </c>
      <c r="C957" t="s">
        <v>132</v>
      </c>
      <c r="D957">
        <v>28</v>
      </c>
      <c r="E957">
        <v>16</v>
      </c>
      <c r="F957">
        <v>0.5714285714285714</v>
      </c>
      <c r="G957">
        <v>3</v>
      </c>
      <c r="H957">
        <v>12</v>
      </c>
      <c r="I957">
        <v>0</v>
      </c>
      <c r="J957">
        <v>98.2</v>
      </c>
      <c r="K957">
        <v>55</v>
      </c>
      <c r="L957">
        <v>5.0168900815484001</v>
      </c>
      <c r="M957">
        <v>5.7466195479554401</v>
      </c>
      <c r="N957">
        <v>0.45608091650440002</v>
      </c>
      <c r="O957">
        <v>0.29032258064516098</v>
      </c>
      <c r="P957">
        <v>0.32653061224489699</v>
      </c>
      <c r="Q957">
        <v>6.3851328310615996</v>
      </c>
      <c r="R957">
        <v>4.7168453001298802</v>
      </c>
      <c r="S957">
        <v>0.88410204648971502</v>
      </c>
      <c r="T957">
        <v>5.1151618404047801</v>
      </c>
      <c r="U957">
        <v>1.8243236660176001</v>
      </c>
    </row>
    <row r="958" spans="1:21" x14ac:dyDescent="0.45">
      <c r="A958">
        <v>1988</v>
      </c>
      <c r="B958" t="s">
        <v>1912</v>
      </c>
      <c r="C958" t="s">
        <v>210</v>
      </c>
      <c r="D958">
        <v>15</v>
      </c>
      <c r="E958">
        <v>15</v>
      </c>
      <c r="F958">
        <v>1</v>
      </c>
      <c r="G958">
        <v>5</v>
      </c>
      <c r="H958">
        <v>7</v>
      </c>
      <c r="I958">
        <v>0</v>
      </c>
      <c r="J958">
        <v>80</v>
      </c>
      <c r="K958">
        <v>56</v>
      </c>
      <c r="L958">
        <v>6.3</v>
      </c>
      <c r="M958">
        <v>3.4874999999999998</v>
      </c>
      <c r="N958">
        <v>1.0125</v>
      </c>
      <c r="O958">
        <v>0.28571428571428498</v>
      </c>
      <c r="P958">
        <v>0.32196969696969602</v>
      </c>
      <c r="Q958">
        <v>5.5125000000000002</v>
      </c>
      <c r="R958">
        <v>4.0688998699188197</v>
      </c>
      <c r="S958">
        <v>0.883126080036163</v>
      </c>
      <c r="T958">
        <v>9.5377616643905601</v>
      </c>
      <c r="U958">
        <v>1.5625</v>
      </c>
    </row>
    <row r="959" spans="1:21" x14ac:dyDescent="0.45">
      <c r="A959">
        <v>2007</v>
      </c>
      <c r="B959" t="s">
        <v>1453</v>
      </c>
      <c r="C959" t="s">
        <v>34</v>
      </c>
      <c r="D959">
        <v>9</v>
      </c>
      <c r="E959">
        <v>9</v>
      </c>
      <c r="F959">
        <v>1</v>
      </c>
      <c r="G959">
        <v>4</v>
      </c>
      <c r="H959">
        <v>2</v>
      </c>
      <c r="I959">
        <v>0</v>
      </c>
      <c r="J959">
        <v>49.1</v>
      </c>
      <c r="K959">
        <v>25</v>
      </c>
      <c r="L959">
        <v>4.5608112810301096</v>
      </c>
      <c r="M959">
        <v>2.1891894148944502</v>
      </c>
      <c r="N959">
        <v>0.36486490248240899</v>
      </c>
      <c r="O959">
        <v>0.28272251308900498</v>
      </c>
      <c r="P959">
        <v>0.31707317073170699</v>
      </c>
      <c r="Q959">
        <v>4.5608112810301096</v>
      </c>
      <c r="R959">
        <v>3.7260916773292401</v>
      </c>
      <c r="S959">
        <v>0.88295775651931696</v>
      </c>
      <c r="T959">
        <v>15.893239617347705</v>
      </c>
      <c r="U959">
        <v>1.3378379757688299</v>
      </c>
    </row>
    <row r="960" spans="1:21" x14ac:dyDescent="0.45">
      <c r="A960">
        <v>2019</v>
      </c>
      <c r="B960" t="s">
        <v>223</v>
      </c>
      <c r="C960" t="s">
        <v>115</v>
      </c>
      <c r="D960">
        <v>15</v>
      </c>
      <c r="E960">
        <v>15</v>
      </c>
      <c r="F960">
        <v>1</v>
      </c>
      <c r="G960">
        <v>4</v>
      </c>
      <c r="H960">
        <v>5</v>
      </c>
      <c r="I960">
        <v>0</v>
      </c>
      <c r="J960">
        <v>78.2</v>
      </c>
      <c r="K960">
        <v>82</v>
      </c>
      <c r="L960">
        <v>9.3813553256435505</v>
      </c>
      <c r="M960">
        <v>4.1186438015020403</v>
      </c>
      <c r="N960">
        <v>1.2584744949033999</v>
      </c>
      <c r="O960">
        <v>0.190140845070422</v>
      </c>
      <c r="P960">
        <v>0.22513089005235601</v>
      </c>
      <c r="Q960">
        <v>4.4618641182938799</v>
      </c>
      <c r="R960">
        <v>4.5106195613660596</v>
      </c>
      <c r="S960">
        <v>0.882820785045623</v>
      </c>
      <c r="T960">
        <v>9.5344644784927279</v>
      </c>
      <c r="U960">
        <v>1.14406772263945</v>
      </c>
    </row>
    <row r="961" spans="1:21" x14ac:dyDescent="0.45">
      <c r="A961">
        <v>2021</v>
      </c>
      <c r="B961" t="s">
        <v>527</v>
      </c>
      <c r="C961" t="s">
        <v>168</v>
      </c>
      <c r="D961">
        <v>20</v>
      </c>
      <c r="E961">
        <v>20</v>
      </c>
      <c r="F961">
        <v>1</v>
      </c>
      <c r="G961">
        <v>3</v>
      </c>
      <c r="H961">
        <v>3</v>
      </c>
      <c r="I961">
        <v>0</v>
      </c>
      <c r="J961">
        <v>92.1</v>
      </c>
      <c r="K961">
        <v>96</v>
      </c>
      <c r="L961">
        <v>9.3574012374823496</v>
      </c>
      <c r="M961">
        <v>1.8519856615850401</v>
      </c>
      <c r="N961">
        <v>1.94945859114215</v>
      </c>
      <c r="O961">
        <v>0.25626740947075199</v>
      </c>
      <c r="P961">
        <v>0.296296296296296</v>
      </c>
      <c r="Q961">
        <v>4.1913359709556302</v>
      </c>
      <c r="R961">
        <v>4.5563157872792397</v>
      </c>
      <c r="S961">
        <v>0.88117623329162598</v>
      </c>
      <c r="T961">
        <v>7.1375274896621699</v>
      </c>
      <c r="U961">
        <v>1.2021661312043299</v>
      </c>
    </row>
    <row r="962" spans="1:21" x14ac:dyDescent="0.45">
      <c r="A962">
        <v>2014</v>
      </c>
      <c r="B962" t="s">
        <v>586</v>
      </c>
      <c r="C962" t="s">
        <v>168</v>
      </c>
      <c r="D962">
        <v>11</v>
      </c>
      <c r="E962">
        <v>11</v>
      </c>
      <c r="F962">
        <v>1</v>
      </c>
      <c r="G962">
        <v>2</v>
      </c>
      <c r="H962">
        <v>5</v>
      </c>
      <c r="I962">
        <v>0</v>
      </c>
      <c r="J962">
        <v>60.1</v>
      </c>
      <c r="K962">
        <v>50</v>
      </c>
      <c r="L962">
        <v>7.4585641646887098</v>
      </c>
      <c r="M962">
        <v>2.08839796611284</v>
      </c>
      <c r="N962">
        <v>1.1933702663501899</v>
      </c>
      <c r="O962">
        <v>0.27160493827160398</v>
      </c>
      <c r="P962">
        <v>0.31351351351351298</v>
      </c>
      <c r="Q962">
        <v>5.0718236319883196</v>
      </c>
      <c r="R962">
        <v>3.9444069332548302</v>
      </c>
      <c r="S962">
        <v>0.87980860471725397</v>
      </c>
      <c r="T962">
        <v>12.957181269472285</v>
      </c>
      <c r="U962">
        <v>1.32596696261132</v>
      </c>
    </row>
    <row r="963" spans="1:21" x14ac:dyDescent="0.45">
      <c r="A963">
        <v>2017</v>
      </c>
      <c r="B963" t="s">
        <v>1064</v>
      </c>
      <c r="C963" t="s">
        <v>54</v>
      </c>
      <c r="D963">
        <v>11</v>
      </c>
      <c r="E963">
        <v>11</v>
      </c>
      <c r="F963">
        <v>1</v>
      </c>
      <c r="G963">
        <v>5</v>
      </c>
      <c r="H963">
        <v>4</v>
      </c>
      <c r="I963">
        <v>0</v>
      </c>
      <c r="J963">
        <v>58</v>
      </c>
      <c r="K963">
        <v>56</v>
      </c>
      <c r="L963">
        <v>8.68965517241379</v>
      </c>
      <c r="M963">
        <v>5.5862068965517198</v>
      </c>
      <c r="N963">
        <v>0.77586206896551702</v>
      </c>
      <c r="O963">
        <v>0.221198156682027</v>
      </c>
      <c r="P963">
        <v>0.27564102564102499</v>
      </c>
      <c r="Q963">
        <v>3.41379310344827</v>
      </c>
      <c r="R963">
        <v>4.2610879700759297</v>
      </c>
      <c r="S963">
        <v>0.87750852108001698</v>
      </c>
      <c r="T963">
        <v>12.923307310451158</v>
      </c>
      <c r="U963">
        <v>1.44827586206896</v>
      </c>
    </row>
    <row r="964" spans="1:21" x14ac:dyDescent="0.45">
      <c r="A964">
        <v>2017</v>
      </c>
      <c r="B964" t="s">
        <v>1212</v>
      </c>
      <c r="C964" t="s">
        <v>196</v>
      </c>
      <c r="D964">
        <v>13</v>
      </c>
      <c r="E964">
        <v>13</v>
      </c>
      <c r="F964">
        <v>1</v>
      </c>
      <c r="G964">
        <v>4</v>
      </c>
      <c r="H964">
        <v>5</v>
      </c>
      <c r="I964">
        <v>0</v>
      </c>
      <c r="J964">
        <v>67.099999999999994</v>
      </c>
      <c r="K964">
        <v>75</v>
      </c>
      <c r="L964">
        <v>10.024753232502899</v>
      </c>
      <c r="M964">
        <v>5.6138618102016498</v>
      </c>
      <c r="N964">
        <v>0.80198025860023503</v>
      </c>
      <c r="O964">
        <v>0.19512195121951201</v>
      </c>
      <c r="P964">
        <v>0.25454545454545402</v>
      </c>
      <c r="Q964">
        <v>3.7425745401344299</v>
      </c>
      <c r="R964">
        <v>4.1378377880585999</v>
      </c>
      <c r="S964">
        <v>0.87650740146636896</v>
      </c>
      <c r="T964">
        <v>10.92263069519629</v>
      </c>
      <c r="U964">
        <v>1.3366337643337201</v>
      </c>
    </row>
    <row r="965" spans="1:21" x14ac:dyDescent="0.45">
      <c r="A965">
        <v>1972</v>
      </c>
      <c r="B965" t="s">
        <v>891</v>
      </c>
      <c r="C965" t="s">
        <v>95</v>
      </c>
      <c r="D965">
        <v>25</v>
      </c>
      <c r="E965">
        <v>14</v>
      </c>
      <c r="F965">
        <v>0.56000000000000005</v>
      </c>
      <c r="G965">
        <v>6</v>
      </c>
      <c r="H965">
        <v>6</v>
      </c>
      <c r="I965">
        <v>0</v>
      </c>
      <c r="J965">
        <v>101.1</v>
      </c>
      <c r="K965">
        <v>55</v>
      </c>
      <c r="L965">
        <v>4.8848701373698002</v>
      </c>
      <c r="M965">
        <v>2.7532904410629802</v>
      </c>
      <c r="N965">
        <v>0.62171074475615695</v>
      </c>
      <c r="O965">
        <v>0.242894056847545</v>
      </c>
      <c r="P965">
        <v>0.26769230769230701</v>
      </c>
      <c r="Q965">
        <v>2.9309220824218798</v>
      </c>
      <c r="R965">
        <v>3.1586191839459401</v>
      </c>
      <c r="S965">
        <v>0.87185978889465299</v>
      </c>
      <c r="T965">
        <v>5.6496514320373512</v>
      </c>
      <c r="U965">
        <v>1.2335530649923701</v>
      </c>
    </row>
    <row r="966" spans="1:21" x14ac:dyDescent="0.45">
      <c r="A966">
        <v>2006</v>
      </c>
      <c r="B966" t="s">
        <v>1736</v>
      </c>
      <c r="C966" t="s">
        <v>124</v>
      </c>
      <c r="D966">
        <v>22</v>
      </c>
      <c r="E966">
        <v>22</v>
      </c>
      <c r="F966">
        <v>1</v>
      </c>
      <c r="G966">
        <v>9</v>
      </c>
      <c r="H966">
        <v>10</v>
      </c>
      <c r="I966">
        <v>0</v>
      </c>
      <c r="J966">
        <v>119.2</v>
      </c>
      <c r="K966">
        <v>81</v>
      </c>
      <c r="L966">
        <v>6.0919221350353103</v>
      </c>
      <c r="M966">
        <v>2.6323120336572301</v>
      </c>
      <c r="N966">
        <v>1.42896938969964</v>
      </c>
      <c r="O966">
        <v>0.281893004115226</v>
      </c>
      <c r="P966">
        <v>0.30569948186528401</v>
      </c>
      <c r="Q966">
        <v>4.9637884063250697</v>
      </c>
      <c r="R966">
        <v>4.9350486535053903</v>
      </c>
      <c r="S966">
        <v>0.87054622173309304</v>
      </c>
      <c r="T966">
        <v>6.4103858145800485</v>
      </c>
      <c r="U966">
        <v>1.43732593583823</v>
      </c>
    </row>
    <row r="967" spans="1:21" x14ac:dyDescent="0.45">
      <c r="A967">
        <v>1989</v>
      </c>
      <c r="B967" t="s">
        <v>87</v>
      </c>
      <c r="C967" t="s">
        <v>73</v>
      </c>
      <c r="D967">
        <v>10</v>
      </c>
      <c r="E967">
        <v>10</v>
      </c>
      <c r="F967">
        <v>1</v>
      </c>
      <c r="G967">
        <v>6</v>
      </c>
      <c r="H967">
        <v>3</v>
      </c>
      <c r="I967">
        <v>0</v>
      </c>
      <c r="J967">
        <v>66.2</v>
      </c>
      <c r="K967">
        <v>66</v>
      </c>
      <c r="L967">
        <v>8.9099983005526902</v>
      </c>
      <c r="M967">
        <v>4.1849992017747404</v>
      </c>
      <c r="N967">
        <v>0.944999819755588</v>
      </c>
      <c r="O967">
        <v>0.20564516129032201</v>
      </c>
      <c r="P967">
        <v>0.251428571428571</v>
      </c>
      <c r="Q967">
        <v>3.50999933052075</v>
      </c>
      <c r="R967">
        <v>3.5876405096054298</v>
      </c>
      <c r="S967">
        <v>0.86991262435912997</v>
      </c>
      <c r="T967">
        <v>14.092584514617906</v>
      </c>
      <c r="U967">
        <v>1.2299997653961601</v>
      </c>
    </row>
    <row r="968" spans="1:21" x14ac:dyDescent="0.45">
      <c r="A968">
        <v>1998</v>
      </c>
      <c r="B968" t="s">
        <v>1445</v>
      </c>
      <c r="C968" t="s">
        <v>428</v>
      </c>
      <c r="D968">
        <v>11</v>
      </c>
      <c r="E968">
        <v>11</v>
      </c>
      <c r="F968">
        <v>1</v>
      </c>
      <c r="G968">
        <v>6</v>
      </c>
      <c r="H968">
        <v>2</v>
      </c>
      <c r="I968">
        <v>0</v>
      </c>
      <c r="J968">
        <v>68.099999999999994</v>
      </c>
      <c r="K968">
        <v>44</v>
      </c>
      <c r="L968">
        <v>5.7951223825685299</v>
      </c>
      <c r="M968">
        <v>3.2926831719139402</v>
      </c>
      <c r="N968">
        <v>1.0536586150124601</v>
      </c>
      <c r="O968">
        <v>0.24060150375939801</v>
      </c>
      <c r="P968">
        <v>0.26168224299065401</v>
      </c>
      <c r="Q968">
        <v>4.2146344600498402</v>
      </c>
      <c r="R968">
        <v>4.6025669838260299</v>
      </c>
      <c r="S968">
        <v>0.86712515354156405</v>
      </c>
      <c r="T968">
        <v>12.770388624884852</v>
      </c>
      <c r="U968">
        <v>1.3024391213348401</v>
      </c>
    </row>
    <row r="969" spans="1:21" x14ac:dyDescent="0.45">
      <c r="A969">
        <v>2012</v>
      </c>
      <c r="B969" t="s">
        <v>536</v>
      </c>
      <c r="C969" t="s">
        <v>210</v>
      </c>
      <c r="D969">
        <v>15</v>
      </c>
      <c r="E969">
        <v>15</v>
      </c>
      <c r="F969">
        <v>1</v>
      </c>
      <c r="G969">
        <v>9</v>
      </c>
      <c r="H969">
        <v>4</v>
      </c>
      <c r="I969">
        <v>0</v>
      </c>
      <c r="J969">
        <v>93.2</v>
      </c>
      <c r="K969">
        <v>65</v>
      </c>
      <c r="L969">
        <v>6.2455512622791796</v>
      </c>
      <c r="M969">
        <v>2.8825621210519299</v>
      </c>
      <c r="N969">
        <v>1.24911025245583</v>
      </c>
      <c r="O969">
        <v>0.23428571428571399</v>
      </c>
      <c r="P969">
        <v>0.253676470588235</v>
      </c>
      <c r="Q969">
        <v>3.3629891412272501</v>
      </c>
      <c r="R969">
        <v>4.6318185595927597</v>
      </c>
      <c r="S969">
        <v>0.866371810436248</v>
      </c>
      <c r="T969">
        <v>9.3568155527114776</v>
      </c>
      <c r="U969">
        <v>1.1957294724363501</v>
      </c>
    </row>
    <row r="970" spans="1:21" x14ac:dyDescent="0.45">
      <c r="A970">
        <v>2007</v>
      </c>
      <c r="B970" t="s">
        <v>1681</v>
      </c>
      <c r="C970" t="s">
        <v>184</v>
      </c>
      <c r="D970">
        <v>19</v>
      </c>
      <c r="E970">
        <v>19</v>
      </c>
      <c r="F970">
        <v>1</v>
      </c>
      <c r="G970">
        <v>5</v>
      </c>
      <c r="H970">
        <v>7</v>
      </c>
      <c r="I970">
        <v>0</v>
      </c>
      <c r="J970">
        <v>112.1</v>
      </c>
      <c r="K970">
        <v>75</v>
      </c>
      <c r="L970">
        <v>6.0089023492242504</v>
      </c>
      <c r="M970">
        <v>3.8456975035035201</v>
      </c>
      <c r="N970">
        <v>1.4421365638138199</v>
      </c>
      <c r="O970">
        <v>0.237875288683602</v>
      </c>
      <c r="P970">
        <v>0.25</v>
      </c>
      <c r="Q970">
        <v>4.8071218793793999</v>
      </c>
      <c r="R970">
        <v>5.3226912884171096</v>
      </c>
      <c r="S970">
        <v>0.86561793088912897</v>
      </c>
      <c r="T970">
        <v>7.3805318317915214</v>
      </c>
      <c r="U970">
        <v>1.34421371071535</v>
      </c>
    </row>
    <row r="971" spans="1:21" x14ac:dyDescent="0.45">
      <c r="A971">
        <v>2022</v>
      </c>
      <c r="B971" t="s">
        <v>138</v>
      </c>
      <c r="C971" t="s">
        <v>73</v>
      </c>
      <c r="D971">
        <v>13</v>
      </c>
      <c r="E971">
        <v>13</v>
      </c>
      <c r="F971">
        <v>1</v>
      </c>
      <c r="G971">
        <v>4</v>
      </c>
      <c r="H971">
        <v>4</v>
      </c>
      <c r="I971">
        <v>0</v>
      </c>
      <c r="J971">
        <v>65.099999999999994</v>
      </c>
      <c r="K971">
        <v>66</v>
      </c>
      <c r="L971">
        <v>9.0918374425021895</v>
      </c>
      <c r="M971">
        <v>4.5459187212510903</v>
      </c>
      <c r="N971">
        <v>0.82653067659110802</v>
      </c>
      <c r="O971">
        <v>0.24497991967871399</v>
      </c>
      <c r="P971">
        <v>0.31073446327683601</v>
      </c>
      <c r="Q971">
        <v>4.2704084957207202</v>
      </c>
      <c r="R971">
        <v>3.9848800491760401</v>
      </c>
      <c r="S971">
        <v>0.86435604095458896</v>
      </c>
      <c r="T971">
        <v>10.771206048818724</v>
      </c>
      <c r="U971">
        <v>1.4387756222141499</v>
      </c>
    </row>
    <row r="972" spans="1:21" x14ac:dyDescent="0.45">
      <c r="A972">
        <v>1998</v>
      </c>
      <c r="B972" t="s">
        <v>1686</v>
      </c>
      <c r="C972" t="s">
        <v>379</v>
      </c>
      <c r="D972">
        <v>11</v>
      </c>
      <c r="E972">
        <v>11</v>
      </c>
      <c r="F972">
        <v>1</v>
      </c>
      <c r="G972">
        <v>2</v>
      </c>
      <c r="H972">
        <v>5</v>
      </c>
      <c r="I972">
        <v>0</v>
      </c>
      <c r="J972">
        <v>56</v>
      </c>
      <c r="K972">
        <v>30</v>
      </c>
      <c r="L972">
        <v>4.8214275861275002</v>
      </c>
      <c r="M972">
        <v>2.2499995401928299</v>
      </c>
      <c r="N972">
        <v>0.80357126435458304</v>
      </c>
      <c r="O972">
        <v>0.29957805907172902</v>
      </c>
      <c r="P972">
        <v>0.32673267326732602</v>
      </c>
      <c r="Q972">
        <v>4.8214275861275002</v>
      </c>
      <c r="R972">
        <v>4.03200920114715</v>
      </c>
      <c r="S972">
        <v>0.86401504278182895</v>
      </c>
      <c r="T972">
        <v>12.724585175514207</v>
      </c>
      <c r="U972">
        <v>1.5178568326697599</v>
      </c>
    </row>
    <row r="973" spans="1:21" x14ac:dyDescent="0.45">
      <c r="A973">
        <v>1921</v>
      </c>
      <c r="B973" t="s">
        <v>1737</v>
      </c>
      <c r="C973" t="s">
        <v>199</v>
      </c>
      <c r="D973">
        <v>13</v>
      </c>
      <c r="E973">
        <v>8</v>
      </c>
      <c r="F973">
        <v>0.61538461538461542</v>
      </c>
      <c r="G973">
        <v>6</v>
      </c>
      <c r="H973">
        <v>2</v>
      </c>
      <c r="I973">
        <v>0</v>
      </c>
      <c r="J973">
        <v>58</v>
      </c>
      <c r="K973">
        <v>18</v>
      </c>
      <c r="L973">
        <v>2.7931034482758599</v>
      </c>
      <c r="M973">
        <v>2.7931034482758599</v>
      </c>
      <c r="N973">
        <v>0.15517241379310301</v>
      </c>
      <c r="O973">
        <v>0.31620553359683701</v>
      </c>
      <c r="P973">
        <v>0.33760683760683702</v>
      </c>
      <c r="Q973">
        <v>4.9655172413793096</v>
      </c>
      <c r="R973">
        <v>3.6708450251612099</v>
      </c>
      <c r="S973">
        <v>0.86168241500854403</v>
      </c>
      <c r="T973">
        <v>10.737888556260319</v>
      </c>
      <c r="U973">
        <v>1.68965517241379</v>
      </c>
    </row>
    <row r="974" spans="1:21" x14ac:dyDescent="0.45">
      <c r="A974">
        <v>2009</v>
      </c>
      <c r="B974" t="s">
        <v>339</v>
      </c>
      <c r="C974" t="s">
        <v>140</v>
      </c>
      <c r="D974">
        <v>11</v>
      </c>
      <c r="E974">
        <v>11</v>
      </c>
      <c r="F974">
        <v>1</v>
      </c>
      <c r="G974">
        <v>2</v>
      </c>
      <c r="H974">
        <v>4</v>
      </c>
      <c r="I974">
        <v>0</v>
      </c>
      <c r="J974">
        <v>61.1</v>
      </c>
      <c r="K974">
        <v>60</v>
      </c>
      <c r="L974">
        <v>8.8043496514091597</v>
      </c>
      <c r="M974">
        <v>4.4021748257045799</v>
      </c>
      <c r="N974">
        <v>1.0271741259977301</v>
      </c>
      <c r="O974">
        <v>0.22173913043478199</v>
      </c>
      <c r="P974">
        <v>0.26993865030674802</v>
      </c>
      <c r="Q974">
        <v>3.6684790214204801</v>
      </c>
      <c r="R974">
        <v>4.1405622365119097</v>
      </c>
      <c r="S974">
        <v>0.86160033941268899</v>
      </c>
      <c r="T974">
        <v>12.689023180441421</v>
      </c>
      <c r="U974">
        <v>1.3206524477113699</v>
      </c>
    </row>
    <row r="975" spans="1:21" x14ac:dyDescent="0.45">
      <c r="A975">
        <v>1992</v>
      </c>
      <c r="B975" t="s">
        <v>1479</v>
      </c>
      <c r="C975" t="s">
        <v>82</v>
      </c>
      <c r="D975">
        <v>12</v>
      </c>
      <c r="E975">
        <v>12</v>
      </c>
      <c r="F975">
        <v>1</v>
      </c>
      <c r="G975">
        <v>4</v>
      </c>
      <c r="H975">
        <v>4</v>
      </c>
      <c r="I975">
        <v>0</v>
      </c>
      <c r="J975">
        <v>61</v>
      </c>
      <c r="K975">
        <v>44</v>
      </c>
      <c r="L975">
        <v>6.4918049025751001</v>
      </c>
      <c r="M975">
        <v>4.8688536769313302</v>
      </c>
      <c r="N975">
        <v>0.44262306153921199</v>
      </c>
      <c r="O975">
        <v>0.28085106382978697</v>
      </c>
      <c r="P975">
        <v>0.33510638297872303</v>
      </c>
      <c r="Q975">
        <v>4.2786895948790402</v>
      </c>
      <c r="R975">
        <v>3.75053159018678</v>
      </c>
      <c r="S975">
        <v>0.860540270805358</v>
      </c>
      <c r="T975">
        <v>11.617293655872334</v>
      </c>
      <c r="U975">
        <v>1.6229512256437699</v>
      </c>
    </row>
    <row r="976" spans="1:21" x14ac:dyDescent="0.45">
      <c r="A976">
        <v>2003</v>
      </c>
      <c r="B976" t="s">
        <v>2009</v>
      </c>
      <c r="C976" t="s">
        <v>184</v>
      </c>
      <c r="D976">
        <v>16</v>
      </c>
      <c r="E976">
        <v>16</v>
      </c>
      <c r="F976">
        <v>1</v>
      </c>
      <c r="G976">
        <v>3</v>
      </c>
      <c r="H976">
        <v>6</v>
      </c>
      <c r="I976">
        <v>0</v>
      </c>
      <c r="J976">
        <v>87</v>
      </c>
      <c r="K976">
        <v>29</v>
      </c>
      <c r="L976">
        <v>3.0000002630825899</v>
      </c>
      <c r="M976">
        <v>4.2413796822891801</v>
      </c>
      <c r="N976">
        <v>0.62068970960329495</v>
      </c>
      <c r="O976">
        <v>0.312328767123287</v>
      </c>
      <c r="P976">
        <v>0.32727272727272699</v>
      </c>
      <c r="Q976">
        <v>6.0000005261651799</v>
      </c>
      <c r="R976">
        <v>4.9165796244879996</v>
      </c>
      <c r="S976">
        <v>0.85778087377548196</v>
      </c>
      <c r="T976">
        <v>8.6850313469767553</v>
      </c>
      <c r="U976">
        <v>1.7816093516390801</v>
      </c>
    </row>
    <row r="977" spans="1:21" x14ac:dyDescent="0.45">
      <c r="A977">
        <v>1982</v>
      </c>
      <c r="B977" t="s">
        <v>1635</v>
      </c>
      <c r="C977" t="s">
        <v>140</v>
      </c>
      <c r="D977">
        <v>23</v>
      </c>
      <c r="E977">
        <v>23</v>
      </c>
      <c r="F977">
        <v>1</v>
      </c>
      <c r="G977">
        <v>5</v>
      </c>
      <c r="H977">
        <v>10</v>
      </c>
      <c r="I977">
        <v>0</v>
      </c>
      <c r="J977">
        <v>121.1</v>
      </c>
      <c r="K977">
        <v>71</v>
      </c>
      <c r="L977">
        <v>5.2664837372531901</v>
      </c>
      <c r="M977">
        <v>4.3021979825448602</v>
      </c>
      <c r="N977">
        <v>1.11263740927884</v>
      </c>
      <c r="O977">
        <v>0.26415094339622602</v>
      </c>
      <c r="P977">
        <v>0.28388746803068998</v>
      </c>
      <c r="Q977">
        <v>4.6730771189711398</v>
      </c>
      <c r="R977">
        <v>4.66164752918516</v>
      </c>
      <c r="S977">
        <v>0.856825351715087</v>
      </c>
      <c r="T977">
        <v>6.0350307381671353</v>
      </c>
      <c r="U977">
        <v>1.5164835800541201</v>
      </c>
    </row>
    <row r="978" spans="1:21" x14ac:dyDescent="0.45">
      <c r="A978">
        <v>1936</v>
      </c>
      <c r="B978" t="s">
        <v>1129</v>
      </c>
      <c r="C978" t="s">
        <v>54</v>
      </c>
      <c r="D978">
        <v>26</v>
      </c>
      <c r="E978">
        <v>15</v>
      </c>
      <c r="F978">
        <v>0.57692307692307687</v>
      </c>
      <c r="G978">
        <v>8</v>
      </c>
      <c r="H978">
        <v>8</v>
      </c>
      <c r="I978">
        <v>5</v>
      </c>
      <c r="J978">
        <v>125.2</v>
      </c>
      <c r="K978">
        <v>32</v>
      </c>
      <c r="L978">
        <v>2.2917765390234899</v>
      </c>
      <c r="M978">
        <v>2.5782486064014201</v>
      </c>
      <c r="N978">
        <v>0.50132611791138804</v>
      </c>
      <c r="O978">
        <v>0.27416173570019697</v>
      </c>
      <c r="P978">
        <v>0.28205128205128199</v>
      </c>
      <c r="Q978">
        <v>3.5809008422241999</v>
      </c>
      <c r="R978">
        <v>4.4357870358288798</v>
      </c>
      <c r="S978">
        <v>0.85647654533386197</v>
      </c>
      <c r="T978">
        <v>5.3365077055417558</v>
      </c>
      <c r="U978">
        <v>1.3925725497538499</v>
      </c>
    </row>
    <row r="979" spans="1:21" x14ac:dyDescent="0.45">
      <c r="A979">
        <v>1993</v>
      </c>
      <c r="B979" t="s">
        <v>1363</v>
      </c>
      <c r="C979" t="s">
        <v>95</v>
      </c>
      <c r="D979">
        <v>8</v>
      </c>
      <c r="E979">
        <v>8</v>
      </c>
      <c r="F979">
        <v>1</v>
      </c>
      <c r="G979">
        <v>3</v>
      </c>
      <c r="H979">
        <v>3</v>
      </c>
      <c r="I979">
        <v>0</v>
      </c>
      <c r="J979">
        <v>49</v>
      </c>
      <c r="K979">
        <v>33</v>
      </c>
      <c r="L979">
        <v>6.0612244897959098</v>
      </c>
      <c r="M979">
        <v>2.93877551020408</v>
      </c>
      <c r="N979">
        <v>0.73469387755102</v>
      </c>
      <c r="O979">
        <v>0.25520833333333298</v>
      </c>
      <c r="P979">
        <v>0.29032258064516098</v>
      </c>
      <c r="Q979">
        <v>4.0408163265306101</v>
      </c>
      <c r="R979">
        <v>3.8046742517120902</v>
      </c>
      <c r="S979">
        <v>0.85623103380203203</v>
      </c>
      <c r="T979">
        <v>17.338678434491147</v>
      </c>
      <c r="U979">
        <v>1.3265306122448901</v>
      </c>
    </row>
    <row r="980" spans="1:21" x14ac:dyDescent="0.45">
      <c r="A980">
        <v>1995</v>
      </c>
      <c r="B980" t="s">
        <v>2000</v>
      </c>
      <c r="C980" t="s">
        <v>762</v>
      </c>
      <c r="D980">
        <v>18</v>
      </c>
      <c r="E980">
        <v>18</v>
      </c>
      <c r="F980">
        <v>1</v>
      </c>
      <c r="G980">
        <v>5</v>
      </c>
      <c r="H980">
        <v>7</v>
      </c>
      <c r="I980">
        <v>0</v>
      </c>
      <c r="J980">
        <v>96.1</v>
      </c>
      <c r="K980">
        <v>51</v>
      </c>
      <c r="L980">
        <v>4.7647061339226502</v>
      </c>
      <c r="M980">
        <v>4.7647061339226502</v>
      </c>
      <c r="N980">
        <v>0.84083049422164402</v>
      </c>
      <c r="O980">
        <v>0.26984126984126899</v>
      </c>
      <c r="P980">
        <v>0.29245283018867901</v>
      </c>
      <c r="Q980">
        <v>5.9792390700205802</v>
      </c>
      <c r="R980">
        <v>5.0029510270170299</v>
      </c>
      <c r="S980">
        <v>0.85437919944524698</v>
      </c>
      <c r="T980">
        <v>7.6894127950072226</v>
      </c>
      <c r="U980">
        <v>1.58823537797421</v>
      </c>
    </row>
    <row r="981" spans="1:21" x14ac:dyDescent="0.45">
      <c r="A981">
        <v>1973</v>
      </c>
      <c r="B981" t="s">
        <v>1931</v>
      </c>
      <c r="C981" t="s">
        <v>106</v>
      </c>
      <c r="D981">
        <v>12</v>
      </c>
      <c r="E981">
        <v>7</v>
      </c>
      <c r="F981">
        <v>0.58333333333333337</v>
      </c>
      <c r="G981">
        <v>3</v>
      </c>
      <c r="H981">
        <v>2</v>
      </c>
      <c r="I981">
        <v>0</v>
      </c>
      <c r="J981">
        <v>54.2</v>
      </c>
      <c r="K981">
        <v>24</v>
      </c>
      <c r="L981">
        <v>3.9512172145278099</v>
      </c>
      <c r="M981">
        <v>2.96341291089586</v>
      </c>
      <c r="N981">
        <v>0.65853620242130295</v>
      </c>
      <c r="O981">
        <v>0.31818181818181801</v>
      </c>
      <c r="P981">
        <v>0.34375</v>
      </c>
      <c r="Q981">
        <v>5.5975577205810696</v>
      </c>
      <c r="R981">
        <v>3.6263824596782999</v>
      </c>
      <c r="S981">
        <v>0.85397964715957597</v>
      </c>
      <c r="T981">
        <v>11.528725236654276</v>
      </c>
      <c r="U981">
        <v>1.60975516147429</v>
      </c>
    </row>
    <row r="982" spans="1:21" x14ac:dyDescent="0.45">
      <c r="A982">
        <v>1926</v>
      </c>
      <c r="B982" t="s">
        <v>1563</v>
      </c>
      <c r="C982" t="s">
        <v>193</v>
      </c>
      <c r="D982">
        <v>11</v>
      </c>
      <c r="E982">
        <v>7</v>
      </c>
      <c r="F982">
        <v>0.63636363636363635</v>
      </c>
      <c r="G982">
        <v>2</v>
      </c>
      <c r="H982">
        <v>4</v>
      </c>
      <c r="I982">
        <v>0</v>
      </c>
      <c r="J982">
        <v>74.2</v>
      </c>
      <c r="K982">
        <v>16</v>
      </c>
      <c r="L982">
        <v>1.9285705089573399</v>
      </c>
      <c r="M982">
        <v>2.8928557634360201</v>
      </c>
      <c r="N982">
        <v>0.48214262723933599</v>
      </c>
      <c r="O982">
        <v>0.272425249169435</v>
      </c>
      <c r="P982">
        <v>0.277580071174377</v>
      </c>
      <c r="Q982">
        <v>4.4598193019638597</v>
      </c>
      <c r="R982">
        <v>4.2999027043583897</v>
      </c>
      <c r="S982">
        <v>0.85335510969161898</v>
      </c>
      <c r="T982">
        <v>12.567593433640207</v>
      </c>
      <c r="U982">
        <v>1.4196421802047099</v>
      </c>
    </row>
    <row r="983" spans="1:21" x14ac:dyDescent="0.45">
      <c r="A983">
        <v>2009</v>
      </c>
      <c r="B983" t="s">
        <v>845</v>
      </c>
      <c r="C983" t="s">
        <v>168</v>
      </c>
      <c r="D983">
        <v>9</v>
      </c>
      <c r="E983">
        <v>9</v>
      </c>
      <c r="F983">
        <v>1</v>
      </c>
      <c r="G983">
        <v>5</v>
      </c>
      <c r="H983">
        <v>1</v>
      </c>
      <c r="I983">
        <v>0</v>
      </c>
      <c r="J983">
        <v>52.2</v>
      </c>
      <c r="K983">
        <v>33</v>
      </c>
      <c r="L983">
        <v>5.6392399617216897</v>
      </c>
      <c r="M983">
        <v>2.5632908916916701</v>
      </c>
      <c r="N983">
        <v>0.68354423778444695</v>
      </c>
      <c r="O983">
        <v>0.25628140703517499</v>
      </c>
      <c r="P983">
        <v>0.29012345679012302</v>
      </c>
      <c r="Q983">
        <v>2.7341769511377798</v>
      </c>
      <c r="R983">
        <v>3.7996153370307599</v>
      </c>
      <c r="S983">
        <v>0.85319215059280396</v>
      </c>
      <c r="T983">
        <v>15.357458710670471</v>
      </c>
      <c r="U983">
        <v>1.25316443593815</v>
      </c>
    </row>
    <row r="984" spans="1:21" x14ac:dyDescent="0.45">
      <c r="A984">
        <v>1950</v>
      </c>
      <c r="B984" t="s">
        <v>1488</v>
      </c>
      <c r="C984" t="s">
        <v>37</v>
      </c>
      <c r="D984">
        <v>32</v>
      </c>
      <c r="E984">
        <v>20</v>
      </c>
      <c r="F984">
        <v>0.625</v>
      </c>
      <c r="G984">
        <v>8</v>
      </c>
      <c r="H984">
        <v>10</v>
      </c>
      <c r="I984">
        <v>1</v>
      </c>
      <c r="J984">
        <v>153</v>
      </c>
      <c r="K984">
        <v>60</v>
      </c>
      <c r="L984">
        <v>3.52941176470588</v>
      </c>
      <c r="M984">
        <v>5.1764705882352899</v>
      </c>
      <c r="N984">
        <v>1</v>
      </c>
      <c r="O984">
        <v>0.24</v>
      </c>
      <c r="P984">
        <v>0.24297188755019999</v>
      </c>
      <c r="Q984">
        <v>4.2941176470588198</v>
      </c>
      <c r="R984">
        <v>4.9890755179660697</v>
      </c>
      <c r="S984">
        <v>0.85139727592468195</v>
      </c>
      <c r="T984">
        <v>4.3101987093687022</v>
      </c>
      <c r="U984">
        <v>1.47712418300653</v>
      </c>
    </row>
    <row r="985" spans="1:21" x14ac:dyDescent="0.45">
      <c r="A985">
        <v>1943</v>
      </c>
      <c r="B985" t="s">
        <v>1433</v>
      </c>
      <c r="C985" t="s">
        <v>355</v>
      </c>
      <c r="D985">
        <v>33</v>
      </c>
      <c r="E985">
        <v>26</v>
      </c>
      <c r="F985">
        <v>0.78787878787878785</v>
      </c>
      <c r="G985">
        <v>6</v>
      </c>
      <c r="H985">
        <v>16</v>
      </c>
      <c r="I985">
        <v>1</v>
      </c>
      <c r="J985">
        <v>208</v>
      </c>
      <c r="K985">
        <v>65</v>
      </c>
      <c r="L985">
        <v>2.8125</v>
      </c>
      <c r="M985">
        <v>4.7596153846153797</v>
      </c>
      <c r="N985">
        <v>0.34615384615384598</v>
      </c>
      <c r="O985">
        <v>0.24094881398252099</v>
      </c>
      <c r="P985">
        <v>0.254120879120879</v>
      </c>
      <c r="Q985">
        <v>4.1971153846153797</v>
      </c>
      <c r="R985">
        <v>4.2024071289942801</v>
      </c>
      <c r="S985">
        <v>0.85069799423217696</v>
      </c>
      <c r="T985">
        <v>4.1761537898670511</v>
      </c>
      <c r="U985">
        <v>1.4567307692307601</v>
      </c>
    </row>
    <row r="986" spans="1:21" x14ac:dyDescent="0.45">
      <c r="A986">
        <v>1920</v>
      </c>
      <c r="B986" t="s">
        <v>1868</v>
      </c>
      <c r="C986" t="s">
        <v>762</v>
      </c>
      <c r="D986">
        <v>17</v>
      </c>
      <c r="E986">
        <v>12</v>
      </c>
      <c r="F986">
        <v>0.70588235294117652</v>
      </c>
      <c r="G986">
        <v>3</v>
      </c>
      <c r="H986">
        <v>11</v>
      </c>
      <c r="I986">
        <v>0</v>
      </c>
      <c r="J986">
        <v>106.1</v>
      </c>
      <c r="K986">
        <v>58</v>
      </c>
      <c r="L986">
        <v>4.9090923767007197</v>
      </c>
      <c r="M986">
        <v>3.4702204731849902</v>
      </c>
      <c r="N986">
        <v>0.25391857120865802</v>
      </c>
      <c r="O986">
        <v>0.28235294117646997</v>
      </c>
      <c r="P986">
        <v>0.32142857142857101</v>
      </c>
      <c r="Q986">
        <v>5.3322899953818199</v>
      </c>
      <c r="R986">
        <v>3.43308009117575</v>
      </c>
      <c r="S986">
        <v>0.84815219044685297</v>
      </c>
      <c r="T986">
        <v>8.0823914619053046</v>
      </c>
      <c r="U986">
        <v>1.5141070357257</v>
      </c>
    </row>
    <row r="987" spans="1:21" x14ac:dyDescent="0.45">
      <c r="A987">
        <v>1922</v>
      </c>
      <c r="B987" t="s">
        <v>1377</v>
      </c>
      <c r="C987" t="s">
        <v>34</v>
      </c>
      <c r="D987">
        <v>11</v>
      </c>
      <c r="E987">
        <v>10</v>
      </c>
      <c r="F987">
        <v>0.90909090909090906</v>
      </c>
      <c r="G987">
        <v>4</v>
      </c>
      <c r="H987">
        <v>6</v>
      </c>
      <c r="I987">
        <v>0</v>
      </c>
      <c r="J987">
        <v>75.099999999999994</v>
      </c>
      <c r="K987">
        <v>9</v>
      </c>
      <c r="L987">
        <v>1.07522174710651</v>
      </c>
      <c r="M987">
        <v>2.2699125772248601</v>
      </c>
      <c r="N987">
        <v>0.35840724903550503</v>
      </c>
      <c r="O987">
        <v>0.28999999999999998</v>
      </c>
      <c r="P987">
        <v>0.29166666666666602</v>
      </c>
      <c r="Q987">
        <v>4.0619488224023899</v>
      </c>
      <c r="R987">
        <v>4.2256950556697497</v>
      </c>
      <c r="S987">
        <v>0.846141397953033</v>
      </c>
      <c r="T987">
        <v>12.461355133490121</v>
      </c>
      <c r="U987">
        <v>1.4070803110282799</v>
      </c>
    </row>
    <row r="988" spans="1:21" x14ac:dyDescent="0.45">
      <c r="A988">
        <v>1954</v>
      </c>
      <c r="B988" t="s">
        <v>1199</v>
      </c>
      <c r="C988" t="s">
        <v>240</v>
      </c>
      <c r="D988">
        <v>13</v>
      </c>
      <c r="E988">
        <v>10</v>
      </c>
      <c r="F988">
        <v>0.76923076923076927</v>
      </c>
      <c r="G988">
        <v>0</v>
      </c>
      <c r="H988">
        <v>4</v>
      </c>
      <c r="I988">
        <v>0</v>
      </c>
      <c r="J988">
        <v>58</v>
      </c>
      <c r="K988">
        <v>17</v>
      </c>
      <c r="L988">
        <v>2.63793103448275</v>
      </c>
      <c r="M988">
        <v>4.3448275862068897</v>
      </c>
      <c r="N988">
        <v>0.31034482758620602</v>
      </c>
      <c r="O988">
        <v>0.26956521739130401</v>
      </c>
      <c r="P988">
        <v>0.28436018957345899</v>
      </c>
      <c r="Q988">
        <v>3.72413793103448</v>
      </c>
      <c r="R988">
        <v>3.81162378048074</v>
      </c>
      <c r="S988">
        <v>0.84067863225936801</v>
      </c>
      <c r="T988">
        <v>10.476149109693663</v>
      </c>
      <c r="U988">
        <v>1.55172413793103</v>
      </c>
    </row>
    <row r="989" spans="1:21" x14ac:dyDescent="0.45">
      <c r="A989">
        <v>1923</v>
      </c>
      <c r="B989" t="s">
        <v>1561</v>
      </c>
      <c r="C989" t="s">
        <v>199</v>
      </c>
      <c r="D989">
        <v>42</v>
      </c>
      <c r="E989">
        <v>24</v>
      </c>
      <c r="F989">
        <v>0.5714285714285714</v>
      </c>
      <c r="G989">
        <v>11</v>
      </c>
      <c r="H989">
        <v>10</v>
      </c>
      <c r="I989">
        <v>1</v>
      </c>
      <c r="J989">
        <v>194</v>
      </c>
      <c r="K989">
        <v>55</v>
      </c>
      <c r="L989">
        <v>2.55154639175257</v>
      </c>
      <c r="M989">
        <v>3.4793814432989598</v>
      </c>
      <c r="N989">
        <v>0.55670103092783496</v>
      </c>
      <c r="O989">
        <v>0.29219143576826101</v>
      </c>
      <c r="P989">
        <v>0.30261348005501998</v>
      </c>
      <c r="Q989">
        <v>4.4536082474226797</v>
      </c>
      <c r="R989">
        <v>4.5894808857711302</v>
      </c>
      <c r="S989">
        <v>0.83945691585540705</v>
      </c>
      <c r="T989">
        <v>3.2379052468708562</v>
      </c>
      <c r="U989">
        <v>1.5824742268041201</v>
      </c>
    </row>
    <row r="990" spans="1:21" x14ac:dyDescent="0.45">
      <c r="A990">
        <v>1925</v>
      </c>
      <c r="B990" t="s">
        <v>1535</v>
      </c>
      <c r="C990" t="s">
        <v>790</v>
      </c>
      <c r="D990">
        <v>34</v>
      </c>
      <c r="E990">
        <v>23</v>
      </c>
      <c r="F990">
        <v>0.67647058823529416</v>
      </c>
      <c r="G990">
        <v>7</v>
      </c>
      <c r="H990">
        <v>12</v>
      </c>
      <c r="I990">
        <v>1</v>
      </c>
      <c r="J990">
        <v>157</v>
      </c>
      <c r="K990">
        <v>32</v>
      </c>
      <c r="L990">
        <v>1.8343949044585901</v>
      </c>
      <c r="M990">
        <v>3.5541401273885298</v>
      </c>
      <c r="N990">
        <v>0.34394904458598702</v>
      </c>
      <c r="O990">
        <v>0.286871961102106</v>
      </c>
      <c r="P990">
        <v>0.295336787564766</v>
      </c>
      <c r="Q990">
        <v>4.4140127388534998</v>
      </c>
      <c r="R990">
        <v>4.6638362477539399</v>
      </c>
      <c r="S990">
        <v>0.83886766433715798</v>
      </c>
      <c r="T990">
        <v>3.9969576947829295</v>
      </c>
      <c r="U990">
        <v>1.52229299363057</v>
      </c>
    </row>
    <row r="991" spans="1:21" x14ac:dyDescent="0.45">
      <c r="A991">
        <v>2014</v>
      </c>
      <c r="B991" t="s">
        <v>201</v>
      </c>
      <c r="C991" t="s">
        <v>73</v>
      </c>
      <c r="D991">
        <v>12</v>
      </c>
      <c r="E991">
        <v>12</v>
      </c>
      <c r="F991">
        <v>1</v>
      </c>
      <c r="G991">
        <v>7</v>
      </c>
      <c r="H991">
        <v>3</v>
      </c>
      <c r="I991">
        <v>0</v>
      </c>
      <c r="J991">
        <v>70</v>
      </c>
      <c r="K991">
        <v>65</v>
      </c>
      <c r="L991">
        <v>8.3571419462866707</v>
      </c>
      <c r="M991">
        <v>3.7285710221894299</v>
      </c>
      <c r="N991">
        <v>0.51428565823302497</v>
      </c>
      <c r="O991">
        <v>0.196850393700787</v>
      </c>
      <c r="P991">
        <v>0.248648648648648</v>
      </c>
      <c r="Q991">
        <v>2.9571425348398899</v>
      </c>
      <c r="R991">
        <v>3.4322521359579898</v>
      </c>
      <c r="S991">
        <v>0.837088763713836</v>
      </c>
      <c r="T991">
        <v>11.300698310136786</v>
      </c>
      <c r="U991">
        <v>1.12857130556691</v>
      </c>
    </row>
    <row r="992" spans="1:21" x14ac:dyDescent="0.45">
      <c r="A992">
        <v>2017</v>
      </c>
      <c r="B992" t="s">
        <v>1226</v>
      </c>
      <c r="C992" t="s">
        <v>196</v>
      </c>
      <c r="D992">
        <v>20</v>
      </c>
      <c r="E992">
        <v>20</v>
      </c>
      <c r="F992">
        <v>1</v>
      </c>
      <c r="G992">
        <v>10</v>
      </c>
      <c r="H992">
        <v>3</v>
      </c>
      <c r="I992">
        <v>0</v>
      </c>
      <c r="J992">
        <v>117.1</v>
      </c>
      <c r="K992">
        <v>72</v>
      </c>
      <c r="L992">
        <v>5.5227275121310599</v>
      </c>
      <c r="M992">
        <v>2.3011364633879401</v>
      </c>
      <c r="N992">
        <v>1.45738642681236</v>
      </c>
      <c r="O992">
        <v>0.243792325056433</v>
      </c>
      <c r="P992">
        <v>0.25284090909090901</v>
      </c>
      <c r="Q992">
        <v>3.7585228902002998</v>
      </c>
      <c r="R992">
        <v>4.90479886086026</v>
      </c>
      <c r="S992">
        <v>0.835865318775177</v>
      </c>
      <c r="T992">
        <v>6.7705090820789335</v>
      </c>
      <c r="U992">
        <v>1.1761364146205</v>
      </c>
    </row>
    <row r="993" spans="1:21" x14ac:dyDescent="0.45">
      <c r="A993">
        <v>1935</v>
      </c>
      <c r="B993" t="s">
        <v>1004</v>
      </c>
      <c r="C993" t="s">
        <v>30</v>
      </c>
      <c r="D993">
        <v>31</v>
      </c>
      <c r="E993">
        <v>18</v>
      </c>
      <c r="F993">
        <v>0.58064516129032262</v>
      </c>
      <c r="G993">
        <v>13</v>
      </c>
      <c r="H993">
        <v>5</v>
      </c>
      <c r="I993">
        <v>1</v>
      </c>
      <c r="J993">
        <v>142.19999999999999</v>
      </c>
      <c r="K993">
        <v>53</v>
      </c>
      <c r="L993">
        <v>3.3434571095333001</v>
      </c>
      <c r="M993">
        <v>4.2897185556276298</v>
      </c>
      <c r="N993">
        <v>0.378504578437732</v>
      </c>
      <c r="O993">
        <v>0.24635036496350299</v>
      </c>
      <c r="P993">
        <v>0.26380368098159501</v>
      </c>
      <c r="Q993">
        <v>3.2803730131270101</v>
      </c>
      <c r="R993">
        <v>4.49932978534531</v>
      </c>
      <c r="S993">
        <v>0.83377057313919001</v>
      </c>
      <c r="T993">
        <v>4.3571236402757672</v>
      </c>
      <c r="U993">
        <v>1.4228968411640599</v>
      </c>
    </row>
    <row r="994" spans="1:21" x14ac:dyDescent="0.45">
      <c r="A994">
        <v>1925</v>
      </c>
      <c r="B994" t="s">
        <v>1799</v>
      </c>
      <c r="C994" t="s">
        <v>762</v>
      </c>
      <c r="D994">
        <v>10</v>
      </c>
      <c r="E994">
        <v>9</v>
      </c>
      <c r="F994">
        <v>0.9</v>
      </c>
      <c r="G994">
        <v>1</v>
      </c>
      <c r="H994">
        <v>8</v>
      </c>
      <c r="I994">
        <v>0</v>
      </c>
      <c r="J994">
        <v>70.099999999999994</v>
      </c>
      <c r="K994">
        <v>22</v>
      </c>
      <c r="L994">
        <v>2.8151672255155602</v>
      </c>
      <c r="M994">
        <v>4.7345994247307202</v>
      </c>
      <c r="O994">
        <v>0.25</v>
      </c>
      <c r="Q994">
        <v>5.1184858645737501</v>
      </c>
      <c r="S994">
        <v>0.83281773328781095</v>
      </c>
      <c r="T994">
        <v>13.491647279262537</v>
      </c>
      <c r="U994">
        <v>1.50710972679116</v>
      </c>
    </row>
    <row r="995" spans="1:21" x14ac:dyDescent="0.45">
      <c r="A995">
        <v>1981</v>
      </c>
      <c r="B995" t="s">
        <v>1303</v>
      </c>
      <c r="C995" t="s">
        <v>73</v>
      </c>
      <c r="D995">
        <v>19</v>
      </c>
      <c r="E995">
        <v>19</v>
      </c>
      <c r="F995">
        <v>1</v>
      </c>
      <c r="G995">
        <v>6</v>
      </c>
      <c r="H995">
        <v>7</v>
      </c>
      <c r="I995">
        <v>0</v>
      </c>
      <c r="J995">
        <v>119.2</v>
      </c>
      <c r="K995">
        <v>50</v>
      </c>
      <c r="L995">
        <v>3.7604460021161601</v>
      </c>
      <c r="M995">
        <v>3.0083568016929298</v>
      </c>
      <c r="N995">
        <v>0.67688028038090997</v>
      </c>
      <c r="O995">
        <v>0.26039387308533901</v>
      </c>
      <c r="P995">
        <v>0.276381909547738</v>
      </c>
      <c r="Q995">
        <v>3.91086384220081</v>
      </c>
      <c r="R995">
        <v>3.77015552477538</v>
      </c>
      <c r="S995">
        <v>0.83234983682632402</v>
      </c>
      <c r="T995">
        <v>7.0968775560981312</v>
      </c>
      <c r="U995">
        <v>1.32869092074771</v>
      </c>
    </row>
    <row r="996" spans="1:21" x14ac:dyDescent="0.45">
      <c r="A996">
        <v>2012</v>
      </c>
      <c r="B996" t="s">
        <v>316</v>
      </c>
      <c r="C996" t="s">
        <v>184</v>
      </c>
      <c r="D996">
        <v>16</v>
      </c>
      <c r="E996">
        <v>16</v>
      </c>
      <c r="F996">
        <v>1</v>
      </c>
      <c r="G996">
        <v>5</v>
      </c>
      <c r="H996">
        <v>8</v>
      </c>
      <c r="I996">
        <v>0</v>
      </c>
      <c r="J996">
        <v>84.2</v>
      </c>
      <c r="K996">
        <v>74</v>
      </c>
      <c r="L996">
        <v>7.8661426773843397</v>
      </c>
      <c r="M996">
        <v>3.1889767611017601</v>
      </c>
      <c r="N996">
        <v>1.48818915518082</v>
      </c>
      <c r="O996">
        <v>0.29565217391304299</v>
      </c>
      <c r="P996">
        <v>0.34241245136186699</v>
      </c>
      <c r="Q996">
        <v>6.1653550714633996</v>
      </c>
      <c r="R996">
        <v>4.6298853503770303</v>
      </c>
      <c r="S996">
        <v>0.83008164167404097</v>
      </c>
      <c r="T996">
        <v>8.4045766219496656</v>
      </c>
      <c r="U996">
        <v>1.55905530542752</v>
      </c>
    </row>
    <row r="997" spans="1:21" x14ac:dyDescent="0.45">
      <c r="A997">
        <v>1921</v>
      </c>
      <c r="B997" t="s">
        <v>904</v>
      </c>
      <c r="C997" t="s">
        <v>46</v>
      </c>
      <c r="D997">
        <v>14</v>
      </c>
      <c r="E997">
        <v>10</v>
      </c>
      <c r="F997">
        <v>0.7142857142857143</v>
      </c>
      <c r="G997">
        <v>5</v>
      </c>
      <c r="H997">
        <v>4</v>
      </c>
      <c r="I997">
        <v>0</v>
      </c>
      <c r="J997">
        <v>81.2</v>
      </c>
      <c r="K997">
        <v>35</v>
      </c>
      <c r="L997">
        <v>3.85714117556275</v>
      </c>
      <c r="M997">
        <v>3.0857129404501999</v>
      </c>
      <c r="N997">
        <v>0.44081613435002898</v>
      </c>
      <c r="O997">
        <v>0.25705329153605</v>
      </c>
      <c r="P997">
        <v>0.27857142857142803</v>
      </c>
      <c r="Q997">
        <v>2.9755089068626899</v>
      </c>
      <c r="R997">
        <v>4.2016679245530897</v>
      </c>
      <c r="S997">
        <v>0.829539895057678</v>
      </c>
      <c r="T997">
        <v>9.5989616428102753</v>
      </c>
      <c r="U997">
        <v>1.3469381882917499</v>
      </c>
    </row>
    <row r="998" spans="1:21" x14ac:dyDescent="0.45">
      <c r="A998">
        <v>1996</v>
      </c>
      <c r="B998" t="s">
        <v>653</v>
      </c>
      <c r="C998" t="s">
        <v>199</v>
      </c>
      <c r="D998">
        <v>11</v>
      </c>
      <c r="E998">
        <v>11</v>
      </c>
      <c r="F998">
        <v>1</v>
      </c>
      <c r="G998">
        <v>1</v>
      </c>
      <c r="H998">
        <v>6</v>
      </c>
      <c r="I998">
        <v>0</v>
      </c>
      <c r="J998">
        <v>59</v>
      </c>
      <c r="K998">
        <v>44</v>
      </c>
      <c r="L998">
        <v>6.71186440677966</v>
      </c>
      <c r="M998">
        <v>4.7288135593220302</v>
      </c>
      <c r="N998">
        <v>1.06779661016949</v>
      </c>
      <c r="O998">
        <v>0.26495726495726402</v>
      </c>
      <c r="P998">
        <v>0.30054644808743097</v>
      </c>
      <c r="Q998">
        <v>4.5762711864406702</v>
      </c>
      <c r="R998">
        <v>4.9003864352985902</v>
      </c>
      <c r="S998">
        <v>0.82908755540847701</v>
      </c>
      <c r="T998">
        <v>12.210198543288479</v>
      </c>
      <c r="U998">
        <v>1.57627118644067</v>
      </c>
    </row>
    <row r="999" spans="1:21" x14ac:dyDescent="0.45">
      <c r="A999">
        <v>1945</v>
      </c>
      <c r="B999" t="s">
        <v>1170</v>
      </c>
      <c r="C999" t="s">
        <v>199</v>
      </c>
      <c r="D999">
        <v>26</v>
      </c>
      <c r="E999">
        <v>18</v>
      </c>
      <c r="F999">
        <v>0.69230769230769229</v>
      </c>
      <c r="G999">
        <v>6</v>
      </c>
      <c r="H999">
        <v>8</v>
      </c>
      <c r="I999">
        <v>1</v>
      </c>
      <c r="J999">
        <v>134.19999999999999</v>
      </c>
      <c r="K999">
        <v>42</v>
      </c>
      <c r="L999">
        <v>2.80692995095924</v>
      </c>
      <c r="M999">
        <v>3.87623659894372</v>
      </c>
      <c r="N999">
        <v>0.53465332399223697</v>
      </c>
      <c r="O999">
        <v>0.22941176470588201</v>
      </c>
      <c r="P999">
        <v>0.23695652173913001</v>
      </c>
      <c r="Q999">
        <v>3.6757416024466298</v>
      </c>
      <c r="R999">
        <v>4.1747492574545602</v>
      </c>
      <c r="S999">
        <v>0.82862114906311002</v>
      </c>
      <c r="T999">
        <v>5.1629471595470697</v>
      </c>
      <c r="U999">
        <v>1.29950460692557</v>
      </c>
    </row>
    <row r="1000" spans="1:21" x14ac:dyDescent="0.45">
      <c r="A1000">
        <v>2007</v>
      </c>
      <c r="B1000" t="s">
        <v>1845</v>
      </c>
      <c r="C1000" t="s">
        <v>54</v>
      </c>
      <c r="D1000">
        <v>10</v>
      </c>
      <c r="E1000">
        <v>10</v>
      </c>
      <c r="F1000">
        <v>1</v>
      </c>
      <c r="G1000">
        <v>3</v>
      </c>
      <c r="H1000">
        <v>3</v>
      </c>
      <c r="I1000">
        <v>0</v>
      </c>
      <c r="J1000">
        <v>56.1</v>
      </c>
      <c r="K1000">
        <v>27</v>
      </c>
      <c r="L1000">
        <v>4.3136098569258099</v>
      </c>
      <c r="M1000">
        <v>1.27810662427431</v>
      </c>
      <c r="N1000">
        <v>1.27810662427431</v>
      </c>
      <c r="O1000">
        <v>0.31950207468879599</v>
      </c>
      <c r="P1000">
        <v>0.33495145631067902</v>
      </c>
      <c r="Q1000">
        <v>5.2721898251315498</v>
      </c>
      <c r="R1000">
        <v>4.60646916942384</v>
      </c>
      <c r="S1000">
        <v>0.82718914747238104</v>
      </c>
      <c r="T1000">
        <v>13.400464189052574</v>
      </c>
      <c r="U1000">
        <v>1.5088758758794001</v>
      </c>
    </row>
    <row r="1001" spans="1:21" x14ac:dyDescent="0.45">
      <c r="A1001">
        <v>1937</v>
      </c>
      <c r="B1001" t="s">
        <v>869</v>
      </c>
      <c r="C1001" t="s">
        <v>46</v>
      </c>
      <c r="D1001">
        <v>12</v>
      </c>
      <c r="E1001">
        <v>10</v>
      </c>
      <c r="F1001">
        <v>0.83333333333333337</v>
      </c>
      <c r="G1001">
        <v>7</v>
      </c>
      <c r="H1001">
        <v>4</v>
      </c>
      <c r="I1001">
        <v>0</v>
      </c>
      <c r="J1001">
        <v>82.1</v>
      </c>
      <c r="K1001">
        <v>31</v>
      </c>
      <c r="L1001">
        <v>3.3886654329899399</v>
      </c>
      <c r="M1001">
        <v>2.1862357632193201</v>
      </c>
      <c r="N1001">
        <v>0.87449430528772798</v>
      </c>
      <c r="O1001">
        <v>0.25079365079365001</v>
      </c>
      <c r="P1001">
        <v>0.25724637681159401</v>
      </c>
      <c r="Q1001">
        <v>2.8421064921851098</v>
      </c>
      <c r="R1001">
        <v>4.4756475179651698</v>
      </c>
      <c r="S1001">
        <v>0.82591080665588301</v>
      </c>
      <c r="T1001">
        <v>11.14979588985442</v>
      </c>
      <c r="U1001">
        <v>1.20242966977062</v>
      </c>
    </row>
    <row r="1002" spans="1:21" x14ac:dyDescent="0.45">
      <c r="A1002">
        <v>2009</v>
      </c>
      <c r="B1002" t="s">
        <v>1796</v>
      </c>
      <c r="C1002" t="s">
        <v>49</v>
      </c>
      <c r="D1002">
        <v>19</v>
      </c>
      <c r="E1002">
        <v>19</v>
      </c>
      <c r="F1002">
        <v>1</v>
      </c>
      <c r="G1002">
        <v>4</v>
      </c>
      <c r="H1002">
        <v>7</v>
      </c>
      <c r="I1002">
        <v>0</v>
      </c>
      <c r="J1002">
        <v>105.2</v>
      </c>
      <c r="K1002">
        <v>48</v>
      </c>
      <c r="L1002">
        <v>4.0883287644804698</v>
      </c>
      <c r="M1002">
        <v>2.04416438224023</v>
      </c>
      <c r="N1002">
        <v>1.1924292229734701</v>
      </c>
      <c r="O1002">
        <v>0.26603325415676898</v>
      </c>
      <c r="P1002">
        <v>0.27298050139275698</v>
      </c>
      <c r="Q1002">
        <v>5.1104109556005897</v>
      </c>
      <c r="R1002">
        <v>4.6775256659473001</v>
      </c>
      <c r="S1002">
        <v>0.82584697008132901</v>
      </c>
      <c r="T1002">
        <v>7.0414320606934373</v>
      </c>
      <c r="U1002">
        <v>1.2870664628920001</v>
      </c>
    </row>
    <row r="1003" spans="1:21" x14ac:dyDescent="0.45">
      <c r="A1003">
        <v>2018</v>
      </c>
      <c r="B1003" t="s">
        <v>1506</v>
      </c>
      <c r="C1003" t="s">
        <v>73</v>
      </c>
      <c r="D1003">
        <v>23</v>
      </c>
      <c r="E1003">
        <v>23</v>
      </c>
      <c r="F1003">
        <v>1</v>
      </c>
      <c r="G1003">
        <v>6</v>
      </c>
      <c r="H1003">
        <v>7</v>
      </c>
      <c r="I1003">
        <v>0</v>
      </c>
      <c r="J1003">
        <v>112</v>
      </c>
      <c r="K1003">
        <v>100</v>
      </c>
      <c r="L1003">
        <v>8.0357142857142794</v>
      </c>
      <c r="M1003">
        <v>3.6964285714285698</v>
      </c>
      <c r="N1003">
        <v>1.2053571428571399</v>
      </c>
      <c r="O1003">
        <v>0.28097345132743301</v>
      </c>
      <c r="P1003">
        <v>0.33234421364985101</v>
      </c>
      <c r="Q1003">
        <v>4.33928571428571</v>
      </c>
      <c r="R1003">
        <v>4.5086458614894296</v>
      </c>
      <c r="S1003">
        <v>0.82290142774581898</v>
      </c>
      <c r="T1003">
        <v>5.7960883171662037</v>
      </c>
      <c r="U1003">
        <v>1.5446428571428501</v>
      </c>
    </row>
    <row r="1004" spans="1:21" x14ac:dyDescent="0.45">
      <c r="A1004">
        <v>2010</v>
      </c>
      <c r="B1004" t="s">
        <v>1631</v>
      </c>
      <c r="C1004" t="s">
        <v>210</v>
      </c>
      <c r="D1004">
        <v>18</v>
      </c>
      <c r="E1004">
        <v>18</v>
      </c>
      <c r="F1004">
        <v>1</v>
      </c>
      <c r="G1004">
        <v>6</v>
      </c>
      <c r="H1004">
        <v>6</v>
      </c>
      <c r="I1004">
        <v>0</v>
      </c>
      <c r="J1004">
        <v>100.1</v>
      </c>
      <c r="K1004">
        <v>52</v>
      </c>
      <c r="L1004">
        <v>4.66445241838783</v>
      </c>
      <c r="M1004">
        <v>4.3056483862041501</v>
      </c>
      <c r="N1004">
        <v>0.80730907241327898</v>
      </c>
      <c r="O1004">
        <v>0.26700251889168702</v>
      </c>
      <c r="P1004">
        <v>0.288690476190476</v>
      </c>
      <c r="Q1004">
        <v>4.66445241838783</v>
      </c>
      <c r="R1004">
        <v>4.7622280218289896</v>
      </c>
      <c r="S1004">
        <v>0.82099044322967496</v>
      </c>
      <c r="T1004">
        <v>7.388913989067075</v>
      </c>
      <c r="U1004">
        <v>1.5348839154524001</v>
      </c>
    </row>
    <row r="1005" spans="1:21" x14ac:dyDescent="0.45">
      <c r="A1005">
        <v>1939</v>
      </c>
      <c r="B1005" t="s">
        <v>1448</v>
      </c>
      <c r="C1005" t="s">
        <v>240</v>
      </c>
      <c r="D1005">
        <v>20</v>
      </c>
      <c r="E1005">
        <v>11</v>
      </c>
      <c r="F1005">
        <v>0.55000000000000004</v>
      </c>
      <c r="G1005">
        <v>4</v>
      </c>
      <c r="H1005">
        <v>4</v>
      </c>
      <c r="I1005">
        <v>0</v>
      </c>
      <c r="J1005">
        <v>85.1</v>
      </c>
      <c r="K1005">
        <v>54</v>
      </c>
      <c r="L1005">
        <v>5.6953148762705403</v>
      </c>
      <c r="M1005">
        <v>5.9062524642805601</v>
      </c>
      <c r="N1005">
        <v>0.42187517602003999</v>
      </c>
      <c r="O1005">
        <v>0.235820895522388</v>
      </c>
      <c r="P1005">
        <v>0.27075812274368199</v>
      </c>
      <c r="Q1005">
        <v>4.2187517602003997</v>
      </c>
      <c r="R1005">
        <v>4.3263337989805697</v>
      </c>
      <c r="S1005">
        <v>0.82095932960510198</v>
      </c>
      <c r="T1005">
        <v>6.6497705698013254</v>
      </c>
      <c r="U1005">
        <v>1.5820319100751501</v>
      </c>
    </row>
    <row r="1006" spans="1:21" x14ac:dyDescent="0.45">
      <c r="A1006">
        <v>2023</v>
      </c>
      <c r="B1006" t="s">
        <v>55</v>
      </c>
      <c r="C1006" t="s">
        <v>56</v>
      </c>
      <c r="D1006">
        <v>21</v>
      </c>
      <c r="E1006">
        <v>21</v>
      </c>
      <c r="F1006">
        <v>1</v>
      </c>
      <c r="G1006">
        <v>5</v>
      </c>
      <c r="H1006">
        <v>8</v>
      </c>
      <c r="I1006">
        <v>0</v>
      </c>
      <c r="J1006">
        <v>102.2</v>
      </c>
      <c r="K1006">
        <v>128</v>
      </c>
      <c r="L1006">
        <v>11.220779498726399</v>
      </c>
      <c r="M1006">
        <v>3.4188312535182201</v>
      </c>
      <c r="N1006">
        <v>1.9285714763436099</v>
      </c>
      <c r="O1006">
        <v>0.24878048780487799</v>
      </c>
      <c r="P1006">
        <v>0.30769230769230699</v>
      </c>
      <c r="Q1006">
        <v>5.5227274095294296</v>
      </c>
      <c r="R1006">
        <v>4.7160793567270796</v>
      </c>
      <c r="S1006">
        <v>0.820639908313751</v>
      </c>
      <c r="T1006">
        <v>6.3306507212775074</v>
      </c>
      <c r="U1006">
        <v>1.3733766573962001</v>
      </c>
    </row>
    <row r="1007" spans="1:21" x14ac:dyDescent="0.45">
      <c r="A1007">
        <v>2012</v>
      </c>
      <c r="B1007" t="s">
        <v>1726</v>
      </c>
      <c r="C1007" t="s">
        <v>184</v>
      </c>
      <c r="D1007">
        <v>22</v>
      </c>
      <c r="E1007">
        <v>22</v>
      </c>
      <c r="F1007">
        <v>1</v>
      </c>
      <c r="G1007">
        <v>2</v>
      </c>
      <c r="H1007">
        <v>9</v>
      </c>
      <c r="I1007">
        <v>0</v>
      </c>
      <c r="J1007">
        <v>96.2</v>
      </c>
      <c r="K1007">
        <v>83</v>
      </c>
      <c r="L1007">
        <v>7.7275870200939298</v>
      </c>
      <c r="M1007">
        <v>4.2827590713773596</v>
      </c>
      <c r="N1007">
        <v>1.3034484130278901</v>
      </c>
      <c r="O1007">
        <v>0.25260416666666602</v>
      </c>
      <c r="P1007">
        <v>0.28919860627177701</v>
      </c>
      <c r="Q1007">
        <v>4.9344832778913004</v>
      </c>
      <c r="R1007">
        <v>4.8116936550526104</v>
      </c>
      <c r="S1007">
        <v>0.81914490461349398</v>
      </c>
      <c r="T1007">
        <v>6.0318852066993642</v>
      </c>
      <c r="U1007">
        <v>1.4793105004999001</v>
      </c>
    </row>
    <row r="1008" spans="1:21" x14ac:dyDescent="0.45">
      <c r="A1008">
        <v>1920</v>
      </c>
      <c r="B1008" t="s">
        <v>749</v>
      </c>
      <c r="C1008" t="s">
        <v>54</v>
      </c>
      <c r="D1008">
        <v>9</v>
      </c>
      <c r="E1008">
        <v>5</v>
      </c>
      <c r="F1008">
        <v>0.55555555555555558</v>
      </c>
      <c r="G1008">
        <v>4</v>
      </c>
      <c r="H1008">
        <v>2</v>
      </c>
      <c r="I1008">
        <v>0</v>
      </c>
      <c r="J1008">
        <v>49</v>
      </c>
      <c r="K1008">
        <v>17</v>
      </c>
      <c r="L1008">
        <v>3.1224489795918302</v>
      </c>
      <c r="M1008">
        <v>1.28571428571428</v>
      </c>
      <c r="N1008">
        <v>0</v>
      </c>
      <c r="O1008">
        <v>0.25</v>
      </c>
      <c r="P1008">
        <v>0.27485380116959002</v>
      </c>
      <c r="Q1008">
        <v>1.28571428571428</v>
      </c>
      <c r="R1008">
        <v>2.5989042262641702</v>
      </c>
      <c r="S1008">
        <v>0.81874799728393499</v>
      </c>
      <c r="T1008">
        <v>14.737463951110829</v>
      </c>
      <c r="U1008">
        <v>1.1020408163265301</v>
      </c>
    </row>
    <row r="1009" spans="1:21" x14ac:dyDescent="0.45">
      <c r="A1009">
        <v>1954</v>
      </c>
      <c r="B1009" t="s">
        <v>1623</v>
      </c>
      <c r="C1009" t="s">
        <v>106</v>
      </c>
      <c r="D1009">
        <v>33</v>
      </c>
      <c r="E1009">
        <v>23</v>
      </c>
      <c r="F1009">
        <v>0.69696969696969702</v>
      </c>
      <c r="G1009">
        <v>10</v>
      </c>
      <c r="H1009">
        <v>9</v>
      </c>
      <c r="I1009">
        <v>0</v>
      </c>
      <c r="J1009">
        <v>162.19999999999999</v>
      </c>
      <c r="K1009">
        <v>69</v>
      </c>
      <c r="L1009">
        <v>3.8176221152335299</v>
      </c>
      <c r="M1009">
        <v>5.2561463905389196</v>
      </c>
      <c r="N1009">
        <v>0.82991785113772498</v>
      </c>
      <c r="O1009">
        <v>0.2432</v>
      </c>
      <c r="P1009">
        <v>0.25323475046210697</v>
      </c>
      <c r="Q1009">
        <v>4.6475399663712604</v>
      </c>
      <c r="R1009">
        <v>4.6293875656472396</v>
      </c>
      <c r="S1009">
        <v>0.81466138362884499</v>
      </c>
      <c r="T1009">
        <v>3.9992467923597848</v>
      </c>
      <c r="U1009">
        <v>1.51844229060013</v>
      </c>
    </row>
    <row r="1010" spans="1:21" x14ac:dyDescent="0.45">
      <c r="A1010">
        <v>1995</v>
      </c>
      <c r="B1010" t="s">
        <v>1841</v>
      </c>
      <c r="C1010" t="s">
        <v>168</v>
      </c>
      <c r="D1010">
        <v>28</v>
      </c>
      <c r="E1010">
        <v>28</v>
      </c>
      <c r="F1010">
        <v>1</v>
      </c>
      <c r="G1010">
        <v>11</v>
      </c>
      <c r="H1010">
        <v>14</v>
      </c>
      <c r="I1010">
        <v>0</v>
      </c>
      <c r="J1010">
        <v>178</v>
      </c>
      <c r="K1010">
        <v>75</v>
      </c>
      <c r="L1010">
        <v>3.79213483146067</v>
      </c>
      <c r="M1010">
        <v>2.3764044943820202</v>
      </c>
      <c r="N1010">
        <v>1.61797752808988</v>
      </c>
      <c r="O1010">
        <v>0.26874115983026797</v>
      </c>
      <c r="P1010">
        <v>0.26333333333333298</v>
      </c>
      <c r="Q1010">
        <v>5.2584269662921299</v>
      </c>
      <c r="R1010">
        <v>5.4403755991646401</v>
      </c>
      <c r="S1010">
        <v>0.81316149234771695</v>
      </c>
      <c r="T1010">
        <v>4.7047200628689341</v>
      </c>
      <c r="U1010">
        <v>1.3314606741573001</v>
      </c>
    </row>
    <row r="1011" spans="1:21" x14ac:dyDescent="0.45">
      <c r="A1011">
        <v>2005</v>
      </c>
      <c r="B1011" t="s">
        <v>838</v>
      </c>
      <c r="C1011" t="s">
        <v>82</v>
      </c>
      <c r="D1011">
        <v>8</v>
      </c>
      <c r="E1011">
        <v>8</v>
      </c>
      <c r="F1011">
        <v>1</v>
      </c>
      <c r="G1011">
        <v>4</v>
      </c>
      <c r="H1011">
        <v>2</v>
      </c>
      <c r="I1011">
        <v>0</v>
      </c>
      <c r="J1011">
        <v>46.2</v>
      </c>
      <c r="K1011">
        <v>17</v>
      </c>
      <c r="L1011">
        <v>3.2785713392374398</v>
      </c>
      <c r="M1011">
        <v>3.0857142016352399</v>
      </c>
      <c r="N1011">
        <v>0.38571427520440499</v>
      </c>
      <c r="O1011">
        <v>0.23626373626373601</v>
      </c>
      <c r="P1011">
        <v>0.251533742331288</v>
      </c>
      <c r="Q1011">
        <v>2.6999999264308401</v>
      </c>
      <c r="R1011">
        <v>3.8771739998642198</v>
      </c>
      <c r="S1011">
        <v>0.81292229890823298</v>
      </c>
      <c r="T1011">
        <v>16.461676552891717</v>
      </c>
      <c r="U1011">
        <v>1.26428567983666</v>
      </c>
    </row>
    <row r="1012" spans="1:21" x14ac:dyDescent="0.45">
      <c r="A1012">
        <v>1998</v>
      </c>
      <c r="B1012" t="s">
        <v>1464</v>
      </c>
      <c r="C1012" t="s">
        <v>271</v>
      </c>
      <c r="D1012">
        <v>14</v>
      </c>
      <c r="E1012">
        <v>14</v>
      </c>
      <c r="F1012">
        <v>1</v>
      </c>
      <c r="G1012">
        <v>7</v>
      </c>
      <c r="H1012">
        <v>2</v>
      </c>
      <c r="I1012">
        <v>0</v>
      </c>
      <c r="J1012">
        <v>84.2</v>
      </c>
      <c r="K1012">
        <v>51</v>
      </c>
      <c r="L1012">
        <v>5.4212595168430804</v>
      </c>
      <c r="M1012">
        <v>2.4448817428900198</v>
      </c>
      <c r="N1012">
        <v>1.38188968076392</v>
      </c>
      <c r="O1012">
        <v>0.26888217522658597</v>
      </c>
      <c r="P1012">
        <v>0.284644194756554</v>
      </c>
      <c r="Q1012">
        <v>4.2519682485043804</v>
      </c>
      <c r="R1012">
        <v>4.8163174943299003</v>
      </c>
      <c r="S1012">
        <v>0.809614777565002</v>
      </c>
      <c r="T1012">
        <v>9.3683995689664528</v>
      </c>
      <c r="U1012">
        <v>1.3228345662013601</v>
      </c>
    </row>
    <row r="1013" spans="1:21" x14ac:dyDescent="0.45">
      <c r="A1013">
        <v>1920</v>
      </c>
      <c r="B1013" t="s">
        <v>1553</v>
      </c>
      <c r="C1013" t="s">
        <v>753</v>
      </c>
      <c r="D1013">
        <v>22</v>
      </c>
      <c r="E1013">
        <v>11</v>
      </c>
      <c r="F1013">
        <v>0.5</v>
      </c>
      <c r="G1013">
        <v>6</v>
      </c>
      <c r="H1013">
        <v>4</v>
      </c>
      <c r="I1013">
        <v>1</v>
      </c>
      <c r="J1013">
        <v>99.1</v>
      </c>
      <c r="K1013">
        <v>19</v>
      </c>
      <c r="L1013">
        <v>1.7214771270925899</v>
      </c>
      <c r="M1013">
        <v>2.71812177961989</v>
      </c>
      <c r="N1013">
        <v>0.18120811864132599</v>
      </c>
      <c r="O1013">
        <v>0.31862745098039202</v>
      </c>
      <c r="P1013">
        <v>0.33074935400516797</v>
      </c>
      <c r="Q1013">
        <v>4.4395989067124901</v>
      </c>
      <c r="R1013">
        <v>3.6184223928032</v>
      </c>
      <c r="S1013">
        <v>0.80881834030151301</v>
      </c>
      <c r="T1013">
        <v>5.955844142220232</v>
      </c>
      <c r="U1013">
        <v>1.6107388323673399</v>
      </c>
    </row>
    <row r="1014" spans="1:21" x14ac:dyDescent="0.45">
      <c r="A1014">
        <v>2016</v>
      </c>
      <c r="B1014" t="s">
        <v>1583</v>
      </c>
      <c r="C1014" t="s">
        <v>40</v>
      </c>
      <c r="D1014">
        <v>14</v>
      </c>
      <c r="E1014">
        <v>14</v>
      </c>
      <c r="F1014">
        <v>1</v>
      </c>
      <c r="G1014">
        <v>3</v>
      </c>
      <c r="H1014">
        <v>6</v>
      </c>
      <c r="I1014">
        <v>0</v>
      </c>
      <c r="J1014">
        <v>75.2</v>
      </c>
      <c r="K1014">
        <v>55</v>
      </c>
      <c r="L1014">
        <v>6.5418497805255198</v>
      </c>
      <c r="M1014">
        <v>2.7356826354924899</v>
      </c>
      <c r="N1014">
        <v>0.95154178625825803</v>
      </c>
      <c r="O1014">
        <v>0.25666666666666599</v>
      </c>
      <c r="P1014">
        <v>0.291139240506329</v>
      </c>
      <c r="Q1014">
        <v>4.5198234847267198</v>
      </c>
      <c r="R1014">
        <v>4.0188070202464203</v>
      </c>
      <c r="S1014">
        <v>0.80733281373977595</v>
      </c>
      <c r="T1014">
        <v>9.3419939875602651</v>
      </c>
      <c r="U1014">
        <v>1.32158581424758</v>
      </c>
    </row>
    <row r="1015" spans="1:21" x14ac:dyDescent="0.45">
      <c r="A1015">
        <v>1986</v>
      </c>
      <c r="B1015" t="s">
        <v>1903</v>
      </c>
      <c r="C1015" t="s">
        <v>82</v>
      </c>
      <c r="D1015">
        <v>31</v>
      </c>
      <c r="E1015">
        <v>31</v>
      </c>
      <c r="F1015">
        <v>1</v>
      </c>
      <c r="G1015">
        <v>11</v>
      </c>
      <c r="H1015">
        <v>9</v>
      </c>
      <c r="I1015">
        <v>0</v>
      </c>
      <c r="J1015">
        <v>157.19999999999999</v>
      </c>
      <c r="K1015">
        <v>174</v>
      </c>
      <c r="L1015">
        <v>9.9323473638714308</v>
      </c>
      <c r="M1015">
        <v>8.1627912243311105</v>
      </c>
      <c r="N1015">
        <v>1.02748421005566</v>
      </c>
      <c r="O1015">
        <v>0.218487394957983</v>
      </c>
      <c r="P1015">
        <v>0.277915632754342</v>
      </c>
      <c r="Q1015">
        <v>5.4799157869635398</v>
      </c>
      <c r="R1015">
        <v>4.82597972496667</v>
      </c>
      <c r="S1015">
        <v>0.80727720260620095</v>
      </c>
      <c r="T1015">
        <v>4.2186744136195014</v>
      </c>
      <c r="U1015">
        <v>1.7315011687975099</v>
      </c>
    </row>
    <row r="1016" spans="1:21" x14ac:dyDescent="0.45">
      <c r="A1016">
        <v>2022</v>
      </c>
      <c r="B1016" t="s">
        <v>682</v>
      </c>
      <c r="C1016" t="s">
        <v>37</v>
      </c>
      <c r="D1016">
        <v>18</v>
      </c>
      <c r="E1016">
        <v>18</v>
      </c>
      <c r="F1016">
        <v>1</v>
      </c>
      <c r="G1016">
        <v>4</v>
      </c>
      <c r="H1016">
        <v>5</v>
      </c>
      <c r="I1016">
        <v>0</v>
      </c>
      <c r="J1016">
        <v>87.1</v>
      </c>
      <c r="K1016">
        <v>76</v>
      </c>
      <c r="L1016">
        <v>7.8320615248388297</v>
      </c>
      <c r="M1016">
        <v>3.70992388018681</v>
      </c>
      <c r="N1016">
        <v>1.2366412933955999</v>
      </c>
      <c r="O1016">
        <v>0.22941176470588201</v>
      </c>
      <c r="P1016">
        <v>0.26190476190476097</v>
      </c>
      <c r="Q1016">
        <v>3.81297732130311</v>
      </c>
      <c r="R1016">
        <v>4.4292249714825997</v>
      </c>
      <c r="S1016">
        <v>0.80717229843139604</v>
      </c>
      <c r="T1016">
        <v>7.2645506858825639</v>
      </c>
      <c r="U1016">
        <v>1.3053435874731301</v>
      </c>
    </row>
    <row r="1017" spans="1:21" x14ac:dyDescent="0.45">
      <c r="A1017">
        <v>1977</v>
      </c>
      <c r="B1017" t="s">
        <v>1772</v>
      </c>
      <c r="C1017" t="s">
        <v>199</v>
      </c>
      <c r="D1017">
        <v>20</v>
      </c>
      <c r="E1017">
        <v>20</v>
      </c>
      <c r="F1017">
        <v>1</v>
      </c>
      <c r="G1017">
        <v>5</v>
      </c>
      <c r="H1017">
        <v>6</v>
      </c>
      <c r="I1017">
        <v>0</v>
      </c>
      <c r="J1017">
        <v>105.1</v>
      </c>
      <c r="K1017">
        <v>43</v>
      </c>
      <c r="L1017">
        <v>3.6740508103214098</v>
      </c>
      <c r="M1017">
        <v>3.1613925577184201</v>
      </c>
      <c r="N1017">
        <v>1.11075954730647</v>
      </c>
      <c r="O1017">
        <v>0.27777777777777701</v>
      </c>
      <c r="P1017">
        <v>0.284574468085106</v>
      </c>
      <c r="Q1017">
        <v>5.0411394839293697</v>
      </c>
      <c r="R1017">
        <v>4.6082962770222098</v>
      </c>
      <c r="S1017">
        <v>0.80618280172348</v>
      </c>
      <c r="T1017">
        <v>6.5300806939601879</v>
      </c>
      <c r="U1017">
        <v>1.4905064010864599</v>
      </c>
    </row>
    <row r="1018" spans="1:21" x14ac:dyDescent="0.45">
      <c r="A1018">
        <v>2014</v>
      </c>
      <c r="B1018" t="s">
        <v>1742</v>
      </c>
      <c r="C1018" t="s">
        <v>37</v>
      </c>
      <c r="D1018">
        <v>10</v>
      </c>
      <c r="E1018">
        <v>10</v>
      </c>
      <c r="F1018">
        <v>1</v>
      </c>
      <c r="G1018">
        <v>3</v>
      </c>
      <c r="H1018">
        <v>3</v>
      </c>
      <c r="I1018">
        <v>0</v>
      </c>
      <c r="J1018">
        <v>56</v>
      </c>
      <c r="K1018">
        <v>34</v>
      </c>
      <c r="L1018">
        <v>5.46428571428571</v>
      </c>
      <c r="M1018">
        <v>2.4107142857142798</v>
      </c>
      <c r="N1018">
        <v>0.160714285714285</v>
      </c>
      <c r="O1018">
        <v>0.29257641921397298</v>
      </c>
      <c r="P1018">
        <v>0.34020618556700999</v>
      </c>
      <c r="Q1018">
        <v>4.9821428571428497</v>
      </c>
      <c r="R1018">
        <v>3.2215378829411101</v>
      </c>
      <c r="S1018">
        <v>0.80570185184478704</v>
      </c>
      <c r="T1018">
        <v>13.052369999885549</v>
      </c>
      <c r="U1018">
        <v>1.46428571428571</v>
      </c>
    </row>
    <row r="1019" spans="1:21" x14ac:dyDescent="0.45">
      <c r="A1019">
        <v>1961</v>
      </c>
      <c r="B1019" t="s">
        <v>1296</v>
      </c>
      <c r="C1019" t="s">
        <v>59</v>
      </c>
      <c r="D1019">
        <v>19</v>
      </c>
      <c r="E1019">
        <v>13</v>
      </c>
      <c r="F1019">
        <v>0.68421052631578949</v>
      </c>
      <c r="G1019">
        <v>5</v>
      </c>
      <c r="H1019">
        <v>7</v>
      </c>
      <c r="I1019">
        <v>0</v>
      </c>
      <c r="J1019">
        <v>97</v>
      </c>
      <c r="K1019">
        <v>44</v>
      </c>
      <c r="L1019">
        <v>4.0824742268041199</v>
      </c>
      <c r="M1019">
        <v>3.6185567010309199</v>
      </c>
      <c r="N1019">
        <v>0.74226804123711299</v>
      </c>
      <c r="O1019">
        <v>0.25737265415549598</v>
      </c>
      <c r="P1019">
        <v>0.274143302180685</v>
      </c>
      <c r="Q1019">
        <v>3.89690721649484</v>
      </c>
      <c r="R1019">
        <v>3.9450210826913099</v>
      </c>
      <c r="S1019">
        <v>0.80476367473602295</v>
      </c>
      <c r="T1019">
        <v>6.8616692266966171</v>
      </c>
      <c r="U1019">
        <v>1.39175257731958</v>
      </c>
    </row>
    <row r="1020" spans="1:21" x14ac:dyDescent="0.45">
      <c r="A1020">
        <v>2021</v>
      </c>
      <c r="B1020" t="s">
        <v>1966</v>
      </c>
      <c r="C1020" t="s">
        <v>199</v>
      </c>
      <c r="D1020">
        <v>18</v>
      </c>
      <c r="E1020">
        <v>18</v>
      </c>
      <c r="F1020">
        <v>1</v>
      </c>
      <c r="G1020">
        <v>4</v>
      </c>
      <c r="H1020">
        <v>7</v>
      </c>
      <c r="I1020">
        <v>0</v>
      </c>
      <c r="J1020">
        <v>85.1</v>
      </c>
      <c r="K1020">
        <v>57</v>
      </c>
      <c r="L1020">
        <v>6.0117191083263801</v>
      </c>
      <c r="M1020">
        <v>3.4804689574521102</v>
      </c>
      <c r="N1020">
        <v>1.05468756286427</v>
      </c>
      <c r="O1020">
        <v>0.27507163323782202</v>
      </c>
      <c r="P1020">
        <v>0.30496453900709197</v>
      </c>
      <c r="Q1020">
        <v>5.80078159575352</v>
      </c>
      <c r="R1020">
        <v>4.6231592090800397</v>
      </c>
      <c r="S1020">
        <v>0.80388092994689897</v>
      </c>
      <c r="T1020">
        <v>7.2349283695220903</v>
      </c>
      <c r="U1020">
        <v>1.51171884010546</v>
      </c>
    </row>
    <row r="1021" spans="1:21" x14ac:dyDescent="0.45">
      <c r="A1021">
        <v>1925</v>
      </c>
      <c r="B1021" t="s">
        <v>826</v>
      </c>
      <c r="C1021" t="s">
        <v>564</v>
      </c>
      <c r="D1021">
        <v>10</v>
      </c>
      <c r="E1021">
        <v>8</v>
      </c>
      <c r="F1021">
        <v>0.8</v>
      </c>
      <c r="G1021">
        <v>6</v>
      </c>
      <c r="H1021">
        <v>3</v>
      </c>
      <c r="I1021">
        <v>0</v>
      </c>
      <c r="J1021">
        <v>74.2</v>
      </c>
      <c r="K1021">
        <v>17</v>
      </c>
      <c r="L1021">
        <v>2.0491061657671801</v>
      </c>
      <c r="M1021">
        <v>2.16964182257701</v>
      </c>
      <c r="N1021">
        <v>0.48214262723933599</v>
      </c>
      <c r="O1021">
        <v>0.24475524475524399</v>
      </c>
      <c r="P1021">
        <v>0.24905660377358399</v>
      </c>
      <c r="Q1021">
        <v>2.6517844498163501</v>
      </c>
      <c r="R1021">
        <v>4.2969113111498096</v>
      </c>
      <c r="S1021">
        <v>0.80233782529830899</v>
      </c>
      <c r="T1021">
        <v>12.997872769832606</v>
      </c>
      <c r="U1021">
        <v>1.1785708665850401</v>
      </c>
    </row>
    <row r="1022" spans="1:21" x14ac:dyDescent="0.45">
      <c r="A1022">
        <v>1996</v>
      </c>
      <c r="B1022" t="s">
        <v>239</v>
      </c>
      <c r="C1022" t="s">
        <v>240</v>
      </c>
      <c r="D1022">
        <v>32</v>
      </c>
      <c r="E1022">
        <v>32</v>
      </c>
      <c r="F1022">
        <v>1</v>
      </c>
      <c r="G1022">
        <v>12</v>
      </c>
      <c r="H1022">
        <v>9</v>
      </c>
      <c r="I1022">
        <v>0</v>
      </c>
      <c r="J1022">
        <v>188</v>
      </c>
      <c r="K1022">
        <v>129</v>
      </c>
      <c r="L1022">
        <v>6.1755314136641903</v>
      </c>
      <c r="M1022">
        <v>4.0691486059027602</v>
      </c>
      <c r="N1022">
        <v>1.2446807500408399</v>
      </c>
      <c r="O1022">
        <v>0.25511596180081803</v>
      </c>
      <c r="P1022">
        <v>0.27854671280276799</v>
      </c>
      <c r="Q1022">
        <v>4.8829783270833103</v>
      </c>
      <c r="R1022">
        <v>5.0651897435600697</v>
      </c>
      <c r="S1022">
        <v>0.80122345685958796</v>
      </c>
      <c r="T1022">
        <v>4.0561937503516639</v>
      </c>
      <c r="U1022">
        <v>1.4468083932098701</v>
      </c>
    </row>
    <row r="1023" spans="1:21" x14ac:dyDescent="0.45">
      <c r="A1023">
        <v>2006</v>
      </c>
      <c r="B1023" t="s">
        <v>1945</v>
      </c>
      <c r="C1023" t="s">
        <v>82</v>
      </c>
      <c r="D1023">
        <v>23</v>
      </c>
      <c r="E1023">
        <v>23</v>
      </c>
      <c r="F1023">
        <v>1</v>
      </c>
      <c r="G1023">
        <v>7</v>
      </c>
      <c r="H1023">
        <v>7</v>
      </c>
      <c r="I1023">
        <v>0</v>
      </c>
      <c r="J1023">
        <v>125</v>
      </c>
      <c r="K1023">
        <v>61</v>
      </c>
      <c r="L1023">
        <v>4.3920000000000003</v>
      </c>
      <c r="M1023">
        <v>3.3839999999999999</v>
      </c>
      <c r="N1023">
        <v>1.224</v>
      </c>
      <c r="O1023">
        <v>0.28884462151394402</v>
      </c>
      <c r="P1023">
        <v>0.30188679245283001</v>
      </c>
      <c r="Q1023">
        <v>5.6879999999999997</v>
      </c>
      <c r="R1023">
        <v>5.1867477798461898</v>
      </c>
      <c r="S1023">
        <v>0.79989039897918701</v>
      </c>
      <c r="T1023">
        <v>5.6340106362881865</v>
      </c>
      <c r="U1023">
        <v>1.536</v>
      </c>
    </row>
    <row r="1024" spans="1:21" x14ac:dyDescent="0.45">
      <c r="A1024">
        <v>2006</v>
      </c>
      <c r="B1024" t="s">
        <v>1313</v>
      </c>
      <c r="C1024" t="s">
        <v>102</v>
      </c>
      <c r="D1024">
        <v>18</v>
      </c>
      <c r="E1024">
        <v>18</v>
      </c>
      <c r="F1024">
        <v>1</v>
      </c>
      <c r="G1024">
        <v>11</v>
      </c>
      <c r="H1024">
        <v>4</v>
      </c>
      <c r="I1024">
        <v>0</v>
      </c>
      <c r="J1024">
        <v>107.2</v>
      </c>
      <c r="K1024">
        <v>85</v>
      </c>
      <c r="L1024">
        <v>7.1052638292118999</v>
      </c>
      <c r="M1024">
        <v>3.5108362450223498</v>
      </c>
      <c r="N1024">
        <v>1.50464410500957</v>
      </c>
      <c r="O1024">
        <v>0.230582524271844</v>
      </c>
      <c r="P1024">
        <v>0.24919093851132601</v>
      </c>
      <c r="Q1024">
        <v>3.9287929408583402</v>
      </c>
      <c r="R1024">
        <v>5.0786365072658901</v>
      </c>
      <c r="S1024">
        <v>0.79975962638854903</v>
      </c>
      <c r="T1024">
        <v>7.1978366374969411</v>
      </c>
      <c r="U1024">
        <v>1.2724459406562401</v>
      </c>
    </row>
    <row r="1025" spans="1:21" x14ac:dyDescent="0.45">
      <c r="A1025">
        <v>1999</v>
      </c>
      <c r="B1025" t="s">
        <v>412</v>
      </c>
      <c r="C1025" t="s">
        <v>132</v>
      </c>
      <c r="D1025">
        <v>21</v>
      </c>
      <c r="E1025">
        <v>21</v>
      </c>
      <c r="F1025">
        <v>1</v>
      </c>
      <c r="G1025">
        <v>6</v>
      </c>
      <c r="H1025">
        <v>9</v>
      </c>
      <c r="I1025">
        <v>0</v>
      </c>
      <c r="J1025">
        <v>120.2</v>
      </c>
      <c r="K1025">
        <v>115</v>
      </c>
      <c r="L1025">
        <v>8.5773487893920208</v>
      </c>
      <c r="M1025">
        <v>4.9226523486945499</v>
      </c>
      <c r="N1025">
        <v>1.49171283293774</v>
      </c>
      <c r="O1025">
        <v>0.26105263157894698</v>
      </c>
      <c r="P1025">
        <v>0.30588235294117599</v>
      </c>
      <c r="Q1025">
        <v>5.4447518402227599</v>
      </c>
      <c r="R1025">
        <v>5.1476664275543298</v>
      </c>
      <c r="S1025">
        <v>0.79897975921630804</v>
      </c>
      <c r="T1025">
        <v>6.1635581425258055</v>
      </c>
      <c r="U1025">
        <v>1.5745857681009501</v>
      </c>
    </row>
    <row r="1026" spans="1:21" x14ac:dyDescent="0.45">
      <c r="A1026">
        <v>1988</v>
      </c>
      <c r="B1026" t="s">
        <v>1793</v>
      </c>
      <c r="C1026" t="s">
        <v>34</v>
      </c>
      <c r="D1026">
        <v>10</v>
      </c>
      <c r="E1026">
        <v>10</v>
      </c>
      <c r="F1026">
        <v>1</v>
      </c>
      <c r="G1026">
        <v>1</v>
      </c>
      <c r="H1026">
        <v>6</v>
      </c>
      <c r="I1026">
        <v>0</v>
      </c>
      <c r="J1026">
        <v>65.099999999999994</v>
      </c>
      <c r="K1026">
        <v>29</v>
      </c>
      <c r="L1026">
        <v>3.9948982701903502</v>
      </c>
      <c r="M1026">
        <v>2.8928573680688698</v>
      </c>
      <c r="N1026">
        <v>0.68877556382592298</v>
      </c>
      <c r="O1026">
        <v>0.26848249027237298</v>
      </c>
      <c r="P1026">
        <v>0.28699551569506698</v>
      </c>
      <c r="Q1026">
        <v>5.0969391723118296</v>
      </c>
      <c r="R1026">
        <v>3.9321652666025999</v>
      </c>
      <c r="S1026">
        <v>0.798952877521514</v>
      </c>
      <c r="T1026">
        <v>12.943036615848527</v>
      </c>
      <c r="U1026">
        <v>1.37755112765184</v>
      </c>
    </row>
    <row r="1027" spans="1:21" x14ac:dyDescent="0.45">
      <c r="A1027">
        <v>2014</v>
      </c>
      <c r="B1027" t="s">
        <v>1487</v>
      </c>
      <c r="C1027" t="s">
        <v>762</v>
      </c>
      <c r="D1027">
        <v>28</v>
      </c>
      <c r="E1027">
        <v>28</v>
      </c>
      <c r="F1027">
        <v>1</v>
      </c>
      <c r="G1027">
        <v>2</v>
      </c>
      <c r="H1027">
        <v>12</v>
      </c>
      <c r="I1027">
        <v>0</v>
      </c>
      <c r="J1027">
        <v>157.1</v>
      </c>
      <c r="K1027">
        <v>124</v>
      </c>
      <c r="L1027">
        <v>7.0932198803646296</v>
      </c>
      <c r="M1027">
        <v>2.45974560367483</v>
      </c>
      <c r="N1027">
        <v>1.31567788103537</v>
      </c>
      <c r="O1027">
        <v>0.24422442244224399</v>
      </c>
      <c r="P1027">
        <v>0.27233115468409502</v>
      </c>
      <c r="Q1027">
        <v>4.2902539598979601</v>
      </c>
      <c r="R1027">
        <v>4.39072666355879</v>
      </c>
      <c r="S1027">
        <v>0.79822575300931897</v>
      </c>
      <c r="T1027">
        <v>4.6183061424110594</v>
      </c>
      <c r="U1027">
        <v>1.21398297235631</v>
      </c>
    </row>
    <row r="1028" spans="1:21" x14ac:dyDescent="0.45">
      <c r="A1028">
        <v>2012</v>
      </c>
      <c r="B1028" t="s">
        <v>1805</v>
      </c>
      <c r="C1028" t="s">
        <v>34</v>
      </c>
      <c r="D1028">
        <v>12</v>
      </c>
      <c r="E1028">
        <v>12</v>
      </c>
      <c r="F1028">
        <v>1</v>
      </c>
      <c r="G1028">
        <v>2</v>
      </c>
      <c r="H1028">
        <v>5</v>
      </c>
      <c r="I1028">
        <v>0</v>
      </c>
      <c r="J1028">
        <v>63</v>
      </c>
      <c r="K1028">
        <v>54</v>
      </c>
      <c r="L1028">
        <v>7.71428571428571</v>
      </c>
      <c r="M1028">
        <v>2.5714285714285698</v>
      </c>
      <c r="N1028">
        <v>1.28571428571428</v>
      </c>
      <c r="O1028">
        <v>0.29343629343629302</v>
      </c>
      <c r="P1028">
        <v>0.34183673469387699</v>
      </c>
      <c r="Q1028">
        <v>5.1428571428571397</v>
      </c>
      <c r="R1028">
        <v>4.2849282855079203</v>
      </c>
      <c r="S1028">
        <v>0.79724782705306996</v>
      </c>
      <c r="T1028">
        <v>10.762845665216444</v>
      </c>
      <c r="U1028">
        <v>1.4920634920634901</v>
      </c>
    </row>
    <row r="1029" spans="1:21" x14ac:dyDescent="0.45">
      <c r="A1029">
        <v>1935</v>
      </c>
      <c r="B1029" t="s">
        <v>1393</v>
      </c>
      <c r="C1029" t="s">
        <v>564</v>
      </c>
      <c r="D1029">
        <v>29</v>
      </c>
      <c r="E1029">
        <v>25</v>
      </c>
      <c r="F1029">
        <v>0.86206896551724133</v>
      </c>
      <c r="G1029">
        <v>15</v>
      </c>
      <c r="H1029">
        <v>6</v>
      </c>
      <c r="I1029">
        <v>0</v>
      </c>
      <c r="J1029">
        <v>173.2</v>
      </c>
      <c r="K1029">
        <v>64</v>
      </c>
      <c r="L1029">
        <v>3.3166979764653202</v>
      </c>
      <c r="M1029">
        <v>3.3166979764653202</v>
      </c>
      <c r="N1029">
        <v>0.72552768235178999</v>
      </c>
      <c r="O1029">
        <v>0.26308345120226301</v>
      </c>
      <c r="P1029">
        <v>0.273449920508744</v>
      </c>
      <c r="Q1029">
        <v>4.0940490646993899</v>
      </c>
      <c r="R1029">
        <v>4.6153540009345502</v>
      </c>
      <c r="S1029">
        <v>0.79504179954528797</v>
      </c>
      <c r="T1029">
        <v>4.4412679836667817</v>
      </c>
      <c r="U1029">
        <v>1.43953905228529</v>
      </c>
    </row>
    <row r="1030" spans="1:21" x14ac:dyDescent="0.45">
      <c r="A1030">
        <v>1938</v>
      </c>
      <c r="B1030" t="s">
        <v>1937</v>
      </c>
      <c r="C1030" t="s">
        <v>322</v>
      </c>
      <c r="D1030">
        <v>33</v>
      </c>
      <c r="E1030">
        <v>17</v>
      </c>
      <c r="F1030">
        <v>0.51515151515151514</v>
      </c>
      <c r="G1030">
        <v>8</v>
      </c>
      <c r="H1030">
        <v>9</v>
      </c>
      <c r="I1030">
        <v>1</v>
      </c>
      <c r="J1030">
        <v>140</v>
      </c>
      <c r="K1030">
        <v>49</v>
      </c>
      <c r="L1030">
        <v>3.15</v>
      </c>
      <c r="M1030">
        <v>2.9571428571428502</v>
      </c>
      <c r="N1030">
        <v>0.9</v>
      </c>
      <c r="O1030">
        <v>0.30636833046471601</v>
      </c>
      <c r="P1030">
        <v>0.31660231660231603</v>
      </c>
      <c r="Q1030">
        <v>5.6571428571428504</v>
      </c>
      <c r="R1030">
        <v>4.6778842108590197</v>
      </c>
      <c r="S1030">
        <v>0.794042468070983</v>
      </c>
      <c r="T1030">
        <v>3.898026661439371</v>
      </c>
      <c r="U1030">
        <v>1.6</v>
      </c>
    </row>
    <row r="1031" spans="1:21" x14ac:dyDescent="0.45">
      <c r="A1031">
        <v>2020</v>
      </c>
      <c r="B1031" t="s">
        <v>1372</v>
      </c>
      <c r="C1031" t="s">
        <v>168</v>
      </c>
      <c r="D1031">
        <v>10</v>
      </c>
      <c r="E1031">
        <v>10</v>
      </c>
      <c r="F1031">
        <v>1</v>
      </c>
      <c r="G1031">
        <v>6</v>
      </c>
      <c r="H1031">
        <v>4</v>
      </c>
      <c r="I1031">
        <v>0</v>
      </c>
      <c r="J1031">
        <v>46.2</v>
      </c>
      <c r="K1031">
        <v>27</v>
      </c>
      <c r="L1031">
        <v>5.2071435665598598</v>
      </c>
      <c r="M1031">
        <v>2.5071431987140098</v>
      </c>
      <c r="N1031">
        <v>0.57857150739554097</v>
      </c>
      <c r="O1031">
        <v>0.27322404371584702</v>
      </c>
      <c r="P1031">
        <v>0.30718954248365998</v>
      </c>
      <c r="Q1031">
        <v>4.0500005517687798</v>
      </c>
      <c r="R1031">
        <v>3.9628479918655199</v>
      </c>
      <c r="S1031">
        <v>0.79311758279800404</v>
      </c>
      <c r="T1031">
        <v>12.848504841327665</v>
      </c>
      <c r="U1031">
        <v>1.3500001839229201</v>
      </c>
    </row>
    <row r="1032" spans="1:21" x14ac:dyDescent="0.45">
      <c r="A1032">
        <v>2014</v>
      </c>
      <c r="B1032" t="s">
        <v>1045</v>
      </c>
      <c r="C1032" t="s">
        <v>73</v>
      </c>
      <c r="D1032">
        <v>16</v>
      </c>
      <c r="E1032">
        <v>16</v>
      </c>
      <c r="F1032">
        <v>1</v>
      </c>
      <c r="G1032">
        <v>4</v>
      </c>
      <c r="H1032">
        <v>7</v>
      </c>
      <c r="I1032">
        <v>0</v>
      </c>
      <c r="J1032">
        <v>96.1</v>
      </c>
      <c r="K1032">
        <v>65</v>
      </c>
      <c r="L1032">
        <v>6.0726632376636402</v>
      </c>
      <c r="M1032">
        <v>2.9896188246959401</v>
      </c>
      <c r="N1032">
        <v>0.56055352963048999</v>
      </c>
      <c r="O1032">
        <v>0.23160762942779201</v>
      </c>
      <c r="P1032">
        <v>0.266891891891891</v>
      </c>
      <c r="Q1032">
        <v>3.3633211777829399</v>
      </c>
      <c r="R1032">
        <v>3.7447088028812998</v>
      </c>
      <c r="S1032">
        <v>0.79124063253402699</v>
      </c>
      <c r="T1032">
        <v>8.0113114044070226</v>
      </c>
      <c r="U1032">
        <v>1.2145326475327201</v>
      </c>
    </row>
    <row r="1033" spans="1:21" x14ac:dyDescent="0.45">
      <c r="A1033">
        <v>1927</v>
      </c>
      <c r="B1033" t="s">
        <v>2031</v>
      </c>
      <c r="C1033" t="s">
        <v>132</v>
      </c>
      <c r="D1033">
        <v>21</v>
      </c>
      <c r="E1033">
        <v>13</v>
      </c>
      <c r="F1033">
        <v>0.61904761904761907</v>
      </c>
      <c r="G1033">
        <v>2</v>
      </c>
      <c r="H1033">
        <v>10</v>
      </c>
      <c r="I1033">
        <v>0</v>
      </c>
      <c r="J1033">
        <v>103.2</v>
      </c>
      <c r="K1033">
        <v>21</v>
      </c>
      <c r="L1033">
        <v>1.82315049924925</v>
      </c>
      <c r="M1033">
        <v>4.6012845933433502</v>
      </c>
      <c r="N1033">
        <v>0.26045007132132098</v>
      </c>
      <c r="O1033">
        <v>0.335616438356164</v>
      </c>
      <c r="P1033">
        <v>0.34782608695652101</v>
      </c>
      <c r="Q1033">
        <v>6.1639850212712801</v>
      </c>
      <c r="R1033">
        <v>4.5804133382606897</v>
      </c>
      <c r="S1033">
        <v>0.788693606853485</v>
      </c>
      <c r="T1033">
        <v>6.0842078242983133</v>
      </c>
      <c r="U1033">
        <v>1.9292597875653399</v>
      </c>
    </row>
    <row r="1034" spans="1:21" x14ac:dyDescent="0.45">
      <c r="A1034">
        <v>1981</v>
      </c>
      <c r="B1034" t="s">
        <v>1569</v>
      </c>
      <c r="C1034" t="s">
        <v>85</v>
      </c>
      <c r="D1034">
        <v>9</v>
      </c>
      <c r="E1034">
        <v>9</v>
      </c>
      <c r="F1034">
        <v>1</v>
      </c>
      <c r="G1034">
        <v>1</v>
      </c>
      <c r="H1034">
        <v>3</v>
      </c>
      <c r="I1034">
        <v>0</v>
      </c>
      <c r="J1034">
        <v>54.1</v>
      </c>
      <c r="K1034">
        <v>33</v>
      </c>
      <c r="L1034">
        <v>5.4662570290761998</v>
      </c>
      <c r="M1034">
        <v>5.6319011814724496</v>
      </c>
      <c r="N1034">
        <v>0.33128830479249699</v>
      </c>
      <c r="O1034">
        <v>0.245283018867924</v>
      </c>
      <c r="P1034">
        <v>0.28248587570621397</v>
      </c>
      <c r="Q1034">
        <v>4.4723921146987102</v>
      </c>
      <c r="R1034">
        <v>3.79655786920104</v>
      </c>
      <c r="S1034">
        <v>0.78822672367095903</v>
      </c>
      <c r="T1034">
        <v>14.188081026077263</v>
      </c>
      <c r="U1034">
        <v>1.58282190067526</v>
      </c>
    </row>
    <row r="1035" spans="1:21" x14ac:dyDescent="0.45">
      <c r="A1035">
        <v>2009</v>
      </c>
      <c r="B1035" t="s">
        <v>1130</v>
      </c>
      <c r="C1035" t="s">
        <v>95</v>
      </c>
      <c r="D1035">
        <v>12</v>
      </c>
      <c r="E1035">
        <v>12</v>
      </c>
      <c r="F1035">
        <v>1</v>
      </c>
      <c r="G1035">
        <v>4</v>
      </c>
      <c r="H1035">
        <v>1</v>
      </c>
      <c r="I1035">
        <v>0</v>
      </c>
      <c r="J1035">
        <v>65.099999999999994</v>
      </c>
      <c r="K1035">
        <v>50</v>
      </c>
      <c r="L1035">
        <v>6.8877540296042197</v>
      </c>
      <c r="M1035">
        <v>3.4438770148021098</v>
      </c>
      <c r="N1035">
        <v>1.2397957253287599</v>
      </c>
      <c r="O1035">
        <v>0.21311475409836</v>
      </c>
      <c r="P1035">
        <v>0.232432432432432</v>
      </c>
      <c r="Q1035">
        <v>3.5816320953941898</v>
      </c>
      <c r="R1035">
        <v>4.5052468053602803</v>
      </c>
      <c r="S1035">
        <v>0.78623235225677401</v>
      </c>
      <c r="T1035">
        <v>10.614136755466451</v>
      </c>
      <c r="U1035">
        <v>1.1785712450656101</v>
      </c>
    </row>
    <row r="1036" spans="1:21" x14ac:dyDescent="0.45">
      <c r="A1036">
        <v>2014</v>
      </c>
      <c r="B1036" t="s">
        <v>1665</v>
      </c>
      <c r="C1036" t="s">
        <v>59</v>
      </c>
      <c r="D1036">
        <v>12</v>
      </c>
      <c r="E1036">
        <v>12</v>
      </c>
      <c r="F1036">
        <v>1</v>
      </c>
      <c r="G1036">
        <v>2</v>
      </c>
      <c r="H1036">
        <v>8</v>
      </c>
      <c r="I1036">
        <v>0</v>
      </c>
      <c r="J1036">
        <v>68</v>
      </c>
      <c r="K1036">
        <v>56</v>
      </c>
      <c r="L1036">
        <v>7.4117647058823497</v>
      </c>
      <c r="M1036">
        <v>2.5147058823529398</v>
      </c>
      <c r="N1036">
        <v>0.79411764705882304</v>
      </c>
      <c r="O1036">
        <v>0.27737226277372201</v>
      </c>
      <c r="P1036">
        <v>0.330188679245283</v>
      </c>
      <c r="Q1036">
        <v>4.7647058823529402</v>
      </c>
      <c r="R1036">
        <v>3.8234286392436299</v>
      </c>
      <c r="S1036">
        <v>0.78476530313491799</v>
      </c>
      <c r="T1036">
        <v>10.594331592321392</v>
      </c>
      <c r="U1036">
        <v>1.3970588235294099</v>
      </c>
    </row>
    <row r="1037" spans="1:21" x14ac:dyDescent="0.45">
      <c r="A1037">
        <v>1993</v>
      </c>
      <c r="B1037" t="s">
        <v>1206</v>
      </c>
      <c r="C1037" t="s">
        <v>240</v>
      </c>
      <c r="D1037">
        <v>9</v>
      </c>
      <c r="E1037">
        <v>9</v>
      </c>
      <c r="F1037">
        <v>1</v>
      </c>
      <c r="G1037">
        <v>1</v>
      </c>
      <c r="H1037">
        <v>2</v>
      </c>
      <c r="I1037">
        <v>0</v>
      </c>
      <c r="J1037">
        <v>50.2</v>
      </c>
      <c r="K1037">
        <v>24</v>
      </c>
      <c r="L1037">
        <v>4.2631574667722303</v>
      </c>
      <c r="M1037">
        <v>3.5526312223101901</v>
      </c>
      <c r="N1037">
        <v>0.35526312223101902</v>
      </c>
      <c r="O1037">
        <v>0.266009852216748</v>
      </c>
      <c r="P1037">
        <v>0.29378531073446301</v>
      </c>
      <c r="Q1037">
        <v>3.7302627834257001</v>
      </c>
      <c r="R1037">
        <v>3.73834764580978</v>
      </c>
      <c r="S1037">
        <v>0.78441172838211004</v>
      </c>
      <c r="T1037">
        <v>14.11941111087798</v>
      </c>
      <c r="U1037">
        <v>1.46052616917196</v>
      </c>
    </row>
    <row r="1038" spans="1:21" x14ac:dyDescent="0.45">
      <c r="A1038">
        <v>1993</v>
      </c>
      <c r="B1038" t="s">
        <v>659</v>
      </c>
      <c r="C1038" t="s">
        <v>73</v>
      </c>
      <c r="D1038">
        <v>9</v>
      </c>
      <c r="E1038">
        <v>9</v>
      </c>
      <c r="F1038">
        <v>1</v>
      </c>
      <c r="G1038">
        <v>3</v>
      </c>
      <c r="H1038">
        <v>3</v>
      </c>
      <c r="I1038">
        <v>0</v>
      </c>
      <c r="J1038">
        <v>52.1</v>
      </c>
      <c r="K1038">
        <v>37</v>
      </c>
      <c r="L1038">
        <v>6.3630579432646996</v>
      </c>
      <c r="M1038">
        <v>3.9554143971645401</v>
      </c>
      <c r="N1038">
        <v>0.68789815602861604</v>
      </c>
      <c r="O1038">
        <v>0.26086956521739102</v>
      </c>
      <c r="P1038">
        <v>0.30120481927710802</v>
      </c>
      <c r="Q1038">
        <v>4.1273889361717</v>
      </c>
      <c r="R1038">
        <v>3.94376182669515</v>
      </c>
      <c r="S1038">
        <v>0.78037214279174805</v>
      </c>
      <c r="T1038">
        <v>14.046698570251463</v>
      </c>
      <c r="U1038">
        <v>1.4713377226167601</v>
      </c>
    </row>
    <row r="1039" spans="1:21" x14ac:dyDescent="0.45">
      <c r="A1039">
        <v>2002</v>
      </c>
      <c r="B1039" t="s">
        <v>1511</v>
      </c>
      <c r="C1039" t="s">
        <v>37</v>
      </c>
      <c r="D1039">
        <v>33</v>
      </c>
      <c r="E1039">
        <v>33</v>
      </c>
      <c r="F1039">
        <v>1</v>
      </c>
      <c r="G1039">
        <v>12</v>
      </c>
      <c r="H1039">
        <v>12</v>
      </c>
      <c r="I1039">
        <v>0</v>
      </c>
      <c r="J1039">
        <v>194.1</v>
      </c>
      <c r="K1039">
        <v>113</v>
      </c>
      <c r="L1039">
        <v>5.2332767056841503</v>
      </c>
      <c r="M1039">
        <v>3.1955406432938598</v>
      </c>
      <c r="N1039">
        <v>1.296741130612</v>
      </c>
      <c r="O1039">
        <v>0.26357615894039699</v>
      </c>
      <c r="P1039">
        <v>0.27850162866449502</v>
      </c>
      <c r="Q1039">
        <v>4.3533452241974304</v>
      </c>
      <c r="R1039">
        <v>4.8608739832018797</v>
      </c>
      <c r="S1039">
        <v>0.77976149320602395</v>
      </c>
      <c r="T1039">
        <v>3.8279200575568448</v>
      </c>
      <c r="U1039">
        <v>1.37907390080959</v>
      </c>
    </row>
    <row r="1040" spans="1:21" x14ac:dyDescent="0.45">
      <c r="A1040">
        <v>1936</v>
      </c>
      <c r="B1040" t="s">
        <v>862</v>
      </c>
      <c r="C1040" t="s">
        <v>790</v>
      </c>
      <c r="D1040">
        <v>12</v>
      </c>
      <c r="E1040">
        <v>7</v>
      </c>
      <c r="F1040">
        <v>0.58333333333333337</v>
      </c>
      <c r="G1040">
        <v>4</v>
      </c>
      <c r="H1040">
        <v>3</v>
      </c>
      <c r="I1040">
        <v>0</v>
      </c>
      <c r="J1040">
        <v>57.1</v>
      </c>
      <c r="K1040">
        <v>29</v>
      </c>
      <c r="L1040">
        <v>4.5523281054874296</v>
      </c>
      <c r="M1040">
        <v>3.7674439493689098</v>
      </c>
      <c r="N1040">
        <v>0</v>
      </c>
      <c r="O1040">
        <v>0.239819004524886</v>
      </c>
      <c r="P1040">
        <v>0.27604166666666602</v>
      </c>
      <c r="Q1040">
        <v>2.8255829620266799</v>
      </c>
      <c r="R1040">
        <v>3.5579576205021701</v>
      </c>
      <c r="S1040">
        <v>0.77887856960296598</v>
      </c>
      <c r="T1040">
        <v>10.514860689640042</v>
      </c>
      <c r="U1040">
        <v>1.34302400046947</v>
      </c>
    </row>
    <row r="1041" spans="1:21" x14ac:dyDescent="0.45">
      <c r="A1041">
        <v>2011</v>
      </c>
      <c r="B1041" t="s">
        <v>1474</v>
      </c>
      <c r="C1041" t="s">
        <v>85</v>
      </c>
      <c r="D1041">
        <v>15</v>
      </c>
      <c r="E1041">
        <v>15</v>
      </c>
      <c r="F1041">
        <v>1</v>
      </c>
      <c r="G1041">
        <v>5</v>
      </c>
      <c r="H1041">
        <v>6</v>
      </c>
      <c r="I1041">
        <v>0</v>
      </c>
      <c r="J1041">
        <v>97</v>
      </c>
      <c r="K1041">
        <v>42</v>
      </c>
      <c r="L1041">
        <v>3.89690721649484</v>
      </c>
      <c r="M1041">
        <v>1.39175257731958</v>
      </c>
      <c r="N1041">
        <v>1.2061855670103001</v>
      </c>
      <c r="O1041">
        <v>0.273901808785529</v>
      </c>
      <c r="P1041">
        <v>0.28012048192771</v>
      </c>
      <c r="Q1041">
        <v>4.2680412371134002</v>
      </c>
      <c r="R1041">
        <v>4.4583759765035103</v>
      </c>
      <c r="S1041">
        <v>0.77726185321807795</v>
      </c>
      <c r="T1041">
        <v>8.3944280147552419</v>
      </c>
      <c r="U1041">
        <v>1.24742268041237</v>
      </c>
    </row>
    <row r="1042" spans="1:21" x14ac:dyDescent="0.45">
      <c r="A1042">
        <v>1986</v>
      </c>
      <c r="B1042" t="s">
        <v>1208</v>
      </c>
      <c r="C1042" t="s">
        <v>240</v>
      </c>
      <c r="D1042">
        <v>22</v>
      </c>
      <c r="E1042">
        <v>22</v>
      </c>
      <c r="F1042">
        <v>1</v>
      </c>
      <c r="G1042">
        <v>11</v>
      </c>
      <c r="H1042">
        <v>8</v>
      </c>
      <c r="I1042">
        <v>0</v>
      </c>
      <c r="J1042">
        <v>142.1</v>
      </c>
      <c r="K1042">
        <v>65</v>
      </c>
      <c r="L1042">
        <v>4.1100699638656097</v>
      </c>
      <c r="M1042">
        <v>2.78220120630903</v>
      </c>
      <c r="N1042">
        <v>0.94847768396898802</v>
      </c>
      <c r="O1042">
        <v>0.25563909774436</v>
      </c>
      <c r="P1042">
        <v>0.26769911504424698</v>
      </c>
      <c r="Q1042">
        <v>3.7306788902780199</v>
      </c>
      <c r="R1042">
        <v>4.1972407111198198</v>
      </c>
      <c r="S1042">
        <v>0.77703130245208696</v>
      </c>
      <c r="T1042">
        <v>5.7217759544199129</v>
      </c>
      <c r="U1042">
        <v>1.26463691195865</v>
      </c>
    </row>
    <row r="1043" spans="1:21" x14ac:dyDescent="0.45">
      <c r="A1043">
        <v>1987</v>
      </c>
      <c r="B1043" t="s">
        <v>1075</v>
      </c>
      <c r="C1043" t="s">
        <v>34</v>
      </c>
      <c r="D1043">
        <v>9</v>
      </c>
      <c r="E1043">
        <v>9</v>
      </c>
      <c r="F1043">
        <v>1</v>
      </c>
      <c r="G1043">
        <v>4</v>
      </c>
      <c r="H1043">
        <v>1</v>
      </c>
      <c r="I1043">
        <v>0</v>
      </c>
      <c r="J1043">
        <v>68</v>
      </c>
      <c r="K1043">
        <v>28</v>
      </c>
      <c r="L1043">
        <v>3.70588235294117</v>
      </c>
      <c r="M1043">
        <v>2.77941176470588</v>
      </c>
      <c r="N1043">
        <v>0.92647058823529405</v>
      </c>
      <c r="O1043">
        <v>0.24812030075187899</v>
      </c>
      <c r="P1043">
        <v>0.25541125541125498</v>
      </c>
      <c r="Q1043">
        <v>3.4411764705882302</v>
      </c>
      <c r="R1043">
        <v>4.5327418215134498</v>
      </c>
      <c r="S1043">
        <v>0.77630043029785101</v>
      </c>
      <c r="T1043">
        <v>13.973407745361317</v>
      </c>
      <c r="U1043">
        <v>1.27941176470588</v>
      </c>
    </row>
    <row r="1044" spans="1:21" x14ac:dyDescent="0.45">
      <c r="A1044">
        <v>1962</v>
      </c>
      <c r="B1044" t="s">
        <v>919</v>
      </c>
      <c r="C1044" t="s">
        <v>59</v>
      </c>
      <c r="D1044">
        <v>17</v>
      </c>
      <c r="E1044">
        <v>12</v>
      </c>
      <c r="F1044">
        <v>0.70588235294117652</v>
      </c>
      <c r="G1044">
        <v>3</v>
      </c>
      <c r="H1044">
        <v>4</v>
      </c>
      <c r="I1044">
        <v>0</v>
      </c>
      <c r="J1044">
        <v>86.2</v>
      </c>
      <c r="K1044">
        <v>69</v>
      </c>
      <c r="L1044">
        <v>7.1653816717487198</v>
      </c>
      <c r="M1044">
        <v>3.3230755579124498</v>
      </c>
      <c r="N1044">
        <v>1.1423072230324001</v>
      </c>
      <c r="O1044">
        <v>0.234375</v>
      </c>
      <c r="P1044">
        <v>0.266666666666666</v>
      </c>
      <c r="Q1044">
        <v>3.01153722435815</v>
      </c>
      <c r="R1044">
        <v>3.8863306773486901</v>
      </c>
      <c r="S1044">
        <v>0.77514880895614602</v>
      </c>
      <c r="T1044">
        <v>7.3867121794644497</v>
      </c>
      <c r="U1044">
        <v>1.2346148774188599</v>
      </c>
    </row>
    <row r="1045" spans="1:21" x14ac:dyDescent="0.45">
      <c r="A1045">
        <v>1955</v>
      </c>
      <c r="B1045" t="s">
        <v>1413</v>
      </c>
      <c r="C1045" t="s">
        <v>54</v>
      </c>
      <c r="D1045">
        <v>17</v>
      </c>
      <c r="E1045">
        <v>11</v>
      </c>
      <c r="F1045">
        <v>0.6470588235294118</v>
      </c>
      <c r="G1045">
        <v>4</v>
      </c>
      <c r="H1045">
        <v>5</v>
      </c>
      <c r="I1045">
        <v>0</v>
      </c>
      <c r="J1045">
        <v>67.099999999999994</v>
      </c>
      <c r="K1045">
        <v>33</v>
      </c>
      <c r="L1045">
        <v>4.4108934214566604</v>
      </c>
      <c r="M1045">
        <v>2.1386149922214099</v>
      </c>
      <c r="N1045">
        <v>1.4702978071522199</v>
      </c>
      <c r="O1045">
        <v>0.29259259259259202</v>
      </c>
      <c r="P1045">
        <v>0.30088495575221202</v>
      </c>
      <c r="Q1045">
        <v>4.1435665474289802</v>
      </c>
      <c r="R1045">
        <v>4.2693067532294</v>
      </c>
      <c r="S1045">
        <v>0.77435964345931996</v>
      </c>
      <c r="T1045">
        <v>7.3791918964946959</v>
      </c>
      <c r="U1045">
        <v>1.41089183514607</v>
      </c>
    </row>
    <row r="1046" spans="1:21" x14ac:dyDescent="0.45">
      <c r="A1046">
        <v>1920</v>
      </c>
      <c r="B1046" t="s">
        <v>1639</v>
      </c>
      <c r="C1046" t="s">
        <v>355</v>
      </c>
      <c r="D1046">
        <v>24</v>
      </c>
      <c r="E1046">
        <v>14</v>
      </c>
      <c r="F1046">
        <v>0.58333333333333337</v>
      </c>
      <c r="G1046">
        <v>1</v>
      </c>
      <c r="H1046">
        <v>13</v>
      </c>
      <c r="I1046">
        <v>0</v>
      </c>
      <c r="J1046">
        <v>132.19999999999999</v>
      </c>
      <c r="K1046">
        <v>45</v>
      </c>
      <c r="L1046">
        <v>3.0527629998234498</v>
      </c>
      <c r="M1046">
        <v>4.3417073775266797</v>
      </c>
      <c r="N1046">
        <v>0.407035066643126</v>
      </c>
      <c r="O1046">
        <v>0.31384015594541897</v>
      </c>
      <c r="P1046">
        <v>0.33549783549783502</v>
      </c>
      <c r="Q1046">
        <v>4.6809032663959496</v>
      </c>
      <c r="R1046">
        <v>4.2276085921681803</v>
      </c>
      <c r="S1046">
        <v>0.77427661418914795</v>
      </c>
      <c r="T1046">
        <v>5.2263671457767487</v>
      </c>
      <c r="U1046">
        <v>1.6959794443463601</v>
      </c>
    </row>
    <row r="1047" spans="1:21" x14ac:dyDescent="0.45">
      <c r="A1047">
        <v>1956</v>
      </c>
      <c r="B1047" t="s">
        <v>800</v>
      </c>
      <c r="C1047" t="s">
        <v>30</v>
      </c>
      <c r="D1047">
        <v>9</v>
      </c>
      <c r="E1047">
        <v>7</v>
      </c>
      <c r="F1047">
        <v>0.77777777777777779</v>
      </c>
      <c r="G1047">
        <v>2</v>
      </c>
      <c r="H1047">
        <v>4</v>
      </c>
      <c r="I1047">
        <v>0</v>
      </c>
      <c r="J1047">
        <v>51</v>
      </c>
      <c r="K1047">
        <v>36</v>
      </c>
      <c r="L1047">
        <v>6.3529411764705799</v>
      </c>
      <c r="M1047">
        <v>6.8823529411764701</v>
      </c>
      <c r="N1047">
        <v>0.17647058823529399</v>
      </c>
      <c r="O1047">
        <v>0.201086956521739</v>
      </c>
      <c r="P1047">
        <v>0.24489795918367299</v>
      </c>
      <c r="Q1047">
        <v>2.4705882352941102</v>
      </c>
      <c r="R1047">
        <v>3.62362792819154</v>
      </c>
      <c r="S1047">
        <v>0.77233624458312899</v>
      </c>
      <c r="T1047">
        <v>13.902052402496322</v>
      </c>
      <c r="U1047">
        <v>1.4901960784313699</v>
      </c>
    </row>
    <row r="1048" spans="1:21" x14ac:dyDescent="0.45">
      <c r="A1048">
        <v>1922</v>
      </c>
      <c r="B1048" t="s">
        <v>912</v>
      </c>
      <c r="C1048" t="s">
        <v>322</v>
      </c>
      <c r="D1048">
        <v>25</v>
      </c>
      <c r="E1048">
        <v>14</v>
      </c>
      <c r="F1048">
        <v>0.56000000000000005</v>
      </c>
      <c r="G1048">
        <v>4</v>
      </c>
      <c r="H1048">
        <v>6</v>
      </c>
      <c r="I1048">
        <v>0</v>
      </c>
      <c r="J1048">
        <v>108.1</v>
      </c>
      <c r="K1048">
        <v>38</v>
      </c>
      <c r="L1048">
        <v>3.1569241144488398</v>
      </c>
      <c r="M1048">
        <v>3.98769361825117</v>
      </c>
      <c r="N1048">
        <v>0.41538475190116297</v>
      </c>
      <c r="O1048">
        <v>0.27272727272727199</v>
      </c>
      <c r="P1048">
        <v>0.29066666666666602</v>
      </c>
      <c r="Q1048">
        <v>2.99077021368837</v>
      </c>
      <c r="R1048">
        <v>4.4335506533246001</v>
      </c>
      <c r="S1048">
        <v>0.76938992738723699</v>
      </c>
      <c r="T1048">
        <v>4.9856467294692957</v>
      </c>
      <c r="U1048">
        <v>1.4953851068441799</v>
      </c>
    </row>
    <row r="1049" spans="1:21" x14ac:dyDescent="0.45">
      <c r="A1049">
        <v>2008</v>
      </c>
      <c r="B1049" t="s">
        <v>1956</v>
      </c>
      <c r="C1049" t="s">
        <v>37</v>
      </c>
      <c r="D1049">
        <v>11</v>
      </c>
      <c r="E1049">
        <v>11</v>
      </c>
      <c r="F1049">
        <v>1</v>
      </c>
      <c r="G1049">
        <v>3</v>
      </c>
      <c r="H1049">
        <v>3</v>
      </c>
      <c r="I1049">
        <v>0</v>
      </c>
      <c r="J1049">
        <v>58</v>
      </c>
      <c r="K1049">
        <v>39</v>
      </c>
      <c r="L1049">
        <v>6.0517233418795602</v>
      </c>
      <c r="M1049">
        <v>4.4999994080642898</v>
      </c>
      <c r="N1049">
        <v>0.77586196690763698</v>
      </c>
      <c r="O1049">
        <v>0.26548672566371601</v>
      </c>
      <c r="P1049">
        <v>0.30219780219780201</v>
      </c>
      <c r="Q1049">
        <v>5.7413785551165102</v>
      </c>
      <c r="R1049">
        <v>4.4596043122934699</v>
      </c>
      <c r="S1049">
        <v>0.76815593242645197</v>
      </c>
      <c r="T1049">
        <v>11.312841913916838</v>
      </c>
      <c r="U1049">
        <v>1.5344825567728799</v>
      </c>
    </row>
    <row r="1050" spans="1:21" x14ac:dyDescent="0.45">
      <c r="A1050">
        <v>2023</v>
      </c>
      <c r="B1050" t="s">
        <v>1610</v>
      </c>
      <c r="C1050" t="s">
        <v>49</v>
      </c>
      <c r="D1050">
        <v>24</v>
      </c>
      <c r="E1050">
        <v>24</v>
      </c>
      <c r="F1050">
        <v>1</v>
      </c>
      <c r="G1050">
        <v>3</v>
      </c>
      <c r="H1050">
        <v>7</v>
      </c>
      <c r="I1050">
        <v>0</v>
      </c>
      <c r="J1050">
        <v>121</v>
      </c>
      <c r="K1050">
        <v>99</v>
      </c>
      <c r="L1050">
        <v>7.3636368279346298</v>
      </c>
      <c r="M1050">
        <v>4.0165291788734301</v>
      </c>
      <c r="N1050">
        <v>1.48760339958275</v>
      </c>
      <c r="O1050">
        <v>0.25213675213675202</v>
      </c>
      <c r="P1050">
        <v>0.28080229226360998</v>
      </c>
      <c r="Q1050">
        <v>4.6115705387065304</v>
      </c>
      <c r="R1050">
        <v>5.3046272655888602</v>
      </c>
      <c r="S1050">
        <v>0.76778161525726296</v>
      </c>
      <c r="T1050">
        <v>5.1825259029865256</v>
      </c>
      <c r="U1050">
        <v>1.4214876929346301</v>
      </c>
    </row>
    <row r="1051" spans="1:21" x14ac:dyDescent="0.45">
      <c r="A1051">
        <v>2016</v>
      </c>
      <c r="B1051" t="s">
        <v>331</v>
      </c>
      <c r="C1051" t="s">
        <v>95</v>
      </c>
      <c r="D1051">
        <v>14</v>
      </c>
      <c r="E1051">
        <v>14</v>
      </c>
      <c r="F1051">
        <v>1</v>
      </c>
      <c r="G1051">
        <v>2</v>
      </c>
      <c r="H1051">
        <v>9</v>
      </c>
      <c r="I1051">
        <v>0</v>
      </c>
      <c r="J1051">
        <v>72</v>
      </c>
      <c r="K1051">
        <v>71</v>
      </c>
      <c r="L1051">
        <v>8.8749990595712607</v>
      </c>
      <c r="M1051">
        <v>4.1249995628993101</v>
      </c>
      <c r="N1051">
        <v>1.12499988079072</v>
      </c>
      <c r="O1051">
        <v>0.281355932203389</v>
      </c>
      <c r="P1051">
        <v>0.34418604651162699</v>
      </c>
      <c r="Q1051">
        <v>6.4999993112352801</v>
      </c>
      <c r="R1051">
        <v>4.34100470071958</v>
      </c>
      <c r="S1051">
        <v>0.766901314258575</v>
      </c>
      <c r="T1051">
        <v>8.8741437792777962</v>
      </c>
      <c r="U1051">
        <v>1.6111109403916499</v>
      </c>
    </row>
    <row r="1052" spans="1:21" x14ac:dyDescent="0.45">
      <c r="A1052">
        <v>1977</v>
      </c>
      <c r="B1052" t="s">
        <v>1656</v>
      </c>
      <c r="C1052" t="s">
        <v>106</v>
      </c>
      <c r="D1052">
        <v>13</v>
      </c>
      <c r="E1052">
        <v>13</v>
      </c>
      <c r="F1052">
        <v>1</v>
      </c>
      <c r="G1052">
        <v>5</v>
      </c>
      <c r="H1052">
        <v>5</v>
      </c>
      <c r="I1052">
        <v>0</v>
      </c>
      <c r="J1052">
        <v>81.2</v>
      </c>
      <c r="K1052">
        <v>20</v>
      </c>
      <c r="L1052">
        <v>2.20408149538116</v>
      </c>
      <c r="M1052">
        <v>2.5346937196883301</v>
      </c>
      <c r="N1052">
        <v>0.88163259815246597</v>
      </c>
      <c r="O1052">
        <v>0.30177514792899401</v>
      </c>
      <c r="P1052">
        <v>0.30322580645161201</v>
      </c>
      <c r="Q1052">
        <v>4.7387752150695004</v>
      </c>
      <c r="R1052">
        <v>4.4768184240675701</v>
      </c>
      <c r="S1052">
        <v>0.764529109001159</v>
      </c>
      <c r="T1052">
        <v>9.527208896783673</v>
      </c>
      <c r="U1052">
        <v>1.53061214957025</v>
      </c>
    </row>
    <row r="1053" spans="1:21" x14ac:dyDescent="0.45">
      <c r="A1053">
        <v>2003</v>
      </c>
      <c r="B1053" t="s">
        <v>1556</v>
      </c>
      <c r="C1053" t="s">
        <v>379</v>
      </c>
      <c r="D1053">
        <v>20</v>
      </c>
      <c r="E1053">
        <v>20</v>
      </c>
      <c r="F1053">
        <v>1</v>
      </c>
      <c r="G1053">
        <v>6</v>
      </c>
      <c r="H1053">
        <v>8</v>
      </c>
      <c r="I1053">
        <v>0</v>
      </c>
      <c r="J1053">
        <v>109.1</v>
      </c>
      <c r="K1053">
        <v>60</v>
      </c>
      <c r="L1053">
        <v>4.9390242753604703</v>
      </c>
      <c r="M1053">
        <v>3.1280487077282899</v>
      </c>
      <c r="N1053">
        <v>1.31707314009612</v>
      </c>
      <c r="O1053">
        <v>0.25467289719626102</v>
      </c>
      <c r="P1053">
        <v>0.26420454545454503</v>
      </c>
      <c r="Q1053">
        <v>4.4451218478244199</v>
      </c>
      <c r="R1053">
        <v>5.0711560868139003</v>
      </c>
      <c r="S1053">
        <v>0.76200240850448597</v>
      </c>
      <c r="T1053">
        <v>6.1722195088863367</v>
      </c>
      <c r="U1053">
        <v>1.3445121638481199</v>
      </c>
    </row>
    <row r="1054" spans="1:21" x14ac:dyDescent="0.45">
      <c r="A1054">
        <v>1989</v>
      </c>
      <c r="B1054" t="s">
        <v>1740</v>
      </c>
      <c r="C1054" t="s">
        <v>40</v>
      </c>
      <c r="D1054">
        <v>12</v>
      </c>
      <c r="E1054">
        <v>12</v>
      </c>
      <c r="F1054">
        <v>1</v>
      </c>
      <c r="G1054">
        <v>2</v>
      </c>
      <c r="H1054">
        <v>6</v>
      </c>
      <c r="I1054">
        <v>0</v>
      </c>
      <c r="J1054">
        <v>63.1</v>
      </c>
      <c r="K1054">
        <v>56</v>
      </c>
      <c r="L1054">
        <v>7.9578939379748297</v>
      </c>
      <c r="M1054">
        <v>3.2684207245253698</v>
      </c>
      <c r="N1054">
        <v>0.99473674224685404</v>
      </c>
      <c r="O1054">
        <v>0.233333333333333</v>
      </c>
      <c r="P1054">
        <v>0.27683615819209001</v>
      </c>
      <c r="Q1054">
        <v>4.97368371123427</v>
      </c>
      <c r="R1054">
        <v>3.5205353277211699</v>
      </c>
      <c r="S1054">
        <v>0.76189094781875599</v>
      </c>
      <c r="T1054">
        <v>10.285527795553206</v>
      </c>
      <c r="U1054">
        <v>1.2473682958333501</v>
      </c>
    </row>
    <row r="1055" spans="1:21" x14ac:dyDescent="0.45">
      <c r="A1055">
        <v>2013</v>
      </c>
      <c r="B1055" t="s">
        <v>1314</v>
      </c>
      <c r="C1055" t="s">
        <v>73</v>
      </c>
      <c r="D1055">
        <v>9</v>
      </c>
      <c r="E1055">
        <v>9</v>
      </c>
      <c r="F1055">
        <v>1</v>
      </c>
      <c r="G1055">
        <v>3</v>
      </c>
      <c r="H1055">
        <v>3</v>
      </c>
      <c r="I1055">
        <v>0</v>
      </c>
      <c r="J1055">
        <v>52.2</v>
      </c>
      <c r="K1055">
        <v>39</v>
      </c>
      <c r="L1055">
        <v>6.6645563183983603</v>
      </c>
      <c r="M1055">
        <v>2.5632908916916701</v>
      </c>
      <c r="N1055">
        <v>0.85443029723055897</v>
      </c>
      <c r="O1055">
        <v>0.24630541871921099</v>
      </c>
      <c r="P1055">
        <v>0.28301886792452802</v>
      </c>
      <c r="Q1055">
        <v>3.9303793672605698</v>
      </c>
      <c r="R1055">
        <v>3.65544925386985</v>
      </c>
      <c r="S1055">
        <v>0.758880674839019</v>
      </c>
      <c r="T1055">
        <v>13.659852147102342</v>
      </c>
      <c r="U1055">
        <v>1.2341770959996901</v>
      </c>
    </row>
    <row r="1056" spans="1:21" x14ac:dyDescent="0.45">
      <c r="A1056">
        <v>2002</v>
      </c>
      <c r="B1056" t="s">
        <v>1549</v>
      </c>
      <c r="C1056" t="s">
        <v>229</v>
      </c>
      <c r="D1056">
        <v>21</v>
      </c>
      <c r="E1056">
        <v>21</v>
      </c>
      <c r="F1056">
        <v>1</v>
      </c>
      <c r="G1056">
        <v>4</v>
      </c>
      <c r="H1056">
        <v>7</v>
      </c>
      <c r="I1056">
        <v>0</v>
      </c>
      <c r="J1056">
        <v>111.2</v>
      </c>
      <c r="K1056">
        <v>53</v>
      </c>
      <c r="L1056">
        <v>4.2716418883284799</v>
      </c>
      <c r="M1056">
        <v>4.5940299553721404</v>
      </c>
      <c r="N1056">
        <v>0.96716420113097601</v>
      </c>
      <c r="O1056">
        <v>0.27334851936218602</v>
      </c>
      <c r="P1056">
        <v>0.28877005347593498</v>
      </c>
      <c r="Q1056">
        <v>4.4328359218503097</v>
      </c>
      <c r="R1056">
        <v>5.0217760099656097</v>
      </c>
      <c r="S1056">
        <v>0.75812268257141102</v>
      </c>
      <c r="T1056">
        <v>5.8483749798365992</v>
      </c>
      <c r="U1056">
        <v>1.5850746629646499</v>
      </c>
    </row>
    <row r="1057" spans="1:21" x14ac:dyDescent="0.45">
      <c r="A1057">
        <v>1945</v>
      </c>
      <c r="B1057" t="s">
        <v>938</v>
      </c>
      <c r="C1057" t="s">
        <v>106</v>
      </c>
      <c r="D1057">
        <v>12</v>
      </c>
      <c r="E1057">
        <v>9</v>
      </c>
      <c r="F1057">
        <v>0.75</v>
      </c>
      <c r="G1057">
        <v>4</v>
      </c>
      <c r="H1057">
        <v>4</v>
      </c>
      <c r="I1057">
        <v>0</v>
      </c>
      <c r="J1057">
        <v>82</v>
      </c>
      <c r="K1057">
        <v>20</v>
      </c>
      <c r="L1057">
        <v>2.1951219512195101</v>
      </c>
      <c r="M1057">
        <v>2.08536585365853</v>
      </c>
      <c r="N1057">
        <v>0.65853658536585302</v>
      </c>
      <c r="O1057">
        <v>0.26461538461538398</v>
      </c>
      <c r="P1057">
        <v>0.26755852842809302</v>
      </c>
      <c r="Q1057">
        <v>3.07317073170731</v>
      </c>
      <c r="R1057">
        <v>3.8847230864734099</v>
      </c>
      <c r="S1057">
        <v>0.75802630186080899</v>
      </c>
      <c r="T1057">
        <v>10.233355075120921</v>
      </c>
      <c r="U1057">
        <v>1.2804878048780399</v>
      </c>
    </row>
    <row r="1058" spans="1:21" x14ac:dyDescent="0.45">
      <c r="A1058">
        <v>1940</v>
      </c>
      <c r="B1058" t="s">
        <v>1593</v>
      </c>
      <c r="C1058" t="s">
        <v>46</v>
      </c>
      <c r="D1058">
        <v>27</v>
      </c>
      <c r="E1058">
        <v>22</v>
      </c>
      <c r="F1058">
        <v>0.81481481481481477</v>
      </c>
      <c r="G1058">
        <v>8</v>
      </c>
      <c r="H1058">
        <v>9</v>
      </c>
      <c r="I1058">
        <v>0</v>
      </c>
      <c r="J1058">
        <v>164</v>
      </c>
      <c r="K1058">
        <v>71</v>
      </c>
      <c r="L1058">
        <v>3.8963414634146298</v>
      </c>
      <c r="M1058">
        <v>3.34756097560975</v>
      </c>
      <c r="N1058">
        <v>1.09756097560975</v>
      </c>
      <c r="O1058">
        <v>0.264750378214826</v>
      </c>
      <c r="P1058">
        <v>0.27192982456140302</v>
      </c>
      <c r="Q1058">
        <v>4.5548780487804796</v>
      </c>
      <c r="R1058">
        <v>4.7136643270166898</v>
      </c>
      <c r="S1058">
        <v>0.75460457801818803</v>
      </c>
      <c r="T1058">
        <v>4.5276274681091282</v>
      </c>
      <c r="U1058">
        <v>1.4390243902438999</v>
      </c>
    </row>
    <row r="1059" spans="1:21" x14ac:dyDescent="0.45">
      <c r="A1059">
        <v>1990</v>
      </c>
      <c r="B1059" t="s">
        <v>417</v>
      </c>
      <c r="C1059" t="s">
        <v>379</v>
      </c>
      <c r="D1059">
        <v>11</v>
      </c>
      <c r="E1059">
        <v>11</v>
      </c>
      <c r="F1059">
        <v>1</v>
      </c>
      <c r="G1059">
        <v>6</v>
      </c>
      <c r="H1059">
        <v>2</v>
      </c>
      <c r="I1059">
        <v>0</v>
      </c>
      <c r="J1059">
        <v>70</v>
      </c>
      <c r="K1059">
        <v>53</v>
      </c>
      <c r="L1059">
        <v>6.8142864569839903</v>
      </c>
      <c r="M1059">
        <v>4.1142861627073097</v>
      </c>
      <c r="N1059">
        <v>0.77142865550762196</v>
      </c>
      <c r="O1059">
        <v>0.17338709677419301</v>
      </c>
      <c r="P1059">
        <v>0.19576719576719501</v>
      </c>
      <c r="Q1059">
        <v>2.8285717368612802</v>
      </c>
      <c r="R1059">
        <v>3.8654419893148102</v>
      </c>
      <c r="S1059">
        <v>0.74551486968994096</v>
      </c>
      <c r="T1059">
        <v>10.97940080816095</v>
      </c>
      <c r="U1059">
        <v>1.0714286882050299</v>
      </c>
    </row>
    <row r="1060" spans="1:21" x14ac:dyDescent="0.45">
      <c r="A1060">
        <v>1983</v>
      </c>
      <c r="B1060" t="s">
        <v>924</v>
      </c>
      <c r="C1060" t="s">
        <v>54</v>
      </c>
      <c r="D1060">
        <v>10</v>
      </c>
      <c r="E1060">
        <v>10</v>
      </c>
      <c r="F1060">
        <v>1</v>
      </c>
      <c r="G1060">
        <v>4</v>
      </c>
      <c r="H1060">
        <v>5</v>
      </c>
      <c r="I1060">
        <v>0</v>
      </c>
      <c r="J1060">
        <v>68.099999999999994</v>
      </c>
      <c r="K1060">
        <v>40</v>
      </c>
      <c r="L1060">
        <v>5.2682930750623003</v>
      </c>
      <c r="M1060">
        <v>2.89756119128426</v>
      </c>
      <c r="N1060">
        <v>0.92195128813590299</v>
      </c>
      <c r="O1060">
        <v>0.22307692307692301</v>
      </c>
      <c r="P1060">
        <v>0.23943661971830901</v>
      </c>
      <c r="Q1060">
        <v>3.0292685181608201</v>
      </c>
      <c r="R1060">
        <v>3.8819300315636802</v>
      </c>
      <c r="S1060">
        <v>0.74504429101943903</v>
      </c>
      <c r="T1060">
        <v>12.069717514514913</v>
      </c>
      <c r="U1060">
        <v>1.17073179445829</v>
      </c>
    </row>
    <row r="1061" spans="1:21" x14ac:dyDescent="0.45">
      <c r="A1061">
        <v>1982</v>
      </c>
      <c r="B1061" t="s">
        <v>887</v>
      </c>
      <c r="C1061" t="s">
        <v>73</v>
      </c>
      <c r="D1061">
        <v>10</v>
      </c>
      <c r="E1061">
        <v>10</v>
      </c>
      <c r="F1061">
        <v>1</v>
      </c>
      <c r="G1061">
        <v>4</v>
      </c>
      <c r="H1061">
        <v>2</v>
      </c>
      <c r="I1061">
        <v>0</v>
      </c>
      <c r="J1061">
        <v>68</v>
      </c>
      <c r="K1061">
        <v>42</v>
      </c>
      <c r="L1061">
        <v>5.55882477677845</v>
      </c>
      <c r="M1061">
        <v>2.3823534757621898</v>
      </c>
      <c r="N1061">
        <v>0.92647079612974104</v>
      </c>
      <c r="O1061">
        <v>0.24905660377358399</v>
      </c>
      <c r="P1061">
        <v>0.27314814814814797</v>
      </c>
      <c r="Q1061">
        <v>2.9117653592649</v>
      </c>
      <c r="R1061">
        <v>3.6136515274180301</v>
      </c>
      <c r="S1061">
        <v>0.74490618705749501</v>
      </c>
      <c r="T1061">
        <v>12.067480230331418</v>
      </c>
      <c r="U1061">
        <v>1.23529439483965</v>
      </c>
    </row>
    <row r="1062" spans="1:21" x14ac:dyDescent="0.45">
      <c r="A1062">
        <v>1943</v>
      </c>
      <c r="B1062" t="s">
        <v>1294</v>
      </c>
      <c r="C1062" t="s">
        <v>106</v>
      </c>
      <c r="D1062">
        <v>16</v>
      </c>
      <c r="E1062">
        <v>9</v>
      </c>
      <c r="F1062">
        <v>0.5625</v>
      </c>
      <c r="G1062">
        <v>3</v>
      </c>
      <c r="H1062">
        <v>4</v>
      </c>
      <c r="I1062">
        <v>0</v>
      </c>
      <c r="J1062">
        <v>74</v>
      </c>
      <c r="K1062">
        <v>23</v>
      </c>
      <c r="L1062">
        <v>2.7972972972972898</v>
      </c>
      <c r="M1062">
        <v>4.0135135135135096</v>
      </c>
      <c r="N1062">
        <v>0.121621621621621</v>
      </c>
      <c r="O1062">
        <v>0.316498316498316</v>
      </c>
      <c r="P1062">
        <v>0.34065934065934</v>
      </c>
      <c r="Q1062">
        <v>3.8918918918918899</v>
      </c>
      <c r="R1062">
        <v>3.62730317889033</v>
      </c>
      <c r="S1062">
        <v>0.74055844545364302</v>
      </c>
      <c r="T1062">
        <v>7.4981542602181355</v>
      </c>
      <c r="U1062">
        <v>1.71621621621621</v>
      </c>
    </row>
    <row r="1063" spans="1:21" x14ac:dyDescent="0.45">
      <c r="A1063">
        <v>1988</v>
      </c>
      <c r="B1063" t="s">
        <v>1653</v>
      </c>
      <c r="C1063" t="s">
        <v>240</v>
      </c>
      <c r="D1063">
        <v>8</v>
      </c>
      <c r="E1063">
        <v>8</v>
      </c>
      <c r="F1063">
        <v>1</v>
      </c>
      <c r="G1063">
        <v>2</v>
      </c>
      <c r="H1063">
        <v>3</v>
      </c>
      <c r="I1063">
        <v>0</v>
      </c>
      <c r="J1063">
        <v>47.2</v>
      </c>
      <c r="K1063">
        <v>24</v>
      </c>
      <c r="L1063">
        <v>4.5314691358805197</v>
      </c>
      <c r="M1063">
        <v>1.6993009259551899</v>
      </c>
      <c r="N1063">
        <v>0.56643364198506496</v>
      </c>
      <c r="O1063">
        <v>0.29015544041450703</v>
      </c>
      <c r="P1063">
        <v>0.31927710843373402</v>
      </c>
      <c r="Q1063">
        <v>4.7202803498755399</v>
      </c>
      <c r="R1063">
        <v>3.2094593692405402</v>
      </c>
      <c r="S1063">
        <v>0.73838305473327603</v>
      </c>
      <c r="T1063">
        <v>14.952256858348839</v>
      </c>
      <c r="U1063">
        <v>1.3636365455196</v>
      </c>
    </row>
    <row r="1064" spans="1:21" x14ac:dyDescent="0.45">
      <c r="A1064">
        <v>1992</v>
      </c>
      <c r="B1064" t="s">
        <v>1404</v>
      </c>
      <c r="C1064" t="s">
        <v>46</v>
      </c>
      <c r="D1064">
        <v>8</v>
      </c>
      <c r="E1064">
        <v>8</v>
      </c>
      <c r="F1064">
        <v>1</v>
      </c>
      <c r="G1064">
        <v>6</v>
      </c>
      <c r="H1064">
        <v>1</v>
      </c>
      <c r="I1064">
        <v>0</v>
      </c>
      <c r="J1064">
        <v>50.1</v>
      </c>
      <c r="K1064">
        <v>21</v>
      </c>
      <c r="L1064">
        <v>3.7549672668626002</v>
      </c>
      <c r="M1064">
        <v>3.5761593017739099</v>
      </c>
      <c r="N1064">
        <v>0.35761593017739102</v>
      </c>
      <c r="O1064">
        <v>0.267015706806282</v>
      </c>
      <c r="P1064">
        <v>0.29166666666666602</v>
      </c>
      <c r="Q1064">
        <v>4.1125831970399904</v>
      </c>
      <c r="R1064">
        <v>3.7766958173160701</v>
      </c>
      <c r="S1064">
        <v>0.735981404781341</v>
      </c>
      <c r="T1064">
        <v>14.903623446822156</v>
      </c>
      <c r="U1064">
        <v>1.41059616903304</v>
      </c>
    </row>
    <row r="1065" spans="1:21" x14ac:dyDescent="0.45">
      <c r="A1065">
        <v>2022</v>
      </c>
      <c r="B1065" t="s">
        <v>439</v>
      </c>
      <c r="C1065" t="s">
        <v>102</v>
      </c>
      <c r="D1065">
        <v>9</v>
      </c>
      <c r="E1065">
        <v>9</v>
      </c>
      <c r="F1065">
        <v>1</v>
      </c>
      <c r="G1065">
        <v>2</v>
      </c>
      <c r="H1065">
        <v>4</v>
      </c>
      <c r="I1065">
        <v>0</v>
      </c>
      <c r="J1065">
        <v>51.2</v>
      </c>
      <c r="K1065">
        <v>45</v>
      </c>
      <c r="L1065">
        <v>7.83871006325555</v>
      </c>
      <c r="M1065">
        <v>4.0064518101083904</v>
      </c>
      <c r="N1065">
        <v>0.69677422784493803</v>
      </c>
      <c r="O1065">
        <v>0.206349206349206</v>
      </c>
      <c r="P1065">
        <v>0.25</v>
      </c>
      <c r="Q1065">
        <v>2.7870969113797499</v>
      </c>
      <c r="R1065">
        <v>3.8285600691705</v>
      </c>
      <c r="S1065">
        <v>0.73559474945068304</v>
      </c>
      <c r="T1065">
        <v>13.240705490112296</v>
      </c>
      <c r="U1065">
        <v>1.20000005906628</v>
      </c>
    </row>
    <row r="1066" spans="1:21" x14ac:dyDescent="0.45">
      <c r="A1066">
        <v>1952</v>
      </c>
      <c r="B1066" t="s">
        <v>1467</v>
      </c>
      <c r="C1066" t="s">
        <v>322</v>
      </c>
      <c r="D1066">
        <v>22</v>
      </c>
      <c r="E1066">
        <v>11</v>
      </c>
      <c r="F1066">
        <v>0.5</v>
      </c>
      <c r="G1066">
        <v>7</v>
      </c>
      <c r="H1066">
        <v>7</v>
      </c>
      <c r="I1066">
        <v>2</v>
      </c>
      <c r="J1066">
        <v>97.1</v>
      </c>
      <c r="K1066">
        <v>29</v>
      </c>
      <c r="L1066">
        <v>2.6815078301915598</v>
      </c>
      <c r="M1066">
        <v>2.6815078301915598</v>
      </c>
      <c r="N1066">
        <v>0.83219208523186405</v>
      </c>
      <c r="O1066">
        <v>0.25729442970822203</v>
      </c>
      <c r="P1066">
        <v>0.25958702064896699</v>
      </c>
      <c r="Q1066">
        <v>4.2534262134073</v>
      </c>
      <c r="R1066">
        <v>3.9523945289251601</v>
      </c>
      <c r="S1066">
        <v>0.73192405700683505</v>
      </c>
      <c r="T1066">
        <v>5.3896226015957858</v>
      </c>
      <c r="U1066">
        <v>1.2945210214717799</v>
      </c>
    </row>
    <row r="1067" spans="1:21" x14ac:dyDescent="0.45">
      <c r="A1067">
        <v>1982</v>
      </c>
      <c r="B1067" t="s">
        <v>1034</v>
      </c>
      <c r="C1067" t="s">
        <v>73</v>
      </c>
      <c r="D1067">
        <v>14</v>
      </c>
      <c r="E1067">
        <v>14</v>
      </c>
      <c r="F1067">
        <v>1</v>
      </c>
      <c r="G1067">
        <v>4</v>
      </c>
      <c r="H1067">
        <v>3</v>
      </c>
      <c r="I1067">
        <v>0</v>
      </c>
      <c r="J1067">
        <v>89</v>
      </c>
      <c r="K1067">
        <v>45</v>
      </c>
      <c r="L1067">
        <v>4.55056218784308</v>
      </c>
      <c r="M1067">
        <v>2.8314609168801299</v>
      </c>
      <c r="N1067">
        <v>0.70786522922003403</v>
      </c>
      <c r="O1067">
        <v>0.218181818181818</v>
      </c>
      <c r="P1067">
        <v>0.23381294964028701</v>
      </c>
      <c r="Q1067">
        <v>3.3370789377515901</v>
      </c>
      <c r="R1067">
        <v>3.8401881045305499</v>
      </c>
      <c r="S1067">
        <v>0.72927069664001398</v>
      </c>
      <c r="T1067">
        <v>8.4387037754058767</v>
      </c>
      <c r="U1067">
        <v>1.1235956019365601</v>
      </c>
    </row>
    <row r="1068" spans="1:21" x14ac:dyDescent="0.45">
      <c r="A1068">
        <v>2010</v>
      </c>
      <c r="B1068" t="s">
        <v>592</v>
      </c>
      <c r="C1068" t="s">
        <v>40</v>
      </c>
      <c r="D1068">
        <v>18</v>
      </c>
      <c r="E1068">
        <v>18</v>
      </c>
      <c r="F1068">
        <v>1</v>
      </c>
      <c r="G1068">
        <v>4</v>
      </c>
      <c r="H1068">
        <v>10</v>
      </c>
      <c r="I1068">
        <v>0</v>
      </c>
      <c r="J1068">
        <v>100</v>
      </c>
      <c r="K1068">
        <v>76</v>
      </c>
      <c r="L1068">
        <v>6.84</v>
      </c>
      <c r="M1068">
        <v>3.6</v>
      </c>
      <c r="N1068">
        <v>1.08</v>
      </c>
      <c r="O1068">
        <v>0.27061855670103002</v>
      </c>
      <c r="P1068">
        <v>0.31</v>
      </c>
      <c r="Q1068">
        <v>5.49</v>
      </c>
      <c r="R1068">
        <v>4.3778424263000399</v>
      </c>
      <c r="S1068">
        <v>0.729217648506164</v>
      </c>
      <c r="T1068">
        <v>6.5629588365554756</v>
      </c>
      <c r="U1068">
        <v>1.45</v>
      </c>
    </row>
    <row r="1069" spans="1:21" x14ac:dyDescent="0.45">
      <c r="A1069">
        <v>1992</v>
      </c>
      <c r="B1069" t="s">
        <v>1798</v>
      </c>
      <c r="C1069" t="s">
        <v>168</v>
      </c>
      <c r="D1069">
        <v>13</v>
      </c>
      <c r="E1069">
        <v>13</v>
      </c>
      <c r="F1069">
        <v>1</v>
      </c>
      <c r="G1069">
        <v>3</v>
      </c>
      <c r="H1069">
        <v>4</v>
      </c>
      <c r="I1069">
        <v>0</v>
      </c>
      <c r="J1069">
        <v>68.2</v>
      </c>
      <c r="K1069">
        <v>44</v>
      </c>
      <c r="L1069">
        <v>5.7669898640908599</v>
      </c>
      <c r="M1069">
        <v>4.8495142038945902</v>
      </c>
      <c r="N1069">
        <v>0.65533975728305205</v>
      </c>
      <c r="O1069">
        <v>0.27586206896551702</v>
      </c>
      <c r="P1069">
        <v>0.31603773584905598</v>
      </c>
      <c r="Q1069">
        <v>5.1116501068078097</v>
      </c>
      <c r="R1069">
        <v>4.0648715366212897</v>
      </c>
      <c r="S1069">
        <v>0.72735679149627597</v>
      </c>
      <c r="T1069">
        <v>9.0639846324920548</v>
      </c>
      <c r="U1069">
        <v>1.5873785231967199</v>
      </c>
    </row>
    <row r="1070" spans="1:21" x14ac:dyDescent="0.45">
      <c r="A1070">
        <v>2019</v>
      </c>
      <c r="B1070" t="s">
        <v>270</v>
      </c>
      <c r="C1070" t="s">
        <v>271</v>
      </c>
      <c r="D1070">
        <v>14</v>
      </c>
      <c r="E1070">
        <v>14</v>
      </c>
      <c r="F1070">
        <v>1</v>
      </c>
      <c r="G1070">
        <v>4</v>
      </c>
      <c r="H1070">
        <v>7</v>
      </c>
      <c r="I1070">
        <v>0</v>
      </c>
      <c r="J1070">
        <v>73</v>
      </c>
      <c r="K1070">
        <v>81</v>
      </c>
      <c r="L1070">
        <v>9.9863013698630105</v>
      </c>
      <c r="M1070">
        <v>4.3150684931506804</v>
      </c>
      <c r="N1070">
        <v>1.8493150684931501</v>
      </c>
      <c r="O1070">
        <v>0.26989619377162599</v>
      </c>
      <c r="P1070">
        <v>0.32642487046632102</v>
      </c>
      <c r="Q1070">
        <v>5.7945205479451998</v>
      </c>
      <c r="R1070">
        <v>5.1866122154340299</v>
      </c>
      <c r="S1070">
        <v>0.72605597972869795</v>
      </c>
      <c r="T1070">
        <v>8.401504908289219</v>
      </c>
      <c r="U1070">
        <v>1.54794520547945</v>
      </c>
    </row>
    <row r="1071" spans="1:21" x14ac:dyDescent="0.45">
      <c r="A1071">
        <v>1980</v>
      </c>
      <c r="B1071" t="s">
        <v>1207</v>
      </c>
      <c r="C1071" t="s">
        <v>379</v>
      </c>
      <c r="D1071">
        <v>19</v>
      </c>
      <c r="E1071">
        <v>19</v>
      </c>
      <c r="F1071">
        <v>1</v>
      </c>
      <c r="G1071">
        <v>6</v>
      </c>
      <c r="H1071">
        <v>5</v>
      </c>
      <c r="I1071">
        <v>0</v>
      </c>
      <c r="J1071">
        <v>101.1</v>
      </c>
      <c r="K1071">
        <v>55</v>
      </c>
      <c r="L1071">
        <v>4.8848682984585903</v>
      </c>
      <c r="M1071">
        <v>4.7960525112138903</v>
      </c>
      <c r="N1071">
        <v>0.44407893622350803</v>
      </c>
      <c r="O1071">
        <v>0.25388601036269398</v>
      </c>
      <c r="P1071">
        <v>0.28527607361963098</v>
      </c>
      <c r="Q1071">
        <v>3.7302630642774699</v>
      </c>
      <c r="R1071">
        <v>3.9662280305105502</v>
      </c>
      <c r="S1071">
        <v>0.72407692670822099</v>
      </c>
      <c r="T1071">
        <v>6.1737085329858852</v>
      </c>
      <c r="U1071">
        <v>1.49999996235496</v>
      </c>
    </row>
    <row r="1072" spans="1:21" x14ac:dyDescent="0.45">
      <c r="A1072">
        <v>1938</v>
      </c>
      <c r="B1072" t="s">
        <v>1504</v>
      </c>
      <c r="C1072" t="s">
        <v>762</v>
      </c>
      <c r="D1072">
        <v>11</v>
      </c>
      <c r="E1072">
        <v>7</v>
      </c>
      <c r="F1072">
        <v>0.63636363636363635</v>
      </c>
      <c r="G1072">
        <v>6</v>
      </c>
      <c r="H1072">
        <v>3</v>
      </c>
      <c r="I1072">
        <v>0</v>
      </c>
      <c r="J1072">
        <v>54</v>
      </c>
      <c r="K1072">
        <v>27</v>
      </c>
      <c r="L1072">
        <v>4.5</v>
      </c>
      <c r="M1072">
        <v>3.6666666666666599</v>
      </c>
      <c r="N1072">
        <v>0.33333333333333298</v>
      </c>
      <c r="O1072">
        <v>0.20297029702970201</v>
      </c>
      <c r="P1072">
        <v>0.22543352601156</v>
      </c>
      <c r="Q1072">
        <v>4.3333333333333304</v>
      </c>
      <c r="R1072">
        <v>3.86412759710241</v>
      </c>
      <c r="S1072">
        <v>0.72293446958065</v>
      </c>
      <c r="T1072">
        <v>10.646853097460482</v>
      </c>
      <c r="U1072">
        <v>1.1666666666666601</v>
      </c>
    </row>
    <row r="1073" spans="1:21" x14ac:dyDescent="0.45">
      <c r="A1073">
        <v>2015</v>
      </c>
      <c r="B1073" t="s">
        <v>488</v>
      </c>
      <c r="C1073" t="s">
        <v>106</v>
      </c>
      <c r="D1073">
        <v>11</v>
      </c>
      <c r="E1073">
        <v>11</v>
      </c>
      <c r="F1073">
        <v>1</v>
      </c>
      <c r="G1073">
        <v>4</v>
      </c>
      <c r="H1073">
        <v>4</v>
      </c>
      <c r="I1073">
        <v>0</v>
      </c>
      <c r="J1073">
        <v>63</v>
      </c>
      <c r="K1073">
        <v>50</v>
      </c>
      <c r="L1073">
        <v>7.1428571428571397</v>
      </c>
      <c r="M1073">
        <v>3.4285714285714199</v>
      </c>
      <c r="N1073">
        <v>1</v>
      </c>
      <c r="O1073">
        <v>0.25306122448979501</v>
      </c>
      <c r="P1073">
        <v>0.29255319148936099</v>
      </c>
      <c r="Q1073">
        <v>4.5714285714285703</v>
      </c>
      <c r="R1073">
        <v>4.2764508928571399</v>
      </c>
      <c r="S1073">
        <v>0.72147369384765603</v>
      </c>
      <c r="T1073">
        <v>10.625339854847297</v>
      </c>
      <c r="U1073">
        <v>1.36507936507936</v>
      </c>
    </row>
    <row r="1074" spans="1:21" x14ac:dyDescent="0.45">
      <c r="A1074">
        <v>2013</v>
      </c>
      <c r="B1074" t="s">
        <v>1163</v>
      </c>
      <c r="C1074" t="s">
        <v>49</v>
      </c>
      <c r="D1074">
        <v>9</v>
      </c>
      <c r="E1074">
        <v>9</v>
      </c>
      <c r="F1074">
        <v>1</v>
      </c>
      <c r="G1074">
        <v>1</v>
      </c>
      <c r="H1074">
        <v>3</v>
      </c>
      <c r="I1074">
        <v>0</v>
      </c>
      <c r="J1074">
        <v>51.2</v>
      </c>
      <c r="K1074">
        <v>29</v>
      </c>
      <c r="L1074">
        <v>5.05161240592588</v>
      </c>
      <c r="M1074">
        <v>1.91612884362705</v>
      </c>
      <c r="N1074">
        <v>0.52258059371647003</v>
      </c>
      <c r="O1074">
        <v>0.28640776699029102</v>
      </c>
      <c r="P1074">
        <v>0.32183908045977</v>
      </c>
      <c r="Q1074">
        <v>3.65806415601529</v>
      </c>
      <c r="R1074">
        <v>3.4930156223384401</v>
      </c>
      <c r="S1074">
        <v>0.71941274404525701</v>
      </c>
      <c r="T1074">
        <v>12.949429392814627</v>
      </c>
      <c r="U1074">
        <v>1.3548385763019599</v>
      </c>
    </row>
    <row r="1075" spans="1:21" x14ac:dyDescent="0.45">
      <c r="A1075">
        <v>1933</v>
      </c>
      <c r="B1075" t="s">
        <v>777</v>
      </c>
      <c r="C1075" t="s">
        <v>37</v>
      </c>
      <c r="D1075">
        <v>9</v>
      </c>
      <c r="E1075">
        <v>8</v>
      </c>
      <c r="F1075">
        <v>0.88888888888888884</v>
      </c>
      <c r="G1075">
        <v>4</v>
      </c>
      <c r="H1075">
        <v>2</v>
      </c>
      <c r="I1075">
        <v>0</v>
      </c>
      <c r="J1075">
        <v>50.2</v>
      </c>
      <c r="K1075">
        <v>20</v>
      </c>
      <c r="L1075">
        <v>3.5526293499662001</v>
      </c>
      <c r="M1075">
        <v>3.01973494747127</v>
      </c>
      <c r="N1075">
        <v>0.17763146749830999</v>
      </c>
      <c r="O1075">
        <v>0.227513227513227</v>
      </c>
      <c r="P1075">
        <v>0.25</v>
      </c>
      <c r="Q1075">
        <v>2.3092090774780298</v>
      </c>
      <c r="R1075">
        <v>3.4330603895096998</v>
      </c>
      <c r="S1075">
        <v>0.71792483329772905</v>
      </c>
      <c r="T1075">
        <v>12.922646999359124</v>
      </c>
      <c r="U1075">
        <v>1.18420978332206</v>
      </c>
    </row>
    <row r="1076" spans="1:21" x14ac:dyDescent="0.45">
      <c r="A1076">
        <v>1924</v>
      </c>
      <c r="B1076" t="s">
        <v>1398</v>
      </c>
      <c r="C1076" t="s">
        <v>762</v>
      </c>
      <c r="D1076">
        <v>12</v>
      </c>
      <c r="E1076">
        <v>9</v>
      </c>
      <c r="F1076">
        <v>0.75</v>
      </c>
      <c r="G1076">
        <v>5</v>
      </c>
      <c r="H1076">
        <v>4</v>
      </c>
      <c r="I1076">
        <v>0</v>
      </c>
      <c r="J1076">
        <v>83.1</v>
      </c>
      <c r="K1076">
        <v>37</v>
      </c>
      <c r="L1076">
        <v>3.9960015243535998</v>
      </c>
      <c r="M1076">
        <v>2.16000082397492</v>
      </c>
      <c r="O1076">
        <v>0.28353666285900397</v>
      </c>
      <c r="Q1076">
        <v>4.1040015655523501</v>
      </c>
      <c r="S1076">
        <v>0.71405565738677901</v>
      </c>
      <c r="T1076">
        <v>9.6397513747215164</v>
      </c>
      <c r="U1076">
        <v>1.35600051727314</v>
      </c>
    </row>
    <row r="1077" spans="1:21" x14ac:dyDescent="0.45">
      <c r="A1077">
        <v>2004</v>
      </c>
      <c r="B1077" t="s">
        <v>1992</v>
      </c>
      <c r="C1077" t="s">
        <v>229</v>
      </c>
      <c r="D1077">
        <v>17</v>
      </c>
      <c r="E1077">
        <v>17</v>
      </c>
      <c r="F1077">
        <v>1</v>
      </c>
      <c r="G1077">
        <v>3</v>
      </c>
      <c r="H1077">
        <v>8</v>
      </c>
      <c r="I1077">
        <v>0</v>
      </c>
      <c r="J1077">
        <v>100</v>
      </c>
      <c r="K1077">
        <v>54</v>
      </c>
      <c r="L1077">
        <v>4.8600000000000003</v>
      </c>
      <c r="M1077">
        <v>2.52</v>
      </c>
      <c r="N1077">
        <v>1.44</v>
      </c>
      <c r="O1077">
        <v>0.28140703517587901</v>
      </c>
      <c r="P1077">
        <v>0.292682926829268</v>
      </c>
      <c r="Q1077">
        <v>5.94</v>
      </c>
      <c r="R1077">
        <v>5.0692693901062</v>
      </c>
      <c r="S1077">
        <v>0.71006160974502497</v>
      </c>
      <c r="T1077">
        <v>6.7664694575702384</v>
      </c>
      <c r="U1077">
        <v>1.4</v>
      </c>
    </row>
    <row r="1078" spans="1:21" x14ac:dyDescent="0.45">
      <c r="A1078">
        <v>1991</v>
      </c>
      <c r="B1078" t="s">
        <v>935</v>
      </c>
      <c r="C1078" t="s">
        <v>68</v>
      </c>
      <c r="D1078">
        <v>22</v>
      </c>
      <c r="E1078">
        <v>22</v>
      </c>
      <c r="F1078">
        <v>1</v>
      </c>
      <c r="G1078">
        <v>7</v>
      </c>
      <c r="H1078">
        <v>9</v>
      </c>
      <c r="I1078">
        <v>0</v>
      </c>
      <c r="J1078">
        <v>129</v>
      </c>
      <c r="K1078">
        <v>92</v>
      </c>
      <c r="L1078">
        <v>6.4186046511627897</v>
      </c>
      <c r="M1078">
        <v>4.53488372093023</v>
      </c>
      <c r="N1078">
        <v>0.76744186046511598</v>
      </c>
      <c r="O1078">
        <v>0.227180527383367</v>
      </c>
      <c r="P1078">
        <v>0.258974358974359</v>
      </c>
      <c r="Q1078">
        <v>3.0697674418604599</v>
      </c>
      <c r="R1078">
        <v>4.1192966158075803</v>
      </c>
      <c r="S1078">
        <v>0.70883840322494496</v>
      </c>
      <c r="T1078">
        <v>5.2196282419291409</v>
      </c>
      <c r="U1078">
        <v>1.37209302325581</v>
      </c>
    </row>
    <row r="1079" spans="1:21" x14ac:dyDescent="0.45">
      <c r="A1079">
        <v>2012</v>
      </c>
      <c r="B1079" t="s">
        <v>1863</v>
      </c>
      <c r="C1079" t="s">
        <v>229</v>
      </c>
      <c r="D1079">
        <v>16</v>
      </c>
      <c r="E1079">
        <v>16</v>
      </c>
      <c r="F1079">
        <v>1</v>
      </c>
      <c r="G1079">
        <v>6</v>
      </c>
      <c r="H1079">
        <v>9</v>
      </c>
      <c r="I1079">
        <v>0</v>
      </c>
      <c r="J1079">
        <v>89.2</v>
      </c>
      <c r="K1079">
        <v>59</v>
      </c>
      <c r="L1079">
        <v>5.9219327495854097</v>
      </c>
      <c r="M1079">
        <v>3.31226747010709</v>
      </c>
      <c r="N1079">
        <v>1.2044608982207601</v>
      </c>
      <c r="O1079">
        <v>0.30662983425414297</v>
      </c>
      <c r="P1079">
        <v>0.34020618556700999</v>
      </c>
      <c r="Q1079">
        <v>5.3197023004750301</v>
      </c>
      <c r="R1079">
        <v>4.6557902964290196</v>
      </c>
      <c r="S1079">
        <v>0.70721888542175204</v>
      </c>
      <c r="T1079">
        <v>7.1605912148952395</v>
      </c>
      <c r="U1079">
        <v>1.6059478642943501</v>
      </c>
    </row>
    <row r="1080" spans="1:21" x14ac:dyDescent="0.45">
      <c r="A1080">
        <v>1940</v>
      </c>
      <c r="B1080" t="s">
        <v>1677</v>
      </c>
      <c r="C1080" t="s">
        <v>762</v>
      </c>
      <c r="D1080">
        <v>17</v>
      </c>
      <c r="E1080">
        <v>14</v>
      </c>
      <c r="F1080">
        <v>0.82352941176470584</v>
      </c>
      <c r="G1080">
        <v>7</v>
      </c>
      <c r="H1080">
        <v>3</v>
      </c>
      <c r="I1080">
        <v>0</v>
      </c>
      <c r="J1080">
        <v>90</v>
      </c>
      <c r="K1080">
        <v>48</v>
      </c>
      <c r="L1080">
        <v>4.8</v>
      </c>
      <c r="M1080">
        <v>5.9</v>
      </c>
      <c r="O1080">
        <v>0.25528169014084501</v>
      </c>
      <c r="Q1080">
        <v>4.8</v>
      </c>
      <c r="S1080">
        <v>0.70591424405574799</v>
      </c>
      <c r="T1080">
        <v>6.7269475021783043</v>
      </c>
      <c r="U1080">
        <v>1.62222222222222</v>
      </c>
    </row>
    <row r="1081" spans="1:21" x14ac:dyDescent="0.45">
      <c r="A1081">
        <v>1974</v>
      </c>
      <c r="B1081" t="s">
        <v>1354</v>
      </c>
      <c r="C1081" t="s">
        <v>73</v>
      </c>
      <c r="D1081">
        <v>25</v>
      </c>
      <c r="E1081">
        <v>25</v>
      </c>
      <c r="F1081">
        <v>1</v>
      </c>
      <c r="G1081">
        <v>8</v>
      </c>
      <c r="H1081">
        <v>11</v>
      </c>
      <c r="I1081">
        <v>0</v>
      </c>
      <c r="J1081">
        <v>143.1</v>
      </c>
      <c r="K1081">
        <v>92</v>
      </c>
      <c r="L1081">
        <v>5.7767450060105396</v>
      </c>
      <c r="M1081">
        <v>4.26976804792083</v>
      </c>
      <c r="N1081">
        <v>0.94186059880606698</v>
      </c>
      <c r="O1081">
        <v>0.25978647686832701</v>
      </c>
      <c r="P1081">
        <v>0.287912087912087</v>
      </c>
      <c r="Q1081">
        <v>4.0186052215725496</v>
      </c>
      <c r="R1081">
        <v>4.0782198174055502</v>
      </c>
      <c r="S1081">
        <v>0.70410406589508001</v>
      </c>
      <c r="T1081">
        <v>4.5625943470001182</v>
      </c>
      <c r="U1081">
        <v>1.49302346773702</v>
      </c>
    </row>
    <row r="1082" spans="1:21" x14ac:dyDescent="0.45">
      <c r="A1082">
        <v>1978</v>
      </c>
      <c r="B1082" t="s">
        <v>857</v>
      </c>
      <c r="C1082" t="s">
        <v>102</v>
      </c>
      <c r="D1082">
        <v>15</v>
      </c>
      <c r="E1082">
        <v>15</v>
      </c>
      <c r="F1082">
        <v>1</v>
      </c>
      <c r="G1082">
        <v>9</v>
      </c>
      <c r="H1082">
        <v>3</v>
      </c>
      <c r="I1082">
        <v>0</v>
      </c>
      <c r="J1082">
        <v>99.1</v>
      </c>
      <c r="K1082">
        <v>42</v>
      </c>
      <c r="L1082">
        <v>3.8053693223668699</v>
      </c>
      <c r="M1082">
        <v>3.1711411019723901</v>
      </c>
      <c r="N1082">
        <v>0.99664434633417998</v>
      </c>
      <c r="O1082">
        <v>0.221052631578947</v>
      </c>
      <c r="P1082">
        <v>0.223241590214067</v>
      </c>
      <c r="Q1082">
        <v>2.80872497603269</v>
      </c>
      <c r="R1082">
        <v>4.2962525946423504</v>
      </c>
      <c r="S1082">
        <v>0.70151531696319502</v>
      </c>
      <c r="T1082">
        <v>7.5763654232025068</v>
      </c>
      <c r="U1082">
        <v>1.1979866385229001</v>
      </c>
    </row>
    <row r="1083" spans="1:21" x14ac:dyDescent="0.45">
      <c r="A1083">
        <v>2021</v>
      </c>
      <c r="B1083" t="s">
        <v>578</v>
      </c>
      <c r="C1083" t="s">
        <v>199</v>
      </c>
      <c r="D1083">
        <v>29</v>
      </c>
      <c r="E1083">
        <v>29</v>
      </c>
      <c r="F1083">
        <v>1</v>
      </c>
      <c r="G1083">
        <v>8</v>
      </c>
      <c r="H1083">
        <v>11</v>
      </c>
      <c r="I1083">
        <v>0</v>
      </c>
      <c r="J1083">
        <v>143.19999999999999</v>
      </c>
      <c r="K1083">
        <v>159</v>
      </c>
      <c r="L1083">
        <v>9.9605575498192405</v>
      </c>
      <c r="M1083">
        <v>2.7563807056103502</v>
      </c>
      <c r="N1083">
        <v>2.1299305452443602</v>
      </c>
      <c r="O1083">
        <v>0.24014336917562701</v>
      </c>
      <c r="P1083">
        <v>0.27397260273972601</v>
      </c>
      <c r="Q1083">
        <v>4.38515112256193</v>
      </c>
      <c r="R1083">
        <v>5.0563451609024099</v>
      </c>
      <c r="S1083">
        <v>0.70148962736129705</v>
      </c>
      <c r="T1083">
        <v>3.9186661942251768</v>
      </c>
      <c r="U1083">
        <v>1.23897920605718</v>
      </c>
    </row>
    <row r="1084" spans="1:21" x14ac:dyDescent="0.45">
      <c r="A1084">
        <v>2022</v>
      </c>
      <c r="B1084" t="s">
        <v>477</v>
      </c>
      <c r="C1084" t="s">
        <v>210</v>
      </c>
      <c r="D1084">
        <v>23</v>
      </c>
      <c r="E1084">
        <v>23</v>
      </c>
      <c r="F1084">
        <v>1</v>
      </c>
      <c r="G1084">
        <v>4</v>
      </c>
      <c r="H1084">
        <v>7</v>
      </c>
      <c r="I1084">
        <v>0</v>
      </c>
      <c r="J1084">
        <v>117.2</v>
      </c>
      <c r="K1084">
        <v>111</v>
      </c>
      <c r="L1084">
        <v>8.4900857198211099</v>
      </c>
      <c r="M1084">
        <v>3.51841390190785</v>
      </c>
      <c r="N1084">
        <v>1.3002833985311599</v>
      </c>
      <c r="O1084">
        <v>0.26096491228070101</v>
      </c>
      <c r="P1084">
        <v>0.310975609756097</v>
      </c>
      <c r="Q1084">
        <v>4.8951845591761396</v>
      </c>
      <c r="R1084">
        <v>4.4552073217149903</v>
      </c>
      <c r="S1084">
        <v>0.700789093971252</v>
      </c>
      <c r="T1084">
        <v>4.9359927488409925</v>
      </c>
      <c r="U1084">
        <v>1.4022664101806599</v>
      </c>
    </row>
    <row r="1085" spans="1:21" x14ac:dyDescent="0.45">
      <c r="A1085">
        <v>2010</v>
      </c>
      <c r="B1085" t="s">
        <v>1594</v>
      </c>
      <c r="C1085" t="s">
        <v>34</v>
      </c>
      <c r="D1085">
        <v>12</v>
      </c>
      <c r="E1085">
        <v>12</v>
      </c>
      <c r="F1085">
        <v>1</v>
      </c>
      <c r="G1085">
        <v>6</v>
      </c>
      <c r="H1085">
        <v>4</v>
      </c>
      <c r="I1085">
        <v>0</v>
      </c>
      <c r="J1085">
        <v>73</v>
      </c>
      <c r="K1085">
        <v>43</v>
      </c>
      <c r="L1085">
        <v>5.3013698630136901</v>
      </c>
      <c r="M1085">
        <v>2.34246575342465</v>
      </c>
      <c r="N1085">
        <v>1.2328767123287601</v>
      </c>
      <c r="O1085">
        <v>0.25806451612903197</v>
      </c>
      <c r="P1085">
        <v>0.27433628318584002</v>
      </c>
      <c r="Q1085">
        <v>4.5616438356164304</v>
      </c>
      <c r="R1085">
        <v>4.5846917413685402</v>
      </c>
      <c r="S1085">
        <v>0.70065742731094305</v>
      </c>
      <c r="T1085">
        <v>9.4588752686977315</v>
      </c>
      <c r="U1085">
        <v>1.24657534246575</v>
      </c>
    </row>
    <row r="1086" spans="1:21" x14ac:dyDescent="0.45">
      <c r="A1086">
        <v>2019</v>
      </c>
      <c r="B1086" t="s">
        <v>357</v>
      </c>
      <c r="C1086" t="s">
        <v>56</v>
      </c>
      <c r="D1086">
        <v>11</v>
      </c>
      <c r="E1086">
        <v>11</v>
      </c>
      <c r="F1086">
        <v>1</v>
      </c>
      <c r="G1086">
        <v>2</v>
      </c>
      <c r="H1086">
        <v>4</v>
      </c>
      <c r="I1086">
        <v>0</v>
      </c>
      <c r="J1086">
        <v>46.2</v>
      </c>
      <c r="K1086">
        <v>53</v>
      </c>
      <c r="L1086">
        <v>10.2214299639878</v>
      </c>
      <c r="M1086">
        <v>2.8928575369776999</v>
      </c>
      <c r="N1086">
        <v>1.54285735305477</v>
      </c>
      <c r="O1086">
        <v>0.267015706806282</v>
      </c>
      <c r="P1086">
        <v>0.33076923076922998</v>
      </c>
      <c r="Q1086">
        <v>5.4000007356917097</v>
      </c>
      <c r="R1086">
        <v>4.1354381726712699</v>
      </c>
      <c r="S1086">
        <v>0.69993692636489802</v>
      </c>
      <c r="T1086">
        <v>10.308162006464862</v>
      </c>
      <c r="U1086">
        <v>1.4142859069668701</v>
      </c>
    </row>
    <row r="1087" spans="1:21" x14ac:dyDescent="0.45">
      <c r="A1087">
        <v>2019</v>
      </c>
      <c r="B1087" t="s">
        <v>1411</v>
      </c>
      <c r="C1087" t="s">
        <v>140</v>
      </c>
      <c r="D1087">
        <v>13</v>
      </c>
      <c r="E1087">
        <v>13</v>
      </c>
      <c r="F1087">
        <v>1</v>
      </c>
      <c r="G1087">
        <v>4</v>
      </c>
      <c r="H1087">
        <v>5</v>
      </c>
      <c r="I1087">
        <v>0</v>
      </c>
      <c r="J1087">
        <v>65.099999999999994</v>
      </c>
      <c r="K1087">
        <v>50</v>
      </c>
      <c r="L1087">
        <v>6.8877556382592298</v>
      </c>
      <c r="M1087">
        <v>3.44387781912961</v>
      </c>
      <c r="N1087">
        <v>1.23979601488666</v>
      </c>
      <c r="O1087">
        <v>0.25099601593625498</v>
      </c>
      <c r="P1087">
        <v>0.28125</v>
      </c>
      <c r="Q1087">
        <v>4.1326533829555396</v>
      </c>
      <c r="R1087">
        <v>4.8058463343279199</v>
      </c>
      <c r="S1087">
        <v>0.699493408203125</v>
      </c>
      <c r="T1087">
        <v>8.716764009915865</v>
      </c>
      <c r="U1087">
        <v>1.3469388803706901</v>
      </c>
    </row>
    <row r="1088" spans="1:21" x14ac:dyDescent="0.45">
      <c r="A1088">
        <v>1955</v>
      </c>
      <c r="B1088" t="s">
        <v>1710</v>
      </c>
      <c r="C1088" t="s">
        <v>199</v>
      </c>
      <c r="D1088">
        <v>18</v>
      </c>
      <c r="E1088">
        <v>16</v>
      </c>
      <c r="F1088">
        <v>0.88888888888888884</v>
      </c>
      <c r="G1088">
        <v>5</v>
      </c>
      <c r="H1088">
        <v>6</v>
      </c>
      <c r="I1088">
        <v>0</v>
      </c>
      <c r="J1088">
        <v>86.2</v>
      </c>
      <c r="K1088">
        <v>42</v>
      </c>
      <c r="L1088">
        <v>4.3615366697600901</v>
      </c>
      <c r="M1088">
        <v>5.1923055592381999</v>
      </c>
      <c r="N1088">
        <v>0.72692277829334795</v>
      </c>
      <c r="O1088">
        <v>0.26686217008797603</v>
      </c>
      <c r="P1088">
        <v>0.28767123287671198</v>
      </c>
      <c r="Q1088">
        <v>4.8807672256839103</v>
      </c>
      <c r="R1088">
        <v>4.2490841071566496</v>
      </c>
      <c r="S1088">
        <v>0.69839823246002197</v>
      </c>
      <c r="T1088">
        <v>6.2855840921401978</v>
      </c>
      <c r="U1088">
        <v>1.6269224085613001</v>
      </c>
    </row>
    <row r="1089" spans="1:21" x14ac:dyDescent="0.45">
      <c r="A1089">
        <v>1995</v>
      </c>
      <c r="B1089" t="s">
        <v>1715</v>
      </c>
      <c r="C1089" t="s">
        <v>140</v>
      </c>
      <c r="D1089">
        <v>9</v>
      </c>
      <c r="E1089">
        <v>9</v>
      </c>
      <c r="F1089">
        <v>1</v>
      </c>
      <c r="G1089">
        <v>0</v>
      </c>
      <c r="H1089">
        <v>3</v>
      </c>
      <c r="I1089">
        <v>0</v>
      </c>
      <c r="J1089">
        <v>57</v>
      </c>
      <c r="K1089">
        <v>36</v>
      </c>
      <c r="L1089">
        <v>5.6842105263157796</v>
      </c>
      <c r="M1089">
        <v>4.1052631578947301</v>
      </c>
      <c r="N1089">
        <v>0.94736842105263097</v>
      </c>
      <c r="O1089">
        <v>0.232558139534883</v>
      </c>
      <c r="P1089">
        <v>0.25433526011560598</v>
      </c>
      <c r="Q1089">
        <v>4.8947368421052602</v>
      </c>
      <c r="R1089">
        <v>4.7348758948476597</v>
      </c>
      <c r="S1089">
        <v>0.69803464412689198</v>
      </c>
      <c r="T1089">
        <v>12.564623594284056</v>
      </c>
      <c r="U1089">
        <v>1.3333333333333299</v>
      </c>
    </row>
    <row r="1090" spans="1:21" x14ac:dyDescent="0.45">
      <c r="A1090">
        <v>2014</v>
      </c>
      <c r="B1090" t="s">
        <v>1663</v>
      </c>
      <c r="C1090" t="s">
        <v>46</v>
      </c>
      <c r="D1090">
        <v>12</v>
      </c>
      <c r="E1090">
        <v>12</v>
      </c>
      <c r="F1090">
        <v>1</v>
      </c>
      <c r="G1090">
        <v>3</v>
      </c>
      <c r="H1090">
        <v>3</v>
      </c>
      <c r="I1090">
        <v>0</v>
      </c>
      <c r="J1090">
        <v>58.2</v>
      </c>
      <c r="K1090">
        <v>43</v>
      </c>
      <c r="L1090">
        <v>6.5965903371819197</v>
      </c>
      <c r="M1090">
        <v>1.8409089313065801</v>
      </c>
      <c r="N1090">
        <v>0.92045446565329203</v>
      </c>
      <c r="O1090">
        <v>0.3125</v>
      </c>
      <c r="P1090">
        <v>0.36125654450261702</v>
      </c>
      <c r="Q1090">
        <v>4.7556814058753396</v>
      </c>
      <c r="R1090">
        <v>3.8140702913615301</v>
      </c>
      <c r="S1090">
        <v>0.69726639986038197</v>
      </c>
      <c r="T1090">
        <v>9.4130963981151563</v>
      </c>
      <c r="U1090">
        <v>1.4829544168858599</v>
      </c>
    </row>
    <row r="1091" spans="1:21" x14ac:dyDescent="0.45">
      <c r="A1091">
        <v>1944</v>
      </c>
      <c r="B1091" t="s">
        <v>1381</v>
      </c>
      <c r="C1091" t="s">
        <v>106</v>
      </c>
      <c r="D1091">
        <v>7</v>
      </c>
      <c r="E1091">
        <v>7</v>
      </c>
      <c r="F1091">
        <v>1</v>
      </c>
      <c r="G1091">
        <v>2</v>
      </c>
      <c r="H1091">
        <v>4</v>
      </c>
      <c r="I1091">
        <v>0</v>
      </c>
      <c r="J1091">
        <v>48.2</v>
      </c>
      <c r="K1091">
        <v>9</v>
      </c>
      <c r="L1091">
        <v>1.6643824744665601</v>
      </c>
      <c r="M1091">
        <v>1.6643824744665601</v>
      </c>
      <c r="N1091">
        <v>0.36986277210368002</v>
      </c>
      <c r="O1091">
        <v>0.26262626262626199</v>
      </c>
      <c r="P1091">
        <v>0.26737967914438499</v>
      </c>
      <c r="Q1091">
        <v>4.0684904931404802</v>
      </c>
      <c r="R1091">
        <v>3.3935390321015499</v>
      </c>
      <c r="S1091">
        <v>0.69599992036819402</v>
      </c>
      <c r="T1091">
        <v>16.107426728521062</v>
      </c>
      <c r="U1091">
        <v>1.2534238387958001</v>
      </c>
    </row>
    <row r="1092" spans="1:21" x14ac:dyDescent="0.45">
      <c r="A1092">
        <v>2021</v>
      </c>
      <c r="B1092" t="s">
        <v>1655</v>
      </c>
      <c r="C1092" t="s">
        <v>54</v>
      </c>
      <c r="D1092">
        <v>22</v>
      </c>
      <c r="E1092">
        <v>22</v>
      </c>
      <c r="F1092">
        <v>1</v>
      </c>
      <c r="G1092">
        <v>9</v>
      </c>
      <c r="H1092">
        <v>6</v>
      </c>
      <c r="I1092">
        <v>0</v>
      </c>
      <c r="J1092">
        <v>114</v>
      </c>
      <c r="K1092">
        <v>88</v>
      </c>
      <c r="L1092">
        <v>6.9473684210526301</v>
      </c>
      <c r="M1092">
        <v>3.6315789473684199</v>
      </c>
      <c r="N1092">
        <v>1.57894736842105</v>
      </c>
      <c r="O1092">
        <v>0.25784753363228702</v>
      </c>
      <c r="P1092">
        <v>0.281065088757396</v>
      </c>
      <c r="Q1092">
        <v>4.7368421052631504</v>
      </c>
      <c r="R1092">
        <v>5.2226657014144102</v>
      </c>
      <c r="S1092">
        <v>0.69410765171051003</v>
      </c>
      <c r="T1092">
        <v>5.1111563444137564</v>
      </c>
      <c r="U1092">
        <v>1.4122807017543799</v>
      </c>
    </row>
    <row r="1093" spans="1:21" x14ac:dyDescent="0.45">
      <c r="A1093">
        <v>1999</v>
      </c>
      <c r="B1093" t="s">
        <v>186</v>
      </c>
      <c r="C1093" t="s">
        <v>43</v>
      </c>
      <c r="D1093">
        <v>14</v>
      </c>
      <c r="E1093">
        <v>14</v>
      </c>
      <c r="F1093">
        <v>1</v>
      </c>
      <c r="G1093">
        <v>7</v>
      </c>
      <c r="H1093">
        <v>2</v>
      </c>
      <c r="I1093">
        <v>0</v>
      </c>
      <c r="J1093">
        <v>79</v>
      </c>
      <c r="K1093">
        <v>78</v>
      </c>
      <c r="L1093">
        <v>8.8860768075365293</v>
      </c>
      <c r="M1093">
        <v>4.8987346503085902</v>
      </c>
      <c r="N1093">
        <v>1.25316467798592</v>
      </c>
      <c r="O1093">
        <v>0.22068965517241301</v>
      </c>
      <c r="P1093">
        <v>0.26368159203980102</v>
      </c>
      <c r="Q1093">
        <v>5.35443089684893</v>
      </c>
      <c r="R1093">
        <v>4.8300567985440699</v>
      </c>
      <c r="S1093">
        <v>0.69227331876754705</v>
      </c>
      <c r="T1093">
        <v>8.0105912600244729</v>
      </c>
      <c r="U1093">
        <v>1.35443051055043</v>
      </c>
    </row>
    <row r="1094" spans="1:21" x14ac:dyDescent="0.45">
      <c r="A1094">
        <v>1996</v>
      </c>
      <c r="B1094" t="s">
        <v>1833</v>
      </c>
      <c r="C1094" t="s">
        <v>210</v>
      </c>
      <c r="D1094">
        <v>22</v>
      </c>
      <c r="E1094">
        <v>22</v>
      </c>
      <c r="F1094">
        <v>1</v>
      </c>
      <c r="G1094">
        <v>9</v>
      </c>
      <c r="H1094">
        <v>6</v>
      </c>
      <c r="I1094">
        <v>0</v>
      </c>
      <c r="J1094">
        <v>123.2</v>
      </c>
      <c r="K1094">
        <v>102</v>
      </c>
      <c r="L1094">
        <v>7.4231812036051501</v>
      </c>
      <c r="M1094">
        <v>4.2938008922814097</v>
      </c>
      <c r="N1094">
        <v>1.81940715774636</v>
      </c>
      <c r="O1094">
        <v>0.26141078838174198</v>
      </c>
      <c r="P1094">
        <v>0.28450704225352103</v>
      </c>
      <c r="Q1094">
        <v>5.2398926143095199</v>
      </c>
      <c r="R1094">
        <v>5.6297941024427498</v>
      </c>
      <c r="S1094">
        <v>0.69174593687057495</v>
      </c>
      <c r="T1094">
        <v>5.0937655351378703</v>
      </c>
      <c r="U1094">
        <v>1.4959569963692301</v>
      </c>
    </row>
    <row r="1095" spans="1:21" x14ac:dyDescent="0.45">
      <c r="A1095">
        <v>1938</v>
      </c>
      <c r="B1095" t="s">
        <v>1128</v>
      </c>
      <c r="C1095" t="s">
        <v>762</v>
      </c>
      <c r="D1095">
        <v>9</v>
      </c>
      <c r="E1095">
        <v>7</v>
      </c>
      <c r="F1095">
        <v>0.77777777777777779</v>
      </c>
      <c r="G1095">
        <v>4</v>
      </c>
      <c r="H1095">
        <v>3</v>
      </c>
      <c r="I1095">
        <v>0</v>
      </c>
      <c r="J1095">
        <v>60.1</v>
      </c>
      <c r="K1095">
        <v>30</v>
      </c>
      <c r="L1095">
        <v>4.4751332642494503</v>
      </c>
      <c r="M1095">
        <v>3.2817643937829302</v>
      </c>
      <c r="N1095">
        <v>0.59668443523325998</v>
      </c>
      <c r="O1095">
        <v>0.24793388429752</v>
      </c>
      <c r="P1095">
        <v>0.269230769230769</v>
      </c>
      <c r="Q1095">
        <v>3.5801066113995601</v>
      </c>
      <c r="R1095">
        <v>4.1100851115911698</v>
      </c>
      <c r="S1095">
        <v>0.68734481930732705</v>
      </c>
      <c r="T1095">
        <v>12.372206747531887</v>
      </c>
      <c r="U1095">
        <v>1.3591145469202</v>
      </c>
    </row>
    <row r="1096" spans="1:21" x14ac:dyDescent="0.45">
      <c r="A1096">
        <v>2021</v>
      </c>
      <c r="B1096" t="s">
        <v>250</v>
      </c>
      <c r="C1096" t="s">
        <v>43</v>
      </c>
      <c r="D1096">
        <v>18</v>
      </c>
      <c r="E1096">
        <v>18</v>
      </c>
      <c r="F1096">
        <v>1</v>
      </c>
      <c r="G1096">
        <v>4</v>
      </c>
      <c r="H1096">
        <v>6</v>
      </c>
      <c r="I1096">
        <v>0</v>
      </c>
      <c r="J1096">
        <v>89.2</v>
      </c>
      <c r="K1096">
        <v>99</v>
      </c>
      <c r="L1096">
        <v>9.9368032558059198</v>
      </c>
      <c r="M1096">
        <v>2.7100372515834299</v>
      </c>
      <c r="N1096">
        <v>1.90706325111426</v>
      </c>
      <c r="O1096">
        <v>0.251428571428571</v>
      </c>
      <c r="P1096">
        <v>0.29741379310344801</v>
      </c>
      <c r="Q1096">
        <v>4.5167287526390503</v>
      </c>
      <c r="R1096">
        <v>4.6867627900199</v>
      </c>
      <c r="S1096">
        <v>0.686501145362854</v>
      </c>
      <c r="T1096">
        <v>6.1785103082656869</v>
      </c>
      <c r="U1096">
        <v>1.28252791741602</v>
      </c>
    </row>
    <row r="1097" spans="1:21" x14ac:dyDescent="0.45">
      <c r="A1097">
        <v>1937</v>
      </c>
      <c r="B1097" t="s">
        <v>1627</v>
      </c>
      <c r="C1097" t="s">
        <v>199</v>
      </c>
      <c r="D1097">
        <v>29</v>
      </c>
      <c r="E1097">
        <v>16</v>
      </c>
      <c r="F1097">
        <v>0.55172413793103448</v>
      </c>
      <c r="G1097">
        <v>10</v>
      </c>
      <c r="H1097">
        <v>5</v>
      </c>
      <c r="I1097">
        <v>3</v>
      </c>
      <c r="J1097">
        <v>137.1</v>
      </c>
      <c r="K1097">
        <v>35</v>
      </c>
      <c r="L1097">
        <v>2.2936899150303698</v>
      </c>
      <c r="M1097">
        <v>5.1771858082114104</v>
      </c>
      <c r="N1097">
        <v>0.52427198057837099</v>
      </c>
      <c r="O1097">
        <v>0.27121771217712098</v>
      </c>
      <c r="P1097">
        <v>0.27855711422845603</v>
      </c>
      <c r="Q1097">
        <v>4.6529138276330402</v>
      </c>
      <c r="R1097">
        <v>5.2610234686383297</v>
      </c>
      <c r="S1097">
        <v>0.68578124046325595</v>
      </c>
      <c r="T1097">
        <v>3.8309158950016364</v>
      </c>
      <c r="U1097">
        <v>1.64563149459322</v>
      </c>
    </row>
    <row r="1098" spans="1:21" x14ac:dyDescent="0.45">
      <c r="A1098">
        <v>1920</v>
      </c>
      <c r="B1098" t="s">
        <v>1658</v>
      </c>
      <c r="C1098" t="s">
        <v>753</v>
      </c>
      <c r="D1098">
        <v>37</v>
      </c>
      <c r="E1098">
        <v>24</v>
      </c>
      <c r="F1098">
        <v>0.64864864864864868</v>
      </c>
      <c r="G1098">
        <v>8</v>
      </c>
      <c r="H1098">
        <v>11</v>
      </c>
      <c r="I1098">
        <v>0</v>
      </c>
      <c r="J1098">
        <v>188</v>
      </c>
      <c r="K1098">
        <v>48</v>
      </c>
      <c r="L1098">
        <v>2.2978723404255299</v>
      </c>
      <c r="M1098">
        <v>3.6861702127659499</v>
      </c>
      <c r="N1098">
        <v>0.28723404255319102</v>
      </c>
      <c r="O1098">
        <v>0.298128342245989</v>
      </c>
      <c r="P1098">
        <v>0.31268011527377498</v>
      </c>
      <c r="Q1098">
        <v>4.7393617021276597</v>
      </c>
      <c r="R1098">
        <v>4.0795816035980801</v>
      </c>
      <c r="S1098">
        <v>0.68419373035430897</v>
      </c>
      <c r="T1098">
        <v>2.9956590356053532</v>
      </c>
      <c r="U1098">
        <v>1.59574468085106</v>
      </c>
    </row>
    <row r="1099" spans="1:21" x14ac:dyDescent="0.45">
      <c r="A1099">
        <v>2009</v>
      </c>
      <c r="B1099" t="s">
        <v>1396</v>
      </c>
      <c r="C1099" t="s">
        <v>240</v>
      </c>
      <c r="D1099">
        <v>9</v>
      </c>
      <c r="E1099">
        <v>9</v>
      </c>
      <c r="F1099">
        <v>1</v>
      </c>
      <c r="G1099">
        <v>2</v>
      </c>
      <c r="H1099">
        <v>2</v>
      </c>
      <c r="I1099">
        <v>0</v>
      </c>
      <c r="J1099">
        <v>48.1</v>
      </c>
      <c r="K1099">
        <v>35</v>
      </c>
      <c r="L1099">
        <v>6.5172420651394596</v>
      </c>
      <c r="M1099">
        <v>4.6551729036710396</v>
      </c>
      <c r="N1099">
        <v>0.37241383229368302</v>
      </c>
      <c r="O1099">
        <v>0.32307692307692298</v>
      </c>
      <c r="P1099">
        <v>0.386075949367088</v>
      </c>
      <c r="Q1099">
        <v>4.0965521552305102</v>
      </c>
      <c r="R1099">
        <v>3.9246700532938199</v>
      </c>
      <c r="S1099">
        <v>0.68392211198806696</v>
      </c>
      <c r="T1099">
        <v>12.310598015785207</v>
      </c>
      <c r="U1099">
        <v>1.8206898467691099</v>
      </c>
    </row>
    <row r="1100" spans="1:21" x14ac:dyDescent="0.45">
      <c r="A1100">
        <v>2003</v>
      </c>
      <c r="B1100" t="s">
        <v>376</v>
      </c>
      <c r="C1100" t="s">
        <v>34</v>
      </c>
      <c r="D1100">
        <v>9</v>
      </c>
      <c r="E1100">
        <v>9</v>
      </c>
      <c r="F1100">
        <v>1</v>
      </c>
      <c r="G1100">
        <v>3</v>
      </c>
      <c r="H1100">
        <v>3</v>
      </c>
      <c r="I1100">
        <v>0</v>
      </c>
      <c r="J1100">
        <v>52.1</v>
      </c>
      <c r="K1100">
        <v>44</v>
      </c>
      <c r="L1100">
        <v>7.5668797163147801</v>
      </c>
      <c r="M1100">
        <v>3.4394907801430801</v>
      </c>
      <c r="N1100">
        <v>1.20382177305007</v>
      </c>
      <c r="O1100">
        <v>0.21808510638297801</v>
      </c>
      <c r="P1100">
        <v>0.24817518248175099</v>
      </c>
      <c r="Q1100">
        <v>3.6114653191502302</v>
      </c>
      <c r="R1100">
        <v>4.3499934536365501</v>
      </c>
      <c r="S1100">
        <v>0.682212173938751</v>
      </c>
      <c r="T1100">
        <v>12.279819130897518</v>
      </c>
      <c r="U1100">
        <v>1.1656052088262601</v>
      </c>
    </row>
    <row r="1101" spans="1:21" x14ac:dyDescent="0.45">
      <c r="A1101">
        <v>2015</v>
      </c>
      <c r="B1101" t="s">
        <v>364</v>
      </c>
      <c r="C1101" t="s">
        <v>46</v>
      </c>
      <c r="D1101">
        <v>11</v>
      </c>
      <c r="E1101">
        <v>11</v>
      </c>
      <c r="F1101">
        <v>1</v>
      </c>
      <c r="G1101">
        <v>5</v>
      </c>
      <c r="H1101">
        <v>3</v>
      </c>
      <c r="I1101">
        <v>0</v>
      </c>
      <c r="J1101">
        <v>62.1</v>
      </c>
      <c r="K1101">
        <v>56</v>
      </c>
      <c r="L1101">
        <v>8.0855621570902994</v>
      </c>
      <c r="M1101">
        <v>3.1764708474283299</v>
      </c>
      <c r="N1101">
        <v>1.29946534667522</v>
      </c>
      <c r="O1101">
        <v>0.229437229437229</v>
      </c>
      <c r="P1101">
        <v>0.265060240963855</v>
      </c>
      <c r="Q1101">
        <v>2.8877007703893902</v>
      </c>
      <c r="R1101">
        <v>4.3688879684443496</v>
      </c>
      <c r="S1101">
        <v>0.67960244417190496</v>
      </c>
      <c r="T1101">
        <v>10.008690541440782</v>
      </c>
      <c r="U1101">
        <v>1.20320865432891</v>
      </c>
    </row>
    <row r="1102" spans="1:21" x14ac:dyDescent="0.45">
      <c r="A1102">
        <v>2023</v>
      </c>
      <c r="B1102" t="s">
        <v>1983</v>
      </c>
      <c r="C1102" t="s">
        <v>240</v>
      </c>
      <c r="D1102">
        <v>11</v>
      </c>
      <c r="E1102">
        <v>11</v>
      </c>
      <c r="F1102">
        <v>1</v>
      </c>
      <c r="G1102">
        <v>2</v>
      </c>
      <c r="H1102">
        <v>5</v>
      </c>
      <c r="I1102">
        <v>0</v>
      </c>
      <c r="J1102">
        <v>49</v>
      </c>
      <c r="K1102">
        <v>34</v>
      </c>
      <c r="L1102">
        <v>6.24489844535504</v>
      </c>
      <c r="M1102">
        <v>3.67346967373825</v>
      </c>
      <c r="N1102">
        <v>0.73469393474765099</v>
      </c>
      <c r="O1102">
        <v>0.29702970297029702</v>
      </c>
      <c r="P1102">
        <v>0.34146341463414598</v>
      </c>
      <c r="Q1102">
        <v>5.8775514779812097</v>
      </c>
      <c r="R1102">
        <v>4.3978975913267497</v>
      </c>
      <c r="S1102">
        <v>0.67771565914153997</v>
      </c>
      <c r="T1102">
        <v>9.9809033437208612</v>
      </c>
      <c r="U1102">
        <v>1.6326531883281099</v>
      </c>
    </row>
    <row r="1103" spans="1:21" x14ac:dyDescent="0.45">
      <c r="A1103">
        <v>1925</v>
      </c>
      <c r="B1103" t="s">
        <v>1773</v>
      </c>
      <c r="C1103" t="s">
        <v>193</v>
      </c>
      <c r="D1103">
        <v>30</v>
      </c>
      <c r="E1103">
        <v>21</v>
      </c>
      <c r="F1103">
        <v>0.7</v>
      </c>
      <c r="G1103">
        <v>10</v>
      </c>
      <c r="H1103">
        <v>5</v>
      </c>
      <c r="I1103">
        <v>0</v>
      </c>
      <c r="J1103">
        <v>160.19999999999999</v>
      </c>
      <c r="K1103">
        <v>43</v>
      </c>
      <c r="L1103">
        <v>2.4087131591736002</v>
      </c>
      <c r="M1103">
        <v>4.8734429034442703</v>
      </c>
      <c r="N1103">
        <v>0.72821560626178705</v>
      </c>
      <c r="O1103">
        <v>0.28457869634340199</v>
      </c>
      <c r="P1103">
        <v>0.28970331588132597</v>
      </c>
      <c r="Q1103">
        <v>5.04149265873545</v>
      </c>
      <c r="R1103">
        <v>5.5670653955427802</v>
      </c>
      <c r="S1103">
        <v>0.67665743827819802</v>
      </c>
      <c r="T1103">
        <v>3.6539501667022694</v>
      </c>
      <c r="U1103">
        <v>1.6556012928686701</v>
      </c>
    </row>
    <row r="1104" spans="1:21" x14ac:dyDescent="0.45">
      <c r="A1104">
        <v>2013</v>
      </c>
      <c r="B1104" t="s">
        <v>695</v>
      </c>
      <c r="C1104" t="s">
        <v>140</v>
      </c>
      <c r="D1104">
        <v>14</v>
      </c>
      <c r="E1104">
        <v>14</v>
      </c>
      <c r="F1104">
        <v>1</v>
      </c>
      <c r="G1104">
        <v>4</v>
      </c>
      <c r="H1104">
        <v>2</v>
      </c>
      <c r="I1104">
        <v>0</v>
      </c>
      <c r="J1104">
        <v>69.099999999999994</v>
      </c>
      <c r="K1104">
        <v>72</v>
      </c>
      <c r="L1104">
        <v>9.3461535033389698</v>
      </c>
      <c r="M1104">
        <v>2.7259614384738602</v>
      </c>
      <c r="N1104">
        <v>1.5576922505564901</v>
      </c>
      <c r="O1104">
        <v>0.24253731343283499</v>
      </c>
      <c r="P1104">
        <v>0.28804347826086901</v>
      </c>
      <c r="Q1104">
        <v>4.4134613765767403</v>
      </c>
      <c r="R1104">
        <v>4.3459312513029804</v>
      </c>
      <c r="S1104">
        <v>0.675667405128479</v>
      </c>
      <c r="T1104">
        <v>7.8184371164866855</v>
      </c>
      <c r="U1104">
        <v>1.2403845698875799</v>
      </c>
    </row>
    <row r="1105" spans="1:21" x14ac:dyDescent="0.45">
      <c r="A1105">
        <v>1947</v>
      </c>
      <c r="B1105" t="s">
        <v>1596</v>
      </c>
      <c r="C1105" t="s">
        <v>564</v>
      </c>
      <c r="D1105">
        <v>23</v>
      </c>
      <c r="E1105">
        <v>20</v>
      </c>
      <c r="F1105">
        <v>0.86956521739130432</v>
      </c>
      <c r="G1105">
        <v>9</v>
      </c>
      <c r="H1105">
        <v>7</v>
      </c>
      <c r="I1105">
        <v>0</v>
      </c>
      <c r="J1105">
        <v>138</v>
      </c>
      <c r="K1105">
        <v>54</v>
      </c>
      <c r="L1105">
        <v>3.52173913043478</v>
      </c>
      <c r="M1105">
        <v>4.5</v>
      </c>
      <c r="N1105">
        <v>0.97826086956521696</v>
      </c>
      <c r="O1105">
        <v>0.26070763500931099</v>
      </c>
      <c r="P1105">
        <v>0.26709401709401698</v>
      </c>
      <c r="Q1105">
        <v>4.5652173913043397</v>
      </c>
      <c r="R1105">
        <v>4.8430190024168596</v>
      </c>
      <c r="S1105">
        <v>0.67550957202911299</v>
      </c>
      <c r="T1105">
        <v>4.7579369855963609</v>
      </c>
      <c r="U1105">
        <v>1.51449275362318</v>
      </c>
    </row>
    <row r="1106" spans="1:21" x14ac:dyDescent="0.45">
      <c r="A1106">
        <v>1952</v>
      </c>
      <c r="B1106" t="s">
        <v>1525</v>
      </c>
      <c r="C1106" t="s">
        <v>106</v>
      </c>
      <c r="D1106">
        <v>20</v>
      </c>
      <c r="E1106">
        <v>12</v>
      </c>
      <c r="F1106">
        <v>0.6</v>
      </c>
      <c r="G1106">
        <v>5</v>
      </c>
      <c r="H1106">
        <v>5</v>
      </c>
      <c r="I1106">
        <v>0</v>
      </c>
      <c r="J1106">
        <v>114.2</v>
      </c>
      <c r="K1106">
        <v>42</v>
      </c>
      <c r="L1106">
        <v>3.2965106043449999</v>
      </c>
      <c r="M1106">
        <v>3.924417386125</v>
      </c>
      <c r="N1106">
        <v>0.94186017267</v>
      </c>
      <c r="O1106">
        <v>0.24832214765100599</v>
      </c>
      <c r="P1106">
        <v>0.25190839694656397</v>
      </c>
      <c r="Q1106">
        <v>4.3953474724600001</v>
      </c>
      <c r="R1106">
        <v>4.4052843802811399</v>
      </c>
      <c r="S1106">
        <v>0.67457878589630105</v>
      </c>
      <c r="T1106">
        <v>5.4640881657600389</v>
      </c>
      <c r="U1106">
        <v>1.4040693314802699</v>
      </c>
    </row>
    <row r="1107" spans="1:21" x14ac:dyDescent="0.45">
      <c r="A1107">
        <v>2011</v>
      </c>
      <c r="B1107" t="s">
        <v>1104</v>
      </c>
      <c r="C1107" t="s">
        <v>140</v>
      </c>
      <c r="D1107">
        <v>10</v>
      </c>
      <c r="E1107">
        <v>10</v>
      </c>
      <c r="F1107">
        <v>1</v>
      </c>
      <c r="G1107">
        <v>1</v>
      </c>
      <c r="H1107">
        <v>3</v>
      </c>
      <c r="I1107">
        <v>0</v>
      </c>
      <c r="J1107">
        <v>63.2</v>
      </c>
      <c r="K1107">
        <v>40</v>
      </c>
      <c r="L1107">
        <v>5.6544498100520499</v>
      </c>
      <c r="M1107">
        <v>1.13088996201041</v>
      </c>
      <c r="N1107">
        <v>1.13088996201041</v>
      </c>
      <c r="O1107">
        <v>0.25910931174089002</v>
      </c>
      <c r="P1107">
        <v>0.28140703517587901</v>
      </c>
      <c r="Q1107">
        <v>3.5340311312825299</v>
      </c>
      <c r="R1107">
        <v>3.9677945874571998</v>
      </c>
      <c r="S1107">
        <v>0.67253738641738803</v>
      </c>
      <c r="T1107">
        <v>10.895105659961686</v>
      </c>
      <c r="U1107">
        <v>1.13088996201041</v>
      </c>
    </row>
    <row r="1108" spans="1:21" x14ac:dyDescent="0.45">
      <c r="A1108">
        <v>2003</v>
      </c>
      <c r="B1108" t="s">
        <v>1788</v>
      </c>
      <c r="C1108" t="s">
        <v>240</v>
      </c>
      <c r="D1108">
        <v>14</v>
      </c>
      <c r="E1108">
        <v>14</v>
      </c>
      <c r="F1108">
        <v>1</v>
      </c>
      <c r="G1108">
        <v>3</v>
      </c>
      <c r="H1108">
        <v>7</v>
      </c>
      <c r="I1108">
        <v>0</v>
      </c>
      <c r="J1108">
        <v>72.2</v>
      </c>
      <c r="K1108">
        <v>43</v>
      </c>
      <c r="L1108">
        <v>5.32568770062593</v>
      </c>
      <c r="M1108">
        <v>2.72477045148303</v>
      </c>
      <c r="N1108">
        <v>1.1146788210612399</v>
      </c>
      <c r="O1108">
        <v>0.286689419795221</v>
      </c>
      <c r="P1108">
        <v>0.31120331950207403</v>
      </c>
      <c r="Q1108">
        <v>5.0779812959456603</v>
      </c>
      <c r="R1108">
        <v>4.5728062837034198</v>
      </c>
      <c r="S1108">
        <v>0.67234474420547397</v>
      </c>
      <c r="T1108">
        <v>7.7799891829490564</v>
      </c>
      <c r="U1108">
        <v>1.4587154942282901</v>
      </c>
    </row>
    <row r="1109" spans="1:21" x14ac:dyDescent="0.45">
      <c r="A1109">
        <v>1922</v>
      </c>
      <c r="B1109" t="s">
        <v>801</v>
      </c>
      <c r="C1109" t="s">
        <v>132</v>
      </c>
      <c r="D1109">
        <v>7</v>
      </c>
      <c r="E1109">
        <v>5</v>
      </c>
      <c r="F1109">
        <v>0.7142857142857143</v>
      </c>
      <c r="G1109">
        <v>4</v>
      </c>
      <c r="H1109">
        <v>2</v>
      </c>
      <c r="I1109">
        <v>0</v>
      </c>
      <c r="J1109">
        <v>47.1</v>
      </c>
      <c r="K1109">
        <v>13</v>
      </c>
      <c r="L1109">
        <v>2.4718326460023299</v>
      </c>
      <c r="M1109">
        <v>2.6619736187717402</v>
      </c>
      <c r="N1109">
        <v>0.57042291830823</v>
      </c>
      <c r="O1109">
        <v>0.25520833333333298</v>
      </c>
      <c r="P1109">
        <v>0.26136363636363602</v>
      </c>
      <c r="Q1109">
        <v>2.4718326460023299</v>
      </c>
      <c r="R1109">
        <v>4.3758262441883096</v>
      </c>
      <c r="S1109">
        <v>0.67100727558135898</v>
      </c>
      <c r="T1109">
        <v>15.529025520597166</v>
      </c>
      <c r="U1109">
        <v>1.3309868093858701</v>
      </c>
    </row>
    <row r="1110" spans="1:21" x14ac:dyDescent="0.45">
      <c r="A1110">
        <v>1978</v>
      </c>
      <c r="B1110" t="s">
        <v>1560</v>
      </c>
      <c r="C1110" t="s">
        <v>54</v>
      </c>
      <c r="D1110">
        <v>15</v>
      </c>
      <c r="E1110">
        <v>15</v>
      </c>
      <c r="F1110">
        <v>1</v>
      </c>
      <c r="G1110">
        <v>4</v>
      </c>
      <c r="H1110">
        <v>8</v>
      </c>
      <c r="I1110">
        <v>0</v>
      </c>
      <c r="J1110">
        <v>95</v>
      </c>
      <c r="K1110">
        <v>30</v>
      </c>
      <c r="L1110">
        <v>2.8421052631578898</v>
      </c>
      <c r="M1110">
        <v>4.3578947368421002</v>
      </c>
      <c r="N1110">
        <v>0.37894736842105198</v>
      </c>
      <c r="O1110">
        <v>0.276422764227642</v>
      </c>
      <c r="P1110">
        <v>0.29253731343283501</v>
      </c>
      <c r="Q1110">
        <v>4.4526315789473596</v>
      </c>
      <c r="R1110">
        <v>3.9848431110382001</v>
      </c>
      <c r="S1110">
        <v>0.67052996158599798</v>
      </c>
      <c r="T1110">
        <v>7.2417235851287787</v>
      </c>
      <c r="U1110">
        <v>1.5578947368420999</v>
      </c>
    </row>
    <row r="1111" spans="1:21" x14ac:dyDescent="0.45">
      <c r="A1111">
        <v>2020</v>
      </c>
      <c r="B1111" t="s">
        <v>1258</v>
      </c>
      <c r="C1111" t="s">
        <v>95</v>
      </c>
      <c r="D1111">
        <v>9</v>
      </c>
      <c r="E1111">
        <v>9</v>
      </c>
      <c r="F1111">
        <v>1</v>
      </c>
      <c r="G1111">
        <v>3</v>
      </c>
      <c r="H1111">
        <v>2</v>
      </c>
      <c r="I1111">
        <v>0</v>
      </c>
      <c r="J1111">
        <v>49.1</v>
      </c>
      <c r="K1111">
        <v>52</v>
      </c>
      <c r="L1111">
        <v>9.4864852639165704</v>
      </c>
      <c r="M1111">
        <v>2.0067564981361898</v>
      </c>
      <c r="N1111">
        <v>1.6418916802932499</v>
      </c>
      <c r="O1111">
        <v>0.25654450261780098</v>
      </c>
      <c r="P1111">
        <v>0.30769230769230699</v>
      </c>
      <c r="Q1111">
        <v>3.8310805873509199</v>
      </c>
      <c r="R1111">
        <v>4.30628403652491</v>
      </c>
      <c r="S1111">
        <v>0.66995751857757502</v>
      </c>
      <c r="T1111">
        <v>12.05923533439635</v>
      </c>
      <c r="U1111">
        <v>1.2162160594764799</v>
      </c>
    </row>
    <row r="1112" spans="1:21" x14ac:dyDescent="0.45">
      <c r="A1112">
        <v>1985</v>
      </c>
      <c r="B1112" t="s">
        <v>805</v>
      </c>
      <c r="C1112" t="s">
        <v>379</v>
      </c>
      <c r="D1112">
        <v>12</v>
      </c>
      <c r="E1112">
        <v>12</v>
      </c>
      <c r="F1112">
        <v>1</v>
      </c>
      <c r="G1112">
        <v>3</v>
      </c>
      <c r="H1112">
        <v>3</v>
      </c>
      <c r="I1112">
        <v>0</v>
      </c>
      <c r="J1112">
        <v>72</v>
      </c>
      <c r="K1112">
        <v>47</v>
      </c>
      <c r="L1112">
        <v>5.875</v>
      </c>
      <c r="M1112">
        <v>5.75</v>
      </c>
      <c r="N1112">
        <v>0.375</v>
      </c>
      <c r="O1112">
        <v>0.20377358490566</v>
      </c>
      <c r="P1112">
        <v>0.23720930232558099</v>
      </c>
      <c r="Q1112">
        <v>2.5</v>
      </c>
      <c r="R1112">
        <v>3.8788995530870198</v>
      </c>
      <c r="S1112">
        <v>0.66939532756805398</v>
      </c>
      <c r="T1112">
        <v>9.0368369221687281</v>
      </c>
      <c r="U1112">
        <v>1.38888888888888</v>
      </c>
    </row>
    <row r="1113" spans="1:21" x14ac:dyDescent="0.45">
      <c r="A1113">
        <v>1927</v>
      </c>
      <c r="B1113" t="s">
        <v>839</v>
      </c>
      <c r="C1113" t="s">
        <v>240</v>
      </c>
      <c r="D1113">
        <v>6</v>
      </c>
      <c r="E1113">
        <v>6</v>
      </c>
      <c r="F1113">
        <v>1</v>
      </c>
      <c r="G1113">
        <v>5</v>
      </c>
      <c r="H1113">
        <v>1</v>
      </c>
      <c r="I1113">
        <v>0</v>
      </c>
      <c r="J1113">
        <v>50</v>
      </c>
      <c r="K1113">
        <v>20</v>
      </c>
      <c r="L1113">
        <v>3.6</v>
      </c>
      <c r="M1113">
        <v>2.88</v>
      </c>
      <c r="N1113">
        <v>0.36</v>
      </c>
      <c r="O1113">
        <v>0.21025641025641001</v>
      </c>
      <c r="P1113">
        <v>0.22543352601156</v>
      </c>
      <c r="Q1113">
        <v>2.7</v>
      </c>
      <c r="R1113">
        <v>3.72877401351928</v>
      </c>
      <c r="S1113">
        <v>0.66842395067214899</v>
      </c>
      <c r="T1113">
        <v>18.047446668148023</v>
      </c>
      <c r="U1113">
        <v>1.1399999999999999</v>
      </c>
    </row>
    <row r="1114" spans="1:21" x14ac:dyDescent="0.45">
      <c r="A1114">
        <v>1992</v>
      </c>
      <c r="B1114" t="s">
        <v>816</v>
      </c>
      <c r="C1114" t="s">
        <v>54</v>
      </c>
      <c r="D1114">
        <v>7</v>
      </c>
      <c r="E1114">
        <v>7</v>
      </c>
      <c r="F1114">
        <v>1</v>
      </c>
      <c r="G1114">
        <v>4</v>
      </c>
      <c r="H1114">
        <v>2</v>
      </c>
      <c r="I1114">
        <v>0</v>
      </c>
      <c r="J1114">
        <v>45.1</v>
      </c>
      <c r="K1114">
        <v>18</v>
      </c>
      <c r="L1114">
        <v>3.5735298127039501</v>
      </c>
      <c r="M1114">
        <v>2.5808826425084099</v>
      </c>
      <c r="N1114">
        <v>0.397058868078217</v>
      </c>
      <c r="O1114">
        <v>0.27167630057803399</v>
      </c>
      <c r="P1114">
        <v>0.29411764705882298</v>
      </c>
      <c r="Q1114">
        <v>2.5808826425084099</v>
      </c>
      <c r="R1114">
        <v>3.4892006656290402</v>
      </c>
      <c r="S1114">
        <v>0.66696584224700906</v>
      </c>
      <c r="T1114">
        <v>15.435495206287923</v>
      </c>
      <c r="U1114">
        <v>1.32352956026072</v>
      </c>
    </row>
    <row r="1115" spans="1:21" x14ac:dyDescent="0.45">
      <c r="A1115">
        <v>1983</v>
      </c>
      <c r="B1115" t="s">
        <v>1586</v>
      </c>
      <c r="C1115" t="s">
        <v>95</v>
      </c>
      <c r="D1115">
        <v>14</v>
      </c>
      <c r="E1115">
        <v>14</v>
      </c>
      <c r="F1115">
        <v>1</v>
      </c>
      <c r="G1115">
        <v>3</v>
      </c>
      <c r="H1115">
        <v>5</v>
      </c>
      <c r="I1115">
        <v>0</v>
      </c>
      <c r="J1115">
        <v>81.099999999999994</v>
      </c>
      <c r="K1115">
        <v>30</v>
      </c>
      <c r="L1115">
        <v>3.31967233874663</v>
      </c>
      <c r="M1115">
        <v>2.9877051048719698</v>
      </c>
      <c r="N1115">
        <v>0.88524595699910302</v>
      </c>
      <c r="O1115">
        <v>0.28395061728394999</v>
      </c>
      <c r="P1115">
        <v>0.29370629370629298</v>
      </c>
      <c r="Q1115">
        <v>4.5368855296203998</v>
      </c>
      <c r="R1115">
        <v>4.3288712696182099</v>
      </c>
      <c r="S1115">
        <v>0.66689449548721302</v>
      </c>
      <c r="T1115">
        <v>7.7169220192091785</v>
      </c>
      <c r="U1115">
        <v>1.4631148455957399</v>
      </c>
    </row>
    <row r="1116" spans="1:21" x14ac:dyDescent="0.45">
      <c r="A1116">
        <v>2005</v>
      </c>
      <c r="B1116" t="s">
        <v>596</v>
      </c>
      <c r="C1116" t="s">
        <v>121</v>
      </c>
      <c r="D1116">
        <v>7</v>
      </c>
      <c r="E1116">
        <v>7</v>
      </c>
      <c r="F1116">
        <v>1</v>
      </c>
      <c r="G1116">
        <v>2</v>
      </c>
      <c r="H1116">
        <v>1</v>
      </c>
      <c r="I1116">
        <v>0</v>
      </c>
      <c r="J1116">
        <v>46.1</v>
      </c>
      <c r="K1116">
        <v>30</v>
      </c>
      <c r="L1116">
        <v>5.8273387691952001</v>
      </c>
      <c r="M1116">
        <v>3.6906478871569601</v>
      </c>
      <c r="N1116">
        <v>0.77697850255935996</v>
      </c>
      <c r="O1116">
        <v>0.148148148148148</v>
      </c>
      <c r="P1116">
        <v>0.15625</v>
      </c>
      <c r="Q1116">
        <v>2.3309355076780802</v>
      </c>
      <c r="R1116">
        <v>4.0775852390046703</v>
      </c>
      <c r="S1116">
        <v>0.666875600814819</v>
      </c>
      <c r="T1116">
        <v>15.433406761714382</v>
      </c>
      <c r="U1116">
        <v>0.92805765583479105</v>
      </c>
    </row>
    <row r="1117" spans="1:21" x14ac:dyDescent="0.45">
      <c r="A1117">
        <v>1986</v>
      </c>
      <c r="B1117" t="s">
        <v>1496</v>
      </c>
      <c r="C1117" t="s">
        <v>199</v>
      </c>
      <c r="D1117">
        <v>16</v>
      </c>
      <c r="E1117">
        <v>16</v>
      </c>
      <c r="F1117">
        <v>1</v>
      </c>
      <c r="G1117">
        <v>8</v>
      </c>
      <c r="H1117">
        <v>4</v>
      </c>
      <c r="I1117">
        <v>0</v>
      </c>
      <c r="J1117">
        <v>102.1</v>
      </c>
      <c r="K1117">
        <v>53</v>
      </c>
      <c r="L1117">
        <v>4.6612380166933098</v>
      </c>
      <c r="M1117">
        <v>4.4853422424784704</v>
      </c>
      <c r="N1117">
        <v>0.87947887107420997</v>
      </c>
      <c r="O1117">
        <v>0.2265625</v>
      </c>
      <c r="P1117">
        <v>0.23987538940809899</v>
      </c>
      <c r="Q1117">
        <v>4.30944646826363</v>
      </c>
      <c r="R1117">
        <v>4.73518078358775</v>
      </c>
      <c r="S1117">
        <v>0.666151642799377</v>
      </c>
      <c r="T1117">
        <v>6.7447853833436922</v>
      </c>
      <c r="U1117">
        <v>1.34853426898045</v>
      </c>
    </row>
    <row r="1118" spans="1:21" x14ac:dyDescent="0.45">
      <c r="A1118">
        <v>1987</v>
      </c>
      <c r="B1118" t="s">
        <v>975</v>
      </c>
      <c r="C1118" t="s">
        <v>73</v>
      </c>
      <c r="D1118">
        <v>12</v>
      </c>
      <c r="E1118">
        <v>12</v>
      </c>
      <c r="F1118">
        <v>1</v>
      </c>
      <c r="G1118">
        <v>2</v>
      </c>
      <c r="H1118">
        <v>6</v>
      </c>
      <c r="I1118">
        <v>0</v>
      </c>
      <c r="J1118">
        <v>67.099999999999994</v>
      </c>
      <c r="K1118">
        <v>44</v>
      </c>
      <c r="L1118">
        <v>5.88118856306839</v>
      </c>
      <c r="M1118">
        <v>4.8118815516014104</v>
      </c>
      <c r="N1118">
        <v>0.80198025860023503</v>
      </c>
      <c r="O1118">
        <v>0.223529411764705</v>
      </c>
      <c r="P1118">
        <v>0.24878048780487799</v>
      </c>
      <c r="Q1118">
        <v>3.2079210344009401</v>
      </c>
      <c r="R1118">
        <v>4.4155316877500699</v>
      </c>
      <c r="S1118">
        <v>0.66583484411239602</v>
      </c>
      <c r="T1118">
        <v>8.9887703955173457</v>
      </c>
      <c r="U1118">
        <v>1.38118822314485</v>
      </c>
    </row>
    <row r="1119" spans="1:21" x14ac:dyDescent="0.45">
      <c r="A1119">
        <v>1953</v>
      </c>
      <c r="B1119" t="s">
        <v>1116</v>
      </c>
      <c r="C1119" t="s">
        <v>271</v>
      </c>
      <c r="D1119">
        <v>14</v>
      </c>
      <c r="E1119">
        <v>10</v>
      </c>
      <c r="F1119">
        <v>0.7142857142857143</v>
      </c>
      <c r="G1119">
        <v>4</v>
      </c>
      <c r="H1119">
        <v>4</v>
      </c>
      <c r="I1119">
        <v>0</v>
      </c>
      <c r="J1119">
        <v>60.2</v>
      </c>
      <c r="K1119">
        <v>44</v>
      </c>
      <c r="L1119">
        <v>6.5274691070990896</v>
      </c>
      <c r="M1119">
        <v>5.6373596834037603</v>
      </c>
      <c r="N1119">
        <v>0.59340628246355398</v>
      </c>
      <c r="O1119">
        <v>0.23706896551724099</v>
      </c>
      <c r="P1119">
        <v>0.27717391304347799</v>
      </c>
      <c r="Q1119">
        <v>3.5604376947813199</v>
      </c>
      <c r="R1119">
        <v>3.9754370696651198</v>
      </c>
      <c r="S1119">
        <v>0.66528344154357899</v>
      </c>
      <c r="T1119">
        <v>7.6982798235756995</v>
      </c>
      <c r="U1119">
        <v>1.53296622969751</v>
      </c>
    </row>
    <row r="1120" spans="1:21" x14ac:dyDescent="0.45">
      <c r="A1120">
        <v>1986</v>
      </c>
      <c r="B1120" t="s">
        <v>1890</v>
      </c>
      <c r="C1120" t="s">
        <v>132</v>
      </c>
      <c r="D1120">
        <v>16</v>
      </c>
      <c r="E1120">
        <v>16</v>
      </c>
      <c r="F1120">
        <v>1</v>
      </c>
      <c r="G1120">
        <v>3</v>
      </c>
      <c r="H1120">
        <v>7</v>
      </c>
      <c r="I1120">
        <v>0</v>
      </c>
      <c r="J1120">
        <v>78</v>
      </c>
      <c r="K1120">
        <v>44</v>
      </c>
      <c r="L1120">
        <v>5.0769230769230704</v>
      </c>
      <c r="M1120">
        <v>3.9230769230769198</v>
      </c>
      <c r="N1120">
        <v>0.69230769230769196</v>
      </c>
      <c r="O1120">
        <v>0.28025477707006302</v>
      </c>
      <c r="P1120">
        <v>0.31060606060606</v>
      </c>
      <c r="Q1120">
        <v>5.4230769230769198</v>
      </c>
      <c r="R1120">
        <v>4.0658830997271398</v>
      </c>
      <c r="S1120">
        <v>0.66409444808959905</v>
      </c>
      <c r="T1120">
        <v>6.7239562869071907</v>
      </c>
      <c r="U1120">
        <v>1.5641025641025601</v>
      </c>
    </row>
    <row r="1121" spans="1:21" x14ac:dyDescent="0.45">
      <c r="A1121">
        <v>2020</v>
      </c>
      <c r="B1121" t="s">
        <v>624</v>
      </c>
      <c r="C1121" t="s">
        <v>121</v>
      </c>
      <c r="D1121">
        <v>11</v>
      </c>
      <c r="E1121">
        <v>11</v>
      </c>
      <c r="F1121">
        <v>1</v>
      </c>
      <c r="G1121">
        <v>2</v>
      </c>
      <c r="H1121">
        <v>4</v>
      </c>
      <c r="I1121">
        <v>0</v>
      </c>
      <c r="J1121">
        <v>48.2</v>
      </c>
      <c r="K1121">
        <v>45</v>
      </c>
      <c r="L1121">
        <v>8.3219188953972996</v>
      </c>
      <c r="M1121">
        <v>3.8835621511854002</v>
      </c>
      <c r="N1121">
        <v>0.73972612403531501</v>
      </c>
      <c r="O1121">
        <v>0.27748691099476402</v>
      </c>
      <c r="P1121">
        <v>0.34507042253521097</v>
      </c>
      <c r="Q1121">
        <v>5.7328774612736897</v>
      </c>
      <c r="R1121">
        <v>4.1366249182721404</v>
      </c>
      <c r="S1121">
        <v>0.659895360469818</v>
      </c>
      <c r="T1121">
        <v>9.7184589451009558</v>
      </c>
      <c r="U1121">
        <v>1.5205481438503701</v>
      </c>
    </row>
    <row r="1122" spans="1:21" x14ac:dyDescent="0.45">
      <c r="A1122">
        <v>2009</v>
      </c>
      <c r="B1122" t="s">
        <v>1629</v>
      </c>
      <c r="C1122" t="s">
        <v>196</v>
      </c>
      <c r="D1122">
        <v>13</v>
      </c>
      <c r="E1122">
        <v>13</v>
      </c>
      <c r="F1122">
        <v>1</v>
      </c>
      <c r="G1122">
        <v>9</v>
      </c>
      <c r="H1122">
        <v>1</v>
      </c>
      <c r="I1122">
        <v>0</v>
      </c>
      <c r="J1122">
        <v>75.099999999999994</v>
      </c>
      <c r="K1122">
        <v>44</v>
      </c>
      <c r="L1122">
        <v>5.25663752305275</v>
      </c>
      <c r="M1122">
        <v>3.8230091076747299</v>
      </c>
      <c r="N1122">
        <v>0.95575227691868303</v>
      </c>
      <c r="O1122">
        <v>0.24475524475524399</v>
      </c>
      <c r="P1122">
        <v>0.26495726495726402</v>
      </c>
      <c r="Q1122">
        <v>4.6592923499785801</v>
      </c>
      <c r="R1122">
        <v>4.70327855801842</v>
      </c>
      <c r="S1122">
        <v>0.65633744001388505</v>
      </c>
      <c r="T1122">
        <v>8.178974252480721</v>
      </c>
      <c r="U1122">
        <v>1.35398239230146</v>
      </c>
    </row>
    <row r="1123" spans="1:21" x14ac:dyDescent="0.45">
      <c r="A1123">
        <v>1940</v>
      </c>
      <c r="B1123" t="s">
        <v>1749</v>
      </c>
      <c r="C1123" t="s">
        <v>106</v>
      </c>
      <c r="D1123">
        <v>13</v>
      </c>
      <c r="E1123">
        <v>9</v>
      </c>
      <c r="F1123">
        <v>0.69230769230769229</v>
      </c>
      <c r="G1123">
        <v>4</v>
      </c>
      <c r="H1123">
        <v>2</v>
      </c>
      <c r="I1123">
        <v>0</v>
      </c>
      <c r="J1123">
        <v>68.099999999999994</v>
      </c>
      <c r="K1123">
        <v>36</v>
      </c>
      <c r="L1123">
        <v>4.7414658850887497</v>
      </c>
      <c r="M1123">
        <v>3.4243920281196498</v>
      </c>
      <c r="N1123">
        <v>1.0536590855752701</v>
      </c>
      <c r="O1123">
        <v>0.291228070175438</v>
      </c>
      <c r="P1123">
        <v>0.31120331950207403</v>
      </c>
      <c r="Q1123">
        <v>5.0048806564825696</v>
      </c>
      <c r="R1123">
        <v>4.5758603334516499</v>
      </c>
      <c r="S1123">
        <v>0.65603375434875399</v>
      </c>
      <c r="T1123">
        <v>8.1751898618844727</v>
      </c>
      <c r="U1123">
        <v>1.59512278232924</v>
      </c>
    </row>
    <row r="1124" spans="1:21" x14ac:dyDescent="0.45">
      <c r="A1124">
        <v>1952</v>
      </c>
      <c r="B1124" t="s">
        <v>1084</v>
      </c>
      <c r="C1124" t="s">
        <v>46</v>
      </c>
      <c r="D1124">
        <v>21</v>
      </c>
      <c r="E1124">
        <v>13</v>
      </c>
      <c r="F1124">
        <v>0.61904761904761907</v>
      </c>
      <c r="G1124">
        <v>4</v>
      </c>
      <c r="H1124">
        <v>6</v>
      </c>
      <c r="I1124">
        <v>0</v>
      </c>
      <c r="J1124">
        <v>88</v>
      </c>
      <c r="K1124">
        <v>45</v>
      </c>
      <c r="L1124">
        <v>4.6022727272727204</v>
      </c>
      <c r="M1124">
        <v>5.0113636363636296</v>
      </c>
      <c r="N1124">
        <v>0.40909090909090901</v>
      </c>
      <c r="O1124">
        <v>0.2370820668693</v>
      </c>
      <c r="P1124">
        <v>0.26428571428571401</v>
      </c>
      <c r="Q1124">
        <v>3.47727272727272</v>
      </c>
      <c r="R1124">
        <v>3.6975683038884899</v>
      </c>
      <c r="S1124">
        <v>0.65422809123992898</v>
      </c>
      <c r="T1124">
        <v>5.0469024181365949</v>
      </c>
      <c r="U1124">
        <v>1.4431818181818099</v>
      </c>
    </row>
    <row r="1125" spans="1:21" x14ac:dyDescent="0.45">
      <c r="A1125">
        <v>2006</v>
      </c>
      <c r="B1125" t="s">
        <v>1033</v>
      </c>
      <c r="C1125" t="s">
        <v>40</v>
      </c>
      <c r="D1125">
        <v>16</v>
      </c>
      <c r="E1125">
        <v>16</v>
      </c>
      <c r="F1125">
        <v>1</v>
      </c>
      <c r="G1125">
        <v>6</v>
      </c>
      <c r="H1125">
        <v>4</v>
      </c>
      <c r="I1125">
        <v>0</v>
      </c>
      <c r="J1125">
        <v>86.1</v>
      </c>
      <c r="K1125">
        <v>58</v>
      </c>
      <c r="L1125">
        <v>6.0463324025471401</v>
      </c>
      <c r="M1125">
        <v>5.7335910713809097</v>
      </c>
      <c r="N1125">
        <v>0.72972977272120698</v>
      </c>
      <c r="O1125">
        <v>0.25696594427244501</v>
      </c>
      <c r="P1125">
        <v>0.29457364341085202</v>
      </c>
      <c r="Q1125">
        <v>3.3359075324398</v>
      </c>
      <c r="R1125">
        <v>4.8726166073931703</v>
      </c>
      <c r="S1125">
        <v>0.65420252084732</v>
      </c>
      <c r="T1125">
        <v>6.6238005235791153</v>
      </c>
      <c r="U1125">
        <v>1.5984556926274001</v>
      </c>
    </row>
    <row r="1126" spans="1:21" x14ac:dyDescent="0.45">
      <c r="A1126">
        <v>1960</v>
      </c>
      <c r="B1126" t="s">
        <v>673</v>
      </c>
      <c r="C1126" t="s">
        <v>54</v>
      </c>
      <c r="D1126">
        <v>11</v>
      </c>
      <c r="E1126">
        <v>10</v>
      </c>
      <c r="F1126">
        <v>0.90909090909090906</v>
      </c>
      <c r="G1126">
        <v>2</v>
      </c>
      <c r="H1126">
        <v>6</v>
      </c>
      <c r="I1126">
        <v>0</v>
      </c>
      <c r="J1126">
        <v>63.2</v>
      </c>
      <c r="K1126">
        <v>48</v>
      </c>
      <c r="L1126">
        <v>6.7853369261771901</v>
      </c>
      <c r="M1126">
        <v>5.2303638805949202</v>
      </c>
      <c r="N1126">
        <v>0.70680592981012402</v>
      </c>
      <c r="O1126">
        <v>0.252066115702479</v>
      </c>
      <c r="P1126">
        <v>0.296296296296296</v>
      </c>
      <c r="Q1126">
        <v>4.6649191367468203</v>
      </c>
      <c r="R1126">
        <v>3.8777473752862202</v>
      </c>
      <c r="S1126">
        <v>0.65381795167922896</v>
      </c>
      <c r="T1126">
        <v>9.6289552883668268</v>
      </c>
      <c r="U1126">
        <v>1.53926624714204</v>
      </c>
    </row>
    <row r="1127" spans="1:21" x14ac:dyDescent="0.45">
      <c r="A1127">
        <v>2004</v>
      </c>
      <c r="B1127" t="s">
        <v>2029</v>
      </c>
      <c r="C1127" t="s">
        <v>54</v>
      </c>
      <c r="D1127">
        <v>14</v>
      </c>
      <c r="E1127">
        <v>14</v>
      </c>
      <c r="F1127">
        <v>1</v>
      </c>
      <c r="G1127">
        <v>2</v>
      </c>
      <c r="H1127">
        <v>8</v>
      </c>
      <c r="I1127">
        <v>0</v>
      </c>
      <c r="J1127">
        <v>66</v>
      </c>
      <c r="K1127">
        <v>45</v>
      </c>
      <c r="L1127">
        <v>6.13636434570825</v>
      </c>
      <c r="M1127">
        <v>4.77272782443975</v>
      </c>
      <c r="N1127">
        <v>1.2272728691416499</v>
      </c>
      <c r="O1127">
        <v>0.28985507246376802</v>
      </c>
      <c r="P1127">
        <v>0.319819819819819</v>
      </c>
      <c r="Q1127">
        <v>6.13636434570825</v>
      </c>
      <c r="R1127">
        <v>5.1401787227179003</v>
      </c>
      <c r="S1127">
        <v>0.65298962593078602</v>
      </c>
      <c r="T1127">
        <v>7.5560228143419526</v>
      </c>
      <c r="U1127">
        <v>1.74242444384308</v>
      </c>
    </row>
    <row r="1128" spans="1:21" x14ac:dyDescent="0.45">
      <c r="A1128">
        <v>2002</v>
      </c>
      <c r="B1128" t="s">
        <v>1355</v>
      </c>
      <c r="C1128" t="s">
        <v>240</v>
      </c>
      <c r="D1128">
        <v>24</v>
      </c>
      <c r="E1128">
        <v>24</v>
      </c>
      <c r="F1128">
        <v>1</v>
      </c>
      <c r="G1128">
        <v>11</v>
      </c>
      <c r="H1128">
        <v>5</v>
      </c>
      <c r="I1128">
        <v>0</v>
      </c>
      <c r="J1128">
        <v>143.1</v>
      </c>
      <c r="K1128">
        <v>72</v>
      </c>
      <c r="L1128">
        <v>4.5209308742691201</v>
      </c>
      <c r="M1128">
        <v>3.3906981557018399</v>
      </c>
      <c r="N1128">
        <v>1.13023271856728</v>
      </c>
      <c r="O1128">
        <v>0.24814814814814801</v>
      </c>
      <c r="P1128">
        <v>0.257777777777777</v>
      </c>
      <c r="Q1128">
        <v>4.0186052215725496</v>
      </c>
      <c r="R1128">
        <v>4.8457956681321503</v>
      </c>
      <c r="S1128">
        <v>0.65228790044784501</v>
      </c>
      <c r="T1128">
        <v>4.4029433280229533</v>
      </c>
      <c r="U1128">
        <v>1.31162809315215</v>
      </c>
    </row>
    <row r="1129" spans="1:21" x14ac:dyDescent="0.45">
      <c r="A1129">
        <v>2023</v>
      </c>
      <c r="B1129" t="s">
        <v>1915</v>
      </c>
      <c r="C1129" t="s">
        <v>261</v>
      </c>
      <c r="D1129">
        <v>27</v>
      </c>
      <c r="E1129">
        <v>27</v>
      </c>
      <c r="F1129">
        <v>1</v>
      </c>
      <c r="G1129">
        <v>7</v>
      </c>
      <c r="H1129">
        <v>8</v>
      </c>
      <c r="I1129">
        <v>0</v>
      </c>
      <c r="J1129">
        <v>138.1</v>
      </c>
      <c r="K1129">
        <v>91</v>
      </c>
      <c r="L1129">
        <v>5.9204821453961101</v>
      </c>
      <c r="M1129">
        <v>2.8626507076640499</v>
      </c>
      <c r="N1129">
        <v>1.5614458405440299</v>
      </c>
      <c r="O1129">
        <v>0.28519855595667798</v>
      </c>
      <c r="P1129">
        <v>0.305239179954441</v>
      </c>
      <c r="Q1129">
        <v>5.5301206852601004</v>
      </c>
      <c r="R1129">
        <v>5.1707030805348797</v>
      </c>
      <c r="S1129">
        <v>0.65074491500854403</v>
      </c>
      <c r="T1129">
        <v>3.9044694900512642</v>
      </c>
      <c r="U1129">
        <v>1.4602410175458</v>
      </c>
    </row>
    <row r="1130" spans="1:21" x14ac:dyDescent="0.45">
      <c r="A1130">
        <v>2018</v>
      </c>
      <c r="B1130" t="s">
        <v>579</v>
      </c>
      <c r="C1130" t="s">
        <v>168</v>
      </c>
      <c r="D1130">
        <v>11</v>
      </c>
      <c r="E1130">
        <v>11</v>
      </c>
      <c r="F1130">
        <v>1</v>
      </c>
      <c r="G1130">
        <v>3</v>
      </c>
      <c r="H1130">
        <v>3</v>
      </c>
      <c r="I1130">
        <v>0</v>
      </c>
      <c r="J1130">
        <v>55.2</v>
      </c>
      <c r="K1130">
        <v>45</v>
      </c>
      <c r="L1130">
        <v>7.2754484370387198</v>
      </c>
      <c r="M1130">
        <v>3.0718560067496798</v>
      </c>
      <c r="N1130">
        <v>0.97005979160516298</v>
      </c>
      <c r="O1130">
        <v>0.27149321266968302</v>
      </c>
      <c r="P1130">
        <v>0.317647058823529</v>
      </c>
      <c r="Q1130">
        <v>4.68862232609162</v>
      </c>
      <c r="R1130">
        <v>4.34606020995923</v>
      </c>
      <c r="S1130">
        <v>0.65073281526565496</v>
      </c>
      <c r="T1130">
        <v>9.5835196430032816</v>
      </c>
      <c r="U1130">
        <v>1.41916154697792</v>
      </c>
    </row>
    <row r="1131" spans="1:21" x14ac:dyDescent="0.45">
      <c r="A1131">
        <v>2005</v>
      </c>
      <c r="B1131" t="s">
        <v>1883</v>
      </c>
      <c r="C1131" t="s">
        <v>73</v>
      </c>
      <c r="D1131">
        <v>14</v>
      </c>
      <c r="E1131">
        <v>14</v>
      </c>
      <c r="F1131">
        <v>1</v>
      </c>
      <c r="G1131">
        <v>3</v>
      </c>
      <c r="H1131">
        <v>6</v>
      </c>
      <c r="I1131">
        <v>0</v>
      </c>
      <c r="J1131">
        <v>80</v>
      </c>
      <c r="K1131">
        <v>47</v>
      </c>
      <c r="L1131">
        <v>5.2874999999999996</v>
      </c>
      <c r="M1131">
        <v>3.2625000000000002</v>
      </c>
      <c r="N1131">
        <v>1.125</v>
      </c>
      <c r="O1131">
        <v>0.28437499999999999</v>
      </c>
      <c r="P1131">
        <v>0.30798479087452402</v>
      </c>
      <c r="Q1131">
        <v>5.4</v>
      </c>
      <c r="R1131">
        <v>4.6325311660766602</v>
      </c>
      <c r="S1131">
        <v>0.64855682849884</v>
      </c>
      <c r="T1131">
        <v>7.5047290154865767</v>
      </c>
      <c r="U1131">
        <v>1.5</v>
      </c>
    </row>
    <row r="1132" spans="1:21" x14ac:dyDescent="0.45">
      <c r="A1132">
        <v>1950</v>
      </c>
      <c r="B1132" t="s">
        <v>1675</v>
      </c>
      <c r="C1132" t="s">
        <v>753</v>
      </c>
      <c r="D1132">
        <v>17</v>
      </c>
      <c r="E1132">
        <v>9</v>
      </c>
      <c r="F1132">
        <v>0.52941176470588236</v>
      </c>
      <c r="G1132">
        <v>4</v>
      </c>
      <c r="H1132">
        <v>5</v>
      </c>
      <c r="I1132">
        <v>0</v>
      </c>
      <c r="J1132">
        <v>77</v>
      </c>
      <c r="K1132">
        <v>23</v>
      </c>
      <c r="L1132">
        <v>2.6883116883116802</v>
      </c>
      <c r="M1132">
        <v>3.03896103896103</v>
      </c>
      <c r="N1132">
        <v>1.05194805194805</v>
      </c>
      <c r="O1132">
        <v>0.28253968253968198</v>
      </c>
      <c r="P1132">
        <v>0.28268551236749101</v>
      </c>
      <c r="Q1132">
        <v>4.7922077922077904</v>
      </c>
      <c r="R1132">
        <v>4.5578727338221103</v>
      </c>
      <c r="S1132">
        <v>0.64837729930877597</v>
      </c>
      <c r="T1132">
        <v>6.1786542640012767</v>
      </c>
      <c r="U1132">
        <v>1.4935064935064899</v>
      </c>
    </row>
    <row r="1133" spans="1:21" x14ac:dyDescent="0.45">
      <c r="A1133">
        <v>1984</v>
      </c>
      <c r="B1133" t="s">
        <v>1328</v>
      </c>
      <c r="C1133" t="s">
        <v>240</v>
      </c>
      <c r="D1133">
        <v>18</v>
      </c>
      <c r="E1133">
        <v>18</v>
      </c>
      <c r="F1133">
        <v>1</v>
      </c>
      <c r="G1133">
        <v>8</v>
      </c>
      <c r="H1133">
        <v>4</v>
      </c>
      <c r="I1133">
        <v>0</v>
      </c>
      <c r="J1133">
        <v>97.2</v>
      </c>
      <c r="K1133">
        <v>58</v>
      </c>
      <c r="L1133">
        <v>5.3447096192703096</v>
      </c>
      <c r="M1133">
        <v>2.7645049754846398</v>
      </c>
      <c r="N1133">
        <v>1.01365182434437</v>
      </c>
      <c r="O1133">
        <v>0.29545454545454503</v>
      </c>
      <c r="P1133">
        <v>0.32415902140672698</v>
      </c>
      <c r="Q1133">
        <v>3.96245713152799</v>
      </c>
      <c r="R1133">
        <v>3.9662035274270102</v>
      </c>
      <c r="S1133">
        <v>0.647835552692413</v>
      </c>
      <c r="T1133">
        <v>5.8305199742317164</v>
      </c>
      <c r="U1133">
        <v>1.5051193755416401</v>
      </c>
    </row>
    <row r="1134" spans="1:21" x14ac:dyDescent="0.45">
      <c r="A1134">
        <v>1969</v>
      </c>
      <c r="B1134" t="s">
        <v>1243</v>
      </c>
      <c r="C1134" t="s">
        <v>73</v>
      </c>
      <c r="D1134">
        <v>35</v>
      </c>
      <c r="E1134">
        <v>35</v>
      </c>
      <c r="F1134">
        <v>1</v>
      </c>
      <c r="G1134">
        <v>7</v>
      </c>
      <c r="H1134">
        <v>20</v>
      </c>
      <c r="I1134">
        <v>0</v>
      </c>
      <c r="J1134">
        <v>215.2</v>
      </c>
      <c r="K1134">
        <v>113</v>
      </c>
      <c r="L1134">
        <v>4.7156097315587902</v>
      </c>
      <c r="M1134">
        <v>4.1731059571316704</v>
      </c>
      <c r="N1134">
        <v>0.75115907228370105</v>
      </c>
      <c r="O1134">
        <v>0.24727272727272701</v>
      </c>
      <c r="P1134">
        <v>0.26801152737752099</v>
      </c>
      <c r="Q1134">
        <v>3.7975264209898199</v>
      </c>
      <c r="R1134">
        <v>4.0202567505161797</v>
      </c>
      <c r="S1134">
        <v>0.64232093095779397</v>
      </c>
      <c r="T1134">
        <v>2.9730283090046461</v>
      </c>
      <c r="U1134">
        <v>1.4095824566311399</v>
      </c>
    </row>
    <row r="1135" spans="1:21" x14ac:dyDescent="0.45">
      <c r="A1135">
        <v>1991</v>
      </c>
      <c r="B1135" t="s">
        <v>1534</v>
      </c>
      <c r="C1135" t="s">
        <v>106</v>
      </c>
      <c r="D1135">
        <v>15</v>
      </c>
      <c r="E1135">
        <v>15</v>
      </c>
      <c r="F1135">
        <v>1</v>
      </c>
      <c r="G1135">
        <v>6</v>
      </c>
      <c r="H1135">
        <v>5</v>
      </c>
      <c r="I1135">
        <v>0</v>
      </c>
      <c r="J1135">
        <v>85.2</v>
      </c>
      <c r="K1135">
        <v>45</v>
      </c>
      <c r="L1135">
        <v>4.7276261784519402</v>
      </c>
      <c r="M1135">
        <v>3.8871593022826998</v>
      </c>
      <c r="N1135">
        <v>0.94552523569038804</v>
      </c>
      <c r="O1135">
        <v>0.27027027027027001</v>
      </c>
      <c r="P1135">
        <v>0.29032258064516098</v>
      </c>
      <c r="Q1135">
        <v>4.4124510998884796</v>
      </c>
      <c r="R1135">
        <v>4.5016450234994601</v>
      </c>
      <c r="S1135">
        <v>0.64159524440765303</v>
      </c>
      <c r="T1135">
        <v>6.9292286396026528</v>
      </c>
      <c r="U1135">
        <v>1.4824901843540601</v>
      </c>
    </row>
    <row r="1136" spans="1:21" x14ac:dyDescent="0.45">
      <c r="A1136">
        <v>2009</v>
      </c>
      <c r="B1136" t="s">
        <v>1865</v>
      </c>
      <c r="C1136" t="s">
        <v>95</v>
      </c>
      <c r="D1136">
        <v>17</v>
      </c>
      <c r="E1136">
        <v>17</v>
      </c>
      <c r="F1136">
        <v>1</v>
      </c>
      <c r="G1136">
        <v>4</v>
      </c>
      <c r="H1136">
        <v>9</v>
      </c>
      <c r="I1136">
        <v>0</v>
      </c>
      <c r="J1136">
        <v>91.1</v>
      </c>
      <c r="K1136">
        <v>59</v>
      </c>
      <c r="L1136">
        <v>5.8138694225602796</v>
      </c>
      <c r="M1136">
        <v>3.84306622847205</v>
      </c>
      <c r="N1136">
        <v>1.1824819164529301</v>
      </c>
      <c r="O1136">
        <v>0.31578947368421001</v>
      </c>
      <c r="P1136">
        <v>0.34951456310679602</v>
      </c>
      <c r="Q1136">
        <v>5.3211686240382203</v>
      </c>
      <c r="R1136">
        <v>4.9255511671563799</v>
      </c>
      <c r="S1136">
        <v>0.64013290405273404</v>
      </c>
      <c r="T1136">
        <v>6.1000900268554652</v>
      </c>
      <c r="U1136">
        <v>1.7408761547779299</v>
      </c>
    </row>
    <row r="1137" spans="1:21" x14ac:dyDescent="0.45">
      <c r="A1137">
        <v>1925</v>
      </c>
      <c r="B1137" t="s">
        <v>1797</v>
      </c>
      <c r="C1137" t="s">
        <v>762</v>
      </c>
      <c r="D1137">
        <v>14</v>
      </c>
      <c r="E1137">
        <v>11</v>
      </c>
      <c r="F1137">
        <v>0.7857142857142857</v>
      </c>
      <c r="G1137">
        <v>2</v>
      </c>
      <c r="H1137">
        <v>6</v>
      </c>
      <c r="I1137">
        <v>0</v>
      </c>
      <c r="J1137">
        <v>81</v>
      </c>
      <c r="K1137">
        <v>32</v>
      </c>
      <c r="L1137">
        <v>3.55555555555555</v>
      </c>
      <c r="M1137">
        <v>3.88888888888888</v>
      </c>
      <c r="O1137">
        <v>0.29376854599406499</v>
      </c>
      <c r="Q1137">
        <v>5.1111111111111098</v>
      </c>
      <c r="S1137">
        <v>0.63322219252586298</v>
      </c>
      <c r="T1137">
        <v>7.3272853706564147</v>
      </c>
      <c r="U1137">
        <v>1.6543209876543199</v>
      </c>
    </row>
    <row r="1138" spans="1:21" x14ac:dyDescent="0.45">
      <c r="A1138">
        <v>1942</v>
      </c>
      <c r="B1138" t="s">
        <v>1810</v>
      </c>
      <c r="C1138" t="s">
        <v>271</v>
      </c>
      <c r="D1138">
        <v>12</v>
      </c>
      <c r="E1138">
        <v>8</v>
      </c>
      <c r="F1138">
        <v>0.66666666666666663</v>
      </c>
      <c r="G1138">
        <v>4</v>
      </c>
      <c r="H1138">
        <v>6</v>
      </c>
      <c r="I1138">
        <v>0</v>
      </c>
      <c r="J1138">
        <v>66.099999999999994</v>
      </c>
      <c r="K1138">
        <v>21</v>
      </c>
      <c r="L1138">
        <v>2.8492477604647899</v>
      </c>
      <c r="M1138">
        <v>4.4773893378732401</v>
      </c>
      <c r="N1138">
        <v>0.135678464784037</v>
      </c>
      <c r="O1138">
        <v>0.28000000000000003</v>
      </c>
      <c r="P1138">
        <v>0.30039525691699598</v>
      </c>
      <c r="Q1138">
        <v>5.15578166179343</v>
      </c>
      <c r="R1138">
        <v>3.5716148300091701</v>
      </c>
      <c r="S1138">
        <v>0.63303905725479104</v>
      </c>
      <c r="T1138">
        <v>8.5460272729396785</v>
      </c>
      <c r="U1138">
        <v>1.6582923473604601</v>
      </c>
    </row>
    <row r="1139" spans="1:21" x14ac:dyDescent="0.45">
      <c r="A1139">
        <v>2009</v>
      </c>
      <c r="B1139" t="s">
        <v>500</v>
      </c>
      <c r="C1139" t="s">
        <v>140</v>
      </c>
      <c r="D1139">
        <v>24</v>
      </c>
      <c r="E1139">
        <v>24</v>
      </c>
      <c r="F1139">
        <v>1</v>
      </c>
      <c r="G1139">
        <v>8</v>
      </c>
      <c r="H1139">
        <v>10</v>
      </c>
      <c r="I1139">
        <v>0</v>
      </c>
      <c r="J1139">
        <v>132</v>
      </c>
      <c r="K1139">
        <v>112</v>
      </c>
      <c r="L1139">
        <v>7.6363636363636296</v>
      </c>
      <c r="M1139">
        <v>3.8181818181818099</v>
      </c>
      <c r="N1139">
        <v>1.77272727272727</v>
      </c>
      <c r="O1139">
        <v>0.26996197718631099</v>
      </c>
      <c r="P1139">
        <v>0.298969072164948</v>
      </c>
      <c r="Q1139">
        <v>5.5909090909090899</v>
      </c>
      <c r="R1139">
        <v>5.2334473956714902</v>
      </c>
      <c r="S1139">
        <v>0.62888473272323597</v>
      </c>
      <c r="T1139">
        <v>4.2449719458818427</v>
      </c>
      <c r="U1139">
        <v>1.5</v>
      </c>
    </row>
    <row r="1140" spans="1:21" x14ac:dyDescent="0.45">
      <c r="A1140">
        <v>1970</v>
      </c>
      <c r="B1140" t="s">
        <v>1261</v>
      </c>
      <c r="C1140" t="s">
        <v>34</v>
      </c>
      <c r="D1140">
        <v>35</v>
      </c>
      <c r="E1140">
        <v>25</v>
      </c>
      <c r="F1140">
        <v>0.7142857142857143</v>
      </c>
      <c r="G1140">
        <v>6</v>
      </c>
      <c r="H1140">
        <v>13</v>
      </c>
      <c r="I1140">
        <v>3</v>
      </c>
      <c r="J1140">
        <v>159.19999999999999</v>
      </c>
      <c r="K1140">
        <v>110</v>
      </c>
      <c r="L1140">
        <v>6.2004161539125304</v>
      </c>
      <c r="M1140">
        <v>3.8893519510905898</v>
      </c>
      <c r="N1140">
        <v>1.5219203286876199</v>
      </c>
      <c r="O1140">
        <v>0.22335025380710599</v>
      </c>
      <c r="P1140">
        <v>0.23127753303964699</v>
      </c>
      <c r="Q1140">
        <v>3.8329845315095601</v>
      </c>
      <c r="R1140">
        <v>4.8305493168414202</v>
      </c>
      <c r="S1140">
        <v>0.627211213111877</v>
      </c>
      <c r="T1140">
        <v>2.903091900689259</v>
      </c>
      <c r="U1140">
        <v>1.25887237064284</v>
      </c>
    </row>
    <row r="1141" spans="1:21" x14ac:dyDescent="0.45">
      <c r="A1141">
        <v>2001</v>
      </c>
      <c r="B1141" t="s">
        <v>1896</v>
      </c>
      <c r="C1141" t="s">
        <v>54</v>
      </c>
      <c r="D1141">
        <v>18</v>
      </c>
      <c r="E1141">
        <v>18</v>
      </c>
      <c r="F1141">
        <v>1</v>
      </c>
      <c r="G1141">
        <v>5</v>
      </c>
      <c r="H1141">
        <v>7</v>
      </c>
      <c r="I1141">
        <v>0</v>
      </c>
      <c r="J1141">
        <v>96</v>
      </c>
      <c r="K1141">
        <v>68</v>
      </c>
      <c r="L1141">
        <v>6.375</v>
      </c>
      <c r="M1141">
        <v>3.1875</v>
      </c>
      <c r="N1141">
        <v>1.59375</v>
      </c>
      <c r="O1141">
        <v>0.26578947368421002</v>
      </c>
      <c r="P1141">
        <v>0.28474576271186403</v>
      </c>
      <c r="Q1141">
        <v>5.4375</v>
      </c>
      <c r="R1141">
        <v>5.0908034960428798</v>
      </c>
      <c r="S1141">
        <v>0.62664061784744196</v>
      </c>
      <c r="T1141">
        <v>5.6397655606269783</v>
      </c>
      <c r="U1141">
        <v>1.40625</v>
      </c>
    </row>
    <row r="1142" spans="1:21" x14ac:dyDescent="0.45">
      <c r="A1142">
        <v>1937</v>
      </c>
      <c r="B1142" t="s">
        <v>1058</v>
      </c>
      <c r="C1142" t="s">
        <v>762</v>
      </c>
      <c r="D1142">
        <v>14</v>
      </c>
      <c r="E1142">
        <v>7</v>
      </c>
      <c r="F1142">
        <v>0.5</v>
      </c>
      <c r="G1142">
        <v>4</v>
      </c>
      <c r="H1142">
        <v>5</v>
      </c>
      <c r="I1142">
        <v>0</v>
      </c>
      <c r="J1142">
        <v>76.2</v>
      </c>
      <c r="K1142">
        <v>49</v>
      </c>
      <c r="L1142">
        <v>5.7521713848521703</v>
      </c>
      <c r="M1142">
        <v>3.63912883531464</v>
      </c>
      <c r="N1142">
        <v>0.23478250550417001</v>
      </c>
      <c r="O1142">
        <v>0.24842767295597401</v>
      </c>
      <c r="P1142">
        <v>0.28838951310861399</v>
      </c>
      <c r="Q1142">
        <v>3.4043463298104699</v>
      </c>
      <c r="R1142">
        <v>3.7090387513462701</v>
      </c>
      <c r="S1142">
        <v>0.62638555467128698</v>
      </c>
      <c r="T1142">
        <v>7.2481757040534633</v>
      </c>
      <c r="U1142">
        <v>1.43478197808104</v>
      </c>
    </row>
    <row r="1143" spans="1:21" x14ac:dyDescent="0.45">
      <c r="A1143">
        <v>1924</v>
      </c>
      <c r="B1143" t="s">
        <v>1633</v>
      </c>
      <c r="C1143" t="s">
        <v>753</v>
      </c>
      <c r="D1143">
        <v>24</v>
      </c>
      <c r="E1143">
        <v>13</v>
      </c>
      <c r="F1143">
        <v>0.54166666666666663</v>
      </c>
      <c r="G1143">
        <v>6</v>
      </c>
      <c r="H1143">
        <v>8</v>
      </c>
      <c r="I1143">
        <v>0</v>
      </c>
      <c r="J1143">
        <v>125.1</v>
      </c>
      <c r="K1143">
        <v>57</v>
      </c>
      <c r="L1143">
        <v>4.0930862691190901</v>
      </c>
      <c r="M1143">
        <v>4.0212777380819098</v>
      </c>
      <c r="N1143">
        <v>0.50265971726023895</v>
      </c>
      <c r="O1143">
        <v>0.25800000000000001</v>
      </c>
      <c r="P1143">
        <v>0.27981651376146699</v>
      </c>
      <c r="Q1143">
        <v>4.6675545174165096</v>
      </c>
      <c r="R1143">
        <v>4.4485713392105897</v>
      </c>
      <c r="S1143">
        <v>0.626037538051605</v>
      </c>
      <c r="T1143">
        <v>4.2257533818483344</v>
      </c>
      <c r="U1143">
        <v>1.47606424909752</v>
      </c>
    </row>
    <row r="1144" spans="1:21" x14ac:dyDescent="0.45">
      <c r="A1144">
        <v>2016</v>
      </c>
      <c r="B1144" t="s">
        <v>692</v>
      </c>
      <c r="C1144" t="s">
        <v>762</v>
      </c>
      <c r="D1144">
        <v>19</v>
      </c>
      <c r="E1144">
        <v>19</v>
      </c>
      <c r="F1144">
        <v>1</v>
      </c>
      <c r="G1144">
        <v>5</v>
      </c>
      <c r="H1144">
        <v>5</v>
      </c>
      <c r="I1144">
        <v>0</v>
      </c>
      <c r="J1144">
        <v>101.2</v>
      </c>
      <c r="K1144">
        <v>80</v>
      </c>
      <c r="L1144">
        <v>7.0819678054641901</v>
      </c>
      <c r="M1144">
        <v>3.8065576954370002</v>
      </c>
      <c r="N1144">
        <v>1.06229517081962</v>
      </c>
      <c r="O1144">
        <v>0.25376884422110502</v>
      </c>
      <c r="P1144">
        <v>0.29084967320261401</v>
      </c>
      <c r="Q1144">
        <v>4.7803282686883302</v>
      </c>
      <c r="R1144">
        <v>4.6121342759182404</v>
      </c>
      <c r="S1144">
        <v>0.62551414966583196</v>
      </c>
      <c r="T1144">
        <v>5.3333311708349882</v>
      </c>
      <c r="U1144">
        <v>1.41639356109283</v>
      </c>
    </row>
    <row r="1145" spans="1:21" x14ac:dyDescent="0.45">
      <c r="A1145">
        <v>1964</v>
      </c>
      <c r="B1145" t="s">
        <v>1364</v>
      </c>
      <c r="C1145" t="s">
        <v>37</v>
      </c>
      <c r="D1145">
        <v>24</v>
      </c>
      <c r="E1145">
        <v>13</v>
      </c>
      <c r="F1145">
        <v>0.54166666666666663</v>
      </c>
      <c r="G1145">
        <v>5</v>
      </c>
      <c r="H1145">
        <v>8</v>
      </c>
      <c r="I1145">
        <v>0</v>
      </c>
      <c r="J1145">
        <v>104.2</v>
      </c>
      <c r="K1145">
        <v>67</v>
      </c>
      <c r="L1145">
        <v>5.7611445370808099</v>
      </c>
      <c r="M1145">
        <v>3.8694254353527802</v>
      </c>
      <c r="N1145">
        <v>0.77388508707055603</v>
      </c>
      <c r="O1145">
        <v>0.259708737864077</v>
      </c>
      <c r="P1145">
        <v>0.29166666666666602</v>
      </c>
      <c r="Q1145">
        <v>4.0413998991462403</v>
      </c>
      <c r="R1145">
        <v>3.7609012835263802</v>
      </c>
      <c r="S1145">
        <v>0.62501698732376099</v>
      </c>
      <c r="T1145">
        <v>4.2188646644353867</v>
      </c>
      <c r="U1145">
        <v>1.4522288053669701</v>
      </c>
    </row>
    <row r="1146" spans="1:21" x14ac:dyDescent="0.45">
      <c r="A1146">
        <v>2003</v>
      </c>
      <c r="B1146" t="s">
        <v>1611</v>
      </c>
      <c r="C1146" t="s">
        <v>229</v>
      </c>
      <c r="D1146">
        <v>9</v>
      </c>
      <c r="E1146">
        <v>9</v>
      </c>
      <c r="F1146">
        <v>1</v>
      </c>
      <c r="G1146">
        <v>4</v>
      </c>
      <c r="H1146">
        <v>5</v>
      </c>
      <c r="I1146">
        <v>0</v>
      </c>
      <c r="J1146">
        <v>52.2</v>
      </c>
      <c r="K1146">
        <v>31</v>
      </c>
      <c r="L1146">
        <v>5.2974689939316599</v>
      </c>
      <c r="M1146">
        <v>2.5632914486766101</v>
      </c>
      <c r="N1146">
        <v>1.36708877262752</v>
      </c>
      <c r="O1146">
        <v>0.26540284360189498</v>
      </c>
      <c r="P1146">
        <v>0.27906976744186002</v>
      </c>
      <c r="Q1146">
        <v>4.6139246076178901</v>
      </c>
      <c r="R1146">
        <v>4.9112690502778804</v>
      </c>
      <c r="S1146">
        <v>0.62372785806655795</v>
      </c>
      <c r="T1146">
        <v>11.227101445198043</v>
      </c>
      <c r="U1146">
        <v>1.34810142856325</v>
      </c>
    </row>
    <row r="1147" spans="1:21" x14ac:dyDescent="0.45">
      <c r="A1147">
        <v>1987</v>
      </c>
      <c r="B1147" t="s">
        <v>1262</v>
      </c>
      <c r="C1147" t="s">
        <v>40</v>
      </c>
      <c r="D1147">
        <v>10</v>
      </c>
      <c r="E1147">
        <v>10</v>
      </c>
      <c r="F1147">
        <v>1</v>
      </c>
      <c r="G1147">
        <v>4</v>
      </c>
      <c r="H1147">
        <v>3</v>
      </c>
      <c r="I1147">
        <v>0</v>
      </c>
      <c r="J1147">
        <v>54</v>
      </c>
      <c r="K1147">
        <v>46</v>
      </c>
      <c r="L1147">
        <v>7.6666666666666599</v>
      </c>
      <c r="M1147">
        <v>4.8333333333333304</v>
      </c>
      <c r="N1147">
        <v>0.83333333333333304</v>
      </c>
      <c r="O1147">
        <v>0.24519230769230699</v>
      </c>
      <c r="P1147">
        <v>0.29299363057324801</v>
      </c>
      <c r="Q1147">
        <v>3.8333333333333299</v>
      </c>
      <c r="R1147">
        <v>3.98208822674221</v>
      </c>
      <c r="S1147">
        <v>0.62332946062088002</v>
      </c>
      <c r="T1147">
        <v>10.097937262058256</v>
      </c>
      <c r="U1147">
        <v>1.4814814814814801</v>
      </c>
    </row>
    <row r="1148" spans="1:21" x14ac:dyDescent="0.45">
      <c r="A1148">
        <v>1966</v>
      </c>
      <c r="B1148" t="s">
        <v>517</v>
      </c>
      <c r="C1148" t="s">
        <v>390</v>
      </c>
      <c r="D1148">
        <v>14</v>
      </c>
      <c r="E1148">
        <v>14</v>
      </c>
      <c r="F1148">
        <v>1</v>
      </c>
      <c r="G1148">
        <v>4</v>
      </c>
      <c r="H1148">
        <v>6</v>
      </c>
      <c r="I1148">
        <v>0</v>
      </c>
      <c r="J1148">
        <v>83.2</v>
      </c>
      <c r="K1148">
        <v>61</v>
      </c>
      <c r="L1148">
        <v>6.5617501957349198</v>
      </c>
      <c r="M1148">
        <v>5.3784837669958296</v>
      </c>
      <c r="N1148">
        <v>0.75298772737941699</v>
      </c>
      <c r="O1148">
        <v>0.231270358306188</v>
      </c>
      <c r="P1148">
        <v>0.26778242677824199</v>
      </c>
      <c r="Q1148">
        <v>4.0876476629168303</v>
      </c>
      <c r="R1148">
        <v>4.0477351121005496</v>
      </c>
      <c r="S1148">
        <v>0.621984422206878</v>
      </c>
      <c r="T1148">
        <v>7.19724831410816</v>
      </c>
      <c r="U1148">
        <v>1.44621452401443</v>
      </c>
    </row>
    <row r="1149" spans="1:21" x14ac:dyDescent="0.45">
      <c r="A1149">
        <v>2018</v>
      </c>
      <c r="B1149" t="s">
        <v>1595</v>
      </c>
      <c r="C1149" t="s">
        <v>229</v>
      </c>
      <c r="D1149">
        <v>13</v>
      </c>
      <c r="E1149">
        <v>13</v>
      </c>
      <c r="F1149">
        <v>1</v>
      </c>
      <c r="G1149">
        <v>4</v>
      </c>
      <c r="H1149">
        <v>2</v>
      </c>
      <c r="I1149">
        <v>0</v>
      </c>
      <c r="J1149">
        <v>71</v>
      </c>
      <c r="K1149">
        <v>50</v>
      </c>
      <c r="L1149">
        <v>6.3380288500749602</v>
      </c>
      <c r="M1149">
        <v>3.4225355790404799</v>
      </c>
      <c r="N1149">
        <v>1.14084519301349</v>
      </c>
      <c r="O1149">
        <v>0.26199261992619899</v>
      </c>
      <c r="P1149">
        <v>0.29245283018867901</v>
      </c>
      <c r="Q1149">
        <v>4.5633807720539696</v>
      </c>
      <c r="R1149">
        <v>4.6252204655702496</v>
      </c>
      <c r="S1149">
        <v>0.61958688497543302</v>
      </c>
      <c r="T1149">
        <v>7.721005797386165</v>
      </c>
      <c r="U1149">
        <v>1.38028183846077</v>
      </c>
    </row>
    <row r="1150" spans="1:21" x14ac:dyDescent="0.45">
      <c r="A1150">
        <v>1975</v>
      </c>
      <c r="B1150" t="s">
        <v>1271</v>
      </c>
      <c r="C1150" t="s">
        <v>82</v>
      </c>
      <c r="D1150">
        <v>12</v>
      </c>
      <c r="E1150">
        <v>12</v>
      </c>
      <c r="F1150">
        <v>1</v>
      </c>
      <c r="G1150">
        <v>5</v>
      </c>
      <c r="H1150">
        <v>5</v>
      </c>
      <c r="I1150">
        <v>0</v>
      </c>
      <c r="J1150">
        <v>67.2</v>
      </c>
      <c r="K1150">
        <v>28</v>
      </c>
      <c r="L1150">
        <v>3.7241380709995902</v>
      </c>
      <c r="M1150">
        <v>2.5270936910354398</v>
      </c>
      <c r="N1150">
        <v>0.93103451774989898</v>
      </c>
      <c r="O1150">
        <v>0.28185328185328101</v>
      </c>
      <c r="P1150">
        <v>0.29464285714285698</v>
      </c>
      <c r="Q1150">
        <v>3.8571430021067199</v>
      </c>
      <c r="R1150">
        <v>3.9912292714495998</v>
      </c>
      <c r="S1150">
        <v>0.61933022737502996</v>
      </c>
      <c r="T1150">
        <v>8.3609580695629049</v>
      </c>
      <c r="U1150">
        <v>1.35960596242842</v>
      </c>
    </row>
    <row r="1151" spans="1:21" x14ac:dyDescent="0.45">
      <c r="A1151">
        <v>2006</v>
      </c>
      <c r="B1151" t="s">
        <v>1532</v>
      </c>
      <c r="C1151" t="s">
        <v>425</v>
      </c>
      <c r="D1151">
        <v>16</v>
      </c>
      <c r="E1151">
        <v>16</v>
      </c>
      <c r="F1151">
        <v>1</v>
      </c>
      <c r="G1151">
        <v>4</v>
      </c>
      <c r="H1151">
        <v>9</v>
      </c>
      <c r="I1151">
        <v>0</v>
      </c>
      <c r="J1151">
        <v>83.2</v>
      </c>
      <c r="K1151">
        <v>55</v>
      </c>
      <c r="L1151">
        <v>5.9163348411874601</v>
      </c>
      <c r="M1151">
        <v>4.8406375973351903</v>
      </c>
      <c r="N1151">
        <v>0.96812751946703901</v>
      </c>
      <c r="O1151">
        <v>0.25867507886435298</v>
      </c>
      <c r="P1151">
        <v>0.28853754940711401</v>
      </c>
      <c r="Q1151">
        <v>4.4103586997942799</v>
      </c>
      <c r="R1151">
        <v>4.9873852859934003</v>
      </c>
      <c r="S1151">
        <v>0.61911213397979703</v>
      </c>
      <c r="T1151">
        <v>6.2685103565454448</v>
      </c>
      <c r="U1151">
        <v>1.5179283329915301</v>
      </c>
    </row>
    <row r="1152" spans="1:21" x14ac:dyDescent="0.45">
      <c r="A1152">
        <v>2012</v>
      </c>
      <c r="B1152" t="s">
        <v>1339</v>
      </c>
      <c r="C1152" t="s">
        <v>168</v>
      </c>
      <c r="D1152">
        <v>16</v>
      </c>
      <c r="E1152">
        <v>16</v>
      </c>
      <c r="F1152">
        <v>1</v>
      </c>
      <c r="G1152">
        <v>5</v>
      </c>
      <c r="H1152">
        <v>5</v>
      </c>
      <c r="I1152">
        <v>0</v>
      </c>
      <c r="J1152">
        <v>85.2</v>
      </c>
      <c r="K1152">
        <v>57</v>
      </c>
      <c r="L1152">
        <v>5.9883264927057898</v>
      </c>
      <c r="M1152">
        <v>1.8910504713807701</v>
      </c>
      <c r="N1152">
        <v>1.5758753928173099</v>
      </c>
      <c r="O1152">
        <v>0.247093023255813</v>
      </c>
      <c r="P1152">
        <v>0.25735294117647001</v>
      </c>
      <c r="Q1152">
        <v>3.9922176618038598</v>
      </c>
      <c r="R1152">
        <v>4.8104053005439198</v>
      </c>
      <c r="S1152">
        <v>0.61542886495590199</v>
      </c>
      <c r="T1152">
        <v>6.2312172576785079</v>
      </c>
      <c r="U1152">
        <v>1.20233455896432</v>
      </c>
    </row>
    <row r="1153" spans="1:21" x14ac:dyDescent="0.45">
      <c r="A1153">
        <v>1999</v>
      </c>
      <c r="B1153" t="s">
        <v>2065</v>
      </c>
      <c r="C1153" t="s">
        <v>428</v>
      </c>
      <c r="D1153">
        <v>9</v>
      </c>
      <c r="E1153">
        <v>9</v>
      </c>
      <c r="F1153">
        <v>1</v>
      </c>
      <c r="G1153">
        <v>2</v>
      </c>
      <c r="H1153">
        <v>3</v>
      </c>
      <c r="I1153">
        <v>0</v>
      </c>
      <c r="J1153">
        <v>48.1</v>
      </c>
      <c r="K1153">
        <v>44</v>
      </c>
      <c r="L1153">
        <v>8.1931043104610293</v>
      </c>
      <c r="M1153">
        <v>4.6551729036710396</v>
      </c>
      <c r="N1153">
        <v>1.3034484130278901</v>
      </c>
      <c r="O1153">
        <v>0.261780104712041</v>
      </c>
      <c r="P1153">
        <v>0.307142857142857</v>
      </c>
      <c r="Q1153">
        <v>6.5172420651394596</v>
      </c>
      <c r="R1153">
        <v>4.8717853204589003</v>
      </c>
      <c r="S1153">
        <v>0.61427241563796997</v>
      </c>
      <c r="T1153">
        <v>11.056903481483459</v>
      </c>
      <c r="U1153">
        <v>1.5517243012236801</v>
      </c>
    </row>
    <row r="1154" spans="1:21" x14ac:dyDescent="0.45">
      <c r="A1154">
        <v>1943</v>
      </c>
      <c r="B1154" t="s">
        <v>1895</v>
      </c>
      <c r="C1154" t="s">
        <v>762</v>
      </c>
      <c r="D1154">
        <v>7</v>
      </c>
      <c r="E1154">
        <v>6</v>
      </c>
      <c r="F1154">
        <v>0.8571428571428571</v>
      </c>
      <c r="G1154">
        <v>3</v>
      </c>
      <c r="H1154">
        <v>3</v>
      </c>
      <c r="I1154">
        <v>0</v>
      </c>
      <c r="J1154">
        <v>49.2</v>
      </c>
      <c r="K1154">
        <v>25</v>
      </c>
      <c r="L1154">
        <v>4.5301982687558597</v>
      </c>
      <c r="M1154">
        <v>3.0805348227539802</v>
      </c>
      <c r="N1154">
        <v>0.181207930750234</v>
      </c>
      <c r="O1154">
        <v>0.28155339805825202</v>
      </c>
      <c r="P1154">
        <v>0.31666666666666599</v>
      </c>
      <c r="Q1154">
        <v>5.4362379225070301</v>
      </c>
      <c r="R1154">
        <v>2.9966118528900201</v>
      </c>
      <c r="S1154">
        <v>0.61312378197908401</v>
      </c>
      <c r="T1154">
        <v>14.18943609723023</v>
      </c>
      <c r="U1154">
        <v>1.51006608958528</v>
      </c>
    </row>
    <row r="1155" spans="1:21" x14ac:dyDescent="0.45">
      <c r="A1155">
        <v>1928</v>
      </c>
      <c r="B1155" t="s">
        <v>1780</v>
      </c>
      <c r="C1155" t="s">
        <v>46</v>
      </c>
      <c r="D1155">
        <v>23</v>
      </c>
      <c r="E1155">
        <v>12</v>
      </c>
      <c r="F1155">
        <v>0.52173913043478259</v>
      </c>
      <c r="G1155">
        <v>8</v>
      </c>
      <c r="H1155">
        <v>6</v>
      </c>
      <c r="I1155">
        <v>2</v>
      </c>
      <c r="J1155">
        <v>96</v>
      </c>
      <c r="K1155">
        <v>39</v>
      </c>
      <c r="L1155">
        <v>3.65625</v>
      </c>
      <c r="M1155">
        <v>3.9375</v>
      </c>
      <c r="N1155">
        <v>0.375</v>
      </c>
      <c r="O1155">
        <v>0.30243902439024301</v>
      </c>
      <c r="P1155">
        <v>0.326975476839237</v>
      </c>
      <c r="Q1155">
        <v>5.0625</v>
      </c>
      <c r="R1155">
        <v>4.0999182383219397</v>
      </c>
      <c r="S1155">
        <v>0.61258971691131503</v>
      </c>
      <c r="T1155">
        <v>4.3147623538970885</v>
      </c>
      <c r="U1155">
        <v>1.7291666666666601</v>
      </c>
    </row>
    <row r="1156" spans="1:21" x14ac:dyDescent="0.45">
      <c r="A1156">
        <v>2021</v>
      </c>
      <c r="B1156" t="s">
        <v>605</v>
      </c>
      <c r="C1156" t="s">
        <v>229</v>
      </c>
      <c r="D1156">
        <v>11</v>
      </c>
      <c r="E1156">
        <v>11</v>
      </c>
      <c r="F1156">
        <v>1</v>
      </c>
      <c r="G1156">
        <v>5</v>
      </c>
      <c r="H1156">
        <v>2</v>
      </c>
      <c r="I1156">
        <v>0</v>
      </c>
      <c r="J1156">
        <v>58.1</v>
      </c>
      <c r="K1156">
        <v>38</v>
      </c>
      <c r="L1156">
        <v>5.8628572706572797</v>
      </c>
      <c r="M1156">
        <v>4.0114286588707699</v>
      </c>
      <c r="N1156">
        <v>0.77142858824437999</v>
      </c>
      <c r="O1156">
        <v>0.222748815165876</v>
      </c>
      <c r="P1156">
        <v>0.25</v>
      </c>
      <c r="Q1156">
        <v>3.5485715059241398</v>
      </c>
      <c r="R1156">
        <v>4.47289129372421</v>
      </c>
      <c r="S1156">
        <v>0.61156499385833696</v>
      </c>
      <c r="T1156">
        <v>9.0066844550045992</v>
      </c>
      <c r="U1156">
        <v>1.25142859870755</v>
      </c>
    </row>
    <row r="1157" spans="1:21" x14ac:dyDescent="0.45">
      <c r="A1157">
        <v>1933</v>
      </c>
      <c r="B1157" t="s">
        <v>1741</v>
      </c>
      <c r="C1157" t="s">
        <v>46</v>
      </c>
      <c r="D1157">
        <v>18</v>
      </c>
      <c r="E1157">
        <v>10</v>
      </c>
      <c r="F1157">
        <v>0.55555555555555558</v>
      </c>
      <c r="G1157">
        <v>5</v>
      </c>
      <c r="H1157">
        <v>1</v>
      </c>
      <c r="I1157">
        <v>3</v>
      </c>
      <c r="J1157">
        <v>85</v>
      </c>
      <c r="K1157">
        <v>46</v>
      </c>
      <c r="L1157">
        <v>4.8705882352941101</v>
      </c>
      <c r="M1157">
        <v>4.9764705882352898</v>
      </c>
      <c r="N1157">
        <v>0.42352941176470499</v>
      </c>
      <c r="O1157">
        <v>0.26744186046511598</v>
      </c>
      <c r="P1157">
        <v>0.29931972789115602</v>
      </c>
      <c r="Q1157">
        <v>4.9764705882352898</v>
      </c>
      <c r="R1157">
        <v>4.08840128113241</v>
      </c>
      <c r="S1157">
        <v>0.611128449440002</v>
      </c>
      <c r="T1157">
        <v>5.5001560449600175</v>
      </c>
      <c r="U1157">
        <v>1.6352941176470499</v>
      </c>
    </row>
    <row r="1158" spans="1:21" x14ac:dyDescent="0.45">
      <c r="A1158">
        <v>1985</v>
      </c>
      <c r="B1158" t="s">
        <v>1545</v>
      </c>
      <c r="C1158" t="s">
        <v>555</v>
      </c>
      <c r="D1158">
        <v>10</v>
      </c>
      <c r="E1158">
        <v>10</v>
      </c>
      <c r="F1158">
        <v>1</v>
      </c>
      <c r="G1158">
        <v>3</v>
      </c>
      <c r="H1158">
        <v>4</v>
      </c>
      <c r="I1158">
        <v>0</v>
      </c>
      <c r="J1158">
        <v>57</v>
      </c>
      <c r="K1158">
        <v>33</v>
      </c>
      <c r="L1158">
        <v>5.2105263157894699</v>
      </c>
      <c r="M1158">
        <v>3.1578947368421</v>
      </c>
      <c r="N1158">
        <v>1.1052631578947301</v>
      </c>
      <c r="O1158">
        <v>0.26027397260273899</v>
      </c>
      <c r="P1158">
        <v>0.27932960893854702</v>
      </c>
      <c r="Q1158">
        <v>4.4210526315789398</v>
      </c>
      <c r="R1158">
        <v>4.3335779156601202</v>
      </c>
      <c r="S1158">
        <v>0.60970658063888505</v>
      </c>
      <c r="T1158">
        <v>9.8772466063499369</v>
      </c>
      <c r="U1158">
        <v>1.3508771929824499</v>
      </c>
    </row>
    <row r="1159" spans="1:21" x14ac:dyDescent="0.45">
      <c r="A1159">
        <v>2015</v>
      </c>
      <c r="B1159" t="s">
        <v>177</v>
      </c>
      <c r="C1159" t="s">
        <v>54</v>
      </c>
      <c r="D1159">
        <v>10</v>
      </c>
      <c r="E1159">
        <v>10</v>
      </c>
      <c r="F1159">
        <v>1</v>
      </c>
      <c r="G1159">
        <v>1</v>
      </c>
      <c r="H1159">
        <v>5</v>
      </c>
      <c r="I1159">
        <v>0</v>
      </c>
      <c r="J1159">
        <v>49.2</v>
      </c>
      <c r="K1159">
        <v>58</v>
      </c>
      <c r="L1159">
        <v>10.5100660377793</v>
      </c>
      <c r="M1159">
        <v>3.4429526675483899</v>
      </c>
      <c r="N1159">
        <v>1.44966428107301</v>
      </c>
      <c r="O1159">
        <v>0.29145728643216001</v>
      </c>
      <c r="P1159">
        <v>0.37593984962406002</v>
      </c>
      <c r="Q1159">
        <v>5.7986571242920402</v>
      </c>
      <c r="R1159">
        <v>4.1604392824267098</v>
      </c>
      <c r="S1159">
        <v>0.60928303003311102</v>
      </c>
      <c r="T1159">
        <v>9.8703850865363982</v>
      </c>
      <c r="U1159">
        <v>1.5503354117030801</v>
      </c>
    </row>
    <row r="1160" spans="1:21" x14ac:dyDescent="0.45">
      <c r="A1160">
        <v>2017</v>
      </c>
      <c r="B1160" t="s">
        <v>691</v>
      </c>
      <c r="C1160" t="s">
        <v>271</v>
      </c>
      <c r="D1160">
        <v>8</v>
      </c>
      <c r="E1160">
        <v>8</v>
      </c>
      <c r="F1160">
        <v>1</v>
      </c>
      <c r="G1160">
        <v>3</v>
      </c>
      <c r="H1160">
        <v>3</v>
      </c>
      <c r="I1160">
        <v>0</v>
      </c>
      <c r="J1160">
        <v>47.2</v>
      </c>
      <c r="K1160">
        <v>30</v>
      </c>
      <c r="L1160">
        <v>5.6643364198506498</v>
      </c>
      <c r="M1160">
        <v>2.6433569959302998</v>
      </c>
      <c r="N1160">
        <v>1.3216784979651499</v>
      </c>
      <c r="O1160">
        <v>0.25520833333333298</v>
      </c>
      <c r="P1160">
        <v>0.27096774193548301</v>
      </c>
      <c r="Q1160">
        <v>4.7202803498755399</v>
      </c>
      <c r="R1160">
        <v>4.7520455012829297</v>
      </c>
      <c r="S1160">
        <v>0.60754495859146096</v>
      </c>
      <c r="T1160">
        <v>12.302785411477084</v>
      </c>
      <c r="U1160">
        <v>1.3216784979651499</v>
      </c>
    </row>
    <row r="1161" spans="1:21" x14ac:dyDescent="0.45">
      <c r="A1161">
        <v>2007</v>
      </c>
      <c r="B1161" t="s">
        <v>1908</v>
      </c>
      <c r="C1161" t="s">
        <v>271</v>
      </c>
      <c r="D1161">
        <v>26</v>
      </c>
      <c r="E1161">
        <v>26</v>
      </c>
      <c r="F1161">
        <v>1</v>
      </c>
      <c r="G1161">
        <v>6</v>
      </c>
      <c r="H1161">
        <v>13</v>
      </c>
      <c r="I1161">
        <v>0</v>
      </c>
      <c r="J1161">
        <v>139</v>
      </c>
      <c r="K1161">
        <v>109</v>
      </c>
      <c r="L1161">
        <v>7.0575531820883697</v>
      </c>
      <c r="M1161">
        <v>3.49640249387864</v>
      </c>
      <c r="N1161">
        <v>1.8129494412703999</v>
      </c>
      <c r="O1161">
        <v>0.28368794326241098</v>
      </c>
      <c r="P1161">
        <v>0.30913348946135799</v>
      </c>
      <c r="Q1161">
        <v>5.5035965181423103</v>
      </c>
      <c r="R1161">
        <v>5.5417631613468696</v>
      </c>
      <c r="S1161">
        <v>0.60647141933441095</v>
      </c>
      <c r="T1161">
        <v>3.7787834589297913</v>
      </c>
      <c r="U1161">
        <v>1.53956817631693</v>
      </c>
    </row>
    <row r="1162" spans="1:21" x14ac:dyDescent="0.45">
      <c r="A1162">
        <v>2002</v>
      </c>
      <c r="B1162" t="s">
        <v>1472</v>
      </c>
      <c r="C1162" t="s">
        <v>40</v>
      </c>
      <c r="D1162">
        <v>28</v>
      </c>
      <c r="E1162">
        <v>28</v>
      </c>
      <c r="F1162">
        <v>1</v>
      </c>
      <c r="G1162">
        <v>14</v>
      </c>
      <c r="H1162">
        <v>10</v>
      </c>
      <c r="I1162">
        <v>0</v>
      </c>
      <c r="J1162">
        <v>154</v>
      </c>
      <c r="K1162">
        <v>143</v>
      </c>
      <c r="L1162">
        <v>8.3571428571428505</v>
      </c>
      <c r="M1162">
        <v>6.1948051948051903</v>
      </c>
      <c r="N1162">
        <v>1.1688311688311599</v>
      </c>
      <c r="O1162">
        <v>0.23539518900343601</v>
      </c>
      <c r="P1162">
        <v>0.27923627684964197</v>
      </c>
      <c r="Q1162">
        <v>4.2662337662337597</v>
      </c>
      <c r="R1162">
        <v>4.93610044454599</v>
      </c>
      <c r="S1162">
        <v>0.60455995798110895</v>
      </c>
      <c r="T1162">
        <v>3.4978111854621305</v>
      </c>
      <c r="U1162">
        <v>1.57792207792207</v>
      </c>
    </row>
    <row r="1163" spans="1:21" x14ac:dyDescent="0.45">
      <c r="A1163">
        <v>1923</v>
      </c>
      <c r="B1163" t="s">
        <v>1940</v>
      </c>
      <c r="C1163" t="s">
        <v>762</v>
      </c>
      <c r="D1163">
        <v>23</v>
      </c>
      <c r="E1163">
        <v>17</v>
      </c>
      <c r="F1163">
        <v>0.73913043478260865</v>
      </c>
      <c r="G1163">
        <v>2</v>
      </c>
      <c r="H1163">
        <v>13</v>
      </c>
      <c r="I1163">
        <v>1</v>
      </c>
      <c r="J1163">
        <v>117.1</v>
      </c>
      <c r="K1163">
        <v>49</v>
      </c>
      <c r="L1163">
        <v>3.7585238677660802</v>
      </c>
      <c r="M1163">
        <v>4.0653421426857603</v>
      </c>
      <c r="N1163">
        <v>0.69034111856928004</v>
      </c>
      <c r="O1163">
        <v>0.290388548057259</v>
      </c>
      <c r="P1163">
        <v>0.308584686774942</v>
      </c>
      <c r="Q1163">
        <v>5.6761380860140802</v>
      </c>
      <c r="R1163">
        <v>4.68282135678239</v>
      </c>
      <c r="S1163">
        <v>0.60231748595833701</v>
      </c>
      <c r="T1163">
        <v>4.2424101184891558</v>
      </c>
      <c r="U1163">
        <v>1.6619323224816001</v>
      </c>
    </row>
    <row r="1164" spans="1:21" x14ac:dyDescent="0.45">
      <c r="A1164">
        <v>1938</v>
      </c>
      <c r="B1164" t="s">
        <v>1088</v>
      </c>
      <c r="C1164" t="s">
        <v>54</v>
      </c>
      <c r="D1164">
        <v>19</v>
      </c>
      <c r="E1164">
        <v>11</v>
      </c>
      <c r="F1164">
        <v>0.57894736842105265</v>
      </c>
      <c r="G1164">
        <v>6</v>
      </c>
      <c r="H1164">
        <v>4</v>
      </c>
      <c r="I1164">
        <v>0</v>
      </c>
      <c r="J1164">
        <v>90.1</v>
      </c>
      <c r="K1164">
        <v>38</v>
      </c>
      <c r="L1164">
        <v>3.7859793519786802</v>
      </c>
      <c r="M1164">
        <v>4.1845034942922199</v>
      </c>
      <c r="N1164">
        <v>0.39852414231354499</v>
      </c>
      <c r="O1164">
        <v>0.20121951219512099</v>
      </c>
      <c r="P1164">
        <v>0.21678321678321599</v>
      </c>
      <c r="Q1164">
        <v>3.4870862452435198</v>
      </c>
      <c r="R1164">
        <v>4.2780955544210197</v>
      </c>
      <c r="S1164">
        <v>0.60195058584213201</v>
      </c>
      <c r="T1164">
        <v>5.132420784548704</v>
      </c>
      <c r="U1164">
        <v>1.19557242694063</v>
      </c>
    </row>
    <row r="1165" spans="1:21" x14ac:dyDescent="0.45">
      <c r="A1165">
        <v>1988</v>
      </c>
      <c r="B1165" t="s">
        <v>1327</v>
      </c>
      <c r="C1165" t="s">
        <v>54</v>
      </c>
      <c r="D1165">
        <v>10</v>
      </c>
      <c r="E1165">
        <v>10</v>
      </c>
      <c r="F1165">
        <v>1</v>
      </c>
      <c r="G1165">
        <v>4</v>
      </c>
      <c r="H1165">
        <v>5</v>
      </c>
      <c r="I1165">
        <v>0</v>
      </c>
      <c r="J1165">
        <v>61.1</v>
      </c>
      <c r="K1165">
        <v>39</v>
      </c>
      <c r="L1165">
        <v>5.7228254937269902</v>
      </c>
      <c r="M1165">
        <v>2.93478230447537</v>
      </c>
      <c r="N1165">
        <v>0.88043469134261299</v>
      </c>
      <c r="O1165">
        <v>0.253164556962025</v>
      </c>
      <c r="P1165">
        <v>0.28125</v>
      </c>
      <c r="Q1165">
        <v>3.96195611104176</v>
      </c>
      <c r="R1165">
        <v>3.8449867148931198</v>
      </c>
      <c r="S1165">
        <v>0.60056257247924805</v>
      </c>
      <c r="T1165">
        <v>9.729113674163818</v>
      </c>
      <c r="U1165">
        <v>1.3043476908779399</v>
      </c>
    </row>
    <row r="1166" spans="1:21" x14ac:dyDescent="0.45">
      <c r="A1166">
        <v>2014</v>
      </c>
      <c r="B1166" t="s">
        <v>446</v>
      </c>
      <c r="C1166" t="s">
        <v>261</v>
      </c>
      <c r="D1166">
        <v>21</v>
      </c>
      <c r="E1166">
        <v>21</v>
      </c>
      <c r="F1166">
        <v>1</v>
      </c>
      <c r="G1166">
        <v>9</v>
      </c>
      <c r="H1166">
        <v>7</v>
      </c>
      <c r="I1166">
        <v>0</v>
      </c>
      <c r="J1166">
        <v>114.1</v>
      </c>
      <c r="K1166">
        <v>105</v>
      </c>
      <c r="L1166">
        <v>8.2653064901415991</v>
      </c>
      <c r="M1166">
        <v>3.1486881867205998</v>
      </c>
      <c r="N1166">
        <v>1.2594752746882401</v>
      </c>
      <c r="O1166">
        <v>0.26351351351351299</v>
      </c>
      <c r="P1166">
        <v>0.312693498452012</v>
      </c>
      <c r="Q1166">
        <v>4.0145774380687698</v>
      </c>
      <c r="R1166">
        <v>4.2168003218591599</v>
      </c>
      <c r="S1166">
        <v>0.60015529394149703</v>
      </c>
      <c r="T1166">
        <v>4.6297694104058342</v>
      </c>
      <c r="U1166">
        <v>1.37317790365315</v>
      </c>
    </row>
    <row r="1167" spans="1:21" x14ac:dyDescent="0.45">
      <c r="A1167">
        <v>2017</v>
      </c>
      <c r="B1167" t="s">
        <v>982</v>
      </c>
      <c r="C1167" t="s">
        <v>95</v>
      </c>
      <c r="D1167">
        <v>10</v>
      </c>
      <c r="E1167">
        <v>10</v>
      </c>
      <c r="F1167">
        <v>1</v>
      </c>
      <c r="G1167">
        <v>3</v>
      </c>
      <c r="H1167">
        <v>1</v>
      </c>
      <c r="I1167">
        <v>0</v>
      </c>
      <c r="J1167">
        <v>58.2</v>
      </c>
      <c r="K1167">
        <v>22</v>
      </c>
      <c r="L1167">
        <v>3.3749997073953999</v>
      </c>
      <c r="M1167">
        <v>2.4545452417421099</v>
      </c>
      <c r="N1167">
        <v>0.76704538804441003</v>
      </c>
      <c r="O1167">
        <v>0.26244343891402699</v>
      </c>
      <c r="P1167">
        <v>0.27319587628865899</v>
      </c>
      <c r="Q1167">
        <v>3.2215906297865202</v>
      </c>
      <c r="R1167">
        <v>4.3849123150849199</v>
      </c>
      <c r="S1167">
        <v>0.59777158498764005</v>
      </c>
      <c r="T1167">
        <v>9.6838996767997685</v>
      </c>
      <c r="U1167">
        <v>1.2613635270063599</v>
      </c>
    </row>
    <row r="1168" spans="1:21" x14ac:dyDescent="0.45">
      <c r="A1168">
        <v>2007</v>
      </c>
      <c r="B1168" t="s">
        <v>1251</v>
      </c>
      <c r="C1168" t="s">
        <v>140</v>
      </c>
      <c r="D1168">
        <v>20</v>
      </c>
      <c r="E1168">
        <v>20</v>
      </c>
      <c r="F1168">
        <v>1</v>
      </c>
      <c r="G1168">
        <v>7</v>
      </c>
      <c r="H1168">
        <v>9</v>
      </c>
      <c r="I1168">
        <v>0</v>
      </c>
      <c r="J1168">
        <v>111</v>
      </c>
      <c r="K1168">
        <v>50</v>
      </c>
      <c r="L1168">
        <v>4.0540537754056203</v>
      </c>
      <c r="M1168">
        <v>2.9189187182920402</v>
      </c>
      <c r="N1168">
        <v>1.1351350571135701</v>
      </c>
      <c r="O1168">
        <v>0.266666666666666</v>
      </c>
      <c r="P1168">
        <v>0.27493261455525603</v>
      </c>
      <c r="Q1168">
        <v>3.81081054888128</v>
      </c>
      <c r="R1168">
        <v>5.1405059109317799</v>
      </c>
      <c r="S1168">
        <v>0.596898794174194</v>
      </c>
      <c r="T1168">
        <v>4.8348802328109715</v>
      </c>
      <c r="U1168">
        <v>1.3693692752481199</v>
      </c>
    </row>
    <row r="1169" spans="1:21" x14ac:dyDescent="0.45">
      <c r="A1169">
        <v>1984</v>
      </c>
      <c r="B1169" t="s">
        <v>1862</v>
      </c>
      <c r="C1169" t="s">
        <v>34</v>
      </c>
      <c r="D1169">
        <v>16</v>
      </c>
      <c r="E1169">
        <v>16</v>
      </c>
      <c r="F1169">
        <v>1</v>
      </c>
      <c r="G1169">
        <v>2</v>
      </c>
      <c r="H1169">
        <v>9</v>
      </c>
      <c r="I1169">
        <v>0</v>
      </c>
      <c r="J1169">
        <v>84.2</v>
      </c>
      <c r="K1169">
        <v>62</v>
      </c>
      <c r="L1169">
        <v>6.5905507851817902</v>
      </c>
      <c r="M1169">
        <v>3.7204722174413298</v>
      </c>
      <c r="N1169">
        <v>1.27559047455131</v>
      </c>
      <c r="O1169">
        <v>0.24767801857585101</v>
      </c>
      <c r="P1169">
        <v>0.27309236947791099</v>
      </c>
      <c r="Q1169">
        <v>5.3149603106304797</v>
      </c>
      <c r="R1169">
        <v>4.5280937853479797</v>
      </c>
      <c r="S1169">
        <v>0.59394741058349598</v>
      </c>
      <c r="T1169">
        <v>6.0137175321578971</v>
      </c>
      <c r="U1169">
        <v>1.3582676349389</v>
      </c>
    </row>
    <row r="1170" spans="1:21" x14ac:dyDescent="0.45">
      <c r="A1170">
        <v>1991</v>
      </c>
      <c r="B1170" t="s">
        <v>1362</v>
      </c>
      <c r="C1170" t="s">
        <v>379</v>
      </c>
      <c r="D1170">
        <v>16</v>
      </c>
      <c r="E1170">
        <v>16</v>
      </c>
      <c r="F1170">
        <v>1</v>
      </c>
      <c r="G1170">
        <v>3</v>
      </c>
      <c r="H1170">
        <v>7</v>
      </c>
      <c r="I1170">
        <v>0</v>
      </c>
      <c r="J1170">
        <v>84.2</v>
      </c>
      <c r="K1170">
        <v>51</v>
      </c>
      <c r="L1170">
        <v>5.4212600053579898</v>
      </c>
      <c r="M1170">
        <v>4.5708662790273298</v>
      </c>
      <c r="N1170">
        <v>0.63779529474799901</v>
      </c>
      <c r="O1170">
        <v>0.27405247813410999</v>
      </c>
      <c r="P1170">
        <v>0.30769230769230699</v>
      </c>
      <c r="Q1170">
        <v>4.0393702000706604</v>
      </c>
      <c r="R1170">
        <v>4.1313213138307097</v>
      </c>
      <c r="S1170">
        <v>0.59276735782623202</v>
      </c>
      <c r="T1170">
        <v>6.0017694979905993</v>
      </c>
      <c r="U1170">
        <v>1.61811028482362</v>
      </c>
    </row>
    <row r="1171" spans="1:21" x14ac:dyDescent="0.45">
      <c r="A1171">
        <v>1932</v>
      </c>
      <c r="B1171" t="s">
        <v>941</v>
      </c>
      <c r="C1171" t="s">
        <v>762</v>
      </c>
      <c r="D1171">
        <v>7</v>
      </c>
      <c r="E1171">
        <v>6</v>
      </c>
      <c r="F1171">
        <v>0.8571428571428571</v>
      </c>
      <c r="G1171">
        <v>1</v>
      </c>
      <c r="H1171">
        <v>5</v>
      </c>
      <c r="I1171">
        <v>0</v>
      </c>
      <c r="J1171">
        <v>46.2</v>
      </c>
      <c r="K1171">
        <v>22</v>
      </c>
      <c r="L1171">
        <v>4.2428540792292697</v>
      </c>
      <c r="M1171">
        <v>0.77142801440532105</v>
      </c>
      <c r="O1171">
        <v>0.27131768670143103</v>
      </c>
      <c r="Q1171">
        <v>3.0857120576212802</v>
      </c>
      <c r="S1171">
        <v>0.59213440492749203</v>
      </c>
      <c r="T1171">
        <v>13.703681942607673</v>
      </c>
      <c r="U1171">
        <v>1.13571346565227</v>
      </c>
    </row>
    <row r="1172" spans="1:21" x14ac:dyDescent="0.45">
      <c r="A1172">
        <v>1928</v>
      </c>
      <c r="B1172" t="s">
        <v>1834</v>
      </c>
      <c r="C1172" t="s">
        <v>762</v>
      </c>
      <c r="D1172">
        <v>8</v>
      </c>
      <c r="E1172">
        <v>8</v>
      </c>
      <c r="F1172">
        <v>1</v>
      </c>
      <c r="G1172">
        <v>2</v>
      </c>
      <c r="H1172">
        <v>3</v>
      </c>
      <c r="I1172">
        <v>0</v>
      </c>
      <c r="J1172">
        <v>46.1</v>
      </c>
      <c r="K1172">
        <v>13</v>
      </c>
      <c r="L1172">
        <v>2.52517628713432</v>
      </c>
      <c r="M1172">
        <v>2.1366876275752</v>
      </c>
      <c r="N1172">
        <v>0.19424432977956299</v>
      </c>
      <c r="O1172">
        <v>0.32487309644669998</v>
      </c>
      <c r="P1172">
        <v>0.34426229508196698</v>
      </c>
      <c r="Q1172">
        <v>5.2445969040482101</v>
      </c>
      <c r="R1172">
        <v>3.5881518576851201</v>
      </c>
      <c r="S1172">
        <v>0.59093061089515597</v>
      </c>
      <c r="T1172">
        <v>11.966344870626909</v>
      </c>
      <c r="U1172">
        <v>1.6187027481630301</v>
      </c>
    </row>
    <row r="1173" spans="1:21" x14ac:dyDescent="0.45">
      <c r="A1173">
        <v>2021</v>
      </c>
      <c r="B1173" t="s">
        <v>2040</v>
      </c>
      <c r="C1173" t="s">
        <v>56</v>
      </c>
      <c r="D1173">
        <v>11</v>
      </c>
      <c r="E1173">
        <v>11</v>
      </c>
      <c r="F1173">
        <v>1</v>
      </c>
      <c r="G1173">
        <v>4</v>
      </c>
      <c r="H1173">
        <v>5</v>
      </c>
      <c r="I1173">
        <v>0</v>
      </c>
      <c r="J1173">
        <v>56.1</v>
      </c>
      <c r="K1173">
        <v>39</v>
      </c>
      <c r="L1173">
        <v>6.2307693714112302</v>
      </c>
      <c r="M1173">
        <v>3.1952663443134499</v>
      </c>
      <c r="N1173">
        <v>0.95857990329403597</v>
      </c>
      <c r="O1173">
        <v>0.28384279475982499</v>
      </c>
      <c r="P1173">
        <v>0.32065217391304301</v>
      </c>
      <c r="Q1173">
        <v>6.2307693714112302</v>
      </c>
      <c r="R1173">
        <v>4.2883773429767498</v>
      </c>
      <c r="S1173">
        <v>0.59026205539703303</v>
      </c>
      <c r="T1173">
        <v>8.692950270392668</v>
      </c>
      <c r="U1173">
        <v>1.5088757737035701</v>
      </c>
    </row>
    <row r="1174" spans="1:21" x14ac:dyDescent="0.45">
      <c r="A1174">
        <v>2011</v>
      </c>
      <c r="B1174" t="s">
        <v>639</v>
      </c>
      <c r="C1174" t="s">
        <v>229</v>
      </c>
      <c r="D1174">
        <v>20</v>
      </c>
      <c r="E1174">
        <v>20</v>
      </c>
      <c r="F1174">
        <v>1</v>
      </c>
      <c r="G1174">
        <v>4</v>
      </c>
      <c r="H1174">
        <v>8</v>
      </c>
      <c r="I1174">
        <v>0</v>
      </c>
      <c r="J1174">
        <v>105.1</v>
      </c>
      <c r="K1174">
        <v>87</v>
      </c>
      <c r="L1174">
        <v>7.4335446627433202</v>
      </c>
      <c r="M1174">
        <v>4.35759514712539</v>
      </c>
      <c r="N1174">
        <v>1.28164563150746</v>
      </c>
      <c r="O1174">
        <v>0.28468899521531099</v>
      </c>
      <c r="P1174">
        <v>0.329113924050632</v>
      </c>
      <c r="Q1174">
        <v>5.6392407786328604</v>
      </c>
      <c r="R1174">
        <v>4.8196901698923096</v>
      </c>
      <c r="S1174">
        <v>0.58957362174987704</v>
      </c>
      <c r="T1174">
        <v>4.7755463361740045</v>
      </c>
      <c r="U1174">
        <v>1.6139241285649599</v>
      </c>
    </row>
    <row r="1175" spans="1:21" x14ac:dyDescent="0.45">
      <c r="A1175">
        <v>2022</v>
      </c>
      <c r="B1175" t="s">
        <v>2015</v>
      </c>
      <c r="C1175" t="s">
        <v>184</v>
      </c>
      <c r="D1175">
        <v>19</v>
      </c>
      <c r="E1175">
        <v>19</v>
      </c>
      <c r="F1175">
        <v>1</v>
      </c>
      <c r="G1175">
        <v>4</v>
      </c>
      <c r="H1175">
        <v>9</v>
      </c>
      <c r="I1175">
        <v>0</v>
      </c>
      <c r="J1175">
        <v>94</v>
      </c>
      <c r="K1175">
        <v>82</v>
      </c>
      <c r="L1175">
        <v>7.8510644670092304</v>
      </c>
      <c r="M1175">
        <v>3.1595747245280998</v>
      </c>
      <c r="N1175">
        <v>1.5319150179530201</v>
      </c>
      <c r="O1175">
        <v>0.26400000000000001</v>
      </c>
      <c r="P1175">
        <v>0.29963898916967502</v>
      </c>
      <c r="Q1175">
        <v>6.0319153831900199</v>
      </c>
      <c r="R1175">
        <v>4.7932822019172097</v>
      </c>
      <c r="S1175">
        <v>0.58900827169418302</v>
      </c>
      <c r="T1175">
        <v>5.0220705270767185</v>
      </c>
      <c r="U1175">
        <v>1.4042554331235999</v>
      </c>
    </row>
    <row r="1176" spans="1:21" x14ac:dyDescent="0.45">
      <c r="A1176">
        <v>1993</v>
      </c>
      <c r="B1176" t="s">
        <v>1157</v>
      </c>
      <c r="C1176" t="s">
        <v>43</v>
      </c>
      <c r="D1176">
        <v>9</v>
      </c>
      <c r="E1176">
        <v>9</v>
      </c>
      <c r="F1176">
        <v>1</v>
      </c>
      <c r="G1176">
        <v>2</v>
      </c>
      <c r="H1176">
        <v>4</v>
      </c>
      <c r="I1176">
        <v>0</v>
      </c>
      <c r="J1176">
        <v>61.2</v>
      </c>
      <c r="K1176">
        <v>35</v>
      </c>
      <c r="L1176">
        <v>5.1081086347537301</v>
      </c>
      <c r="M1176">
        <v>3.2108111418452001</v>
      </c>
      <c r="N1176">
        <v>0.87567576595778196</v>
      </c>
      <c r="O1176">
        <v>0.25311203319502001</v>
      </c>
      <c r="P1176">
        <v>0.27500000000000002</v>
      </c>
      <c r="Q1176">
        <v>3.6486490248240901</v>
      </c>
      <c r="R1176">
        <v>4.2856451521484198</v>
      </c>
      <c r="S1176">
        <v>0.58653753995895297</v>
      </c>
      <c r="T1176">
        <v>10.557675719261153</v>
      </c>
      <c r="U1176">
        <v>1.3459460847128799</v>
      </c>
    </row>
    <row r="1177" spans="1:21" x14ac:dyDescent="0.45">
      <c r="A1177">
        <v>1995</v>
      </c>
      <c r="B1177" t="s">
        <v>1936</v>
      </c>
      <c r="C1177" t="s">
        <v>95</v>
      </c>
      <c r="D1177">
        <v>9</v>
      </c>
      <c r="E1177">
        <v>9</v>
      </c>
      <c r="F1177">
        <v>1</v>
      </c>
      <c r="G1177">
        <v>2</v>
      </c>
      <c r="H1177">
        <v>6</v>
      </c>
      <c r="I1177">
        <v>0</v>
      </c>
      <c r="J1177">
        <v>51</v>
      </c>
      <c r="K1177">
        <v>34</v>
      </c>
      <c r="L1177">
        <v>6</v>
      </c>
      <c r="M1177">
        <v>5.1176470588235201</v>
      </c>
      <c r="N1177">
        <v>0.70588235294117596</v>
      </c>
      <c r="O1177">
        <v>0.27363184079601899</v>
      </c>
      <c r="P1177">
        <v>0.312883435582822</v>
      </c>
      <c r="Q1177">
        <v>5.6470588235294104</v>
      </c>
      <c r="R1177">
        <v>4.7307479278714002</v>
      </c>
      <c r="S1177">
        <v>0.57935082912445002</v>
      </c>
      <c r="T1177">
        <v>10.428314924240102</v>
      </c>
      <c r="U1177">
        <v>1.6470588235294099</v>
      </c>
    </row>
    <row r="1178" spans="1:21" x14ac:dyDescent="0.45">
      <c r="A1178">
        <v>1951</v>
      </c>
      <c r="B1178" t="s">
        <v>1164</v>
      </c>
      <c r="C1178" t="s">
        <v>564</v>
      </c>
      <c r="D1178">
        <v>15</v>
      </c>
      <c r="E1178">
        <v>8</v>
      </c>
      <c r="F1178">
        <v>0.53333333333333333</v>
      </c>
      <c r="G1178">
        <v>5</v>
      </c>
      <c r="H1178">
        <v>1</v>
      </c>
      <c r="I1178">
        <v>1</v>
      </c>
      <c r="J1178">
        <v>59</v>
      </c>
      <c r="K1178">
        <v>30</v>
      </c>
      <c r="L1178">
        <v>4.5762711864406702</v>
      </c>
      <c r="M1178">
        <v>3.20338983050847</v>
      </c>
      <c r="N1178">
        <v>1.06779661016949</v>
      </c>
      <c r="O1178">
        <v>0.21973094170403501</v>
      </c>
      <c r="P1178">
        <v>0.225806451612903</v>
      </c>
      <c r="Q1178">
        <v>3.6610169491525402</v>
      </c>
      <c r="R1178">
        <v>4.07179432885121</v>
      </c>
      <c r="S1178">
        <v>0.57846581935882502</v>
      </c>
      <c r="T1178">
        <v>6.2474308490753101</v>
      </c>
      <c r="U1178">
        <v>1.1864406779661001</v>
      </c>
    </row>
    <row r="1179" spans="1:21" x14ac:dyDescent="0.45">
      <c r="A1179">
        <v>1985</v>
      </c>
      <c r="B1179" t="s">
        <v>1461</v>
      </c>
      <c r="C1179" t="s">
        <v>102</v>
      </c>
      <c r="D1179">
        <v>14</v>
      </c>
      <c r="E1179">
        <v>14</v>
      </c>
      <c r="F1179">
        <v>1</v>
      </c>
      <c r="G1179">
        <v>4</v>
      </c>
      <c r="H1179">
        <v>4</v>
      </c>
      <c r="I1179">
        <v>0</v>
      </c>
      <c r="J1179">
        <v>82.2</v>
      </c>
      <c r="K1179">
        <v>32</v>
      </c>
      <c r="L1179">
        <v>3.4838707533885098</v>
      </c>
      <c r="M1179">
        <v>2.5040321039979898</v>
      </c>
      <c r="N1179">
        <v>0.97983864939051901</v>
      </c>
      <c r="O1179">
        <v>0.28267477203647401</v>
      </c>
      <c r="P1179">
        <v>0.29166666666666602</v>
      </c>
      <c r="Q1179">
        <v>4.2459674806922401</v>
      </c>
      <c r="R1179">
        <v>4.2691324304963798</v>
      </c>
      <c r="S1179">
        <v>0.57772099971771196</v>
      </c>
      <c r="T1179">
        <v>6.6850572824478096</v>
      </c>
      <c r="U1179">
        <v>1.4032257201148099</v>
      </c>
    </row>
    <row r="1180" spans="1:21" x14ac:dyDescent="0.45">
      <c r="A1180">
        <v>1958</v>
      </c>
      <c r="B1180" t="s">
        <v>1144</v>
      </c>
      <c r="C1180" t="s">
        <v>37</v>
      </c>
      <c r="D1180">
        <v>31</v>
      </c>
      <c r="E1180">
        <v>20</v>
      </c>
      <c r="F1180">
        <v>0.64516129032258063</v>
      </c>
      <c r="G1180">
        <v>8</v>
      </c>
      <c r="H1180">
        <v>4</v>
      </c>
      <c r="I1180">
        <v>1</v>
      </c>
      <c r="J1180">
        <v>134.1</v>
      </c>
      <c r="K1180">
        <v>85</v>
      </c>
      <c r="L1180">
        <v>5.6947905912388501</v>
      </c>
      <c r="M1180">
        <v>4.0868497184184696</v>
      </c>
      <c r="N1180">
        <v>1.2059556546152801</v>
      </c>
      <c r="O1180">
        <v>0.232741617357001</v>
      </c>
      <c r="P1180">
        <v>0.247524752475247</v>
      </c>
      <c r="Q1180">
        <v>3.6178669638458598</v>
      </c>
      <c r="R1180">
        <v>4.4256937321403598</v>
      </c>
      <c r="S1180">
        <v>0.577525794506073</v>
      </c>
      <c r="T1180">
        <v>3.018038022902704</v>
      </c>
      <c r="U1180">
        <v>1.33250655664281</v>
      </c>
    </row>
    <row r="1181" spans="1:21" x14ac:dyDescent="0.45">
      <c r="A1181">
        <v>1942</v>
      </c>
      <c r="B1181" t="s">
        <v>1732</v>
      </c>
      <c r="C1181" t="s">
        <v>355</v>
      </c>
      <c r="D1181">
        <v>31</v>
      </c>
      <c r="E1181">
        <v>17</v>
      </c>
      <c r="F1181">
        <v>0.54838709677419351</v>
      </c>
      <c r="G1181">
        <v>6</v>
      </c>
      <c r="H1181">
        <v>11</v>
      </c>
      <c r="I1181">
        <v>1</v>
      </c>
      <c r="J1181">
        <v>140</v>
      </c>
      <c r="K1181">
        <v>38</v>
      </c>
      <c r="L1181">
        <v>2.44285714285714</v>
      </c>
      <c r="M1181">
        <v>2.8928571428571401</v>
      </c>
      <c r="N1181">
        <v>0.83571428571428497</v>
      </c>
      <c r="O1181">
        <v>0.28392857142857097</v>
      </c>
      <c r="P1181">
        <v>0.28683693516699399</v>
      </c>
      <c r="Q1181">
        <v>4.95</v>
      </c>
      <c r="R1181">
        <v>4.0996831553322899</v>
      </c>
      <c r="S1181">
        <v>0.572815001010894</v>
      </c>
      <c r="T1181">
        <v>2.9934203278633813</v>
      </c>
      <c r="U1181">
        <v>1.45714285714285</v>
      </c>
    </row>
    <row r="1182" spans="1:21" x14ac:dyDescent="0.45">
      <c r="A1182">
        <v>2015</v>
      </c>
      <c r="B1182" t="s">
        <v>2024</v>
      </c>
      <c r="C1182" t="s">
        <v>199</v>
      </c>
      <c r="D1182">
        <v>11</v>
      </c>
      <c r="E1182">
        <v>11</v>
      </c>
      <c r="F1182">
        <v>1</v>
      </c>
      <c r="G1182">
        <v>3</v>
      </c>
      <c r="H1182">
        <v>8</v>
      </c>
      <c r="I1182">
        <v>0</v>
      </c>
      <c r="J1182">
        <v>59</v>
      </c>
      <c r="K1182">
        <v>30</v>
      </c>
      <c r="L1182">
        <v>4.5762711864406702</v>
      </c>
      <c r="M1182">
        <v>3.35593220338983</v>
      </c>
      <c r="N1182">
        <v>0.91525423728813504</v>
      </c>
      <c r="O1182">
        <v>0.31120331950207403</v>
      </c>
      <c r="P1182">
        <v>0.336585365853658</v>
      </c>
      <c r="Q1182">
        <v>6.1016949152542299</v>
      </c>
      <c r="R1182">
        <v>4.5573225635593202</v>
      </c>
      <c r="S1182">
        <v>0.57241380214691095</v>
      </c>
      <c r="T1182">
        <v>8.4300941770726876</v>
      </c>
      <c r="U1182">
        <v>1.64406779661016</v>
      </c>
    </row>
    <row r="1183" spans="1:21" x14ac:dyDescent="0.45">
      <c r="A1183">
        <v>1932</v>
      </c>
      <c r="B1183" t="s">
        <v>1465</v>
      </c>
      <c r="C1183" t="s">
        <v>355</v>
      </c>
      <c r="D1183">
        <v>10</v>
      </c>
      <c r="E1183">
        <v>6</v>
      </c>
      <c r="F1183">
        <v>0.6</v>
      </c>
      <c r="G1183">
        <v>3</v>
      </c>
      <c r="H1183">
        <v>4</v>
      </c>
      <c r="I1183">
        <v>0</v>
      </c>
      <c r="J1183">
        <v>45</v>
      </c>
      <c r="K1183">
        <v>24</v>
      </c>
      <c r="L1183">
        <v>4.8</v>
      </c>
      <c r="M1183">
        <v>5.6</v>
      </c>
      <c r="N1183">
        <v>0.2</v>
      </c>
      <c r="O1183">
        <v>0.24852071005917101</v>
      </c>
      <c r="P1183">
        <v>0.28472222222222199</v>
      </c>
      <c r="Q1183">
        <v>5</v>
      </c>
      <c r="R1183">
        <v>4.0982102923922996</v>
      </c>
      <c r="S1183">
        <v>0.57203185558319003</v>
      </c>
      <c r="T1183">
        <v>9.266916060447679</v>
      </c>
      <c r="U1183">
        <v>1.55555555555555</v>
      </c>
    </row>
    <row r="1184" spans="1:21" x14ac:dyDescent="0.45">
      <c r="A1184">
        <v>2021</v>
      </c>
      <c r="B1184" t="s">
        <v>1947</v>
      </c>
      <c r="C1184" t="s">
        <v>229</v>
      </c>
      <c r="D1184">
        <v>15</v>
      </c>
      <c r="E1184">
        <v>15</v>
      </c>
      <c r="F1184">
        <v>1</v>
      </c>
      <c r="G1184">
        <v>4</v>
      </c>
      <c r="H1184">
        <v>6</v>
      </c>
      <c r="I1184">
        <v>0</v>
      </c>
      <c r="J1184">
        <v>68</v>
      </c>
      <c r="K1184">
        <v>55</v>
      </c>
      <c r="L1184">
        <v>7.2794125814339701</v>
      </c>
      <c r="M1184">
        <v>4.1029416368082403</v>
      </c>
      <c r="N1184">
        <v>1.1911766042346501</v>
      </c>
      <c r="O1184">
        <v>0.28985507246376802</v>
      </c>
      <c r="P1184">
        <v>0.33490566037735803</v>
      </c>
      <c r="Q1184">
        <v>5.6911771091211101</v>
      </c>
      <c r="R1184">
        <v>4.8170931307914904</v>
      </c>
      <c r="S1184">
        <v>0.57123696804046598</v>
      </c>
      <c r="T1184">
        <v>6.1693592548370324</v>
      </c>
      <c r="U1184">
        <v>1.6323531243215501</v>
      </c>
    </row>
    <row r="1185" spans="1:21" x14ac:dyDescent="0.45">
      <c r="A1185">
        <v>1947</v>
      </c>
      <c r="B1185" t="s">
        <v>1151</v>
      </c>
      <c r="C1185" t="s">
        <v>46</v>
      </c>
      <c r="D1185">
        <v>15</v>
      </c>
      <c r="E1185">
        <v>8</v>
      </c>
      <c r="F1185">
        <v>0.53333333333333333</v>
      </c>
      <c r="G1185">
        <v>4</v>
      </c>
      <c r="H1185">
        <v>3</v>
      </c>
      <c r="I1185">
        <v>0</v>
      </c>
      <c r="J1185">
        <v>54.1</v>
      </c>
      <c r="K1185">
        <v>16</v>
      </c>
      <c r="L1185">
        <v>2.6503082990987399</v>
      </c>
      <c r="M1185">
        <v>3.8098181799544402</v>
      </c>
      <c r="N1185">
        <v>0.33128853738734299</v>
      </c>
      <c r="O1185">
        <v>0.26635514018691497</v>
      </c>
      <c r="P1185">
        <v>0.280612244897959</v>
      </c>
      <c r="Q1185">
        <v>3.6441739112607698</v>
      </c>
      <c r="R1185">
        <v>3.8838305960255202</v>
      </c>
      <c r="S1185">
        <v>0.56851428747177102</v>
      </c>
      <c r="T1185">
        <v>6.1399543046951273</v>
      </c>
      <c r="U1185">
        <v>1.4723934994993</v>
      </c>
    </row>
    <row r="1186" spans="1:21" x14ac:dyDescent="0.45">
      <c r="A1186">
        <v>2014</v>
      </c>
      <c r="B1186" t="s">
        <v>1962</v>
      </c>
      <c r="C1186" t="s">
        <v>184</v>
      </c>
      <c r="D1186">
        <v>10</v>
      </c>
      <c r="E1186">
        <v>10</v>
      </c>
      <c r="F1186">
        <v>1</v>
      </c>
      <c r="G1186">
        <v>0</v>
      </c>
      <c r="H1186">
        <v>6</v>
      </c>
      <c r="I1186">
        <v>0</v>
      </c>
      <c r="J1186">
        <v>53</v>
      </c>
      <c r="K1186">
        <v>30</v>
      </c>
      <c r="L1186">
        <v>5.0943403559760796</v>
      </c>
      <c r="M1186">
        <v>2.37735883278883</v>
      </c>
      <c r="N1186">
        <v>0.84905672599601401</v>
      </c>
      <c r="O1186">
        <v>0.258536585365853</v>
      </c>
      <c r="P1186">
        <v>0.28235294117646997</v>
      </c>
      <c r="Q1186">
        <v>5.7735857367728904</v>
      </c>
      <c r="R1186">
        <v>4.0756485308731802</v>
      </c>
      <c r="S1186">
        <v>0.56667298078536898</v>
      </c>
      <c r="T1186">
        <v>9.1801022887229777</v>
      </c>
      <c r="U1186">
        <v>1.26415112537184</v>
      </c>
    </row>
    <row r="1187" spans="1:21" x14ac:dyDescent="0.45">
      <c r="A1187">
        <v>1925</v>
      </c>
      <c r="B1187" t="s">
        <v>1712</v>
      </c>
      <c r="C1187" t="s">
        <v>322</v>
      </c>
      <c r="D1187">
        <v>28</v>
      </c>
      <c r="E1187">
        <v>22</v>
      </c>
      <c r="F1187">
        <v>0.7857142857142857</v>
      </c>
      <c r="G1187">
        <v>9</v>
      </c>
      <c r="H1187">
        <v>9</v>
      </c>
      <c r="I1187">
        <v>0</v>
      </c>
      <c r="J1187">
        <v>153</v>
      </c>
      <c r="K1187">
        <v>39</v>
      </c>
      <c r="L1187">
        <v>2.2941176470588198</v>
      </c>
      <c r="M1187">
        <v>2.7647058823529398</v>
      </c>
      <c r="N1187">
        <v>0.88235294117647001</v>
      </c>
      <c r="O1187">
        <v>0.29699842022116901</v>
      </c>
      <c r="P1187">
        <v>0.29879101899827198</v>
      </c>
      <c r="Q1187">
        <v>4.8823529411764701</v>
      </c>
      <c r="R1187">
        <v>5.0581162527495698</v>
      </c>
      <c r="S1187">
        <v>0.56552225351333596</v>
      </c>
      <c r="T1187">
        <v>3.271950181041444</v>
      </c>
      <c r="U1187">
        <v>1.5359477124183001</v>
      </c>
    </row>
    <row r="1188" spans="1:21" x14ac:dyDescent="0.45">
      <c r="A1188">
        <v>1967</v>
      </c>
      <c r="B1188" t="s">
        <v>1059</v>
      </c>
      <c r="C1188" t="s">
        <v>43</v>
      </c>
      <c r="D1188">
        <v>14</v>
      </c>
      <c r="E1188">
        <v>11</v>
      </c>
      <c r="F1188">
        <v>0.7857142857142857</v>
      </c>
      <c r="G1188">
        <v>1</v>
      </c>
      <c r="H1188">
        <v>6</v>
      </c>
      <c r="I1188">
        <v>0</v>
      </c>
      <c r="J1188">
        <v>74</v>
      </c>
      <c r="K1188">
        <v>51</v>
      </c>
      <c r="L1188">
        <v>6.2027027027027</v>
      </c>
      <c r="M1188">
        <v>4.0135135135135096</v>
      </c>
      <c r="N1188">
        <v>0.72972972972972905</v>
      </c>
      <c r="O1188">
        <v>0.24028268551236701</v>
      </c>
      <c r="P1188">
        <v>0.27433628318584002</v>
      </c>
      <c r="Q1188">
        <v>3.4054054054053999</v>
      </c>
      <c r="R1188">
        <v>3.5522045096835502</v>
      </c>
      <c r="S1188">
        <v>0.56357681751251198</v>
      </c>
      <c r="T1188">
        <v>6.5213888883590672</v>
      </c>
      <c r="U1188">
        <v>1.36486486486486</v>
      </c>
    </row>
    <row r="1189" spans="1:21" x14ac:dyDescent="0.45">
      <c r="A1189">
        <v>1991</v>
      </c>
      <c r="B1189" t="s">
        <v>1855</v>
      </c>
      <c r="C1189" t="s">
        <v>68</v>
      </c>
      <c r="D1189">
        <v>13</v>
      </c>
      <c r="E1189">
        <v>13</v>
      </c>
      <c r="F1189">
        <v>1</v>
      </c>
      <c r="G1189">
        <v>5</v>
      </c>
      <c r="H1189">
        <v>4</v>
      </c>
      <c r="I1189">
        <v>0</v>
      </c>
      <c r="J1189">
        <v>69.2</v>
      </c>
      <c r="K1189">
        <v>48</v>
      </c>
      <c r="L1189">
        <v>6.2009564850761301</v>
      </c>
      <c r="M1189">
        <v>4.6507173638071002</v>
      </c>
      <c r="N1189">
        <v>0.51674637375634402</v>
      </c>
      <c r="O1189">
        <v>0.26642335766423297</v>
      </c>
      <c r="P1189">
        <v>0.31081081081081002</v>
      </c>
      <c r="Q1189">
        <v>5.2966503310025299</v>
      </c>
      <c r="R1189">
        <v>3.9035775377850799</v>
      </c>
      <c r="S1189">
        <v>0.56271940469741799</v>
      </c>
      <c r="T1189">
        <v>7.012349504690901</v>
      </c>
      <c r="U1189">
        <v>1.56459318720671</v>
      </c>
    </row>
    <row r="1190" spans="1:21" x14ac:dyDescent="0.45">
      <c r="A1190">
        <v>1938</v>
      </c>
      <c r="B1190" t="s">
        <v>1728</v>
      </c>
      <c r="C1190" t="s">
        <v>762</v>
      </c>
      <c r="D1190">
        <v>18</v>
      </c>
      <c r="E1190">
        <v>13</v>
      </c>
      <c r="F1190">
        <v>0.72222222222222221</v>
      </c>
      <c r="G1190">
        <v>6</v>
      </c>
      <c r="H1190">
        <v>11</v>
      </c>
      <c r="I1190">
        <v>0</v>
      </c>
      <c r="J1190">
        <v>98.1</v>
      </c>
      <c r="K1190">
        <v>49</v>
      </c>
      <c r="L1190">
        <v>4.4847472995280002</v>
      </c>
      <c r="M1190">
        <v>3.2033909282342798</v>
      </c>
      <c r="N1190">
        <v>0.45762727546204102</v>
      </c>
      <c r="O1190">
        <v>0.256857855361596</v>
      </c>
      <c r="P1190">
        <v>0.28242074927953797</v>
      </c>
      <c r="Q1190">
        <v>4.9423745749900396</v>
      </c>
      <c r="R1190">
        <v>3.8120249080576598</v>
      </c>
      <c r="S1190">
        <v>0.56156033277511597</v>
      </c>
      <c r="T1190">
        <v>5.0540429949760437</v>
      </c>
      <c r="U1190">
        <v>1.4033903114169199</v>
      </c>
    </row>
    <row r="1191" spans="1:21" x14ac:dyDescent="0.45">
      <c r="A1191">
        <v>2018</v>
      </c>
      <c r="B1191" t="s">
        <v>2033</v>
      </c>
      <c r="C1191" t="s">
        <v>46</v>
      </c>
      <c r="D1191">
        <v>14</v>
      </c>
      <c r="E1191">
        <v>14</v>
      </c>
      <c r="F1191">
        <v>1</v>
      </c>
      <c r="G1191">
        <v>2</v>
      </c>
      <c r="H1191">
        <v>5</v>
      </c>
      <c r="I1191">
        <v>0</v>
      </c>
      <c r="J1191">
        <v>68.099999999999994</v>
      </c>
      <c r="K1191">
        <v>79</v>
      </c>
      <c r="L1191">
        <v>10.404876499845701</v>
      </c>
      <c r="M1191">
        <v>3.42438973412643</v>
      </c>
      <c r="N1191">
        <v>1.7121948670632099</v>
      </c>
      <c r="O1191">
        <v>0.243542435424354</v>
      </c>
      <c r="P1191">
        <v>0.29608938547486002</v>
      </c>
      <c r="Q1191">
        <v>6.1902429809208597</v>
      </c>
      <c r="R1191">
        <v>4.6823825687202199</v>
      </c>
      <c r="S1191">
        <v>0.55958861112594604</v>
      </c>
      <c r="T1191">
        <v>6.4752396430288037</v>
      </c>
      <c r="U1191">
        <v>1.3463412629898699</v>
      </c>
    </row>
    <row r="1192" spans="1:21" x14ac:dyDescent="0.45">
      <c r="A1192">
        <v>2022</v>
      </c>
      <c r="B1192" t="s">
        <v>1334</v>
      </c>
      <c r="C1192" t="s">
        <v>240</v>
      </c>
      <c r="D1192">
        <v>10</v>
      </c>
      <c r="E1192">
        <v>10</v>
      </c>
      <c r="F1192">
        <v>1</v>
      </c>
      <c r="G1192">
        <v>3</v>
      </c>
      <c r="H1192">
        <v>3</v>
      </c>
      <c r="I1192">
        <v>0</v>
      </c>
      <c r="J1192">
        <v>54.1</v>
      </c>
      <c r="K1192">
        <v>40</v>
      </c>
      <c r="L1192">
        <v>6.6257670262288002</v>
      </c>
      <c r="M1192">
        <v>2.6503068104915202</v>
      </c>
      <c r="N1192">
        <v>0.99386505393432001</v>
      </c>
      <c r="O1192">
        <v>0.28909952606634998</v>
      </c>
      <c r="P1192">
        <v>0.33333333333333298</v>
      </c>
      <c r="Q1192">
        <v>3.97546021573728</v>
      </c>
      <c r="R1192">
        <v>4.0142715135665696</v>
      </c>
      <c r="S1192">
        <v>0.55666947364807096</v>
      </c>
      <c r="T1192">
        <v>9.0180454730987503</v>
      </c>
      <c r="U1192">
        <v>1.4171779472767101</v>
      </c>
    </row>
    <row r="1193" spans="1:21" x14ac:dyDescent="0.45">
      <c r="A1193">
        <v>2002</v>
      </c>
      <c r="B1193" t="s">
        <v>2026</v>
      </c>
      <c r="C1193" t="s">
        <v>82</v>
      </c>
      <c r="D1193">
        <v>13</v>
      </c>
      <c r="E1193">
        <v>13</v>
      </c>
      <c r="F1193">
        <v>1</v>
      </c>
      <c r="G1193">
        <v>4</v>
      </c>
      <c r="H1193">
        <v>5</v>
      </c>
      <c r="I1193">
        <v>0</v>
      </c>
      <c r="J1193">
        <v>66.099999999999994</v>
      </c>
      <c r="K1193">
        <v>49</v>
      </c>
      <c r="L1193">
        <v>6.6482401864915097</v>
      </c>
      <c r="M1193">
        <v>6.5125618153386204</v>
      </c>
      <c r="N1193">
        <v>0.814070226917327</v>
      </c>
      <c r="O1193">
        <v>0.28467153284671498</v>
      </c>
      <c r="P1193">
        <v>0.32876712328767099</v>
      </c>
      <c r="Q1193">
        <v>6.1055267018799499</v>
      </c>
      <c r="R1193">
        <v>4.9670992886682503</v>
      </c>
      <c r="S1193">
        <v>0.55419826507568304</v>
      </c>
      <c r="T1193">
        <v>6.9061629955585122</v>
      </c>
      <c r="U1193">
        <v>1.8994971961404301</v>
      </c>
    </row>
    <row r="1194" spans="1:21" x14ac:dyDescent="0.45">
      <c r="A1194">
        <v>2017</v>
      </c>
      <c r="B1194" t="s">
        <v>905</v>
      </c>
      <c r="C1194" t="s">
        <v>121</v>
      </c>
      <c r="D1194">
        <v>10</v>
      </c>
      <c r="E1194">
        <v>10</v>
      </c>
      <c r="F1194">
        <v>1</v>
      </c>
      <c r="G1194">
        <v>4</v>
      </c>
      <c r="H1194">
        <v>3</v>
      </c>
      <c r="I1194">
        <v>0</v>
      </c>
      <c r="J1194">
        <v>51.1</v>
      </c>
      <c r="K1194">
        <v>44</v>
      </c>
      <c r="L1194">
        <v>7.7142841855761599</v>
      </c>
      <c r="M1194">
        <v>4.3831160145319101</v>
      </c>
      <c r="N1194">
        <v>0.87662320290638196</v>
      </c>
      <c r="O1194">
        <v>0.25</v>
      </c>
      <c r="P1194">
        <v>0.29931972789115602</v>
      </c>
      <c r="Q1194">
        <v>2.9805188898816999</v>
      </c>
      <c r="R1194">
        <v>4.2290680533216598</v>
      </c>
      <c r="S1194">
        <v>0.55051851272582997</v>
      </c>
      <c r="T1194">
        <v>8.9183999061584451</v>
      </c>
      <c r="U1194">
        <v>1.44155815589049</v>
      </c>
    </row>
    <row r="1195" spans="1:21" x14ac:dyDescent="0.45">
      <c r="A1195">
        <v>2008</v>
      </c>
      <c r="B1195" t="s">
        <v>1911</v>
      </c>
      <c r="C1195" t="s">
        <v>49</v>
      </c>
      <c r="D1195">
        <v>15</v>
      </c>
      <c r="E1195">
        <v>15</v>
      </c>
      <c r="F1195">
        <v>1</v>
      </c>
      <c r="G1195">
        <v>3</v>
      </c>
      <c r="H1195">
        <v>7</v>
      </c>
      <c r="I1195">
        <v>0</v>
      </c>
      <c r="J1195">
        <v>80</v>
      </c>
      <c r="K1195">
        <v>50</v>
      </c>
      <c r="L1195">
        <v>5.6249994635582397</v>
      </c>
      <c r="M1195">
        <v>3.1499996995926098</v>
      </c>
      <c r="N1195">
        <v>1.34999987125397</v>
      </c>
      <c r="O1195">
        <v>0.28395061728394999</v>
      </c>
      <c r="P1195">
        <v>0.30534351145038102</v>
      </c>
      <c r="Q1195">
        <v>5.5124994742870799</v>
      </c>
      <c r="R1195">
        <v>5.1070180916786301</v>
      </c>
      <c r="S1195">
        <v>0.54978966712951605</v>
      </c>
      <c r="T1195">
        <v>5.9377284049987731</v>
      </c>
      <c r="U1195">
        <v>1.49999985694886</v>
      </c>
    </row>
    <row r="1196" spans="1:21" x14ac:dyDescent="0.45">
      <c r="A1196">
        <v>2002</v>
      </c>
      <c r="B1196" t="s">
        <v>2010</v>
      </c>
      <c r="C1196" t="s">
        <v>68</v>
      </c>
      <c r="D1196">
        <v>17</v>
      </c>
      <c r="E1196">
        <v>17</v>
      </c>
      <c r="F1196">
        <v>1</v>
      </c>
      <c r="G1196">
        <v>6</v>
      </c>
      <c r="H1196">
        <v>7</v>
      </c>
      <c r="I1196">
        <v>0</v>
      </c>
      <c r="J1196">
        <v>85.1</v>
      </c>
      <c r="K1196">
        <v>54</v>
      </c>
      <c r="L1196">
        <v>5.69531283946709</v>
      </c>
      <c r="M1196">
        <v>2.8476564197335401</v>
      </c>
      <c r="N1196">
        <v>1.2656250754371301</v>
      </c>
      <c r="O1196">
        <v>0.29498525073746301</v>
      </c>
      <c r="P1196">
        <v>0.32234432234432198</v>
      </c>
      <c r="Q1196">
        <v>6.0117191083263801</v>
      </c>
      <c r="R1196">
        <v>4.6847308231983398</v>
      </c>
      <c r="S1196">
        <v>0.54855728149413996</v>
      </c>
      <c r="T1196">
        <v>5.227428211885333</v>
      </c>
      <c r="U1196">
        <v>1.4882813387084799</v>
      </c>
    </row>
    <row r="1197" spans="1:21" x14ac:dyDescent="0.45">
      <c r="A1197">
        <v>1945</v>
      </c>
      <c r="B1197" t="s">
        <v>1376</v>
      </c>
      <c r="C1197" t="s">
        <v>106</v>
      </c>
      <c r="D1197">
        <v>20</v>
      </c>
      <c r="E1197">
        <v>14</v>
      </c>
      <c r="F1197">
        <v>0.7</v>
      </c>
      <c r="G1197">
        <v>4</v>
      </c>
      <c r="H1197">
        <v>10</v>
      </c>
      <c r="I1197">
        <v>0</v>
      </c>
      <c r="J1197">
        <v>102</v>
      </c>
      <c r="K1197">
        <v>39</v>
      </c>
      <c r="L1197">
        <v>3.4411764705882302</v>
      </c>
      <c r="M1197">
        <v>5.3823529411764701</v>
      </c>
      <c r="N1197">
        <v>0.26470588235294101</v>
      </c>
      <c r="O1197">
        <v>0.26424870466321199</v>
      </c>
      <c r="P1197">
        <v>0.28779069767441801</v>
      </c>
      <c r="Q1197">
        <v>4.0588235294117601</v>
      </c>
      <c r="R1197">
        <v>4.2190128999597798</v>
      </c>
      <c r="S1197">
        <v>0.54803842306136996</v>
      </c>
      <c r="T1197">
        <v>4.4391112267970971</v>
      </c>
      <c r="U1197">
        <v>1.5980392156862699</v>
      </c>
    </row>
    <row r="1198" spans="1:21" x14ac:dyDescent="0.45">
      <c r="A1198">
        <v>1942</v>
      </c>
      <c r="B1198" t="s">
        <v>1787</v>
      </c>
      <c r="C1198" t="s">
        <v>564</v>
      </c>
      <c r="D1198">
        <v>19</v>
      </c>
      <c r="E1198">
        <v>11</v>
      </c>
      <c r="F1198">
        <v>0.57894736842105265</v>
      </c>
      <c r="G1198">
        <v>3</v>
      </c>
      <c r="H1198">
        <v>6</v>
      </c>
      <c r="I1198">
        <v>0</v>
      </c>
      <c r="J1198">
        <v>78</v>
      </c>
      <c r="K1198">
        <v>42</v>
      </c>
      <c r="L1198">
        <v>4.8461538461538396</v>
      </c>
      <c r="M1198">
        <v>3.6923076923076898</v>
      </c>
      <c r="N1198">
        <v>0.80769230769230704</v>
      </c>
      <c r="O1198">
        <v>0.25401929260450101</v>
      </c>
      <c r="P1198">
        <v>0.27480916030534303</v>
      </c>
      <c r="Q1198">
        <v>5.0769230769230704</v>
      </c>
      <c r="R1198">
        <v>3.8300860857352199</v>
      </c>
      <c r="S1198">
        <v>0.54678404331207198</v>
      </c>
      <c r="T1198">
        <v>4.6620534219239822</v>
      </c>
      <c r="U1198">
        <v>1.42307692307692</v>
      </c>
    </row>
    <row r="1199" spans="1:21" x14ac:dyDescent="0.45">
      <c r="A1199">
        <v>1982</v>
      </c>
      <c r="B1199" t="s">
        <v>1602</v>
      </c>
      <c r="C1199" t="s">
        <v>54</v>
      </c>
      <c r="D1199">
        <v>10</v>
      </c>
      <c r="E1199">
        <v>10</v>
      </c>
      <c r="F1199">
        <v>1</v>
      </c>
      <c r="G1199">
        <v>2</v>
      </c>
      <c r="H1199">
        <v>5</v>
      </c>
      <c r="I1199">
        <v>0</v>
      </c>
      <c r="J1199">
        <v>50.2</v>
      </c>
      <c r="K1199">
        <v>40</v>
      </c>
      <c r="L1199">
        <v>7.1052640494878698</v>
      </c>
      <c r="M1199">
        <v>3.9078952272183298</v>
      </c>
      <c r="N1199">
        <v>0.88815800618598395</v>
      </c>
      <c r="O1199">
        <v>0.30243902439024301</v>
      </c>
      <c r="P1199">
        <v>0.35625000000000001</v>
      </c>
      <c r="Q1199">
        <v>5.8618428408274896</v>
      </c>
      <c r="R1199">
        <v>3.7823821100171702</v>
      </c>
      <c r="S1199">
        <v>0.54527205228805498</v>
      </c>
      <c r="T1199">
        <v>8.8334072470664911</v>
      </c>
      <c r="U1199">
        <v>1.6578949448805</v>
      </c>
    </row>
    <row r="1200" spans="1:21" x14ac:dyDescent="0.45">
      <c r="A1200">
        <v>1943</v>
      </c>
      <c r="B1200" t="s">
        <v>1481</v>
      </c>
      <c r="C1200" t="s">
        <v>37</v>
      </c>
      <c r="D1200">
        <v>15</v>
      </c>
      <c r="E1200">
        <v>10</v>
      </c>
      <c r="F1200">
        <v>0.66666666666666663</v>
      </c>
      <c r="G1200">
        <v>4</v>
      </c>
      <c r="H1200">
        <v>4</v>
      </c>
      <c r="I1200">
        <v>0</v>
      </c>
      <c r="J1200">
        <v>82</v>
      </c>
      <c r="K1200">
        <v>18</v>
      </c>
      <c r="L1200">
        <v>1.9756097560975601</v>
      </c>
      <c r="M1200">
        <v>2.9634146341463401</v>
      </c>
      <c r="N1200">
        <v>0.54878048780487798</v>
      </c>
      <c r="O1200">
        <v>0.27469135802469102</v>
      </c>
      <c r="P1200">
        <v>0.27906976744186002</v>
      </c>
      <c r="Q1200">
        <v>4.2804878048780397</v>
      </c>
      <c r="R1200">
        <v>3.9957936205514999</v>
      </c>
      <c r="S1200">
        <v>0.54518991708755404</v>
      </c>
      <c r="T1200">
        <v>5.8880511045455837</v>
      </c>
      <c r="U1200">
        <v>1.41463414634146</v>
      </c>
    </row>
    <row r="1201" spans="1:21" x14ac:dyDescent="0.45">
      <c r="A1201">
        <v>2015</v>
      </c>
      <c r="B1201" t="s">
        <v>1366</v>
      </c>
      <c r="C1201" t="s">
        <v>95</v>
      </c>
      <c r="D1201">
        <v>21</v>
      </c>
      <c r="E1201">
        <v>21</v>
      </c>
      <c r="F1201">
        <v>1</v>
      </c>
      <c r="G1201">
        <v>6</v>
      </c>
      <c r="H1201">
        <v>9</v>
      </c>
      <c r="I1201">
        <v>0</v>
      </c>
      <c r="J1201">
        <v>115.2</v>
      </c>
      <c r="K1201">
        <v>77</v>
      </c>
      <c r="L1201">
        <v>5.9913542033982399</v>
      </c>
      <c r="M1201">
        <v>2.9567722042744502</v>
      </c>
      <c r="N1201">
        <v>1.1671469227399101</v>
      </c>
      <c r="O1201">
        <v>0.27450980392156799</v>
      </c>
      <c r="P1201">
        <v>0.30245231607629403</v>
      </c>
      <c r="Q1201">
        <v>4.0461093321650399</v>
      </c>
      <c r="R1201">
        <v>4.6033343193761898</v>
      </c>
      <c r="S1201">
        <v>0.544974684715271</v>
      </c>
      <c r="T1201">
        <v>4.2040904249463766</v>
      </c>
      <c r="U1201">
        <v>1.41786737280997</v>
      </c>
    </row>
    <row r="1202" spans="1:21" x14ac:dyDescent="0.45">
      <c r="A1202">
        <v>1993</v>
      </c>
      <c r="B1202" t="s">
        <v>1589</v>
      </c>
      <c r="C1202" t="s">
        <v>54</v>
      </c>
      <c r="D1202">
        <v>14</v>
      </c>
      <c r="E1202">
        <v>14</v>
      </c>
      <c r="F1202">
        <v>1</v>
      </c>
      <c r="G1202">
        <v>2</v>
      </c>
      <c r="H1202">
        <v>5</v>
      </c>
      <c r="I1202">
        <v>0</v>
      </c>
      <c r="J1202">
        <v>77.099999999999994</v>
      </c>
      <c r="K1202">
        <v>38</v>
      </c>
      <c r="L1202">
        <v>4.4224140839684596</v>
      </c>
      <c r="M1202">
        <v>4.4224140839684596</v>
      </c>
      <c r="N1202">
        <v>0.81465522599419005</v>
      </c>
      <c r="O1202">
        <v>0.25255972696245699</v>
      </c>
      <c r="P1202">
        <v>0.27016129032258002</v>
      </c>
      <c r="Q1202">
        <v>4.5387934019676299</v>
      </c>
      <c r="R1202">
        <v>4.6952443850876797</v>
      </c>
      <c r="S1202">
        <v>0.53901153802871704</v>
      </c>
      <c r="T1202">
        <v>6.2371335114751538</v>
      </c>
      <c r="U1202">
        <v>1.448275957323</v>
      </c>
    </row>
    <row r="1203" spans="1:21" x14ac:dyDescent="0.45">
      <c r="A1203">
        <v>1979</v>
      </c>
      <c r="B1203" t="s">
        <v>1963</v>
      </c>
      <c r="C1203" t="s">
        <v>140</v>
      </c>
      <c r="D1203">
        <v>31</v>
      </c>
      <c r="E1203">
        <v>31</v>
      </c>
      <c r="F1203">
        <v>1</v>
      </c>
      <c r="G1203">
        <v>6</v>
      </c>
      <c r="H1203">
        <v>18</v>
      </c>
      <c r="I1203">
        <v>0</v>
      </c>
      <c r="J1203">
        <v>173</v>
      </c>
      <c r="K1203">
        <v>56</v>
      </c>
      <c r="L1203">
        <v>2.91329505464366</v>
      </c>
      <c r="M1203">
        <v>3.53757256635302</v>
      </c>
      <c r="N1203">
        <v>1.3005781493944899</v>
      </c>
      <c r="O1203">
        <v>0.29972752043596701</v>
      </c>
      <c r="P1203">
        <v>0.29862174578866701</v>
      </c>
      <c r="Q1203">
        <v>5.7745669833115496</v>
      </c>
      <c r="R1203">
        <v>5.1425703642215401</v>
      </c>
      <c r="S1203">
        <v>0.53874886035919101</v>
      </c>
      <c r="T1203">
        <v>2.8153972702641594</v>
      </c>
      <c r="U1203">
        <v>1.6647400312249501</v>
      </c>
    </row>
    <row r="1204" spans="1:21" x14ac:dyDescent="0.45">
      <c r="A1204">
        <v>2002</v>
      </c>
      <c r="B1204" t="s">
        <v>1867</v>
      </c>
      <c r="C1204" t="s">
        <v>140</v>
      </c>
      <c r="D1204">
        <v>18</v>
      </c>
      <c r="E1204">
        <v>18</v>
      </c>
      <c r="F1204">
        <v>1</v>
      </c>
      <c r="G1204">
        <v>8</v>
      </c>
      <c r="H1204">
        <v>5</v>
      </c>
      <c r="I1204">
        <v>0</v>
      </c>
      <c r="J1204">
        <v>93</v>
      </c>
      <c r="K1204">
        <v>64</v>
      </c>
      <c r="L1204">
        <v>6.1935473709028699</v>
      </c>
      <c r="M1204">
        <v>5.6129023048807198</v>
      </c>
      <c r="N1204">
        <v>0.96774177670357298</v>
      </c>
      <c r="O1204">
        <v>0.25072046109509999</v>
      </c>
      <c r="P1204">
        <v>0.28205128205128199</v>
      </c>
      <c r="Q1204">
        <v>5.3225797718696501</v>
      </c>
      <c r="R1204">
        <v>5.0803536928600597</v>
      </c>
      <c r="S1204">
        <v>0.53870558738708496</v>
      </c>
      <c r="T1204">
        <v>4.8483502864837646</v>
      </c>
      <c r="U1204">
        <v>1.5591395291335299</v>
      </c>
    </row>
    <row r="1205" spans="1:21" x14ac:dyDescent="0.45">
      <c r="A1205">
        <v>1977</v>
      </c>
      <c r="B1205" t="s">
        <v>1776</v>
      </c>
      <c r="C1205" t="s">
        <v>140</v>
      </c>
      <c r="D1205">
        <v>13</v>
      </c>
      <c r="E1205">
        <v>13</v>
      </c>
      <c r="F1205">
        <v>1</v>
      </c>
      <c r="G1205">
        <v>4</v>
      </c>
      <c r="H1205">
        <v>9</v>
      </c>
      <c r="I1205">
        <v>0</v>
      </c>
      <c r="J1205">
        <v>76.2</v>
      </c>
      <c r="K1205">
        <v>44</v>
      </c>
      <c r="L1205">
        <v>5.1652170486306197</v>
      </c>
      <c r="M1205">
        <v>5.5173909383099797</v>
      </c>
      <c r="N1205">
        <v>0.82173907591850703</v>
      </c>
      <c r="O1205">
        <v>0.26755852842809302</v>
      </c>
      <c r="P1205">
        <v>0.29435483870967699</v>
      </c>
      <c r="Q1205">
        <v>5.0478257520708301</v>
      </c>
      <c r="R1205">
        <v>4.6163037671123499</v>
      </c>
      <c r="S1205">
        <v>0.53688663244247403</v>
      </c>
      <c r="T1205">
        <v>6.6904334196677535</v>
      </c>
      <c r="U1205">
        <v>1.65652162923254</v>
      </c>
    </row>
    <row r="1206" spans="1:21" x14ac:dyDescent="0.45">
      <c r="A1206">
        <v>2002</v>
      </c>
      <c r="B1206" t="s">
        <v>1109</v>
      </c>
      <c r="C1206" t="s">
        <v>73</v>
      </c>
      <c r="D1206">
        <v>15</v>
      </c>
      <c r="E1206">
        <v>15</v>
      </c>
      <c r="F1206">
        <v>1</v>
      </c>
      <c r="G1206">
        <v>4</v>
      </c>
      <c r="H1206">
        <v>5</v>
      </c>
      <c r="I1206">
        <v>0</v>
      </c>
      <c r="J1206">
        <v>89</v>
      </c>
      <c r="K1206">
        <v>91</v>
      </c>
      <c r="L1206">
        <v>9.2022471910112298</v>
      </c>
      <c r="M1206">
        <v>4.8539325842696597</v>
      </c>
      <c r="N1206">
        <v>1.31460674157303</v>
      </c>
      <c r="O1206">
        <v>0.21212121212121199</v>
      </c>
      <c r="P1206">
        <v>0.25221238938053098</v>
      </c>
      <c r="Q1206">
        <v>3.5393258426966199</v>
      </c>
      <c r="R1206">
        <v>4.6025239087222598</v>
      </c>
      <c r="S1206">
        <v>0.53643369674682595</v>
      </c>
      <c r="T1206">
        <v>5.7934839248657202</v>
      </c>
      <c r="U1206">
        <v>1.3258426966292101</v>
      </c>
    </row>
    <row r="1207" spans="1:21" x14ac:dyDescent="0.45">
      <c r="A1207">
        <v>2006</v>
      </c>
      <c r="B1207" t="s">
        <v>2019</v>
      </c>
      <c r="C1207" t="s">
        <v>68</v>
      </c>
      <c r="D1207">
        <v>19</v>
      </c>
      <c r="E1207">
        <v>19</v>
      </c>
      <c r="F1207">
        <v>1</v>
      </c>
      <c r="G1207">
        <v>6</v>
      </c>
      <c r="H1207">
        <v>9</v>
      </c>
      <c r="I1207">
        <v>0</v>
      </c>
      <c r="J1207">
        <v>106.2</v>
      </c>
      <c r="K1207">
        <v>74</v>
      </c>
      <c r="L1207">
        <v>6.2437505954504502</v>
      </c>
      <c r="M1207">
        <v>2.78437526553871</v>
      </c>
      <c r="N1207">
        <v>1.7718751689791801</v>
      </c>
      <c r="O1207">
        <v>0.24401913875598</v>
      </c>
      <c r="P1207">
        <v>0.25077399380804899</v>
      </c>
      <c r="Q1207">
        <v>6.0750005793571997</v>
      </c>
      <c r="R1207">
        <v>5.3311229881644397</v>
      </c>
      <c r="S1207">
        <v>0.53510779142379705</v>
      </c>
      <c r="T1207">
        <v>4.5624980110871114</v>
      </c>
      <c r="U1207">
        <v>1.26562512069941</v>
      </c>
    </row>
    <row r="1208" spans="1:21" x14ac:dyDescent="0.45">
      <c r="A1208">
        <v>1942</v>
      </c>
      <c r="B1208" t="s">
        <v>1307</v>
      </c>
      <c r="C1208" t="s">
        <v>106</v>
      </c>
      <c r="D1208">
        <v>20</v>
      </c>
      <c r="E1208">
        <v>11</v>
      </c>
      <c r="F1208">
        <v>0.55000000000000004</v>
      </c>
      <c r="G1208">
        <v>6</v>
      </c>
      <c r="H1208">
        <v>5</v>
      </c>
      <c r="I1208">
        <v>1</v>
      </c>
      <c r="J1208">
        <v>85</v>
      </c>
      <c r="K1208">
        <v>37</v>
      </c>
      <c r="L1208">
        <v>3.9176470588235199</v>
      </c>
      <c r="M1208">
        <v>4.5529411764705801</v>
      </c>
      <c r="N1208">
        <v>0.52941176470588203</v>
      </c>
      <c r="O1208">
        <v>0.246246246246246</v>
      </c>
      <c r="P1208">
        <v>0.26460481099656302</v>
      </c>
      <c r="Q1208">
        <v>3.9176470588235199</v>
      </c>
      <c r="R1208">
        <v>3.9534646679373302</v>
      </c>
      <c r="S1208">
        <v>0.53422313928604104</v>
      </c>
      <c r="T1208">
        <v>4.3272074282169326</v>
      </c>
      <c r="U1208">
        <v>1.47058823529411</v>
      </c>
    </row>
    <row r="1209" spans="1:21" x14ac:dyDescent="0.45">
      <c r="A1209">
        <v>2012</v>
      </c>
      <c r="B1209" t="s">
        <v>1542</v>
      </c>
      <c r="C1209" t="s">
        <v>102</v>
      </c>
      <c r="D1209">
        <v>17</v>
      </c>
      <c r="E1209">
        <v>17</v>
      </c>
      <c r="F1209">
        <v>1</v>
      </c>
      <c r="G1209">
        <v>4</v>
      </c>
      <c r="H1209">
        <v>9</v>
      </c>
      <c r="I1209">
        <v>0</v>
      </c>
      <c r="J1209">
        <v>91.2</v>
      </c>
      <c r="K1209">
        <v>73</v>
      </c>
      <c r="L1209">
        <v>7.1672741191772102</v>
      </c>
      <c r="M1209">
        <v>4.1236371644581196</v>
      </c>
      <c r="N1209">
        <v>0.78545469799202305</v>
      </c>
      <c r="O1209">
        <v>0.25284090909090901</v>
      </c>
      <c r="P1209">
        <v>0.29889298892988903</v>
      </c>
      <c r="Q1209">
        <v>4.4181826762051299</v>
      </c>
      <c r="R1209">
        <v>4.1417250256877596</v>
      </c>
      <c r="S1209">
        <v>0.53070420026779097</v>
      </c>
      <c r="T1209">
        <v>5.0572988496107136</v>
      </c>
      <c r="U1209">
        <v>1.4290911866243701</v>
      </c>
    </row>
    <row r="1210" spans="1:21" x14ac:dyDescent="0.45">
      <c r="A1210">
        <v>1983</v>
      </c>
      <c r="B1210" t="s">
        <v>1080</v>
      </c>
      <c r="C1210" t="s">
        <v>59</v>
      </c>
      <c r="D1210">
        <v>8</v>
      </c>
      <c r="E1210">
        <v>8</v>
      </c>
      <c r="F1210">
        <v>1</v>
      </c>
      <c r="G1210">
        <v>4</v>
      </c>
      <c r="H1210">
        <v>4</v>
      </c>
      <c r="I1210">
        <v>0</v>
      </c>
      <c r="J1210">
        <v>52</v>
      </c>
      <c r="K1210">
        <v>19</v>
      </c>
      <c r="L1210">
        <v>3.2884615384615299</v>
      </c>
      <c r="M1210">
        <v>2.59615384615384</v>
      </c>
      <c r="N1210">
        <v>0.69230769230769196</v>
      </c>
      <c r="O1210">
        <v>0.29207920792079201</v>
      </c>
      <c r="P1210">
        <v>0.30726256983240202</v>
      </c>
      <c r="Q1210">
        <v>3.4615384615384599</v>
      </c>
      <c r="R1210">
        <v>4.0051006793975796</v>
      </c>
      <c r="S1210">
        <v>0.529707491397857</v>
      </c>
      <c r="T1210">
        <v>10.726576700806604</v>
      </c>
      <c r="U1210">
        <v>1.42307692307692</v>
      </c>
    </row>
    <row r="1211" spans="1:21" x14ac:dyDescent="0.45">
      <c r="A1211">
        <v>2023</v>
      </c>
      <c r="B1211" t="s">
        <v>679</v>
      </c>
      <c r="C1211" t="s">
        <v>261</v>
      </c>
      <c r="D1211">
        <v>18</v>
      </c>
      <c r="E1211">
        <v>18</v>
      </c>
      <c r="F1211">
        <v>1</v>
      </c>
      <c r="G1211">
        <v>3</v>
      </c>
      <c r="H1211">
        <v>9</v>
      </c>
      <c r="I1211">
        <v>0</v>
      </c>
      <c r="J1211">
        <v>90</v>
      </c>
      <c r="K1211">
        <v>90</v>
      </c>
      <c r="L1211">
        <v>9.0000007629395107</v>
      </c>
      <c r="M1211">
        <v>2.5000002119276399</v>
      </c>
      <c r="N1211">
        <v>1.9000001610649999</v>
      </c>
      <c r="O1211">
        <v>0.27717391304347799</v>
      </c>
      <c r="P1211">
        <v>0.32046332046331999</v>
      </c>
      <c r="Q1211">
        <v>5.7000004831950202</v>
      </c>
      <c r="R1211">
        <v>4.9328182795018396</v>
      </c>
      <c r="S1211">
        <v>0.529491007328033</v>
      </c>
      <c r="T1211">
        <v>4.7654190659522966</v>
      </c>
      <c r="U1211">
        <v>1.41111123073249</v>
      </c>
    </row>
    <row r="1212" spans="1:21" x14ac:dyDescent="0.45">
      <c r="A1212">
        <v>2012</v>
      </c>
      <c r="B1212" t="s">
        <v>1217</v>
      </c>
      <c r="C1212" t="s">
        <v>240</v>
      </c>
      <c r="D1212">
        <v>16</v>
      </c>
      <c r="E1212">
        <v>16</v>
      </c>
      <c r="F1212">
        <v>1</v>
      </c>
      <c r="G1212">
        <v>4</v>
      </c>
      <c r="H1212">
        <v>6</v>
      </c>
      <c r="I1212">
        <v>0</v>
      </c>
      <c r="J1212">
        <v>91.1</v>
      </c>
      <c r="K1212">
        <v>59</v>
      </c>
      <c r="L1212">
        <v>5.8138689369072898</v>
      </c>
      <c r="M1212">
        <v>3.1532848471361601</v>
      </c>
      <c r="N1212">
        <v>0.88686136325704501</v>
      </c>
      <c r="O1212">
        <v>0.271708683473389</v>
      </c>
      <c r="P1212">
        <v>0.304498269896193</v>
      </c>
      <c r="Q1212">
        <v>3.7445257559741898</v>
      </c>
      <c r="R1212">
        <v>4.2002915726732297</v>
      </c>
      <c r="S1212">
        <v>0.52812784910202004</v>
      </c>
      <c r="T1212">
        <v>5.3472944721579525</v>
      </c>
      <c r="U1212">
        <v>1.4124088377797299</v>
      </c>
    </row>
    <row r="1213" spans="1:21" x14ac:dyDescent="0.45">
      <c r="A1213">
        <v>2011</v>
      </c>
      <c r="B1213" t="s">
        <v>496</v>
      </c>
      <c r="C1213" t="s">
        <v>68</v>
      </c>
      <c r="D1213">
        <v>15</v>
      </c>
      <c r="E1213">
        <v>15</v>
      </c>
      <c r="F1213">
        <v>1</v>
      </c>
      <c r="G1213">
        <v>2</v>
      </c>
      <c r="H1213">
        <v>7</v>
      </c>
      <c r="I1213">
        <v>0</v>
      </c>
      <c r="J1213">
        <v>89.2</v>
      </c>
      <c r="K1213">
        <v>61</v>
      </c>
      <c r="L1213">
        <v>6.1226772745326397</v>
      </c>
      <c r="M1213">
        <v>2.3085504477745999</v>
      </c>
      <c r="N1213">
        <v>1.30483286178564</v>
      </c>
      <c r="O1213">
        <v>0.27747252747252699</v>
      </c>
      <c r="P1213">
        <v>0.30344827586206802</v>
      </c>
      <c r="Q1213">
        <v>5.0185879299447897</v>
      </c>
      <c r="R1213">
        <v>4.4528957414106003</v>
      </c>
      <c r="S1213">
        <v>0.52788347005844105</v>
      </c>
      <c r="T1213">
        <v>5.7011414766311628</v>
      </c>
      <c r="U1213">
        <v>1.38289978514034</v>
      </c>
    </row>
    <row r="1214" spans="1:21" x14ac:dyDescent="0.45">
      <c r="A1214">
        <v>1997</v>
      </c>
      <c r="B1214" t="s">
        <v>1961</v>
      </c>
      <c r="C1214" t="s">
        <v>34</v>
      </c>
      <c r="D1214">
        <v>17</v>
      </c>
      <c r="E1214">
        <v>17</v>
      </c>
      <c r="F1214">
        <v>1</v>
      </c>
      <c r="G1214">
        <v>3</v>
      </c>
      <c r="H1214">
        <v>7</v>
      </c>
      <c r="I1214">
        <v>0</v>
      </c>
      <c r="J1214">
        <v>89</v>
      </c>
      <c r="K1214">
        <v>58</v>
      </c>
      <c r="L1214">
        <v>5.8651685393258397</v>
      </c>
      <c r="M1214">
        <v>4.4494382022471903</v>
      </c>
      <c r="N1214">
        <v>1.21348314606741</v>
      </c>
      <c r="O1214">
        <v>0.28333333333333299</v>
      </c>
      <c r="P1214">
        <v>0.31034482758620602</v>
      </c>
      <c r="Q1214">
        <v>5.7640449438202204</v>
      </c>
      <c r="R1214">
        <v>5.1092116355895998</v>
      </c>
      <c r="S1214">
        <v>0.52604353427886896</v>
      </c>
      <c r="T1214">
        <v>5.0128854443045165</v>
      </c>
      <c r="U1214">
        <v>1.6404494382022401</v>
      </c>
    </row>
    <row r="1215" spans="1:21" x14ac:dyDescent="0.45">
      <c r="A1215">
        <v>2013</v>
      </c>
      <c r="B1215" t="s">
        <v>1581</v>
      </c>
      <c r="C1215" t="s">
        <v>115</v>
      </c>
      <c r="D1215">
        <v>23</v>
      </c>
      <c r="E1215">
        <v>23</v>
      </c>
      <c r="F1215">
        <v>1</v>
      </c>
      <c r="G1215">
        <v>5</v>
      </c>
      <c r="H1215">
        <v>10</v>
      </c>
      <c r="I1215">
        <v>0</v>
      </c>
      <c r="J1215">
        <v>131.19999999999999</v>
      </c>
      <c r="K1215">
        <v>83</v>
      </c>
      <c r="L1215">
        <v>5.6734181598455198</v>
      </c>
      <c r="M1215">
        <v>3.2810129117178901</v>
      </c>
      <c r="N1215">
        <v>0.95696209925105202</v>
      </c>
      <c r="O1215">
        <v>0.26732673267326701</v>
      </c>
      <c r="P1215">
        <v>0.29656862745098</v>
      </c>
      <c r="Q1215">
        <v>4.5113927536120997</v>
      </c>
      <c r="R1215">
        <v>4.3769684025768001</v>
      </c>
      <c r="S1215">
        <v>0.52465754747390703</v>
      </c>
      <c r="T1215">
        <v>3.6954140300336058</v>
      </c>
      <c r="U1215">
        <v>1.3898735251027099</v>
      </c>
    </row>
    <row r="1216" spans="1:21" x14ac:dyDescent="0.45">
      <c r="A1216">
        <v>1924</v>
      </c>
      <c r="B1216" t="s">
        <v>775</v>
      </c>
      <c r="C1216" t="s">
        <v>322</v>
      </c>
      <c r="D1216">
        <v>15</v>
      </c>
      <c r="E1216">
        <v>9</v>
      </c>
      <c r="F1216">
        <v>0.6</v>
      </c>
      <c r="G1216">
        <v>5</v>
      </c>
      <c r="H1216">
        <v>3</v>
      </c>
      <c r="I1216">
        <v>0</v>
      </c>
      <c r="J1216">
        <v>83.2</v>
      </c>
      <c r="K1216">
        <v>13</v>
      </c>
      <c r="L1216">
        <v>1.39840577941891</v>
      </c>
      <c r="M1216">
        <v>1.82868448077858</v>
      </c>
      <c r="N1216">
        <v>0.53784837669958296</v>
      </c>
      <c r="O1216">
        <v>0.23051948051948001</v>
      </c>
      <c r="P1216">
        <v>0.22758620689655101</v>
      </c>
      <c r="Q1216">
        <v>2.2589631821382499</v>
      </c>
      <c r="R1216">
        <v>4.2595923667164097</v>
      </c>
      <c r="S1216">
        <v>0.52136111259460405</v>
      </c>
      <c r="T1216">
        <v>5.6307000160217235</v>
      </c>
      <c r="U1216">
        <v>1.0517923811014001</v>
      </c>
    </row>
    <row r="1217" spans="1:21" x14ac:dyDescent="0.45">
      <c r="A1217">
        <v>2008</v>
      </c>
      <c r="B1217" t="s">
        <v>1905</v>
      </c>
      <c r="C1217" t="s">
        <v>82</v>
      </c>
      <c r="D1217">
        <v>15</v>
      </c>
      <c r="E1217">
        <v>15</v>
      </c>
      <c r="F1217">
        <v>1</v>
      </c>
      <c r="G1217">
        <v>9</v>
      </c>
      <c r="H1217">
        <v>3</v>
      </c>
      <c r="I1217">
        <v>0</v>
      </c>
      <c r="J1217">
        <v>83.2</v>
      </c>
      <c r="K1217">
        <v>42</v>
      </c>
      <c r="L1217">
        <v>4.5179276002180799</v>
      </c>
      <c r="M1217">
        <v>3.3346608477800102</v>
      </c>
      <c r="N1217">
        <v>1.29083645720516</v>
      </c>
      <c r="O1217">
        <v>0.29498525073746301</v>
      </c>
      <c r="P1217">
        <v>0.30877192982456098</v>
      </c>
      <c r="Q1217">
        <v>5.4860549431219603</v>
      </c>
      <c r="R1217">
        <v>5.1758426706041396</v>
      </c>
      <c r="S1217">
        <v>0.52065140008926303</v>
      </c>
      <c r="T1217">
        <v>5.6230351209640403</v>
      </c>
      <c r="U1217">
        <v>1.5657368138321901</v>
      </c>
    </row>
    <row r="1218" spans="1:21" x14ac:dyDescent="0.45">
      <c r="A1218">
        <v>1993</v>
      </c>
      <c r="B1218" t="s">
        <v>1949</v>
      </c>
      <c r="C1218" t="s">
        <v>54</v>
      </c>
      <c r="D1218">
        <v>15</v>
      </c>
      <c r="E1218">
        <v>15</v>
      </c>
      <c r="F1218">
        <v>1</v>
      </c>
      <c r="G1218">
        <v>2</v>
      </c>
      <c r="H1218">
        <v>5</v>
      </c>
      <c r="I1218">
        <v>0</v>
      </c>
      <c r="J1218">
        <v>79</v>
      </c>
      <c r="K1218">
        <v>53</v>
      </c>
      <c r="L1218">
        <v>6.0379746835442996</v>
      </c>
      <c r="M1218">
        <v>3.87341772151898</v>
      </c>
      <c r="N1218">
        <v>1.13924050632911</v>
      </c>
      <c r="O1218">
        <v>0.28571428571428498</v>
      </c>
      <c r="P1218">
        <v>0.317460317460317</v>
      </c>
      <c r="Q1218">
        <v>5.6962025316455698</v>
      </c>
      <c r="R1218">
        <v>4.7351831641378199</v>
      </c>
      <c r="S1218">
        <v>0.51683974266052202</v>
      </c>
      <c r="T1218">
        <v>5.5818692207336378</v>
      </c>
      <c r="U1218">
        <v>1.56962025316455</v>
      </c>
    </row>
    <row r="1219" spans="1:21" x14ac:dyDescent="0.45">
      <c r="A1219">
        <v>1940</v>
      </c>
      <c r="B1219" t="s">
        <v>1700</v>
      </c>
      <c r="C1219" t="s">
        <v>106</v>
      </c>
      <c r="D1219">
        <v>10</v>
      </c>
      <c r="E1219">
        <v>6</v>
      </c>
      <c r="F1219">
        <v>0.6</v>
      </c>
      <c r="G1219">
        <v>1</v>
      </c>
      <c r="H1219">
        <v>2</v>
      </c>
      <c r="I1219">
        <v>0</v>
      </c>
      <c r="J1219">
        <v>46.1</v>
      </c>
      <c r="K1219">
        <v>24</v>
      </c>
      <c r="L1219">
        <v>4.6618737020929597</v>
      </c>
      <c r="M1219">
        <v>3.8848947517441301</v>
      </c>
      <c r="N1219">
        <v>0.77697895034882603</v>
      </c>
      <c r="O1219">
        <v>0.28804347826086901</v>
      </c>
      <c r="P1219">
        <v>0.31410256410256399</v>
      </c>
      <c r="Q1219">
        <v>4.8561184396801602</v>
      </c>
      <c r="R1219">
        <v>4.3890908768142003</v>
      </c>
      <c r="S1219">
        <v>0.51676416397094704</v>
      </c>
      <c r="T1219">
        <v>8.3715794563293429</v>
      </c>
      <c r="U1219">
        <v>1.5755406493184501</v>
      </c>
    </row>
    <row r="1220" spans="1:21" x14ac:dyDescent="0.45">
      <c r="A1220">
        <v>1978</v>
      </c>
      <c r="B1220" t="s">
        <v>1094</v>
      </c>
      <c r="C1220" t="s">
        <v>95</v>
      </c>
      <c r="D1220">
        <v>14</v>
      </c>
      <c r="E1220">
        <v>14</v>
      </c>
      <c r="F1220">
        <v>1</v>
      </c>
      <c r="G1220">
        <v>4</v>
      </c>
      <c r="H1220">
        <v>6</v>
      </c>
      <c r="I1220">
        <v>0</v>
      </c>
      <c r="J1220">
        <v>72</v>
      </c>
      <c r="K1220">
        <v>30</v>
      </c>
      <c r="L1220">
        <v>3.7500003973643401</v>
      </c>
      <c r="M1220">
        <v>3.8750004106098102</v>
      </c>
      <c r="N1220">
        <v>0.75000007947286795</v>
      </c>
      <c r="O1220">
        <v>0.24137931034482701</v>
      </c>
      <c r="P1220">
        <v>0.25333333333333302</v>
      </c>
      <c r="Q1220">
        <v>3.50000037087338</v>
      </c>
      <c r="R1220">
        <v>4.2098432832294197</v>
      </c>
      <c r="S1220">
        <v>0.516518354415893</v>
      </c>
      <c r="T1220">
        <v>5.9768552439553337</v>
      </c>
      <c r="U1220">
        <v>1.3055556938972099</v>
      </c>
    </row>
    <row r="1221" spans="1:21" x14ac:dyDescent="0.45">
      <c r="A1221">
        <v>2008</v>
      </c>
      <c r="B1221" t="s">
        <v>1453</v>
      </c>
      <c r="C1221" t="s">
        <v>34</v>
      </c>
      <c r="D1221">
        <v>16</v>
      </c>
      <c r="E1221">
        <v>16</v>
      </c>
      <c r="F1221">
        <v>1</v>
      </c>
      <c r="G1221">
        <v>5</v>
      </c>
      <c r="H1221">
        <v>7</v>
      </c>
      <c r="I1221">
        <v>0</v>
      </c>
      <c r="J1221">
        <v>93.2</v>
      </c>
      <c r="K1221">
        <v>43</v>
      </c>
      <c r="L1221">
        <v>4.1316720369723097</v>
      </c>
      <c r="M1221">
        <v>2.97864728246841</v>
      </c>
      <c r="N1221">
        <v>0.96085396208658402</v>
      </c>
      <c r="O1221">
        <v>0.27913279132791302</v>
      </c>
      <c r="P1221">
        <v>0.294303797468354</v>
      </c>
      <c r="Q1221">
        <v>4.2277574331809697</v>
      </c>
      <c r="R1221">
        <v>4.8829077220537398</v>
      </c>
      <c r="S1221">
        <v>0.51588678359985296</v>
      </c>
      <c r="T1221">
        <v>5.2233536839485115</v>
      </c>
      <c r="U1221">
        <v>1.4306047879955801</v>
      </c>
    </row>
    <row r="1222" spans="1:21" x14ac:dyDescent="0.45">
      <c r="A1222">
        <v>1924</v>
      </c>
      <c r="B1222" t="s">
        <v>1609</v>
      </c>
      <c r="C1222" t="s">
        <v>240</v>
      </c>
      <c r="D1222">
        <v>29</v>
      </c>
      <c r="E1222">
        <v>15</v>
      </c>
      <c r="F1222">
        <v>0.51724137931034486</v>
      </c>
      <c r="G1222">
        <v>8</v>
      </c>
      <c r="H1222">
        <v>11</v>
      </c>
      <c r="I1222">
        <v>0</v>
      </c>
      <c r="J1222">
        <v>136.19999999999999</v>
      </c>
      <c r="K1222">
        <v>23</v>
      </c>
      <c r="L1222">
        <v>1.5146337517552699</v>
      </c>
      <c r="M1222">
        <v>3.35853571041386</v>
      </c>
      <c r="N1222">
        <v>0.395121848283984</v>
      </c>
      <c r="O1222">
        <v>0.31985294117647001</v>
      </c>
      <c r="P1222">
        <v>0.326213592233009</v>
      </c>
      <c r="Q1222">
        <v>4.6097548966464803</v>
      </c>
      <c r="R1222">
        <v>4.5895020939806903</v>
      </c>
      <c r="S1222">
        <v>0.51538300514221103</v>
      </c>
      <c r="T1222">
        <v>2.8790360976909719</v>
      </c>
      <c r="U1222">
        <v>1.6463410345166001</v>
      </c>
    </row>
    <row r="1223" spans="1:21" x14ac:dyDescent="0.45">
      <c r="A1223">
        <v>2015</v>
      </c>
      <c r="B1223" t="s">
        <v>1223</v>
      </c>
      <c r="C1223" t="s">
        <v>762</v>
      </c>
      <c r="D1223">
        <v>13</v>
      </c>
      <c r="E1223">
        <v>13</v>
      </c>
      <c r="F1223">
        <v>1</v>
      </c>
      <c r="G1223">
        <v>3</v>
      </c>
      <c r="H1223">
        <v>2</v>
      </c>
      <c r="I1223">
        <v>0</v>
      </c>
      <c r="J1223">
        <v>60</v>
      </c>
      <c r="K1223">
        <v>45</v>
      </c>
      <c r="L1223">
        <v>6.75</v>
      </c>
      <c r="M1223">
        <v>2.85</v>
      </c>
      <c r="N1223">
        <v>1.35</v>
      </c>
      <c r="O1223">
        <v>0.23043478260869499</v>
      </c>
      <c r="P1223">
        <v>0.25</v>
      </c>
      <c r="Q1223">
        <v>3.75</v>
      </c>
      <c r="R1223">
        <v>4.6335937500000002</v>
      </c>
      <c r="S1223">
        <v>0.51168774813413598</v>
      </c>
      <c r="T1223">
        <v>6.3764165536715405</v>
      </c>
      <c r="U1223">
        <v>1.2</v>
      </c>
    </row>
    <row r="1224" spans="1:21" x14ac:dyDescent="0.45">
      <c r="A1224">
        <v>1971</v>
      </c>
      <c r="B1224" t="s">
        <v>1414</v>
      </c>
      <c r="C1224" t="s">
        <v>121</v>
      </c>
      <c r="D1224">
        <v>24</v>
      </c>
      <c r="E1224">
        <v>19</v>
      </c>
      <c r="F1224">
        <v>0.79166666666666663</v>
      </c>
      <c r="G1224">
        <v>5</v>
      </c>
      <c r="H1224">
        <v>9</v>
      </c>
      <c r="I1224">
        <v>0</v>
      </c>
      <c r="J1224">
        <v>110.2</v>
      </c>
      <c r="K1224">
        <v>63</v>
      </c>
      <c r="L1224">
        <v>5.1234923275661997</v>
      </c>
      <c r="M1224">
        <v>4.4728901272403299</v>
      </c>
      <c r="N1224">
        <v>0.73192747536659997</v>
      </c>
      <c r="O1224">
        <v>0.25761124121779799</v>
      </c>
      <c r="P1224">
        <v>0.28450704225352103</v>
      </c>
      <c r="Q1224">
        <v>4.1475890270773998</v>
      </c>
      <c r="R1224">
        <v>3.9421959998007301</v>
      </c>
      <c r="S1224">
        <v>0.51010751724243097</v>
      </c>
      <c r="T1224">
        <v>3.4432257413864091</v>
      </c>
      <c r="U1224">
        <v>1.49096337574677</v>
      </c>
    </row>
    <row r="1225" spans="1:21" x14ac:dyDescent="0.45">
      <c r="A1225">
        <v>1998</v>
      </c>
      <c r="B1225" t="s">
        <v>2017</v>
      </c>
      <c r="C1225" t="s">
        <v>379</v>
      </c>
      <c r="D1225">
        <v>32</v>
      </c>
      <c r="E1225">
        <v>32</v>
      </c>
      <c r="F1225">
        <v>1</v>
      </c>
      <c r="G1225">
        <v>5</v>
      </c>
      <c r="H1225">
        <v>15</v>
      </c>
      <c r="I1225">
        <v>0</v>
      </c>
      <c r="J1225">
        <v>171.1</v>
      </c>
      <c r="K1225">
        <v>138</v>
      </c>
      <c r="L1225">
        <v>7.2490274525513199</v>
      </c>
      <c r="M1225">
        <v>3.5719845418368799</v>
      </c>
      <c r="N1225">
        <v>1.5758755331633301</v>
      </c>
      <c r="O1225">
        <v>0.28634361233480099</v>
      </c>
      <c r="P1225">
        <v>0.321637426900584</v>
      </c>
      <c r="Q1225">
        <v>6.0408562104594301</v>
      </c>
      <c r="R1225">
        <v>5.1877904338654997</v>
      </c>
      <c r="S1225">
        <v>0.51001477241516102</v>
      </c>
      <c r="T1225">
        <v>2.5819497853517528</v>
      </c>
      <c r="U1225">
        <v>1.53501950082206</v>
      </c>
    </row>
    <row r="1226" spans="1:21" x14ac:dyDescent="0.45">
      <c r="A1226">
        <v>1983</v>
      </c>
      <c r="B1226" t="s">
        <v>723</v>
      </c>
      <c r="C1226" t="s">
        <v>132</v>
      </c>
      <c r="D1226">
        <v>17</v>
      </c>
      <c r="E1226">
        <v>17</v>
      </c>
      <c r="F1226">
        <v>1</v>
      </c>
      <c r="G1226">
        <v>4</v>
      </c>
      <c r="H1226">
        <v>6</v>
      </c>
      <c r="I1226">
        <v>0</v>
      </c>
      <c r="J1226">
        <v>96</v>
      </c>
      <c r="K1226">
        <v>66</v>
      </c>
      <c r="L1226">
        <v>6.1875</v>
      </c>
      <c r="M1226">
        <v>3.28125</v>
      </c>
      <c r="N1226">
        <v>1.21875</v>
      </c>
      <c r="O1226">
        <v>0.26315789473684198</v>
      </c>
      <c r="P1226">
        <v>0.28903654485049801</v>
      </c>
      <c r="Q1226">
        <v>3.5625</v>
      </c>
      <c r="R1226">
        <v>4.3280173460642501</v>
      </c>
      <c r="S1226">
        <v>0.50832837820053101</v>
      </c>
      <c r="T1226">
        <v>4.8440704275580009</v>
      </c>
      <c r="U1226">
        <v>1.40625</v>
      </c>
    </row>
    <row r="1227" spans="1:21" x14ac:dyDescent="0.45">
      <c r="A1227">
        <v>1976</v>
      </c>
      <c r="B1227" t="s">
        <v>1087</v>
      </c>
      <c r="C1227" t="s">
        <v>82</v>
      </c>
      <c r="D1227">
        <v>13</v>
      </c>
      <c r="E1227">
        <v>13</v>
      </c>
      <c r="F1227">
        <v>1</v>
      </c>
      <c r="G1227">
        <v>1</v>
      </c>
      <c r="H1227">
        <v>7</v>
      </c>
      <c r="I1227">
        <v>0</v>
      </c>
      <c r="J1227">
        <v>90.1</v>
      </c>
      <c r="K1227">
        <v>36</v>
      </c>
      <c r="L1227">
        <v>3.5867160691104898</v>
      </c>
      <c r="M1227">
        <v>3.3874540652710201</v>
      </c>
      <c r="N1227">
        <v>0.69741701343815099</v>
      </c>
      <c r="O1227">
        <v>0.25</v>
      </c>
      <c r="P1227">
        <v>0.26229508196721302</v>
      </c>
      <c r="Q1227">
        <v>3.4870850671907498</v>
      </c>
      <c r="R1227">
        <v>4.0052275452247796</v>
      </c>
      <c r="S1227">
        <v>0.50502538681030196</v>
      </c>
      <c r="T1227">
        <v>6.2933932817899167</v>
      </c>
      <c r="U1227">
        <v>1.33948347025422</v>
      </c>
    </row>
    <row r="1228" spans="1:21" x14ac:dyDescent="0.45">
      <c r="A1228">
        <v>2016</v>
      </c>
      <c r="B1228" t="s">
        <v>1694</v>
      </c>
      <c r="C1228" t="s">
        <v>73</v>
      </c>
      <c r="D1228">
        <v>20</v>
      </c>
      <c r="E1228">
        <v>20</v>
      </c>
      <c r="F1228">
        <v>1</v>
      </c>
      <c r="G1228">
        <v>8</v>
      </c>
      <c r="H1228">
        <v>9</v>
      </c>
      <c r="I1228">
        <v>0</v>
      </c>
      <c r="J1228">
        <v>117</v>
      </c>
      <c r="K1228">
        <v>81</v>
      </c>
      <c r="L1228">
        <v>6.2307688244701396</v>
      </c>
      <c r="M1228">
        <v>2.3076921572111599</v>
      </c>
      <c r="N1228">
        <v>1.3846152943266901</v>
      </c>
      <c r="O1228">
        <v>0.28813559322033899</v>
      </c>
      <c r="P1228">
        <v>0.31635388739946302</v>
      </c>
      <c r="Q1228">
        <v>4.8461535301434404</v>
      </c>
      <c r="R1228">
        <v>4.6850218209837902</v>
      </c>
      <c r="S1228">
        <v>0.50482600927352905</v>
      </c>
      <c r="T1228">
        <v>4.0890906751155853</v>
      </c>
      <c r="U1228">
        <v>1.4188033262853801</v>
      </c>
    </row>
    <row r="1229" spans="1:21" x14ac:dyDescent="0.45">
      <c r="A1229">
        <v>2020</v>
      </c>
      <c r="B1229" t="s">
        <v>400</v>
      </c>
      <c r="C1229" t="s">
        <v>229</v>
      </c>
      <c r="D1229">
        <v>10</v>
      </c>
      <c r="E1229">
        <v>10</v>
      </c>
      <c r="F1229">
        <v>1</v>
      </c>
      <c r="G1229">
        <v>1</v>
      </c>
      <c r="H1229">
        <v>6</v>
      </c>
      <c r="I1229">
        <v>0</v>
      </c>
      <c r="J1229">
        <v>50</v>
      </c>
      <c r="K1229">
        <v>49</v>
      </c>
      <c r="L1229">
        <v>8.8200020187382506</v>
      </c>
      <c r="M1229">
        <v>3.9600009063722701</v>
      </c>
      <c r="N1229">
        <v>1.44000032958991</v>
      </c>
      <c r="O1229">
        <v>0.26262626262626199</v>
      </c>
      <c r="P1229">
        <v>0.31205673758865199</v>
      </c>
      <c r="Q1229">
        <v>4.3200009887697499</v>
      </c>
      <c r="R1229">
        <v>4.7514196723938804</v>
      </c>
      <c r="S1229">
        <v>0.50407880544662398</v>
      </c>
      <c r="T1229">
        <v>8.1660766482353093</v>
      </c>
      <c r="U1229">
        <v>1.4800003387451901</v>
      </c>
    </row>
    <row r="1230" spans="1:21" x14ac:dyDescent="0.45">
      <c r="A1230">
        <v>2005</v>
      </c>
      <c r="B1230" t="s">
        <v>1423</v>
      </c>
      <c r="C1230" t="s">
        <v>271</v>
      </c>
      <c r="D1230">
        <v>10</v>
      </c>
      <c r="E1230">
        <v>10</v>
      </c>
      <c r="F1230">
        <v>1</v>
      </c>
      <c r="G1230">
        <v>3</v>
      </c>
      <c r="H1230">
        <v>2</v>
      </c>
      <c r="I1230">
        <v>0</v>
      </c>
      <c r="J1230">
        <v>58.1</v>
      </c>
      <c r="K1230">
        <v>39</v>
      </c>
      <c r="L1230">
        <v>6.01714338179612</v>
      </c>
      <c r="M1230">
        <v>2.1600001883370701</v>
      </c>
      <c r="N1230">
        <v>1.69714300512198</v>
      </c>
      <c r="O1230">
        <v>0.24107142857142799</v>
      </c>
      <c r="P1230">
        <v>0.247126436781609</v>
      </c>
      <c r="Q1230">
        <v>4.1657146489357704</v>
      </c>
      <c r="R1230">
        <v>4.9571741921249801</v>
      </c>
      <c r="S1230">
        <v>0.50249904394149703</v>
      </c>
      <c r="T1230">
        <v>8.140484511852252</v>
      </c>
      <c r="U1230">
        <v>1.1657143873565099</v>
      </c>
    </row>
    <row r="1231" spans="1:21" x14ac:dyDescent="0.45">
      <c r="A1231">
        <v>2009</v>
      </c>
      <c r="B1231" t="s">
        <v>2039</v>
      </c>
      <c r="C1231" t="s">
        <v>82</v>
      </c>
      <c r="D1231">
        <v>21</v>
      </c>
      <c r="E1231">
        <v>21</v>
      </c>
      <c r="F1231">
        <v>1</v>
      </c>
      <c r="G1231">
        <v>6</v>
      </c>
      <c r="H1231">
        <v>12</v>
      </c>
      <c r="I1231">
        <v>0</v>
      </c>
      <c r="J1231">
        <v>117</v>
      </c>
      <c r="K1231">
        <v>94</v>
      </c>
      <c r="L1231">
        <v>7.2307687592616396</v>
      </c>
      <c r="M1231">
        <v>3.0769228762815501</v>
      </c>
      <c r="N1231">
        <v>1.76923065386189</v>
      </c>
      <c r="O1231">
        <v>0.283298097251585</v>
      </c>
      <c r="P1231">
        <v>0.31179775280898803</v>
      </c>
      <c r="Q1231">
        <v>6.2307688244701396</v>
      </c>
      <c r="R1231">
        <v>5.1740067007979</v>
      </c>
      <c r="S1231">
        <v>0.50020587444305398</v>
      </c>
      <c r="T1231">
        <v>3.8587310314178449</v>
      </c>
      <c r="U1231">
        <v>1.4871793902027399</v>
      </c>
    </row>
    <row r="1232" spans="1:21" x14ac:dyDescent="0.45">
      <c r="A1232">
        <v>2008</v>
      </c>
      <c r="B1232" t="s">
        <v>456</v>
      </c>
      <c r="C1232" t="s">
        <v>140</v>
      </c>
      <c r="D1232">
        <v>12</v>
      </c>
      <c r="E1232">
        <v>12</v>
      </c>
      <c r="F1232">
        <v>1</v>
      </c>
      <c r="G1232">
        <v>3</v>
      </c>
      <c r="H1232">
        <v>6</v>
      </c>
      <c r="I1232">
        <v>0</v>
      </c>
      <c r="J1232">
        <v>65</v>
      </c>
      <c r="K1232">
        <v>58</v>
      </c>
      <c r="L1232">
        <v>8.0307692307692307</v>
      </c>
      <c r="M1232">
        <v>4.01538461538461</v>
      </c>
      <c r="N1232">
        <v>1.24615384615384</v>
      </c>
      <c r="O1232">
        <v>0.26171875</v>
      </c>
      <c r="P1232">
        <v>0.30687830687830597</v>
      </c>
      <c r="Q1232">
        <v>5.5384615384615303</v>
      </c>
      <c r="R1232">
        <v>4.67047981849083</v>
      </c>
      <c r="S1232">
        <v>0.50005644559860196</v>
      </c>
      <c r="T1232">
        <v>6.7507620155811265</v>
      </c>
      <c r="U1232">
        <v>1.4769230769230699</v>
      </c>
    </row>
    <row r="1233" spans="1:21" x14ac:dyDescent="0.45">
      <c r="A1233">
        <v>1924</v>
      </c>
      <c r="B1233" t="s">
        <v>1352</v>
      </c>
      <c r="C1233" t="s">
        <v>30</v>
      </c>
      <c r="D1233">
        <v>16</v>
      </c>
      <c r="E1233">
        <v>8</v>
      </c>
      <c r="F1233">
        <v>0.5</v>
      </c>
      <c r="G1233">
        <v>2</v>
      </c>
      <c r="H1233">
        <v>5</v>
      </c>
      <c r="I1233">
        <v>0</v>
      </c>
      <c r="J1233">
        <v>80.2</v>
      </c>
      <c r="K1233">
        <v>36</v>
      </c>
      <c r="L1233">
        <v>4.0165271528455202</v>
      </c>
      <c r="M1233">
        <v>2.67768476856368</v>
      </c>
      <c r="N1233">
        <v>0.78099139083107305</v>
      </c>
      <c r="O1233">
        <v>0.28173374613002999</v>
      </c>
      <c r="P1233">
        <v>0.3</v>
      </c>
      <c r="Q1233">
        <v>4.0165271528455202</v>
      </c>
      <c r="R1233">
        <v>4.3505178629755896</v>
      </c>
      <c r="S1233">
        <v>0.498906999826431</v>
      </c>
      <c r="T1233">
        <v>5.051433373242614</v>
      </c>
      <c r="U1233">
        <v>1.4256192054852901</v>
      </c>
    </row>
    <row r="1234" spans="1:21" x14ac:dyDescent="0.45">
      <c r="A1234">
        <v>2007</v>
      </c>
      <c r="B1234" t="s">
        <v>1958</v>
      </c>
      <c r="C1234" t="s">
        <v>54</v>
      </c>
      <c r="D1234">
        <v>9</v>
      </c>
      <c r="E1234">
        <v>9</v>
      </c>
      <c r="F1234">
        <v>1</v>
      </c>
      <c r="G1234">
        <v>4</v>
      </c>
      <c r="H1234">
        <v>2</v>
      </c>
      <c r="I1234">
        <v>0</v>
      </c>
      <c r="J1234">
        <v>45.1</v>
      </c>
      <c r="K1234">
        <v>28</v>
      </c>
      <c r="L1234">
        <v>5.5588213465214098</v>
      </c>
      <c r="M1234">
        <v>5.5588213465214098</v>
      </c>
      <c r="N1234">
        <v>0.59558800141300805</v>
      </c>
      <c r="O1234">
        <v>0.247126436781609</v>
      </c>
      <c r="P1234">
        <v>0.27972027972027902</v>
      </c>
      <c r="Q1234">
        <v>5.7573506803257404</v>
      </c>
      <c r="R1234">
        <v>4.9160750705893097</v>
      </c>
      <c r="S1234">
        <v>0.49730455875396701</v>
      </c>
      <c r="T1234">
        <v>8.9514820575714058</v>
      </c>
      <c r="U1234">
        <v>1.56617585556754</v>
      </c>
    </row>
    <row r="1235" spans="1:21" x14ac:dyDescent="0.45">
      <c r="A1235">
        <v>1981</v>
      </c>
      <c r="B1235" t="s">
        <v>950</v>
      </c>
      <c r="C1235" t="s">
        <v>106</v>
      </c>
      <c r="D1235">
        <v>10</v>
      </c>
      <c r="E1235">
        <v>10</v>
      </c>
      <c r="F1235">
        <v>1</v>
      </c>
      <c r="G1235">
        <v>6</v>
      </c>
      <c r="H1235">
        <v>2</v>
      </c>
      <c r="I1235">
        <v>0</v>
      </c>
      <c r="J1235">
        <v>66.099999999999994</v>
      </c>
      <c r="K1235">
        <v>28</v>
      </c>
      <c r="L1235">
        <v>3.7989952661711901</v>
      </c>
      <c r="M1235">
        <v>3.3919600590814198</v>
      </c>
      <c r="N1235">
        <v>0.81407041417954096</v>
      </c>
      <c r="O1235">
        <v>0.20833333333333301</v>
      </c>
      <c r="P1235">
        <v>0.213592233009708</v>
      </c>
      <c r="Q1235">
        <v>3.1206032543548998</v>
      </c>
      <c r="R1235">
        <v>4.1530029289409596</v>
      </c>
      <c r="S1235">
        <v>0.496522396802902</v>
      </c>
      <c r="T1235">
        <v>8.0436628282070117</v>
      </c>
      <c r="U1235">
        <v>1.1306533530271401</v>
      </c>
    </row>
    <row r="1236" spans="1:21" x14ac:dyDescent="0.45">
      <c r="A1236">
        <v>1951</v>
      </c>
      <c r="B1236" t="s">
        <v>1661</v>
      </c>
      <c r="C1236" t="s">
        <v>34</v>
      </c>
      <c r="D1236">
        <v>17</v>
      </c>
      <c r="E1236">
        <v>10</v>
      </c>
      <c r="F1236">
        <v>0.58823529411764708</v>
      </c>
      <c r="G1236">
        <v>3</v>
      </c>
      <c r="H1236">
        <v>4</v>
      </c>
      <c r="I1236">
        <v>0</v>
      </c>
      <c r="J1236">
        <v>68.099999999999994</v>
      </c>
      <c r="K1236">
        <v>32</v>
      </c>
      <c r="L1236">
        <v>4.2146363423011097</v>
      </c>
      <c r="M1236">
        <v>5.66341758496712</v>
      </c>
      <c r="N1236">
        <v>0.39512215709072901</v>
      </c>
      <c r="O1236">
        <v>0.28776978417266103</v>
      </c>
      <c r="P1236">
        <v>0.31687242798353898</v>
      </c>
      <c r="Q1236">
        <v>4.7414658850887497</v>
      </c>
      <c r="R1236">
        <v>4.0005260023657803</v>
      </c>
      <c r="S1236">
        <v>0.49099338054656899</v>
      </c>
      <c r="T1236">
        <v>4.6788780969731869</v>
      </c>
      <c r="U1236">
        <v>1.8000009378577599</v>
      </c>
    </row>
    <row r="1237" spans="1:21" x14ac:dyDescent="0.45">
      <c r="A1237">
        <v>2023</v>
      </c>
      <c r="B1237" t="s">
        <v>1830</v>
      </c>
      <c r="C1237" t="s">
        <v>40</v>
      </c>
      <c r="D1237">
        <v>11</v>
      </c>
      <c r="E1237">
        <v>11</v>
      </c>
      <c r="F1237">
        <v>1</v>
      </c>
      <c r="G1237">
        <v>4</v>
      </c>
      <c r="H1237">
        <v>1</v>
      </c>
      <c r="I1237">
        <v>0</v>
      </c>
      <c r="J1237">
        <v>53.1</v>
      </c>
      <c r="K1237">
        <v>56</v>
      </c>
      <c r="L1237">
        <v>9.4500002253055602</v>
      </c>
      <c r="M1237">
        <v>4.2187501005828398</v>
      </c>
      <c r="N1237">
        <v>1.5187500362098201</v>
      </c>
      <c r="O1237">
        <v>0.21717171717171699</v>
      </c>
      <c r="P1237">
        <v>0.25563909774436</v>
      </c>
      <c r="Q1237">
        <v>5.2312501247227203</v>
      </c>
      <c r="R1237">
        <v>4.8112903966009597</v>
      </c>
      <c r="S1237">
        <v>0.48971852660179099</v>
      </c>
      <c r="T1237">
        <v>7.2122183008627401</v>
      </c>
      <c r="U1237">
        <v>1.27500003039836</v>
      </c>
    </row>
    <row r="1238" spans="1:21" x14ac:dyDescent="0.45">
      <c r="A1238">
        <v>2015</v>
      </c>
      <c r="B1238" t="s">
        <v>1571</v>
      </c>
      <c r="C1238" t="s">
        <v>132</v>
      </c>
      <c r="D1238">
        <v>15</v>
      </c>
      <c r="E1238">
        <v>15</v>
      </c>
      <c r="F1238">
        <v>1</v>
      </c>
      <c r="G1238">
        <v>5</v>
      </c>
      <c r="H1238">
        <v>7</v>
      </c>
      <c r="I1238">
        <v>0</v>
      </c>
      <c r="J1238">
        <v>84.1</v>
      </c>
      <c r="K1238">
        <v>49</v>
      </c>
      <c r="L1238">
        <v>5.22924932724115</v>
      </c>
      <c r="M1238">
        <v>1.8142293584306</v>
      </c>
      <c r="N1238">
        <v>1.49407123635461</v>
      </c>
      <c r="O1238">
        <v>0.265861027190332</v>
      </c>
      <c r="P1238">
        <v>0.27611940298507398</v>
      </c>
      <c r="Q1238">
        <v>4.4822137090638403</v>
      </c>
      <c r="R1238">
        <v>4.87667685908038</v>
      </c>
      <c r="S1238">
        <v>0.48964124917983998</v>
      </c>
      <c r="T1238">
        <v>5.2881254911422717</v>
      </c>
      <c r="U1238">
        <v>1.2450593636288401</v>
      </c>
    </row>
    <row r="1239" spans="1:21" x14ac:dyDescent="0.45">
      <c r="A1239">
        <v>1982</v>
      </c>
      <c r="B1239" t="s">
        <v>1756</v>
      </c>
      <c r="C1239" t="s">
        <v>82</v>
      </c>
      <c r="D1239">
        <v>8</v>
      </c>
      <c r="E1239">
        <v>8</v>
      </c>
      <c r="F1239">
        <v>1</v>
      </c>
      <c r="G1239">
        <v>3</v>
      </c>
      <c r="H1239">
        <v>4</v>
      </c>
      <c r="I1239">
        <v>0</v>
      </c>
      <c r="J1239">
        <v>46.2</v>
      </c>
      <c r="K1239">
        <v>24</v>
      </c>
      <c r="L1239">
        <v>4.6285716808085597</v>
      </c>
      <c r="M1239">
        <v>2.5071429937712999</v>
      </c>
      <c r="N1239">
        <v>0.96428576683511802</v>
      </c>
      <c r="O1239">
        <v>0.27868852459016302</v>
      </c>
      <c r="P1239">
        <v>0.29870129870129802</v>
      </c>
      <c r="Q1239">
        <v>5.0142859875426096</v>
      </c>
      <c r="R1239">
        <v>4.1094497213558299</v>
      </c>
      <c r="S1239">
        <v>0.48927739262580799</v>
      </c>
      <c r="T1239">
        <v>9.9078672006726123</v>
      </c>
      <c r="U1239">
        <v>1.3714286461655001</v>
      </c>
    </row>
    <row r="1240" spans="1:21" x14ac:dyDescent="0.45">
      <c r="A1240">
        <v>1999</v>
      </c>
      <c r="B1240" t="s">
        <v>2093</v>
      </c>
      <c r="C1240" t="s">
        <v>199</v>
      </c>
      <c r="D1240">
        <v>12</v>
      </c>
      <c r="E1240">
        <v>12</v>
      </c>
      <c r="F1240">
        <v>1</v>
      </c>
      <c r="G1240">
        <v>1</v>
      </c>
      <c r="H1240">
        <v>6</v>
      </c>
      <c r="I1240">
        <v>0</v>
      </c>
      <c r="J1240">
        <v>66.099999999999994</v>
      </c>
      <c r="K1240">
        <v>43</v>
      </c>
      <c r="L1240">
        <v>5.8341713016200396</v>
      </c>
      <c r="M1240">
        <v>4.8844224850772404</v>
      </c>
      <c r="N1240">
        <v>1.3567840236325599</v>
      </c>
      <c r="O1240">
        <v>0.286245353159851</v>
      </c>
      <c r="P1240">
        <v>0.31018518518518501</v>
      </c>
      <c r="Q1240">
        <v>6.9195985205261001</v>
      </c>
      <c r="R1240">
        <v>5.5157638334655497</v>
      </c>
      <c r="S1240">
        <v>0.48810011148452698</v>
      </c>
      <c r="T1240">
        <v>6.5893515050411144</v>
      </c>
      <c r="U1240">
        <v>1.7035177185608901</v>
      </c>
    </row>
    <row r="1241" spans="1:21" x14ac:dyDescent="0.45">
      <c r="A1241">
        <v>2020</v>
      </c>
      <c r="B1241" t="s">
        <v>882</v>
      </c>
      <c r="C1241" t="s">
        <v>40</v>
      </c>
      <c r="D1241">
        <v>10</v>
      </c>
      <c r="E1241">
        <v>10</v>
      </c>
      <c r="F1241">
        <v>1</v>
      </c>
      <c r="G1241">
        <v>2</v>
      </c>
      <c r="H1241">
        <v>1</v>
      </c>
      <c r="I1241">
        <v>0</v>
      </c>
      <c r="J1241">
        <v>46.2</v>
      </c>
      <c r="K1241">
        <v>33</v>
      </c>
      <c r="L1241">
        <v>6.3642865813509504</v>
      </c>
      <c r="M1241">
        <v>2.5071431987140098</v>
      </c>
      <c r="N1241">
        <v>1.3500001839229201</v>
      </c>
      <c r="O1241">
        <v>0.22727272727272699</v>
      </c>
      <c r="P1241">
        <v>0.24264705882352899</v>
      </c>
      <c r="Q1241">
        <v>2.8928575369776999</v>
      </c>
      <c r="R1241">
        <v>4.6271337966529904</v>
      </c>
      <c r="S1241">
        <v>0.48807719349861101</v>
      </c>
      <c r="T1241">
        <v>7.9068505346774982</v>
      </c>
      <c r="U1241">
        <v>1.1357144404430899</v>
      </c>
    </row>
    <row r="1242" spans="1:21" x14ac:dyDescent="0.45">
      <c r="A1242">
        <v>2009</v>
      </c>
      <c r="B1242" t="s">
        <v>2067</v>
      </c>
      <c r="C1242" t="s">
        <v>210</v>
      </c>
      <c r="D1242">
        <v>24</v>
      </c>
      <c r="E1242">
        <v>24</v>
      </c>
      <c r="F1242">
        <v>1</v>
      </c>
      <c r="G1242">
        <v>6</v>
      </c>
      <c r="H1242">
        <v>12</v>
      </c>
      <c r="I1242">
        <v>0</v>
      </c>
      <c r="J1242">
        <v>119.2</v>
      </c>
      <c r="K1242">
        <v>66</v>
      </c>
      <c r="L1242">
        <v>4.9637887227933399</v>
      </c>
      <c r="M1242">
        <v>3.3091924818622198</v>
      </c>
      <c r="N1242">
        <v>1.42896948080414</v>
      </c>
      <c r="O1242">
        <v>0.32156862745098003</v>
      </c>
      <c r="P1242">
        <v>0.34117647058823503</v>
      </c>
      <c r="Q1242">
        <v>6.5431760436821298</v>
      </c>
      <c r="R1242">
        <v>5.3115686272207103</v>
      </c>
      <c r="S1242">
        <v>0.48604953289031899</v>
      </c>
      <c r="T1242">
        <v>3.280834347009653</v>
      </c>
      <c r="U1242">
        <v>1.7381617076447999</v>
      </c>
    </row>
    <row r="1243" spans="1:21" x14ac:dyDescent="0.45">
      <c r="A1243">
        <v>2016</v>
      </c>
      <c r="B1243" t="s">
        <v>330</v>
      </c>
      <c r="C1243" t="s">
        <v>68</v>
      </c>
      <c r="D1243">
        <v>10</v>
      </c>
      <c r="E1243">
        <v>10</v>
      </c>
      <c r="F1243">
        <v>1</v>
      </c>
      <c r="G1243">
        <v>4</v>
      </c>
      <c r="H1243">
        <v>4</v>
      </c>
      <c r="I1243">
        <v>0</v>
      </c>
      <c r="J1243">
        <v>57.2</v>
      </c>
      <c r="K1243">
        <v>47</v>
      </c>
      <c r="L1243">
        <v>7.3352623800304899</v>
      </c>
      <c r="M1243">
        <v>2.3410411851161101</v>
      </c>
      <c r="N1243">
        <v>1.4046247110696599</v>
      </c>
      <c r="O1243">
        <v>0.26008968609865402</v>
      </c>
      <c r="P1243">
        <v>0.29341317365269398</v>
      </c>
      <c r="Q1243">
        <v>4.3699435455500701</v>
      </c>
      <c r="R1243">
        <v>4.4818209106499802</v>
      </c>
      <c r="S1243">
        <v>0.48494732379913302</v>
      </c>
      <c r="T1243">
        <v>7.8561466455459543</v>
      </c>
      <c r="U1243">
        <v>1.2658963445442599</v>
      </c>
    </row>
    <row r="1244" spans="1:21" x14ac:dyDescent="0.45">
      <c r="A1244">
        <v>2012</v>
      </c>
      <c r="B1244" t="s">
        <v>422</v>
      </c>
      <c r="C1244" t="s">
        <v>140</v>
      </c>
      <c r="D1244">
        <v>11</v>
      </c>
      <c r="E1244">
        <v>11</v>
      </c>
      <c r="F1244">
        <v>1</v>
      </c>
      <c r="G1244">
        <v>5</v>
      </c>
      <c r="H1244">
        <v>3</v>
      </c>
      <c r="I1244">
        <v>0</v>
      </c>
      <c r="J1244">
        <v>58.2</v>
      </c>
      <c r="K1244">
        <v>49</v>
      </c>
      <c r="L1244">
        <v>7.5170467579662601</v>
      </c>
      <c r="M1244">
        <v>3.0681823501903098</v>
      </c>
      <c r="N1244">
        <v>1.22727294007612</v>
      </c>
      <c r="O1244">
        <v>0.25431034482758602</v>
      </c>
      <c r="P1244">
        <v>0.29142857142857098</v>
      </c>
      <c r="Q1244">
        <v>4.6022735252854599</v>
      </c>
      <c r="R1244">
        <v>4.47513415261737</v>
      </c>
      <c r="S1244">
        <v>0.48146098852157498</v>
      </c>
      <c r="T1244">
        <v>7.0906072854995594</v>
      </c>
      <c r="U1244">
        <v>1.34659114258352</v>
      </c>
    </row>
    <row r="1245" spans="1:21" x14ac:dyDescent="0.45">
      <c r="A1245">
        <v>1924</v>
      </c>
      <c r="B1245" t="s">
        <v>2057</v>
      </c>
      <c r="C1245" t="s">
        <v>762</v>
      </c>
      <c r="D1245">
        <v>11</v>
      </c>
      <c r="E1245">
        <v>7</v>
      </c>
      <c r="F1245">
        <v>0.63636363636363635</v>
      </c>
      <c r="G1245">
        <v>2</v>
      </c>
      <c r="H1245">
        <v>5</v>
      </c>
      <c r="I1245">
        <v>0</v>
      </c>
      <c r="J1245">
        <v>54.2</v>
      </c>
      <c r="K1245">
        <v>28</v>
      </c>
      <c r="L1245">
        <v>4.6097617503114297</v>
      </c>
      <c r="M1245">
        <v>5.1036647949876599</v>
      </c>
      <c r="N1245">
        <v>0</v>
      </c>
      <c r="O1245">
        <v>0.28824833702882402</v>
      </c>
      <c r="P1245">
        <v>0.36752136752136699</v>
      </c>
      <c r="Q1245">
        <v>6.4207395807909302</v>
      </c>
      <c r="R1245">
        <v>3.7884899402476999</v>
      </c>
      <c r="S1245">
        <v>0.48067840561270703</v>
      </c>
      <c r="T1245">
        <v>7.0790819735689574</v>
      </c>
      <c r="U1245">
        <v>1.75609971440435</v>
      </c>
    </row>
    <row r="1246" spans="1:21" x14ac:dyDescent="0.45">
      <c r="A1246">
        <v>2010</v>
      </c>
      <c r="B1246" t="s">
        <v>1030</v>
      </c>
      <c r="C1246" t="s">
        <v>30</v>
      </c>
      <c r="D1246">
        <v>8</v>
      </c>
      <c r="E1246">
        <v>8</v>
      </c>
      <c r="F1246">
        <v>1</v>
      </c>
      <c r="G1246">
        <v>4</v>
      </c>
      <c r="H1246">
        <v>2</v>
      </c>
      <c r="I1246">
        <v>0</v>
      </c>
      <c r="J1246">
        <v>48.2</v>
      </c>
      <c r="K1246">
        <v>22</v>
      </c>
      <c r="L1246">
        <v>4.0684936821942301</v>
      </c>
      <c r="M1246">
        <v>3.6986306201765702</v>
      </c>
      <c r="N1246">
        <v>0.55479459302648604</v>
      </c>
      <c r="O1246">
        <v>0.247311827956989</v>
      </c>
      <c r="P1246">
        <v>0.26708074534161402</v>
      </c>
      <c r="Q1246">
        <v>3.32876755815892</v>
      </c>
      <c r="R1246">
        <v>4.2696234039125001</v>
      </c>
      <c r="S1246">
        <v>0.47989946603775002</v>
      </c>
      <c r="T1246">
        <v>9.7179641872644371</v>
      </c>
      <c r="U1246">
        <v>1.3561645607314099</v>
      </c>
    </row>
    <row r="1247" spans="1:21" x14ac:dyDescent="0.45">
      <c r="A1247">
        <v>2002</v>
      </c>
      <c r="B1247" t="s">
        <v>1802</v>
      </c>
      <c r="C1247" t="s">
        <v>210</v>
      </c>
      <c r="D1247">
        <v>19</v>
      </c>
      <c r="E1247">
        <v>19</v>
      </c>
      <c r="F1247">
        <v>1</v>
      </c>
      <c r="G1247">
        <v>7</v>
      </c>
      <c r="H1247">
        <v>8</v>
      </c>
      <c r="I1247">
        <v>0</v>
      </c>
      <c r="J1247">
        <v>108.2</v>
      </c>
      <c r="K1247">
        <v>67</v>
      </c>
      <c r="L1247">
        <v>5.5490802740628498</v>
      </c>
      <c r="M1247">
        <v>3.31288374570916</v>
      </c>
      <c r="N1247">
        <v>1.4079755919263901</v>
      </c>
      <c r="O1247">
        <v>0.29662921348314603</v>
      </c>
      <c r="P1247">
        <v>0.318559556786703</v>
      </c>
      <c r="Q1247">
        <v>5.1349698058491997</v>
      </c>
      <c r="R1247">
        <v>5.0602341761358201</v>
      </c>
      <c r="S1247">
        <v>0.47935974597930903</v>
      </c>
      <c r="T1247">
        <v>4.087172570981477</v>
      </c>
      <c r="U1247">
        <v>1.5828222340610401</v>
      </c>
    </row>
    <row r="1248" spans="1:21" x14ac:dyDescent="0.45">
      <c r="A1248">
        <v>2019</v>
      </c>
      <c r="B1248" t="s">
        <v>1272</v>
      </c>
      <c r="C1248" t="s">
        <v>261</v>
      </c>
      <c r="D1248">
        <v>15</v>
      </c>
      <c r="E1248">
        <v>15</v>
      </c>
      <c r="F1248">
        <v>1</v>
      </c>
      <c r="G1248">
        <v>7</v>
      </c>
      <c r="H1248">
        <v>5</v>
      </c>
      <c r="I1248">
        <v>0</v>
      </c>
      <c r="J1248">
        <v>77</v>
      </c>
      <c r="K1248">
        <v>69</v>
      </c>
      <c r="L1248">
        <v>8.0649358640334707</v>
      </c>
      <c r="M1248">
        <v>3.1558444685348301</v>
      </c>
      <c r="N1248">
        <v>1.6363637984995401</v>
      </c>
      <c r="O1248">
        <v>0.22972972972972899</v>
      </c>
      <c r="P1248">
        <v>0.25352112676056299</v>
      </c>
      <c r="Q1248">
        <v>3.85714323932035</v>
      </c>
      <c r="R1248">
        <v>4.954269388398</v>
      </c>
      <c r="S1248">
        <v>0.47903385758399902</v>
      </c>
      <c r="T1248">
        <v>5.1735656619071895</v>
      </c>
      <c r="U1248">
        <v>1.2337663560115599</v>
      </c>
    </row>
    <row r="1249" spans="1:21" x14ac:dyDescent="0.45">
      <c r="A1249">
        <v>1974</v>
      </c>
      <c r="B1249" t="s">
        <v>1585</v>
      </c>
      <c r="C1249" t="s">
        <v>121</v>
      </c>
      <c r="D1249">
        <v>11</v>
      </c>
      <c r="E1249">
        <v>11</v>
      </c>
      <c r="F1249">
        <v>1</v>
      </c>
      <c r="G1249">
        <v>1</v>
      </c>
      <c r="H1249">
        <v>8</v>
      </c>
      <c r="I1249">
        <v>0</v>
      </c>
      <c r="J1249">
        <v>63.2</v>
      </c>
      <c r="K1249">
        <v>33</v>
      </c>
      <c r="L1249">
        <v>4.6649210932929401</v>
      </c>
      <c r="M1249">
        <v>3.2513086407799299</v>
      </c>
      <c r="N1249">
        <v>0.84816747150780802</v>
      </c>
      <c r="O1249">
        <v>0.27472527472527403</v>
      </c>
      <c r="P1249">
        <v>0.29487179487179399</v>
      </c>
      <c r="Q1249">
        <v>4.5235598480416401</v>
      </c>
      <c r="R1249">
        <v>3.89759122683766</v>
      </c>
      <c r="S1249">
        <v>0.47892111539840698</v>
      </c>
      <c r="T1249">
        <v>7.0532018813219937</v>
      </c>
      <c r="U1249">
        <v>1.5392668927363899</v>
      </c>
    </row>
    <row r="1250" spans="1:21" x14ac:dyDescent="0.45">
      <c r="A1250">
        <v>1970</v>
      </c>
      <c r="B1250" t="s">
        <v>1069</v>
      </c>
      <c r="C1250" t="s">
        <v>37</v>
      </c>
      <c r="D1250">
        <v>15</v>
      </c>
      <c r="E1250">
        <v>10</v>
      </c>
      <c r="F1250">
        <v>0.66666666666666663</v>
      </c>
      <c r="G1250">
        <v>4</v>
      </c>
      <c r="H1250">
        <v>2</v>
      </c>
      <c r="I1250">
        <v>0</v>
      </c>
      <c r="J1250">
        <v>68.099999999999994</v>
      </c>
      <c r="K1250">
        <v>42</v>
      </c>
      <c r="L1250">
        <v>5.5317101992702096</v>
      </c>
      <c r="M1250">
        <v>5.0048806564825696</v>
      </c>
      <c r="N1250">
        <v>0.65853692848454903</v>
      </c>
      <c r="O1250">
        <v>0.249027237354085</v>
      </c>
      <c r="P1250">
        <v>0.28095238095238001</v>
      </c>
      <c r="Q1250">
        <v>3.4243920281196498</v>
      </c>
      <c r="R1250">
        <v>4.1604350122992599</v>
      </c>
      <c r="S1250">
        <v>0.476042419672012</v>
      </c>
      <c r="T1250">
        <v>5.1412581324577298</v>
      </c>
      <c r="U1250">
        <v>1.4926837045649699</v>
      </c>
    </row>
    <row r="1251" spans="1:21" x14ac:dyDescent="0.45">
      <c r="A1251">
        <v>2021</v>
      </c>
      <c r="B1251" t="s">
        <v>1660</v>
      </c>
      <c r="C1251" t="s">
        <v>56</v>
      </c>
      <c r="D1251">
        <v>15</v>
      </c>
      <c r="E1251">
        <v>15</v>
      </c>
      <c r="F1251">
        <v>1</v>
      </c>
      <c r="G1251">
        <v>3</v>
      </c>
      <c r="H1251">
        <v>3</v>
      </c>
      <c r="I1251">
        <v>0</v>
      </c>
      <c r="J1251">
        <v>68.099999999999994</v>
      </c>
      <c r="K1251">
        <v>63</v>
      </c>
      <c r="L1251">
        <v>8.2975615932231293</v>
      </c>
      <c r="M1251">
        <v>3.8195124794201698</v>
      </c>
      <c r="N1251">
        <v>1.44878059564213</v>
      </c>
      <c r="O1251">
        <v>0.24163568773234201</v>
      </c>
      <c r="P1251">
        <v>0.27692307692307599</v>
      </c>
      <c r="Q1251">
        <v>4.7414637675560698</v>
      </c>
      <c r="R1251">
        <v>4.8236927821393696</v>
      </c>
      <c r="S1251">
        <v>0.47576043009757901</v>
      </c>
      <c r="T1251">
        <v>5.1382126450538532</v>
      </c>
      <c r="U1251">
        <v>1.3756098584884899</v>
      </c>
    </row>
    <row r="1252" spans="1:21" x14ac:dyDescent="0.45">
      <c r="A1252">
        <v>2017</v>
      </c>
      <c r="B1252" t="s">
        <v>363</v>
      </c>
      <c r="C1252" t="s">
        <v>43</v>
      </c>
      <c r="D1252">
        <v>22</v>
      </c>
      <c r="E1252">
        <v>22</v>
      </c>
      <c r="F1252">
        <v>1</v>
      </c>
      <c r="G1252">
        <v>8</v>
      </c>
      <c r="H1252">
        <v>7</v>
      </c>
      <c r="I1252">
        <v>0</v>
      </c>
      <c r="J1252">
        <v>115.2</v>
      </c>
      <c r="K1252">
        <v>78</v>
      </c>
      <c r="L1252">
        <v>6.0691647988939703</v>
      </c>
      <c r="M1252">
        <v>3.1902020096750401</v>
      </c>
      <c r="N1252">
        <v>1.32276668693843</v>
      </c>
      <c r="O1252">
        <v>0.27628865979381401</v>
      </c>
      <c r="P1252">
        <v>0.3</v>
      </c>
      <c r="Q1252">
        <v>5.2910667477537201</v>
      </c>
      <c r="R1252">
        <v>4.99049288134424</v>
      </c>
      <c r="S1252">
        <v>0.47459769248962402</v>
      </c>
      <c r="T1252">
        <v>3.4947648265145044</v>
      </c>
      <c r="U1252">
        <v>1.51296843277271</v>
      </c>
    </row>
    <row r="1253" spans="1:21" x14ac:dyDescent="0.45">
      <c r="A1253">
        <v>2009</v>
      </c>
      <c r="B1253" t="s">
        <v>1851</v>
      </c>
      <c r="C1253" t="s">
        <v>762</v>
      </c>
      <c r="D1253">
        <v>12</v>
      </c>
      <c r="E1253">
        <v>12</v>
      </c>
      <c r="F1253">
        <v>1</v>
      </c>
      <c r="G1253">
        <v>4</v>
      </c>
      <c r="H1253">
        <v>5</v>
      </c>
      <c r="I1253">
        <v>0</v>
      </c>
      <c r="J1253">
        <v>63</v>
      </c>
      <c r="K1253">
        <v>38</v>
      </c>
      <c r="L1253">
        <v>5.4285712642193902</v>
      </c>
      <c r="M1253">
        <v>3.57142846330223</v>
      </c>
      <c r="N1253">
        <v>1.4285713853208899</v>
      </c>
      <c r="O1253">
        <v>0.31203007518796899</v>
      </c>
      <c r="P1253">
        <v>0.33486238532110002</v>
      </c>
      <c r="Q1253">
        <v>5.2857141256873001</v>
      </c>
      <c r="R1253">
        <v>5.2399408372891996</v>
      </c>
      <c r="S1253">
        <v>0.47398889064788802</v>
      </c>
      <c r="T1253">
        <v>6.3988500237464878</v>
      </c>
      <c r="U1253">
        <v>1.71428566238507</v>
      </c>
    </row>
    <row r="1254" spans="1:21" x14ac:dyDescent="0.45">
      <c r="A1254">
        <v>2006</v>
      </c>
      <c r="B1254" t="s">
        <v>1679</v>
      </c>
      <c r="C1254" t="s">
        <v>49</v>
      </c>
      <c r="D1254">
        <v>20</v>
      </c>
      <c r="E1254">
        <v>20</v>
      </c>
      <c r="F1254">
        <v>1</v>
      </c>
      <c r="G1254">
        <v>3</v>
      </c>
      <c r="H1254">
        <v>8</v>
      </c>
      <c r="I1254">
        <v>0</v>
      </c>
      <c r="J1254">
        <v>103</v>
      </c>
      <c r="K1254">
        <v>59</v>
      </c>
      <c r="L1254">
        <v>5.15533980582524</v>
      </c>
      <c r="M1254">
        <v>3.9320388349514501</v>
      </c>
      <c r="N1254">
        <v>1.2233009708737801</v>
      </c>
      <c r="O1254">
        <v>0.239294710327455</v>
      </c>
      <c r="P1254">
        <v>0.25</v>
      </c>
      <c r="Q1254">
        <v>4.8058252427184396</v>
      </c>
      <c r="R1254">
        <v>5.28267010994327</v>
      </c>
      <c r="S1254">
        <v>0.47391545772552401</v>
      </c>
      <c r="T1254">
        <v>3.8387152075767448</v>
      </c>
      <c r="U1254">
        <v>1.3592233009708701</v>
      </c>
    </row>
    <row r="1255" spans="1:21" x14ac:dyDescent="0.45">
      <c r="A1255">
        <v>1923</v>
      </c>
      <c r="B1255" t="s">
        <v>1730</v>
      </c>
      <c r="C1255" t="s">
        <v>762</v>
      </c>
      <c r="D1255">
        <v>12</v>
      </c>
      <c r="E1255">
        <v>9</v>
      </c>
      <c r="F1255">
        <v>0.75</v>
      </c>
      <c r="G1255">
        <v>3</v>
      </c>
      <c r="H1255">
        <v>7</v>
      </c>
      <c r="I1255">
        <v>0</v>
      </c>
      <c r="J1255">
        <v>63.2</v>
      </c>
      <c r="K1255">
        <v>26</v>
      </c>
      <c r="L1255">
        <v>3.6753908350126401</v>
      </c>
      <c r="M1255">
        <v>2.8272237192404899</v>
      </c>
      <c r="N1255">
        <v>0.28272237192404898</v>
      </c>
      <c r="O1255">
        <v>0.27436823104693098</v>
      </c>
      <c r="P1255">
        <v>0.29718875502008002</v>
      </c>
      <c r="Q1255">
        <v>4.9476415086708698</v>
      </c>
      <c r="R1255">
        <v>3.7604472222688998</v>
      </c>
      <c r="S1255">
        <v>0.47224171832203798</v>
      </c>
      <c r="T1255">
        <v>6.375263197347512</v>
      </c>
      <c r="U1255">
        <v>1.5078526502615901</v>
      </c>
    </row>
    <row r="1256" spans="1:21" x14ac:dyDescent="0.45">
      <c r="A1256">
        <v>1928</v>
      </c>
      <c r="B1256" t="s">
        <v>1734</v>
      </c>
      <c r="C1256" t="s">
        <v>271</v>
      </c>
      <c r="D1256">
        <v>14</v>
      </c>
      <c r="E1256">
        <v>10</v>
      </c>
      <c r="F1256">
        <v>0.7142857142857143</v>
      </c>
      <c r="G1256">
        <v>4</v>
      </c>
      <c r="H1256">
        <v>7</v>
      </c>
      <c r="I1256">
        <v>0</v>
      </c>
      <c r="J1256">
        <v>78</v>
      </c>
      <c r="K1256">
        <v>32</v>
      </c>
      <c r="L1256">
        <v>3.6923076923076898</v>
      </c>
      <c r="M1256">
        <v>4.8461538461538396</v>
      </c>
      <c r="N1256">
        <v>0.23076923076923</v>
      </c>
      <c r="O1256">
        <v>0.24501424501424501</v>
      </c>
      <c r="P1256">
        <v>0.264984227129337</v>
      </c>
      <c r="Q1256">
        <v>4.9615384615384599</v>
      </c>
      <c r="R1256">
        <v>4.3475143921680903</v>
      </c>
      <c r="S1256">
        <v>0.46992808580398499</v>
      </c>
      <c r="T1256">
        <v>5.4377392785889693</v>
      </c>
      <c r="U1256">
        <v>1.6410256410256401</v>
      </c>
    </row>
    <row r="1257" spans="1:21" x14ac:dyDescent="0.45">
      <c r="A1257">
        <v>1945</v>
      </c>
      <c r="B1257" t="s">
        <v>1014</v>
      </c>
      <c r="C1257" t="s">
        <v>106</v>
      </c>
      <c r="D1257">
        <v>23</v>
      </c>
      <c r="E1257">
        <v>21</v>
      </c>
      <c r="F1257">
        <v>0.91304347826086951</v>
      </c>
      <c r="G1257">
        <v>6</v>
      </c>
      <c r="H1257">
        <v>8</v>
      </c>
      <c r="I1257">
        <v>0</v>
      </c>
      <c r="J1257">
        <v>144.1</v>
      </c>
      <c r="K1257">
        <v>50</v>
      </c>
      <c r="L1257">
        <v>3.1177836790189901</v>
      </c>
      <c r="M1257">
        <v>5.48729927507343</v>
      </c>
      <c r="N1257">
        <v>0.43648971506265899</v>
      </c>
      <c r="O1257">
        <v>0.222018348623853</v>
      </c>
      <c r="P1257">
        <v>0.233606557377049</v>
      </c>
      <c r="Q1257">
        <v>3.3048506997601299</v>
      </c>
      <c r="R1257">
        <v>4.4771304445581297</v>
      </c>
      <c r="S1257">
        <v>0.46778550744056702</v>
      </c>
      <c r="T1257">
        <v>3.2948370524074719</v>
      </c>
      <c r="U1257">
        <v>1.4480373086999301</v>
      </c>
    </row>
    <row r="1258" spans="1:21" x14ac:dyDescent="0.45">
      <c r="A1258">
        <v>1948</v>
      </c>
      <c r="B1258" t="s">
        <v>986</v>
      </c>
      <c r="C1258" t="s">
        <v>322</v>
      </c>
      <c r="D1258">
        <v>17</v>
      </c>
      <c r="E1258">
        <v>9</v>
      </c>
      <c r="F1258">
        <v>0.52941176470588236</v>
      </c>
      <c r="G1258">
        <v>6</v>
      </c>
      <c r="H1258">
        <v>3</v>
      </c>
      <c r="I1258">
        <v>0</v>
      </c>
      <c r="J1258">
        <v>64</v>
      </c>
      <c r="K1258">
        <v>29</v>
      </c>
      <c r="L1258">
        <v>4.078125</v>
      </c>
      <c r="M1258">
        <v>4.921875</v>
      </c>
      <c r="N1258">
        <v>0.703125</v>
      </c>
      <c r="O1258">
        <v>0.22466960352422899</v>
      </c>
      <c r="P1258">
        <v>0.238341968911917</v>
      </c>
      <c r="Q1258">
        <v>3.234375</v>
      </c>
      <c r="R1258">
        <v>4.5506112098693796</v>
      </c>
      <c r="S1258">
        <v>0.46509701013565002</v>
      </c>
      <c r="T1258">
        <v>4.4321009201161941</v>
      </c>
      <c r="U1258">
        <v>1.34375</v>
      </c>
    </row>
    <row r="1259" spans="1:21" x14ac:dyDescent="0.45">
      <c r="A1259">
        <v>1930</v>
      </c>
      <c r="B1259" t="s">
        <v>1800</v>
      </c>
      <c r="C1259" t="s">
        <v>37</v>
      </c>
      <c r="D1259">
        <v>9</v>
      </c>
      <c r="E1259">
        <v>7</v>
      </c>
      <c r="F1259">
        <v>0.77777777777777779</v>
      </c>
      <c r="G1259">
        <v>4</v>
      </c>
      <c r="H1259">
        <v>3</v>
      </c>
      <c r="I1259">
        <v>0</v>
      </c>
      <c r="J1259">
        <v>58</v>
      </c>
      <c r="K1259">
        <v>23</v>
      </c>
      <c r="L1259">
        <v>3.5689655172413701</v>
      </c>
      <c r="M1259">
        <v>4.9655172413793096</v>
      </c>
      <c r="N1259">
        <v>0.62068965517241304</v>
      </c>
      <c r="O1259">
        <v>0.26637554585152801</v>
      </c>
      <c r="P1259">
        <v>0.28217821782178198</v>
      </c>
      <c r="Q1259">
        <v>5.1206896551724101</v>
      </c>
      <c r="R1259">
        <v>5.2464529497869998</v>
      </c>
      <c r="S1259">
        <v>0.46465271711349398</v>
      </c>
      <c r="T1259">
        <v>8.3637489080428917</v>
      </c>
      <c r="U1259">
        <v>1.6034482758620601</v>
      </c>
    </row>
    <row r="1260" spans="1:21" x14ac:dyDescent="0.45">
      <c r="A1260">
        <v>1997</v>
      </c>
      <c r="B1260" t="s">
        <v>2110</v>
      </c>
      <c r="C1260" t="s">
        <v>82</v>
      </c>
      <c r="D1260">
        <v>14</v>
      </c>
      <c r="E1260">
        <v>14</v>
      </c>
      <c r="F1260">
        <v>1</v>
      </c>
      <c r="G1260">
        <v>3</v>
      </c>
      <c r="H1260">
        <v>5</v>
      </c>
      <c r="I1260">
        <v>0</v>
      </c>
      <c r="J1260">
        <v>69.2</v>
      </c>
      <c r="K1260">
        <v>44</v>
      </c>
      <c r="L1260">
        <v>5.6842107338138099</v>
      </c>
      <c r="M1260">
        <v>4.2631580503603503</v>
      </c>
      <c r="N1260">
        <v>1.2918660758667699</v>
      </c>
      <c r="O1260">
        <v>0.33660130718954201</v>
      </c>
      <c r="P1260">
        <v>0.36904761904761901</v>
      </c>
      <c r="Q1260">
        <v>7.3636366324406097</v>
      </c>
      <c r="R1260">
        <v>5.1761973569764397</v>
      </c>
      <c r="S1260">
        <v>0.46359410881996099</v>
      </c>
      <c r="T1260">
        <v>5.3644461163452632</v>
      </c>
      <c r="U1260">
        <v>1.9521531813097901</v>
      </c>
    </row>
    <row r="1261" spans="1:21" x14ac:dyDescent="0.45">
      <c r="A1261">
        <v>1999</v>
      </c>
      <c r="B1261" t="s">
        <v>1579</v>
      </c>
      <c r="C1261" t="s">
        <v>85</v>
      </c>
      <c r="D1261">
        <v>15</v>
      </c>
      <c r="E1261">
        <v>15</v>
      </c>
      <c r="F1261">
        <v>1</v>
      </c>
      <c r="G1261">
        <v>8</v>
      </c>
      <c r="H1261">
        <v>4</v>
      </c>
      <c r="I1261">
        <v>0</v>
      </c>
      <c r="J1261">
        <v>84</v>
      </c>
      <c r="K1261">
        <v>46</v>
      </c>
      <c r="L1261">
        <v>4.9285718762145097</v>
      </c>
      <c r="M1261">
        <v>5.6785719443341103</v>
      </c>
      <c r="N1261">
        <v>0.96428580186805701</v>
      </c>
      <c r="O1261">
        <v>0.22977346278317101</v>
      </c>
      <c r="P1261">
        <v>0.244094488188976</v>
      </c>
      <c r="Q1261">
        <v>4.5000004087176002</v>
      </c>
      <c r="R1261">
        <v>5.3957590704331997</v>
      </c>
      <c r="S1261">
        <v>0.46330201625823902</v>
      </c>
      <c r="T1261">
        <v>5.0036617755889816</v>
      </c>
      <c r="U1261">
        <v>1.47619061026714</v>
      </c>
    </row>
    <row r="1262" spans="1:21" x14ac:dyDescent="0.45">
      <c r="A1262">
        <v>1981</v>
      </c>
      <c r="B1262" t="s">
        <v>1602</v>
      </c>
      <c r="C1262" t="s">
        <v>43</v>
      </c>
      <c r="D1262">
        <v>14</v>
      </c>
      <c r="E1262">
        <v>14</v>
      </c>
      <c r="F1262">
        <v>1</v>
      </c>
      <c r="G1262">
        <v>3</v>
      </c>
      <c r="H1262">
        <v>5</v>
      </c>
      <c r="I1262">
        <v>0</v>
      </c>
      <c r="J1262">
        <v>66.2</v>
      </c>
      <c r="K1262">
        <v>53</v>
      </c>
      <c r="L1262">
        <v>7.1549994541168598</v>
      </c>
      <c r="M1262">
        <v>3.5099997322082701</v>
      </c>
      <c r="N1262">
        <v>1.0799999176025401</v>
      </c>
      <c r="O1262">
        <v>0.24334600760456199</v>
      </c>
      <c r="P1262">
        <v>0.27722772277227697</v>
      </c>
      <c r="Q1262">
        <v>4.5899996498108102</v>
      </c>
      <c r="R1262">
        <v>3.8302388969421401</v>
      </c>
      <c r="S1262">
        <v>0.46022826433181702</v>
      </c>
      <c r="T1262">
        <v>5.3254984872681685</v>
      </c>
      <c r="U1262">
        <v>1.3499998970031799</v>
      </c>
    </row>
    <row r="1263" spans="1:21" x14ac:dyDescent="0.45">
      <c r="A1263">
        <v>1921</v>
      </c>
      <c r="B1263" t="s">
        <v>1351</v>
      </c>
      <c r="C1263" t="s">
        <v>762</v>
      </c>
      <c r="D1263">
        <v>13</v>
      </c>
      <c r="E1263">
        <v>11</v>
      </c>
      <c r="F1263">
        <v>0.84615384615384615</v>
      </c>
      <c r="G1263">
        <v>5</v>
      </c>
      <c r="H1263">
        <v>4</v>
      </c>
      <c r="I1263">
        <v>0</v>
      </c>
      <c r="J1263">
        <v>89.2</v>
      </c>
      <c r="K1263">
        <v>43</v>
      </c>
      <c r="L1263">
        <v>4.3159834163689004</v>
      </c>
      <c r="M1263">
        <v>2.5092926839354099</v>
      </c>
      <c r="N1263">
        <v>0.80297365885933103</v>
      </c>
      <c r="O1263">
        <v>0.29888268156424502</v>
      </c>
      <c r="P1263">
        <v>0.32247557003257299</v>
      </c>
      <c r="Q1263">
        <v>4.01486829429665</v>
      </c>
      <c r="R1263">
        <v>4.2739082832579101</v>
      </c>
      <c r="S1263">
        <v>0.45966280577704299</v>
      </c>
      <c r="T1263">
        <v>5.7281057335293051</v>
      </c>
      <c r="U1263">
        <v>1.47211837457544</v>
      </c>
    </row>
    <row r="1264" spans="1:21" x14ac:dyDescent="0.45">
      <c r="A1264">
        <v>1992</v>
      </c>
      <c r="B1264" t="s">
        <v>715</v>
      </c>
      <c r="C1264" t="s">
        <v>46</v>
      </c>
      <c r="D1264">
        <v>9</v>
      </c>
      <c r="E1264">
        <v>9</v>
      </c>
      <c r="F1264">
        <v>1</v>
      </c>
      <c r="G1264">
        <v>3</v>
      </c>
      <c r="H1264">
        <v>3</v>
      </c>
      <c r="I1264">
        <v>0</v>
      </c>
      <c r="J1264">
        <v>60</v>
      </c>
      <c r="K1264">
        <v>42</v>
      </c>
      <c r="L1264">
        <v>6.2999991989136701</v>
      </c>
      <c r="M1264">
        <v>4.7999993896485096</v>
      </c>
      <c r="N1264">
        <v>0.89999988555909605</v>
      </c>
      <c r="O1264">
        <v>0.194570135746606</v>
      </c>
      <c r="P1264">
        <v>0.21387283236994201</v>
      </c>
      <c r="Q1264">
        <v>3.4499995613098702</v>
      </c>
      <c r="R1264">
        <v>4.3833180300394901</v>
      </c>
      <c r="S1264">
        <v>0.45915830135345398</v>
      </c>
      <c r="T1264">
        <v>8.264849424362172</v>
      </c>
      <c r="U1264">
        <v>1.2499998410543001</v>
      </c>
    </row>
    <row r="1265" spans="1:21" x14ac:dyDescent="0.45">
      <c r="A1265">
        <v>2020</v>
      </c>
      <c r="B1265" t="s">
        <v>1216</v>
      </c>
      <c r="C1265" t="s">
        <v>43</v>
      </c>
      <c r="D1265">
        <v>9</v>
      </c>
      <c r="E1265">
        <v>9</v>
      </c>
      <c r="F1265">
        <v>1</v>
      </c>
      <c r="G1265">
        <v>5</v>
      </c>
      <c r="H1265">
        <v>2</v>
      </c>
      <c r="I1265">
        <v>0</v>
      </c>
      <c r="J1265">
        <v>45.2</v>
      </c>
      <c r="K1265">
        <v>39</v>
      </c>
      <c r="L1265">
        <v>7.6861305307952899</v>
      </c>
      <c r="M1265">
        <v>4.3357659404486197</v>
      </c>
      <c r="N1265">
        <v>0.98540135010196095</v>
      </c>
      <c r="O1265">
        <v>0.206060606060606</v>
      </c>
      <c r="P1265">
        <v>0.23966942148760301</v>
      </c>
      <c r="Q1265">
        <v>3.7445251303874501</v>
      </c>
      <c r="R1265">
        <v>4.54908339770083</v>
      </c>
      <c r="S1265">
        <v>0.45562484860420199</v>
      </c>
      <c r="T1265">
        <v>8.2012472748756355</v>
      </c>
      <c r="U1265">
        <v>1.2262772356824401</v>
      </c>
    </row>
    <row r="1266" spans="1:21" x14ac:dyDescent="0.45">
      <c r="A1266">
        <v>2011</v>
      </c>
      <c r="B1266" t="s">
        <v>1500</v>
      </c>
      <c r="C1266" t="s">
        <v>43</v>
      </c>
      <c r="D1266">
        <v>27</v>
      </c>
      <c r="E1266">
        <v>27</v>
      </c>
      <c r="F1266">
        <v>1</v>
      </c>
      <c r="G1266">
        <v>13</v>
      </c>
      <c r="H1266">
        <v>6</v>
      </c>
      <c r="I1266">
        <v>0</v>
      </c>
      <c r="J1266">
        <v>156.1</v>
      </c>
      <c r="K1266">
        <v>110</v>
      </c>
      <c r="L1266">
        <v>6.3326221892189896</v>
      </c>
      <c r="M1266">
        <v>3.9147118987899199</v>
      </c>
      <c r="N1266">
        <v>0.97867797469747997</v>
      </c>
      <c r="O1266">
        <v>0.24297520661156999</v>
      </c>
      <c r="P1266">
        <v>0.27196652719665199</v>
      </c>
      <c r="Q1266">
        <v>4.3176969471947597</v>
      </c>
      <c r="R1266">
        <v>4.5861537748418897</v>
      </c>
      <c r="S1266">
        <v>0.45259028673171903</v>
      </c>
      <c r="T1266">
        <v>2.7155417203903145</v>
      </c>
      <c r="U1266">
        <v>1.3752664350324</v>
      </c>
    </row>
    <row r="1267" spans="1:21" x14ac:dyDescent="0.45">
      <c r="A1267">
        <v>2008</v>
      </c>
      <c r="B1267" t="s">
        <v>234</v>
      </c>
      <c r="C1267" t="s">
        <v>106</v>
      </c>
      <c r="D1267">
        <v>15</v>
      </c>
      <c r="E1267">
        <v>15</v>
      </c>
      <c r="F1267">
        <v>1</v>
      </c>
      <c r="G1267">
        <v>2</v>
      </c>
      <c r="H1267">
        <v>9</v>
      </c>
      <c r="I1267">
        <v>0</v>
      </c>
      <c r="J1267">
        <v>75</v>
      </c>
      <c r="K1267">
        <v>71</v>
      </c>
      <c r="L1267">
        <v>8.5200008666993003</v>
      </c>
      <c r="M1267">
        <v>4.8000004882812997</v>
      </c>
      <c r="N1267">
        <v>1.32000013427735</v>
      </c>
      <c r="O1267">
        <v>0.29677419354838702</v>
      </c>
      <c r="P1267">
        <v>0.355263157894736</v>
      </c>
      <c r="Q1267">
        <v>6.7200006835938098</v>
      </c>
      <c r="R1267">
        <v>4.8253517856174204</v>
      </c>
      <c r="S1267">
        <v>0.450963884592056</v>
      </c>
      <c r="T1267">
        <v>4.8704099535942049</v>
      </c>
      <c r="U1267">
        <v>1.7600001790364701</v>
      </c>
    </row>
    <row r="1268" spans="1:21" x14ac:dyDescent="0.45">
      <c r="A1268">
        <v>1952</v>
      </c>
      <c r="B1268" t="s">
        <v>1286</v>
      </c>
      <c r="C1268" t="s">
        <v>106</v>
      </c>
      <c r="D1268">
        <v>13</v>
      </c>
      <c r="E1268">
        <v>10</v>
      </c>
      <c r="F1268">
        <v>0.76923076923076927</v>
      </c>
      <c r="G1268">
        <v>5</v>
      </c>
      <c r="H1268">
        <v>4</v>
      </c>
      <c r="I1268">
        <v>0</v>
      </c>
      <c r="J1268">
        <v>76.2</v>
      </c>
      <c r="K1268">
        <v>23</v>
      </c>
      <c r="L1268">
        <v>2.6999987461261701</v>
      </c>
      <c r="M1268">
        <v>4.2260849939366203</v>
      </c>
      <c r="N1268">
        <v>0.82173874882100995</v>
      </c>
      <c r="O1268">
        <v>0.25083612040133701</v>
      </c>
      <c r="P1268">
        <v>0.25278810408921898</v>
      </c>
      <c r="Q1268">
        <v>3.8739112444419002</v>
      </c>
      <c r="R1268">
        <v>4.4646622024280997</v>
      </c>
      <c r="S1268">
        <v>0.44932052493095398</v>
      </c>
      <c r="T1268">
        <v>5.599225002985734</v>
      </c>
      <c r="U1268">
        <v>1.4478254145893901</v>
      </c>
    </row>
    <row r="1269" spans="1:21" x14ac:dyDescent="0.45">
      <c r="A1269">
        <v>1976</v>
      </c>
      <c r="B1269" t="s">
        <v>933</v>
      </c>
      <c r="C1269" t="s">
        <v>68</v>
      </c>
      <c r="D1269">
        <v>11</v>
      </c>
      <c r="E1269">
        <v>11</v>
      </c>
      <c r="F1269">
        <v>1</v>
      </c>
      <c r="G1269">
        <v>4</v>
      </c>
      <c r="H1269">
        <v>5</v>
      </c>
      <c r="I1269">
        <v>0</v>
      </c>
      <c r="J1269">
        <v>70.2</v>
      </c>
      <c r="K1269">
        <v>27</v>
      </c>
      <c r="L1269">
        <v>3.4386789977826502</v>
      </c>
      <c r="M1269">
        <v>2.16509418378907</v>
      </c>
      <c r="N1269">
        <v>0.76415088839614498</v>
      </c>
      <c r="O1269">
        <v>0.234848484848484</v>
      </c>
      <c r="P1269">
        <v>0.24242424242424199</v>
      </c>
      <c r="Q1269">
        <v>3.0566035535845799</v>
      </c>
      <c r="R1269">
        <v>3.7787600735915299</v>
      </c>
      <c r="S1269">
        <v>0.447215795516967</v>
      </c>
      <c r="T1269">
        <v>6.5862689885226047</v>
      </c>
      <c r="U1269">
        <v>1.1179244478388</v>
      </c>
    </row>
    <row r="1270" spans="1:21" x14ac:dyDescent="0.45">
      <c r="A1270">
        <v>1979</v>
      </c>
      <c r="B1270" t="s">
        <v>1804</v>
      </c>
      <c r="C1270" t="s">
        <v>30</v>
      </c>
      <c r="D1270">
        <v>12</v>
      </c>
      <c r="E1270">
        <v>12</v>
      </c>
      <c r="F1270">
        <v>1</v>
      </c>
      <c r="G1270">
        <v>0</v>
      </c>
      <c r="H1270">
        <v>7</v>
      </c>
      <c r="I1270">
        <v>0</v>
      </c>
      <c r="J1270">
        <v>61.1</v>
      </c>
      <c r="K1270">
        <v>65</v>
      </c>
      <c r="L1270">
        <v>9.5380454556932506</v>
      </c>
      <c r="M1270">
        <v>3.5217398605636601</v>
      </c>
      <c r="N1270">
        <v>1.76086993028183</v>
      </c>
      <c r="O1270">
        <v>0.261224489795918</v>
      </c>
      <c r="P1270">
        <v>0.30952380952380898</v>
      </c>
      <c r="Q1270">
        <v>5.1358706299886698</v>
      </c>
      <c r="R1270">
        <v>4.4278180528003199</v>
      </c>
      <c r="S1270">
        <v>0.44699463248252802</v>
      </c>
      <c r="T1270">
        <v>6.0344275385141275</v>
      </c>
      <c r="U1270">
        <v>1.4347829061555599</v>
      </c>
    </row>
    <row r="1271" spans="1:21" x14ac:dyDescent="0.45">
      <c r="A1271">
        <v>1993</v>
      </c>
      <c r="B1271" t="s">
        <v>1527</v>
      </c>
      <c r="C1271" t="s">
        <v>184</v>
      </c>
      <c r="D1271">
        <v>8</v>
      </c>
      <c r="E1271">
        <v>8</v>
      </c>
      <c r="F1271">
        <v>1</v>
      </c>
      <c r="G1271">
        <v>1</v>
      </c>
      <c r="H1271">
        <v>4</v>
      </c>
      <c r="I1271">
        <v>0</v>
      </c>
      <c r="J1271">
        <v>45</v>
      </c>
      <c r="K1271">
        <v>23</v>
      </c>
      <c r="L1271">
        <v>4.5999999999999996</v>
      </c>
      <c r="M1271">
        <v>3.6</v>
      </c>
      <c r="N1271">
        <v>0.8</v>
      </c>
      <c r="O1271">
        <v>0.232954545454545</v>
      </c>
      <c r="P1271">
        <v>0.24832214765100599</v>
      </c>
      <c r="Q1271">
        <v>4.4000000000000004</v>
      </c>
      <c r="R1271">
        <v>4.4550143877665196</v>
      </c>
      <c r="S1271">
        <v>0.44634062051772999</v>
      </c>
      <c r="T1271">
        <v>9.0383975654840327</v>
      </c>
      <c r="U1271">
        <v>1.31111111111111</v>
      </c>
    </row>
    <row r="1272" spans="1:21" x14ac:dyDescent="0.45">
      <c r="A1272">
        <v>2007</v>
      </c>
      <c r="B1272" t="s">
        <v>1925</v>
      </c>
      <c r="C1272" t="s">
        <v>43</v>
      </c>
      <c r="D1272">
        <v>13</v>
      </c>
      <c r="E1272">
        <v>13</v>
      </c>
      <c r="F1272">
        <v>1</v>
      </c>
      <c r="G1272">
        <v>3</v>
      </c>
      <c r="H1272">
        <v>8</v>
      </c>
      <c r="I1272">
        <v>0</v>
      </c>
      <c r="J1272">
        <v>69.099999999999994</v>
      </c>
      <c r="K1272">
        <v>43</v>
      </c>
      <c r="L1272">
        <v>5.5817311787041204</v>
      </c>
      <c r="M1272">
        <v>4.6730772658918198</v>
      </c>
      <c r="N1272">
        <v>0.77884621098197104</v>
      </c>
      <c r="O1272">
        <v>0.28673835125448</v>
      </c>
      <c r="P1272">
        <v>0.32173913043478197</v>
      </c>
      <c r="Q1272">
        <v>5.5817311787041204</v>
      </c>
      <c r="R1272">
        <v>5.0280668103483404</v>
      </c>
      <c r="S1272">
        <v>0.44577798247337302</v>
      </c>
      <c r="T1272">
        <v>5.5550794738989557</v>
      </c>
      <c r="U1272">
        <v>1.6730770458131199</v>
      </c>
    </row>
    <row r="1273" spans="1:21" x14ac:dyDescent="0.45">
      <c r="A1273">
        <v>2019</v>
      </c>
      <c r="B1273" t="s">
        <v>1869</v>
      </c>
      <c r="C1273" t="s">
        <v>121</v>
      </c>
      <c r="D1273">
        <v>16</v>
      </c>
      <c r="E1273">
        <v>16</v>
      </c>
      <c r="F1273">
        <v>1</v>
      </c>
      <c r="G1273">
        <v>3</v>
      </c>
      <c r="H1273">
        <v>4</v>
      </c>
      <c r="I1273">
        <v>0</v>
      </c>
      <c r="J1273">
        <v>82.2</v>
      </c>
      <c r="K1273">
        <v>55</v>
      </c>
      <c r="L1273">
        <v>5.9879028573864996</v>
      </c>
      <c r="M1273">
        <v>3.37499979234512</v>
      </c>
      <c r="N1273">
        <v>1.30645153252069</v>
      </c>
      <c r="O1273">
        <v>0.28955223880596997</v>
      </c>
      <c r="P1273">
        <v>0.31716417910447697</v>
      </c>
      <c r="Q1273">
        <v>5.3346770911261503</v>
      </c>
      <c r="R1273">
        <v>4.9680416258515301</v>
      </c>
      <c r="S1273">
        <v>0.44341021776199302</v>
      </c>
      <c r="T1273">
        <v>4.4895284548401797</v>
      </c>
      <c r="U1273">
        <v>1.5483870015059999</v>
      </c>
    </row>
    <row r="1274" spans="1:21" x14ac:dyDescent="0.45">
      <c r="A1274">
        <v>2001</v>
      </c>
      <c r="B1274" t="s">
        <v>1250</v>
      </c>
      <c r="C1274" t="s">
        <v>37</v>
      </c>
      <c r="D1274">
        <v>18</v>
      </c>
      <c r="E1274">
        <v>18</v>
      </c>
      <c r="F1274">
        <v>1</v>
      </c>
      <c r="G1274">
        <v>3</v>
      </c>
      <c r="H1274">
        <v>7</v>
      </c>
      <c r="I1274">
        <v>0</v>
      </c>
      <c r="J1274">
        <v>104</v>
      </c>
      <c r="K1274">
        <v>53</v>
      </c>
      <c r="L1274">
        <v>4.5865374521393099</v>
      </c>
      <c r="M1274">
        <v>3.46153769972778</v>
      </c>
      <c r="N1274">
        <v>1.2115381949047199</v>
      </c>
      <c r="O1274">
        <v>0.23958333333333301</v>
      </c>
      <c r="P1274">
        <v>0.24605678233438399</v>
      </c>
      <c r="Q1274">
        <v>3.8076914697005599</v>
      </c>
      <c r="R1274">
        <v>5.1356748317121301</v>
      </c>
      <c r="S1274">
        <v>0.438120186328887</v>
      </c>
      <c r="T1274">
        <v>3.943081676959983</v>
      </c>
      <c r="U1274">
        <v>1.2692304899001801</v>
      </c>
    </row>
    <row r="1275" spans="1:21" x14ac:dyDescent="0.45">
      <c r="A1275">
        <v>1993</v>
      </c>
      <c r="B1275" t="s">
        <v>1669</v>
      </c>
      <c r="C1275" t="s">
        <v>240</v>
      </c>
      <c r="D1275">
        <v>15</v>
      </c>
      <c r="E1275">
        <v>15</v>
      </c>
      <c r="F1275">
        <v>1</v>
      </c>
      <c r="G1275">
        <v>6</v>
      </c>
      <c r="H1275">
        <v>6</v>
      </c>
      <c r="I1275">
        <v>0</v>
      </c>
      <c r="J1275">
        <v>83</v>
      </c>
      <c r="K1275">
        <v>48</v>
      </c>
      <c r="L1275">
        <v>5.2048187986793204</v>
      </c>
      <c r="M1275">
        <v>2.9277105742571199</v>
      </c>
      <c r="N1275">
        <v>1.1927709746973401</v>
      </c>
      <c r="O1275">
        <v>0.26443768996960398</v>
      </c>
      <c r="P1275">
        <v>0.281481481481481</v>
      </c>
      <c r="Q1275">
        <v>4.7710838987893798</v>
      </c>
      <c r="R1275">
        <v>4.6389499790143596</v>
      </c>
      <c r="S1275">
        <v>0.43785282969474698</v>
      </c>
      <c r="T1275">
        <v>4.7288105607032671</v>
      </c>
      <c r="U1275">
        <v>1.3734938496514799</v>
      </c>
    </row>
    <row r="1276" spans="1:21" x14ac:dyDescent="0.45">
      <c r="A1276">
        <v>2012</v>
      </c>
      <c r="B1276" t="s">
        <v>1230</v>
      </c>
      <c r="C1276" t="s">
        <v>46</v>
      </c>
      <c r="D1276">
        <v>11</v>
      </c>
      <c r="E1276">
        <v>11</v>
      </c>
      <c r="F1276">
        <v>1</v>
      </c>
      <c r="G1276">
        <v>2</v>
      </c>
      <c r="H1276">
        <v>2</v>
      </c>
      <c r="I1276">
        <v>0</v>
      </c>
      <c r="J1276">
        <v>57.1</v>
      </c>
      <c r="K1276">
        <v>54</v>
      </c>
      <c r="L1276">
        <v>8.4767432460404208</v>
      </c>
      <c r="M1276">
        <v>3.6104647159061001</v>
      </c>
      <c r="N1276">
        <v>1.25581381422821</v>
      </c>
      <c r="O1276">
        <v>0.230046948356807</v>
      </c>
      <c r="P1276">
        <v>0.27152317880794702</v>
      </c>
      <c r="Q1276">
        <v>3.7674414426846301</v>
      </c>
      <c r="R1276">
        <v>4.4898007775075204</v>
      </c>
      <c r="S1276">
        <v>0.43744525313377303</v>
      </c>
      <c r="T1276">
        <v>6.4423755461519301</v>
      </c>
      <c r="U1276">
        <v>1.25581381422821</v>
      </c>
    </row>
    <row r="1277" spans="1:21" x14ac:dyDescent="0.45">
      <c r="A1277">
        <v>2016</v>
      </c>
      <c r="B1277" t="s">
        <v>1584</v>
      </c>
      <c r="C1277" t="s">
        <v>210</v>
      </c>
      <c r="D1277">
        <v>14</v>
      </c>
      <c r="E1277">
        <v>14</v>
      </c>
      <c r="F1277">
        <v>1</v>
      </c>
      <c r="G1277">
        <v>8</v>
      </c>
      <c r="H1277">
        <v>5</v>
      </c>
      <c r="I1277">
        <v>0</v>
      </c>
      <c r="J1277">
        <v>71.2</v>
      </c>
      <c r="K1277">
        <v>72</v>
      </c>
      <c r="L1277">
        <v>9.0418598234054297</v>
      </c>
      <c r="M1277">
        <v>3.7674415930855898</v>
      </c>
      <c r="N1277">
        <v>1.88372079654279</v>
      </c>
      <c r="O1277">
        <v>0.22992700729926999</v>
      </c>
      <c r="P1277">
        <v>0.25668449197860899</v>
      </c>
      <c r="Q1277">
        <v>4.5209299117027104</v>
      </c>
      <c r="R1277">
        <v>5.23958349011279</v>
      </c>
      <c r="S1277">
        <v>0.43736663460731501</v>
      </c>
      <c r="T1277">
        <v>5.0609567718846451</v>
      </c>
      <c r="U1277">
        <v>1.2976743265072599</v>
      </c>
    </row>
    <row r="1278" spans="1:21" x14ac:dyDescent="0.45">
      <c r="A1278">
        <v>1942</v>
      </c>
      <c r="B1278" t="s">
        <v>1255</v>
      </c>
      <c r="C1278" t="s">
        <v>355</v>
      </c>
      <c r="D1278">
        <v>30</v>
      </c>
      <c r="E1278">
        <v>18</v>
      </c>
      <c r="F1278">
        <v>0.6</v>
      </c>
      <c r="G1278">
        <v>4</v>
      </c>
      <c r="H1278">
        <v>13</v>
      </c>
      <c r="I1278">
        <v>1</v>
      </c>
      <c r="J1278">
        <v>165</v>
      </c>
      <c r="K1278">
        <v>58</v>
      </c>
      <c r="L1278">
        <v>3.16363636363636</v>
      </c>
      <c r="M1278">
        <v>5.4</v>
      </c>
      <c r="N1278">
        <v>0.43636363636363601</v>
      </c>
      <c r="O1278">
        <v>0.25</v>
      </c>
      <c r="P1278">
        <v>0.265454545454545</v>
      </c>
      <c r="Q1278">
        <v>3.8181818181818099</v>
      </c>
      <c r="R1278">
        <v>4.2529299085790404</v>
      </c>
      <c r="S1278">
        <v>0.43696546554565402</v>
      </c>
      <c r="T1278">
        <v>2.3596135139465315</v>
      </c>
      <c r="U1278">
        <v>1.5333333333333301</v>
      </c>
    </row>
    <row r="1279" spans="1:21" x14ac:dyDescent="0.45">
      <c r="A1279">
        <v>1995</v>
      </c>
      <c r="B1279" t="s">
        <v>1993</v>
      </c>
      <c r="C1279" t="s">
        <v>46</v>
      </c>
      <c r="D1279">
        <v>10</v>
      </c>
      <c r="E1279">
        <v>10</v>
      </c>
      <c r="F1279">
        <v>1</v>
      </c>
      <c r="G1279">
        <v>3</v>
      </c>
      <c r="H1279">
        <v>3</v>
      </c>
      <c r="I1279">
        <v>0</v>
      </c>
      <c r="J1279">
        <v>50</v>
      </c>
      <c r="K1279">
        <v>38</v>
      </c>
      <c r="L1279">
        <v>6.84000156555211</v>
      </c>
      <c r="M1279">
        <v>3.6000008239747898</v>
      </c>
      <c r="N1279">
        <v>1.44000032958991</v>
      </c>
      <c r="O1279">
        <v>0.303317535545023</v>
      </c>
      <c r="P1279">
        <v>0.33939393939393903</v>
      </c>
      <c r="Q1279">
        <v>5.9400013595584102</v>
      </c>
      <c r="R1279">
        <v>4.9832973777771903</v>
      </c>
      <c r="S1279">
        <v>0.43683663010597201</v>
      </c>
      <c r="T1279">
        <v>7.0767534077167467</v>
      </c>
      <c r="U1279">
        <v>1.6800003845215701</v>
      </c>
    </row>
    <row r="1280" spans="1:21" x14ac:dyDescent="0.45">
      <c r="A1280">
        <v>1973</v>
      </c>
      <c r="B1280" t="s">
        <v>1512</v>
      </c>
      <c r="C1280" t="s">
        <v>168</v>
      </c>
      <c r="D1280">
        <v>10</v>
      </c>
      <c r="E1280">
        <v>7</v>
      </c>
      <c r="F1280">
        <v>0.7</v>
      </c>
      <c r="G1280">
        <v>3</v>
      </c>
      <c r="H1280">
        <v>2</v>
      </c>
      <c r="I1280">
        <v>0</v>
      </c>
      <c r="J1280">
        <v>51.2</v>
      </c>
      <c r="K1280">
        <v>18</v>
      </c>
      <c r="L1280">
        <v>3.135481941788</v>
      </c>
      <c r="M1280">
        <v>5.0516097951028902</v>
      </c>
      <c r="N1280">
        <v>0.348386882420889</v>
      </c>
      <c r="O1280">
        <v>0.266009852216748</v>
      </c>
      <c r="P1280">
        <v>0.28415300546448002</v>
      </c>
      <c r="Q1280">
        <v>4.3548360302611098</v>
      </c>
      <c r="R1280">
        <v>4.2299225717882303</v>
      </c>
      <c r="S1280">
        <v>0.43482467532157898</v>
      </c>
      <c r="T1280">
        <v>7.0441597402095795</v>
      </c>
      <c r="U1280">
        <v>1.6064506244963199</v>
      </c>
    </row>
    <row r="1281" spans="1:21" x14ac:dyDescent="0.45">
      <c r="A1281">
        <v>2023</v>
      </c>
      <c r="B1281" t="s">
        <v>2081</v>
      </c>
      <c r="C1281" t="s">
        <v>40</v>
      </c>
      <c r="D1281">
        <v>12</v>
      </c>
      <c r="E1281">
        <v>12</v>
      </c>
      <c r="F1281">
        <v>1</v>
      </c>
      <c r="G1281">
        <v>1</v>
      </c>
      <c r="H1281">
        <v>3</v>
      </c>
      <c r="I1281">
        <v>0</v>
      </c>
      <c r="J1281">
        <v>52</v>
      </c>
      <c r="K1281">
        <v>58</v>
      </c>
      <c r="L1281">
        <v>10.038461538461499</v>
      </c>
      <c r="M1281">
        <v>2.59615384615384</v>
      </c>
      <c r="N1281">
        <v>1.90384615384615</v>
      </c>
      <c r="O1281">
        <v>0.31944444444444398</v>
      </c>
      <c r="P1281">
        <v>0.39455782312925097</v>
      </c>
      <c r="Q1281">
        <v>6.75</v>
      </c>
      <c r="R1281">
        <v>4.81273266718937</v>
      </c>
      <c r="S1281">
        <v>0.434217900037765</v>
      </c>
      <c r="T1281">
        <v>5.8619416505098272</v>
      </c>
      <c r="U1281">
        <v>1.6153846153846101</v>
      </c>
    </row>
    <row r="1282" spans="1:21" x14ac:dyDescent="0.45">
      <c r="A1282">
        <v>1995</v>
      </c>
      <c r="B1282" t="s">
        <v>1791</v>
      </c>
      <c r="C1282" t="s">
        <v>73</v>
      </c>
      <c r="D1282">
        <v>16</v>
      </c>
      <c r="E1282">
        <v>16</v>
      </c>
      <c r="F1282">
        <v>1</v>
      </c>
      <c r="G1282">
        <v>4</v>
      </c>
      <c r="H1282">
        <v>8</v>
      </c>
      <c r="I1282">
        <v>0</v>
      </c>
      <c r="J1282">
        <v>93.2</v>
      </c>
      <c r="K1282">
        <v>40</v>
      </c>
      <c r="L1282">
        <v>3.8434167875152001</v>
      </c>
      <c r="M1282">
        <v>3.1708188497000398</v>
      </c>
      <c r="N1282">
        <v>1.05693961656668</v>
      </c>
      <c r="O1282">
        <v>0.27297297297297202</v>
      </c>
      <c r="P1282">
        <v>0.28213166144200602</v>
      </c>
      <c r="Q1282">
        <v>5.0925272434576403</v>
      </c>
      <c r="R1282">
        <v>4.96094839477826</v>
      </c>
      <c r="S1282">
        <v>0.43282207846641502</v>
      </c>
      <c r="T1282">
        <v>4.3823235444724524</v>
      </c>
      <c r="U1282">
        <v>1.4306051375751001</v>
      </c>
    </row>
    <row r="1283" spans="1:21" x14ac:dyDescent="0.45">
      <c r="A1283">
        <v>1920</v>
      </c>
      <c r="B1283" t="s">
        <v>1727</v>
      </c>
      <c r="C1283" t="s">
        <v>193</v>
      </c>
      <c r="D1283">
        <v>10</v>
      </c>
      <c r="E1283">
        <v>7</v>
      </c>
      <c r="F1283">
        <v>0.7</v>
      </c>
      <c r="G1283">
        <v>2</v>
      </c>
      <c r="H1283">
        <v>4</v>
      </c>
      <c r="I1283">
        <v>0</v>
      </c>
      <c r="J1283">
        <v>54.2</v>
      </c>
      <c r="K1283">
        <v>12</v>
      </c>
      <c r="L1283">
        <v>1.9756086072639001</v>
      </c>
      <c r="M1283">
        <v>3.29268101210651</v>
      </c>
      <c r="N1283">
        <v>0.32926810121065098</v>
      </c>
      <c r="O1283">
        <v>0.282608695652173</v>
      </c>
      <c r="P1283">
        <v>0.29166666666666602</v>
      </c>
      <c r="Q1283">
        <v>4.9390215181597696</v>
      </c>
      <c r="R1283">
        <v>4.0468875746019197</v>
      </c>
      <c r="S1283">
        <v>0.43192043900489802</v>
      </c>
      <c r="T1283">
        <v>6.9971111118793479</v>
      </c>
      <c r="U1283">
        <v>1.55487714460585</v>
      </c>
    </row>
    <row r="1284" spans="1:21" x14ac:dyDescent="0.45">
      <c r="A1284">
        <v>1991</v>
      </c>
      <c r="B1284" t="s">
        <v>972</v>
      </c>
      <c r="C1284" t="s">
        <v>43</v>
      </c>
      <c r="D1284">
        <v>8</v>
      </c>
      <c r="E1284">
        <v>8</v>
      </c>
      <c r="F1284">
        <v>1</v>
      </c>
      <c r="G1284">
        <v>2</v>
      </c>
      <c r="H1284">
        <v>5</v>
      </c>
      <c r="I1284">
        <v>0</v>
      </c>
      <c r="J1284">
        <v>45</v>
      </c>
      <c r="K1284">
        <v>18</v>
      </c>
      <c r="L1284">
        <v>3.6</v>
      </c>
      <c r="M1284">
        <v>2</v>
      </c>
      <c r="N1284">
        <v>0.8</v>
      </c>
      <c r="O1284">
        <v>0.26436781609195398</v>
      </c>
      <c r="P1284">
        <v>0.27631578947368401</v>
      </c>
      <c r="Q1284">
        <v>3.2</v>
      </c>
      <c r="R1284">
        <v>3.9446196132236002</v>
      </c>
      <c r="S1284">
        <v>0.43014693260192799</v>
      </c>
      <c r="T1284">
        <v>8.7104753851890422</v>
      </c>
      <c r="U1284">
        <v>1.24444444444444</v>
      </c>
    </row>
    <row r="1285" spans="1:21" x14ac:dyDescent="0.45">
      <c r="A1285">
        <v>2011</v>
      </c>
      <c r="B1285" t="s">
        <v>591</v>
      </c>
      <c r="C1285" t="s">
        <v>40</v>
      </c>
      <c r="D1285">
        <v>10</v>
      </c>
      <c r="E1285">
        <v>10</v>
      </c>
      <c r="F1285">
        <v>1</v>
      </c>
      <c r="G1285">
        <v>3</v>
      </c>
      <c r="H1285">
        <v>5</v>
      </c>
      <c r="I1285">
        <v>0</v>
      </c>
      <c r="J1285">
        <v>55.2</v>
      </c>
      <c r="K1285">
        <v>55</v>
      </c>
      <c r="L1285">
        <v>8.8922147563806604</v>
      </c>
      <c r="M1285">
        <v>4.8502989580258102</v>
      </c>
      <c r="N1285">
        <v>0.97005979160516298</v>
      </c>
      <c r="O1285">
        <v>0.24757281553398</v>
      </c>
      <c r="P1285">
        <v>0.31034482758620602</v>
      </c>
      <c r="Q1285">
        <v>3.8802391664206501</v>
      </c>
      <c r="R1285">
        <v>4.0673023582466596</v>
      </c>
      <c r="S1285">
        <v>0.42964836955070401</v>
      </c>
      <c r="T1285">
        <v>6.9603035867214054</v>
      </c>
      <c r="U1285">
        <v>1.4550896874077399</v>
      </c>
    </row>
    <row r="1286" spans="1:21" x14ac:dyDescent="0.45">
      <c r="A1286">
        <v>2022</v>
      </c>
      <c r="B1286" t="s">
        <v>1892</v>
      </c>
      <c r="C1286" t="s">
        <v>106</v>
      </c>
      <c r="D1286">
        <v>12</v>
      </c>
      <c r="E1286">
        <v>12</v>
      </c>
      <c r="F1286">
        <v>1</v>
      </c>
      <c r="G1286">
        <v>1</v>
      </c>
      <c r="H1286">
        <v>5</v>
      </c>
      <c r="I1286">
        <v>0</v>
      </c>
      <c r="J1286">
        <v>61.1</v>
      </c>
      <c r="K1286">
        <v>55</v>
      </c>
      <c r="L1286">
        <v>8.0706523412342097</v>
      </c>
      <c r="M1286">
        <v>2.9347826695397101</v>
      </c>
      <c r="N1286">
        <v>1.46739133476985</v>
      </c>
      <c r="O1286">
        <v>0.27004219409282698</v>
      </c>
      <c r="P1286">
        <v>0.31395348837209303</v>
      </c>
      <c r="Q1286">
        <v>5.42934793864847</v>
      </c>
      <c r="R1286">
        <v>4.5146049437766198</v>
      </c>
      <c r="S1286">
        <v>0.42928627133369401</v>
      </c>
      <c r="T1286">
        <v>5.795364663004869</v>
      </c>
      <c r="U1286">
        <v>1.3695652457851999</v>
      </c>
    </row>
    <row r="1287" spans="1:21" x14ac:dyDescent="0.45">
      <c r="A1287">
        <v>1933</v>
      </c>
      <c r="B1287" t="s">
        <v>795</v>
      </c>
      <c r="C1287" t="s">
        <v>132</v>
      </c>
      <c r="D1287">
        <v>10</v>
      </c>
      <c r="E1287">
        <v>5</v>
      </c>
      <c r="F1287">
        <v>0.5</v>
      </c>
      <c r="G1287">
        <v>1</v>
      </c>
      <c r="H1287">
        <v>3</v>
      </c>
      <c r="I1287">
        <v>0</v>
      </c>
      <c r="J1287">
        <v>48</v>
      </c>
      <c r="K1287">
        <v>9</v>
      </c>
      <c r="L1287">
        <v>1.6875</v>
      </c>
      <c r="M1287">
        <v>1.875</v>
      </c>
      <c r="N1287">
        <v>0.75</v>
      </c>
      <c r="O1287">
        <v>0.21590909090909</v>
      </c>
      <c r="P1287">
        <v>0.20858895705521399</v>
      </c>
      <c r="Q1287">
        <v>2.4375</v>
      </c>
      <c r="R1287">
        <v>4.2959993203481002</v>
      </c>
      <c r="S1287">
        <v>0.42889049649238498</v>
      </c>
      <c r="T1287">
        <v>6.9480260431766361</v>
      </c>
      <c r="U1287">
        <v>1</v>
      </c>
    </row>
    <row r="1288" spans="1:21" x14ac:dyDescent="0.45">
      <c r="A1288">
        <v>1951</v>
      </c>
      <c r="B1288" t="s">
        <v>1290</v>
      </c>
      <c r="C1288" t="s">
        <v>46</v>
      </c>
      <c r="D1288">
        <v>11</v>
      </c>
      <c r="E1288">
        <v>6</v>
      </c>
      <c r="F1288">
        <v>0.54545454545454541</v>
      </c>
      <c r="G1288">
        <v>3</v>
      </c>
      <c r="H1288">
        <v>1</v>
      </c>
      <c r="I1288">
        <v>0</v>
      </c>
      <c r="J1288">
        <v>46.1</v>
      </c>
      <c r="K1288">
        <v>19</v>
      </c>
      <c r="L1288">
        <v>3.6906500141569198</v>
      </c>
      <c r="M1288">
        <v>3.8848947517441301</v>
      </c>
      <c r="N1288">
        <v>0.58273421276161996</v>
      </c>
      <c r="O1288">
        <v>0.26881720430107497</v>
      </c>
      <c r="P1288">
        <v>0.28658536585365801</v>
      </c>
      <c r="Q1288">
        <v>3.8848947517441301</v>
      </c>
      <c r="R1288">
        <v>3.85986990159941</v>
      </c>
      <c r="S1288">
        <v>0.42874130606651301</v>
      </c>
      <c r="T1288">
        <v>6.3141901438886459</v>
      </c>
      <c r="U1288">
        <v>1.51079240345605</v>
      </c>
    </row>
    <row r="1289" spans="1:21" x14ac:dyDescent="0.45">
      <c r="A1289">
        <v>1995</v>
      </c>
      <c r="B1289" t="s">
        <v>1234</v>
      </c>
      <c r="C1289" t="s">
        <v>95</v>
      </c>
      <c r="D1289">
        <v>9</v>
      </c>
      <c r="E1289">
        <v>9</v>
      </c>
      <c r="F1289">
        <v>1</v>
      </c>
      <c r="G1289">
        <v>5</v>
      </c>
      <c r="H1289">
        <v>3</v>
      </c>
      <c r="I1289">
        <v>0</v>
      </c>
      <c r="J1289">
        <v>50</v>
      </c>
      <c r="K1289">
        <v>24</v>
      </c>
      <c r="L1289">
        <v>4.3200009887697499</v>
      </c>
      <c r="M1289">
        <v>3.9600009063722701</v>
      </c>
      <c r="N1289">
        <v>0.90000020599369901</v>
      </c>
      <c r="O1289">
        <v>0.22222222222222199</v>
      </c>
      <c r="P1289">
        <v>0.231788079470198</v>
      </c>
      <c r="Q1289">
        <v>3.78000086517353</v>
      </c>
      <c r="R1289">
        <v>5.0032973823548303</v>
      </c>
      <c r="S1289">
        <v>0.42755785584449701</v>
      </c>
      <c r="T1289">
        <v>7.6960414052009458</v>
      </c>
      <c r="U1289">
        <v>1.24000028381354</v>
      </c>
    </row>
    <row r="1290" spans="1:21" x14ac:dyDescent="0.45">
      <c r="A1290">
        <v>1940</v>
      </c>
      <c r="B1290" t="s">
        <v>1870</v>
      </c>
      <c r="C1290" t="s">
        <v>355</v>
      </c>
      <c r="D1290">
        <v>18</v>
      </c>
      <c r="E1290">
        <v>15</v>
      </c>
      <c r="F1290">
        <v>0.83333333333333337</v>
      </c>
      <c r="G1290">
        <v>2</v>
      </c>
      <c r="H1290">
        <v>9</v>
      </c>
      <c r="I1290">
        <v>2</v>
      </c>
      <c r="J1290">
        <v>99.1</v>
      </c>
      <c r="K1290">
        <v>46</v>
      </c>
      <c r="L1290">
        <v>4.1677867287505004</v>
      </c>
      <c r="M1290">
        <v>5.5268476185604403</v>
      </c>
      <c r="N1290">
        <v>0.81543653388596704</v>
      </c>
      <c r="O1290">
        <v>0.26</v>
      </c>
      <c r="P1290">
        <v>0.27536231884057899</v>
      </c>
      <c r="Q1290">
        <v>5.3456394999191197</v>
      </c>
      <c r="R1290">
        <v>5.0628630147563598</v>
      </c>
      <c r="S1290">
        <v>0.42730063199996898</v>
      </c>
      <c r="T1290">
        <v>3.8457056879997209</v>
      </c>
      <c r="U1290">
        <v>1.66107442087882</v>
      </c>
    </row>
    <row r="1291" spans="1:21" x14ac:dyDescent="0.45">
      <c r="A1291">
        <v>2013</v>
      </c>
      <c r="B1291" t="s">
        <v>758</v>
      </c>
      <c r="C1291" t="s">
        <v>68</v>
      </c>
      <c r="D1291">
        <v>10</v>
      </c>
      <c r="E1291">
        <v>10</v>
      </c>
      <c r="F1291">
        <v>1</v>
      </c>
      <c r="G1291">
        <v>1</v>
      </c>
      <c r="H1291">
        <v>1</v>
      </c>
      <c r="I1291">
        <v>0</v>
      </c>
      <c r="J1291">
        <v>60</v>
      </c>
      <c r="K1291">
        <v>33</v>
      </c>
      <c r="L1291">
        <v>4.95</v>
      </c>
      <c r="M1291">
        <v>5.25</v>
      </c>
      <c r="N1291">
        <v>0.45</v>
      </c>
      <c r="O1291">
        <v>0.21800947867298501</v>
      </c>
      <c r="P1291">
        <v>0.245714285714285</v>
      </c>
      <c r="Q1291">
        <v>1.95</v>
      </c>
      <c r="R1291">
        <v>4.3478543758392298</v>
      </c>
      <c r="S1291">
        <v>0.42082321643829301</v>
      </c>
      <c r="T1291">
        <v>6.8173361063003473</v>
      </c>
      <c r="U1291">
        <v>1.35</v>
      </c>
    </row>
    <row r="1292" spans="1:21" x14ac:dyDescent="0.45">
      <c r="A1292">
        <v>2007</v>
      </c>
      <c r="B1292" t="s">
        <v>1624</v>
      </c>
      <c r="C1292" t="s">
        <v>762</v>
      </c>
      <c r="D1292">
        <v>15</v>
      </c>
      <c r="E1292">
        <v>15</v>
      </c>
      <c r="F1292">
        <v>1</v>
      </c>
      <c r="G1292">
        <v>6</v>
      </c>
      <c r="H1292">
        <v>1</v>
      </c>
      <c r="I1292">
        <v>0</v>
      </c>
      <c r="J1292">
        <v>81.099999999999994</v>
      </c>
      <c r="K1292">
        <v>55</v>
      </c>
      <c r="L1292">
        <v>6.0860650980226199</v>
      </c>
      <c r="M1292">
        <v>4.53688489125323</v>
      </c>
      <c r="N1292">
        <v>0.88524583243965405</v>
      </c>
      <c r="O1292">
        <v>0.22972972972972899</v>
      </c>
      <c r="P1292">
        <v>0.257510729613733</v>
      </c>
      <c r="Q1292">
        <v>4.6475406203081802</v>
      </c>
      <c r="R1292">
        <v>4.9363263195286997</v>
      </c>
      <c r="S1292">
        <v>0.41870626807212802</v>
      </c>
      <c r="T1292">
        <v>4.5220276951789824</v>
      </c>
      <c r="U1292">
        <v>1.34016382966558</v>
      </c>
    </row>
    <row r="1293" spans="1:21" x14ac:dyDescent="0.45">
      <c r="A1293">
        <v>1993</v>
      </c>
      <c r="B1293" t="s">
        <v>1884</v>
      </c>
      <c r="C1293" t="s">
        <v>73</v>
      </c>
      <c r="D1293">
        <v>16</v>
      </c>
      <c r="E1293">
        <v>16</v>
      </c>
      <c r="F1293">
        <v>1</v>
      </c>
      <c r="G1293">
        <v>2</v>
      </c>
      <c r="H1293">
        <v>7</v>
      </c>
      <c r="I1293">
        <v>0</v>
      </c>
      <c r="J1293">
        <v>88.1</v>
      </c>
      <c r="K1293">
        <v>40</v>
      </c>
      <c r="L1293">
        <v>4.0754719327802498</v>
      </c>
      <c r="M1293">
        <v>3.9735851344607398</v>
      </c>
      <c r="N1293">
        <v>1.01886798319506</v>
      </c>
      <c r="O1293">
        <v>0.26536312849162003</v>
      </c>
      <c r="P1293">
        <v>0.27597402597402598</v>
      </c>
      <c r="Q1293">
        <v>5.4000003109338301</v>
      </c>
      <c r="R1293">
        <v>4.8789138676951298</v>
      </c>
      <c r="S1293">
        <v>0.418593019247055</v>
      </c>
      <c r="T1293">
        <v>4.2382543198764315</v>
      </c>
      <c r="U1293">
        <v>1.51698121942376</v>
      </c>
    </row>
    <row r="1294" spans="1:21" x14ac:dyDescent="0.45">
      <c r="A1294">
        <v>2002</v>
      </c>
      <c r="B1294" t="s">
        <v>319</v>
      </c>
      <c r="C1294" t="s">
        <v>30</v>
      </c>
      <c r="D1294">
        <v>9</v>
      </c>
      <c r="E1294">
        <v>9</v>
      </c>
      <c r="F1294">
        <v>1</v>
      </c>
      <c r="G1294">
        <v>1</v>
      </c>
      <c r="H1294">
        <v>7</v>
      </c>
      <c r="I1294">
        <v>0</v>
      </c>
      <c r="J1294">
        <v>45.2</v>
      </c>
      <c r="K1294">
        <v>31</v>
      </c>
      <c r="L1294">
        <v>6.1094873499383402</v>
      </c>
      <c r="M1294">
        <v>6.1094873499383402</v>
      </c>
      <c r="N1294">
        <v>0.39416047418957001</v>
      </c>
      <c r="O1294">
        <v>0.25</v>
      </c>
      <c r="P1294">
        <v>0.29370629370629298</v>
      </c>
      <c r="Q1294">
        <v>3.7445245048009199</v>
      </c>
      <c r="R1294">
        <v>4.6044097796432304</v>
      </c>
      <c r="S1294">
        <v>0.417619168758392</v>
      </c>
      <c r="T1294">
        <v>7.5171450376510558</v>
      </c>
      <c r="U1294">
        <v>1.64233530912321</v>
      </c>
    </row>
    <row r="1295" spans="1:21" x14ac:dyDescent="0.45">
      <c r="A1295">
        <v>1932</v>
      </c>
      <c r="B1295" t="s">
        <v>2046</v>
      </c>
      <c r="C1295" t="s">
        <v>762</v>
      </c>
      <c r="D1295">
        <v>13</v>
      </c>
      <c r="E1295">
        <v>9</v>
      </c>
      <c r="F1295">
        <v>0.69230769230769229</v>
      </c>
      <c r="G1295">
        <v>2</v>
      </c>
      <c r="H1295">
        <v>8</v>
      </c>
      <c r="I1295">
        <v>1</v>
      </c>
      <c r="J1295">
        <v>75.2</v>
      </c>
      <c r="K1295">
        <v>46</v>
      </c>
      <c r="L1295">
        <v>5.4713630642968099</v>
      </c>
      <c r="M1295">
        <v>4.1629936358780002</v>
      </c>
      <c r="N1295">
        <v>0.59471337655400103</v>
      </c>
      <c r="O1295">
        <v>0.29206349206349203</v>
      </c>
      <c r="P1295">
        <v>0.32954545454545398</v>
      </c>
      <c r="Q1295">
        <v>6.3039617914724104</v>
      </c>
      <c r="R1295">
        <v>4.0401579228636804</v>
      </c>
      <c r="S1295">
        <v>0.416947051882743</v>
      </c>
      <c r="T1295">
        <v>5.1958017234618747</v>
      </c>
      <c r="U1295">
        <v>1.6784133071635099</v>
      </c>
    </row>
    <row r="1296" spans="1:21" x14ac:dyDescent="0.45">
      <c r="A1296">
        <v>2005</v>
      </c>
      <c r="B1296" t="s">
        <v>1888</v>
      </c>
      <c r="C1296" t="s">
        <v>68</v>
      </c>
      <c r="D1296">
        <v>22</v>
      </c>
      <c r="E1296">
        <v>22</v>
      </c>
      <c r="F1296">
        <v>1</v>
      </c>
      <c r="G1296">
        <v>10</v>
      </c>
      <c r="H1296">
        <v>9</v>
      </c>
      <c r="I1296">
        <v>0</v>
      </c>
      <c r="J1296">
        <v>126.1</v>
      </c>
      <c r="K1296">
        <v>80</v>
      </c>
      <c r="L1296">
        <v>5.6992086727256499</v>
      </c>
      <c r="M1296">
        <v>3.7757257456807398</v>
      </c>
      <c r="N1296">
        <v>1.3535620597723399</v>
      </c>
      <c r="O1296">
        <v>0.266940451745379</v>
      </c>
      <c r="P1296">
        <v>0.286082474226804</v>
      </c>
      <c r="Q1296">
        <v>5.4142482390893703</v>
      </c>
      <c r="R1296">
        <v>5.1572344183487804</v>
      </c>
      <c r="S1296">
        <v>0.41474527120590199</v>
      </c>
      <c r="T1296">
        <v>3.0540333606980052</v>
      </c>
      <c r="U1296">
        <v>1.4485488709844301</v>
      </c>
    </row>
    <row r="1297" spans="1:21" x14ac:dyDescent="0.45">
      <c r="A1297">
        <v>1981</v>
      </c>
      <c r="B1297" t="s">
        <v>1039</v>
      </c>
      <c r="C1297" t="s">
        <v>229</v>
      </c>
      <c r="D1297">
        <v>11</v>
      </c>
      <c r="E1297">
        <v>11</v>
      </c>
      <c r="F1297">
        <v>1</v>
      </c>
      <c r="G1297">
        <v>6</v>
      </c>
      <c r="H1297">
        <v>3</v>
      </c>
      <c r="I1297">
        <v>0</v>
      </c>
      <c r="J1297">
        <v>72.2</v>
      </c>
      <c r="K1297">
        <v>29</v>
      </c>
      <c r="L1297">
        <v>3.5917436220702501</v>
      </c>
      <c r="M1297">
        <v>3.2201839370285001</v>
      </c>
      <c r="N1297">
        <v>0.86697259843075203</v>
      </c>
      <c r="O1297">
        <v>0.26056338028169002</v>
      </c>
      <c r="P1297">
        <v>0.27016129032258002</v>
      </c>
      <c r="Q1297">
        <v>3.3440371653757501</v>
      </c>
      <c r="R1297">
        <v>4.2103309592979397</v>
      </c>
      <c r="S1297">
        <v>0.41305029392242398</v>
      </c>
      <c r="T1297">
        <v>6.0831043286756987</v>
      </c>
      <c r="U1297">
        <v>1.37614698163611</v>
      </c>
    </row>
    <row r="1298" spans="1:21" x14ac:dyDescent="0.45">
      <c r="A1298">
        <v>1983</v>
      </c>
      <c r="B1298" t="s">
        <v>1067</v>
      </c>
      <c r="C1298" t="s">
        <v>68</v>
      </c>
      <c r="D1298">
        <v>13</v>
      </c>
      <c r="E1298">
        <v>13</v>
      </c>
      <c r="F1298">
        <v>1</v>
      </c>
      <c r="G1298">
        <v>6</v>
      </c>
      <c r="H1298">
        <v>5</v>
      </c>
      <c r="I1298">
        <v>0</v>
      </c>
      <c r="J1298">
        <v>71</v>
      </c>
      <c r="K1298">
        <v>34</v>
      </c>
      <c r="L1298">
        <v>4.3098596180509698</v>
      </c>
      <c r="M1298">
        <v>4.8169019260569703</v>
      </c>
      <c r="N1298">
        <v>0.38028173100449802</v>
      </c>
      <c r="O1298">
        <v>0.22957198443579699</v>
      </c>
      <c r="P1298">
        <v>0.25454545454545402</v>
      </c>
      <c r="Q1298">
        <v>3.4225355790404799</v>
      </c>
      <c r="R1298">
        <v>3.9945374323011298</v>
      </c>
      <c r="S1298">
        <v>0.41259247064590399</v>
      </c>
      <c r="T1298">
        <v>5.1415369418951107</v>
      </c>
      <c r="U1298">
        <v>1.3661973299050401</v>
      </c>
    </row>
    <row r="1299" spans="1:21" x14ac:dyDescent="0.45">
      <c r="A1299">
        <v>2004</v>
      </c>
      <c r="B1299" t="s">
        <v>2063</v>
      </c>
      <c r="C1299" t="s">
        <v>30</v>
      </c>
      <c r="D1299">
        <v>9</v>
      </c>
      <c r="E1299">
        <v>9</v>
      </c>
      <c r="F1299">
        <v>1</v>
      </c>
      <c r="G1299">
        <v>2</v>
      </c>
      <c r="H1299">
        <v>4</v>
      </c>
      <c r="I1299">
        <v>0</v>
      </c>
      <c r="J1299">
        <v>47</v>
      </c>
      <c r="K1299">
        <v>33</v>
      </c>
      <c r="L1299">
        <v>6.3191473975127002</v>
      </c>
      <c r="M1299">
        <v>3.6382969864466999</v>
      </c>
      <c r="N1299">
        <v>1.1489358904568501</v>
      </c>
      <c r="O1299">
        <v>0.328358208955223</v>
      </c>
      <c r="P1299">
        <v>0.37037037037037002</v>
      </c>
      <c r="Q1299">
        <v>6.5106367125888402</v>
      </c>
      <c r="R1299">
        <v>4.7726732257914799</v>
      </c>
      <c r="S1299">
        <v>0.41112622618675199</v>
      </c>
      <c r="T1299">
        <v>7.4002720713615355</v>
      </c>
      <c r="U1299">
        <v>1.80851019794134</v>
      </c>
    </row>
    <row r="1300" spans="1:21" x14ac:dyDescent="0.45">
      <c r="A1300">
        <v>1980</v>
      </c>
      <c r="B1300" t="s">
        <v>1089</v>
      </c>
      <c r="C1300" t="s">
        <v>54</v>
      </c>
      <c r="D1300">
        <v>13</v>
      </c>
      <c r="E1300">
        <v>13</v>
      </c>
      <c r="F1300">
        <v>1</v>
      </c>
      <c r="G1300">
        <v>5</v>
      </c>
      <c r="H1300">
        <v>3</v>
      </c>
      <c r="I1300">
        <v>0</v>
      </c>
      <c r="J1300">
        <v>80</v>
      </c>
      <c r="K1300">
        <v>29</v>
      </c>
      <c r="L1300">
        <v>3.2625003111362698</v>
      </c>
      <c r="M1300">
        <v>3.2625003111362698</v>
      </c>
      <c r="N1300">
        <v>0.78750007510185904</v>
      </c>
      <c r="O1300">
        <v>0.24242424242424199</v>
      </c>
      <c r="P1300">
        <v>0.249042145593869</v>
      </c>
      <c r="Q1300">
        <v>3.4875003325939402</v>
      </c>
      <c r="R1300">
        <v>4.2524124145507898</v>
      </c>
      <c r="S1300">
        <v>0.40758135914802501</v>
      </c>
      <c r="T1300">
        <v>5.0790907832292351</v>
      </c>
      <c r="U1300">
        <v>1.2625001204013899</v>
      </c>
    </row>
    <row r="1301" spans="1:21" x14ac:dyDescent="0.45">
      <c r="A1301">
        <v>1997</v>
      </c>
      <c r="B1301" t="s">
        <v>1456</v>
      </c>
      <c r="C1301" t="s">
        <v>240</v>
      </c>
      <c r="D1301">
        <v>12</v>
      </c>
      <c r="E1301">
        <v>12</v>
      </c>
      <c r="F1301">
        <v>1</v>
      </c>
      <c r="G1301">
        <v>2</v>
      </c>
      <c r="H1301">
        <v>4</v>
      </c>
      <c r="I1301">
        <v>0</v>
      </c>
      <c r="J1301">
        <v>68</v>
      </c>
      <c r="K1301">
        <v>41</v>
      </c>
      <c r="L1301">
        <v>5.4264705882352899</v>
      </c>
      <c r="M1301">
        <v>3.8382352941176401</v>
      </c>
      <c r="N1301">
        <v>1.0588235294117601</v>
      </c>
      <c r="O1301">
        <v>0.25190839694656397</v>
      </c>
      <c r="P1301">
        <v>0.27230046948356801</v>
      </c>
      <c r="Q1301">
        <v>4.23529411764705</v>
      </c>
      <c r="R1301">
        <v>4.8886234002954803</v>
      </c>
      <c r="S1301">
        <v>0.40744346380233698</v>
      </c>
      <c r="T1301">
        <v>5.5004867613315493</v>
      </c>
      <c r="U1301">
        <v>1.3970588235294099</v>
      </c>
    </row>
    <row r="1302" spans="1:21" x14ac:dyDescent="0.45">
      <c r="A1302">
        <v>1943</v>
      </c>
      <c r="B1302" t="s">
        <v>1390</v>
      </c>
      <c r="C1302" t="s">
        <v>753</v>
      </c>
      <c r="D1302">
        <v>18</v>
      </c>
      <c r="E1302">
        <v>11</v>
      </c>
      <c r="F1302">
        <v>0.61111111111111116</v>
      </c>
      <c r="G1302">
        <v>4</v>
      </c>
      <c r="H1302">
        <v>8</v>
      </c>
      <c r="I1302">
        <v>1</v>
      </c>
      <c r="J1302">
        <v>72.2</v>
      </c>
      <c r="K1302">
        <v>25</v>
      </c>
      <c r="L1302">
        <v>3.09632875814866</v>
      </c>
      <c r="M1302">
        <v>5.5733917646675897</v>
      </c>
      <c r="N1302">
        <v>0</v>
      </c>
      <c r="O1302">
        <v>0.24475524475524399</v>
      </c>
      <c r="P1302">
        <v>0.26819923371647503</v>
      </c>
      <c r="Q1302">
        <v>4.0871539607562299</v>
      </c>
      <c r="R1302">
        <v>3.8653387868821598</v>
      </c>
      <c r="S1302">
        <v>0.40648147463798501</v>
      </c>
      <c r="T1302">
        <v>3.6583332717418653</v>
      </c>
      <c r="U1302">
        <v>1.5825680319426401</v>
      </c>
    </row>
    <row r="1303" spans="1:21" x14ac:dyDescent="0.45">
      <c r="A1303">
        <v>2004</v>
      </c>
      <c r="B1303" t="s">
        <v>1745</v>
      </c>
      <c r="C1303" t="s">
        <v>59</v>
      </c>
      <c r="D1303">
        <v>17</v>
      </c>
      <c r="E1303">
        <v>17</v>
      </c>
      <c r="F1303">
        <v>1</v>
      </c>
      <c r="G1303">
        <v>6</v>
      </c>
      <c r="H1303">
        <v>8</v>
      </c>
      <c r="I1303">
        <v>0</v>
      </c>
      <c r="J1303">
        <v>88.1</v>
      </c>
      <c r="K1303">
        <v>80</v>
      </c>
      <c r="L1303">
        <v>8.1509452735630799</v>
      </c>
      <c r="M1303">
        <v>3.7698121890229199</v>
      </c>
      <c r="N1303">
        <v>1.83396268655169</v>
      </c>
      <c r="O1303">
        <v>0.265306122448979</v>
      </c>
      <c r="P1303">
        <v>0.29795918367346902</v>
      </c>
      <c r="Q1303">
        <v>4.9924539800573902</v>
      </c>
      <c r="R1303">
        <v>5.3134208549848303</v>
      </c>
      <c r="S1303">
        <v>0.40483701229095398</v>
      </c>
      <c r="T1303">
        <v>3.8578585877137965</v>
      </c>
      <c r="U1303">
        <v>1.4490569375223199</v>
      </c>
    </row>
    <row r="1304" spans="1:21" x14ac:dyDescent="0.45">
      <c r="A1304">
        <v>2023</v>
      </c>
      <c r="B1304" t="s">
        <v>523</v>
      </c>
      <c r="C1304" t="s">
        <v>95</v>
      </c>
      <c r="D1304">
        <v>17</v>
      </c>
      <c r="E1304">
        <v>17</v>
      </c>
      <c r="F1304">
        <v>1</v>
      </c>
      <c r="G1304">
        <v>2</v>
      </c>
      <c r="H1304">
        <v>9</v>
      </c>
      <c r="I1304">
        <v>0</v>
      </c>
      <c r="J1304">
        <v>82.1</v>
      </c>
      <c r="K1304">
        <v>74</v>
      </c>
      <c r="L1304">
        <v>8.0890693256251094</v>
      </c>
      <c r="M1304">
        <v>4.9190286439612096</v>
      </c>
      <c r="N1304">
        <v>1.09311747643582</v>
      </c>
      <c r="O1304">
        <v>0.25155279503105499</v>
      </c>
      <c r="P1304">
        <v>0.29831932773109199</v>
      </c>
      <c r="Q1304">
        <v>5.4655873821791197</v>
      </c>
      <c r="R1304">
        <v>4.8947165741507996</v>
      </c>
      <c r="S1304">
        <v>0.40216654539108199</v>
      </c>
      <c r="T1304">
        <v>3.8324106090208994</v>
      </c>
      <c r="U1304">
        <v>1.5303644670101499</v>
      </c>
    </row>
    <row r="1305" spans="1:21" x14ac:dyDescent="0.45">
      <c r="A1305">
        <v>2013</v>
      </c>
      <c r="B1305" t="s">
        <v>1747</v>
      </c>
      <c r="C1305" t="s">
        <v>68</v>
      </c>
      <c r="D1305">
        <v>14</v>
      </c>
      <c r="E1305">
        <v>14</v>
      </c>
      <c r="F1305">
        <v>1</v>
      </c>
      <c r="G1305">
        <v>5</v>
      </c>
      <c r="H1305">
        <v>6</v>
      </c>
      <c r="I1305">
        <v>0</v>
      </c>
      <c r="J1305">
        <v>75.2</v>
      </c>
      <c r="K1305">
        <v>73</v>
      </c>
      <c r="L1305">
        <v>8.6828205505667597</v>
      </c>
      <c r="M1305">
        <v>3.9251106598452399</v>
      </c>
      <c r="N1305">
        <v>1.54625571448449</v>
      </c>
      <c r="O1305">
        <v>0.23728813559322001</v>
      </c>
      <c r="P1305">
        <v>0.27272727272727199</v>
      </c>
      <c r="Q1305">
        <v>4.9955953852575803</v>
      </c>
      <c r="R1305">
        <v>4.7394845592068799</v>
      </c>
      <c r="S1305">
        <v>0.40089258551597501</v>
      </c>
      <c r="T1305">
        <v>4.6388999181134247</v>
      </c>
      <c r="U1305">
        <v>1.3612336631786499</v>
      </c>
    </row>
    <row r="1306" spans="1:21" x14ac:dyDescent="0.45">
      <c r="A1306">
        <v>1982</v>
      </c>
      <c r="B1306" t="s">
        <v>1670</v>
      </c>
      <c r="C1306" t="s">
        <v>106</v>
      </c>
      <c r="D1306">
        <v>9</v>
      </c>
      <c r="E1306">
        <v>9</v>
      </c>
      <c r="F1306">
        <v>1</v>
      </c>
      <c r="G1306">
        <v>3</v>
      </c>
      <c r="H1306">
        <v>4</v>
      </c>
      <c r="I1306">
        <v>0</v>
      </c>
      <c r="J1306">
        <v>49</v>
      </c>
      <c r="K1306">
        <v>9</v>
      </c>
      <c r="L1306">
        <v>1.65306135318221</v>
      </c>
      <c r="M1306">
        <v>1.65306135318221</v>
      </c>
      <c r="N1306">
        <v>1.1020409021214701</v>
      </c>
      <c r="O1306">
        <v>0.27918781725888298</v>
      </c>
      <c r="P1306">
        <v>0.269230769230769</v>
      </c>
      <c r="Q1306">
        <v>4.7755105758597303</v>
      </c>
      <c r="R1306">
        <v>4.4921028449008196</v>
      </c>
      <c r="S1306">
        <v>0.39824244379997198</v>
      </c>
      <c r="T1306">
        <v>7.1683639883994958</v>
      </c>
      <c r="U1306">
        <v>1.3061225506624901</v>
      </c>
    </row>
    <row r="1307" spans="1:21" x14ac:dyDescent="0.45">
      <c r="A1307">
        <v>2006</v>
      </c>
      <c r="B1307" t="s">
        <v>1927</v>
      </c>
      <c r="C1307" t="s">
        <v>30</v>
      </c>
      <c r="D1307">
        <v>24</v>
      </c>
      <c r="E1307">
        <v>24</v>
      </c>
      <c r="F1307">
        <v>1</v>
      </c>
      <c r="G1307">
        <v>6</v>
      </c>
      <c r="H1307">
        <v>9</v>
      </c>
      <c r="I1307">
        <v>0</v>
      </c>
      <c r="J1307">
        <v>125.2</v>
      </c>
      <c r="K1307">
        <v>77</v>
      </c>
      <c r="L1307">
        <v>5.5145893058140798</v>
      </c>
      <c r="M1307">
        <v>4.2254645330263703</v>
      </c>
      <c r="N1307">
        <v>1.4323608586529999</v>
      </c>
      <c r="O1307">
        <v>0.265593561368209</v>
      </c>
      <c r="P1307">
        <v>0.28000000000000003</v>
      </c>
      <c r="Q1307">
        <v>5.5862073487467301</v>
      </c>
      <c r="R1307">
        <v>5.5658461189045996</v>
      </c>
      <c r="S1307">
        <v>0.39808401465415899</v>
      </c>
      <c r="T1307">
        <v>2.6870670989155734</v>
      </c>
      <c r="U1307">
        <v>1.51989402223735</v>
      </c>
    </row>
    <row r="1308" spans="1:21" x14ac:dyDescent="0.45">
      <c r="A1308">
        <v>1998</v>
      </c>
      <c r="B1308" t="s">
        <v>1952</v>
      </c>
      <c r="C1308" t="s">
        <v>121</v>
      </c>
      <c r="D1308">
        <v>13</v>
      </c>
      <c r="E1308">
        <v>13</v>
      </c>
      <c r="F1308">
        <v>1</v>
      </c>
      <c r="G1308">
        <v>4</v>
      </c>
      <c r="H1308">
        <v>4</v>
      </c>
      <c r="I1308">
        <v>0</v>
      </c>
      <c r="J1308">
        <v>75.2</v>
      </c>
      <c r="K1308">
        <v>65</v>
      </c>
      <c r="L1308">
        <v>7.7312770133483397</v>
      </c>
      <c r="M1308">
        <v>4.2819380381621599</v>
      </c>
      <c r="N1308">
        <v>1.3083699561051001</v>
      </c>
      <c r="O1308">
        <v>0.27090301003344402</v>
      </c>
      <c r="P1308">
        <v>0.31390134529147901</v>
      </c>
      <c r="Q1308">
        <v>5.7092507175495397</v>
      </c>
      <c r="R1308">
        <v>4.8968613737024498</v>
      </c>
      <c r="S1308">
        <v>0.39709532260894698</v>
      </c>
      <c r="T1308">
        <v>4.9484186355884168</v>
      </c>
      <c r="U1308">
        <v>1.54625540266966</v>
      </c>
    </row>
    <row r="1309" spans="1:21" x14ac:dyDescent="0.45">
      <c r="A1309">
        <v>1937</v>
      </c>
      <c r="B1309" t="s">
        <v>1526</v>
      </c>
      <c r="C1309" t="s">
        <v>46</v>
      </c>
      <c r="D1309">
        <v>16</v>
      </c>
      <c r="E1309">
        <v>10</v>
      </c>
      <c r="F1309">
        <v>0.625</v>
      </c>
      <c r="G1309">
        <v>7</v>
      </c>
      <c r="H1309">
        <v>3</v>
      </c>
      <c r="I1309">
        <v>0</v>
      </c>
      <c r="J1309">
        <v>88</v>
      </c>
      <c r="K1309">
        <v>14</v>
      </c>
      <c r="L1309">
        <v>1.4318181818181801</v>
      </c>
      <c r="M1309">
        <v>2.6590909090908998</v>
      </c>
      <c r="N1309">
        <v>0.81818181818181801</v>
      </c>
      <c r="O1309">
        <v>0.29155313351498602</v>
      </c>
      <c r="P1309">
        <v>0.28695652173913</v>
      </c>
      <c r="Q1309">
        <v>4.3977272727272698</v>
      </c>
      <c r="R1309">
        <v>4.9503433227539002</v>
      </c>
      <c r="S1309">
        <v>0.39663636684417702</v>
      </c>
      <c r="T1309">
        <v>4.015943214297292</v>
      </c>
      <c r="U1309">
        <v>1.51136363636363</v>
      </c>
    </row>
    <row r="1310" spans="1:21" x14ac:dyDescent="0.45">
      <c r="A1310">
        <v>1965</v>
      </c>
      <c r="B1310" t="s">
        <v>558</v>
      </c>
      <c r="C1310" t="s">
        <v>555</v>
      </c>
      <c r="D1310">
        <v>30</v>
      </c>
      <c r="E1310">
        <v>19</v>
      </c>
      <c r="F1310">
        <v>0.6333333333333333</v>
      </c>
      <c r="G1310">
        <v>4</v>
      </c>
      <c r="H1310">
        <v>9</v>
      </c>
      <c r="I1310">
        <v>0</v>
      </c>
      <c r="J1310">
        <v>124</v>
      </c>
      <c r="K1310">
        <v>76</v>
      </c>
      <c r="L1310">
        <v>5.5161290322580596</v>
      </c>
      <c r="M1310">
        <v>5.6612903225806397</v>
      </c>
      <c r="N1310">
        <v>0.50806451612903203</v>
      </c>
      <c r="O1310">
        <v>0.239740820734341</v>
      </c>
      <c r="P1310">
        <v>0.27368421052631497</v>
      </c>
      <c r="Q1310">
        <v>3.9193548387096699</v>
      </c>
      <c r="R1310">
        <v>4.0091773909907102</v>
      </c>
      <c r="S1310">
        <v>0.39589983224868702</v>
      </c>
      <c r="T1310">
        <v>2.1378590941429101</v>
      </c>
      <c r="U1310">
        <v>1.5241935483870901</v>
      </c>
    </row>
    <row r="1311" spans="1:21" x14ac:dyDescent="0.45">
      <c r="A1311">
        <v>2013</v>
      </c>
      <c r="B1311" t="s">
        <v>590</v>
      </c>
      <c r="C1311" t="s">
        <v>82</v>
      </c>
      <c r="D1311">
        <v>17</v>
      </c>
      <c r="E1311">
        <v>17</v>
      </c>
      <c r="F1311">
        <v>1</v>
      </c>
      <c r="G1311">
        <v>7</v>
      </c>
      <c r="H1311">
        <v>7</v>
      </c>
      <c r="I1311">
        <v>0</v>
      </c>
      <c r="J1311">
        <v>89</v>
      </c>
      <c r="K1311">
        <v>68</v>
      </c>
      <c r="L1311">
        <v>6.8764039049123697</v>
      </c>
      <c r="M1311">
        <v>3.1348311919453402</v>
      </c>
      <c r="N1311">
        <v>1.5168538025542</v>
      </c>
      <c r="O1311">
        <v>0.31016042780748598</v>
      </c>
      <c r="P1311">
        <v>0.347079037800687</v>
      </c>
      <c r="Q1311">
        <v>6.3707859707276402</v>
      </c>
      <c r="R1311">
        <v>4.7894272602533103</v>
      </c>
      <c r="S1311">
        <v>0.39507174491882302</v>
      </c>
      <c r="T1311">
        <v>3.7648013339323136</v>
      </c>
      <c r="U1311">
        <v>1.6516852516701299</v>
      </c>
    </row>
    <row r="1312" spans="1:21" x14ac:dyDescent="0.45">
      <c r="A1312">
        <v>1964</v>
      </c>
      <c r="B1312" t="s">
        <v>1807</v>
      </c>
      <c r="C1312" t="s">
        <v>43</v>
      </c>
      <c r="D1312">
        <v>14</v>
      </c>
      <c r="E1312">
        <v>7</v>
      </c>
      <c r="F1312">
        <v>0.5</v>
      </c>
      <c r="G1312">
        <v>1</v>
      </c>
      <c r="H1312">
        <v>5</v>
      </c>
      <c r="I1312">
        <v>1</v>
      </c>
      <c r="J1312">
        <v>57.2</v>
      </c>
      <c r="K1312">
        <v>35</v>
      </c>
      <c r="L1312">
        <v>5.4624247344657899</v>
      </c>
      <c r="M1312">
        <v>1.4046235031483401</v>
      </c>
      <c r="N1312">
        <v>1.24855422502075</v>
      </c>
      <c r="O1312">
        <v>0.27896995708154498</v>
      </c>
      <c r="P1312">
        <v>0.3</v>
      </c>
      <c r="Q1312">
        <v>5.1502861782106004</v>
      </c>
      <c r="R1312">
        <v>3.66265360644628</v>
      </c>
      <c r="S1312">
        <v>0.39387592673301602</v>
      </c>
      <c r="T1312">
        <v>4.5577071521963282</v>
      </c>
      <c r="U1312">
        <v>1.2832362868268801</v>
      </c>
    </row>
    <row r="1313" spans="1:21" x14ac:dyDescent="0.45">
      <c r="A1313">
        <v>1961</v>
      </c>
      <c r="B1313" t="s">
        <v>1697</v>
      </c>
      <c r="C1313" t="s">
        <v>390</v>
      </c>
      <c r="D1313">
        <v>12</v>
      </c>
      <c r="E1313">
        <v>8</v>
      </c>
      <c r="F1313">
        <v>0.66666666666666663</v>
      </c>
      <c r="G1313">
        <v>2</v>
      </c>
      <c r="H1313">
        <v>5</v>
      </c>
      <c r="I1313">
        <v>0</v>
      </c>
      <c r="J1313">
        <v>55.2</v>
      </c>
      <c r="K1313">
        <v>32</v>
      </c>
      <c r="L1313">
        <v>5.1736497401335999</v>
      </c>
      <c r="M1313">
        <v>7.43712150144205</v>
      </c>
      <c r="N1313">
        <v>0.48502966313752499</v>
      </c>
      <c r="O1313">
        <v>0.23557692307692299</v>
      </c>
      <c r="P1313">
        <v>0.26589595375722502</v>
      </c>
      <c r="Q1313">
        <v>4.85029663137525</v>
      </c>
      <c r="R1313">
        <v>4.6577182074043399</v>
      </c>
      <c r="S1313">
        <v>0.39259856939315702</v>
      </c>
      <c r="T1313">
        <v>5.3000806868076191</v>
      </c>
      <c r="U1313">
        <v>1.70658585178018</v>
      </c>
    </row>
    <row r="1314" spans="1:21" x14ac:dyDescent="0.45">
      <c r="A1314">
        <v>2018</v>
      </c>
      <c r="B1314" t="s">
        <v>486</v>
      </c>
      <c r="C1314" t="s">
        <v>115</v>
      </c>
      <c r="D1314">
        <v>10</v>
      </c>
      <c r="E1314">
        <v>10</v>
      </c>
      <c r="F1314">
        <v>1</v>
      </c>
      <c r="G1314">
        <v>2</v>
      </c>
      <c r="H1314">
        <v>4</v>
      </c>
      <c r="I1314">
        <v>0</v>
      </c>
      <c r="J1314">
        <v>58.2</v>
      </c>
      <c r="K1314">
        <v>46</v>
      </c>
      <c r="L1314">
        <v>7.0568175700085698</v>
      </c>
      <c r="M1314">
        <v>2.7613633969598701</v>
      </c>
      <c r="N1314">
        <v>1.22727262087105</v>
      </c>
      <c r="O1314">
        <v>0.24888888888888799</v>
      </c>
      <c r="P1314">
        <v>0.28070175438596401</v>
      </c>
      <c r="Q1314">
        <v>4.1420450954398103</v>
      </c>
      <c r="R1314">
        <v>4.4899769150521198</v>
      </c>
      <c r="S1314">
        <v>0.38967084884643499</v>
      </c>
      <c r="T1314">
        <v>6.3126677513122464</v>
      </c>
      <c r="U1314">
        <v>1.2613635270063599</v>
      </c>
    </row>
    <row r="1315" spans="1:21" x14ac:dyDescent="0.45">
      <c r="A1315">
        <v>1939</v>
      </c>
      <c r="B1315" t="s">
        <v>1617</v>
      </c>
      <c r="C1315" t="s">
        <v>564</v>
      </c>
      <c r="D1315">
        <v>32</v>
      </c>
      <c r="E1315">
        <v>18</v>
      </c>
      <c r="F1315">
        <v>0.5625</v>
      </c>
      <c r="G1315">
        <v>4</v>
      </c>
      <c r="H1315">
        <v>10</v>
      </c>
      <c r="I1315">
        <v>1</v>
      </c>
      <c r="J1315">
        <v>136</v>
      </c>
      <c r="K1315">
        <v>69</v>
      </c>
      <c r="L1315">
        <v>4.5661764705882302</v>
      </c>
      <c r="M1315">
        <v>4.9632352941176396</v>
      </c>
      <c r="N1315">
        <v>0.72794117647058798</v>
      </c>
      <c r="O1315">
        <v>0.27472527472527403</v>
      </c>
      <c r="P1315">
        <v>0.29828326180257497</v>
      </c>
      <c r="Q1315">
        <v>4.6323529411764701</v>
      </c>
      <c r="R1315">
        <v>4.7801475749296296</v>
      </c>
      <c r="S1315">
        <v>0.38917291164398099</v>
      </c>
      <c r="T1315">
        <v>1.9701878651976537</v>
      </c>
      <c r="U1315">
        <v>1.65441176470588</v>
      </c>
    </row>
    <row r="1316" spans="1:21" x14ac:dyDescent="0.45">
      <c r="A1316">
        <v>2022</v>
      </c>
      <c r="B1316" t="s">
        <v>1537</v>
      </c>
      <c r="C1316" t="s">
        <v>168</v>
      </c>
      <c r="D1316">
        <v>11</v>
      </c>
      <c r="E1316">
        <v>11</v>
      </c>
      <c r="F1316">
        <v>1</v>
      </c>
      <c r="G1316">
        <v>4</v>
      </c>
      <c r="H1316">
        <v>5</v>
      </c>
      <c r="I1316">
        <v>0</v>
      </c>
      <c r="J1316">
        <v>53</v>
      </c>
      <c r="K1316">
        <v>41</v>
      </c>
      <c r="L1316">
        <v>6.9622641509433896</v>
      </c>
      <c r="M1316">
        <v>2.20754716981132</v>
      </c>
      <c r="N1316">
        <v>1.35849056603773</v>
      </c>
      <c r="O1316">
        <v>0.25603864734299497</v>
      </c>
      <c r="P1316">
        <v>0.284810126582278</v>
      </c>
      <c r="Q1316">
        <v>4.4150943396226401</v>
      </c>
      <c r="R1316">
        <v>4.4897894922292396</v>
      </c>
      <c r="S1316">
        <v>0.38804015517234802</v>
      </c>
      <c r="T1316">
        <v>5.7147731943563977</v>
      </c>
      <c r="U1316">
        <v>1.24528301886792</v>
      </c>
    </row>
    <row r="1317" spans="1:21" x14ac:dyDescent="0.45">
      <c r="A1317">
        <v>2022</v>
      </c>
      <c r="B1317" t="s">
        <v>1476</v>
      </c>
      <c r="C1317" t="s">
        <v>762</v>
      </c>
      <c r="D1317">
        <v>11</v>
      </c>
      <c r="E1317">
        <v>11</v>
      </c>
      <c r="F1317">
        <v>1</v>
      </c>
      <c r="G1317">
        <v>5</v>
      </c>
      <c r="H1317">
        <v>3</v>
      </c>
      <c r="I1317">
        <v>0</v>
      </c>
      <c r="J1317">
        <v>52.2</v>
      </c>
      <c r="K1317">
        <v>36</v>
      </c>
      <c r="L1317">
        <v>6.15189880844187</v>
      </c>
      <c r="M1317">
        <v>3.2468354822332102</v>
      </c>
      <c r="N1317">
        <v>1.19620254608591</v>
      </c>
      <c r="O1317">
        <v>0.27804878048780401</v>
      </c>
      <c r="P1317">
        <v>0.30864197530864101</v>
      </c>
      <c r="Q1317">
        <v>4.2721519503068501</v>
      </c>
      <c r="R1317">
        <v>4.6124310197709404</v>
      </c>
      <c r="S1317">
        <v>0.38467429950833298</v>
      </c>
      <c r="T1317">
        <v>5.6652033200318126</v>
      </c>
      <c r="U1317">
        <v>1.44303799210364</v>
      </c>
    </row>
    <row r="1318" spans="1:21" x14ac:dyDescent="0.45">
      <c r="A1318">
        <v>2023</v>
      </c>
      <c r="B1318" t="s">
        <v>921</v>
      </c>
      <c r="C1318" t="s">
        <v>30</v>
      </c>
      <c r="D1318">
        <v>10</v>
      </c>
      <c r="E1318">
        <v>10</v>
      </c>
      <c r="F1318">
        <v>1</v>
      </c>
      <c r="G1318">
        <v>3</v>
      </c>
      <c r="H1318">
        <v>1</v>
      </c>
      <c r="I1318">
        <v>0</v>
      </c>
      <c r="J1318">
        <v>53.2</v>
      </c>
      <c r="K1318">
        <v>42</v>
      </c>
      <c r="L1318">
        <v>7.0434785946427096</v>
      </c>
      <c r="M1318">
        <v>3.0186336834183001</v>
      </c>
      <c r="N1318">
        <v>1.50931684170915</v>
      </c>
      <c r="O1318">
        <v>0.237623762376237</v>
      </c>
      <c r="P1318">
        <v>0.258278145695364</v>
      </c>
      <c r="Q1318">
        <v>3.0186336834183001</v>
      </c>
      <c r="R1318">
        <v>4.93205907250724</v>
      </c>
      <c r="S1318">
        <v>0.38263058662414501</v>
      </c>
      <c r="T1318">
        <v>6.1986155033111494</v>
      </c>
      <c r="U1318">
        <v>1.2298137228741199</v>
      </c>
    </row>
    <row r="1319" spans="1:21" x14ac:dyDescent="0.45">
      <c r="A1319">
        <v>2009</v>
      </c>
      <c r="B1319" t="s">
        <v>1618</v>
      </c>
      <c r="C1319" t="s">
        <v>95</v>
      </c>
      <c r="D1319">
        <v>32</v>
      </c>
      <c r="E1319">
        <v>32</v>
      </c>
      <c r="F1319">
        <v>1</v>
      </c>
      <c r="G1319">
        <v>10</v>
      </c>
      <c r="H1319">
        <v>13</v>
      </c>
      <c r="I1319">
        <v>0</v>
      </c>
      <c r="J1319">
        <v>178.2</v>
      </c>
      <c r="K1319">
        <v>90</v>
      </c>
      <c r="L1319">
        <v>4.5335819604907197</v>
      </c>
      <c r="M1319">
        <v>3.6268655683925801</v>
      </c>
      <c r="N1319">
        <v>1.3600745881472101</v>
      </c>
      <c r="O1319">
        <v>0.26542324246771798</v>
      </c>
      <c r="P1319">
        <v>0.27241379310344799</v>
      </c>
      <c r="Q1319">
        <v>4.6343282262793997</v>
      </c>
      <c r="R1319">
        <v>5.3302926509569897</v>
      </c>
      <c r="S1319">
        <v>0.38197687268257102</v>
      </c>
      <c r="T1319">
        <v>1.9337579179555158</v>
      </c>
      <c r="U1319">
        <v>1.4384327948717399</v>
      </c>
    </row>
    <row r="1320" spans="1:21" x14ac:dyDescent="0.45">
      <c r="A1320">
        <v>1962</v>
      </c>
      <c r="B1320" t="s">
        <v>1792</v>
      </c>
      <c r="C1320" t="s">
        <v>132</v>
      </c>
      <c r="D1320">
        <v>41</v>
      </c>
      <c r="E1320">
        <v>26</v>
      </c>
      <c r="F1320">
        <v>0.63414634146341464</v>
      </c>
      <c r="G1320">
        <v>9</v>
      </c>
      <c r="H1320">
        <v>12</v>
      </c>
      <c r="I1320">
        <v>2</v>
      </c>
      <c r="J1320">
        <v>182</v>
      </c>
      <c r="K1320">
        <v>101</v>
      </c>
      <c r="L1320">
        <v>4.9945054945054901</v>
      </c>
      <c r="M1320">
        <v>5.2912087912087902</v>
      </c>
      <c r="N1320">
        <v>0.89010989010988995</v>
      </c>
      <c r="O1320">
        <v>0.26129943502824798</v>
      </c>
      <c r="P1320">
        <v>0.28353140916808101</v>
      </c>
      <c r="Q1320">
        <v>5.0934065934065904</v>
      </c>
      <c r="R1320">
        <v>4.6390784515129297</v>
      </c>
      <c r="S1320">
        <v>0.37981557846069303</v>
      </c>
      <c r="T1320">
        <v>1.5007347246495675</v>
      </c>
      <c r="U1320">
        <v>1.6043956043956</v>
      </c>
    </row>
    <row r="1321" spans="1:21" x14ac:dyDescent="0.45">
      <c r="A1321">
        <v>2013</v>
      </c>
      <c r="B1321" t="s">
        <v>448</v>
      </c>
      <c r="C1321" t="s">
        <v>40</v>
      </c>
      <c r="D1321">
        <v>10</v>
      </c>
      <c r="E1321">
        <v>10</v>
      </c>
      <c r="F1321">
        <v>1</v>
      </c>
      <c r="G1321">
        <v>4</v>
      </c>
      <c r="H1321">
        <v>4</v>
      </c>
      <c r="I1321">
        <v>0</v>
      </c>
      <c r="J1321">
        <v>53.1</v>
      </c>
      <c r="K1321">
        <v>42</v>
      </c>
      <c r="L1321">
        <v>7.0875006759167301</v>
      </c>
      <c r="M1321">
        <v>2.8687502735853401</v>
      </c>
      <c r="N1321">
        <v>1.0125000965595301</v>
      </c>
      <c r="O1321">
        <v>0.28229665071770299</v>
      </c>
      <c r="P1321">
        <v>0.32919254658385</v>
      </c>
      <c r="Q1321">
        <v>3.0375002896785999</v>
      </c>
      <c r="R1321">
        <v>4.1728544831276002</v>
      </c>
      <c r="S1321">
        <v>0.37802723050117398</v>
      </c>
      <c r="T1321">
        <v>6.1240411341190191</v>
      </c>
      <c r="U1321">
        <v>1.4250001358986</v>
      </c>
    </row>
    <row r="1322" spans="1:21" x14ac:dyDescent="0.45">
      <c r="A1322">
        <v>1924</v>
      </c>
      <c r="B1322" t="s">
        <v>2011</v>
      </c>
      <c r="C1322" t="s">
        <v>790</v>
      </c>
      <c r="D1322">
        <v>20</v>
      </c>
      <c r="E1322">
        <v>10</v>
      </c>
      <c r="F1322">
        <v>0.5</v>
      </c>
      <c r="G1322">
        <v>3</v>
      </c>
      <c r="H1322">
        <v>8</v>
      </c>
      <c r="I1322">
        <v>0</v>
      </c>
      <c r="J1322">
        <v>73.099999999999994</v>
      </c>
      <c r="K1322">
        <v>22</v>
      </c>
      <c r="L1322">
        <v>2.7000013108693302</v>
      </c>
      <c r="M1322">
        <v>2.7000013108693302</v>
      </c>
      <c r="N1322">
        <v>0.49090932924896902</v>
      </c>
      <c r="O1322">
        <v>0.30612244897959101</v>
      </c>
      <c r="P1322">
        <v>0.32089552238805902</v>
      </c>
      <c r="Q1322">
        <v>6.0136392832998702</v>
      </c>
      <c r="R1322">
        <v>4.1980395646531203</v>
      </c>
      <c r="S1322">
        <v>0.37754321098327598</v>
      </c>
      <c r="T1322">
        <v>3.0581000089645354</v>
      </c>
      <c r="U1322">
        <v>1.5272734687745699</v>
      </c>
    </row>
    <row r="1323" spans="1:21" x14ac:dyDescent="0.45">
      <c r="A1323">
        <v>2001</v>
      </c>
      <c r="B1323" t="s">
        <v>1704</v>
      </c>
      <c r="C1323" t="s">
        <v>199</v>
      </c>
      <c r="D1323">
        <v>9</v>
      </c>
      <c r="E1323">
        <v>9</v>
      </c>
      <c r="F1323">
        <v>1</v>
      </c>
      <c r="G1323">
        <v>0</v>
      </c>
      <c r="H1323">
        <v>6</v>
      </c>
      <c r="I1323">
        <v>0</v>
      </c>
      <c r="J1323">
        <v>53.2</v>
      </c>
      <c r="K1323">
        <v>32</v>
      </c>
      <c r="L1323">
        <v>5.3664602630876104</v>
      </c>
      <c r="M1323">
        <v>2.6832301315437999</v>
      </c>
      <c r="N1323">
        <v>1.3416150657718999</v>
      </c>
      <c r="O1323">
        <v>0.28703703703703698</v>
      </c>
      <c r="P1323">
        <v>0.30681818181818099</v>
      </c>
      <c r="Q1323">
        <v>4.8633546134231498</v>
      </c>
      <c r="R1323">
        <v>4.8006898319117601</v>
      </c>
      <c r="S1323">
        <v>0.37629085779190002</v>
      </c>
      <c r="T1323">
        <v>6.7732354402541999</v>
      </c>
      <c r="U1323">
        <v>1.4534163212528901</v>
      </c>
    </row>
    <row r="1324" spans="1:21" x14ac:dyDescent="0.45">
      <c r="A1324">
        <v>2009</v>
      </c>
      <c r="B1324" t="s">
        <v>338</v>
      </c>
      <c r="C1324" t="s">
        <v>68</v>
      </c>
      <c r="D1324">
        <v>10</v>
      </c>
      <c r="E1324">
        <v>10</v>
      </c>
      <c r="F1324">
        <v>1</v>
      </c>
      <c r="G1324">
        <v>6</v>
      </c>
      <c r="H1324">
        <v>3</v>
      </c>
      <c r="I1324">
        <v>0</v>
      </c>
      <c r="J1324">
        <v>52.2</v>
      </c>
      <c r="K1324">
        <v>50</v>
      </c>
      <c r="L1324">
        <v>8.5443029723055908</v>
      </c>
      <c r="M1324">
        <v>4.1012654267066804</v>
      </c>
      <c r="N1324">
        <v>1.537974535015</v>
      </c>
      <c r="O1324">
        <v>0.26794258373205698</v>
      </c>
      <c r="P1324">
        <v>0.31333333333333302</v>
      </c>
      <c r="Q1324">
        <v>4.6139236050450103</v>
      </c>
      <c r="R1324">
        <v>4.9578430732766297</v>
      </c>
      <c r="S1324">
        <v>0.37304845452308599</v>
      </c>
      <c r="T1324">
        <v>6.0433849632739927</v>
      </c>
      <c r="U1324">
        <v>1.5189871950765399</v>
      </c>
    </row>
    <row r="1325" spans="1:21" x14ac:dyDescent="0.45">
      <c r="A1325">
        <v>1999</v>
      </c>
      <c r="B1325" t="s">
        <v>2103</v>
      </c>
      <c r="C1325" t="s">
        <v>168</v>
      </c>
      <c r="D1325">
        <v>15</v>
      </c>
      <c r="E1325">
        <v>15</v>
      </c>
      <c r="F1325">
        <v>1</v>
      </c>
      <c r="G1325">
        <v>3</v>
      </c>
      <c r="H1325">
        <v>9</v>
      </c>
      <c r="I1325">
        <v>0</v>
      </c>
      <c r="J1325">
        <v>69.2</v>
      </c>
      <c r="K1325">
        <v>26</v>
      </c>
      <c r="L1325">
        <v>3.3588517972536098</v>
      </c>
      <c r="M1325">
        <v>2.8421053669069001</v>
      </c>
      <c r="N1325">
        <v>1.42105268345345</v>
      </c>
      <c r="O1325">
        <v>0.31081081081081002</v>
      </c>
      <c r="P1325">
        <v>0.31274131274131201</v>
      </c>
      <c r="Q1325">
        <v>7.2344500248539401</v>
      </c>
      <c r="R1325">
        <v>5.4305049046293101</v>
      </c>
      <c r="S1325">
        <v>0.37223738431930498</v>
      </c>
      <c r="T1325">
        <v>4.0201637506484937</v>
      </c>
      <c r="U1325">
        <v>1.63636369609791</v>
      </c>
    </row>
    <row r="1326" spans="1:21" x14ac:dyDescent="0.45">
      <c r="A1326">
        <v>1995</v>
      </c>
      <c r="B1326" t="s">
        <v>432</v>
      </c>
      <c r="C1326" t="s">
        <v>37</v>
      </c>
      <c r="D1326">
        <v>15</v>
      </c>
      <c r="E1326">
        <v>15</v>
      </c>
      <c r="F1326">
        <v>1</v>
      </c>
      <c r="G1326">
        <v>6</v>
      </c>
      <c r="H1326">
        <v>6</v>
      </c>
      <c r="I1326">
        <v>0</v>
      </c>
      <c r="J1326">
        <v>82</v>
      </c>
      <c r="K1326">
        <v>61</v>
      </c>
      <c r="L1326">
        <v>6.69512070537274</v>
      </c>
      <c r="M1326">
        <v>3.6219505455295198</v>
      </c>
      <c r="N1326">
        <v>1.3170729256470901</v>
      </c>
      <c r="O1326">
        <v>0.27812500000000001</v>
      </c>
      <c r="P1326">
        <v>0.311740890688259</v>
      </c>
      <c r="Q1326">
        <v>5.3780477797256498</v>
      </c>
      <c r="R1326">
        <v>4.9813453784945496</v>
      </c>
      <c r="S1326">
        <v>0.37169465422630299</v>
      </c>
      <c r="T1326">
        <v>4.0143022656440728</v>
      </c>
      <c r="U1326">
        <v>1.4878046011939401</v>
      </c>
    </row>
    <row r="1327" spans="1:21" x14ac:dyDescent="0.45">
      <c r="A1327">
        <v>2010</v>
      </c>
      <c r="B1327" t="s">
        <v>1752</v>
      </c>
      <c r="C1327" t="s">
        <v>43</v>
      </c>
      <c r="D1327">
        <v>12</v>
      </c>
      <c r="E1327">
        <v>12</v>
      </c>
      <c r="F1327">
        <v>1</v>
      </c>
      <c r="G1327">
        <v>4</v>
      </c>
      <c r="H1327">
        <v>4</v>
      </c>
      <c r="I1327">
        <v>0</v>
      </c>
      <c r="J1327">
        <v>64.2</v>
      </c>
      <c r="K1327">
        <v>54</v>
      </c>
      <c r="L1327">
        <v>7.5154633264078798</v>
      </c>
      <c r="M1327">
        <v>2.9226801824919502</v>
      </c>
      <c r="N1327">
        <v>1.53092771463864</v>
      </c>
      <c r="O1327">
        <v>0.28076923076922999</v>
      </c>
      <c r="P1327">
        <v>0.31794871794871699</v>
      </c>
      <c r="Q1327">
        <v>5.0103088842719199</v>
      </c>
      <c r="R1327">
        <v>4.5933062246292096</v>
      </c>
      <c r="S1327">
        <v>0.37116536498069702</v>
      </c>
      <c r="T1327">
        <v>5.01073242723941</v>
      </c>
      <c r="U1327">
        <v>1.45360813309123</v>
      </c>
    </row>
    <row r="1328" spans="1:21" x14ac:dyDescent="0.45">
      <c r="A1328">
        <v>1941</v>
      </c>
      <c r="B1328" t="s">
        <v>1102</v>
      </c>
      <c r="C1328" t="s">
        <v>30</v>
      </c>
      <c r="D1328">
        <v>12</v>
      </c>
      <c r="E1328">
        <v>7</v>
      </c>
      <c r="F1328">
        <v>0.58333333333333337</v>
      </c>
      <c r="G1328">
        <v>3</v>
      </c>
      <c r="H1328">
        <v>3</v>
      </c>
      <c r="I1328">
        <v>0</v>
      </c>
      <c r="J1328">
        <v>58.2</v>
      </c>
      <c r="K1328">
        <v>24</v>
      </c>
      <c r="L1328">
        <v>3.6818161867877599</v>
      </c>
      <c r="M1328">
        <v>3.2215891634392899</v>
      </c>
      <c r="N1328">
        <v>0.61363603113129395</v>
      </c>
      <c r="O1328">
        <v>0.25225225225225201</v>
      </c>
      <c r="P1328">
        <v>0.268041237113402</v>
      </c>
      <c r="Q1328">
        <v>3.5284071790049398</v>
      </c>
      <c r="R1328">
        <v>3.9643488019954898</v>
      </c>
      <c r="S1328">
        <v>0.368527442216873</v>
      </c>
      <c r="T1328">
        <v>4.9751204699277851</v>
      </c>
      <c r="U1328">
        <v>1.3124992888086</v>
      </c>
    </row>
    <row r="1329" spans="1:21" x14ac:dyDescent="0.45">
      <c r="A1329">
        <v>2018</v>
      </c>
      <c r="B1329" t="s">
        <v>308</v>
      </c>
      <c r="C1329" t="s">
        <v>54</v>
      </c>
      <c r="D1329">
        <v>23</v>
      </c>
      <c r="E1329">
        <v>23</v>
      </c>
      <c r="F1329">
        <v>1</v>
      </c>
      <c r="G1329">
        <v>7</v>
      </c>
      <c r="H1329">
        <v>9</v>
      </c>
      <c r="I1329">
        <v>0</v>
      </c>
      <c r="J1329">
        <v>112</v>
      </c>
      <c r="K1329">
        <v>110</v>
      </c>
      <c r="L1329">
        <v>8.83928571428571</v>
      </c>
      <c r="M1329">
        <v>4.2589285714285703</v>
      </c>
      <c r="N1329">
        <v>1.7678571428571399</v>
      </c>
      <c r="O1329">
        <v>0.27716186252771602</v>
      </c>
      <c r="P1329">
        <v>0.32288401253918497</v>
      </c>
      <c r="Q1329">
        <v>4.9821428571428497</v>
      </c>
      <c r="R1329">
        <v>5.2497172900608602</v>
      </c>
      <c r="S1329">
        <v>0.36805948615074102</v>
      </c>
      <c r="T1329">
        <v>2.5924189894095675</v>
      </c>
      <c r="U1329">
        <v>1.58928571428571</v>
      </c>
    </row>
    <row r="1330" spans="1:21" x14ac:dyDescent="0.45">
      <c r="A1330">
        <v>2021</v>
      </c>
      <c r="B1330" t="s">
        <v>479</v>
      </c>
      <c r="C1330" t="s">
        <v>34</v>
      </c>
      <c r="D1330">
        <v>18</v>
      </c>
      <c r="E1330">
        <v>18</v>
      </c>
      <c r="F1330">
        <v>1</v>
      </c>
      <c r="G1330">
        <v>5</v>
      </c>
      <c r="H1330">
        <v>7</v>
      </c>
      <c r="I1330">
        <v>0</v>
      </c>
      <c r="J1330">
        <v>89.1</v>
      </c>
      <c r="K1330">
        <v>81</v>
      </c>
      <c r="L1330">
        <v>8.1604482258155109</v>
      </c>
      <c r="M1330">
        <v>2.21641803664125</v>
      </c>
      <c r="N1330">
        <v>2.0149254878556802</v>
      </c>
      <c r="O1330">
        <v>0.25495750708215298</v>
      </c>
      <c r="P1330">
        <v>0.27777777777777701</v>
      </c>
      <c r="Q1330">
        <v>5.3395525428175503</v>
      </c>
      <c r="R1330">
        <v>5.1401834883703703</v>
      </c>
      <c r="S1330">
        <v>0.36731863021850503</v>
      </c>
      <c r="T1330">
        <v>3.3058676719665452</v>
      </c>
      <c r="U1330">
        <v>1.2537314146657501</v>
      </c>
    </row>
    <row r="1331" spans="1:21" x14ac:dyDescent="0.45">
      <c r="A1331">
        <v>1952</v>
      </c>
      <c r="B1331" t="s">
        <v>2097</v>
      </c>
      <c r="C1331" t="s">
        <v>37</v>
      </c>
      <c r="D1331">
        <v>12</v>
      </c>
      <c r="E1331">
        <v>9</v>
      </c>
      <c r="F1331">
        <v>0.75</v>
      </c>
      <c r="G1331">
        <v>1</v>
      </c>
      <c r="H1331">
        <v>6</v>
      </c>
      <c r="I1331">
        <v>0</v>
      </c>
      <c r="J1331">
        <v>54.2</v>
      </c>
      <c r="K1331">
        <v>31</v>
      </c>
      <c r="L1331">
        <v>5.1036555687650997</v>
      </c>
      <c r="M1331">
        <v>5.2682896193704201</v>
      </c>
      <c r="N1331">
        <v>0.82317025302662905</v>
      </c>
      <c r="O1331">
        <v>0.293023255813953</v>
      </c>
      <c r="P1331">
        <v>0.32402234636871502</v>
      </c>
      <c r="Q1331">
        <v>7.0792641760290103</v>
      </c>
      <c r="R1331">
        <v>4.25660269559733</v>
      </c>
      <c r="S1331">
        <v>0.36560979485511702</v>
      </c>
      <c r="T1331">
        <v>4.9357322305440796</v>
      </c>
      <c r="U1331">
        <v>1.73780386750066</v>
      </c>
    </row>
    <row r="1332" spans="1:21" x14ac:dyDescent="0.45">
      <c r="A1332">
        <v>1978</v>
      </c>
      <c r="B1332" t="s">
        <v>1649</v>
      </c>
      <c r="C1332" t="s">
        <v>168</v>
      </c>
      <c r="D1332">
        <v>15</v>
      </c>
      <c r="E1332">
        <v>15</v>
      </c>
      <c r="F1332">
        <v>1</v>
      </c>
      <c r="G1332">
        <v>4</v>
      </c>
      <c r="H1332">
        <v>6</v>
      </c>
      <c r="I1332">
        <v>0</v>
      </c>
      <c r="J1332">
        <v>84</v>
      </c>
      <c r="K1332">
        <v>48</v>
      </c>
      <c r="L1332">
        <v>5.1428576099629701</v>
      </c>
      <c r="M1332">
        <v>4.71428614246605</v>
      </c>
      <c r="N1332">
        <v>0.96428580186805701</v>
      </c>
      <c r="O1332">
        <v>0.25308641975308599</v>
      </c>
      <c r="P1332">
        <v>0.27340823970037398</v>
      </c>
      <c r="Q1332">
        <v>4.71428614246605</v>
      </c>
      <c r="R1332">
        <v>4.4777004258162396</v>
      </c>
      <c r="S1332">
        <v>0.36448267102241499</v>
      </c>
      <c r="T1332">
        <v>3.9364128470420821</v>
      </c>
      <c r="U1332">
        <v>1.5000001362391999</v>
      </c>
    </row>
    <row r="1333" spans="1:21" x14ac:dyDescent="0.45">
      <c r="A1333">
        <v>1931</v>
      </c>
      <c r="B1333" t="s">
        <v>1063</v>
      </c>
      <c r="C1333" t="s">
        <v>46</v>
      </c>
      <c r="D1333">
        <v>18</v>
      </c>
      <c r="E1333">
        <v>11</v>
      </c>
      <c r="F1333">
        <v>0.61111111111111116</v>
      </c>
      <c r="G1333">
        <v>6</v>
      </c>
      <c r="H1333">
        <v>3</v>
      </c>
      <c r="I1333">
        <v>0</v>
      </c>
      <c r="J1333">
        <v>87</v>
      </c>
      <c r="K1333">
        <v>36</v>
      </c>
      <c r="L1333">
        <v>3.72413793103448</v>
      </c>
      <c r="M1333">
        <v>5.3793103448275801</v>
      </c>
      <c r="N1333">
        <v>0.31034482758620602</v>
      </c>
      <c r="O1333">
        <v>0.229050279329608</v>
      </c>
      <c r="P1333">
        <v>0.24764890282131599</v>
      </c>
      <c r="Q1333">
        <v>3.41379310344827</v>
      </c>
      <c r="R1333">
        <v>4.5495578930295704</v>
      </c>
      <c r="S1333">
        <v>0.36255124211311301</v>
      </c>
      <c r="T1333">
        <v>3.2629611790180171</v>
      </c>
      <c r="U1333">
        <v>1.54022988505747</v>
      </c>
    </row>
    <row r="1334" spans="1:21" x14ac:dyDescent="0.45">
      <c r="A1334">
        <v>1985</v>
      </c>
      <c r="B1334" t="s">
        <v>1551</v>
      </c>
      <c r="C1334" t="s">
        <v>68</v>
      </c>
      <c r="D1334">
        <v>8</v>
      </c>
      <c r="E1334">
        <v>8</v>
      </c>
      <c r="F1334">
        <v>1</v>
      </c>
      <c r="G1334">
        <v>3</v>
      </c>
      <c r="H1334">
        <v>3</v>
      </c>
      <c r="I1334">
        <v>0</v>
      </c>
      <c r="J1334">
        <v>46.2</v>
      </c>
      <c r="K1334">
        <v>20</v>
      </c>
      <c r="L1334">
        <v>3.8571433826369299</v>
      </c>
      <c r="M1334">
        <v>3.0857147061095498</v>
      </c>
      <c r="N1334">
        <v>0.57857150739554097</v>
      </c>
      <c r="O1334">
        <v>0.24861878453038599</v>
      </c>
      <c r="P1334">
        <v>0.265822784810126</v>
      </c>
      <c r="Q1334">
        <v>4.4357148900324797</v>
      </c>
      <c r="R1334">
        <v>3.7558838260417202</v>
      </c>
      <c r="S1334">
        <v>0.36062783002853299</v>
      </c>
      <c r="T1334">
        <v>7.3027135580777927</v>
      </c>
      <c r="U1334">
        <v>1.30714303522696</v>
      </c>
    </row>
    <row r="1335" spans="1:21" x14ac:dyDescent="0.45">
      <c r="A1335">
        <v>1998</v>
      </c>
      <c r="B1335" t="s">
        <v>2021</v>
      </c>
      <c r="C1335" t="s">
        <v>132</v>
      </c>
      <c r="D1335">
        <v>21</v>
      </c>
      <c r="E1335">
        <v>21</v>
      </c>
      <c r="F1335">
        <v>1</v>
      </c>
      <c r="G1335">
        <v>7</v>
      </c>
      <c r="H1335">
        <v>8</v>
      </c>
      <c r="I1335">
        <v>0</v>
      </c>
      <c r="J1335">
        <v>122.2</v>
      </c>
      <c r="K1335">
        <v>58</v>
      </c>
      <c r="L1335">
        <v>4.2554346061609198</v>
      </c>
      <c r="M1335">
        <v>2.8614129248323401</v>
      </c>
      <c r="N1335">
        <v>1.32065211915339</v>
      </c>
      <c r="O1335">
        <v>0.30374753451676501</v>
      </c>
      <c r="P1335">
        <v>0.31554524361948899</v>
      </c>
      <c r="Q1335">
        <v>6.0896736605406296</v>
      </c>
      <c r="R1335">
        <v>5.1282825930582803</v>
      </c>
      <c r="S1335">
        <v>0.35915154218673701</v>
      </c>
      <c r="T1335">
        <v>2.7705976111548281</v>
      </c>
      <c r="U1335">
        <v>1.57336949997904</v>
      </c>
    </row>
    <row r="1336" spans="1:21" x14ac:dyDescent="0.45">
      <c r="A1336">
        <v>1989</v>
      </c>
      <c r="B1336" t="s">
        <v>1819</v>
      </c>
      <c r="C1336" t="s">
        <v>85</v>
      </c>
      <c r="D1336">
        <v>10</v>
      </c>
      <c r="E1336">
        <v>10</v>
      </c>
      <c r="F1336">
        <v>1</v>
      </c>
      <c r="G1336">
        <v>1</v>
      </c>
      <c r="H1336">
        <v>6</v>
      </c>
      <c r="I1336">
        <v>0</v>
      </c>
      <c r="J1336">
        <v>52</v>
      </c>
      <c r="K1336">
        <v>31</v>
      </c>
      <c r="L1336">
        <v>5.3653838281801898</v>
      </c>
      <c r="M1336">
        <v>5.1923069304969598</v>
      </c>
      <c r="N1336">
        <v>0.69230759073292703</v>
      </c>
      <c r="O1336">
        <v>0.24623115577889401</v>
      </c>
      <c r="P1336">
        <v>0.27439024390243899</v>
      </c>
      <c r="Q1336">
        <v>5.1923069304969598</v>
      </c>
      <c r="R1336">
        <v>4.4164865781569898</v>
      </c>
      <c r="S1336">
        <v>0.35864472389221103</v>
      </c>
      <c r="T1336">
        <v>5.8100445270538188</v>
      </c>
      <c r="U1336">
        <v>1.51923054633059</v>
      </c>
    </row>
    <row r="1337" spans="1:21" x14ac:dyDescent="0.45">
      <c r="A1337">
        <v>2016</v>
      </c>
      <c r="B1337" t="s">
        <v>177</v>
      </c>
      <c r="C1337" t="s">
        <v>54</v>
      </c>
      <c r="D1337">
        <v>14</v>
      </c>
      <c r="E1337">
        <v>14</v>
      </c>
      <c r="F1337">
        <v>1</v>
      </c>
      <c r="G1337">
        <v>1</v>
      </c>
      <c r="H1337">
        <v>7</v>
      </c>
      <c r="I1337">
        <v>0</v>
      </c>
      <c r="J1337">
        <v>70</v>
      </c>
      <c r="K1337">
        <v>58</v>
      </c>
      <c r="L1337">
        <v>7.4571436699070102</v>
      </c>
      <c r="M1337">
        <v>3.9857147201227101</v>
      </c>
      <c r="N1337">
        <v>1.8000001961844501</v>
      </c>
      <c r="O1337">
        <v>0.29370629370629298</v>
      </c>
      <c r="P1337">
        <v>0.32710280373831702</v>
      </c>
      <c r="Q1337">
        <v>6.4285721292301803</v>
      </c>
      <c r="R1337">
        <v>5.4608463493658803</v>
      </c>
      <c r="S1337">
        <v>0.35518127679824801</v>
      </c>
      <c r="T1337">
        <v>4.1099547743797267</v>
      </c>
      <c r="U1337">
        <v>1.6428573219143801</v>
      </c>
    </row>
    <row r="1338" spans="1:21" x14ac:dyDescent="0.45">
      <c r="A1338">
        <v>2022</v>
      </c>
      <c r="B1338" t="s">
        <v>1917</v>
      </c>
      <c r="C1338" t="s">
        <v>199</v>
      </c>
      <c r="D1338">
        <v>12</v>
      </c>
      <c r="E1338">
        <v>12</v>
      </c>
      <c r="F1338">
        <v>1</v>
      </c>
      <c r="G1338">
        <v>1</v>
      </c>
      <c r="H1338">
        <v>5</v>
      </c>
      <c r="I1338">
        <v>0</v>
      </c>
      <c r="J1338">
        <v>53.2</v>
      </c>
      <c r="K1338">
        <v>44</v>
      </c>
      <c r="L1338">
        <v>7.3788823372447396</v>
      </c>
      <c r="M1338">
        <v>4.1925467825254197</v>
      </c>
      <c r="N1338">
        <v>1.1739130991071101</v>
      </c>
      <c r="O1338">
        <v>0.28899082568807299</v>
      </c>
      <c r="P1338">
        <v>0.33532934131736503</v>
      </c>
      <c r="Q1338">
        <v>5.5341617529335601</v>
      </c>
      <c r="R1338">
        <v>4.6217478433723604</v>
      </c>
      <c r="S1338">
        <v>0.35298627614974898</v>
      </c>
      <c r="T1338">
        <v>4.765314728021611</v>
      </c>
      <c r="U1338">
        <v>1.63975163049883</v>
      </c>
    </row>
    <row r="1339" spans="1:21" x14ac:dyDescent="0.45">
      <c r="A1339">
        <v>1993</v>
      </c>
      <c r="B1339" t="s">
        <v>2020</v>
      </c>
      <c r="C1339" t="s">
        <v>168</v>
      </c>
      <c r="D1339">
        <v>16</v>
      </c>
      <c r="E1339">
        <v>16</v>
      </c>
      <c r="F1339">
        <v>1</v>
      </c>
      <c r="G1339">
        <v>3</v>
      </c>
      <c r="H1339">
        <v>8</v>
      </c>
      <c r="I1339">
        <v>0</v>
      </c>
      <c r="J1339">
        <v>87.1</v>
      </c>
      <c r="K1339">
        <v>42</v>
      </c>
      <c r="L1339">
        <v>4.3282449049978604</v>
      </c>
      <c r="M1339">
        <v>3.2977104038078902</v>
      </c>
      <c r="N1339">
        <v>1.33969485154695</v>
      </c>
      <c r="O1339">
        <v>0.30704225352112602</v>
      </c>
      <c r="P1339">
        <v>0.32</v>
      </c>
      <c r="Q1339">
        <v>6.0801535570208003</v>
      </c>
      <c r="R1339">
        <v>5.0952182568659996</v>
      </c>
      <c r="S1339">
        <v>0.35207545757293701</v>
      </c>
      <c r="T1339">
        <v>3.5647640079259872</v>
      </c>
      <c r="U1339">
        <v>1.6145040518642799</v>
      </c>
    </row>
    <row r="1340" spans="1:21" x14ac:dyDescent="0.45">
      <c r="A1340">
        <v>2020</v>
      </c>
      <c r="B1340" t="s">
        <v>683</v>
      </c>
      <c r="C1340" t="s">
        <v>68</v>
      </c>
      <c r="D1340">
        <v>10</v>
      </c>
      <c r="E1340">
        <v>10</v>
      </c>
      <c r="F1340">
        <v>1</v>
      </c>
      <c r="G1340">
        <v>5</v>
      </c>
      <c r="H1340">
        <v>2</v>
      </c>
      <c r="I1340">
        <v>0</v>
      </c>
      <c r="J1340">
        <v>51.1</v>
      </c>
      <c r="K1340">
        <v>48</v>
      </c>
      <c r="L1340">
        <v>8.4155814971393497</v>
      </c>
      <c r="M1340">
        <v>3.1558430614272499</v>
      </c>
      <c r="N1340">
        <v>1.9285707597610999</v>
      </c>
      <c r="O1340">
        <v>0.185792349726775</v>
      </c>
      <c r="P1340">
        <v>0.18548387096774099</v>
      </c>
      <c r="Q1340">
        <v>3.6818169049984601</v>
      </c>
      <c r="R1340">
        <v>5.2758341768981101</v>
      </c>
      <c r="S1340">
        <v>0.35112610459327698</v>
      </c>
      <c r="T1340">
        <v>5.6882428944110872</v>
      </c>
      <c r="U1340">
        <v>1.0129866616926899</v>
      </c>
    </row>
    <row r="1341" spans="1:21" x14ac:dyDescent="0.45">
      <c r="A1341">
        <v>2015</v>
      </c>
      <c r="B1341" t="s">
        <v>1645</v>
      </c>
      <c r="C1341" t="s">
        <v>56</v>
      </c>
      <c r="D1341">
        <v>13</v>
      </c>
      <c r="E1341">
        <v>13</v>
      </c>
      <c r="F1341">
        <v>1</v>
      </c>
      <c r="G1341">
        <v>3</v>
      </c>
      <c r="H1341">
        <v>4</v>
      </c>
      <c r="I1341">
        <v>0</v>
      </c>
      <c r="J1341">
        <v>69</v>
      </c>
      <c r="K1341">
        <v>44</v>
      </c>
      <c r="L1341">
        <v>5.7391310693636903</v>
      </c>
      <c r="M1341">
        <v>3.1304351287438301</v>
      </c>
      <c r="N1341">
        <v>1.1739131732789301</v>
      </c>
      <c r="O1341">
        <v>0.27137546468401402</v>
      </c>
      <c r="P1341">
        <v>0.296296296296296</v>
      </c>
      <c r="Q1341">
        <v>4.6956526931157496</v>
      </c>
      <c r="R1341">
        <v>4.6408402934692496</v>
      </c>
      <c r="S1341">
        <v>0.35100853443145702</v>
      </c>
      <c r="T1341">
        <v>4.3741063521458488</v>
      </c>
      <c r="U1341">
        <v>1.40579725688959</v>
      </c>
    </row>
    <row r="1342" spans="1:21" x14ac:dyDescent="0.45">
      <c r="A1342">
        <v>1997</v>
      </c>
      <c r="B1342" t="s">
        <v>506</v>
      </c>
      <c r="C1342" t="s">
        <v>85</v>
      </c>
      <c r="D1342">
        <v>9</v>
      </c>
      <c r="E1342">
        <v>9</v>
      </c>
      <c r="F1342">
        <v>1</v>
      </c>
      <c r="G1342">
        <v>4</v>
      </c>
      <c r="H1342">
        <v>2</v>
      </c>
      <c r="I1342">
        <v>0</v>
      </c>
      <c r="J1342">
        <v>50</v>
      </c>
      <c r="K1342">
        <v>44</v>
      </c>
      <c r="L1342">
        <v>7.9200012084962701</v>
      </c>
      <c r="M1342">
        <v>4.5000006866456097</v>
      </c>
      <c r="N1342">
        <v>1.44000021972659</v>
      </c>
      <c r="O1342">
        <v>0.202185792349726</v>
      </c>
      <c r="P1342">
        <v>0.221374045801526</v>
      </c>
      <c r="Q1342">
        <v>4.6800007141114301</v>
      </c>
      <c r="R1342">
        <v>5.1092119407654204</v>
      </c>
      <c r="S1342">
        <v>0.34861835837364102</v>
      </c>
      <c r="T1342">
        <v>6.2751304507255385</v>
      </c>
      <c r="U1342">
        <v>1.24000018920901</v>
      </c>
    </row>
    <row r="1343" spans="1:21" x14ac:dyDescent="0.45">
      <c r="A1343">
        <v>2021</v>
      </c>
      <c r="B1343" t="s">
        <v>684</v>
      </c>
      <c r="C1343" t="s">
        <v>30</v>
      </c>
      <c r="D1343">
        <v>21</v>
      </c>
      <c r="E1343">
        <v>21</v>
      </c>
      <c r="F1343">
        <v>1</v>
      </c>
      <c r="G1343">
        <v>4</v>
      </c>
      <c r="H1343">
        <v>13</v>
      </c>
      <c r="I1343">
        <v>0</v>
      </c>
      <c r="J1343">
        <v>106.1</v>
      </c>
      <c r="K1343">
        <v>107</v>
      </c>
      <c r="L1343">
        <v>9.0564267654862203</v>
      </c>
      <c r="M1343">
        <v>2.7084640793977401</v>
      </c>
      <c r="N1343">
        <v>2.0313480595483102</v>
      </c>
      <c r="O1343">
        <v>0.23587223587223499</v>
      </c>
      <c r="P1343">
        <v>0.26086956521739102</v>
      </c>
      <c r="Q1343">
        <v>5.1630096513519597</v>
      </c>
      <c r="R1343">
        <v>5.1355514578633201</v>
      </c>
      <c r="S1343">
        <v>0.34780305624008101</v>
      </c>
      <c r="T1343">
        <v>2.6830521481377678</v>
      </c>
      <c r="U1343">
        <v>1.20376181306566</v>
      </c>
    </row>
    <row r="1344" spans="1:21" x14ac:dyDescent="0.45">
      <c r="A1344">
        <v>1977</v>
      </c>
      <c r="B1344" t="s">
        <v>2032</v>
      </c>
      <c r="C1344" t="s">
        <v>140</v>
      </c>
      <c r="D1344">
        <v>17</v>
      </c>
      <c r="E1344">
        <v>17</v>
      </c>
      <c r="F1344">
        <v>1</v>
      </c>
      <c r="G1344">
        <v>2</v>
      </c>
      <c r="H1344">
        <v>13</v>
      </c>
      <c r="I1344">
        <v>0</v>
      </c>
      <c r="J1344">
        <v>87.1</v>
      </c>
      <c r="K1344">
        <v>40</v>
      </c>
      <c r="L1344">
        <v>4.1221376446520104</v>
      </c>
      <c r="M1344">
        <v>7.0076339959084297</v>
      </c>
      <c r="N1344">
        <v>0.51526720558150196</v>
      </c>
      <c r="O1344">
        <v>0.28160919540229801</v>
      </c>
      <c r="P1344">
        <v>0.30693069306930598</v>
      </c>
      <c r="Q1344">
        <v>6.18320646697802</v>
      </c>
      <c r="R1344">
        <v>4.9021652855980697</v>
      </c>
      <c r="S1344">
        <v>0.34712421894073398</v>
      </c>
      <c r="T1344">
        <v>3.307889615788171</v>
      </c>
      <c r="U1344">
        <v>1.9007634694784299</v>
      </c>
    </row>
    <row r="1345" spans="1:21" x14ac:dyDescent="0.45">
      <c r="A1345">
        <v>2003</v>
      </c>
      <c r="B1345" t="s">
        <v>1748</v>
      </c>
      <c r="C1345" t="s">
        <v>121</v>
      </c>
      <c r="D1345">
        <v>21</v>
      </c>
      <c r="E1345">
        <v>21</v>
      </c>
      <c r="F1345">
        <v>1</v>
      </c>
      <c r="G1345">
        <v>8</v>
      </c>
      <c r="H1345">
        <v>9</v>
      </c>
      <c r="I1345">
        <v>0</v>
      </c>
      <c r="J1345">
        <v>108</v>
      </c>
      <c r="K1345">
        <v>98</v>
      </c>
      <c r="L1345">
        <v>8.1666666666666607</v>
      </c>
      <c r="M1345">
        <v>5.5833333333333304</v>
      </c>
      <c r="N1345">
        <v>1.3333333333333299</v>
      </c>
      <c r="O1345">
        <v>0.240384615384615</v>
      </c>
      <c r="P1345">
        <v>0.278145695364238</v>
      </c>
      <c r="Q1345">
        <v>5</v>
      </c>
      <c r="R1345">
        <v>5.0870775434705902</v>
      </c>
      <c r="S1345">
        <v>0.345783561468124</v>
      </c>
      <c r="T1345">
        <v>2.6674731884683851</v>
      </c>
      <c r="U1345">
        <v>1.5462962962962901</v>
      </c>
    </row>
    <row r="1346" spans="1:21" x14ac:dyDescent="0.45">
      <c r="A1346">
        <v>2007</v>
      </c>
      <c r="B1346" t="s">
        <v>1622</v>
      </c>
      <c r="C1346" t="s">
        <v>68</v>
      </c>
      <c r="D1346">
        <v>19</v>
      </c>
      <c r="E1346">
        <v>19</v>
      </c>
      <c r="F1346">
        <v>1</v>
      </c>
      <c r="G1346">
        <v>7</v>
      </c>
      <c r="H1346">
        <v>8</v>
      </c>
      <c r="I1346">
        <v>0</v>
      </c>
      <c r="J1346">
        <v>114.1</v>
      </c>
      <c r="K1346">
        <v>45</v>
      </c>
      <c r="L1346">
        <v>3.5422737373130699</v>
      </c>
      <c r="M1346">
        <v>2.0466470482253301</v>
      </c>
      <c r="N1346">
        <v>1.4956266890877401</v>
      </c>
      <c r="O1346">
        <v>0.28351648351648301</v>
      </c>
      <c r="P1346">
        <v>0.28132992327365702</v>
      </c>
      <c r="Q1346">
        <v>4.6443144555882503</v>
      </c>
      <c r="R1346">
        <v>5.4786719968641702</v>
      </c>
      <c r="S1346">
        <v>0.34397995471954301</v>
      </c>
      <c r="T1346">
        <v>2.9328817191876824</v>
      </c>
      <c r="U1346">
        <v>1.3556850105766001</v>
      </c>
    </row>
    <row r="1347" spans="1:21" x14ac:dyDescent="0.45">
      <c r="A1347">
        <v>2010</v>
      </c>
      <c r="B1347" t="s">
        <v>1641</v>
      </c>
      <c r="C1347" t="s">
        <v>34</v>
      </c>
      <c r="D1347">
        <v>11</v>
      </c>
      <c r="E1347">
        <v>11</v>
      </c>
      <c r="F1347">
        <v>1</v>
      </c>
      <c r="G1347">
        <v>4</v>
      </c>
      <c r="H1347">
        <v>5</v>
      </c>
      <c r="I1347">
        <v>0</v>
      </c>
      <c r="J1347">
        <v>57.2</v>
      </c>
      <c r="K1347">
        <v>34</v>
      </c>
      <c r="L1347">
        <v>5.3063579134763197</v>
      </c>
      <c r="M1347">
        <v>3.4335257087199702</v>
      </c>
      <c r="N1347">
        <v>1.09248545277453</v>
      </c>
      <c r="O1347">
        <v>0.30290456431535201</v>
      </c>
      <c r="P1347">
        <v>0.33</v>
      </c>
      <c r="Q1347">
        <v>4.6820805118908702</v>
      </c>
      <c r="R1347">
        <v>4.7252411249283099</v>
      </c>
      <c r="S1347">
        <v>0.34218689799308699</v>
      </c>
      <c r="T1347">
        <v>5.0394797704436449</v>
      </c>
      <c r="U1347">
        <v>1.64739869862827</v>
      </c>
    </row>
    <row r="1348" spans="1:21" x14ac:dyDescent="0.45">
      <c r="A1348">
        <v>1924</v>
      </c>
      <c r="B1348" t="s">
        <v>1754</v>
      </c>
      <c r="C1348" t="s">
        <v>564</v>
      </c>
      <c r="D1348">
        <v>26</v>
      </c>
      <c r="E1348">
        <v>20</v>
      </c>
      <c r="F1348">
        <v>0.76923076923076927</v>
      </c>
      <c r="G1348">
        <v>6</v>
      </c>
      <c r="H1348">
        <v>12</v>
      </c>
      <c r="I1348">
        <v>0</v>
      </c>
      <c r="J1348">
        <v>125.2</v>
      </c>
      <c r="K1348">
        <v>39</v>
      </c>
      <c r="L1348">
        <v>2.79310265693488</v>
      </c>
      <c r="M1348">
        <v>3.22281075800178</v>
      </c>
      <c r="N1348">
        <v>0.64456215160035701</v>
      </c>
      <c r="O1348">
        <v>0.273622047244094</v>
      </c>
      <c r="P1348">
        <v>0.282608695652173</v>
      </c>
      <c r="Q1348">
        <v>5.0132611791138801</v>
      </c>
      <c r="R1348">
        <v>4.6520174086047703</v>
      </c>
      <c r="S1348">
        <v>0.34217622876167297</v>
      </c>
      <c r="T1348">
        <v>2.1320211176688857</v>
      </c>
      <c r="U1348">
        <v>1.4641905665983399</v>
      </c>
    </row>
    <row r="1349" spans="1:21" x14ac:dyDescent="0.45">
      <c r="A1349">
        <v>1986</v>
      </c>
      <c r="B1349" t="s">
        <v>1777</v>
      </c>
      <c r="C1349" t="s">
        <v>30</v>
      </c>
      <c r="D1349">
        <v>16</v>
      </c>
      <c r="E1349">
        <v>16</v>
      </c>
      <c r="F1349">
        <v>1</v>
      </c>
      <c r="G1349">
        <v>7</v>
      </c>
      <c r="H1349">
        <v>4</v>
      </c>
      <c r="I1349">
        <v>0</v>
      </c>
      <c r="J1349">
        <v>87.1</v>
      </c>
      <c r="K1349">
        <v>45</v>
      </c>
      <c r="L1349">
        <v>4.6374044451122503</v>
      </c>
      <c r="M1349">
        <v>4.3282441487714403</v>
      </c>
      <c r="N1349">
        <v>1.03053432113605</v>
      </c>
      <c r="O1349">
        <v>0.30571428571428499</v>
      </c>
      <c r="P1349">
        <v>0.32881355932203299</v>
      </c>
      <c r="Q1349">
        <v>5.0496181735666799</v>
      </c>
      <c r="R1349">
        <v>4.7748280403976802</v>
      </c>
      <c r="S1349">
        <v>0.34169316291808999</v>
      </c>
      <c r="T1349">
        <v>3.4596432745456611</v>
      </c>
      <c r="U1349">
        <v>1.7061068205474701</v>
      </c>
    </row>
    <row r="1350" spans="1:21" x14ac:dyDescent="0.45">
      <c r="A1350">
        <v>2007</v>
      </c>
      <c r="B1350" t="s">
        <v>2030</v>
      </c>
      <c r="C1350" t="s">
        <v>425</v>
      </c>
      <c r="D1350">
        <v>14</v>
      </c>
      <c r="E1350">
        <v>14</v>
      </c>
      <c r="F1350">
        <v>1</v>
      </c>
      <c r="G1350">
        <v>2</v>
      </c>
      <c r="H1350">
        <v>5</v>
      </c>
      <c r="I1350">
        <v>0</v>
      </c>
      <c r="J1350">
        <v>67.099999999999994</v>
      </c>
      <c r="K1350">
        <v>46</v>
      </c>
      <c r="L1350">
        <v>6.14851531593514</v>
      </c>
      <c r="M1350">
        <v>3.6089111637010598</v>
      </c>
      <c r="N1350">
        <v>1.3366337643337201</v>
      </c>
      <c r="O1350">
        <v>0.29259259259259202</v>
      </c>
      <c r="P1350">
        <v>0.322429906542056</v>
      </c>
      <c r="Q1350">
        <v>6.14851531593514</v>
      </c>
      <c r="R1350">
        <v>5.0960409244828702</v>
      </c>
      <c r="S1350">
        <v>0.33907896280288602</v>
      </c>
      <c r="T1350">
        <v>3.9236279981476807</v>
      </c>
      <c r="U1350">
        <v>1.57425754465972</v>
      </c>
    </row>
    <row r="1351" spans="1:21" x14ac:dyDescent="0.45">
      <c r="A1351">
        <v>1920</v>
      </c>
      <c r="B1351" t="s">
        <v>1907</v>
      </c>
      <c r="C1351" t="s">
        <v>193</v>
      </c>
      <c r="D1351">
        <v>24</v>
      </c>
      <c r="E1351">
        <v>13</v>
      </c>
      <c r="F1351">
        <v>0.54166666666666663</v>
      </c>
      <c r="G1351">
        <v>3</v>
      </c>
      <c r="H1351">
        <v>8</v>
      </c>
      <c r="I1351">
        <v>0</v>
      </c>
      <c r="J1351">
        <v>104.2</v>
      </c>
      <c r="K1351">
        <v>25</v>
      </c>
      <c r="L1351">
        <v>2.1496807974182102</v>
      </c>
      <c r="M1351">
        <v>3.43948927586914</v>
      </c>
      <c r="N1351">
        <v>0.60191062327709899</v>
      </c>
      <c r="O1351">
        <v>0.309692671394799</v>
      </c>
      <c r="P1351">
        <v>0.317135549872122</v>
      </c>
      <c r="Q1351">
        <v>5.5031828413906201</v>
      </c>
      <c r="R1351">
        <v>4.4271891280776599</v>
      </c>
      <c r="S1351">
        <v>0.33900973200798001</v>
      </c>
      <c r="T1351">
        <v>2.2883156910538651</v>
      </c>
      <c r="U1351">
        <v>1.6337574060378399</v>
      </c>
    </row>
    <row r="1352" spans="1:21" x14ac:dyDescent="0.45">
      <c r="A1352">
        <v>1987</v>
      </c>
      <c r="B1352" t="s">
        <v>1601</v>
      </c>
      <c r="C1352" t="s">
        <v>82</v>
      </c>
      <c r="D1352">
        <v>12</v>
      </c>
      <c r="E1352">
        <v>12</v>
      </c>
      <c r="F1352">
        <v>1</v>
      </c>
      <c r="G1352">
        <v>2</v>
      </c>
      <c r="H1352">
        <v>5</v>
      </c>
      <c r="I1352">
        <v>0</v>
      </c>
      <c r="J1352">
        <v>68.2</v>
      </c>
      <c r="K1352">
        <v>34</v>
      </c>
      <c r="L1352">
        <v>4.4563103495247498</v>
      </c>
      <c r="M1352">
        <v>3.2766987864152601</v>
      </c>
      <c r="N1352">
        <v>1.5728154174793201</v>
      </c>
      <c r="O1352">
        <v>0.26296296296296201</v>
      </c>
      <c r="P1352">
        <v>0.26339285714285698</v>
      </c>
      <c r="Q1352">
        <v>4.5873783009813698</v>
      </c>
      <c r="R1352">
        <v>5.2447633475674902</v>
      </c>
      <c r="S1352">
        <v>0.33515453338623002</v>
      </c>
      <c r="T1352">
        <v>4.5245862007141051</v>
      </c>
      <c r="U1352">
        <v>1.3980581488705099</v>
      </c>
    </row>
    <row r="1353" spans="1:21" x14ac:dyDescent="0.45">
      <c r="A1353">
        <v>1983</v>
      </c>
      <c r="B1353" t="s">
        <v>1455</v>
      </c>
      <c r="C1353" t="s">
        <v>762</v>
      </c>
      <c r="D1353">
        <v>10</v>
      </c>
      <c r="E1353">
        <v>10</v>
      </c>
      <c r="F1353">
        <v>1</v>
      </c>
      <c r="G1353">
        <v>3</v>
      </c>
      <c r="H1353">
        <v>3</v>
      </c>
      <c r="I1353">
        <v>0</v>
      </c>
      <c r="J1353">
        <v>51</v>
      </c>
      <c r="K1353">
        <v>15</v>
      </c>
      <c r="L1353">
        <v>2.6470588235294099</v>
      </c>
      <c r="M1353">
        <v>3.52941176470588</v>
      </c>
      <c r="N1353">
        <v>0.70588235294117596</v>
      </c>
      <c r="O1353">
        <v>0.23979591836734601</v>
      </c>
      <c r="P1353">
        <v>0.242937853107344</v>
      </c>
      <c r="Q1353">
        <v>4.23529411764705</v>
      </c>
      <c r="R1353">
        <v>4.4805908754760102</v>
      </c>
      <c r="S1353">
        <v>0.33468755288049501</v>
      </c>
      <c r="T1353">
        <v>5.42193835666402</v>
      </c>
      <c r="U1353">
        <v>1.31372549019607</v>
      </c>
    </row>
    <row r="1354" spans="1:21" x14ac:dyDescent="0.45">
      <c r="A1354">
        <v>2001</v>
      </c>
      <c r="B1354" t="s">
        <v>1930</v>
      </c>
      <c r="C1354" t="s">
        <v>229</v>
      </c>
      <c r="D1354">
        <v>13</v>
      </c>
      <c r="E1354">
        <v>13</v>
      </c>
      <c r="F1354">
        <v>1</v>
      </c>
      <c r="G1354">
        <v>4</v>
      </c>
      <c r="H1354">
        <v>8</v>
      </c>
      <c r="I1354">
        <v>0</v>
      </c>
      <c r="J1354">
        <v>74</v>
      </c>
      <c r="K1354">
        <v>32</v>
      </c>
      <c r="L1354">
        <v>3.8918914906381601</v>
      </c>
      <c r="M1354">
        <v>2.1891889634839599</v>
      </c>
      <c r="N1354">
        <v>1.70270252715419</v>
      </c>
      <c r="O1354">
        <v>0.281355932203389</v>
      </c>
      <c r="P1354">
        <v>0.27710843373493899</v>
      </c>
      <c r="Q1354">
        <v>5.5945940177923603</v>
      </c>
      <c r="R1354">
        <v>5.3734609140628997</v>
      </c>
      <c r="S1354">
        <v>0.33391970396041798</v>
      </c>
      <c r="T1354">
        <v>4.1611532339682862</v>
      </c>
      <c r="U1354">
        <v>1.3648647241474099</v>
      </c>
    </row>
    <row r="1355" spans="1:21" x14ac:dyDescent="0.45">
      <c r="A1355">
        <v>1982</v>
      </c>
      <c r="B1355" t="s">
        <v>1887</v>
      </c>
      <c r="C1355" t="s">
        <v>85</v>
      </c>
      <c r="D1355">
        <v>27</v>
      </c>
      <c r="E1355">
        <v>27</v>
      </c>
      <c r="F1355">
        <v>1</v>
      </c>
      <c r="G1355">
        <v>7</v>
      </c>
      <c r="H1355">
        <v>14</v>
      </c>
      <c r="I1355">
        <v>0</v>
      </c>
      <c r="J1355">
        <v>143</v>
      </c>
      <c r="K1355">
        <v>73</v>
      </c>
      <c r="L1355">
        <v>4.5944055944055897</v>
      </c>
      <c r="M1355">
        <v>4.9720279720279699</v>
      </c>
      <c r="N1355">
        <v>1.3216783216783199</v>
      </c>
      <c r="O1355">
        <v>0.28091872791519401</v>
      </c>
      <c r="P1355">
        <v>0.29237288135593198</v>
      </c>
      <c r="Q1355">
        <v>5.4125874125874098</v>
      </c>
      <c r="R1355">
        <v>5.30400509000658</v>
      </c>
      <c r="S1355">
        <v>0.33313900232315002</v>
      </c>
      <c r="T1355">
        <v>1.9988340139389</v>
      </c>
      <c r="U1355">
        <v>1.6643356643356599</v>
      </c>
    </row>
    <row r="1356" spans="1:21" x14ac:dyDescent="0.45">
      <c r="A1356">
        <v>2002</v>
      </c>
      <c r="B1356" t="s">
        <v>503</v>
      </c>
      <c r="C1356" t="s">
        <v>210</v>
      </c>
      <c r="D1356">
        <v>11</v>
      </c>
      <c r="E1356">
        <v>11</v>
      </c>
      <c r="F1356">
        <v>1</v>
      </c>
      <c r="G1356">
        <v>2</v>
      </c>
      <c r="H1356">
        <v>5</v>
      </c>
      <c r="I1356">
        <v>0</v>
      </c>
      <c r="J1356">
        <v>64</v>
      </c>
      <c r="K1356">
        <v>56</v>
      </c>
      <c r="L1356">
        <v>7.875</v>
      </c>
      <c r="M1356">
        <v>3.09375</v>
      </c>
      <c r="N1356">
        <v>1.828125</v>
      </c>
      <c r="O1356">
        <v>0.26877470355731198</v>
      </c>
      <c r="P1356">
        <v>0.29891304347825998</v>
      </c>
      <c r="Q1356">
        <v>6.1875</v>
      </c>
      <c r="R1356">
        <v>5.0245744705200197</v>
      </c>
      <c r="S1356">
        <v>0.33201196789741499</v>
      </c>
      <c r="T1356">
        <v>4.8896307999437481</v>
      </c>
      <c r="U1356">
        <v>1.40625</v>
      </c>
    </row>
    <row r="1357" spans="1:21" x14ac:dyDescent="0.45">
      <c r="A1357">
        <v>1975</v>
      </c>
      <c r="B1357" t="s">
        <v>1872</v>
      </c>
      <c r="C1357" t="s">
        <v>34</v>
      </c>
      <c r="D1357">
        <v>17</v>
      </c>
      <c r="E1357">
        <v>17</v>
      </c>
      <c r="F1357">
        <v>1</v>
      </c>
      <c r="G1357">
        <v>6</v>
      </c>
      <c r="H1357">
        <v>8</v>
      </c>
      <c r="I1357">
        <v>0</v>
      </c>
      <c r="J1357">
        <v>90.2</v>
      </c>
      <c r="K1357">
        <v>32</v>
      </c>
      <c r="L1357">
        <v>3.1764709446257302</v>
      </c>
      <c r="M1357">
        <v>3.07720622760618</v>
      </c>
      <c r="N1357">
        <v>1.1911766042346501</v>
      </c>
      <c r="O1357">
        <v>0.30481283422459798</v>
      </c>
      <c r="P1357">
        <v>0.30909090909090903</v>
      </c>
      <c r="Q1357">
        <v>5.36029471905593</v>
      </c>
      <c r="R1357">
        <v>4.6608179763939397</v>
      </c>
      <c r="S1357">
        <v>0.33157244324684099</v>
      </c>
      <c r="T1357">
        <v>3.1596903415287199</v>
      </c>
      <c r="U1357">
        <v>1.59926488531504</v>
      </c>
    </row>
    <row r="1358" spans="1:21" x14ac:dyDescent="0.45">
      <c r="A1358">
        <v>1931</v>
      </c>
      <c r="B1358" t="s">
        <v>1189</v>
      </c>
      <c r="C1358" t="s">
        <v>355</v>
      </c>
      <c r="D1358">
        <v>19</v>
      </c>
      <c r="E1358">
        <v>10</v>
      </c>
      <c r="F1358">
        <v>0.52631578947368418</v>
      </c>
      <c r="G1358">
        <v>2</v>
      </c>
      <c r="H1358">
        <v>4</v>
      </c>
      <c r="I1358">
        <v>0</v>
      </c>
      <c r="J1358">
        <v>70.099999999999994</v>
      </c>
      <c r="K1358">
        <v>23</v>
      </c>
      <c r="L1358">
        <v>2.9431294519437898</v>
      </c>
      <c r="M1358">
        <v>5.2464481534650202</v>
      </c>
      <c r="N1358">
        <v>0.38388645025353801</v>
      </c>
      <c r="O1358">
        <v>0.23574144486692</v>
      </c>
      <c r="P1358">
        <v>0.24894514767932399</v>
      </c>
      <c r="Q1358">
        <v>3.7109023524508702</v>
      </c>
      <c r="R1358">
        <v>4.8277087740320699</v>
      </c>
      <c r="S1358">
        <v>0.33004513382911599</v>
      </c>
      <c r="T1358">
        <v>2.8140690358061469</v>
      </c>
      <c r="U1358">
        <v>1.46445571763386</v>
      </c>
    </row>
    <row r="1359" spans="1:21" x14ac:dyDescent="0.45">
      <c r="A1359">
        <v>1942</v>
      </c>
      <c r="B1359" t="s">
        <v>1105</v>
      </c>
      <c r="C1359" t="s">
        <v>790</v>
      </c>
      <c r="D1359">
        <v>35</v>
      </c>
      <c r="E1359">
        <v>22</v>
      </c>
      <c r="F1359">
        <v>0.62857142857142856</v>
      </c>
      <c r="G1359">
        <v>10</v>
      </c>
      <c r="H1359">
        <v>10</v>
      </c>
      <c r="I1359">
        <v>0</v>
      </c>
      <c r="J1359">
        <v>147.19999999999999</v>
      </c>
      <c r="K1359">
        <v>43</v>
      </c>
      <c r="L1359">
        <v>2.6207668624647802</v>
      </c>
      <c r="M1359">
        <v>3.1692994615853101</v>
      </c>
      <c r="N1359">
        <v>0.73137679882738105</v>
      </c>
      <c r="O1359">
        <v>0.25303292894280699</v>
      </c>
      <c r="P1359">
        <v>0.25670498084291099</v>
      </c>
      <c r="Q1359">
        <v>3.5349878609990002</v>
      </c>
      <c r="R1359">
        <v>4.0828494871397201</v>
      </c>
      <c r="S1359">
        <v>0.32612344622612</v>
      </c>
      <c r="T1359">
        <v>1.5094856653894697</v>
      </c>
      <c r="U1359">
        <v>1.3408574645168601</v>
      </c>
    </row>
    <row r="1360" spans="1:21" x14ac:dyDescent="0.45">
      <c r="A1360">
        <v>2021</v>
      </c>
      <c r="B1360" t="s">
        <v>1874</v>
      </c>
      <c r="C1360" t="s">
        <v>210</v>
      </c>
      <c r="D1360">
        <v>13</v>
      </c>
      <c r="E1360">
        <v>13</v>
      </c>
      <c r="F1360">
        <v>1</v>
      </c>
      <c r="G1360">
        <v>3</v>
      </c>
      <c r="H1360">
        <v>5</v>
      </c>
      <c r="I1360">
        <v>0</v>
      </c>
      <c r="J1360">
        <v>58.2</v>
      </c>
      <c r="K1360">
        <v>50</v>
      </c>
      <c r="L1360">
        <v>7.6704548779598101</v>
      </c>
      <c r="M1360">
        <v>3.2215910487431199</v>
      </c>
      <c r="N1360">
        <v>1.9943182682695499</v>
      </c>
      <c r="O1360">
        <v>0.30165289256198302</v>
      </c>
      <c r="P1360">
        <v>0.33519553072625602</v>
      </c>
      <c r="Q1360">
        <v>5.3693184145718602</v>
      </c>
      <c r="R1360">
        <v>5.5223069517080496</v>
      </c>
      <c r="S1360">
        <v>0.324339419603347</v>
      </c>
      <c r="T1360">
        <v>4.0417681519801709</v>
      </c>
      <c r="U1360">
        <v>1.6022727967293799</v>
      </c>
    </row>
    <row r="1361" spans="1:21" x14ac:dyDescent="0.45">
      <c r="A1361">
        <v>1986</v>
      </c>
      <c r="B1361" t="s">
        <v>1988</v>
      </c>
      <c r="C1361" t="s">
        <v>168</v>
      </c>
      <c r="D1361">
        <v>10</v>
      </c>
      <c r="E1361">
        <v>10</v>
      </c>
      <c r="F1361">
        <v>1</v>
      </c>
      <c r="G1361">
        <v>2</v>
      </c>
      <c r="H1361">
        <v>5</v>
      </c>
      <c r="I1361">
        <v>0</v>
      </c>
      <c r="J1361">
        <v>54.2</v>
      </c>
      <c r="K1361">
        <v>31</v>
      </c>
      <c r="L1361">
        <v>5.10365841787248</v>
      </c>
      <c r="M1361">
        <v>2.7987804227042599</v>
      </c>
      <c r="N1361">
        <v>1.4817072826081401</v>
      </c>
      <c r="O1361">
        <v>0.31192660550458701</v>
      </c>
      <c r="P1361">
        <v>0.33146067415730301</v>
      </c>
      <c r="Q1361">
        <v>5.9268291304325604</v>
      </c>
      <c r="R1361">
        <v>4.7649136975008703</v>
      </c>
      <c r="S1361">
        <v>0.32072818279266302</v>
      </c>
      <c r="T1361">
        <v>5.1957965612411403</v>
      </c>
      <c r="U1361">
        <v>1.55487801261348</v>
      </c>
    </row>
    <row r="1362" spans="1:21" x14ac:dyDescent="0.45">
      <c r="A1362">
        <v>2009</v>
      </c>
      <c r="B1362" t="s">
        <v>1437</v>
      </c>
      <c r="C1362" t="s">
        <v>85</v>
      </c>
      <c r="D1362">
        <v>10</v>
      </c>
      <c r="E1362">
        <v>10</v>
      </c>
      <c r="F1362">
        <v>1</v>
      </c>
      <c r="G1362">
        <v>3</v>
      </c>
      <c r="H1362">
        <v>4</v>
      </c>
      <c r="I1362">
        <v>0</v>
      </c>
      <c r="J1362">
        <v>60</v>
      </c>
      <c r="K1362">
        <v>35</v>
      </c>
      <c r="L1362">
        <v>5.25</v>
      </c>
      <c r="M1362">
        <v>2.1</v>
      </c>
      <c r="N1362">
        <v>1.65</v>
      </c>
      <c r="O1362">
        <v>0.26382978723404199</v>
      </c>
      <c r="P1362">
        <v>0.26984126984126899</v>
      </c>
      <c r="Q1362">
        <v>4.2</v>
      </c>
      <c r="R1362">
        <v>5.1137504259745201</v>
      </c>
      <c r="S1362">
        <v>0.32061398029327298</v>
      </c>
      <c r="T1362">
        <v>5.1939464807510216</v>
      </c>
      <c r="U1362">
        <v>1.2666666666666599</v>
      </c>
    </row>
    <row r="1363" spans="1:21" x14ac:dyDescent="0.45">
      <c r="A1363">
        <v>1965</v>
      </c>
      <c r="B1363" t="s">
        <v>1469</v>
      </c>
      <c r="C1363" t="s">
        <v>390</v>
      </c>
      <c r="D1363">
        <v>32</v>
      </c>
      <c r="E1363">
        <v>20</v>
      </c>
      <c r="F1363">
        <v>0.625</v>
      </c>
      <c r="G1363">
        <v>8</v>
      </c>
      <c r="H1363">
        <v>8</v>
      </c>
      <c r="I1363">
        <v>0</v>
      </c>
      <c r="J1363">
        <v>133</v>
      </c>
      <c r="K1363">
        <v>82</v>
      </c>
      <c r="L1363">
        <v>5.5488721804511201</v>
      </c>
      <c r="M1363">
        <v>3.1127819548872102</v>
      </c>
      <c r="N1363">
        <v>1.42105263157894</v>
      </c>
      <c r="O1363">
        <v>0.23892100192678201</v>
      </c>
      <c r="P1363">
        <v>0.24759615384615299</v>
      </c>
      <c r="Q1363">
        <v>4.2631578947368398</v>
      </c>
      <c r="R1363">
        <v>4.4194975462174897</v>
      </c>
      <c r="S1363">
        <v>0.31777590513229298</v>
      </c>
      <c r="T1363">
        <v>1.6087405197322333</v>
      </c>
      <c r="U1363">
        <v>1.2781954887218001</v>
      </c>
    </row>
    <row r="1364" spans="1:21" x14ac:dyDescent="0.45">
      <c r="A1364">
        <v>2017</v>
      </c>
      <c r="B1364" t="s">
        <v>788</v>
      </c>
      <c r="C1364" t="s">
        <v>271</v>
      </c>
      <c r="D1364">
        <v>7</v>
      </c>
      <c r="E1364">
        <v>7</v>
      </c>
      <c r="F1364">
        <v>1</v>
      </c>
      <c r="G1364">
        <v>3</v>
      </c>
      <c r="H1364">
        <v>3</v>
      </c>
      <c r="I1364">
        <v>0</v>
      </c>
      <c r="J1364">
        <v>45.1</v>
      </c>
      <c r="K1364">
        <v>34</v>
      </c>
      <c r="L1364">
        <v>6.7500007573296799</v>
      </c>
      <c r="M1364">
        <v>2.3823532084693002</v>
      </c>
      <c r="N1364">
        <v>1.58823547231286</v>
      </c>
      <c r="O1364">
        <v>0.189024390243902</v>
      </c>
      <c r="P1364">
        <v>0.188524590163934</v>
      </c>
      <c r="Q1364">
        <v>2.3823532084693002</v>
      </c>
      <c r="R1364">
        <v>4.9444046005658402</v>
      </c>
      <c r="S1364">
        <v>0.316596210002899</v>
      </c>
      <c r="T1364">
        <v>7.3269408600670909</v>
      </c>
      <c r="U1364">
        <v>0.94852951818685105</v>
      </c>
    </row>
    <row r="1365" spans="1:21" x14ac:dyDescent="0.45">
      <c r="A1365">
        <v>2022</v>
      </c>
      <c r="B1365" t="s">
        <v>622</v>
      </c>
      <c r="C1365" t="s">
        <v>115</v>
      </c>
      <c r="D1365">
        <v>14</v>
      </c>
      <c r="E1365">
        <v>14</v>
      </c>
      <c r="F1365">
        <v>1</v>
      </c>
      <c r="G1365">
        <v>6</v>
      </c>
      <c r="H1365">
        <v>4</v>
      </c>
      <c r="I1365">
        <v>0</v>
      </c>
      <c r="J1365">
        <v>71.2</v>
      </c>
      <c r="K1365">
        <v>75</v>
      </c>
      <c r="L1365">
        <v>9.4186049853872191</v>
      </c>
      <c r="M1365">
        <v>4.1441861935703699</v>
      </c>
      <c r="N1365">
        <v>1.2558139980516301</v>
      </c>
      <c r="O1365">
        <v>0.17670682730923601</v>
      </c>
      <c r="P1365">
        <v>0.207317073170731</v>
      </c>
      <c r="Q1365">
        <v>3.0139535953239101</v>
      </c>
      <c r="R1365">
        <v>4.5915008215906798</v>
      </c>
      <c r="S1365">
        <v>0.31633812189102101</v>
      </c>
      <c r="T1365">
        <v>3.6604839818818147</v>
      </c>
      <c r="U1365">
        <v>1.0744186427775</v>
      </c>
    </row>
    <row r="1366" spans="1:21" x14ac:dyDescent="0.45">
      <c r="A1366">
        <v>2005</v>
      </c>
      <c r="B1366" t="s">
        <v>1739</v>
      </c>
      <c r="C1366" t="s">
        <v>40</v>
      </c>
      <c r="D1366">
        <v>19</v>
      </c>
      <c r="E1366">
        <v>19</v>
      </c>
      <c r="F1366">
        <v>1</v>
      </c>
      <c r="G1366">
        <v>6</v>
      </c>
      <c r="H1366">
        <v>8</v>
      </c>
      <c r="I1366">
        <v>0</v>
      </c>
      <c r="J1366">
        <v>105</v>
      </c>
      <c r="K1366">
        <v>75</v>
      </c>
      <c r="L1366">
        <v>6.4285709614656703</v>
      </c>
      <c r="M1366">
        <v>3.34285689996215</v>
      </c>
      <c r="N1366">
        <v>1.62857131023797</v>
      </c>
      <c r="O1366">
        <v>0.254854368932038</v>
      </c>
      <c r="P1366">
        <v>0.27044025157232698</v>
      </c>
      <c r="Q1366">
        <v>4.9714282102001199</v>
      </c>
      <c r="R1366">
        <v>5.2295548150544899</v>
      </c>
      <c r="S1366">
        <v>0.31540000438690102</v>
      </c>
      <c r="T1366">
        <v>2.6892000374041034</v>
      </c>
      <c r="U1366">
        <v>1.3714284717793399</v>
      </c>
    </row>
    <row r="1367" spans="1:21" x14ac:dyDescent="0.45">
      <c r="A1367">
        <v>2015</v>
      </c>
      <c r="B1367" t="s">
        <v>2074</v>
      </c>
      <c r="C1367" t="s">
        <v>54</v>
      </c>
      <c r="D1367">
        <v>12</v>
      </c>
      <c r="E1367">
        <v>12</v>
      </c>
      <c r="F1367">
        <v>1</v>
      </c>
      <c r="G1367">
        <v>2</v>
      </c>
      <c r="H1367">
        <v>6</v>
      </c>
      <c r="I1367">
        <v>0</v>
      </c>
      <c r="J1367">
        <v>51.1</v>
      </c>
      <c r="K1367">
        <v>40</v>
      </c>
      <c r="L1367">
        <v>7.0129871867040396</v>
      </c>
      <c r="M1367">
        <v>4.5584416713576301</v>
      </c>
      <c r="N1367">
        <v>1.2272727576732001</v>
      </c>
      <c r="O1367">
        <v>0.301801801801801</v>
      </c>
      <c r="P1367">
        <v>0.34285714285714203</v>
      </c>
      <c r="Q1367">
        <v>6.6623378273688401</v>
      </c>
      <c r="R1367">
        <v>4.86736002671294</v>
      </c>
      <c r="S1367">
        <v>0.31387564539909302</v>
      </c>
      <c r="T1367">
        <v>4.237321212887756</v>
      </c>
      <c r="U1367">
        <v>1.81168835656521</v>
      </c>
    </row>
    <row r="1368" spans="1:21" x14ac:dyDescent="0.45">
      <c r="A1368">
        <v>1968</v>
      </c>
      <c r="B1368" t="s">
        <v>987</v>
      </c>
      <c r="C1368" t="s">
        <v>132</v>
      </c>
      <c r="D1368">
        <v>16</v>
      </c>
      <c r="E1368">
        <v>11</v>
      </c>
      <c r="F1368">
        <v>0.6875</v>
      </c>
      <c r="G1368">
        <v>4</v>
      </c>
      <c r="H1368">
        <v>4</v>
      </c>
      <c r="I1368">
        <v>0</v>
      </c>
      <c r="J1368">
        <v>80.2</v>
      </c>
      <c r="K1368">
        <v>40</v>
      </c>
      <c r="L1368">
        <v>4.4628079476061302</v>
      </c>
      <c r="M1368">
        <v>3.23553576201444</v>
      </c>
      <c r="N1368">
        <v>0.55785099345076605</v>
      </c>
      <c r="O1368">
        <v>0.26114649681528601</v>
      </c>
      <c r="P1368">
        <v>0.286245353159851</v>
      </c>
      <c r="Q1368">
        <v>3.23553576201444</v>
      </c>
      <c r="R1368">
        <v>3.3522191839869402</v>
      </c>
      <c r="S1368">
        <v>0.310528755187988</v>
      </c>
      <c r="T1368">
        <v>3.1441036462783787</v>
      </c>
      <c r="U1368">
        <v>1.3760324505118899</v>
      </c>
    </row>
    <row r="1369" spans="1:21" x14ac:dyDescent="0.45">
      <c r="A1369">
        <v>1967</v>
      </c>
      <c r="B1369" t="s">
        <v>817</v>
      </c>
      <c r="C1369" t="s">
        <v>555</v>
      </c>
      <c r="D1369">
        <v>32</v>
      </c>
      <c r="E1369">
        <v>30</v>
      </c>
      <c r="F1369">
        <v>0.9375</v>
      </c>
      <c r="G1369">
        <v>12</v>
      </c>
      <c r="H1369">
        <v>11</v>
      </c>
      <c r="I1369">
        <v>0</v>
      </c>
      <c r="J1369">
        <v>174</v>
      </c>
      <c r="K1369">
        <v>81</v>
      </c>
      <c r="L1369">
        <v>4.18965517241379</v>
      </c>
      <c r="M1369">
        <v>3.5689655172413701</v>
      </c>
      <c r="N1369">
        <v>0.77586206896551702</v>
      </c>
      <c r="O1369">
        <v>0.22018348623853201</v>
      </c>
      <c r="P1369">
        <v>0.231182795698924</v>
      </c>
      <c r="Q1369">
        <v>2.5862068965517202</v>
      </c>
      <c r="R1369">
        <v>4.0214496168596998</v>
      </c>
      <c r="S1369">
        <v>0.31020319461822499</v>
      </c>
      <c r="T1369">
        <v>1.5704036727547639</v>
      </c>
      <c r="U1369">
        <v>1.22413793103448</v>
      </c>
    </row>
    <row r="1370" spans="1:21" x14ac:dyDescent="0.45">
      <c r="A1370">
        <v>1986</v>
      </c>
      <c r="B1370" t="s">
        <v>1843</v>
      </c>
      <c r="C1370" t="s">
        <v>34</v>
      </c>
      <c r="D1370">
        <v>10</v>
      </c>
      <c r="E1370">
        <v>10</v>
      </c>
      <c r="F1370">
        <v>1</v>
      </c>
      <c r="G1370">
        <v>2</v>
      </c>
      <c r="H1370">
        <v>3</v>
      </c>
      <c r="I1370">
        <v>0</v>
      </c>
      <c r="J1370">
        <v>53</v>
      </c>
      <c r="K1370">
        <v>25</v>
      </c>
      <c r="L1370">
        <v>4.2452814910883303</v>
      </c>
      <c r="M1370">
        <v>2.8867914139400601</v>
      </c>
      <c r="N1370">
        <v>1.35849007714826</v>
      </c>
      <c r="O1370">
        <v>0.26976744186046497</v>
      </c>
      <c r="P1370">
        <v>0.27472527472527403</v>
      </c>
      <c r="Q1370">
        <v>5.2641490489495197</v>
      </c>
      <c r="R1370">
        <v>4.7521426673632297</v>
      </c>
      <c r="S1370">
        <v>0.30991631746292098</v>
      </c>
      <c r="T1370">
        <v>5.0206443428993195</v>
      </c>
      <c r="U1370">
        <v>1.41509383036277</v>
      </c>
    </row>
    <row r="1371" spans="1:21" x14ac:dyDescent="0.45">
      <c r="A1371">
        <v>2012</v>
      </c>
      <c r="B1371" t="s">
        <v>2060</v>
      </c>
      <c r="C1371" t="s">
        <v>95</v>
      </c>
      <c r="D1371">
        <v>13</v>
      </c>
      <c r="E1371">
        <v>13</v>
      </c>
      <c r="F1371">
        <v>1</v>
      </c>
      <c r="G1371">
        <v>2</v>
      </c>
      <c r="H1371">
        <v>9</v>
      </c>
      <c r="I1371">
        <v>0</v>
      </c>
      <c r="J1371">
        <v>68.099999999999994</v>
      </c>
      <c r="K1371">
        <v>41</v>
      </c>
      <c r="L1371">
        <v>5.4000004019388603</v>
      </c>
      <c r="M1371">
        <v>4.2146344600498402</v>
      </c>
      <c r="N1371">
        <v>0.92195128813590299</v>
      </c>
      <c r="O1371">
        <v>0.31884057971014401</v>
      </c>
      <c r="P1371">
        <v>0.355263157894736</v>
      </c>
      <c r="Q1371">
        <v>6.4536590169513204</v>
      </c>
      <c r="R1371">
        <v>4.8505497867191698</v>
      </c>
      <c r="S1371">
        <v>0.30727151036262501</v>
      </c>
      <c r="T1371">
        <v>3.8290757445188657</v>
      </c>
      <c r="U1371">
        <v>1.75609769168743</v>
      </c>
    </row>
    <row r="1372" spans="1:21" x14ac:dyDescent="0.45">
      <c r="A1372">
        <v>2000</v>
      </c>
      <c r="B1372" t="s">
        <v>1825</v>
      </c>
      <c r="C1372" t="s">
        <v>762</v>
      </c>
      <c r="D1372">
        <v>16</v>
      </c>
      <c r="E1372">
        <v>16</v>
      </c>
      <c r="F1372">
        <v>1</v>
      </c>
      <c r="G1372">
        <v>5</v>
      </c>
      <c r="H1372">
        <v>5</v>
      </c>
      <c r="I1372">
        <v>0</v>
      </c>
      <c r="J1372">
        <v>86.1</v>
      </c>
      <c r="K1372">
        <v>62</v>
      </c>
      <c r="L1372">
        <v>6.46332041572275</v>
      </c>
      <c r="M1372">
        <v>3.6486486217789702</v>
      </c>
      <c r="N1372">
        <v>1.8764478626291801</v>
      </c>
      <c r="O1372">
        <v>0.26023391812865498</v>
      </c>
      <c r="P1372">
        <v>0.27099236641221303</v>
      </c>
      <c r="Q1372">
        <v>5.2123551739699598</v>
      </c>
      <c r="R1372">
        <v>5.6592643684394801</v>
      </c>
      <c r="S1372">
        <v>0.30461781704798302</v>
      </c>
      <c r="T1372">
        <v>3.084255397610828</v>
      </c>
      <c r="U1372">
        <v>1.4362934257161599</v>
      </c>
    </row>
    <row r="1373" spans="1:21" x14ac:dyDescent="0.45">
      <c r="A1373">
        <v>1941</v>
      </c>
      <c r="B1373" t="s">
        <v>1558</v>
      </c>
      <c r="C1373" t="s">
        <v>132</v>
      </c>
      <c r="D1373">
        <v>34</v>
      </c>
      <c r="E1373">
        <v>24</v>
      </c>
      <c r="F1373">
        <v>0.70588235294117652</v>
      </c>
      <c r="G1373">
        <v>9</v>
      </c>
      <c r="H1373">
        <v>14</v>
      </c>
      <c r="I1373">
        <v>0</v>
      </c>
      <c r="J1373">
        <v>170</v>
      </c>
      <c r="K1373">
        <v>59</v>
      </c>
      <c r="L1373">
        <v>3.1235294117647001</v>
      </c>
      <c r="M1373">
        <v>4.3411764705882296</v>
      </c>
      <c r="N1373">
        <v>0.63529411764705801</v>
      </c>
      <c r="O1373">
        <v>0.27540500736376999</v>
      </c>
      <c r="P1373">
        <v>0.28782894736842102</v>
      </c>
      <c r="Q1373">
        <v>4.4470588235294102</v>
      </c>
      <c r="R1373">
        <v>4.4100714290843204</v>
      </c>
      <c r="S1373">
        <v>0.30406704545021002</v>
      </c>
      <c r="T1373">
        <v>1.448790040086295</v>
      </c>
      <c r="U1373">
        <v>1.5823529411764701</v>
      </c>
    </row>
    <row r="1374" spans="1:21" x14ac:dyDescent="0.45">
      <c r="A1374">
        <v>2001</v>
      </c>
      <c r="B1374" t="s">
        <v>1981</v>
      </c>
      <c r="C1374" t="s">
        <v>168</v>
      </c>
      <c r="D1374">
        <v>16</v>
      </c>
      <c r="E1374">
        <v>16</v>
      </c>
      <c r="F1374">
        <v>1</v>
      </c>
      <c r="G1374">
        <v>4</v>
      </c>
      <c r="H1374">
        <v>7</v>
      </c>
      <c r="I1374">
        <v>0</v>
      </c>
      <c r="J1374">
        <v>84.1</v>
      </c>
      <c r="K1374">
        <v>56</v>
      </c>
      <c r="L1374">
        <v>5.9762849454184597</v>
      </c>
      <c r="M1374">
        <v>2.7747037246585702</v>
      </c>
      <c r="N1374">
        <v>1.6007906103799401</v>
      </c>
      <c r="O1374">
        <v>0.28779069767441801</v>
      </c>
      <c r="P1374">
        <v>0.30769230769230699</v>
      </c>
      <c r="Q1374">
        <v>5.8695655713931298</v>
      </c>
      <c r="R1374">
        <v>5.1716666016577699</v>
      </c>
      <c r="S1374">
        <v>0.30166375637054399</v>
      </c>
      <c r="T1374">
        <v>3.0543455332517579</v>
      </c>
      <c r="U1374">
        <v>1.4822135281295701</v>
      </c>
    </row>
    <row r="1375" spans="1:21" x14ac:dyDescent="0.45">
      <c r="A1375">
        <v>2014</v>
      </c>
      <c r="B1375" t="s">
        <v>1989</v>
      </c>
      <c r="C1375" t="s">
        <v>184</v>
      </c>
      <c r="D1375">
        <v>10</v>
      </c>
      <c r="E1375">
        <v>10</v>
      </c>
      <c r="F1375">
        <v>1</v>
      </c>
      <c r="G1375">
        <v>3</v>
      </c>
      <c r="H1375">
        <v>5</v>
      </c>
      <c r="I1375">
        <v>0</v>
      </c>
      <c r="J1375">
        <v>54.2</v>
      </c>
      <c r="K1375">
        <v>31</v>
      </c>
      <c r="L1375">
        <v>5.10365913014983</v>
      </c>
      <c r="M1375">
        <v>1.64634165488704</v>
      </c>
      <c r="N1375">
        <v>1.48170748939833</v>
      </c>
      <c r="O1375">
        <v>0.315126050420168</v>
      </c>
      <c r="P1375">
        <v>0.33333333333333298</v>
      </c>
      <c r="Q1375">
        <v>5.9268299575933501</v>
      </c>
      <c r="R1375">
        <v>4.7420084534338303</v>
      </c>
      <c r="S1375">
        <v>0.29517233371734602</v>
      </c>
      <c r="T1375">
        <v>4.7817918062210056</v>
      </c>
      <c r="U1375">
        <v>1.5548782296155399</v>
      </c>
    </row>
    <row r="1376" spans="1:21" x14ac:dyDescent="0.45">
      <c r="A1376">
        <v>1934</v>
      </c>
      <c r="B1376" t="s">
        <v>1680</v>
      </c>
      <c r="C1376" t="s">
        <v>271</v>
      </c>
      <c r="D1376">
        <v>34</v>
      </c>
      <c r="E1376">
        <v>22</v>
      </c>
      <c r="F1376">
        <v>0.6470588235294118</v>
      </c>
      <c r="G1376">
        <v>5</v>
      </c>
      <c r="H1376">
        <v>14</v>
      </c>
      <c r="I1376">
        <v>0</v>
      </c>
      <c r="J1376">
        <v>176</v>
      </c>
      <c r="K1376">
        <v>81</v>
      </c>
      <c r="L1376">
        <v>4.1420454545454497</v>
      </c>
      <c r="M1376">
        <v>4.9090909090909003</v>
      </c>
      <c r="N1376">
        <v>1.02272727272727</v>
      </c>
      <c r="O1376">
        <v>0.252906976744186</v>
      </c>
      <c r="P1376">
        <v>0.26235093696763201</v>
      </c>
      <c r="Q1376">
        <v>4.8068181818181799</v>
      </c>
      <c r="R1376">
        <v>5.4081682465293097</v>
      </c>
      <c r="S1376">
        <v>0.288454979658126</v>
      </c>
      <c r="T1376">
        <v>1.3744031383710709</v>
      </c>
      <c r="U1376">
        <v>1.5340909090909001</v>
      </c>
    </row>
    <row r="1377" spans="1:21" x14ac:dyDescent="0.45">
      <c r="A1377">
        <v>1964</v>
      </c>
      <c r="B1377" t="s">
        <v>1436</v>
      </c>
      <c r="C1377" t="s">
        <v>762</v>
      </c>
      <c r="D1377">
        <v>15</v>
      </c>
      <c r="E1377">
        <v>12</v>
      </c>
      <c r="F1377">
        <v>0.8</v>
      </c>
      <c r="G1377">
        <v>2</v>
      </c>
      <c r="H1377">
        <v>5</v>
      </c>
      <c r="I1377">
        <v>0</v>
      </c>
      <c r="J1377">
        <v>60</v>
      </c>
      <c r="K1377">
        <v>43</v>
      </c>
      <c r="L1377">
        <v>6.45</v>
      </c>
      <c r="M1377">
        <v>6.9</v>
      </c>
      <c r="N1377">
        <v>0.6</v>
      </c>
      <c r="O1377">
        <v>0.26956521739130401</v>
      </c>
      <c r="P1377">
        <v>0.31693989071038198</v>
      </c>
      <c r="Q1377">
        <v>4.2</v>
      </c>
      <c r="R1377">
        <v>4.3881840546925801</v>
      </c>
      <c r="S1377">
        <v>0.28639120608568103</v>
      </c>
      <c r="T1377">
        <v>3.0930250257253551</v>
      </c>
      <c r="U1377">
        <v>1.8</v>
      </c>
    </row>
    <row r="1378" spans="1:21" x14ac:dyDescent="0.45">
      <c r="A1378">
        <v>2017</v>
      </c>
      <c r="B1378" t="s">
        <v>1820</v>
      </c>
      <c r="C1378" t="s">
        <v>132</v>
      </c>
      <c r="D1378">
        <v>11</v>
      </c>
      <c r="E1378">
        <v>11</v>
      </c>
      <c r="F1378">
        <v>1</v>
      </c>
      <c r="G1378">
        <v>3</v>
      </c>
      <c r="H1378">
        <v>5</v>
      </c>
      <c r="I1378">
        <v>0</v>
      </c>
      <c r="J1378">
        <v>60.2</v>
      </c>
      <c r="K1378">
        <v>55</v>
      </c>
      <c r="L1378">
        <v>8.1593415144345496</v>
      </c>
      <c r="M1378">
        <v>2.2252749584821498</v>
      </c>
      <c r="N1378">
        <v>2.0769232945833398</v>
      </c>
      <c r="O1378">
        <v>0.27755102040816299</v>
      </c>
      <c r="P1378">
        <v>0.30681818181818099</v>
      </c>
      <c r="Q1378">
        <v>5.1923082364583504</v>
      </c>
      <c r="R1378">
        <v>5.3334640980630796</v>
      </c>
      <c r="S1378">
        <v>0.2848482131958</v>
      </c>
      <c r="T1378">
        <v>4.1950373216108723</v>
      </c>
      <c r="U1378">
        <v>1.3681320115112401</v>
      </c>
    </row>
    <row r="1379" spans="1:21" x14ac:dyDescent="0.45">
      <c r="A1379">
        <v>2018</v>
      </c>
      <c r="B1379" t="s">
        <v>1920</v>
      </c>
      <c r="C1379" t="s">
        <v>49</v>
      </c>
      <c r="D1379">
        <v>11</v>
      </c>
      <c r="E1379">
        <v>11</v>
      </c>
      <c r="F1379">
        <v>1</v>
      </c>
      <c r="G1379">
        <v>2</v>
      </c>
      <c r="H1379">
        <v>4</v>
      </c>
      <c r="I1379">
        <v>0</v>
      </c>
      <c r="J1379">
        <v>50.1</v>
      </c>
      <c r="K1379">
        <v>46</v>
      </c>
      <c r="L1379">
        <v>8.2251663940799897</v>
      </c>
      <c r="M1379">
        <v>3.9337752319513002</v>
      </c>
      <c r="N1379">
        <v>1.4304637207095601</v>
      </c>
      <c r="O1379">
        <v>0.28205128205128199</v>
      </c>
      <c r="P1379">
        <v>0.33333333333333298</v>
      </c>
      <c r="Q1379">
        <v>5.5430469177495603</v>
      </c>
      <c r="R1379">
        <v>4.7101006065438398</v>
      </c>
      <c r="S1379">
        <v>0.28089869022369301</v>
      </c>
      <c r="T1379">
        <v>4.1368716196580246</v>
      </c>
      <c r="U1379">
        <v>1.5298014790921699</v>
      </c>
    </row>
    <row r="1380" spans="1:21" x14ac:dyDescent="0.45">
      <c r="A1380">
        <v>2009</v>
      </c>
      <c r="B1380" t="s">
        <v>698</v>
      </c>
      <c r="C1380" t="s">
        <v>140</v>
      </c>
      <c r="D1380">
        <v>17</v>
      </c>
      <c r="E1380">
        <v>17</v>
      </c>
      <c r="F1380">
        <v>1</v>
      </c>
      <c r="G1380">
        <v>7</v>
      </c>
      <c r="H1380">
        <v>4</v>
      </c>
      <c r="I1380">
        <v>0</v>
      </c>
      <c r="J1380">
        <v>92.2</v>
      </c>
      <c r="K1380">
        <v>69</v>
      </c>
      <c r="L1380">
        <v>6.7014395845744801</v>
      </c>
      <c r="M1380">
        <v>3.6906478871569601</v>
      </c>
      <c r="N1380">
        <v>1.65107931793864</v>
      </c>
      <c r="O1380">
        <v>0.305851063829787</v>
      </c>
      <c r="P1380">
        <v>0.33793103448275802</v>
      </c>
      <c r="Q1380">
        <v>5.3417272050955997</v>
      </c>
      <c r="R1380">
        <v>5.38485379462153</v>
      </c>
      <c r="S1380">
        <v>0.27946516871452298</v>
      </c>
      <c r="T1380">
        <v>2.66313866657369</v>
      </c>
      <c r="U1380">
        <v>1.65107931793864</v>
      </c>
    </row>
    <row r="1381" spans="1:21" x14ac:dyDescent="0.45">
      <c r="A1381">
        <v>1922</v>
      </c>
      <c r="B1381" t="s">
        <v>1765</v>
      </c>
      <c r="C1381" t="s">
        <v>355</v>
      </c>
      <c r="D1381">
        <v>37</v>
      </c>
      <c r="E1381">
        <v>19</v>
      </c>
      <c r="F1381">
        <v>0.51351351351351349</v>
      </c>
      <c r="G1381">
        <v>7</v>
      </c>
      <c r="H1381">
        <v>11</v>
      </c>
      <c r="I1381">
        <v>1</v>
      </c>
      <c r="J1381">
        <v>171.2</v>
      </c>
      <c r="K1381">
        <v>47</v>
      </c>
      <c r="L1381">
        <v>2.4640771588508001</v>
      </c>
      <c r="M1381">
        <v>3.3029119363319301</v>
      </c>
      <c r="N1381">
        <v>0.94368912466626498</v>
      </c>
      <c r="O1381">
        <v>0.30640668523676801</v>
      </c>
      <c r="P1381">
        <v>0.309341500765696</v>
      </c>
      <c r="Q1381">
        <v>5.0330086648867498</v>
      </c>
      <c r="R1381">
        <v>5.11940493903976</v>
      </c>
      <c r="S1381">
        <v>0.27769860625267001</v>
      </c>
      <c r="T1381">
        <v>1.2158695733225011</v>
      </c>
      <c r="U1381">
        <v>1.64854334741082</v>
      </c>
    </row>
    <row r="1382" spans="1:21" x14ac:dyDescent="0.45">
      <c r="A1382">
        <v>2013</v>
      </c>
      <c r="B1382" t="s">
        <v>588</v>
      </c>
      <c r="C1382" t="s">
        <v>132</v>
      </c>
      <c r="D1382">
        <v>11</v>
      </c>
      <c r="E1382">
        <v>11</v>
      </c>
      <c r="F1382">
        <v>1</v>
      </c>
      <c r="G1382">
        <v>2</v>
      </c>
      <c r="H1382">
        <v>7</v>
      </c>
      <c r="I1382">
        <v>0</v>
      </c>
      <c r="J1382">
        <v>54.1</v>
      </c>
      <c r="K1382">
        <v>36</v>
      </c>
      <c r="L1382">
        <v>5.9631907422764998</v>
      </c>
      <c r="M1382">
        <v>3.31288374570916</v>
      </c>
      <c r="N1382">
        <v>1.1595093109982</v>
      </c>
      <c r="O1382">
        <v>0.33476394849785401</v>
      </c>
      <c r="P1382">
        <v>0.37368421052631501</v>
      </c>
      <c r="Q1382">
        <v>6.9570558659892496</v>
      </c>
      <c r="R1382">
        <v>4.5570569711067401</v>
      </c>
      <c r="S1382">
        <v>0.275358796119689</v>
      </c>
      <c r="T1382">
        <v>4.0552840883081469</v>
      </c>
      <c r="U1382">
        <v>1.8036811504416499</v>
      </c>
    </row>
    <row r="1383" spans="1:21" x14ac:dyDescent="0.45">
      <c r="A1383">
        <v>2005</v>
      </c>
      <c r="B1383" t="s">
        <v>1621</v>
      </c>
      <c r="C1383" t="s">
        <v>121</v>
      </c>
      <c r="D1383">
        <v>21</v>
      </c>
      <c r="E1383">
        <v>21</v>
      </c>
      <c r="F1383">
        <v>1</v>
      </c>
      <c r="G1383">
        <v>5</v>
      </c>
      <c r="H1383">
        <v>8</v>
      </c>
      <c r="I1383">
        <v>0</v>
      </c>
      <c r="J1383">
        <v>118.1</v>
      </c>
      <c r="K1383">
        <v>64</v>
      </c>
      <c r="L1383">
        <v>4.8676052153590899</v>
      </c>
      <c r="M1383">
        <v>3.9549292374792602</v>
      </c>
      <c r="N1383">
        <v>1.14084497234978</v>
      </c>
      <c r="O1383">
        <v>0.27311827956989199</v>
      </c>
      <c r="P1383">
        <v>0.29015544041450703</v>
      </c>
      <c r="Q1383">
        <v>4.63943622088913</v>
      </c>
      <c r="R1383">
        <v>5.0059464883151703</v>
      </c>
      <c r="S1383">
        <v>0.27494493126869202</v>
      </c>
      <c r="T1383">
        <v>2.1210037555013384</v>
      </c>
      <c r="U1383">
        <v>1.51267592630082</v>
      </c>
    </row>
    <row r="1384" spans="1:21" x14ac:dyDescent="0.45">
      <c r="A1384">
        <v>2015</v>
      </c>
      <c r="B1384" t="s">
        <v>1676</v>
      </c>
      <c r="C1384" t="s">
        <v>102</v>
      </c>
      <c r="D1384">
        <v>19</v>
      </c>
      <c r="E1384">
        <v>19</v>
      </c>
      <c r="F1384">
        <v>1</v>
      </c>
      <c r="G1384">
        <v>8</v>
      </c>
      <c r="H1384">
        <v>8</v>
      </c>
      <c r="I1384">
        <v>0</v>
      </c>
      <c r="J1384">
        <v>107</v>
      </c>
      <c r="K1384">
        <v>70</v>
      </c>
      <c r="L1384">
        <v>5.8878500474697999</v>
      </c>
      <c r="M1384">
        <v>3.28037359787603</v>
      </c>
      <c r="N1384">
        <v>1.34579429656452</v>
      </c>
      <c r="O1384">
        <v>0.27868852459016302</v>
      </c>
      <c r="P1384">
        <v>0.30205278592375301</v>
      </c>
      <c r="Q1384">
        <v>4.7943921815111201</v>
      </c>
      <c r="R1384">
        <v>4.9466777328716498</v>
      </c>
      <c r="S1384">
        <v>0.27404710650443997</v>
      </c>
      <c r="T1384">
        <v>2.3366121712483832</v>
      </c>
      <c r="U1384">
        <v>1.47663540873052</v>
      </c>
    </row>
    <row r="1385" spans="1:21" x14ac:dyDescent="0.45">
      <c r="A1385">
        <v>2010</v>
      </c>
      <c r="B1385" t="s">
        <v>1806</v>
      </c>
      <c r="C1385" t="s">
        <v>49</v>
      </c>
      <c r="D1385">
        <v>16</v>
      </c>
      <c r="E1385">
        <v>16</v>
      </c>
      <c r="F1385">
        <v>1</v>
      </c>
      <c r="G1385">
        <v>6</v>
      </c>
      <c r="H1385">
        <v>7</v>
      </c>
      <c r="I1385">
        <v>0</v>
      </c>
      <c r="J1385">
        <v>85.2</v>
      </c>
      <c r="K1385">
        <v>40</v>
      </c>
      <c r="L1385">
        <v>4.2023355036145</v>
      </c>
      <c r="M1385">
        <v>3.3618684028915999</v>
      </c>
      <c r="N1385">
        <v>1.15564226349398</v>
      </c>
      <c r="O1385">
        <v>0.27350427350427298</v>
      </c>
      <c r="P1385">
        <v>0.28333333333333299</v>
      </c>
      <c r="Q1385">
        <v>5.1478609919277698</v>
      </c>
      <c r="R1385">
        <v>5.00391286545669</v>
      </c>
      <c r="S1385">
        <v>0.27065980434417702</v>
      </c>
      <c r="T1385">
        <v>2.7404305189847924</v>
      </c>
      <c r="U1385">
        <v>1.4941637346184899</v>
      </c>
    </row>
    <row r="1386" spans="1:21" x14ac:dyDescent="0.45">
      <c r="A1386">
        <v>2007</v>
      </c>
      <c r="B1386" t="s">
        <v>1934</v>
      </c>
      <c r="C1386" t="s">
        <v>199</v>
      </c>
      <c r="D1386">
        <v>13</v>
      </c>
      <c r="E1386">
        <v>13</v>
      </c>
      <c r="F1386">
        <v>1</v>
      </c>
      <c r="G1386">
        <v>5</v>
      </c>
      <c r="H1386">
        <v>5</v>
      </c>
      <c r="I1386">
        <v>0</v>
      </c>
      <c r="J1386">
        <v>64</v>
      </c>
      <c r="K1386">
        <v>56</v>
      </c>
      <c r="L1386">
        <v>7.8750004693865998</v>
      </c>
      <c r="M1386">
        <v>5.4843753268942397</v>
      </c>
      <c r="N1386">
        <v>1.12500006705522</v>
      </c>
      <c r="O1386">
        <v>0.27756653992395403</v>
      </c>
      <c r="P1386">
        <v>0.32663316582914498</v>
      </c>
      <c r="Q1386">
        <v>5.6250003352761402</v>
      </c>
      <c r="R1386">
        <v>5.27085526175797</v>
      </c>
      <c r="S1386">
        <v>0.27032449841499301</v>
      </c>
      <c r="T1386">
        <v>3.368659134094528</v>
      </c>
      <c r="U1386">
        <v>1.7500001043081299</v>
      </c>
    </row>
    <row r="1387" spans="1:21" x14ac:dyDescent="0.45">
      <c r="A1387">
        <v>2009</v>
      </c>
      <c r="B1387" t="s">
        <v>1614</v>
      </c>
      <c r="C1387" t="s">
        <v>73</v>
      </c>
      <c r="D1387">
        <v>10</v>
      </c>
      <c r="E1387">
        <v>10</v>
      </c>
      <c r="F1387">
        <v>1</v>
      </c>
      <c r="G1387">
        <v>4</v>
      </c>
      <c r="H1387">
        <v>5</v>
      </c>
      <c r="I1387">
        <v>0</v>
      </c>
      <c r="J1387">
        <v>50.2</v>
      </c>
      <c r="K1387">
        <v>39</v>
      </c>
      <c r="L1387">
        <v>6.9276308835048797</v>
      </c>
      <c r="M1387">
        <v>4.0855259056567199</v>
      </c>
      <c r="N1387">
        <v>1.24342092780856</v>
      </c>
      <c r="O1387">
        <v>0.227513227513227</v>
      </c>
      <c r="P1387">
        <v>0.251748251748251</v>
      </c>
      <c r="Q1387">
        <v>4.6184205890032501</v>
      </c>
      <c r="R1387">
        <v>4.7155046494713897</v>
      </c>
      <c r="S1387">
        <v>0.26987779140472401</v>
      </c>
      <c r="T1387">
        <v>4.3720202207565286</v>
      </c>
      <c r="U1387">
        <v>1.3026314481804</v>
      </c>
    </row>
    <row r="1388" spans="1:21" x14ac:dyDescent="0.45">
      <c r="A1388">
        <v>2006</v>
      </c>
      <c r="B1388" t="s">
        <v>1652</v>
      </c>
      <c r="C1388" t="s">
        <v>140</v>
      </c>
      <c r="D1388">
        <v>14</v>
      </c>
      <c r="E1388">
        <v>14</v>
      </c>
      <c r="F1388">
        <v>1</v>
      </c>
      <c r="G1388">
        <v>3</v>
      </c>
      <c r="H1388">
        <v>4</v>
      </c>
      <c r="I1388">
        <v>0</v>
      </c>
      <c r="J1388">
        <v>68.2</v>
      </c>
      <c r="K1388">
        <v>54</v>
      </c>
      <c r="L1388">
        <v>7.07766937865697</v>
      </c>
      <c r="M1388">
        <v>3.6699026407850899</v>
      </c>
      <c r="N1388">
        <v>1.7038833689359301</v>
      </c>
      <c r="O1388">
        <v>0.267399267399267</v>
      </c>
      <c r="P1388">
        <v>0.29126213592233002</v>
      </c>
      <c r="Q1388">
        <v>4.71844625243798</v>
      </c>
      <c r="R1388">
        <v>5.4331553774781698</v>
      </c>
      <c r="S1388">
        <v>0.26498582959175099</v>
      </c>
      <c r="T1388">
        <v>3.06626459956169</v>
      </c>
      <c r="U1388">
        <v>1.47087367745751</v>
      </c>
    </row>
    <row r="1389" spans="1:21" x14ac:dyDescent="0.45">
      <c r="A1389">
        <v>2000</v>
      </c>
      <c r="B1389" t="s">
        <v>2088</v>
      </c>
      <c r="C1389" t="s">
        <v>271</v>
      </c>
      <c r="D1389">
        <v>13</v>
      </c>
      <c r="E1389">
        <v>13</v>
      </c>
      <c r="F1389">
        <v>1</v>
      </c>
      <c r="G1389">
        <v>4</v>
      </c>
      <c r="H1389">
        <v>8</v>
      </c>
      <c r="I1389">
        <v>0</v>
      </c>
      <c r="J1389">
        <v>65.2</v>
      </c>
      <c r="K1389">
        <v>36</v>
      </c>
      <c r="L1389">
        <v>4.9340091968654098</v>
      </c>
      <c r="M1389">
        <v>5.3451766299375203</v>
      </c>
      <c r="N1389">
        <v>1.3705581102403901</v>
      </c>
      <c r="O1389">
        <v>0.3</v>
      </c>
      <c r="P1389">
        <v>0.31696428571428498</v>
      </c>
      <c r="Q1389">
        <v>6.8527905512019602</v>
      </c>
      <c r="R1389">
        <v>5.8448272355250301</v>
      </c>
      <c r="S1389">
        <v>0.26386350393295199</v>
      </c>
      <c r="T1389">
        <v>3.2881452028567861</v>
      </c>
      <c r="U1389">
        <v>1.8274108136538501</v>
      </c>
    </row>
    <row r="1390" spans="1:21" x14ac:dyDescent="0.45">
      <c r="A1390">
        <v>1996</v>
      </c>
      <c r="B1390" t="s">
        <v>2079</v>
      </c>
      <c r="C1390" t="s">
        <v>85</v>
      </c>
      <c r="D1390">
        <v>14</v>
      </c>
      <c r="E1390">
        <v>14</v>
      </c>
      <c r="F1390">
        <v>1</v>
      </c>
      <c r="G1390">
        <v>3</v>
      </c>
      <c r="H1390">
        <v>5</v>
      </c>
      <c r="I1390">
        <v>0</v>
      </c>
      <c r="J1390">
        <v>79</v>
      </c>
      <c r="K1390">
        <v>41</v>
      </c>
      <c r="L1390">
        <v>4.67088607594936</v>
      </c>
      <c r="M1390">
        <v>4.21518987341772</v>
      </c>
      <c r="N1390">
        <v>1.59493670886075</v>
      </c>
      <c r="O1390">
        <v>0.28213166144200602</v>
      </c>
      <c r="P1390">
        <v>0.28787878787878701</v>
      </c>
      <c r="Q1390">
        <v>6.7215189873417698</v>
      </c>
      <c r="R1390">
        <v>5.9184083190145298</v>
      </c>
      <c r="S1390">
        <v>0.26302161812782199</v>
      </c>
      <c r="T1390">
        <v>3.0435358669076544</v>
      </c>
      <c r="U1390">
        <v>1.60759493670886</v>
      </c>
    </row>
    <row r="1391" spans="1:21" x14ac:dyDescent="0.45">
      <c r="A1391">
        <v>1923</v>
      </c>
      <c r="B1391" t="s">
        <v>1304</v>
      </c>
      <c r="C1391" t="s">
        <v>322</v>
      </c>
      <c r="D1391">
        <v>17</v>
      </c>
      <c r="E1391">
        <v>9</v>
      </c>
      <c r="F1391">
        <v>0.52941176470588236</v>
      </c>
      <c r="G1391">
        <v>4</v>
      </c>
      <c r="H1391">
        <v>6</v>
      </c>
      <c r="I1391">
        <v>0</v>
      </c>
      <c r="J1391">
        <v>94.1</v>
      </c>
      <c r="K1391">
        <v>28</v>
      </c>
      <c r="L1391">
        <v>2.6713791001203901</v>
      </c>
      <c r="M1391">
        <v>2.6713791001203901</v>
      </c>
      <c r="N1391">
        <v>0.85865756789584002</v>
      </c>
      <c r="O1391">
        <v>0.27415143603133102</v>
      </c>
      <c r="P1391">
        <v>0.27745664739884301</v>
      </c>
      <c r="Q1391">
        <v>3.9116622537477101</v>
      </c>
      <c r="R1391">
        <v>4.6386418119478297</v>
      </c>
      <c r="S1391">
        <v>0.25988954305648798</v>
      </c>
      <c r="T1391">
        <v>2.4765944691265327</v>
      </c>
      <c r="U1391">
        <v>1.40989452506354</v>
      </c>
    </row>
    <row r="1392" spans="1:21" x14ac:dyDescent="0.45">
      <c r="A1392">
        <v>2016</v>
      </c>
      <c r="B1392" t="s">
        <v>1345</v>
      </c>
      <c r="C1392" t="s">
        <v>46</v>
      </c>
      <c r="D1392">
        <v>9</v>
      </c>
      <c r="E1392">
        <v>9</v>
      </c>
      <c r="F1392">
        <v>1</v>
      </c>
      <c r="G1392">
        <v>2</v>
      </c>
      <c r="H1392">
        <v>4</v>
      </c>
      <c r="I1392">
        <v>0</v>
      </c>
      <c r="J1392">
        <v>51.2</v>
      </c>
      <c r="K1392">
        <v>35</v>
      </c>
      <c r="L1392">
        <v>6.0967735933588196</v>
      </c>
      <c r="M1392">
        <v>1.39354824991058</v>
      </c>
      <c r="N1392">
        <v>1.91612884362705</v>
      </c>
      <c r="O1392">
        <v>0.241025641025641</v>
      </c>
      <c r="P1392">
        <v>0.24161073825503299</v>
      </c>
      <c r="Q1392">
        <v>4.0064512184929404</v>
      </c>
      <c r="R1392">
        <v>5.1401085736873302</v>
      </c>
      <c r="S1392">
        <v>0.25869423151016202</v>
      </c>
      <c r="T1392">
        <v>4.6564961671829161</v>
      </c>
      <c r="U1392">
        <v>1.06451602423725</v>
      </c>
    </row>
    <row r="1393" spans="1:21" x14ac:dyDescent="0.45">
      <c r="A1393">
        <v>1979</v>
      </c>
      <c r="B1393" t="s">
        <v>1829</v>
      </c>
      <c r="C1393" t="s">
        <v>140</v>
      </c>
      <c r="D1393">
        <v>9</v>
      </c>
      <c r="E1393">
        <v>9</v>
      </c>
      <c r="F1393">
        <v>1</v>
      </c>
      <c r="G1393">
        <v>3</v>
      </c>
      <c r="H1393">
        <v>4</v>
      </c>
      <c r="I1393">
        <v>0</v>
      </c>
      <c r="J1393">
        <v>51.2</v>
      </c>
      <c r="K1393">
        <v>19</v>
      </c>
      <c r="L1393">
        <v>3.3096770935376401</v>
      </c>
      <c r="M1393">
        <v>4.1806447497317603</v>
      </c>
      <c r="N1393">
        <v>1.0451611874329401</v>
      </c>
      <c r="O1393">
        <v>0.27906976744186002</v>
      </c>
      <c r="P1393">
        <v>0.28421052631578902</v>
      </c>
      <c r="Q1393">
        <v>5.2258059371646999</v>
      </c>
      <c r="R1393">
        <v>4.9579717598398201</v>
      </c>
      <c r="S1393">
        <v>0.25805202126502902</v>
      </c>
      <c r="T1393">
        <v>4.6449363827705223</v>
      </c>
      <c r="U1393">
        <v>1.6258062915623499</v>
      </c>
    </row>
    <row r="1394" spans="1:21" x14ac:dyDescent="0.45">
      <c r="A1394">
        <v>2007</v>
      </c>
      <c r="B1394" t="s">
        <v>1604</v>
      </c>
      <c r="C1394" t="s">
        <v>168</v>
      </c>
      <c r="D1394">
        <v>11</v>
      </c>
      <c r="E1394">
        <v>11</v>
      </c>
      <c r="F1394">
        <v>1</v>
      </c>
      <c r="G1394">
        <v>4</v>
      </c>
      <c r="H1394">
        <v>1</v>
      </c>
      <c r="I1394">
        <v>0</v>
      </c>
      <c r="J1394">
        <v>60.2</v>
      </c>
      <c r="K1394">
        <v>41</v>
      </c>
      <c r="L1394">
        <v>6.0824170724707702</v>
      </c>
      <c r="M1394">
        <v>1.3351647232252899</v>
      </c>
      <c r="N1394">
        <v>2.0769229027948901</v>
      </c>
      <c r="O1394">
        <v>0.28294573643410798</v>
      </c>
      <c r="P1394">
        <v>0.29064039408866899</v>
      </c>
      <c r="Q1394">
        <v>4.5989007133315596</v>
      </c>
      <c r="R1394">
        <v>5.3330115585824798</v>
      </c>
      <c r="S1394">
        <v>0.25768089294433499</v>
      </c>
      <c r="T1394">
        <v>3.7949367869983881</v>
      </c>
      <c r="U1394">
        <v>1.35164823832683</v>
      </c>
    </row>
    <row r="1395" spans="1:21" x14ac:dyDescent="0.45">
      <c r="A1395">
        <v>1980</v>
      </c>
      <c r="B1395" t="s">
        <v>1388</v>
      </c>
      <c r="C1395" t="s">
        <v>168</v>
      </c>
      <c r="D1395">
        <v>9</v>
      </c>
      <c r="E1395">
        <v>9</v>
      </c>
      <c r="F1395">
        <v>1</v>
      </c>
      <c r="G1395">
        <v>5</v>
      </c>
      <c r="H1395">
        <v>1</v>
      </c>
      <c r="I1395">
        <v>0</v>
      </c>
      <c r="J1395">
        <v>57.1</v>
      </c>
      <c r="K1395">
        <v>25</v>
      </c>
      <c r="L1395">
        <v>3.92441869168877</v>
      </c>
      <c r="M1395">
        <v>3.13953495335101</v>
      </c>
      <c r="N1395">
        <v>1.2558139813403999</v>
      </c>
      <c r="O1395">
        <v>0.269058295964125</v>
      </c>
      <c r="P1395">
        <v>0.27368421052631497</v>
      </c>
      <c r="Q1395">
        <v>4.0813954393563199</v>
      </c>
      <c r="R1395">
        <v>4.7407844086219404</v>
      </c>
      <c r="S1395">
        <v>0.25525555014610202</v>
      </c>
      <c r="T1395">
        <v>4.5945999026298363</v>
      </c>
      <c r="U1395">
        <v>1.395348868156</v>
      </c>
    </row>
    <row r="1396" spans="1:21" x14ac:dyDescent="0.45">
      <c r="A1396">
        <v>2019</v>
      </c>
      <c r="B1396" t="s">
        <v>529</v>
      </c>
      <c r="C1396" t="s">
        <v>121</v>
      </c>
      <c r="D1396">
        <v>22</v>
      </c>
      <c r="E1396">
        <v>22</v>
      </c>
      <c r="F1396">
        <v>1</v>
      </c>
      <c r="G1396">
        <v>5</v>
      </c>
      <c r="H1396">
        <v>9</v>
      </c>
      <c r="I1396">
        <v>0</v>
      </c>
      <c r="J1396">
        <v>112.2</v>
      </c>
      <c r="K1396">
        <v>106</v>
      </c>
      <c r="L1396">
        <v>8.4674552390440407</v>
      </c>
      <c r="M1396">
        <v>3.1952661279411401</v>
      </c>
      <c r="N1396">
        <v>1.7573963703676301</v>
      </c>
      <c r="O1396">
        <v>0.26548672566371601</v>
      </c>
      <c r="P1396">
        <v>0.30246913580246898</v>
      </c>
      <c r="Q1396">
        <v>5.0325441515072997</v>
      </c>
      <c r="R1396">
        <v>5.0690389777627303</v>
      </c>
      <c r="S1396">
        <v>0.253073871135711</v>
      </c>
      <c r="T1396">
        <v>1.8635439601811448</v>
      </c>
      <c r="U1396">
        <v>1.42011827908495</v>
      </c>
    </row>
    <row r="1397" spans="1:21" x14ac:dyDescent="0.45">
      <c r="A1397">
        <v>2004</v>
      </c>
      <c r="B1397" t="s">
        <v>1761</v>
      </c>
      <c r="C1397" t="s">
        <v>37</v>
      </c>
      <c r="D1397">
        <v>13</v>
      </c>
      <c r="E1397">
        <v>13</v>
      </c>
      <c r="F1397">
        <v>1</v>
      </c>
      <c r="G1397">
        <v>5</v>
      </c>
      <c r="H1397">
        <v>5</v>
      </c>
      <c r="I1397">
        <v>0</v>
      </c>
      <c r="J1397">
        <v>71.2</v>
      </c>
      <c r="K1397">
        <v>30</v>
      </c>
      <c r="L1397">
        <v>3.7674423952242599</v>
      </c>
      <c r="M1397">
        <v>3.51627956887598</v>
      </c>
      <c r="N1397">
        <v>1.13023271856728</v>
      </c>
      <c r="O1397">
        <v>0.29757785467128001</v>
      </c>
      <c r="P1397">
        <v>0.308</v>
      </c>
      <c r="Q1397">
        <v>5.0232565269656897</v>
      </c>
      <c r="R1397">
        <v>5.0585720008924699</v>
      </c>
      <c r="S1397">
        <v>0.25238943099975503</v>
      </c>
      <c r="T1397">
        <v>3.145160601689255</v>
      </c>
      <c r="U1397">
        <v>1.5906979002057999</v>
      </c>
    </row>
    <row r="1398" spans="1:21" x14ac:dyDescent="0.45">
      <c r="A1398">
        <v>2014</v>
      </c>
      <c r="B1398" t="s">
        <v>421</v>
      </c>
      <c r="C1398" t="s">
        <v>261</v>
      </c>
      <c r="D1398">
        <v>9</v>
      </c>
      <c r="E1398">
        <v>9</v>
      </c>
      <c r="F1398">
        <v>1</v>
      </c>
      <c r="G1398">
        <v>1</v>
      </c>
      <c r="H1398">
        <v>6</v>
      </c>
      <c r="I1398">
        <v>0</v>
      </c>
      <c r="J1398">
        <v>49.1</v>
      </c>
      <c r="K1398">
        <v>45</v>
      </c>
      <c r="L1398">
        <v>8.2094584014662608</v>
      </c>
      <c r="M1398">
        <v>2.7364861338220798</v>
      </c>
      <c r="N1398">
        <v>1.2770268624503001</v>
      </c>
      <c r="O1398">
        <v>0.29126213592233002</v>
      </c>
      <c r="P1398">
        <v>0.34415584415584399</v>
      </c>
      <c r="Q1398">
        <v>5.4729722676441703</v>
      </c>
      <c r="R1398">
        <v>4.0646844809207003</v>
      </c>
      <c r="S1398">
        <v>0.25095495581626798</v>
      </c>
      <c r="T1398">
        <v>4.5171892046928237</v>
      </c>
      <c r="U1398">
        <v>1.5202700743455999</v>
      </c>
    </row>
    <row r="1399" spans="1:21" x14ac:dyDescent="0.45">
      <c r="A1399">
        <v>2015</v>
      </c>
      <c r="B1399" t="s">
        <v>1699</v>
      </c>
      <c r="C1399" t="s">
        <v>115</v>
      </c>
      <c r="D1399">
        <v>9</v>
      </c>
      <c r="E1399">
        <v>9</v>
      </c>
      <c r="F1399">
        <v>1</v>
      </c>
      <c r="G1399">
        <v>1</v>
      </c>
      <c r="H1399">
        <v>5</v>
      </c>
      <c r="I1399">
        <v>0</v>
      </c>
      <c r="J1399">
        <v>46.1</v>
      </c>
      <c r="K1399">
        <v>21</v>
      </c>
      <c r="L1399">
        <v>4.07913613091117</v>
      </c>
      <c r="M1399">
        <v>3.4964023979238599</v>
      </c>
      <c r="N1399">
        <v>0.58273373298731002</v>
      </c>
      <c r="O1399">
        <v>0.29444444444444401</v>
      </c>
      <c r="P1399">
        <v>0.32051282051281998</v>
      </c>
      <c r="Q1399">
        <v>4.8561144415609103</v>
      </c>
      <c r="R1399">
        <v>4.4285576010829102</v>
      </c>
      <c r="S1399">
        <v>0.25027668476104697</v>
      </c>
      <c r="T1399">
        <v>4.5049803256988454</v>
      </c>
      <c r="U1399">
        <v>1.5323738904481099</v>
      </c>
    </row>
    <row r="1400" spans="1:21" x14ac:dyDescent="0.45">
      <c r="A1400">
        <v>1939</v>
      </c>
      <c r="B1400" t="s">
        <v>1822</v>
      </c>
      <c r="C1400" t="s">
        <v>199</v>
      </c>
      <c r="D1400">
        <v>13</v>
      </c>
      <c r="E1400">
        <v>12</v>
      </c>
      <c r="F1400">
        <v>0.92307692307692313</v>
      </c>
      <c r="G1400">
        <v>3</v>
      </c>
      <c r="H1400">
        <v>6</v>
      </c>
      <c r="I1400">
        <v>0</v>
      </c>
      <c r="J1400">
        <v>84.2</v>
      </c>
      <c r="K1400">
        <v>22</v>
      </c>
      <c r="L1400">
        <v>2.3385816937501001</v>
      </c>
      <c r="M1400">
        <v>5.42125756278433</v>
      </c>
      <c r="N1400">
        <v>0.95669251107958797</v>
      </c>
      <c r="O1400">
        <v>0.27941176470588203</v>
      </c>
      <c r="P1400">
        <v>0.27831715210355901</v>
      </c>
      <c r="Q1400">
        <v>5.2086592269888596</v>
      </c>
      <c r="R1400">
        <v>5.6479672027929402</v>
      </c>
      <c r="S1400">
        <v>0.249679625034332</v>
      </c>
      <c r="T1400">
        <v>3.1113922504278295</v>
      </c>
      <c r="U1400">
        <v>1.72440872367431</v>
      </c>
    </row>
    <row r="1401" spans="1:21" x14ac:dyDescent="0.45">
      <c r="A1401">
        <v>1941</v>
      </c>
      <c r="B1401" t="s">
        <v>1256</v>
      </c>
      <c r="C1401" t="s">
        <v>564</v>
      </c>
      <c r="D1401">
        <v>29</v>
      </c>
      <c r="E1401">
        <v>19</v>
      </c>
      <c r="F1401">
        <v>0.65517241379310343</v>
      </c>
      <c r="G1401">
        <v>11</v>
      </c>
      <c r="H1401">
        <v>6</v>
      </c>
      <c r="I1401">
        <v>2</v>
      </c>
      <c r="J1401">
        <v>131.19999999999999</v>
      </c>
      <c r="K1401">
        <v>42</v>
      </c>
      <c r="L1401">
        <v>2.8708852996363698</v>
      </c>
      <c r="M1401">
        <v>2.8708852996363698</v>
      </c>
      <c r="N1401">
        <v>1.0253161784415601</v>
      </c>
      <c r="O1401">
        <v>0.26386233269598403</v>
      </c>
      <c r="P1401">
        <v>0.26394849785407698</v>
      </c>
      <c r="Q1401">
        <v>3.82784706618183</v>
      </c>
      <c r="R1401">
        <v>4.5144640796909004</v>
      </c>
      <c r="S1401">
        <v>0.249532535672187</v>
      </c>
      <c r="T1401">
        <v>1.3939403716860101</v>
      </c>
      <c r="U1401">
        <v>1.3670882379220799</v>
      </c>
    </row>
    <row r="1402" spans="1:21" x14ac:dyDescent="0.45">
      <c r="A1402">
        <v>2002</v>
      </c>
      <c r="B1402" t="s">
        <v>2078</v>
      </c>
      <c r="C1402" t="s">
        <v>229</v>
      </c>
      <c r="D1402">
        <v>14</v>
      </c>
      <c r="E1402">
        <v>14</v>
      </c>
      <c r="F1402">
        <v>1</v>
      </c>
      <c r="G1402">
        <v>3</v>
      </c>
      <c r="H1402">
        <v>5</v>
      </c>
      <c r="I1402">
        <v>0</v>
      </c>
      <c r="J1402">
        <v>79.099999999999994</v>
      </c>
      <c r="K1402">
        <v>48</v>
      </c>
      <c r="L1402">
        <v>5.4453774530263299</v>
      </c>
      <c r="M1402">
        <v>3.97058772616503</v>
      </c>
      <c r="N1402">
        <v>1.47478972686129</v>
      </c>
      <c r="O1402">
        <v>0.287974683544303</v>
      </c>
      <c r="P1402">
        <v>0.30588235294117599</v>
      </c>
      <c r="Q1402">
        <v>6.6932764526781998</v>
      </c>
      <c r="R1402">
        <v>5.3948472678211301</v>
      </c>
      <c r="S1402">
        <v>0.248481661081314</v>
      </c>
      <c r="T1402">
        <v>2.8752877925123479</v>
      </c>
      <c r="U1402">
        <v>1.5882350904660101</v>
      </c>
    </row>
    <row r="1403" spans="1:21" x14ac:dyDescent="0.45">
      <c r="A1403">
        <v>2021</v>
      </c>
      <c r="B1403" t="s">
        <v>2091</v>
      </c>
      <c r="C1403" t="s">
        <v>210</v>
      </c>
      <c r="D1403">
        <v>17</v>
      </c>
      <c r="E1403">
        <v>17</v>
      </c>
      <c r="F1403">
        <v>1</v>
      </c>
      <c r="G1403">
        <v>2</v>
      </c>
      <c r="H1403">
        <v>10</v>
      </c>
      <c r="I1403">
        <v>0</v>
      </c>
      <c r="J1403">
        <v>77</v>
      </c>
      <c r="K1403">
        <v>65</v>
      </c>
      <c r="L1403">
        <v>7.5974025974025903</v>
      </c>
      <c r="M1403">
        <v>4.4415584415584402</v>
      </c>
      <c r="N1403">
        <v>1.8701298701298701</v>
      </c>
      <c r="O1403">
        <v>0.28525641025641002</v>
      </c>
      <c r="P1403">
        <v>0.31601731601731597</v>
      </c>
      <c r="Q1403">
        <v>6.8961038961038899</v>
      </c>
      <c r="R1403">
        <v>5.7414626938956097</v>
      </c>
      <c r="S1403">
        <v>0.24839413166046101</v>
      </c>
      <c r="T1403">
        <v>2.3670499605290991</v>
      </c>
      <c r="U1403">
        <v>1.64935064935064</v>
      </c>
    </row>
    <row r="1404" spans="1:21" x14ac:dyDescent="0.45">
      <c r="A1404">
        <v>2023</v>
      </c>
      <c r="B1404" t="s">
        <v>1980</v>
      </c>
      <c r="C1404" t="s">
        <v>271</v>
      </c>
      <c r="D1404">
        <v>11</v>
      </c>
      <c r="E1404">
        <v>11</v>
      </c>
      <c r="F1404">
        <v>1</v>
      </c>
      <c r="G1404">
        <v>0</v>
      </c>
      <c r="H1404">
        <v>6</v>
      </c>
      <c r="I1404">
        <v>0</v>
      </c>
      <c r="J1404">
        <v>53.2</v>
      </c>
      <c r="K1404">
        <v>38</v>
      </c>
      <c r="L1404">
        <v>6.3726711094386399</v>
      </c>
      <c r="M1404">
        <v>3.0186336834183001</v>
      </c>
      <c r="N1404">
        <v>1.6770187130101699</v>
      </c>
      <c r="O1404">
        <v>0.31555555555555498</v>
      </c>
      <c r="P1404">
        <v>0.34463276836158102</v>
      </c>
      <c r="Q1404">
        <v>5.86956549553559</v>
      </c>
      <c r="R1404">
        <v>5.3233634388762798</v>
      </c>
      <c r="S1404">
        <v>0.24755075573921201</v>
      </c>
      <c r="T1404">
        <v>3.6457474936138499</v>
      </c>
      <c r="U1404">
        <v>1.6583851717545</v>
      </c>
    </row>
    <row r="1405" spans="1:21" x14ac:dyDescent="0.45">
      <c r="A1405">
        <v>2005</v>
      </c>
      <c r="B1405" t="s">
        <v>2034</v>
      </c>
      <c r="C1405" t="s">
        <v>229</v>
      </c>
      <c r="D1405">
        <v>15</v>
      </c>
      <c r="E1405">
        <v>15</v>
      </c>
      <c r="F1405">
        <v>1</v>
      </c>
      <c r="G1405">
        <v>3</v>
      </c>
      <c r="H1405">
        <v>5</v>
      </c>
      <c r="I1405">
        <v>0</v>
      </c>
      <c r="J1405">
        <v>72.2</v>
      </c>
      <c r="K1405">
        <v>54</v>
      </c>
      <c r="L1405">
        <v>6.68807433075151</v>
      </c>
      <c r="M1405">
        <v>4.8302759055427602</v>
      </c>
      <c r="N1405">
        <v>1.1146790551252499</v>
      </c>
      <c r="O1405">
        <v>0.25795053003533502</v>
      </c>
      <c r="P1405">
        <v>0.29090909090909001</v>
      </c>
      <c r="Q1405">
        <v>6.1926614173625101</v>
      </c>
      <c r="R1405">
        <v>5.0016828196326601</v>
      </c>
      <c r="S1405">
        <v>0.24616757035255399</v>
      </c>
      <c r="T1405">
        <v>2.6586097598075833</v>
      </c>
      <c r="U1405">
        <v>1.5412846194324401</v>
      </c>
    </row>
    <row r="1406" spans="1:21" x14ac:dyDescent="0.45">
      <c r="A1406">
        <v>1991</v>
      </c>
      <c r="B1406" t="s">
        <v>1299</v>
      </c>
      <c r="C1406" t="s">
        <v>46</v>
      </c>
      <c r="D1406">
        <v>9</v>
      </c>
      <c r="E1406">
        <v>9</v>
      </c>
      <c r="F1406">
        <v>1</v>
      </c>
      <c r="G1406">
        <v>4</v>
      </c>
      <c r="H1406">
        <v>4</v>
      </c>
      <c r="I1406">
        <v>0</v>
      </c>
      <c r="J1406">
        <v>55.1</v>
      </c>
      <c r="K1406">
        <v>34</v>
      </c>
      <c r="L1406">
        <v>5.5301198465140597</v>
      </c>
      <c r="M1406">
        <v>3.57831284186204</v>
      </c>
      <c r="N1406">
        <v>1.30120466976801</v>
      </c>
      <c r="O1406">
        <v>0.25233644859812998</v>
      </c>
      <c r="P1406">
        <v>0.26744186046511598</v>
      </c>
      <c r="Q1406">
        <v>3.9036140093040399</v>
      </c>
      <c r="R1406">
        <v>4.8617545902270702</v>
      </c>
      <c r="S1406">
        <v>0.24152332544326699</v>
      </c>
      <c r="T1406">
        <v>4.3474198579788057</v>
      </c>
      <c r="U1406">
        <v>1.3734938180884599</v>
      </c>
    </row>
    <row r="1407" spans="1:21" x14ac:dyDescent="0.45">
      <c r="A1407">
        <v>2004</v>
      </c>
      <c r="B1407" t="s">
        <v>1996</v>
      </c>
      <c r="C1407" t="s">
        <v>59</v>
      </c>
      <c r="D1407">
        <v>9</v>
      </c>
      <c r="E1407">
        <v>9</v>
      </c>
      <c r="F1407">
        <v>1</v>
      </c>
      <c r="G1407">
        <v>1</v>
      </c>
      <c r="H1407">
        <v>7</v>
      </c>
      <c r="I1407">
        <v>0</v>
      </c>
      <c r="J1407">
        <v>45.1</v>
      </c>
      <c r="K1407">
        <v>29</v>
      </c>
      <c r="L1407">
        <v>5.7573521337295697</v>
      </c>
      <c r="M1407">
        <v>3.7720582945124801</v>
      </c>
      <c r="N1407">
        <v>1.1911763035302501</v>
      </c>
      <c r="O1407">
        <v>0.30107526881720398</v>
      </c>
      <c r="P1407">
        <v>0.33112582781456901</v>
      </c>
      <c r="Q1407">
        <v>5.9558815176512798</v>
      </c>
      <c r="R1407">
        <v>5.0125044088875503</v>
      </c>
      <c r="S1407">
        <v>0.24030360579490601</v>
      </c>
      <c r="T1407">
        <v>4.3254649043083084</v>
      </c>
      <c r="U1407">
        <v>1.6544115326809099</v>
      </c>
    </row>
    <row r="1408" spans="1:21" x14ac:dyDescent="0.45">
      <c r="A1408">
        <v>1987</v>
      </c>
      <c r="B1408" t="s">
        <v>1662</v>
      </c>
      <c r="C1408" t="s">
        <v>85</v>
      </c>
      <c r="D1408">
        <v>9</v>
      </c>
      <c r="E1408">
        <v>9</v>
      </c>
      <c r="F1408">
        <v>1</v>
      </c>
      <c r="G1408">
        <v>1</v>
      </c>
      <c r="H1408">
        <v>4</v>
      </c>
      <c r="I1408">
        <v>0</v>
      </c>
      <c r="J1408">
        <v>49.1</v>
      </c>
      <c r="K1408">
        <v>35</v>
      </c>
      <c r="L1408">
        <v>6.38513579344216</v>
      </c>
      <c r="M1408">
        <v>4.5608112810301096</v>
      </c>
      <c r="N1408">
        <v>1.6418920611708401</v>
      </c>
      <c r="O1408">
        <v>0.21808510638297801</v>
      </c>
      <c r="P1408">
        <v>0.22222222222222199</v>
      </c>
      <c r="Q1408">
        <v>4.7432437322713197</v>
      </c>
      <c r="R1408">
        <v>5.4655719777282297</v>
      </c>
      <c r="S1408">
        <v>0.239678844809532</v>
      </c>
      <c r="T1408">
        <v>4.3142192065715763</v>
      </c>
      <c r="U1408">
        <v>1.3378379757688299</v>
      </c>
    </row>
    <row r="1409" spans="1:21" x14ac:dyDescent="0.45">
      <c r="A1409">
        <v>1926</v>
      </c>
      <c r="B1409" t="s">
        <v>1696</v>
      </c>
      <c r="C1409" t="s">
        <v>762</v>
      </c>
      <c r="D1409">
        <v>12</v>
      </c>
      <c r="E1409">
        <v>9</v>
      </c>
      <c r="F1409">
        <v>0.75</v>
      </c>
      <c r="G1409">
        <v>3</v>
      </c>
      <c r="H1409">
        <v>1</v>
      </c>
      <c r="I1409">
        <v>0</v>
      </c>
      <c r="J1409">
        <v>55.2</v>
      </c>
      <c r="K1409">
        <v>13</v>
      </c>
      <c r="L1409">
        <v>2.1017952069292698</v>
      </c>
      <c r="M1409">
        <v>2.2634717613084501</v>
      </c>
      <c r="N1409">
        <v>0.80838277189587504</v>
      </c>
      <c r="O1409">
        <v>0.28389830508474501</v>
      </c>
      <c r="P1409">
        <v>0.28440366972476999</v>
      </c>
      <c r="Q1409">
        <v>4.85029663137525</v>
      </c>
      <c r="R1409">
        <v>4.7521317958546696</v>
      </c>
      <c r="S1409">
        <v>0.239331409335136</v>
      </c>
      <c r="T1409">
        <v>3.2309740260243358</v>
      </c>
      <c r="U1409">
        <v>1.45508898941257</v>
      </c>
    </row>
    <row r="1410" spans="1:21" x14ac:dyDescent="0.45">
      <c r="A1410">
        <v>1937</v>
      </c>
      <c r="B1410" t="s">
        <v>1407</v>
      </c>
      <c r="C1410" t="s">
        <v>753</v>
      </c>
      <c r="D1410">
        <v>14</v>
      </c>
      <c r="E1410">
        <v>9</v>
      </c>
      <c r="F1410">
        <v>0.6428571428571429</v>
      </c>
      <c r="G1410">
        <v>4</v>
      </c>
      <c r="H1410">
        <v>3</v>
      </c>
      <c r="I1410">
        <v>0</v>
      </c>
      <c r="J1410">
        <v>76.099999999999994</v>
      </c>
      <c r="K1410">
        <v>43</v>
      </c>
      <c r="L1410">
        <v>5.0698713603523302</v>
      </c>
      <c r="M1410">
        <v>7.0742391074683599</v>
      </c>
      <c r="N1410">
        <v>0.47161594049789102</v>
      </c>
      <c r="O1410">
        <v>0.25342465753424598</v>
      </c>
      <c r="P1410">
        <v>0.28571428571428498</v>
      </c>
      <c r="Q1410">
        <v>4.1266394793565402</v>
      </c>
      <c r="R1410">
        <v>5.1130079703286802</v>
      </c>
      <c r="S1410">
        <v>0.238614201545715</v>
      </c>
      <c r="T1410">
        <v>2.7611071893147026</v>
      </c>
      <c r="U1410">
        <v>1.75545933407548</v>
      </c>
    </row>
    <row r="1411" spans="1:21" x14ac:dyDescent="0.45">
      <c r="A1411">
        <v>1956</v>
      </c>
      <c r="B1411" t="s">
        <v>1312</v>
      </c>
      <c r="C1411" t="s">
        <v>564</v>
      </c>
      <c r="D1411">
        <v>23</v>
      </c>
      <c r="E1411">
        <v>13</v>
      </c>
      <c r="F1411">
        <v>0.56521739130434778</v>
      </c>
      <c r="G1411">
        <v>6</v>
      </c>
      <c r="H1411">
        <v>6</v>
      </c>
      <c r="I1411">
        <v>0</v>
      </c>
      <c r="J1411">
        <v>91.2</v>
      </c>
      <c r="K1411">
        <v>49</v>
      </c>
      <c r="L1411">
        <v>4.8109072223260698</v>
      </c>
      <c r="M1411">
        <v>4.8109072223260698</v>
      </c>
      <c r="N1411">
        <v>1.1781813605696501</v>
      </c>
      <c r="O1411">
        <v>0.24719101123595499</v>
      </c>
      <c r="P1411">
        <v>0.25762711864406701</v>
      </c>
      <c r="Q1411">
        <v>3.9272712018988298</v>
      </c>
      <c r="R1411">
        <v>4.6050887351551699</v>
      </c>
      <c r="S1411">
        <v>0.23817072808742501</v>
      </c>
      <c r="T1411">
        <v>1.6775503456592542</v>
      </c>
      <c r="U1411">
        <v>1.4945448740559399</v>
      </c>
    </row>
    <row r="1412" spans="1:21" x14ac:dyDescent="0.45">
      <c r="A1412">
        <v>1945</v>
      </c>
      <c r="B1412" t="s">
        <v>1450</v>
      </c>
      <c r="C1412" t="s">
        <v>355</v>
      </c>
      <c r="D1412">
        <v>27</v>
      </c>
      <c r="E1412">
        <v>17</v>
      </c>
      <c r="F1412">
        <v>0.62962962962962965</v>
      </c>
      <c r="G1412">
        <v>5</v>
      </c>
      <c r="H1412">
        <v>11</v>
      </c>
      <c r="I1412">
        <v>0</v>
      </c>
      <c r="J1412">
        <v>130</v>
      </c>
      <c r="K1412">
        <v>41</v>
      </c>
      <c r="L1412">
        <v>2.8384615384615302</v>
      </c>
      <c r="M1412">
        <v>5.12307692307692</v>
      </c>
      <c r="N1412">
        <v>0.41538461538461502</v>
      </c>
      <c r="O1412">
        <v>0.27307692307692299</v>
      </c>
      <c r="P1412">
        <v>0.28752642706130999</v>
      </c>
      <c r="Q1412">
        <v>4.2230769230769196</v>
      </c>
      <c r="R1412">
        <v>4.3896011352539004</v>
      </c>
      <c r="S1412">
        <v>0.23582351207733099</v>
      </c>
      <c r="T1412">
        <v>1.4149410724639859</v>
      </c>
      <c r="U1412">
        <v>1.6615384615384601</v>
      </c>
    </row>
    <row r="1413" spans="1:21" x14ac:dyDescent="0.45">
      <c r="A1413">
        <v>2015</v>
      </c>
      <c r="B1413" t="s">
        <v>1358</v>
      </c>
      <c r="C1413" t="s">
        <v>82</v>
      </c>
      <c r="D1413">
        <v>10</v>
      </c>
      <c r="E1413">
        <v>10</v>
      </c>
      <c r="F1413">
        <v>1</v>
      </c>
      <c r="G1413">
        <v>3</v>
      </c>
      <c r="H1413">
        <v>5</v>
      </c>
      <c r="I1413">
        <v>0</v>
      </c>
      <c r="J1413">
        <v>60.1</v>
      </c>
      <c r="K1413">
        <v>28</v>
      </c>
      <c r="L1413">
        <v>4.1767951399666003</v>
      </c>
      <c r="M1413">
        <v>4.1767951399666003</v>
      </c>
      <c r="N1413">
        <v>0.74585627499403595</v>
      </c>
      <c r="O1413">
        <v>0.21076233183856499</v>
      </c>
      <c r="P1413">
        <v>0.221052631578947</v>
      </c>
      <c r="Q1413">
        <v>4.0276238849677899</v>
      </c>
      <c r="R1413">
        <v>4.8242013066531397</v>
      </c>
      <c r="S1413">
        <v>0.233599632978439</v>
      </c>
      <c r="T1413">
        <v>3.7843140542507117</v>
      </c>
      <c r="U1413">
        <v>1.24309379165672</v>
      </c>
    </row>
    <row r="1414" spans="1:21" x14ac:dyDescent="0.45">
      <c r="A1414">
        <v>2016</v>
      </c>
      <c r="B1414" t="s">
        <v>1939</v>
      </c>
      <c r="C1414" t="s">
        <v>210</v>
      </c>
      <c r="D1414">
        <v>13</v>
      </c>
      <c r="E1414">
        <v>13</v>
      </c>
      <c r="F1414">
        <v>1</v>
      </c>
      <c r="G1414">
        <v>4</v>
      </c>
      <c r="H1414">
        <v>6</v>
      </c>
      <c r="I1414">
        <v>0</v>
      </c>
      <c r="J1414">
        <v>73</v>
      </c>
      <c r="K1414">
        <v>39</v>
      </c>
      <c r="L1414">
        <v>4.8082186755644196</v>
      </c>
      <c r="M1414">
        <v>2.3424655086083002</v>
      </c>
      <c r="N1414">
        <v>1.6027395585214701</v>
      </c>
      <c r="O1414">
        <v>0.282392026578073</v>
      </c>
      <c r="P1414">
        <v>0.28915662650602397</v>
      </c>
      <c r="Q1414">
        <v>5.6712322839990597</v>
      </c>
      <c r="R1414">
        <v>5.2972450895769603</v>
      </c>
      <c r="S1414">
        <v>0.22880859673023199</v>
      </c>
      <c r="T1414">
        <v>2.8513071284844296</v>
      </c>
      <c r="U1414">
        <v>1.42465738535242</v>
      </c>
    </row>
    <row r="1415" spans="1:21" x14ac:dyDescent="0.45">
      <c r="A1415">
        <v>2011</v>
      </c>
      <c r="B1415" t="s">
        <v>2008</v>
      </c>
      <c r="C1415" t="s">
        <v>762</v>
      </c>
      <c r="D1415">
        <v>11</v>
      </c>
      <c r="E1415">
        <v>11</v>
      </c>
      <c r="F1415">
        <v>1</v>
      </c>
      <c r="G1415">
        <v>2</v>
      </c>
      <c r="H1415">
        <v>6</v>
      </c>
      <c r="I1415">
        <v>0</v>
      </c>
      <c r="J1415">
        <v>63</v>
      </c>
      <c r="K1415">
        <v>38</v>
      </c>
      <c r="L1415">
        <v>5.4285715929234701</v>
      </c>
      <c r="M1415">
        <v>2.28571435491514</v>
      </c>
      <c r="N1415">
        <v>1.42857147182196</v>
      </c>
      <c r="O1415">
        <v>0.33076923076922998</v>
      </c>
      <c r="P1415">
        <v>0.35849056603773499</v>
      </c>
      <c r="Q1415">
        <v>6.0000001816522497</v>
      </c>
      <c r="R1415">
        <v>4.7396720519682196</v>
      </c>
      <c r="S1415">
        <v>0.224654786288738</v>
      </c>
      <c r="T1415">
        <v>3.3085523071614138</v>
      </c>
      <c r="U1415">
        <v>1.61904766806489</v>
      </c>
    </row>
    <row r="1416" spans="1:21" x14ac:dyDescent="0.45">
      <c r="A1416">
        <v>2021</v>
      </c>
      <c r="B1416" t="s">
        <v>2116</v>
      </c>
      <c r="C1416" t="s">
        <v>210</v>
      </c>
      <c r="D1416">
        <v>10</v>
      </c>
      <c r="E1416">
        <v>10</v>
      </c>
      <c r="F1416">
        <v>1</v>
      </c>
      <c r="G1416">
        <v>2</v>
      </c>
      <c r="H1416">
        <v>7</v>
      </c>
      <c r="I1416">
        <v>0</v>
      </c>
      <c r="J1416">
        <v>46</v>
      </c>
      <c r="K1416">
        <v>32</v>
      </c>
      <c r="L1416">
        <v>6.2608695652173898</v>
      </c>
      <c r="M1416">
        <v>3.3260869565217299</v>
      </c>
      <c r="N1416">
        <v>1.76086956521739</v>
      </c>
      <c r="O1416">
        <v>0.30769230769230699</v>
      </c>
      <c r="P1416">
        <v>0.331168831168831</v>
      </c>
      <c r="Q1416">
        <v>7.63043478260869</v>
      </c>
      <c r="R1416">
        <v>5.5613384702931201</v>
      </c>
      <c r="S1416">
        <v>0.217579215764999</v>
      </c>
      <c r="T1416">
        <v>3.5247832953929836</v>
      </c>
      <c r="U1416">
        <v>1.6739130434782601</v>
      </c>
    </row>
    <row r="1417" spans="1:21" x14ac:dyDescent="0.45">
      <c r="A1417">
        <v>2012</v>
      </c>
      <c r="B1417" t="s">
        <v>1541</v>
      </c>
      <c r="C1417" t="s">
        <v>762</v>
      </c>
      <c r="D1417">
        <v>10</v>
      </c>
      <c r="E1417">
        <v>10</v>
      </c>
      <c r="F1417">
        <v>1</v>
      </c>
      <c r="G1417">
        <v>2</v>
      </c>
      <c r="H1417">
        <v>5</v>
      </c>
      <c r="I1417">
        <v>0</v>
      </c>
      <c r="J1417">
        <v>55</v>
      </c>
      <c r="K1417">
        <v>36</v>
      </c>
      <c r="L1417">
        <v>5.8909088866178703</v>
      </c>
      <c r="M1417">
        <v>2.61818172738572</v>
      </c>
      <c r="N1417">
        <v>1.47272722165446</v>
      </c>
      <c r="O1417">
        <v>0.232558139534883</v>
      </c>
      <c r="P1417">
        <v>0.24117647058823499</v>
      </c>
      <c r="Q1417">
        <v>4.4181816649633996</v>
      </c>
      <c r="R1417">
        <v>4.7853611273016803</v>
      </c>
      <c r="S1417">
        <v>0.216974526643753</v>
      </c>
      <c r="T1417">
        <v>3.5149873316287987</v>
      </c>
      <c r="U1417">
        <v>1.19999995838512</v>
      </c>
    </row>
    <row r="1418" spans="1:21" x14ac:dyDescent="0.45">
      <c r="A1418">
        <v>2015</v>
      </c>
      <c r="B1418" t="s">
        <v>531</v>
      </c>
      <c r="C1418" t="s">
        <v>85</v>
      </c>
      <c r="D1418">
        <v>16</v>
      </c>
      <c r="E1418">
        <v>16</v>
      </c>
      <c r="F1418">
        <v>1</v>
      </c>
      <c r="G1418">
        <v>4</v>
      </c>
      <c r="H1418">
        <v>6</v>
      </c>
      <c r="I1418">
        <v>0</v>
      </c>
      <c r="J1418">
        <v>90</v>
      </c>
      <c r="K1418">
        <v>64</v>
      </c>
      <c r="L1418">
        <v>6.4</v>
      </c>
      <c r="M1418">
        <v>3.7</v>
      </c>
      <c r="N1418">
        <v>1.1000000000000001</v>
      </c>
      <c r="O1418">
        <v>0.25988700564971701</v>
      </c>
      <c r="P1418">
        <v>0.29032258064516098</v>
      </c>
      <c r="Q1418">
        <v>4.5999999999999996</v>
      </c>
      <c r="R1418">
        <v>4.6669270833333298</v>
      </c>
      <c r="S1418">
        <v>0.21578191220760301</v>
      </c>
      <c r="T1418">
        <v>2.1847918611019805</v>
      </c>
      <c r="U1418">
        <v>1.43333333333333</v>
      </c>
    </row>
    <row r="1419" spans="1:21" x14ac:dyDescent="0.45">
      <c r="A1419">
        <v>1982</v>
      </c>
      <c r="B1419" t="s">
        <v>1642</v>
      </c>
      <c r="C1419" t="s">
        <v>73</v>
      </c>
      <c r="D1419">
        <v>10</v>
      </c>
      <c r="E1419">
        <v>10</v>
      </c>
      <c r="F1419">
        <v>1</v>
      </c>
      <c r="G1419">
        <v>2</v>
      </c>
      <c r="H1419">
        <v>5</v>
      </c>
      <c r="I1419">
        <v>0</v>
      </c>
      <c r="J1419">
        <v>55.2</v>
      </c>
      <c r="K1419">
        <v>22</v>
      </c>
      <c r="L1419">
        <v>3.5568859025522599</v>
      </c>
      <c r="M1419">
        <v>3.8802391664206501</v>
      </c>
      <c r="N1419">
        <v>0.64670652773677495</v>
      </c>
      <c r="O1419">
        <v>0.27027027027027001</v>
      </c>
      <c r="P1419">
        <v>0.28571428571428498</v>
      </c>
      <c r="Q1419">
        <v>4.68862232609162</v>
      </c>
      <c r="R1419">
        <v>4.2076103304315602</v>
      </c>
      <c r="S1419">
        <v>0.21316291391849501</v>
      </c>
      <c r="T1419">
        <v>3.4532392054796195</v>
      </c>
      <c r="U1419">
        <v>1.5089818980524701</v>
      </c>
    </row>
    <row r="1420" spans="1:21" x14ac:dyDescent="0.45">
      <c r="A1420">
        <v>2002</v>
      </c>
      <c r="B1420" t="s">
        <v>1771</v>
      </c>
      <c r="C1420" t="s">
        <v>199</v>
      </c>
      <c r="D1420">
        <v>9</v>
      </c>
      <c r="E1420">
        <v>9</v>
      </c>
      <c r="F1420">
        <v>1</v>
      </c>
      <c r="G1420">
        <v>1</v>
      </c>
      <c r="H1420">
        <v>5</v>
      </c>
      <c r="I1420">
        <v>0</v>
      </c>
      <c r="J1420">
        <v>50</v>
      </c>
      <c r="K1420">
        <v>23</v>
      </c>
      <c r="L1420">
        <v>4.1399999999999997</v>
      </c>
      <c r="M1420">
        <v>3.24</v>
      </c>
      <c r="N1420">
        <v>1.08</v>
      </c>
      <c r="O1420">
        <v>0.3</v>
      </c>
      <c r="P1420">
        <v>0.31491712707182301</v>
      </c>
      <c r="Q1420">
        <v>5.04</v>
      </c>
      <c r="R1420">
        <v>4.8020744705200196</v>
      </c>
      <c r="S1420">
        <v>0.213088274002075</v>
      </c>
      <c r="T1420">
        <v>3.83558893203735</v>
      </c>
      <c r="U1420">
        <v>1.62</v>
      </c>
    </row>
    <row r="1421" spans="1:21" x14ac:dyDescent="0.45">
      <c r="A1421">
        <v>1921</v>
      </c>
      <c r="B1421" t="s">
        <v>1853</v>
      </c>
      <c r="C1421" t="s">
        <v>271</v>
      </c>
      <c r="D1421">
        <v>11</v>
      </c>
      <c r="E1421">
        <v>9</v>
      </c>
      <c r="F1421">
        <v>0.81818181818181823</v>
      </c>
      <c r="G1421">
        <v>2</v>
      </c>
      <c r="H1421">
        <v>5</v>
      </c>
      <c r="I1421">
        <v>0</v>
      </c>
      <c r="J1421">
        <v>66.099999999999994</v>
      </c>
      <c r="K1421">
        <v>15</v>
      </c>
      <c r="L1421">
        <v>2.0351769717605599</v>
      </c>
      <c r="M1421">
        <v>4.7487462674413203</v>
      </c>
      <c r="N1421">
        <v>0.407035394352113</v>
      </c>
      <c r="O1421">
        <v>0.30370370370370298</v>
      </c>
      <c r="P1421">
        <v>0.31349206349206299</v>
      </c>
      <c r="Q1421">
        <v>5.2914601265774701</v>
      </c>
      <c r="R1421">
        <v>4.9001823087330099</v>
      </c>
      <c r="S1421">
        <v>0.211631745100021</v>
      </c>
      <c r="T1421">
        <v>3.1167584278366727</v>
      </c>
      <c r="U1421">
        <v>1.7638200421924899</v>
      </c>
    </row>
    <row r="1422" spans="1:21" x14ac:dyDescent="0.45">
      <c r="A1422">
        <v>1926</v>
      </c>
      <c r="B1422" t="s">
        <v>1325</v>
      </c>
      <c r="C1422" t="s">
        <v>753</v>
      </c>
      <c r="D1422">
        <v>19</v>
      </c>
      <c r="E1422">
        <v>12</v>
      </c>
      <c r="F1422">
        <v>0.63157894736842102</v>
      </c>
      <c r="G1422">
        <v>7</v>
      </c>
      <c r="H1422">
        <v>4</v>
      </c>
      <c r="I1422">
        <v>1</v>
      </c>
      <c r="J1422">
        <v>100</v>
      </c>
      <c r="K1422">
        <v>26</v>
      </c>
      <c r="L1422">
        <v>2.34</v>
      </c>
      <c r="M1422">
        <v>5.4</v>
      </c>
      <c r="N1422">
        <v>0.27</v>
      </c>
      <c r="O1422">
        <v>0.25</v>
      </c>
      <c r="P1422">
        <v>0.26183844011141999</v>
      </c>
      <c r="Q1422">
        <v>3.96</v>
      </c>
      <c r="R1422">
        <v>4.7575818824768001</v>
      </c>
      <c r="S1422">
        <v>0.21008808910846699</v>
      </c>
      <c r="T1422">
        <v>1.7912773913458766</v>
      </c>
      <c r="U1422">
        <v>1.57</v>
      </c>
    </row>
    <row r="1423" spans="1:21" x14ac:dyDescent="0.45">
      <c r="A1423">
        <v>1943</v>
      </c>
      <c r="B1423" t="s">
        <v>1148</v>
      </c>
      <c r="C1423" t="s">
        <v>762</v>
      </c>
      <c r="D1423">
        <v>8</v>
      </c>
      <c r="E1423">
        <v>6</v>
      </c>
      <c r="F1423">
        <v>0.75</v>
      </c>
      <c r="G1423">
        <v>4</v>
      </c>
      <c r="H1423">
        <v>0</v>
      </c>
      <c r="I1423">
        <v>0</v>
      </c>
      <c r="J1423">
        <v>52</v>
      </c>
      <c r="K1423">
        <v>28</v>
      </c>
      <c r="L1423">
        <v>4.8461538461538396</v>
      </c>
      <c r="M1423">
        <v>5.5384615384615303</v>
      </c>
      <c r="N1423">
        <v>0.17307692307692299</v>
      </c>
      <c r="O1423">
        <v>0.23696682464454899</v>
      </c>
      <c r="P1423">
        <v>0.269230769230769</v>
      </c>
      <c r="Q1423">
        <v>3.6346153846153801</v>
      </c>
      <c r="R1423">
        <v>3.6735609751481202</v>
      </c>
      <c r="S1423">
        <v>0.208533626049757</v>
      </c>
      <c r="T1423">
        <v>4.2228059275075793</v>
      </c>
      <c r="U1423">
        <v>1.57692307692307</v>
      </c>
    </row>
    <row r="1424" spans="1:21" x14ac:dyDescent="0.45">
      <c r="A1424">
        <v>1944</v>
      </c>
      <c r="B1424" t="s">
        <v>1015</v>
      </c>
      <c r="C1424" t="s">
        <v>46</v>
      </c>
      <c r="D1424">
        <v>10</v>
      </c>
      <c r="E1424">
        <v>10</v>
      </c>
      <c r="F1424">
        <v>1</v>
      </c>
      <c r="G1424">
        <v>6</v>
      </c>
      <c r="H1424">
        <v>3</v>
      </c>
      <c r="I1424">
        <v>0</v>
      </c>
      <c r="J1424">
        <v>81.2</v>
      </c>
      <c r="K1424">
        <v>30</v>
      </c>
      <c r="L1424">
        <v>3.3061210076252099</v>
      </c>
      <c r="M1424">
        <v>3.74693714197524</v>
      </c>
      <c r="N1424">
        <v>0.77142823511255099</v>
      </c>
      <c r="O1424">
        <v>0.22077922077921999</v>
      </c>
      <c r="P1424">
        <v>0.22509225092250901</v>
      </c>
      <c r="Q1424">
        <v>3.3061210076252099</v>
      </c>
      <c r="R1424">
        <v>4.33966681611117</v>
      </c>
      <c r="S1424">
        <v>0.20705235004424999</v>
      </c>
      <c r="T1424">
        <v>3.3542480707168494</v>
      </c>
      <c r="U1424">
        <v>1.2489790473250799</v>
      </c>
    </row>
    <row r="1425" spans="1:21" x14ac:dyDescent="0.45">
      <c r="A1425">
        <v>2014</v>
      </c>
      <c r="B1425" t="s">
        <v>1882</v>
      </c>
      <c r="C1425" t="s">
        <v>271</v>
      </c>
      <c r="D1425">
        <v>19</v>
      </c>
      <c r="E1425">
        <v>19</v>
      </c>
      <c r="F1425">
        <v>1</v>
      </c>
      <c r="G1425">
        <v>4</v>
      </c>
      <c r="H1425">
        <v>10</v>
      </c>
      <c r="I1425">
        <v>0</v>
      </c>
      <c r="J1425">
        <v>106.2</v>
      </c>
      <c r="K1425">
        <v>48</v>
      </c>
      <c r="L1425">
        <v>4.04999980688096</v>
      </c>
      <c r="M1425">
        <v>3.03749985516072</v>
      </c>
      <c r="N1425">
        <v>0.92812495574355303</v>
      </c>
      <c r="O1425">
        <v>0.29977116704805401</v>
      </c>
      <c r="P1425">
        <v>0.317460317460317</v>
      </c>
      <c r="Q1425">
        <v>5.3999997425079398</v>
      </c>
      <c r="R1425">
        <v>4.8385020872950504</v>
      </c>
      <c r="S1425">
        <v>0.20406372845172799</v>
      </c>
      <c r="T1425">
        <v>1.7399117899568386</v>
      </c>
      <c r="U1425">
        <v>1.5656249253451799</v>
      </c>
    </row>
    <row r="1426" spans="1:21" x14ac:dyDescent="0.45">
      <c r="A1426">
        <v>1986</v>
      </c>
      <c r="B1426" t="s">
        <v>1492</v>
      </c>
      <c r="C1426" t="s">
        <v>121</v>
      </c>
      <c r="D1426">
        <v>10</v>
      </c>
      <c r="E1426">
        <v>10</v>
      </c>
      <c r="F1426">
        <v>1</v>
      </c>
      <c r="G1426">
        <v>1</v>
      </c>
      <c r="H1426">
        <v>7</v>
      </c>
      <c r="I1426">
        <v>0</v>
      </c>
      <c r="J1426">
        <v>52.1</v>
      </c>
      <c r="K1426">
        <v>24</v>
      </c>
      <c r="L1426">
        <v>4.1273889361717</v>
      </c>
      <c r="M1426">
        <v>5.5031852482289301</v>
      </c>
      <c r="N1426">
        <v>0.51592361702146206</v>
      </c>
      <c r="O1426">
        <v>0.22448979591836701</v>
      </c>
      <c r="P1426">
        <v>0.24260355029585701</v>
      </c>
      <c r="Q1426">
        <v>4.2993634751788496</v>
      </c>
      <c r="R1426">
        <v>4.4334318485911703</v>
      </c>
      <c r="S1426">
        <v>0.20198982954025199</v>
      </c>
      <c r="T1426">
        <v>3.2722352385520823</v>
      </c>
      <c r="U1426">
        <v>1.4522294405048499</v>
      </c>
    </row>
    <row r="1427" spans="1:21" x14ac:dyDescent="0.45">
      <c r="A1427">
        <v>2008</v>
      </c>
      <c r="B1427" t="s">
        <v>1751</v>
      </c>
      <c r="C1427" t="s">
        <v>210</v>
      </c>
      <c r="D1427">
        <v>11</v>
      </c>
      <c r="E1427">
        <v>11</v>
      </c>
      <c r="F1427">
        <v>1</v>
      </c>
      <c r="G1427">
        <v>3</v>
      </c>
      <c r="H1427">
        <v>5</v>
      </c>
      <c r="I1427">
        <v>0</v>
      </c>
      <c r="J1427">
        <v>64.2</v>
      </c>
      <c r="K1427">
        <v>33</v>
      </c>
      <c r="L1427">
        <v>4.5927831439159297</v>
      </c>
      <c r="M1427">
        <v>4.0360821567745999</v>
      </c>
      <c r="N1427">
        <v>1.25257722106798</v>
      </c>
      <c r="O1427">
        <v>0.27027027027027001</v>
      </c>
      <c r="P1427">
        <v>0.28110599078340998</v>
      </c>
      <c r="Q1427">
        <v>5.0103088842719199</v>
      </c>
      <c r="R1427">
        <v>5.4052139775230401</v>
      </c>
      <c r="S1427">
        <v>0.201471433043479</v>
      </c>
      <c r="T1427">
        <v>2.9671247411857813</v>
      </c>
      <c r="U1427">
        <v>1.53092771463864</v>
      </c>
    </row>
    <row r="1428" spans="1:21" x14ac:dyDescent="0.45">
      <c r="A1428">
        <v>2022</v>
      </c>
      <c r="B1428" t="s">
        <v>1533</v>
      </c>
      <c r="C1428" t="s">
        <v>34</v>
      </c>
      <c r="D1428">
        <v>11</v>
      </c>
      <c r="E1428">
        <v>11</v>
      </c>
      <c r="F1428">
        <v>1</v>
      </c>
      <c r="G1428">
        <v>1</v>
      </c>
      <c r="H1428">
        <v>2</v>
      </c>
      <c r="I1428">
        <v>0</v>
      </c>
      <c r="J1428">
        <v>51</v>
      </c>
      <c r="K1428">
        <v>44</v>
      </c>
      <c r="L1428">
        <v>7.7647064631373404</v>
      </c>
      <c r="M1428">
        <v>4.9411768401783096</v>
      </c>
      <c r="N1428">
        <v>1.0588236086096301</v>
      </c>
      <c r="O1428">
        <v>0.25373134328358199</v>
      </c>
      <c r="P1428">
        <v>0.298013245033112</v>
      </c>
      <c r="Q1428">
        <v>4.4117650358734899</v>
      </c>
      <c r="R1428">
        <v>4.6810585699737803</v>
      </c>
      <c r="S1428">
        <v>0.20067717134952501</v>
      </c>
      <c r="T1428">
        <v>2.9554274326020953</v>
      </c>
      <c r="U1428">
        <v>1.5490197237066901</v>
      </c>
    </row>
    <row r="1429" spans="1:21" x14ac:dyDescent="0.45">
      <c r="A1429">
        <v>1970</v>
      </c>
      <c r="B1429" t="s">
        <v>386</v>
      </c>
      <c r="C1429" t="s">
        <v>34</v>
      </c>
      <c r="D1429">
        <v>19</v>
      </c>
      <c r="E1429">
        <v>17</v>
      </c>
      <c r="F1429">
        <v>0.89473684210526316</v>
      </c>
      <c r="G1429">
        <v>4</v>
      </c>
      <c r="H1429">
        <v>9</v>
      </c>
      <c r="I1429">
        <v>0</v>
      </c>
      <c r="J1429">
        <v>94.1</v>
      </c>
      <c r="K1429">
        <v>77</v>
      </c>
      <c r="L1429">
        <v>7.34629252533108</v>
      </c>
      <c r="M1429">
        <v>5.1519454073750399</v>
      </c>
      <c r="N1429">
        <v>1.5265023429259299</v>
      </c>
      <c r="O1429">
        <v>0.256198347107438</v>
      </c>
      <c r="P1429">
        <v>0.28518518518518499</v>
      </c>
      <c r="Q1429">
        <v>4.9611326145093004</v>
      </c>
      <c r="R1429">
        <v>5.0554450427677002</v>
      </c>
      <c r="S1429">
        <v>0.200321435928344</v>
      </c>
      <c r="T1429">
        <v>1.7080038221258804</v>
      </c>
      <c r="U1429">
        <v>1.55830447507022</v>
      </c>
    </row>
    <row r="1430" spans="1:21" x14ac:dyDescent="0.45">
      <c r="A1430">
        <v>1944</v>
      </c>
      <c r="B1430" t="s">
        <v>1812</v>
      </c>
      <c r="C1430" t="s">
        <v>106</v>
      </c>
      <c r="D1430">
        <v>11</v>
      </c>
      <c r="E1430">
        <v>9</v>
      </c>
      <c r="F1430">
        <v>0.81818181818181823</v>
      </c>
      <c r="G1430">
        <v>4</v>
      </c>
      <c r="H1430">
        <v>5</v>
      </c>
      <c r="I1430">
        <v>0</v>
      </c>
      <c r="J1430">
        <v>61</v>
      </c>
      <c r="K1430">
        <v>33</v>
      </c>
      <c r="L1430">
        <v>4.8688524590163897</v>
      </c>
      <c r="M1430">
        <v>4.8688524590163897</v>
      </c>
      <c r="N1430">
        <v>0.73770491803278604</v>
      </c>
      <c r="O1430">
        <v>0.28015564202334597</v>
      </c>
      <c r="P1430">
        <v>0.30593607305935999</v>
      </c>
      <c r="Q1430">
        <v>5.1639344262294999</v>
      </c>
      <c r="R1430">
        <v>4.3300991245957601</v>
      </c>
      <c r="S1430">
        <v>0.19770336151123</v>
      </c>
      <c r="T1430">
        <v>2.9116313240744782</v>
      </c>
      <c r="U1430">
        <v>1.72131147540983</v>
      </c>
    </row>
    <row r="1431" spans="1:21" x14ac:dyDescent="0.45">
      <c r="A1431">
        <v>2007</v>
      </c>
      <c r="B1431" t="s">
        <v>2086</v>
      </c>
      <c r="C1431" t="s">
        <v>124</v>
      </c>
      <c r="D1431">
        <v>17</v>
      </c>
      <c r="E1431">
        <v>17</v>
      </c>
      <c r="F1431">
        <v>1</v>
      </c>
      <c r="G1431">
        <v>4</v>
      </c>
      <c r="H1431">
        <v>6</v>
      </c>
      <c r="I1431">
        <v>0</v>
      </c>
      <c r="J1431">
        <v>79.099999999999994</v>
      </c>
      <c r="K1431">
        <v>80</v>
      </c>
      <c r="L1431">
        <v>9.0756308339627498</v>
      </c>
      <c r="M1431">
        <v>5.3319331149531202</v>
      </c>
      <c r="N1431">
        <v>1.5882353959434801</v>
      </c>
      <c r="O1431">
        <v>0.28526645768025</v>
      </c>
      <c r="P1431">
        <v>0.34222222222222198</v>
      </c>
      <c r="Q1431">
        <v>6.8067231254720602</v>
      </c>
      <c r="R1431">
        <v>5.4076725065771303</v>
      </c>
      <c r="S1431">
        <v>0.197467476129531</v>
      </c>
      <c r="T1431">
        <v>1.8817488901755306</v>
      </c>
      <c r="U1431">
        <v>1.73949590984286</v>
      </c>
    </row>
    <row r="1432" spans="1:21" x14ac:dyDescent="0.45">
      <c r="A1432">
        <v>1943</v>
      </c>
      <c r="B1432" t="s">
        <v>1214</v>
      </c>
      <c r="C1432" t="s">
        <v>564</v>
      </c>
      <c r="D1432">
        <v>11</v>
      </c>
      <c r="E1432">
        <v>6</v>
      </c>
      <c r="F1432">
        <v>0.54545454545454541</v>
      </c>
      <c r="G1432">
        <v>1</v>
      </c>
      <c r="H1432">
        <v>5</v>
      </c>
      <c r="I1432">
        <v>0</v>
      </c>
      <c r="J1432">
        <v>45.2</v>
      </c>
      <c r="K1432">
        <v>10</v>
      </c>
      <c r="L1432">
        <v>1.97080154780816</v>
      </c>
      <c r="M1432">
        <v>2.9562023217122402</v>
      </c>
      <c r="N1432">
        <v>0.59124046434244804</v>
      </c>
      <c r="O1432">
        <v>0.26984126984126899</v>
      </c>
      <c r="P1432">
        <v>0.27272727272727199</v>
      </c>
      <c r="Q1432">
        <v>3.7445229408355001</v>
      </c>
      <c r="R1432">
        <v>4.1214824692856498</v>
      </c>
      <c r="S1432">
        <v>0.193778991699218</v>
      </c>
      <c r="T1432">
        <v>2.8538360595703014</v>
      </c>
      <c r="U1432">
        <v>1.44525446839265</v>
      </c>
    </row>
    <row r="1433" spans="1:21" x14ac:dyDescent="0.45">
      <c r="A1433">
        <v>2007</v>
      </c>
      <c r="B1433" t="s">
        <v>1953</v>
      </c>
      <c r="C1433" t="s">
        <v>68</v>
      </c>
      <c r="D1433">
        <v>18</v>
      </c>
      <c r="E1433">
        <v>18</v>
      </c>
      <c r="F1433">
        <v>1</v>
      </c>
      <c r="G1433">
        <v>3</v>
      </c>
      <c r="H1433">
        <v>11</v>
      </c>
      <c r="I1433">
        <v>0</v>
      </c>
      <c r="J1433">
        <v>93</v>
      </c>
      <c r="K1433">
        <v>58</v>
      </c>
      <c r="L1433">
        <v>5.6129036862694202</v>
      </c>
      <c r="M1433">
        <v>3.5806454550339399</v>
      </c>
      <c r="N1433">
        <v>1.4516130223110499</v>
      </c>
      <c r="O1433">
        <v>0.27968337730870702</v>
      </c>
      <c r="P1433">
        <v>0.29738562091503201</v>
      </c>
      <c r="Q1433">
        <v>5.7096778877568299</v>
      </c>
      <c r="R1433">
        <v>5.5084225311129398</v>
      </c>
      <c r="S1433">
        <v>0.19255703687667799</v>
      </c>
      <c r="T1433">
        <v>1.733013331890102</v>
      </c>
      <c r="U1433">
        <v>1.5376345347442999</v>
      </c>
    </row>
    <row r="1434" spans="1:21" x14ac:dyDescent="0.45">
      <c r="A1434">
        <v>1946</v>
      </c>
      <c r="B1434" t="s">
        <v>1449</v>
      </c>
      <c r="C1434" t="s">
        <v>132</v>
      </c>
      <c r="D1434">
        <v>14</v>
      </c>
      <c r="E1434">
        <v>11</v>
      </c>
      <c r="F1434">
        <v>0.7857142857142857</v>
      </c>
      <c r="G1434">
        <v>2</v>
      </c>
      <c r="H1434">
        <v>4</v>
      </c>
      <c r="I1434">
        <v>0</v>
      </c>
      <c r="J1434">
        <v>70.099999999999994</v>
      </c>
      <c r="K1434">
        <v>23</v>
      </c>
      <c r="L1434">
        <v>2.9431294519437898</v>
      </c>
      <c r="M1434">
        <v>4.9905238532959899</v>
      </c>
      <c r="N1434">
        <v>0.51184860033805102</v>
      </c>
      <c r="O1434">
        <v>0.26492537313432801</v>
      </c>
      <c r="P1434">
        <v>0.27800829875518601</v>
      </c>
      <c r="Q1434">
        <v>4.2227509527889202</v>
      </c>
      <c r="R1434">
        <v>4.3273453613814397</v>
      </c>
      <c r="S1434">
        <v>0.19229990243911699</v>
      </c>
      <c r="T1434">
        <v>2.2251845853669252</v>
      </c>
      <c r="U1434">
        <v>1.5639818343662599</v>
      </c>
    </row>
    <row r="1435" spans="1:21" x14ac:dyDescent="0.45">
      <c r="A1435">
        <v>2002</v>
      </c>
      <c r="B1435" t="s">
        <v>1647</v>
      </c>
      <c r="C1435" t="s">
        <v>43</v>
      </c>
      <c r="D1435">
        <v>9</v>
      </c>
      <c r="E1435">
        <v>9</v>
      </c>
      <c r="F1435">
        <v>1</v>
      </c>
      <c r="G1435">
        <v>3</v>
      </c>
      <c r="H1435">
        <v>2</v>
      </c>
      <c r="I1435">
        <v>0</v>
      </c>
      <c r="J1435">
        <v>51.2</v>
      </c>
      <c r="K1435">
        <v>28</v>
      </c>
      <c r="L1435">
        <v>4.8774199550284001</v>
      </c>
      <c r="M1435">
        <v>2.9612906869815299</v>
      </c>
      <c r="N1435">
        <v>1.39354855857954</v>
      </c>
      <c r="O1435">
        <v>0.28773584905660299</v>
      </c>
      <c r="P1435">
        <v>0.30113636363636298</v>
      </c>
      <c r="Q1435">
        <v>4.7032263852059604</v>
      </c>
      <c r="R1435">
        <v>5.1104618316634802</v>
      </c>
      <c r="S1435">
        <v>0.19183187186717901</v>
      </c>
      <c r="T1435">
        <v>3.4529736936092221</v>
      </c>
      <c r="U1435">
        <v>1.50967760512783</v>
      </c>
    </row>
    <row r="1436" spans="1:21" x14ac:dyDescent="0.45">
      <c r="A1436">
        <v>2018</v>
      </c>
      <c r="B1436" t="s">
        <v>1854</v>
      </c>
      <c r="C1436" t="s">
        <v>229</v>
      </c>
      <c r="D1436">
        <v>13</v>
      </c>
      <c r="E1436">
        <v>13</v>
      </c>
      <c r="F1436">
        <v>1</v>
      </c>
      <c r="G1436">
        <v>1</v>
      </c>
      <c r="H1436">
        <v>6</v>
      </c>
      <c r="I1436">
        <v>0</v>
      </c>
      <c r="J1436">
        <v>68</v>
      </c>
      <c r="K1436">
        <v>48</v>
      </c>
      <c r="L1436">
        <v>6.3529411764705799</v>
      </c>
      <c r="M1436">
        <v>2.3823529411764701</v>
      </c>
      <c r="N1436">
        <v>1.5882352941176401</v>
      </c>
      <c r="O1436">
        <v>0.24521072796934801</v>
      </c>
      <c r="P1436">
        <v>0.25870646766169098</v>
      </c>
      <c r="Q1436">
        <v>5.2941176470588198</v>
      </c>
      <c r="R1436">
        <v>5.1016080463633804</v>
      </c>
      <c r="S1436">
        <v>0.19046683609485601</v>
      </c>
      <c r="T1436">
        <v>2.3735098036435902</v>
      </c>
      <c r="U1436">
        <v>1.20588235294117</v>
      </c>
    </row>
    <row r="1437" spans="1:21" x14ac:dyDescent="0.45">
      <c r="A1437">
        <v>2015</v>
      </c>
      <c r="B1437" t="s">
        <v>2050</v>
      </c>
      <c r="C1437" t="s">
        <v>95</v>
      </c>
      <c r="D1437">
        <v>9</v>
      </c>
      <c r="E1437">
        <v>9</v>
      </c>
      <c r="F1437">
        <v>1</v>
      </c>
      <c r="G1437">
        <v>3</v>
      </c>
      <c r="H1437">
        <v>4</v>
      </c>
      <c r="I1437">
        <v>0</v>
      </c>
      <c r="J1437">
        <v>48.1</v>
      </c>
      <c r="K1437">
        <v>34</v>
      </c>
      <c r="L1437">
        <v>6.33103514899262</v>
      </c>
      <c r="M1437">
        <v>2.4206899099089401</v>
      </c>
      <c r="N1437">
        <v>1.4896553291747301</v>
      </c>
      <c r="O1437">
        <v>0.30150753768844202</v>
      </c>
      <c r="P1437">
        <v>0.33121019108280197</v>
      </c>
      <c r="Q1437">
        <v>6.33103514899262</v>
      </c>
      <c r="R1437">
        <v>4.9335939394194703</v>
      </c>
      <c r="S1437">
        <v>0.18973161280155099</v>
      </c>
      <c r="T1437">
        <v>3.4151690304279176</v>
      </c>
      <c r="U1437">
        <v>1.5103449865243801</v>
      </c>
    </row>
    <row r="1438" spans="1:21" x14ac:dyDescent="0.45">
      <c r="A1438">
        <v>2019</v>
      </c>
      <c r="B1438" t="s">
        <v>626</v>
      </c>
      <c r="C1438" t="s">
        <v>85</v>
      </c>
      <c r="D1438">
        <v>32</v>
      </c>
      <c r="E1438">
        <v>32</v>
      </c>
      <c r="F1438">
        <v>1</v>
      </c>
      <c r="G1438">
        <v>6</v>
      </c>
      <c r="H1438">
        <v>11</v>
      </c>
      <c r="I1438">
        <v>0</v>
      </c>
      <c r="J1438">
        <v>161.19999999999999</v>
      </c>
      <c r="K1438">
        <v>116</v>
      </c>
      <c r="L1438">
        <v>6.4577323651017497</v>
      </c>
      <c r="M1438">
        <v>2.7835053297852399</v>
      </c>
      <c r="N1438">
        <v>2.0041238374453698</v>
      </c>
      <c r="O1438">
        <v>0.29323308270676601</v>
      </c>
      <c r="P1438">
        <v>0.30994152046783602</v>
      </c>
      <c r="Q1438">
        <v>5.4556704463790702</v>
      </c>
      <c r="R1438">
        <v>5.7129787051151997</v>
      </c>
      <c r="S1438">
        <v>0.18863736093044201</v>
      </c>
      <c r="T1438">
        <v>0.95497663971036262</v>
      </c>
      <c r="U1438">
        <v>1.5154640128830701</v>
      </c>
    </row>
    <row r="1439" spans="1:21" x14ac:dyDescent="0.45">
      <c r="A1439">
        <v>1996</v>
      </c>
      <c r="B1439" t="s">
        <v>1744</v>
      </c>
      <c r="C1439" t="s">
        <v>30</v>
      </c>
      <c r="D1439">
        <v>17</v>
      </c>
      <c r="E1439">
        <v>17</v>
      </c>
      <c r="F1439">
        <v>1</v>
      </c>
      <c r="G1439">
        <v>5</v>
      </c>
      <c r="H1439">
        <v>7</v>
      </c>
      <c r="I1439">
        <v>0</v>
      </c>
      <c r="J1439">
        <v>88.1</v>
      </c>
      <c r="K1439">
        <v>59</v>
      </c>
      <c r="L1439">
        <v>6.0113200624493199</v>
      </c>
      <c r="M1439">
        <v>2.7509430794259599</v>
      </c>
      <c r="N1439">
        <v>1.7320752722311601</v>
      </c>
      <c r="O1439">
        <v>0.26704545454545398</v>
      </c>
      <c r="P1439">
        <v>0.278985507246376</v>
      </c>
      <c r="Q1439">
        <v>4.9924522552545199</v>
      </c>
      <c r="R1439">
        <v>5.3564782847387402</v>
      </c>
      <c r="S1439">
        <v>0.18797835707664401</v>
      </c>
      <c r="T1439">
        <v>1.7913231674362546</v>
      </c>
      <c r="U1439">
        <v>1.3698111630063401</v>
      </c>
    </row>
    <row r="1440" spans="1:21" x14ac:dyDescent="0.45">
      <c r="A1440">
        <v>1989</v>
      </c>
      <c r="B1440" t="s">
        <v>1757</v>
      </c>
      <c r="C1440" t="s">
        <v>168</v>
      </c>
      <c r="D1440">
        <v>8</v>
      </c>
      <c r="E1440">
        <v>8</v>
      </c>
      <c r="F1440">
        <v>1</v>
      </c>
      <c r="G1440">
        <v>2</v>
      </c>
      <c r="H1440">
        <v>4</v>
      </c>
      <c r="I1440">
        <v>0</v>
      </c>
      <c r="J1440">
        <v>46.2</v>
      </c>
      <c r="K1440">
        <v>24</v>
      </c>
      <c r="L1440">
        <v>4.6285720591643198</v>
      </c>
      <c r="M1440">
        <v>3.0857147061095498</v>
      </c>
      <c r="N1440">
        <v>1.1571430147910799</v>
      </c>
      <c r="O1440">
        <v>0.29100529100529099</v>
      </c>
      <c r="P1440">
        <v>0.30817610062893003</v>
      </c>
      <c r="Q1440">
        <v>5.0142863974280196</v>
      </c>
      <c r="R1440">
        <v>4.49835518914829</v>
      </c>
      <c r="S1440">
        <v>0.187887802720069</v>
      </c>
      <c r="T1440">
        <v>3.8047280050813974</v>
      </c>
      <c r="U1440">
        <v>1.5214287787067899</v>
      </c>
    </row>
    <row r="1441" spans="1:21" x14ac:dyDescent="0.45">
      <c r="A1441">
        <v>2021</v>
      </c>
      <c r="B1441" t="s">
        <v>303</v>
      </c>
      <c r="C1441" t="s">
        <v>762</v>
      </c>
      <c r="D1441">
        <v>13</v>
      </c>
      <c r="E1441">
        <v>13</v>
      </c>
      <c r="F1441">
        <v>1</v>
      </c>
      <c r="G1441">
        <v>2</v>
      </c>
      <c r="H1441">
        <v>2</v>
      </c>
      <c r="I1441">
        <v>0</v>
      </c>
      <c r="J1441">
        <v>66.2</v>
      </c>
      <c r="K1441">
        <v>69</v>
      </c>
      <c r="L1441">
        <v>9.3150003553390608</v>
      </c>
      <c r="M1441">
        <v>4.3200001647949202</v>
      </c>
      <c r="N1441">
        <v>2.1600000823974601</v>
      </c>
      <c r="O1441">
        <v>0.23046875</v>
      </c>
      <c r="P1441">
        <v>0.251461988304093</v>
      </c>
      <c r="Q1441">
        <v>5.2650002008438097</v>
      </c>
      <c r="R1441">
        <v>5.7500342208862296</v>
      </c>
      <c r="S1441">
        <v>0.18393880501389501</v>
      </c>
      <c r="T1441">
        <v>2.2921604932500763</v>
      </c>
      <c r="U1441">
        <v>1.36500005207061</v>
      </c>
    </row>
    <row r="1442" spans="1:21" x14ac:dyDescent="0.45">
      <c r="A1442">
        <v>2014</v>
      </c>
      <c r="B1442" t="s">
        <v>1766</v>
      </c>
      <c r="C1442" t="s">
        <v>106</v>
      </c>
      <c r="D1442">
        <v>11</v>
      </c>
      <c r="E1442">
        <v>11</v>
      </c>
      <c r="F1442">
        <v>1</v>
      </c>
      <c r="G1442">
        <v>5</v>
      </c>
      <c r="H1442">
        <v>3</v>
      </c>
      <c r="I1442">
        <v>0</v>
      </c>
      <c r="J1442">
        <v>59</v>
      </c>
      <c r="K1442">
        <v>36</v>
      </c>
      <c r="L1442">
        <v>5.4915254237288096</v>
      </c>
      <c r="M1442">
        <v>4.2711864406779601</v>
      </c>
      <c r="N1442">
        <v>0.45762711864406702</v>
      </c>
      <c r="O1442">
        <v>0.25892857142857101</v>
      </c>
      <c r="P1442">
        <v>0.29729729729729698</v>
      </c>
      <c r="Q1442">
        <v>5.0338983050847403</v>
      </c>
      <c r="R1442">
        <v>4.3525911517062399</v>
      </c>
      <c r="S1442">
        <v>0.17827999591827301</v>
      </c>
      <c r="T1442">
        <v>2.6255781217054754</v>
      </c>
      <c r="U1442">
        <v>1.4576271186440599</v>
      </c>
    </row>
    <row r="1443" spans="1:21" x14ac:dyDescent="0.45">
      <c r="A1443">
        <v>1966</v>
      </c>
      <c r="B1443" t="s">
        <v>1218</v>
      </c>
      <c r="C1443" t="s">
        <v>555</v>
      </c>
      <c r="D1443">
        <v>20</v>
      </c>
      <c r="E1443">
        <v>13</v>
      </c>
      <c r="F1443">
        <v>0.65</v>
      </c>
      <c r="G1443">
        <v>4</v>
      </c>
      <c r="H1443">
        <v>7</v>
      </c>
      <c r="I1443">
        <v>0</v>
      </c>
      <c r="J1443">
        <v>91.1</v>
      </c>
      <c r="K1443">
        <v>37</v>
      </c>
      <c r="L1443">
        <v>3.6459868227496601</v>
      </c>
      <c r="M1443">
        <v>2.4635046099659799</v>
      </c>
      <c r="N1443">
        <v>1.0839420283850301</v>
      </c>
      <c r="O1443">
        <v>0.25988700564971701</v>
      </c>
      <c r="P1443">
        <v>0.26470588235294101</v>
      </c>
      <c r="Q1443">
        <v>3.7445270071482999</v>
      </c>
      <c r="R1443">
        <v>4.1632015220017102</v>
      </c>
      <c r="S1443">
        <v>0.17799083888530701</v>
      </c>
      <c r="T1443">
        <v>1.4417257949709867</v>
      </c>
      <c r="U1443">
        <v>1.28102239718231</v>
      </c>
    </row>
    <row r="1444" spans="1:21" x14ac:dyDescent="0.45">
      <c r="A1444">
        <v>1931</v>
      </c>
      <c r="B1444" t="s">
        <v>1783</v>
      </c>
      <c r="C1444" t="s">
        <v>193</v>
      </c>
      <c r="D1444">
        <v>23</v>
      </c>
      <c r="E1444">
        <v>13</v>
      </c>
      <c r="F1444">
        <v>0.56521739130434778</v>
      </c>
      <c r="G1444">
        <v>6</v>
      </c>
      <c r="H1444">
        <v>7</v>
      </c>
      <c r="I1444">
        <v>0</v>
      </c>
      <c r="J1444">
        <v>103</v>
      </c>
      <c r="K1444">
        <v>26</v>
      </c>
      <c r="L1444">
        <v>2.2718446601941702</v>
      </c>
      <c r="M1444">
        <v>3.7572815533980499</v>
      </c>
      <c r="N1444">
        <v>0.961165048543689</v>
      </c>
      <c r="O1444">
        <v>0.30548926014319799</v>
      </c>
      <c r="P1444">
        <v>0.30628272251308902</v>
      </c>
      <c r="Q1444">
        <v>5.0679611650485397</v>
      </c>
      <c r="R1444">
        <v>5.3590657604550804</v>
      </c>
      <c r="S1444">
        <v>0.17609313130378701</v>
      </c>
      <c r="T1444">
        <v>1.2403081422266737</v>
      </c>
      <c r="U1444">
        <v>1.6601941747572799</v>
      </c>
    </row>
    <row r="1445" spans="1:21" x14ac:dyDescent="0.45">
      <c r="A1445">
        <v>1945</v>
      </c>
      <c r="B1445" t="s">
        <v>1821</v>
      </c>
      <c r="C1445" t="s">
        <v>322</v>
      </c>
      <c r="D1445">
        <v>15</v>
      </c>
      <c r="E1445">
        <v>10</v>
      </c>
      <c r="F1445">
        <v>0.66666666666666663</v>
      </c>
      <c r="G1445">
        <v>3</v>
      </c>
      <c r="H1445">
        <v>2</v>
      </c>
      <c r="I1445">
        <v>0</v>
      </c>
      <c r="J1445">
        <v>62.1</v>
      </c>
      <c r="K1445">
        <v>27</v>
      </c>
      <c r="L1445">
        <v>3.8983977100544198</v>
      </c>
      <c r="M1445">
        <v>5.05347851303351</v>
      </c>
      <c r="N1445">
        <v>0.577540401489544</v>
      </c>
      <c r="O1445">
        <v>0.26744186046511598</v>
      </c>
      <c r="P1445">
        <v>0.28634361233480099</v>
      </c>
      <c r="Q1445">
        <v>5.1978636134058904</v>
      </c>
      <c r="R1445">
        <v>4.58265022902519</v>
      </c>
      <c r="S1445">
        <v>0.17554652690887401</v>
      </c>
      <c r="T1445">
        <v>1.8959024906158395</v>
      </c>
      <c r="U1445">
        <v>1.66845004874757</v>
      </c>
    </row>
    <row r="1446" spans="1:21" x14ac:dyDescent="0.45">
      <c r="A1446">
        <v>2015</v>
      </c>
      <c r="B1446" t="s">
        <v>1607</v>
      </c>
      <c r="C1446" t="s">
        <v>102</v>
      </c>
      <c r="D1446">
        <v>20</v>
      </c>
      <c r="E1446">
        <v>20</v>
      </c>
      <c r="F1446">
        <v>1</v>
      </c>
      <c r="G1446">
        <v>7</v>
      </c>
      <c r="H1446">
        <v>6</v>
      </c>
      <c r="I1446">
        <v>0</v>
      </c>
      <c r="J1446">
        <v>113.1</v>
      </c>
      <c r="K1446">
        <v>71</v>
      </c>
      <c r="L1446">
        <v>5.6382347880433201</v>
      </c>
      <c r="M1446">
        <v>3.73235260616952</v>
      </c>
      <c r="N1446">
        <v>0.95294109093689905</v>
      </c>
      <c r="O1446">
        <v>0.28344671201813998</v>
      </c>
      <c r="P1446">
        <v>0.31564245810055802</v>
      </c>
      <c r="Q1446">
        <v>4.6058819395283397</v>
      </c>
      <c r="R1446">
        <v>4.7394759588010702</v>
      </c>
      <c r="S1446">
        <v>0.17286503314971899</v>
      </c>
      <c r="T1446">
        <v>1.4002067685127237</v>
      </c>
      <c r="U1446">
        <v>1.5176469226032101</v>
      </c>
    </row>
    <row r="1447" spans="1:21" x14ac:dyDescent="0.45">
      <c r="A1447">
        <v>2015</v>
      </c>
      <c r="B1447" t="s">
        <v>1538</v>
      </c>
      <c r="C1447" t="s">
        <v>40</v>
      </c>
      <c r="D1447">
        <v>13</v>
      </c>
      <c r="E1447">
        <v>13</v>
      </c>
      <c r="F1447">
        <v>1</v>
      </c>
      <c r="G1447">
        <v>4</v>
      </c>
      <c r="H1447">
        <v>5</v>
      </c>
      <c r="I1447">
        <v>0</v>
      </c>
      <c r="J1447">
        <v>71.099999999999994</v>
      </c>
      <c r="K1447">
        <v>40</v>
      </c>
      <c r="L1447">
        <v>5.0467293318083097</v>
      </c>
      <c r="M1447">
        <v>2.9018693657897701</v>
      </c>
      <c r="N1447">
        <v>0.88317763306645403</v>
      </c>
      <c r="O1447">
        <v>0.29432624113475098</v>
      </c>
      <c r="P1447">
        <v>0.32340425531914802</v>
      </c>
      <c r="Q1447">
        <v>4.4158881653322704</v>
      </c>
      <c r="R1447">
        <v>4.3812573903637198</v>
      </c>
      <c r="S1447">
        <v>0.17220126092433899</v>
      </c>
      <c r="T1447">
        <v>2.1458926361340707</v>
      </c>
      <c r="U1447">
        <v>1.4859814143657799</v>
      </c>
    </row>
    <row r="1448" spans="1:21" x14ac:dyDescent="0.45">
      <c r="A1448">
        <v>1959</v>
      </c>
      <c r="B1448" t="s">
        <v>1971</v>
      </c>
      <c r="C1448" t="s">
        <v>240</v>
      </c>
      <c r="D1448">
        <v>12</v>
      </c>
      <c r="E1448">
        <v>9</v>
      </c>
      <c r="F1448">
        <v>0.75</v>
      </c>
      <c r="G1448">
        <v>1</v>
      </c>
      <c r="H1448">
        <v>6</v>
      </c>
      <c r="I1448">
        <v>0</v>
      </c>
      <c r="J1448">
        <v>55.2</v>
      </c>
      <c r="K1448">
        <v>25</v>
      </c>
      <c r="L1448">
        <v>4.0419138594793704</v>
      </c>
      <c r="M1448">
        <v>4.85029663137525</v>
      </c>
      <c r="N1448">
        <v>1.1317358806542199</v>
      </c>
      <c r="O1448">
        <v>0.29694323144104801</v>
      </c>
      <c r="P1448">
        <v>0.30964467005076102</v>
      </c>
      <c r="Q1448">
        <v>5.8203559576502997</v>
      </c>
      <c r="R1448">
        <v>4.8964662884283499</v>
      </c>
      <c r="S1448">
        <v>0.169973850250244</v>
      </c>
      <c r="T1448">
        <v>2.2946469783782941</v>
      </c>
      <c r="U1448">
        <v>1.76047803657324</v>
      </c>
    </row>
    <row r="1449" spans="1:21" x14ac:dyDescent="0.45">
      <c r="A1449">
        <v>1927</v>
      </c>
      <c r="B1449" t="s">
        <v>2048</v>
      </c>
      <c r="C1449" t="s">
        <v>762</v>
      </c>
      <c r="D1449">
        <v>10</v>
      </c>
      <c r="E1449">
        <v>7</v>
      </c>
      <c r="F1449">
        <v>0.7</v>
      </c>
      <c r="G1449">
        <v>2</v>
      </c>
      <c r="H1449">
        <v>2</v>
      </c>
      <c r="I1449">
        <v>1</v>
      </c>
      <c r="J1449">
        <v>52.2</v>
      </c>
      <c r="K1449">
        <v>20</v>
      </c>
      <c r="L1449">
        <v>3.4177193323071999</v>
      </c>
      <c r="M1449">
        <v>4.1012631987686401</v>
      </c>
      <c r="N1449">
        <v>0.68354386646144005</v>
      </c>
      <c r="O1449">
        <v>0.28634361233480099</v>
      </c>
      <c r="P1449">
        <v>0.300492610837438</v>
      </c>
      <c r="Q1449">
        <v>6.3227807647683196</v>
      </c>
      <c r="R1449">
        <v>4.8685196462882496</v>
      </c>
      <c r="S1449">
        <v>0.16950182057917099</v>
      </c>
      <c r="T1449">
        <v>2.7459294933825702</v>
      </c>
      <c r="U1449">
        <v>1.6898723365296699</v>
      </c>
    </row>
    <row r="1450" spans="1:21" x14ac:dyDescent="0.45">
      <c r="A1450">
        <v>2016</v>
      </c>
      <c r="B1450" t="s">
        <v>1073</v>
      </c>
      <c r="C1450" t="s">
        <v>85</v>
      </c>
      <c r="D1450">
        <v>10</v>
      </c>
      <c r="E1450">
        <v>10</v>
      </c>
      <c r="F1450">
        <v>1</v>
      </c>
      <c r="G1450">
        <v>4</v>
      </c>
      <c r="H1450">
        <v>2</v>
      </c>
      <c r="I1450">
        <v>0</v>
      </c>
      <c r="J1450">
        <v>55</v>
      </c>
      <c r="K1450">
        <v>39</v>
      </c>
      <c r="L1450">
        <v>6.3818181818181801</v>
      </c>
      <c r="M1450">
        <v>2.94545454545454</v>
      </c>
      <c r="N1450">
        <v>1.8</v>
      </c>
      <c r="O1450">
        <v>0.20707070707070699</v>
      </c>
      <c r="P1450">
        <v>0.20270270270270199</v>
      </c>
      <c r="Q1450">
        <v>3.4363636363636298</v>
      </c>
      <c r="R1450">
        <v>5.31019674647938</v>
      </c>
      <c r="S1450">
        <v>0.16836938261985701</v>
      </c>
      <c r="T1450">
        <v>2.7275839984416832</v>
      </c>
      <c r="U1450">
        <v>1.0727272727272701</v>
      </c>
    </row>
    <row r="1451" spans="1:21" x14ac:dyDescent="0.45">
      <c r="A1451">
        <v>1995</v>
      </c>
      <c r="B1451" t="s">
        <v>1808</v>
      </c>
      <c r="C1451" t="s">
        <v>43</v>
      </c>
      <c r="D1451">
        <v>10</v>
      </c>
      <c r="E1451">
        <v>10</v>
      </c>
      <c r="F1451">
        <v>1</v>
      </c>
      <c r="G1451">
        <v>3</v>
      </c>
      <c r="H1451">
        <v>7</v>
      </c>
      <c r="I1451">
        <v>0</v>
      </c>
      <c r="J1451">
        <v>57.2</v>
      </c>
      <c r="K1451">
        <v>35</v>
      </c>
      <c r="L1451">
        <v>5.4624272638726801</v>
      </c>
      <c r="M1451">
        <v>3.9017337599090598</v>
      </c>
      <c r="N1451">
        <v>1.24855480317089</v>
      </c>
      <c r="O1451">
        <v>0.27586206896551702</v>
      </c>
      <c r="P1451">
        <v>0.296296296296296</v>
      </c>
      <c r="Q1451">
        <v>5.1502885630799602</v>
      </c>
      <c r="R1451">
        <v>5.0454933079673099</v>
      </c>
      <c r="S1451">
        <v>0.16772231459617601</v>
      </c>
      <c r="T1451">
        <v>2.7171014964580511</v>
      </c>
      <c r="U1451">
        <v>1.54335246503069</v>
      </c>
    </row>
    <row r="1452" spans="1:21" x14ac:dyDescent="0.45">
      <c r="A1452">
        <v>2009</v>
      </c>
      <c r="B1452" t="s">
        <v>1181</v>
      </c>
      <c r="C1452" t="s">
        <v>73</v>
      </c>
      <c r="D1452">
        <v>9</v>
      </c>
      <c r="E1452">
        <v>9</v>
      </c>
      <c r="F1452">
        <v>1</v>
      </c>
      <c r="G1452">
        <v>3</v>
      </c>
      <c r="H1452">
        <v>1</v>
      </c>
      <c r="I1452">
        <v>0</v>
      </c>
      <c r="J1452">
        <v>46.1</v>
      </c>
      <c r="K1452">
        <v>30</v>
      </c>
      <c r="L1452">
        <v>5.8273387691952001</v>
      </c>
      <c r="M1452">
        <v>3.6906478871569601</v>
      </c>
      <c r="N1452">
        <v>1.1654677538390401</v>
      </c>
      <c r="O1452">
        <v>0.20467836257309899</v>
      </c>
      <c r="P1452">
        <v>0.21481481481481399</v>
      </c>
      <c r="Q1452">
        <v>3.6906478871569601</v>
      </c>
      <c r="R1452">
        <v>4.9747818071596397</v>
      </c>
      <c r="S1452">
        <v>0.16756005585193601</v>
      </c>
      <c r="T1452">
        <v>3.0160810053348484</v>
      </c>
      <c r="U1452">
        <v>1.1654677538390401</v>
      </c>
    </row>
    <row r="1453" spans="1:21" x14ac:dyDescent="0.45">
      <c r="A1453">
        <v>2003</v>
      </c>
      <c r="B1453" t="s">
        <v>1683</v>
      </c>
      <c r="C1453" t="s">
        <v>261</v>
      </c>
      <c r="D1453">
        <v>10</v>
      </c>
      <c r="E1453">
        <v>10</v>
      </c>
      <c r="F1453">
        <v>1</v>
      </c>
      <c r="G1453">
        <v>4</v>
      </c>
      <c r="H1453">
        <v>2</v>
      </c>
      <c r="I1453">
        <v>0</v>
      </c>
      <c r="J1453">
        <v>58</v>
      </c>
      <c r="K1453">
        <v>37</v>
      </c>
      <c r="L1453">
        <v>5.7413793103448203</v>
      </c>
      <c r="M1453">
        <v>2.0172413793103399</v>
      </c>
      <c r="N1453">
        <v>2.0172413793103399</v>
      </c>
      <c r="O1453">
        <v>0.25862068965517199</v>
      </c>
      <c r="P1453">
        <v>0.25824175824175799</v>
      </c>
      <c r="Q1453">
        <v>4.8103448275862002</v>
      </c>
      <c r="R1453">
        <v>5.4970392292943497</v>
      </c>
      <c r="S1453">
        <v>0.16679008305072701</v>
      </c>
      <c r="T1453">
        <v>2.7019993454217777</v>
      </c>
      <c r="U1453">
        <v>1.2586206896551699</v>
      </c>
    </row>
    <row r="1454" spans="1:21" x14ac:dyDescent="0.45">
      <c r="A1454">
        <v>1984</v>
      </c>
      <c r="B1454" t="s">
        <v>1733</v>
      </c>
      <c r="C1454" t="s">
        <v>34</v>
      </c>
      <c r="D1454">
        <v>14</v>
      </c>
      <c r="E1454">
        <v>14</v>
      </c>
      <c r="F1454">
        <v>1</v>
      </c>
      <c r="G1454">
        <v>5</v>
      </c>
      <c r="H1454">
        <v>5</v>
      </c>
      <c r="I1454">
        <v>0</v>
      </c>
      <c r="J1454">
        <v>72.2</v>
      </c>
      <c r="K1454">
        <v>46</v>
      </c>
      <c r="L1454">
        <v>5.6972485039735101</v>
      </c>
      <c r="M1454">
        <v>3.8394500787647599</v>
      </c>
      <c r="N1454">
        <v>1.4862387401670001</v>
      </c>
      <c r="O1454">
        <v>0.28522336769759399</v>
      </c>
      <c r="P1454">
        <v>0.30472103004291801</v>
      </c>
      <c r="Q1454">
        <v>4.9541291338900102</v>
      </c>
      <c r="R1454">
        <v>4.9700865420014502</v>
      </c>
      <c r="S1454">
        <v>0.16677844524383501</v>
      </c>
      <c r="T1454">
        <v>1.9298648663929481</v>
      </c>
      <c r="U1454">
        <v>1.56880755906517</v>
      </c>
    </row>
    <row r="1455" spans="1:21" x14ac:dyDescent="0.45">
      <c r="A1455">
        <v>1936</v>
      </c>
      <c r="B1455" t="s">
        <v>1850</v>
      </c>
      <c r="C1455" t="s">
        <v>199</v>
      </c>
      <c r="D1455">
        <v>13</v>
      </c>
      <c r="E1455">
        <v>11</v>
      </c>
      <c r="F1455">
        <v>0.84615384615384615</v>
      </c>
      <c r="G1455">
        <v>4</v>
      </c>
      <c r="H1455">
        <v>5</v>
      </c>
      <c r="I1455">
        <v>0</v>
      </c>
      <c r="J1455">
        <v>78.099999999999994</v>
      </c>
      <c r="K1455">
        <v>30</v>
      </c>
      <c r="L1455">
        <v>3.4468100772724899</v>
      </c>
      <c r="M1455">
        <v>5.9744708006056504</v>
      </c>
      <c r="N1455">
        <v>0.804255684696914</v>
      </c>
      <c r="O1455">
        <v>0.29245283018867901</v>
      </c>
      <c r="P1455">
        <v>0.30604982206405601</v>
      </c>
      <c r="Q1455">
        <v>5.2851087851511496</v>
      </c>
      <c r="R1455">
        <v>5.7393044559385302</v>
      </c>
      <c r="S1455">
        <v>0.16673819720745001</v>
      </c>
      <c r="T1455">
        <v>2.0778144575082229</v>
      </c>
      <c r="U1455">
        <v>1.85106467112781</v>
      </c>
    </row>
    <row r="1456" spans="1:21" x14ac:dyDescent="0.45">
      <c r="A1456">
        <v>2013</v>
      </c>
      <c r="B1456" t="s">
        <v>2035</v>
      </c>
      <c r="C1456" t="s">
        <v>85</v>
      </c>
      <c r="D1456">
        <v>14</v>
      </c>
      <c r="E1456">
        <v>14</v>
      </c>
      <c r="F1456">
        <v>1</v>
      </c>
      <c r="G1456">
        <v>3</v>
      </c>
      <c r="H1456">
        <v>8</v>
      </c>
      <c r="I1456">
        <v>0</v>
      </c>
      <c r="J1456">
        <v>69.2</v>
      </c>
      <c r="K1456">
        <v>52</v>
      </c>
      <c r="L1456">
        <v>6.7177035945072303</v>
      </c>
      <c r="M1456">
        <v>2.7129187593202202</v>
      </c>
      <c r="N1456">
        <v>1.5502392910401299</v>
      </c>
      <c r="O1456">
        <v>0.31095406360423999</v>
      </c>
      <c r="P1456">
        <v>0.347031963470319</v>
      </c>
      <c r="Q1456">
        <v>6.2009571641605197</v>
      </c>
      <c r="R1456">
        <v>4.8277587470334504</v>
      </c>
      <c r="S1456">
        <v>0.162894517183303</v>
      </c>
      <c r="T1456">
        <v>1.8849222702639348</v>
      </c>
      <c r="U1456">
        <v>1.56459335854976</v>
      </c>
    </row>
    <row r="1457" spans="1:21" x14ac:dyDescent="0.45">
      <c r="A1457">
        <v>1923</v>
      </c>
      <c r="B1457" t="s">
        <v>1588</v>
      </c>
      <c r="C1457" t="s">
        <v>762</v>
      </c>
      <c r="D1457">
        <v>15</v>
      </c>
      <c r="E1457">
        <v>9</v>
      </c>
      <c r="F1457">
        <v>0.6</v>
      </c>
      <c r="G1457">
        <v>4</v>
      </c>
      <c r="H1457">
        <v>5</v>
      </c>
      <c r="I1457">
        <v>1</v>
      </c>
      <c r="J1457">
        <v>79.099999999999994</v>
      </c>
      <c r="K1457">
        <v>26</v>
      </c>
      <c r="L1457">
        <v>2.9495810670260401</v>
      </c>
      <c r="M1457">
        <v>5.5588258570875499</v>
      </c>
      <c r="N1457">
        <v>0.45378170261939199</v>
      </c>
      <c r="O1457">
        <v>0.26045016077170402</v>
      </c>
      <c r="P1457">
        <v>0.27402135231316699</v>
      </c>
      <c r="Q1457">
        <v>4.5378170261939204</v>
      </c>
      <c r="R1457">
        <v>4.9665067301509698</v>
      </c>
      <c r="S1457">
        <v>0.16195861995220101</v>
      </c>
      <c r="T1457">
        <v>1.7491530954837708</v>
      </c>
      <c r="U1457">
        <v>1.6386561483477999</v>
      </c>
    </row>
    <row r="1458" spans="1:21" x14ac:dyDescent="0.45">
      <c r="A1458">
        <v>2011</v>
      </c>
      <c r="B1458" t="s">
        <v>1831</v>
      </c>
      <c r="C1458" t="s">
        <v>68</v>
      </c>
      <c r="D1458">
        <v>10</v>
      </c>
      <c r="E1458">
        <v>10</v>
      </c>
      <c r="F1458">
        <v>1</v>
      </c>
      <c r="G1458">
        <v>3</v>
      </c>
      <c r="H1458">
        <v>5</v>
      </c>
      <c r="I1458">
        <v>0</v>
      </c>
      <c r="J1458">
        <v>53.1</v>
      </c>
      <c r="K1458">
        <v>38</v>
      </c>
      <c r="L1458">
        <v>6.4125006115437104</v>
      </c>
      <c r="M1458">
        <v>3.88125037014487</v>
      </c>
      <c r="N1458">
        <v>1.1812501126527799</v>
      </c>
      <c r="O1458">
        <v>0.26341463414634098</v>
      </c>
      <c r="P1458">
        <v>0.29375000000000001</v>
      </c>
      <c r="Q1458">
        <v>5.2312504988909199</v>
      </c>
      <c r="R1458">
        <v>4.76913645207883</v>
      </c>
      <c r="S1458">
        <v>0.16170209646224901</v>
      </c>
      <c r="T1458">
        <v>2.6195739626884342</v>
      </c>
      <c r="U1458">
        <v>1.4437501376867401</v>
      </c>
    </row>
    <row r="1459" spans="1:21" x14ac:dyDescent="0.45">
      <c r="A1459">
        <v>2008</v>
      </c>
      <c r="B1459" t="s">
        <v>1817</v>
      </c>
      <c r="C1459" t="s">
        <v>73</v>
      </c>
      <c r="D1459">
        <v>14</v>
      </c>
      <c r="E1459">
        <v>14</v>
      </c>
      <c r="F1459">
        <v>1</v>
      </c>
      <c r="G1459">
        <v>2</v>
      </c>
      <c r="H1459">
        <v>6</v>
      </c>
      <c r="I1459">
        <v>0</v>
      </c>
      <c r="J1459">
        <v>76.099999999999994</v>
      </c>
      <c r="K1459">
        <v>38</v>
      </c>
      <c r="L1459">
        <v>4.4803496435140104</v>
      </c>
      <c r="M1459">
        <v>3.1834063256546901</v>
      </c>
      <c r="N1459">
        <v>1.2969433178593199</v>
      </c>
      <c r="O1459">
        <v>0.27722772277227697</v>
      </c>
      <c r="P1459">
        <v>0.28740157480314898</v>
      </c>
      <c r="Q1459">
        <v>5.1877732714372797</v>
      </c>
      <c r="R1459">
        <v>5.1887869760284202</v>
      </c>
      <c r="S1459">
        <v>0.16000674664974199</v>
      </c>
      <c r="T1459">
        <v>1.8515066398041573</v>
      </c>
      <c r="U1459">
        <v>1.4541485685089299</v>
      </c>
    </row>
    <row r="1460" spans="1:21" x14ac:dyDescent="0.45">
      <c r="A1460">
        <v>1936</v>
      </c>
      <c r="B1460" t="s">
        <v>1154</v>
      </c>
      <c r="C1460" t="s">
        <v>790</v>
      </c>
      <c r="D1460">
        <v>28</v>
      </c>
      <c r="E1460">
        <v>20</v>
      </c>
      <c r="F1460">
        <v>0.7142857142857143</v>
      </c>
      <c r="G1460">
        <v>7</v>
      </c>
      <c r="H1460">
        <v>11</v>
      </c>
      <c r="I1460">
        <v>0</v>
      </c>
      <c r="J1460">
        <v>153</v>
      </c>
      <c r="K1460">
        <v>33</v>
      </c>
      <c r="L1460">
        <v>1.94117647058823</v>
      </c>
      <c r="M1460">
        <v>3.23529411764705</v>
      </c>
      <c r="N1460">
        <v>0.52941176470588203</v>
      </c>
      <c r="O1460">
        <v>0.25925925925925902</v>
      </c>
      <c r="P1460">
        <v>0.26268115942028902</v>
      </c>
      <c r="Q1460">
        <v>3.6470588235294099</v>
      </c>
      <c r="R1460">
        <v>4.72553614448098</v>
      </c>
      <c r="S1460">
        <v>0.16000413894653301</v>
      </c>
      <c r="T1460">
        <v>0.92573823247636955</v>
      </c>
      <c r="U1460">
        <v>1.36601307189542</v>
      </c>
    </row>
    <row r="1461" spans="1:21" x14ac:dyDescent="0.45">
      <c r="A1461">
        <v>1997</v>
      </c>
      <c r="B1461" t="s">
        <v>1705</v>
      </c>
      <c r="C1461" t="s">
        <v>95</v>
      </c>
      <c r="D1461">
        <v>14</v>
      </c>
      <c r="E1461">
        <v>14</v>
      </c>
      <c r="F1461">
        <v>1</v>
      </c>
      <c r="G1461">
        <v>1</v>
      </c>
      <c r="H1461">
        <v>7</v>
      </c>
      <c r="I1461">
        <v>0</v>
      </c>
      <c r="J1461">
        <v>77.2</v>
      </c>
      <c r="K1461">
        <v>34</v>
      </c>
      <c r="L1461">
        <v>3.9399146791272699</v>
      </c>
      <c r="M1461">
        <v>2.54935655708235</v>
      </c>
      <c r="N1461">
        <v>1.6223178090524</v>
      </c>
      <c r="O1461">
        <v>0.29206349206349203</v>
      </c>
      <c r="P1461">
        <v>0.29213483146067398</v>
      </c>
      <c r="Q1461">
        <v>4.8669534271572097</v>
      </c>
      <c r="R1461">
        <v>5.5040617346669602</v>
      </c>
      <c r="S1461">
        <v>0.15951998531818301</v>
      </c>
      <c r="T1461">
        <v>1.845874115824689</v>
      </c>
      <c r="U1461">
        <v>1.46781135104741</v>
      </c>
    </row>
    <row r="1462" spans="1:21" x14ac:dyDescent="0.45">
      <c r="A1462">
        <v>2009</v>
      </c>
      <c r="B1462" t="s">
        <v>1839</v>
      </c>
      <c r="C1462" t="s">
        <v>49</v>
      </c>
      <c r="D1462">
        <v>15</v>
      </c>
      <c r="E1462">
        <v>15</v>
      </c>
      <c r="F1462">
        <v>1</v>
      </c>
      <c r="G1462">
        <v>5</v>
      </c>
      <c r="H1462">
        <v>3</v>
      </c>
      <c r="I1462">
        <v>0</v>
      </c>
      <c r="J1462">
        <v>85.2</v>
      </c>
      <c r="K1462">
        <v>34</v>
      </c>
      <c r="L1462">
        <v>3.57198485995458</v>
      </c>
      <c r="M1462">
        <v>4.0972767511243697</v>
      </c>
      <c r="N1462">
        <v>1.1556421605735401</v>
      </c>
      <c r="O1462">
        <v>0.24850299401197601</v>
      </c>
      <c r="P1462">
        <v>0.24913494809688499</v>
      </c>
      <c r="Q1462">
        <v>5.2529189116979103</v>
      </c>
      <c r="R1462">
        <v>5.4784069992775803</v>
      </c>
      <c r="S1462">
        <v>0.15907719731330799</v>
      </c>
      <c r="T1462">
        <v>1.7180337309837264</v>
      </c>
      <c r="U1462">
        <v>1.42412468272698</v>
      </c>
    </row>
    <row r="1463" spans="1:21" x14ac:dyDescent="0.45">
      <c r="A1463">
        <v>2006</v>
      </c>
      <c r="B1463" t="s">
        <v>1782</v>
      </c>
      <c r="C1463" t="s">
        <v>240</v>
      </c>
      <c r="D1463">
        <v>17</v>
      </c>
      <c r="E1463">
        <v>17</v>
      </c>
      <c r="F1463">
        <v>1</v>
      </c>
      <c r="G1463">
        <v>5</v>
      </c>
      <c r="H1463">
        <v>8</v>
      </c>
      <c r="I1463">
        <v>0</v>
      </c>
      <c r="J1463">
        <v>85.1</v>
      </c>
      <c r="K1463">
        <v>72</v>
      </c>
      <c r="L1463">
        <v>7.5937518104915096</v>
      </c>
      <c r="M1463">
        <v>3.5859383549543198</v>
      </c>
      <c r="N1463">
        <v>1.7929691774771599</v>
      </c>
      <c r="O1463">
        <v>0.25531914893617003</v>
      </c>
      <c r="P1463">
        <v>0.27916666666666601</v>
      </c>
      <c r="Q1463">
        <v>5.06250120699434</v>
      </c>
      <c r="R1463">
        <v>5.4904983386398696</v>
      </c>
      <c r="S1463">
        <v>0.15704098343849099</v>
      </c>
      <c r="T1463">
        <v>1.4965081951197379</v>
      </c>
      <c r="U1463">
        <v>1.38281282968827</v>
      </c>
    </row>
    <row r="1464" spans="1:21" x14ac:dyDescent="0.45">
      <c r="A1464">
        <v>2013</v>
      </c>
      <c r="B1464" t="s">
        <v>1315</v>
      </c>
      <c r="C1464" t="s">
        <v>30</v>
      </c>
      <c r="D1464">
        <v>13</v>
      </c>
      <c r="E1464">
        <v>13</v>
      </c>
      <c r="F1464">
        <v>1</v>
      </c>
      <c r="G1464">
        <v>2</v>
      </c>
      <c r="H1464">
        <v>6</v>
      </c>
      <c r="I1464">
        <v>0</v>
      </c>
      <c r="J1464">
        <v>66.099999999999994</v>
      </c>
      <c r="K1464">
        <v>36</v>
      </c>
      <c r="L1464">
        <v>4.8844224850772404</v>
      </c>
      <c r="M1464">
        <v>3.2562816567181598</v>
      </c>
      <c r="N1464">
        <v>1.0854272189060501</v>
      </c>
      <c r="O1464">
        <v>0.25882352941176401</v>
      </c>
      <c r="P1464">
        <v>0.27488151658767701</v>
      </c>
      <c r="Q1464">
        <v>3.9346736685344501</v>
      </c>
      <c r="R1464">
        <v>4.7513720944001197</v>
      </c>
      <c r="S1464">
        <v>0.154035314917564</v>
      </c>
      <c r="T1464">
        <v>1.919517001280413</v>
      </c>
      <c r="U1464">
        <v>1.3567840236325599</v>
      </c>
    </row>
    <row r="1465" spans="1:21" x14ac:dyDescent="0.45">
      <c r="A1465">
        <v>1995</v>
      </c>
      <c r="B1465" t="s">
        <v>2114</v>
      </c>
      <c r="C1465" t="s">
        <v>168</v>
      </c>
      <c r="D1465">
        <v>12</v>
      </c>
      <c r="E1465">
        <v>12</v>
      </c>
      <c r="F1465">
        <v>1</v>
      </c>
      <c r="G1465">
        <v>1</v>
      </c>
      <c r="H1465">
        <v>5</v>
      </c>
      <c r="I1465">
        <v>0</v>
      </c>
      <c r="J1465">
        <v>61.2</v>
      </c>
      <c r="K1465">
        <v>29</v>
      </c>
      <c r="L1465">
        <v>4.2324320833416804</v>
      </c>
      <c r="M1465">
        <v>3.2108105459833398</v>
      </c>
      <c r="N1465">
        <v>1.6054052729916699</v>
      </c>
      <c r="O1465">
        <v>0.30970149253731299</v>
      </c>
      <c r="P1465">
        <v>0.31578947368421001</v>
      </c>
      <c r="Q1465">
        <v>7.5891885632333604</v>
      </c>
      <c r="R1465">
        <v>5.6492426834357401</v>
      </c>
      <c r="S1465">
        <v>0.152643397450447</v>
      </c>
      <c r="T1465">
        <v>2.0606858655810343</v>
      </c>
      <c r="U1465">
        <v>1.7027025622638901</v>
      </c>
    </row>
    <row r="1466" spans="1:21" x14ac:dyDescent="0.45">
      <c r="A1466">
        <v>2019</v>
      </c>
      <c r="B1466" t="s">
        <v>2055</v>
      </c>
      <c r="C1466" t="s">
        <v>82</v>
      </c>
      <c r="D1466">
        <v>15</v>
      </c>
      <c r="E1466">
        <v>15</v>
      </c>
      <c r="F1466">
        <v>1</v>
      </c>
      <c r="G1466">
        <v>3</v>
      </c>
      <c r="H1466">
        <v>7</v>
      </c>
      <c r="I1466">
        <v>0</v>
      </c>
      <c r="J1466">
        <v>78.2</v>
      </c>
      <c r="K1466">
        <v>67</v>
      </c>
      <c r="L1466">
        <v>7.6652552284958597</v>
      </c>
      <c r="M1466">
        <v>2.1737290946480798</v>
      </c>
      <c r="N1466">
        <v>2.5169494780135602</v>
      </c>
      <c r="O1466">
        <v>0.31626506024096301</v>
      </c>
      <c r="P1466">
        <v>0.34156378600823001</v>
      </c>
      <c r="Q1466">
        <v>6.4067804894890799</v>
      </c>
      <c r="R1466">
        <v>6.0996030691882099</v>
      </c>
      <c r="S1466">
        <v>0.14457890391349701</v>
      </c>
      <c r="T1466">
        <v>1.5614521622657678</v>
      </c>
      <c r="U1466">
        <v>1.5762713902711201</v>
      </c>
    </row>
    <row r="1467" spans="1:21" x14ac:dyDescent="0.45">
      <c r="A1467">
        <v>2022</v>
      </c>
      <c r="B1467" t="s">
        <v>1430</v>
      </c>
      <c r="C1467" t="s">
        <v>199</v>
      </c>
      <c r="D1467">
        <v>15</v>
      </c>
      <c r="E1467">
        <v>15</v>
      </c>
      <c r="F1467">
        <v>1</v>
      </c>
      <c r="G1467">
        <v>3</v>
      </c>
      <c r="H1467">
        <v>6</v>
      </c>
      <c r="I1467">
        <v>0</v>
      </c>
      <c r="J1467">
        <v>81.2</v>
      </c>
      <c r="K1467">
        <v>54</v>
      </c>
      <c r="L1467">
        <v>5.9510205934803402</v>
      </c>
      <c r="M1467">
        <v>2.7551021266112699</v>
      </c>
      <c r="N1467">
        <v>1.5428571909023101</v>
      </c>
      <c r="O1467">
        <v>0.23322683706070199</v>
      </c>
      <c r="P1467">
        <v>0.240816326530612</v>
      </c>
      <c r="Q1467">
        <v>4.1877552324491303</v>
      </c>
      <c r="R1467">
        <v>4.9736555494183703</v>
      </c>
      <c r="S1467">
        <v>0.14365343749523099</v>
      </c>
      <c r="T1467">
        <v>1.5514571249484947</v>
      </c>
      <c r="U1467">
        <v>1.2000000373684601</v>
      </c>
    </row>
    <row r="1468" spans="1:21" x14ac:dyDescent="0.45">
      <c r="A1468">
        <v>2016</v>
      </c>
      <c r="B1468" t="s">
        <v>1344</v>
      </c>
      <c r="C1468" t="s">
        <v>54</v>
      </c>
      <c r="D1468">
        <v>13</v>
      </c>
      <c r="E1468">
        <v>13</v>
      </c>
      <c r="F1468">
        <v>1</v>
      </c>
      <c r="G1468">
        <v>4</v>
      </c>
      <c r="H1468">
        <v>4</v>
      </c>
      <c r="I1468">
        <v>0</v>
      </c>
      <c r="J1468">
        <v>69.2</v>
      </c>
      <c r="K1468">
        <v>47</v>
      </c>
      <c r="L1468">
        <v>6.0717712215107698</v>
      </c>
      <c r="M1468">
        <v>2.5837324346854298</v>
      </c>
      <c r="N1468">
        <v>1.6794260825455301</v>
      </c>
      <c r="O1468">
        <v>0.244274809160305</v>
      </c>
      <c r="P1468">
        <v>0.25247524752475198</v>
      </c>
      <c r="Q1468">
        <v>4.0047852737624199</v>
      </c>
      <c r="R1468">
        <v>5.2996707450808804</v>
      </c>
      <c r="S1468">
        <v>0.13684064149856501</v>
      </c>
      <c r="T1468">
        <v>1.7052449171359638</v>
      </c>
      <c r="U1468">
        <v>1.2057418028532001</v>
      </c>
    </row>
    <row r="1469" spans="1:21" x14ac:dyDescent="0.45">
      <c r="A1469">
        <v>2018</v>
      </c>
      <c r="B1469" t="s">
        <v>1419</v>
      </c>
      <c r="C1469" t="s">
        <v>106</v>
      </c>
      <c r="D1469">
        <v>13</v>
      </c>
      <c r="E1469">
        <v>13</v>
      </c>
      <c r="F1469">
        <v>1</v>
      </c>
      <c r="G1469">
        <v>4</v>
      </c>
      <c r="H1469">
        <v>3</v>
      </c>
      <c r="I1469">
        <v>0</v>
      </c>
      <c r="J1469">
        <v>60.2</v>
      </c>
      <c r="K1469">
        <v>53</v>
      </c>
      <c r="L1469">
        <v>7.8626371978374596</v>
      </c>
      <c r="M1469">
        <v>3.4120878405709698</v>
      </c>
      <c r="N1469">
        <v>1.78021974290659</v>
      </c>
      <c r="O1469">
        <v>0.26639344262295001</v>
      </c>
      <c r="P1469">
        <v>0.29608938547486002</v>
      </c>
      <c r="Q1469">
        <v>4.1538460667820596</v>
      </c>
      <c r="R1469">
        <v>5.1714205446140697</v>
      </c>
      <c r="S1469">
        <v>0.13633897900581299</v>
      </c>
      <c r="T1469">
        <v>1.6989934306878234</v>
      </c>
      <c r="U1469">
        <v>1.45054942014611</v>
      </c>
    </row>
    <row r="1470" spans="1:21" x14ac:dyDescent="0.45">
      <c r="A1470">
        <v>2007</v>
      </c>
      <c r="B1470" t="s">
        <v>1619</v>
      </c>
      <c r="C1470" t="s">
        <v>49</v>
      </c>
      <c r="D1470">
        <v>31</v>
      </c>
      <c r="E1470">
        <v>31</v>
      </c>
      <c r="F1470">
        <v>1</v>
      </c>
      <c r="G1470">
        <v>7</v>
      </c>
      <c r="H1470">
        <v>9</v>
      </c>
      <c r="I1470">
        <v>0</v>
      </c>
      <c r="J1470">
        <v>167</v>
      </c>
      <c r="K1470">
        <v>94</v>
      </c>
      <c r="L1470">
        <v>5.0658682634730496</v>
      </c>
      <c r="M1470">
        <v>3.9880239520958001</v>
      </c>
      <c r="N1470">
        <v>1.40119760479041</v>
      </c>
      <c r="O1470">
        <v>0.27395209580838298</v>
      </c>
      <c r="P1470">
        <v>0.28649635036496301</v>
      </c>
      <c r="Q1470">
        <v>4.6347305389221498</v>
      </c>
      <c r="R1470">
        <v>5.5569704101471098</v>
      </c>
      <c r="S1470">
        <v>0.134726881980896</v>
      </c>
      <c r="T1470">
        <v>0.70405660906145662</v>
      </c>
      <c r="U1470">
        <v>1.5389221556886199</v>
      </c>
    </row>
    <row r="1471" spans="1:21" x14ac:dyDescent="0.45">
      <c r="A1471">
        <v>1999</v>
      </c>
      <c r="B1471" t="s">
        <v>2100</v>
      </c>
      <c r="C1471" t="s">
        <v>82</v>
      </c>
      <c r="D1471">
        <v>10</v>
      </c>
      <c r="E1471">
        <v>10</v>
      </c>
      <c r="F1471">
        <v>1</v>
      </c>
      <c r="G1471">
        <v>2</v>
      </c>
      <c r="H1471">
        <v>4</v>
      </c>
      <c r="I1471">
        <v>0</v>
      </c>
      <c r="J1471">
        <v>50.1</v>
      </c>
      <c r="K1471">
        <v>34</v>
      </c>
      <c r="L1471">
        <v>6.0794717345261002</v>
      </c>
      <c r="M1471">
        <v>6.0794717345261002</v>
      </c>
      <c r="N1471">
        <v>1.4304639375355499</v>
      </c>
      <c r="O1471">
        <v>0.29901960784313703</v>
      </c>
      <c r="P1471">
        <v>0.32716049382716</v>
      </c>
      <c r="Q1471">
        <v>7.1523196876777702</v>
      </c>
      <c r="R1471">
        <v>5.9351793140954996</v>
      </c>
      <c r="S1471">
        <v>0.13436904549598599</v>
      </c>
      <c r="T1471">
        <v>2.176778537034973</v>
      </c>
      <c r="U1471">
        <v>1.88741769535941</v>
      </c>
    </row>
    <row r="1472" spans="1:21" x14ac:dyDescent="0.45">
      <c r="A1472">
        <v>1936</v>
      </c>
      <c r="B1472" t="s">
        <v>1443</v>
      </c>
      <c r="C1472" t="s">
        <v>37</v>
      </c>
      <c r="D1472">
        <v>10</v>
      </c>
      <c r="E1472">
        <v>6</v>
      </c>
      <c r="F1472">
        <v>0.6</v>
      </c>
      <c r="G1472">
        <v>1</v>
      </c>
      <c r="H1472">
        <v>3</v>
      </c>
      <c r="I1472">
        <v>0</v>
      </c>
      <c r="J1472">
        <v>47</v>
      </c>
      <c r="K1472">
        <v>27</v>
      </c>
      <c r="L1472">
        <v>5.1702127659574399</v>
      </c>
      <c r="M1472">
        <v>4.5957446808510598</v>
      </c>
      <c r="N1472">
        <v>0.95744680851063801</v>
      </c>
      <c r="O1472">
        <v>0.266666666666666</v>
      </c>
      <c r="P1472">
        <v>0.28834355828220798</v>
      </c>
      <c r="Q1472">
        <v>4.2127659574468002</v>
      </c>
      <c r="R1472">
        <v>5.0797288854071398</v>
      </c>
      <c r="S1472">
        <v>0.13229501247406</v>
      </c>
      <c r="T1472">
        <v>2.143179202079772</v>
      </c>
      <c r="U1472">
        <v>1.6170212765957399</v>
      </c>
    </row>
    <row r="1473" spans="1:21" x14ac:dyDescent="0.45">
      <c r="A1473">
        <v>1959</v>
      </c>
      <c r="B1473" t="s">
        <v>1846</v>
      </c>
      <c r="C1473" t="s">
        <v>106</v>
      </c>
      <c r="D1473">
        <v>9</v>
      </c>
      <c r="E1473">
        <v>8</v>
      </c>
      <c r="F1473">
        <v>0.88888888888888884</v>
      </c>
      <c r="G1473">
        <v>2</v>
      </c>
      <c r="H1473">
        <v>6</v>
      </c>
      <c r="I1473">
        <v>0</v>
      </c>
      <c r="J1473">
        <v>56.1</v>
      </c>
      <c r="K1473">
        <v>24</v>
      </c>
      <c r="L1473">
        <v>3.83432169035154</v>
      </c>
      <c r="M1473">
        <v>3.83432169035154</v>
      </c>
      <c r="N1473">
        <v>1.4378706338818299</v>
      </c>
      <c r="O1473">
        <v>0.29694323144104801</v>
      </c>
      <c r="P1473">
        <v>0.30102040816326497</v>
      </c>
      <c r="Q1473">
        <v>5.2721923242333704</v>
      </c>
      <c r="R1473">
        <v>5.0993886793658296</v>
      </c>
      <c r="S1473">
        <v>0.12782022356987</v>
      </c>
      <c r="T1473">
        <v>2.3007640242576599</v>
      </c>
      <c r="U1473">
        <v>1.6331370162608401</v>
      </c>
    </row>
    <row r="1474" spans="1:21" x14ac:dyDescent="0.45">
      <c r="A1474">
        <v>2001</v>
      </c>
      <c r="B1474" t="s">
        <v>606</v>
      </c>
      <c r="C1474" t="s">
        <v>762</v>
      </c>
      <c r="D1474">
        <v>16</v>
      </c>
      <c r="E1474">
        <v>16</v>
      </c>
      <c r="F1474">
        <v>1</v>
      </c>
      <c r="G1474">
        <v>5</v>
      </c>
      <c r="H1474">
        <v>6</v>
      </c>
      <c r="I1474">
        <v>0</v>
      </c>
      <c r="J1474">
        <v>84.1</v>
      </c>
      <c r="K1474">
        <v>73</v>
      </c>
      <c r="L1474">
        <v>7.7905132466709501</v>
      </c>
      <c r="M1474">
        <v>4.1620550221940702</v>
      </c>
      <c r="N1474">
        <v>1.81422911223844</v>
      </c>
      <c r="O1474">
        <v>0.28901734104046201</v>
      </c>
      <c r="P1474">
        <v>0.32421875</v>
      </c>
      <c r="Q1474">
        <v>5.5494066962587603</v>
      </c>
      <c r="R1474">
        <v>5.4681089790274697</v>
      </c>
      <c r="S1474">
        <v>0.12628920376300801</v>
      </c>
      <c r="T1474">
        <v>1.2786781881004561</v>
      </c>
      <c r="U1474">
        <v>1.6482212196153101</v>
      </c>
    </row>
    <row r="1475" spans="1:21" x14ac:dyDescent="0.45">
      <c r="A1475">
        <v>1975</v>
      </c>
      <c r="B1475" t="s">
        <v>1577</v>
      </c>
      <c r="C1475" t="s">
        <v>59</v>
      </c>
      <c r="D1475">
        <v>9</v>
      </c>
      <c r="E1475">
        <v>9</v>
      </c>
      <c r="F1475">
        <v>1</v>
      </c>
      <c r="G1475">
        <v>0</v>
      </c>
      <c r="H1475">
        <v>5</v>
      </c>
      <c r="I1475">
        <v>0</v>
      </c>
      <c r="J1475">
        <v>48</v>
      </c>
      <c r="K1475">
        <v>13</v>
      </c>
      <c r="L1475">
        <v>2.4375</v>
      </c>
      <c r="M1475">
        <v>2.625</v>
      </c>
      <c r="N1475">
        <v>1.125</v>
      </c>
      <c r="O1475">
        <v>0.28717948717948699</v>
      </c>
      <c r="P1475">
        <v>0.28409090909090901</v>
      </c>
      <c r="Q1475">
        <v>4.5</v>
      </c>
      <c r="R1475">
        <v>4.6081216653187997</v>
      </c>
      <c r="S1475">
        <v>0.123523451387882</v>
      </c>
      <c r="T1475">
        <v>2.2234221249818762</v>
      </c>
      <c r="U1475">
        <v>1.4583333333333299</v>
      </c>
    </row>
    <row r="1476" spans="1:21" x14ac:dyDescent="0.45">
      <c r="A1476">
        <v>2015</v>
      </c>
      <c r="B1476" t="s">
        <v>1349</v>
      </c>
      <c r="C1476" t="s">
        <v>115</v>
      </c>
      <c r="D1476">
        <v>12</v>
      </c>
      <c r="E1476">
        <v>12</v>
      </c>
      <c r="F1476">
        <v>1</v>
      </c>
      <c r="G1476">
        <v>5</v>
      </c>
      <c r="H1476">
        <v>4</v>
      </c>
      <c r="I1476">
        <v>0</v>
      </c>
      <c r="J1476">
        <v>74</v>
      </c>
      <c r="K1476">
        <v>23</v>
      </c>
      <c r="L1476">
        <v>2.7972970088961802</v>
      </c>
      <c r="M1476">
        <v>2.4324321816488501</v>
      </c>
      <c r="N1476">
        <v>0.97297287265954102</v>
      </c>
      <c r="O1476">
        <v>0.25899280575539502</v>
      </c>
      <c r="P1476">
        <v>0.25910931174089002</v>
      </c>
      <c r="Q1476">
        <v>4.0135130997206003</v>
      </c>
      <c r="R1476">
        <v>4.8498097892744596</v>
      </c>
      <c r="S1476">
        <v>0.122137710452079</v>
      </c>
      <c r="T1476">
        <v>1.6488590911030663</v>
      </c>
      <c r="U1476">
        <v>1.2432431150649601</v>
      </c>
    </row>
    <row r="1477" spans="1:21" x14ac:dyDescent="0.45">
      <c r="A1477">
        <v>2015</v>
      </c>
      <c r="B1477" t="s">
        <v>1322</v>
      </c>
      <c r="C1477" t="s">
        <v>106</v>
      </c>
      <c r="D1477">
        <v>9</v>
      </c>
      <c r="E1477">
        <v>9</v>
      </c>
      <c r="F1477">
        <v>1</v>
      </c>
      <c r="G1477">
        <v>3</v>
      </c>
      <c r="H1477">
        <v>4</v>
      </c>
      <c r="I1477">
        <v>0</v>
      </c>
      <c r="J1477">
        <v>52.1</v>
      </c>
      <c r="K1477">
        <v>40</v>
      </c>
      <c r="L1477">
        <v>6.8789815602861601</v>
      </c>
      <c r="M1477">
        <v>2.92356716312162</v>
      </c>
      <c r="N1477">
        <v>1.5477708510643799</v>
      </c>
      <c r="O1477">
        <v>0.22660098522167399</v>
      </c>
      <c r="P1477">
        <v>0.24025974025974001</v>
      </c>
      <c r="Q1477">
        <v>3.9554143971645401</v>
      </c>
      <c r="R1477">
        <v>4.8724474221834404</v>
      </c>
      <c r="S1477">
        <v>0.12141741067171</v>
      </c>
      <c r="T1477">
        <v>2.1855133920907797</v>
      </c>
      <c r="U1477">
        <v>1.20382177305007</v>
      </c>
    </row>
    <row r="1478" spans="1:21" x14ac:dyDescent="0.45">
      <c r="A1478">
        <v>2006</v>
      </c>
      <c r="B1478" t="s">
        <v>1634</v>
      </c>
      <c r="C1478" t="s">
        <v>68</v>
      </c>
      <c r="D1478">
        <v>11</v>
      </c>
      <c r="E1478">
        <v>11</v>
      </c>
      <c r="F1478">
        <v>1</v>
      </c>
      <c r="G1478">
        <v>2</v>
      </c>
      <c r="H1478">
        <v>3</v>
      </c>
      <c r="I1478">
        <v>0</v>
      </c>
      <c r="J1478">
        <v>61.2</v>
      </c>
      <c r="K1478">
        <v>39</v>
      </c>
      <c r="L1478">
        <v>5.6918914224250203</v>
      </c>
      <c r="M1478">
        <v>2.7729727442583401</v>
      </c>
      <c r="N1478">
        <v>1.8972971408083401</v>
      </c>
      <c r="O1478">
        <v>0.24897959183673399</v>
      </c>
      <c r="P1478">
        <v>0.24870466321243501</v>
      </c>
      <c r="Q1478">
        <v>4.6702698850666797</v>
      </c>
      <c r="R1478">
        <v>5.6440448711665701</v>
      </c>
      <c r="S1478">
        <v>0.110196515917778</v>
      </c>
      <c r="T1478">
        <v>1.6228941435163671</v>
      </c>
      <c r="U1478">
        <v>1.2972971902963</v>
      </c>
    </row>
    <row r="1479" spans="1:21" x14ac:dyDescent="0.45">
      <c r="A1479">
        <v>2022</v>
      </c>
      <c r="B1479" t="s">
        <v>576</v>
      </c>
      <c r="C1479" t="s">
        <v>82</v>
      </c>
      <c r="D1479">
        <v>27</v>
      </c>
      <c r="E1479">
        <v>27</v>
      </c>
      <c r="F1479">
        <v>1</v>
      </c>
      <c r="G1479">
        <v>7</v>
      </c>
      <c r="H1479">
        <v>10</v>
      </c>
      <c r="I1479">
        <v>0</v>
      </c>
      <c r="J1479">
        <v>135.19999999999999</v>
      </c>
      <c r="K1479">
        <v>107</v>
      </c>
      <c r="L1479">
        <v>7.0982806305216997</v>
      </c>
      <c r="M1479">
        <v>4.11302242142379</v>
      </c>
      <c r="N1479">
        <v>1.3931204975790199</v>
      </c>
      <c r="O1479">
        <v>0.232421875</v>
      </c>
      <c r="P1479">
        <v>0.25520833333333298</v>
      </c>
      <c r="Q1479">
        <v>4.6437349919300797</v>
      </c>
      <c r="R1479">
        <v>5.20579725199359</v>
      </c>
      <c r="S1479">
        <v>0.108559072017669</v>
      </c>
      <c r="T1479">
        <v>0.65135443210601396</v>
      </c>
      <c r="U1479">
        <v>1.33415243418943</v>
      </c>
    </row>
    <row r="1480" spans="1:21" x14ac:dyDescent="0.45">
      <c r="A1480">
        <v>1927</v>
      </c>
      <c r="B1480" t="s">
        <v>1691</v>
      </c>
      <c r="C1480" t="s">
        <v>199</v>
      </c>
      <c r="D1480">
        <v>10</v>
      </c>
      <c r="E1480">
        <v>9</v>
      </c>
      <c r="F1480">
        <v>0.9</v>
      </c>
      <c r="G1480">
        <v>5</v>
      </c>
      <c r="H1480">
        <v>4</v>
      </c>
      <c r="I1480">
        <v>0</v>
      </c>
      <c r="J1480">
        <v>67</v>
      </c>
      <c r="K1480">
        <v>18</v>
      </c>
      <c r="L1480">
        <v>2.4179104477611899</v>
      </c>
      <c r="M1480">
        <v>5.23880597014925</v>
      </c>
      <c r="N1480">
        <v>0.402985074626865</v>
      </c>
      <c r="O1480">
        <v>0.249027237354085</v>
      </c>
      <c r="P1480">
        <v>0.25847457627118597</v>
      </c>
      <c r="Q1480">
        <v>4.8358208955223798</v>
      </c>
      <c r="R1480">
        <v>5.0484755060566</v>
      </c>
      <c r="S1480">
        <v>0.105906836688518</v>
      </c>
      <c r="T1480">
        <v>1.7156907543539917</v>
      </c>
      <c r="U1480">
        <v>1.53731343283582</v>
      </c>
    </row>
    <row r="1481" spans="1:21" x14ac:dyDescent="0.45">
      <c r="A1481">
        <v>2016</v>
      </c>
      <c r="B1481" t="s">
        <v>2038</v>
      </c>
      <c r="C1481" t="s">
        <v>210</v>
      </c>
      <c r="D1481">
        <v>12</v>
      </c>
      <c r="E1481">
        <v>12</v>
      </c>
      <c r="F1481">
        <v>1</v>
      </c>
      <c r="G1481">
        <v>3</v>
      </c>
      <c r="H1481">
        <v>4</v>
      </c>
      <c r="I1481">
        <v>0</v>
      </c>
      <c r="J1481">
        <v>63.2</v>
      </c>
      <c r="K1481">
        <v>46</v>
      </c>
      <c r="L1481">
        <v>6.5026172815598597</v>
      </c>
      <c r="M1481">
        <v>3.3926698860312299</v>
      </c>
      <c r="N1481">
        <v>1.6963349430156101</v>
      </c>
      <c r="O1481">
        <v>0.28685258964143401</v>
      </c>
      <c r="P1481">
        <v>0.31088082901554398</v>
      </c>
      <c r="Q1481">
        <v>6.2198947910572597</v>
      </c>
      <c r="R1481">
        <v>5.5654083571430597</v>
      </c>
      <c r="S1481">
        <v>0.104553706943988</v>
      </c>
      <c r="T1481">
        <v>1.4114750437438379</v>
      </c>
      <c r="U1481">
        <v>1.50785328268054</v>
      </c>
    </row>
    <row r="1482" spans="1:21" x14ac:dyDescent="0.45">
      <c r="A1482">
        <v>2022</v>
      </c>
      <c r="B1482" t="s">
        <v>574</v>
      </c>
      <c r="C1482" t="s">
        <v>49</v>
      </c>
      <c r="D1482">
        <v>14</v>
      </c>
      <c r="E1482">
        <v>14</v>
      </c>
      <c r="F1482">
        <v>1</v>
      </c>
      <c r="G1482">
        <v>1</v>
      </c>
      <c r="H1482">
        <v>12</v>
      </c>
      <c r="I1482">
        <v>0</v>
      </c>
      <c r="J1482">
        <v>64.2</v>
      </c>
      <c r="K1482">
        <v>55</v>
      </c>
      <c r="L1482">
        <v>7.6546394762900203</v>
      </c>
      <c r="M1482">
        <v>5.4278352650056503</v>
      </c>
      <c r="N1482">
        <v>1.1134021056421799</v>
      </c>
      <c r="O1482">
        <v>0.286792452830188</v>
      </c>
      <c r="P1482">
        <v>0.33663366336633599</v>
      </c>
      <c r="Q1482">
        <v>7.0979384234689302</v>
      </c>
      <c r="R1482">
        <v>5.1072764409387901</v>
      </c>
      <c r="S1482">
        <v>0.10209260135889001</v>
      </c>
      <c r="T1482">
        <v>1.1813572442957272</v>
      </c>
      <c r="U1482">
        <v>1.77835058540071</v>
      </c>
    </row>
    <row r="1483" spans="1:21" x14ac:dyDescent="0.45">
      <c r="A1483">
        <v>1971</v>
      </c>
      <c r="B1483" t="s">
        <v>1233</v>
      </c>
      <c r="C1483" t="s">
        <v>59</v>
      </c>
      <c r="D1483">
        <v>26</v>
      </c>
      <c r="E1483">
        <v>23</v>
      </c>
      <c r="F1483">
        <v>0.88461538461538458</v>
      </c>
      <c r="G1483">
        <v>10</v>
      </c>
      <c r="H1483">
        <v>8</v>
      </c>
      <c r="I1483">
        <v>0</v>
      </c>
      <c r="J1483">
        <v>147.19999999999999</v>
      </c>
      <c r="K1483">
        <v>63</v>
      </c>
      <c r="L1483">
        <v>3.83972819384375</v>
      </c>
      <c r="M1483">
        <v>4.3273127263953297</v>
      </c>
      <c r="N1483">
        <v>0.97516906510317503</v>
      </c>
      <c r="O1483">
        <v>0.25044722719141299</v>
      </c>
      <c r="P1483">
        <v>0.25833333333333303</v>
      </c>
      <c r="Q1483">
        <v>3.7787801272747998</v>
      </c>
      <c r="R1483">
        <v>4.4692908282257999</v>
      </c>
      <c r="S1483">
        <v>0.10167749226093201</v>
      </c>
      <c r="T1483">
        <v>0.63352899024119169</v>
      </c>
      <c r="U1483">
        <v>1.4288935606720099</v>
      </c>
    </row>
    <row r="1484" spans="1:21" x14ac:dyDescent="0.45">
      <c r="A1484">
        <v>1920</v>
      </c>
      <c r="B1484" t="s">
        <v>1928</v>
      </c>
      <c r="C1484" t="s">
        <v>762</v>
      </c>
      <c r="D1484">
        <v>11</v>
      </c>
      <c r="E1484">
        <v>6</v>
      </c>
      <c r="F1484">
        <v>0.54545454545454541</v>
      </c>
      <c r="G1484">
        <v>3</v>
      </c>
      <c r="H1484">
        <v>6</v>
      </c>
      <c r="I1484">
        <v>0</v>
      </c>
      <c r="J1484">
        <v>48.1</v>
      </c>
      <c r="K1484">
        <v>22</v>
      </c>
      <c r="L1484">
        <v>4.0965544184680898</v>
      </c>
      <c r="M1484">
        <v>4.8413824945531996</v>
      </c>
      <c r="N1484">
        <v>0.18620701902127601</v>
      </c>
      <c r="O1484">
        <v>0.24489795918367299</v>
      </c>
      <c r="P1484">
        <v>0.27167630057803399</v>
      </c>
      <c r="Q1484">
        <v>5.5862105706382996</v>
      </c>
      <c r="R1484">
        <v>3.89953830426475</v>
      </c>
      <c r="S1484">
        <v>9.9083482287824098E-2</v>
      </c>
      <c r="T1484">
        <v>1.4592294664206822</v>
      </c>
      <c r="U1484">
        <v>1.5310354897304901</v>
      </c>
    </row>
    <row r="1485" spans="1:21" x14ac:dyDescent="0.45">
      <c r="A1485">
        <v>2003</v>
      </c>
      <c r="B1485" t="s">
        <v>1803</v>
      </c>
      <c r="C1485" t="s">
        <v>59</v>
      </c>
      <c r="D1485">
        <v>11</v>
      </c>
      <c r="E1485">
        <v>11</v>
      </c>
      <c r="F1485">
        <v>1</v>
      </c>
      <c r="G1485">
        <v>2</v>
      </c>
      <c r="H1485">
        <v>5</v>
      </c>
      <c r="I1485">
        <v>0</v>
      </c>
      <c r="J1485">
        <v>61.1</v>
      </c>
      <c r="K1485">
        <v>30</v>
      </c>
      <c r="L1485">
        <v>4.4021742781078697</v>
      </c>
      <c r="M1485">
        <v>3.3750002798827001</v>
      </c>
      <c r="N1485">
        <v>1.32065228343236</v>
      </c>
      <c r="O1485">
        <v>0.29527559055118102</v>
      </c>
      <c r="P1485">
        <v>0.30697674418604598</v>
      </c>
      <c r="Q1485">
        <v>5.1358699911258503</v>
      </c>
      <c r="R1485">
        <v>5.3793482695725698</v>
      </c>
      <c r="S1485">
        <v>9.8819799721240997E-2</v>
      </c>
      <c r="T1485">
        <v>1.4553461413491855</v>
      </c>
      <c r="U1485">
        <v>1.5978262194613699</v>
      </c>
    </row>
    <row r="1486" spans="1:21" x14ac:dyDescent="0.45">
      <c r="A1486">
        <v>1938</v>
      </c>
      <c r="B1486" t="s">
        <v>1886</v>
      </c>
      <c r="C1486" t="s">
        <v>46</v>
      </c>
      <c r="D1486">
        <v>14</v>
      </c>
      <c r="E1486">
        <v>9</v>
      </c>
      <c r="F1486">
        <v>0.6428571428571429</v>
      </c>
      <c r="G1486">
        <v>3</v>
      </c>
      <c r="H1486">
        <v>2</v>
      </c>
      <c r="I1486">
        <v>0</v>
      </c>
      <c r="J1486">
        <v>58.1</v>
      </c>
      <c r="K1486">
        <v>8</v>
      </c>
      <c r="L1486">
        <v>1.23428638691841</v>
      </c>
      <c r="M1486">
        <v>3.0857159672960299</v>
      </c>
      <c r="N1486">
        <v>1.0800005885536099</v>
      </c>
      <c r="O1486">
        <v>0.291139240506329</v>
      </c>
      <c r="P1486">
        <v>0.27927927927927898</v>
      </c>
      <c r="Q1486">
        <v>5.4000029427680598</v>
      </c>
      <c r="R1486">
        <v>5.3635997577596202</v>
      </c>
      <c r="S1486">
        <v>9.6375703811645494E-2</v>
      </c>
      <c r="T1486">
        <v>1.1152045726776121</v>
      </c>
      <c r="U1486">
        <v>1.5257151171630401</v>
      </c>
    </row>
    <row r="1487" spans="1:21" x14ac:dyDescent="0.45">
      <c r="A1487">
        <v>2014</v>
      </c>
      <c r="B1487" t="s">
        <v>1716</v>
      </c>
      <c r="C1487" t="s">
        <v>82</v>
      </c>
      <c r="D1487">
        <v>24</v>
      </c>
      <c r="E1487">
        <v>24</v>
      </c>
      <c r="F1487">
        <v>1</v>
      </c>
      <c r="G1487">
        <v>5</v>
      </c>
      <c r="H1487">
        <v>11</v>
      </c>
      <c r="I1487">
        <v>0</v>
      </c>
      <c r="J1487">
        <v>128.19999999999999</v>
      </c>
      <c r="K1487">
        <v>68</v>
      </c>
      <c r="L1487">
        <v>4.7564764959117296</v>
      </c>
      <c r="M1487">
        <v>3.4974091881703901</v>
      </c>
      <c r="N1487">
        <v>1.2590673077413399</v>
      </c>
      <c r="O1487">
        <v>0.27308447937131602</v>
      </c>
      <c r="P1487">
        <v>0.28605200945626402</v>
      </c>
      <c r="Q1487">
        <v>4.8963728634385397</v>
      </c>
      <c r="R1487">
        <v>5.1296614161215901</v>
      </c>
      <c r="S1487">
        <v>9.6287637948989799E-2</v>
      </c>
      <c r="T1487">
        <v>0.64994155615568117</v>
      </c>
      <c r="U1487">
        <v>1.46891185903156</v>
      </c>
    </row>
    <row r="1488" spans="1:21" x14ac:dyDescent="0.45">
      <c r="A1488">
        <v>2018</v>
      </c>
      <c r="B1488" t="s">
        <v>1693</v>
      </c>
      <c r="C1488" t="s">
        <v>210</v>
      </c>
      <c r="D1488">
        <v>19</v>
      </c>
      <c r="E1488">
        <v>19</v>
      </c>
      <c r="F1488">
        <v>1</v>
      </c>
      <c r="G1488">
        <v>3</v>
      </c>
      <c r="H1488">
        <v>10</v>
      </c>
      <c r="I1488">
        <v>0</v>
      </c>
      <c r="J1488">
        <v>100.1</v>
      </c>
      <c r="K1488">
        <v>70</v>
      </c>
      <c r="L1488">
        <v>6.2790696082873696</v>
      </c>
      <c r="M1488">
        <v>3.2292357985477902</v>
      </c>
      <c r="N1488">
        <v>1.8837208824862099</v>
      </c>
      <c r="O1488">
        <v>0.26130653266331599</v>
      </c>
      <c r="P1488">
        <v>0.27035830618892498</v>
      </c>
      <c r="Q1488">
        <v>4.8438536978216904</v>
      </c>
      <c r="R1488">
        <v>5.7717271906502097</v>
      </c>
      <c r="S1488">
        <v>9.2379286885261494E-2</v>
      </c>
      <c r="T1488">
        <v>0.78765497239012439</v>
      </c>
      <c r="U1488">
        <v>1.39534880184163</v>
      </c>
    </row>
    <row r="1489" spans="1:21" x14ac:dyDescent="0.45">
      <c r="A1489">
        <v>1995</v>
      </c>
      <c r="B1489" t="s">
        <v>1590</v>
      </c>
      <c r="C1489" t="s">
        <v>121</v>
      </c>
      <c r="D1489">
        <v>13</v>
      </c>
      <c r="E1489">
        <v>13</v>
      </c>
      <c r="F1489">
        <v>1</v>
      </c>
      <c r="G1489">
        <v>6</v>
      </c>
      <c r="H1489">
        <v>4</v>
      </c>
      <c r="I1489">
        <v>0</v>
      </c>
      <c r="J1489">
        <v>75.099999999999994</v>
      </c>
      <c r="K1489">
        <v>45</v>
      </c>
      <c r="L1489">
        <v>5.3761054687357497</v>
      </c>
      <c r="M1489">
        <v>5.3761054687357497</v>
      </c>
      <c r="N1489">
        <v>0.95575208333080097</v>
      </c>
      <c r="O1489">
        <v>0.23859649122807</v>
      </c>
      <c r="P1489">
        <v>0.25862068965517199</v>
      </c>
      <c r="Q1489">
        <v>4.5398223958213002</v>
      </c>
      <c r="R1489">
        <v>5.2404648004828402</v>
      </c>
      <c r="S1489">
        <v>9.1561667621135698E-2</v>
      </c>
      <c r="T1489">
        <v>1.1409992426633833</v>
      </c>
      <c r="U1489">
        <v>1.4999997974497301</v>
      </c>
    </row>
    <row r="1490" spans="1:21" x14ac:dyDescent="0.45">
      <c r="A1490">
        <v>1969</v>
      </c>
      <c r="B1490" t="s">
        <v>1346</v>
      </c>
      <c r="C1490" t="s">
        <v>379</v>
      </c>
      <c r="D1490">
        <v>18</v>
      </c>
      <c r="E1490">
        <v>15</v>
      </c>
      <c r="F1490">
        <v>0.83333333333333337</v>
      </c>
      <c r="G1490">
        <v>6</v>
      </c>
      <c r="H1490">
        <v>7</v>
      </c>
      <c r="I1490">
        <v>0</v>
      </c>
      <c r="J1490">
        <v>103.1</v>
      </c>
      <c r="K1490">
        <v>68</v>
      </c>
      <c r="L1490">
        <v>5.9225826858066997</v>
      </c>
      <c r="M1490">
        <v>4.3548402101519903</v>
      </c>
      <c r="N1490">
        <v>1.21935525884255</v>
      </c>
      <c r="O1490">
        <v>0.23918575063613201</v>
      </c>
      <c r="P1490">
        <v>0.25723472668810199</v>
      </c>
      <c r="Q1490">
        <v>4.0064529933398303</v>
      </c>
      <c r="R1490">
        <v>4.4635044203789302</v>
      </c>
      <c r="S1490">
        <v>9.0187810361385304E-2</v>
      </c>
      <c r="T1490">
        <v>0.81169029325246778</v>
      </c>
      <c r="U1490">
        <v>1.39354886724863</v>
      </c>
    </row>
    <row r="1491" spans="1:21" x14ac:dyDescent="0.45">
      <c r="A1491">
        <v>1982</v>
      </c>
      <c r="B1491" t="s">
        <v>1921</v>
      </c>
      <c r="C1491" t="s">
        <v>121</v>
      </c>
      <c r="D1491">
        <v>15</v>
      </c>
      <c r="E1491">
        <v>15</v>
      </c>
      <c r="F1491">
        <v>1</v>
      </c>
      <c r="G1491">
        <v>3</v>
      </c>
      <c r="H1491">
        <v>2</v>
      </c>
      <c r="I1491">
        <v>0</v>
      </c>
      <c r="J1491">
        <v>69.2</v>
      </c>
      <c r="K1491">
        <v>43</v>
      </c>
      <c r="L1491">
        <v>5.5550235178807004</v>
      </c>
      <c r="M1491">
        <v>2.45454527534263</v>
      </c>
      <c r="N1491">
        <v>1.2918659343908601</v>
      </c>
      <c r="O1491">
        <v>0.320945945945945</v>
      </c>
      <c r="P1491">
        <v>0.34979423868312698</v>
      </c>
      <c r="Q1491">
        <v>5.5550235178807004</v>
      </c>
      <c r="R1491">
        <v>4.3816641513644301</v>
      </c>
      <c r="S1491">
        <v>8.8403731584548895E-2</v>
      </c>
      <c r="T1491">
        <v>0.95476030111312804</v>
      </c>
      <c r="U1491">
        <v>1.6363635168950901</v>
      </c>
    </row>
    <row r="1492" spans="1:21" x14ac:dyDescent="0.45">
      <c r="A1492">
        <v>1984</v>
      </c>
      <c r="B1492" t="s">
        <v>2089</v>
      </c>
      <c r="C1492" t="s">
        <v>121</v>
      </c>
      <c r="D1492">
        <v>10</v>
      </c>
      <c r="E1492">
        <v>10</v>
      </c>
      <c r="F1492">
        <v>1</v>
      </c>
      <c r="G1492">
        <v>1</v>
      </c>
      <c r="H1492">
        <v>4</v>
      </c>
      <c r="I1492">
        <v>0</v>
      </c>
      <c r="J1492">
        <v>49.2</v>
      </c>
      <c r="K1492">
        <v>28</v>
      </c>
      <c r="L1492">
        <v>5.0738257631558197</v>
      </c>
      <c r="M1492">
        <v>3.4429531964271698</v>
      </c>
      <c r="N1492">
        <v>1.0872483778191</v>
      </c>
      <c r="O1492">
        <v>0.27777777777777701</v>
      </c>
      <c r="P1492">
        <v>0.29878048780487798</v>
      </c>
      <c r="Q1492">
        <v>6.8859063928543396</v>
      </c>
      <c r="R1492">
        <v>4.4192581673311899</v>
      </c>
      <c r="S1492">
        <v>8.7702311575412695E-2</v>
      </c>
      <c r="T1492">
        <v>1.4207774475216857</v>
      </c>
      <c r="U1492">
        <v>1.48993296219655</v>
      </c>
    </row>
    <row r="1493" spans="1:21" x14ac:dyDescent="0.45">
      <c r="A1493">
        <v>1978</v>
      </c>
      <c r="B1493" t="s">
        <v>1703</v>
      </c>
      <c r="C1493" t="s">
        <v>199</v>
      </c>
      <c r="D1493">
        <v>10</v>
      </c>
      <c r="E1493">
        <v>10</v>
      </c>
      <c r="F1493">
        <v>1</v>
      </c>
      <c r="G1493">
        <v>1</v>
      </c>
      <c r="H1493">
        <v>3</v>
      </c>
      <c r="I1493">
        <v>0</v>
      </c>
      <c r="J1493">
        <v>50</v>
      </c>
      <c r="K1493">
        <v>26</v>
      </c>
      <c r="L1493">
        <v>4.6800017852789999</v>
      </c>
      <c r="M1493">
        <v>6.1200023345956103</v>
      </c>
      <c r="N1493">
        <v>0.90000034332288403</v>
      </c>
      <c r="O1493">
        <v>0.26424870466321199</v>
      </c>
      <c r="P1493">
        <v>0.28395061728394999</v>
      </c>
      <c r="Q1493">
        <v>4.8600018539435696</v>
      </c>
      <c r="R1493">
        <v>4.8848439884189103</v>
      </c>
      <c r="S1493">
        <v>8.7077096104621804E-2</v>
      </c>
      <c r="T1493">
        <v>1.4106489568948732</v>
      </c>
      <c r="U1493">
        <v>1.70000064849878</v>
      </c>
    </row>
    <row r="1494" spans="1:21" x14ac:dyDescent="0.45">
      <c r="A1494">
        <v>2008</v>
      </c>
      <c r="B1494" t="s">
        <v>2047</v>
      </c>
      <c r="C1494" t="s">
        <v>102</v>
      </c>
      <c r="D1494">
        <v>15</v>
      </c>
      <c r="E1494">
        <v>15</v>
      </c>
      <c r="F1494">
        <v>1</v>
      </c>
      <c r="G1494">
        <v>4</v>
      </c>
      <c r="H1494">
        <v>8</v>
      </c>
      <c r="I1494">
        <v>0</v>
      </c>
      <c r="J1494">
        <v>72.2</v>
      </c>
      <c r="K1494">
        <v>47</v>
      </c>
      <c r="L1494">
        <v>5.8211017323207601</v>
      </c>
      <c r="M1494">
        <v>4.7064226771955102</v>
      </c>
      <c r="N1494">
        <v>1.1146790551252499</v>
      </c>
      <c r="O1494">
        <v>0.27027027027027001</v>
      </c>
      <c r="P1494">
        <v>0.295833333333333</v>
      </c>
      <c r="Q1494">
        <v>6.3165146457097601</v>
      </c>
      <c r="R1494">
        <v>5.0999084637689398</v>
      </c>
      <c r="S1494">
        <v>8.4911517798900604E-2</v>
      </c>
      <c r="T1494">
        <v>0.9170443922281265</v>
      </c>
      <c r="U1494">
        <v>1.62385343833061</v>
      </c>
    </row>
    <row r="1495" spans="1:21" x14ac:dyDescent="0.45">
      <c r="A1495">
        <v>2012</v>
      </c>
      <c r="B1495" t="s">
        <v>1536</v>
      </c>
      <c r="C1495" t="s">
        <v>196</v>
      </c>
      <c r="D1495">
        <v>9</v>
      </c>
      <c r="E1495">
        <v>9</v>
      </c>
      <c r="F1495">
        <v>1</v>
      </c>
      <c r="G1495">
        <v>3</v>
      </c>
      <c r="H1495">
        <v>2</v>
      </c>
      <c r="I1495">
        <v>0</v>
      </c>
      <c r="J1495">
        <v>53</v>
      </c>
      <c r="K1495">
        <v>34</v>
      </c>
      <c r="L1495">
        <v>5.7735849056603703</v>
      </c>
      <c r="M1495">
        <v>4.5849056603773501</v>
      </c>
      <c r="N1495">
        <v>1.0188679245283001</v>
      </c>
      <c r="O1495">
        <v>0.28019323671497498</v>
      </c>
      <c r="P1495">
        <v>0.31137724550898199</v>
      </c>
      <c r="Q1495">
        <v>4.4150943396226401</v>
      </c>
      <c r="R1495">
        <v>4.9812445478619196</v>
      </c>
      <c r="S1495">
        <v>8.3551891148090293E-2</v>
      </c>
      <c r="T1495">
        <v>1.5039340406656252</v>
      </c>
      <c r="U1495">
        <v>1.60377358490566</v>
      </c>
    </row>
    <row r="1496" spans="1:21" x14ac:dyDescent="0.45">
      <c r="A1496">
        <v>1985</v>
      </c>
      <c r="B1496" t="s">
        <v>1389</v>
      </c>
      <c r="C1496" t="s">
        <v>95</v>
      </c>
      <c r="D1496">
        <v>25</v>
      </c>
      <c r="E1496">
        <v>25</v>
      </c>
      <c r="F1496">
        <v>1</v>
      </c>
      <c r="G1496">
        <v>10</v>
      </c>
      <c r="H1496">
        <v>6</v>
      </c>
      <c r="I1496">
        <v>0</v>
      </c>
      <c r="J1496">
        <v>134.1</v>
      </c>
      <c r="K1496">
        <v>87</v>
      </c>
      <c r="L1496">
        <v>5.8287836777162196</v>
      </c>
      <c r="M1496">
        <v>5.6947886506422796</v>
      </c>
      <c r="N1496">
        <v>1.20595524366542</v>
      </c>
      <c r="O1496">
        <v>0.23061630218687801</v>
      </c>
      <c r="P1496">
        <v>0.24623115577889401</v>
      </c>
      <c r="Q1496">
        <v>4.0868483257550503</v>
      </c>
      <c r="R1496">
        <v>5.0740330914611</v>
      </c>
      <c r="S1496">
        <v>8.3525538444519001E-2</v>
      </c>
      <c r="T1496">
        <v>0.54124548912048309</v>
      </c>
      <c r="U1496">
        <v>1.49627780232562</v>
      </c>
    </row>
    <row r="1497" spans="1:21" x14ac:dyDescent="0.45">
      <c r="A1497">
        <v>1930</v>
      </c>
      <c r="B1497" t="s">
        <v>937</v>
      </c>
      <c r="C1497" t="s">
        <v>762</v>
      </c>
      <c r="D1497">
        <v>27</v>
      </c>
      <c r="E1497">
        <v>17</v>
      </c>
      <c r="F1497">
        <v>0.62962962962962965</v>
      </c>
      <c r="G1497">
        <v>7</v>
      </c>
      <c r="H1497">
        <v>10</v>
      </c>
      <c r="I1497">
        <v>0</v>
      </c>
      <c r="J1497">
        <v>130.1</v>
      </c>
      <c r="K1497">
        <v>68</v>
      </c>
      <c r="L1497">
        <v>4.6956496084425101</v>
      </c>
      <c r="M1497">
        <v>4.7647032791549</v>
      </c>
      <c r="O1497">
        <v>0.26276717461961502</v>
      </c>
      <c r="Q1497">
        <v>5.8695620105531399</v>
      </c>
      <c r="S1497">
        <v>8.0245614051818806E-2</v>
      </c>
      <c r="T1497">
        <v>0.48147368431091281</v>
      </c>
      <c r="U1497">
        <v>1.53452601583088</v>
      </c>
    </row>
    <row r="1498" spans="1:21" x14ac:dyDescent="0.45">
      <c r="A1498">
        <v>1999</v>
      </c>
      <c r="B1498" t="s">
        <v>2130</v>
      </c>
      <c r="C1498" t="s">
        <v>30</v>
      </c>
      <c r="D1498">
        <v>11</v>
      </c>
      <c r="E1498">
        <v>11</v>
      </c>
      <c r="F1498">
        <v>1</v>
      </c>
      <c r="G1498">
        <v>2</v>
      </c>
      <c r="H1498">
        <v>6</v>
      </c>
      <c r="I1498">
        <v>0</v>
      </c>
      <c r="J1498">
        <v>47</v>
      </c>
      <c r="K1498">
        <v>39</v>
      </c>
      <c r="L1498">
        <v>7.4680845002450704</v>
      </c>
      <c r="M1498">
        <v>5.7446803848038996</v>
      </c>
      <c r="N1498">
        <v>1.53191476928104</v>
      </c>
      <c r="O1498">
        <v>0.34761904761904699</v>
      </c>
      <c r="P1498">
        <v>0.39877300613496902</v>
      </c>
      <c r="Q1498">
        <v>9.95744600032676</v>
      </c>
      <c r="R1498">
        <v>5.7295985732590298</v>
      </c>
      <c r="S1498">
        <v>7.9889200627803802E-2</v>
      </c>
      <c r="T1498">
        <v>1.1765500456094742</v>
      </c>
      <c r="U1498">
        <v>2.1914891838326001</v>
      </c>
    </row>
    <row r="1499" spans="1:21" x14ac:dyDescent="0.45">
      <c r="A1499">
        <v>2000</v>
      </c>
      <c r="B1499" t="s">
        <v>504</v>
      </c>
      <c r="C1499" t="s">
        <v>54</v>
      </c>
      <c r="D1499">
        <v>26</v>
      </c>
      <c r="E1499">
        <v>26</v>
      </c>
      <c r="F1499">
        <v>1</v>
      </c>
      <c r="G1499">
        <v>7</v>
      </c>
      <c r="H1499">
        <v>8</v>
      </c>
      <c r="I1499">
        <v>0</v>
      </c>
      <c r="J1499">
        <v>140.1</v>
      </c>
      <c r="K1499">
        <v>112</v>
      </c>
      <c r="L1499">
        <v>7.1828981225708404</v>
      </c>
      <c r="M1499">
        <v>4.6817103834613496</v>
      </c>
      <c r="N1499">
        <v>2.0522566064488101</v>
      </c>
      <c r="O1499">
        <v>0.23897058823529399</v>
      </c>
      <c r="P1499">
        <v>0.245</v>
      </c>
      <c r="Q1499">
        <v>5.0023754782189798</v>
      </c>
      <c r="R1499">
        <v>6.0842867337086401</v>
      </c>
      <c r="S1499">
        <v>7.9677656292915303E-2</v>
      </c>
      <c r="T1499">
        <v>0.49645308920970299</v>
      </c>
      <c r="U1499">
        <v>1.44655587190662</v>
      </c>
    </row>
    <row r="1500" spans="1:21" x14ac:dyDescent="0.45">
      <c r="A1500">
        <v>1943</v>
      </c>
      <c r="B1500" t="s">
        <v>2022</v>
      </c>
      <c r="C1500" t="s">
        <v>132</v>
      </c>
      <c r="D1500">
        <v>13</v>
      </c>
      <c r="E1500">
        <v>10</v>
      </c>
      <c r="F1500">
        <v>0.76923076923076927</v>
      </c>
      <c r="G1500">
        <v>2</v>
      </c>
      <c r="H1500">
        <v>7</v>
      </c>
      <c r="I1500">
        <v>0</v>
      </c>
      <c r="J1500">
        <v>54.2</v>
      </c>
      <c r="K1500">
        <v>18</v>
      </c>
      <c r="L1500">
        <v>2.96341291089586</v>
      </c>
      <c r="M1500">
        <v>3.9512172145278099</v>
      </c>
      <c r="N1500">
        <v>0.49390215181597702</v>
      </c>
      <c r="O1500">
        <v>0.31858407079646001</v>
      </c>
      <c r="P1500">
        <v>0.336585365853658</v>
      </c>
      <c r="Q1500">
        <v>6.0914598723970501</v>
      </c>
      <c r="R1500">
        <v>4.3006707119706098</v>
      </c>
      <c r="S1500">
        <v>7.6398842036723993E-2</v>
      </c>
      <c r="T1500">
        <v>0.95204710845763751</v>
      </c>
      <c r="U1500">
        <v>1.75609653979014</v>
      </c>
    </row>
    <row r="1501" spans="1:21" x14ac:dyDescent="0.45">
      <c r="A1501">
        <v>1991</v>
      </c>
      <c r="B1501" t="s">
        <v>1889</v>
      </c>
      <c r="C1501" t="s">
        <v>95</v>
      </c>
      <c r="D1501">
        <v>19</v>
      </c>
      <c r="E1501">
        <v>19</v>
      </c>
      <c r="F1501">
        <v>1</v>
      </c>
      <c r="G1501">
        <v>5</v>
      </c>
      <c r="H1501">
        <v>7</v>
      </c>
      <c r="I1501">
        <v>0</v>
      </c>
      <c r="J1501">
        <v>106.1</v>
      </c>
      <c r="K1501">
        <v>59</v>
      </c>
      <c r="L1501">
        <v>4.9937310046887697</v>
      </c>
      <c r="M1501">
        <v>4.3166149362563999</v>
      </c>
      <c r="N1501">
        <v>1.1849531197566501</v>
      </c>
      <c r="O1501">
        <v>0.27710843373493899</v>
      </c>
      <c r="P1501">
        <v>0.29532163742689999</v>
      </c>
      <c r="Q1501">
        <v>5.4169285474590101</v>
      </c>
      <c r="R1501">
        <v>5.0093359975432401</v>
      </c>
      <c r="S1501">
        <v>7.0683471858501407E-2</v>
      </c>
      <c r="T1501">
        <v>0.60266960216195931</v>
      </c>
      <c r="U1501">
        <v>1.5611287133302001</v>
      </c>
    </row>
    <row r="1502" spans="1:21" x14ac:dyDescent="0.45">
      <c r="A1502">
        <v>1929</v>
      </c>
      <c r="B1502" t="s">
        <v>1967</v>
      </c>
      <c r="C1502" t="s">
        <v>271</v>
      </c>
      <c r="D1502">
        <v>15</v>
      </c>
      <c r="E1502">
        <v>9</v>
      </c>
      <c r="F1502">
        <v>0.6</v>
      </c>
      <c r="G1502">
        <v>2</v>
      </c>
      <c r="H1502">
        <v>4</v>
      </c>
      <c r="I1502">
        <v>1</v>
      </c>
      <c r="J1502">
        <v>62</v>
      </c>
      <c r="K1502">
        <v>25</v>
      </c>
      <c r="L1502">
        <v>3.6290322580645098</v>
      </c>
      <c r="M1502">
        <v>6.24193548387096</v>
      </c>
      <c r="N1502">
        <v>0.43548387096774099</v>
      </c>
      <c r="O1502">
        <v>0.26050420168067201</v>
      </c>
      <c r="P1502">
        <v>0.28095238095238001</v>
      </c>
      <c r="Q1502">
        <v>5.8064516129032198</v>
      </c>
      <c r="R1502">
        <v>5.2775957568999203</v>
      </c>
      <c r="S1502">
        <v>6.9965600967407199E-2</v>
      </c>
      <c r="T1502">
        <v>0.75562849044799774</v>
      </c>
      <c r="U1502">
        <v>1.69354838709677</v>
      </c>
    </row>
    <row r="1503" spans="1:21" x14ac:dyDescent="0.45">
      <c r="A1503">
        <v>2001</v>
      </c>
      <c r="B1503" t="s">
        <v>650</v>
      </c>
      <c r="C1503" t="s">
        <v>68</v>
      </c>
      <c r="D1503">
        <v>9</v>
      </c>
      <c r="E1503">
        <v>9</v>
      </c>
      <c r="F1503">
        <v>1</v>
      </c>
      <c r="G1503">
        <v>3</v>
      </c>
      <c r="H1503">
        <v>1</v>
      </c>
      <c r="I1503">
        <v>0</v>
      </c>
      <c r="J1503">
        <v>45.1</v>
      </c>
      <c r="K1503">
        <v>41</v>
      </c>
      <c r="L1503">
        <v>8.1397067956034395</v>
      </c>
      <c r="M1503">
        <v>3.97058868078217</v>
      </c>
      <c r="N1503">
        <v>1.9852943403910801</v>
      </c>
      <c r="O1503">
        <v>0.29189189189189102</v>
      </c>
      <c r="P1503">
        <v>0.328358208955223</v>
      </c>
      <c r="Q1503">
        <v>6.3529418892514702</v>
      </c>
      <c r="R1503">
        <v>5.4976665158585503</v>
      </c>
      <c r="S1503">
        <v>6.8215802311897195E-2</v>
      </c>
      <c r="T1503">
        <v>1.2278844416141497</v>
      </c>
      <c r="U1503">
        <v>1.6323531243215501</v>
      </c>
    </row>
    <row r="1504" spans="1:21" x14ac:dyDescent="0.45">
      <c r="A1504">
        <v>1982</v>
      </c>
      <c r="B1504" t="s">
        <v>1667</v>
      </c>
      <c r="C1504" t="s">
        <v>102</v>
      </c>
      <c r="D1504">
        <v>11</v>
      </c>
      <c r="E1504">
        <v>11</v>
      </c>
      <c r="F1504">
        <v>1</v>
      </c>
      <c r="G1504">
        <v>3</v>
      </c>
      <c r="H1504">
        <v>6</v>
      </c>
      <c r="I1504">
        <v>0</v>
      </c>
      <c r="J1504">
        <v>56.2</v>
      </c>
      <c r="K1504">
        <v>24</v>
      </c>
      <c r="L1504">
        <v>3.81176513355088</v>
      </c>
      <c r="M1504">
        <v>3.1764709446257302</v>
      </c>
      <c r="N1504">
        <v>1.27058837785029</v>
      </c>
      <c r="O1504">
        <v>0.27192982456140302</v>
      </c>
      <c r="P1504">
        <v>0.27551020408163202</v>
      </c>
      <c r="Q1504">
        <v>4.7647064169386004</v>
      </c>
      <c r="R1504">
        <v>4.7636515557972396</v>
      </c>
      <c r="S1504">
        <v>6.5707899630069705E-2</v>
      </c>
      <c r="T1504">
        <v>0.9676981581882993</v>
      </c>
      <c r="U1504">
        <v>1.44705898588505</v>
      </c>
    </row>
    <row r="1505" spans="1:21" x14ac:dyDescent="0.45">
      <c r="A1505">
        <v>2023</v>
      </c>
      <c r="B1505" t="s">
        <v>1968</v>
      </c>
      <c r="C1505" t="s">
        <v>102</v>
      </c>
      <c r="D1505">
        <v>11</v>
      </c>
      <c r="E1505">
        <v>11</v>
      </c>
      <c r="F1505">
        <v>1</v>
      </c>
      <c r="G1505">
        <v>4</v>
      </c>
      <c r="H1505">
        <v>3</v>
      </c>
      <c r="I1505">
        <v>0</v>
      </c>
      <c r="J1505">
        <v>52.2</v>
      </c>
      <c r="K1505">
        <v>30</v>
      </c>
      <c r="L1505">
        <v>5.1265825260298703</v>
      </c>
      <c r="M1505">
        <v>4.4430381892258897</v>
      </c>
      <c r="N1505">
        <v>1.1962025894069701</v>
      </c>
      <c r="O1505">
        <v>0.26108374384236399</v>
      </c>
      <c r="P1505">
        <v>0.27710843373493899</v>
      </c>
      <c r="Q1505">
        <v>5.8101268628338598</v>
      </c>
      <c r="R1505">
        <v>5.3816227406650103</v>
      </c>
      <c r="S1505">
        <v>6.5452598035335499E-2</v>
      </c>
      <c r="T1505">
        <v>0.96393826197494092</v>
      </c>
      <c r="U1505">
        <v>1.5000000724309599</v>
      </c>
    </row>
    <row r="1506" spans="1:21" x14ac:dyDescent="0.45">
      <c r="A1506">
        <v>1983</v>
      </c>
      <c r="B1506" t="s">
        <v>1167</v>
      </c>
      <c r="C1506" t="s">
        <v>210</v>
      </c>
      <c r="D1506">
        <v>10</v>
      </c>
      <c r="E1506">
        <v>10</v>
      </c>
      <c r="F1506">
        <v>1</v>
      </c>
      <c r="G1506">
        <v>4</v>
      </c>
      <c r="H1506">
        <v>4</v>
      </c>
      <c r="I1506">
        <v>0</v>
      </c>
      <c r="J1506">
        <v>54</v>
      </c>
      <c r="K1506">
        <v>20</v>
      </c>
      <c r="L1506">
        <v>3.3333340397589</v>
      </c>
      <c r="M1506">
        <v>4.6666676556624598</v>
      </c>
      <c r="N1506">
        <v>1.0000002119276701</v>
      </c>
      <c r="O1506">
        <v>0.22680412371134001</v>
      </c>
      <c r="P1506">
        <v>0.226190476190476</v>
      </c>
      <c r="Q1506">
        <v>3.6666674437347901</v>
      </c>
      <c r="R1506">
        <v>5.0143604174563903</v>
      </c>
      <c r="S1506">
        <v>5.9425096958875601E-2</v>
      </c>
      <c r="T1506">
        <v>0.96268657073378472</v>
      </c>
      <c r="U1506">
        <v>1.33333361590356</v>
      </c>
    </row>
    <row r="1507" spans="1:21" x14ac:dyDescent="0.45">
      <c r="A1507">
        <v>2016</v>
      </c>
      <c r="B1507" t="s">
        <v>1918</v>
      </c>
      <c r="C1507" t="s">
        <v>132</v>
      </c>
      <c r="D1507">
        <v>11</v>
      </c>
      <c r="E1507">
        <v>11</v>
      </c>
      <c r="F1507">
        <v>1</v>
      </c>
      <c r="G1507">
        <v>3</v>
      </c>
      <c r="H1507">
        <v>5</v>
      </c>
      <c r="I1507">
        <v>0</v>
      </c>
      <c r="J1507">
        <v>63.1</v>
      </c>
      <c r="K1507">
        <v>31</v>
      </c>
      <c r="L1507">
        <v>4.40526271566464</v>
      </c>
      <c r="M1507">
        <v>2.4157892311709301</v>
      </c>
      <c r="N1507">
        <v>1.70526298670889</v>
      </c>
      <c r="O1507">
        <v>0.26377952755905498</v>
      </c>
      <c r="P1507">
        <v>0.26066350710900399</v>
      </c>
      <c r="Q1507">
        <v>5.5421047068039</v>
      </c>
      <c r="R1507">
        <v>5.4834022535181601</v>
      </c>
      <c r="S1507">
        <v>5.7494960725307402E-2</v>
      </c>
      <c r="T1507">
        <v>0.84674396704543631</v>
      </c>
      <c r="U1507">
        <v>1.3263156563291301</v>
      </c>
    </row>
    <row r="1508" spans="1:21" x14ac:dyDescent="0.45">
      <c r="A1508">
        <v>2003</v>
      </c>
      <c r="B1508" t="s">
        <v>2105</v>
      </c>
      <c r="C1508" t="s">
        <v>82</v>
      </c>
      <c r="D1508">
        <v>26</v>
      </c>
      <c r="E1508">
        <v>26</v>
      </c>
      <c r="F1508">
        <v>1</v>
      </c>
      <c r="G1508">
        <v>10</v>
      </c>
      <c r="H1508">
        <v>9</v>
      </c>
      <c r="I1508">
        <v>0</v>
      </c>
      <c r="J1508">
        <v>127</v>
      </c>
      <c r="K1508">
        <v>88</v>
      </c>
      <c r="L1508">
        <v>6.2362193485375297</v>
      </c>
      <c r="M1508">
        <v>4.9606290272457603</v>
      </c>
      <c r="N1508">
        <v>1.62992096609503</v>
      </c>
      <c r="O1508">
        <v>0.31406551059730198</v>
      </c>
      <c r="P1508">
        <v>0.34313725490196001</v>
      </c>
      <c r="Q1508">
        <v>7.2992112829473301</v>
      </c>
      <c r="R1508">
        <v>5.7716789743936499</v>
      </c>
      <c r="S1508">
        <v>5.5399537086486803E-2</v>
      </c>
      <c r="T1508">
        <v>0.34518173107734085</v>
      </c>
      <c r="U1508">
        <v>1.8346453386480299</v>
      </c>
    </row>
    <row r="1509" spans="1:21" x14ac:dyDescent="0.45">
      <c r="A1509">
        <v>1977</v>
      </c>
      <c r="B1509" t="s">
        <v>1954</v>
      </c>
      <c r="C1509" t="s">
        <v>43</v>
      </c>
      <c r="D1509">
        <v>10</v>
      </c>
      <c r="E1509">
        <v>10</v>
      </c>
      <c r="F1509">
        <v>1</v>
      </c>
      <c r="G1509">
        <v>2</v>
      </c>
      <c r="H1509">
        <v>6</v>
      </c>
      <c r="I1509">
        <v>0</v>
      </c>
      <c r="J1509">
        <v>52</v>
      </c>
      <c r="K1509">
        <v>21</v>
      </c>
      <c r="L1509">
        <v>3.6346161845169398</v>
      </c>
      <c r="M1509">
        <v>2.5961544175120999</v>
      </c>
      <c r="N1509">
        <v>1.3846156893397801</v>
      </c>
      <c r="O1509">
        <v>0.28301886792452802</v>
      </c>
      <c r="P1509">
        <v>0.28415300546448002</v>
      </c>
      <c r="Q1509">
        <v>5.7115397185266303</v>
      </c>
      <c r="R1509">
        <v>4.7957357827023896</v>
      </c>
      <c r="S1509">
        <v>5.4035380482673603E-2</v>
      </c>
      <c r="T1509">
        <v>0.87537316381931229</v>
      </c>
      <c r="U1509">
        <v>1.44230800972894</v>
      </c>
    </row>
    <row r="1510" spans="1:21" x14ac:dyDescent="0.45">
      <c r="A1510">
        <v>2019</v>
      </c>
      <c r="B1510" t="s">
        <v>2104</v>
      </c>
      <c r="C1510" t="s">
        <v>184</v>
      </c>
      <c r="D1510">
        <v>19</v>
      </c>
      <c r="E1510">
        <v>19</v>
      </c>
      <c r="F1510">
        <v>1</v>
      </c>
      <c r="G1510">
        <v>3</v>
      </c>
      <c r="H1510">
        <v>7</v>
      </c>
      <c r="I1510">
        <v>0</v>
      </c>
      <c r="J1510">
        <v>89.1</v>
      </c>
      <c r="K1510">
        <v>57</v>
      </c>
      <c r="L1510">
        <v>5.7425376403886901</v>
      </c>
      <c r="M1510">
        <v>3.6268658781402201</v>
      </c>
      <c r="N1510">
        <v>1.8134329390701101</v>
      </c>
      <c r="O1510">
        <v>0.31481481481481399</v>
      </c>
      <c r="P1510">
        <v>0.33333333333333298</v>
      </c>
      <c r="Q1510">
        <v>7.25373175628045</v>
      </c>
      <c r="R1510">
        <v>5.9677409757774402</v>
      </c>
      <c r="S1510">
        <v>4.8285137861966997E-2</v>
      </c>
      <c r="T1510">
        <v>0.41169433334940286</v>
      </c>
      <c r="U1510">
        <v>1.7350747256535</v>
      </c>
    </row>
    <row r="1511" spans="1:21" x14ac:dyDescent="0.45">
      <c r="A1511">
        <v>1996</v>
      </c>
      <c r="B1511" t="s">
        <v>1897</v>
      </c>
      <c r="C1511" t="s">
        <v>59</v>
      </c>
      <c r="D1511">
        <v>17</v>
      </c>
      <c r="E1511">
        <v>17</v>
      </c>
      <c r="F1511">
        <v>1</v>
      </c>
      <c r="G1511">
        <v>6</v>
      </c>
      <c r="H1511">
        <v>6</v>
      </c>
      <c r="I1511">
        <v>0</v>
      </c>
      <c r="J1511">
        <v>86</v>
      </c>
      <c r="K1511">
        <v>53</v>
      </c>
      <c r="L1511">
        <v>5.5465111358543897</v>
      </c>
      <c r="M1511">
        <v>3.24418575870728</v>
      </c>
      <c r="N1511">
        <v>2.1976742236404201</v>
      </c>
      <c r="O1511">
        <v>0.26190476190476097</v>
      </c>
      <c r="P1511">
        <v>0.25572519083969403</v>
      </c>
      <c r="Q1511">
        <v>5.4418599823477098</v>
      </c>
      <c r="R1511">
        <v>6.1948284217252896</v>
      </c>
      <c r="S1511">
        <v>3.91245037317276E-2</v>
      </c>
      <c r="T1511">
        <v>0.37283350614940419</v>
      </c>
      <c r="U1511">
        <v>1.3837208074773</v>
      </c>
    </row>
    <row r="1512" spans="1:21" x14ac:dyDescent="0.45">
      <c r="A1512">
        <v>1978</v>
      </c>
      <c r="B1512" t="s">
        <v>1875</v>
      </c>
      <c r="C1512" t="s">
        <v>106</v>
      </c>
      <c r="D1512">
        <v>11</v>
      </c>
      <c r="E1512">
        <v>11</v>
      </c>
      <c r="F1512">
        <v>1</v>
      </c>
      <c r="G1512">
        <v>1</v>
      </c>
      <c r="H1512">
        <v>5</v>
      </c>
      <c r="I1512">
        <v>0</v>
      </c>
      <c r="J1512">
        <v>62</v>
      </c>
      <c r="K1512">
        <v>19</v>
      </c>
      <c r="L1512">
        <v>2.7580650252185301</v>
      </c>
      <c r="M1512">
        <v>2.9032263423353002</v>
      </c>
      <c r="N1512">
        <v>1.30645185405088</v>
      </c>
      <c r="O1512">
        <v>0.29880478087649398</v>
      </c>
      <c r="P1512">
        <v>0.29596412556053803</v>
      </c>
      <c r="Q1512">
        <v>5.3709687333203098</v>
      </c>
      <c r="R1512">
        <v>4.9719403258472301</v>
      </c>
      <c r="S1512">
        <v>3.7273578345775597E-2</v>
      </c>
      <c r="T1512">
        <v>0.5489381538196042</v>
      </c>
      <c r="U1512">
        <v>1.53225834734363</v>
      </c>
    </row>
    <row r="1513" spans="1:21" x14ac:dyDescent="0.45">
      <c r="A1513">
        <v>1946</v>
      </c>
      <c r="B1513" t="s">
        <v>1979</v>
      </c>
      <c r="C1513" t="s">
        <v>322</v>
      </c>
      <c r="D1513">
        <v>16</v>
      </c>
      <c r="E1513">
        <v>9</v>
      </c>
      <c r="F1513">
        <v>0.5625</v>
      </c>
      <c r="G1513">
        <v>2</v>
      </c>
      <c r="H1513">
        <v>5</v>
      </c>
      <c r="I1513">
        <v>0</v>
      </c>
      <c r="J1513">
        <v>53.2</v>
      </c>
      <c r="K1513">
        <v>36</v>
      </c>
      <c r="L1513">
        <v>6.0372635046067398</v>
      </c>
      <c r="M1513">
        <v>8.5527899648595493</v>
      </c>
      <c r="N1513">
        <v>0.33540352803370699</v>
      </c>
      <c r="O1513">
        <v>0.23232323232323199</v>
      </c>
      <c r="P1513">
        <v>0.27500000000000002</v>
      </c>
      <c r="Q1513">
        <v>5.8695617405898801</v>
      </c>
      <c r="R1513">
        <v>4.5723169490934801</v>
      </c>
      <c r="S1513">
        <v>3.1575895845889997E-2</v>
      </c>
      <c r="T1513">
        <v>0.31970594543963621</v>
      </c>
      <c r="U1513">
        <v>1.80745234551498</v>
      </c>
    </row>
    <row r="1514" spans="1:21" x14ac:dyDescent="0.45">
      <c r="A1514">
        <v>1976</v>
      </c>
      <c r="B1514" t="s">
        <v>1565</v>
      </c>
      <c r="C1514" t="s">
        <v>54</v>
      </c>
      <c r="D1514">
        <v>21</v>
      </c>
      <c r="E1514">
        <v>21</v>
      </c>
      <c r="F1514">
        <v>1</v>
      </c>
      <c r="G1514">
        <v>10</v>
      </c>
      <c r="H1514">
        <v>3</v>
      </c>
      <c r="I1514">
        <v>0</v>
      </c>
      <c r="J1514">
        <v>121</v>
      </c>
      <c r="K1514">
        <v>63</v>
      </c>
      <c r="L1514">
        <v>4.6859507086856702</v>
      </c>
      <c r="M1514">
        <v>4.76033087866481</v>
      </c>
      <c r="N1514">
        <v>0.89256203974965198</v>
      </c>
      <c r="O1514">
        <v>0.24678111587982801</v>
      </c>
      <c r="P1514">
        <v>0.26342710997442398</v>
      </c>
      <c r="Q1514">
        <v>4.4628101987482598</v>
      </c>
      <c r="R1514">
        <v>4.4920379904757501</v>
      </c>
      <c r="S1514">
        <v>3.10479719191789E-2</v>
      </c>
      <c r="T1514">
        <v>0.2395129262336658</v>
      </c>
      <c r="U1514">
        <v>1.47933893625173</v>
      </c>
    </row>
    <row r="1515" spans="1:21" x14ac:dyDescent="0.45">
      <c r="A1515">
        <v>1944</v>
      </c>
      <c r="B1515" t="s">
        <v>855</v>
      </c>
      <c r="C1515" t="s">
        <v>54</v>
      </c>
      <c r="D1515">
        <v>20</v>
      </c>
      <c r="E1515">
        <v>12</v>
      </c>
      <c r="F1515">
        <v>0.6</v>
      </c>
      <c r="G1515">
        <v>6</v>
      </c>
      <c r="H1515">
        <v>4</v>
      </c>
      <c r="I1515">
        <v>0</v>
      </c>
      <c r="J1515">
        <v>112.2</v>
      </c>
      <c r="K1515">
        <v>19</v>
      </c>
      <c r="L1515">
        <v>1.5177509996648</v>
      </c>
      <c r="M1515">
        <v>2.6360938415230701</v>
      </c>
      <c r="N1515">
        <v>0.87869794717435901</v>
      </c>
      <c r="O1515">
        <v>0.26036866359446997</v>
      </c>
      <c r="P1515">
        <v>0.25247524752475198</v>
      </c>
      <c r="Q1515">
        <v>2.7958571046456901</v>
      </c>
      <c r="R1515">
        <v>4.5116389455877597</v>
      </c>
      <c r="S1515">
        <v>2.9015081003308199E-2</v>
      </c>
      <c r="T1515">
        <v>0.23502215612679639</v>
      </c>
      <c r="U1515">
        <v>1.2958575786611699</v>
      </c>
    </row>
    <row r="1516" spans="1:21" x14ac:dyDescent="0.45">
      <c r="A1516">
        <v>1943</v>
      </c>
      <c r="B1516" t="s">
        <v>1722</v>
      </c>
      <c r="C1516" t="s">
        <v>106</v>
      </c>
      <c r="D1516">
        <v>23</v>
      </c>
      <c r="E1516">
        <v>12</v>
      </c>
      <c r="F1516">
        <v>0.52173913043478259</v>
      </c>
      <c r="G1516">
        <v>5</v>
      </c>
      <c r="H1516">
        <v>6</v>
      </c>
      <c r="I1516">
        <v>1</v>
      </c>
      <c r="J1516">
        <v>100.2</v>
      </c>
      <c r="K1516">
        <v>32</v>
      </c>
      <c r="L1516">
        <v>2.8609261404639699</v>
      </c>
      <c r="M1516">
        <v>4.9172168039224502</v>
      </c>
      <c r="N1516">
        <v>0.53642365133699499</v>
      </c>
      <c r="O1516">
        <v>0.27806122448979498</v>
      </c>
      <c r="P1516">
        <v>0.290960451977401</v>
      </c>
      <c r="Q1516">
        <v>4.9172168039224502</v>
      </c>
      <c r="R1516">
        <v>4.46227658634945</v>
      </c>
      <c r="S1516">
        <v>2.5759113952517499E-2</v>
      </c>
      <c r="T1516">
        <v>0.18143375914381893</v>
      </c>
      <c r="U1516">
        <v>1.62913849665309</v>
      </c>
    </row>
    <row r="1517" spans="1:21" x14ac:dyDescent="0.45">
      <c r="A1517">
        <v>2011</v>
      </c>
      <c r="B1517" t="s">
        <v>1682</v>
      </c>
      <c r="C1517" t="s">
        <v>196</v>
      </c>
      <c r="D1517">
        <v>25</v>
      </c>
      <c r="E1517">
        <v>25</v>
      </c>
      <c r="F1517">
        <v>1</v>
      </c>
      <c r="G1517">
        <v>6</v>
      </c>
      <c r="H1517">
        <v>11</v>
      </c>
      <c r="I1517">
        <v>0</v>
      </c>
      <c r="J1517">
        <v>136.19999999999999</v>
      </c>
      <c r="K1517">
        <v>72</v>
      </c>
      <c r="L1517">
        <v>4.7414637675560698</v>
      </c>
      <c r="M1517">
        <v>4.6097564406795097</v>
      </c>
      <c r="N1517">
        <v>0.85609762469762396</v>
      </c>
      <c r="O1517">
        <v>0.29588014981273397</v>
      </c>
      <c r="P1517">
        <v>0.32293986636971</v>
      </c>
      <c r="Q1517">
        <v>4.8073174309943498</v>
      </c>
      <c r="R1517">
        <v>4.8766059357690299</v>
      </c>
      <c r="S1517">
        <v>2.5127535685896801E-2</v>
      </c>
      <c r="T1517">
        <v>0.16282643124461127</v>
      </c>
      <c r="U1517">
        <v>1.66829280710306</v>
      </c>
    </row>
    <row r="1518" spans="1:21" x14ac:dyDescent="0.45">
      <c r="A1518">
        <v>1946</v>
      </c>
      <c r="B1518" t="s">
        <v>1068</v>
      </c>
      <c r="C1518" t="s">
        <v>564</v>
      </c>
      <c r="D1518">
        <v>38</v>
      </c>
      <c r="E1518">
        <v>27</v>
      </c>
      <c r="F1518">
        <v>0.71052631578947367</v>
      </c>
      <c r="G1518">
        <v>9</v>
      </c>
      <c r="H1518">
        <v>10</v>
      </c>
      <c r="I1518">
        <v>1</v>
      </c>
      <c r="J1518">
        <v>186.2</v>
      </c>
      <c r="K1518">
        <v>71</v>
      </c>
      <c r="L1518">
        <v>3.4232136327881002</v>
      </c>
      <c r="M1518">
        <v>5.5928560761044999</v>
      </c>
      <c r="N1518">
        <v>0.67499987125399097</v>
      </c>
      <c r="O1518">
        <v>0.22046109510086401</v>
      </c>
      <c r="P1518">
        <v>0.22824302134646901</v>
      </c>
      <c r="Q1518">
        <v>3.4232136327881002</v>
      </c>
      <c r="R1518">
        <v>4.7213860443660902</v>
      </c>
      <c r="S1518">
        <v>2.4297686293721199E-2</v>
      </c>
      <c r="T1518">
        <v>0.10358487314691668</v>
      </c>
      <c r="U1518">
        <v>1.44107115370891</v>
      </c>
    </row>
    <row r="1519" spans="1:21" x14ac:dyDescent="0.45">
      <c r="A1519">
        <v>2018</v>
      </c>
      <c r="B1519" t="s">
        <v>685</v>
      </c>
      <c r="C1519" t="s">
        <v>210</v>
      </c>
      <c r="D1519">
        <v>12</v>
      </c>
      <c r="E1519">
        <v>12</v>
      </c>
      <c r="F1519">
        <v>1</v>
      </c>
      <c r="G1519">
        <v>1</v>
      </c>
      <c r="H1519">
        <v>8</v>
      </c>
      <c r="I1519">
        <v>0</v>
      </c>
      <c r="J1519">
        <v>53.1</v>
      </c>
      <c r="K1519">
        <v>53</v>
      </c>
      <c r="L1519">
        <v>8.9437489338220395</v>
      </c>
      <c r="M1519">
        <v>5.3999993562699098</v>
      </c>
      <c r="N1519">
        <v>1.8562497787177801</v>
      </c>
      <c r="O1519">
        <v>0.26415094339622602</v>
      </c>
      <c r="P1519">
        <v>0.304054054054054</v>
      </c>
      <c r="Q1519">
        <v>6.9187491752208201</v>
      </c>
      <c r="R1519">
        <v>5.87918125167492</v>
      </c>
      <c r="S1519">
        <v>2.4236299097537901E-2</v>
      </c>
      <c r="T1519">
        <v>0.3271900378167617</v>
      </c>
      <c r="U1519">
        <v>1.6499998033046901</v>
      </c>
    </row>
    <row r="1520" spans="1:21" x14ac:dyDescent="0.45">
      <c r="A1520">
        <v>1971</v>
      </c>
      <c r="B1520" t="s">
        <v>1763</v>
      </c>
      <c r="C1520" t="s">
        <v>168</v>
      </c>
      <c r="D1520">
        <v>18</v>
      </c>
      <c r="E1520">
        <v>12</v>
      </c>
      <c r="F1520">
        <v>0.66666666666666663</v>
      </c>
      <c r="G1520">
        <v>2</v>
      </c>
      <c r="H1520">
        <v>5</v>
      </c>
      <c r="I1520">
        <v>1</v>
      </c>
      <c r="J1520">
        <v>68</v>
      </c>
      <c r="K1520">
        <v>35</v>
      </c>
      <c r="L1520">
        <v>4.6323529411764701</v>
      </c>
      <c r="M1520">
        <v>4.8970588235294104</v>
      </c>
      <c r="N1520">
        <v>0.92647058823529405</v>
      </c>
      <c r="O1520">
        <v>0.27340823970037398</v>
      </c>
      <c r="P1520">
        <v>0.293333333333333</v>
      </c>
      <c r="Q1520">
        <v>5.0294117647058796</v>
      </c>
      <c r="R1520">
        <v>4.5688796828774798</v>
      </c>
      <c r="S1520">
        <v>1.8671039491891799E-2</v>
      </c>
      <c r="T1520">
        <v>0.16803935542702619</v>
      </c>
      <c r="U1520">
        <v>1.6176470588235199</v>
      </c>
    </row>
    <row r="1521" spans="1:21" x14ac:dyDescent="0.45">
      <c r="A1521">
        <v>2016</v>
      </c>
      <c r="B1521" t="s">
        <v>832</v>
      </c>
      <c r="C1521" t="s">
        <v>43</v>
      </c>
      <c r="D1521">
        <v>8</v>
      </c>
      <c r="E1521">
        <v>8</v>
      </c>
      <c r="F1521">
        <v>1</v>
      </c>
      <c r="G1521">
        <v>5</v>
      </c>
      <c r="H1521">
        <v>1</v>
      </c>
      <c r="I1521">
        <v>0</v>
      </c>
      <c r="J1521">
        <v>47</v>
      </c>
      <c r="K1521">
        <v>29</v>
      </c>
      <c r="L1521">
        <v>5.5531914893616996</v>
      </c>
      <c r="M1521">
        <v>2.87234042553191</v>
      </c>
      <c r="N1521">
        <v>1.3404255319148899</v>
      </c>
      <c r="O1521">
        <v>0.22413793103448201</v>
      </c>
      <c r="P1521">
        <v>0.231884057971014</v>
      </c>
      <c r="Q1521">
        <v>2.6808510638297798</v>
      </c>
      <c r="R1521">
        <v>4.9337944253962096</v>
      </c>
      <c r="S1521">
        <v>1.4514452777802901E-2</v>
      </c>
      <c r="T1521">
        <v>0.29391766875050873</v>
      </c>
      <c r="U1521">
        <v>1.1489361702127601</v>
      </c>
    </row>
    <row r="1522" spans="1:21" x14ac:dyDescent="0.45">
      <c r="A1522">
        <v>1921</v>
      </c>
      <c r="B1522" t="s">
        <v>1401</v>
      </c>
      <c r="C1522" t="s">
        <v>30</v>
      </c>
      <c r="D1522">
        <v>38</v>
      </c>
      <c r="E1522">
        <v>20</v>
      </c>
      <c r="F1522">
        <v>0.52631578947368418</v>
      </c>
      <c r="G1522">
        <v>9</v>
      </c>
      <c r="H1522">
        <v>10</v>
      </c>
      <c r="I1522">
        <v>3</v>
      </c>
      <c r="J1522">
        <v>177.1</v>
      </c>
      <c r="K1522">
        <v>42</v>
      </c>
      <c r="L1522">
        <v>2.1315793753331498</v>
      </c>
      <c r="M1522">
        <v>3.5526322922219302</v>
      </c>
      <c r="N1522">
        <v>0.60902267866661597</v>
      </c>
      <c r="O1522">
        <v>0.27272727272727199</v>
      </c>
      <c r="P1522">
        <v>0.27699530516431897</v>
      </c>
      <c r="Q1522">
        <v>4.1109030809996598</v>
      </c>
      <c r="R1522">
        <v>4.8619265227625998</v>
      </c>
      <c r="S1522">
        <v>9.4869062304496696E-3</v>
      </c>
      <c r="T1522">
        <v>4.0444179192969644E-2</v>
      </c>
      <c r="U1522">
        <v>1.4605266090245701</v>
      </c>
    </row>
    <row r="1523" spans="1:21" x14ac:dyDescent="0.45">
      <c r="A1523">
        <v>2003</v>
      </c>
      <c r="B1523" t="s">
        <v>2099</v>
      </c>
      <c r="C1523" t="s">
        <v>82</v>
      </c>
      <c r="D1523">
        <v>11</v>
      </c>
      <c r="E1523">
        <v>11</v>
      </c>
      <c r="F1523">
        <v>1</v>
      </c>
      <c r="G1523">
        <v>1</v>
      </c>
      <c r="H1523">
        <v>5</v>
      </c>
      <c r="I1523">
        <v>0</v>
      </c>
      <c r="J1523">
        <v>50.2</v>
      </c>
      <c r="K1523">
        <v>30</v>
      </c>
      <c r="L1523">
        <v>5.3289480371159001</v>
      </c>
      <c r="M1523">
        <v>4.4407900309299198</v>
      </c>
      <c r="N1523">
        <v>1.59868441113477</v>
      </c>
      <c r="O1523">
        <v>0.3125</v>
      </c>
      <c r="P1523">
        <v>0.33136094674556199</v>
      </c>
      <c r="Q1523">
        <v>7.1052640494878698</v>
      </c>
      <c r="R1523">
        <v>5.9328381414559201</v>
      </c>
      <c r="S1523">
        <v>7.6101114973425796E-3</v>
      </c>
      <c r="T1523">
        <v>0.11207618750631798</v>
      </c>
      <c r="U1523">
        <v>1.7763160123719599</v>
      </c>
    </row>
    <row r="1524" spans="1:21" x14ac:dyDescent="0.45">
      <c r="A1524">
        <v>1989</v>
      </c>
      <c r="B1524" t="s">
        <v>1960</v>
      </c>
      <c r="C1524" t="s">
        <v>106</v>
      </c>
      <c r="D1524">
        <v>11</v>
      </c>
      <c r="E1524">
        <v>11</v>
      </c>
      <c r="F1524">
        <v>1</v>
      </c>
      <c r="G1524">
        <v>2</v>
      </c>
      <c r="H1524">
        <v>2</v>
      </c>
      <c r="I1524">
        <v>0</v>
      </c>
      <c r="J1524">
        <v>50</v>
      </c>
      <c r="K1524">
        <v>33</v>
      </c>
      <c r="L1524">
        <v>5.9400013595584102</v>
      </c>
      <c r="M1524">
        <v>4.5000010299684901</v>
      </c>
      <c r="N1524">
        <v>1.2600002883911701</v>
      </c>
      <c r="O1524">
        <v>0.28985507246376802</v>
      </c>
      <c r="P1524">
        <v>0.31736526946107702</v>
      </c>
      <c r="Q1524">
        <v>5.7600013183596701</v>
      </c>
      <c r="R1524">
        <v>4.8826411521912698</v>
      </c>
      <c r="S1524">
        <v>7.1625849232077599E-3</v>
      </c>
      <c r="T1524">
        <v>0.10548534159633247</v>
      </c>
      <c r="U1524">
        <v>1.7000003890992099</v>
      </c>
    </row>
    <row r="1525" spans="1:21" x14ac:dyDescent="0.45">
      <c r="A1525">
        <v>1996</v>
      </c>
      <c r="B1525" t="s">
        <v>1016</v>
      </c>
      <c r="C1525" t="s">
        <v>379</v>
      </c>
      <c r="D1525">
        <v>11</v>
      </c>
      <c r="E1525">
        <v>11</v>
      </c>
      <c r="F1525">
        <v>1</v>
      </c>
      <c r="G1525">
        <v>2</v>
      </c>
      <c r="H1525">
        <v>4</v>
      </c>
      <c r="I1525">
        <v>0</v>
      </c>
      <c r="J1525">
        <v>49</v>
      </c>
      <c r="K1525">
        <v>26</v>
      </c>
      <c r="L1525">
        <v>4.7755102040816304</v>
      </c>
      <c r="M1525">
        <v>3.8571428571428501</v>
      </c>
      <c r="N1525">
        <v>1.28571428571428</v>
      </c>
      <c r="O1525">
        <v>0.278947368421052</v>
      </c>
      <c r="P1525">
        <v>0.29299363057324801</v>
      </c>
      <c r="Q1525">
        <v>3.3061224489795902</v>
      </c>
      <c r="R1525">
        <v>5.3756545086296201</v>
      </c>
      <c r="S1525">
        <v>2.6647706981748299E-3</v>
      </c>
      <c r="T1525">
        <v>3.924480482766568E-2</v>
      </c>
      <c r="U1525">
        <v>1.5102040816326501</v>
      </c>
    </row>
    <row r="1526" spans="1:21" x14ac:dyDescent="0.45">
      <c r="A1526">
        <v>1972</v>
      </c>
      <c r="B1526" t="s">
        <v>1236</v>
      </c>
      <c r="C1526" t="s">
        <v>82</v>
      </c>
      <c r="D1526">
        <v>24</v>
      </c>
      <c r="E1526">
        <v>16</v>
      </c>
      <c r="F1526">
        <v>0.66666666666666663</v>
      </c>
      <c r="G1526">
        <v>2</v>
      </c>
      <c r="H1526">
        <v>9</v>
      </c>
      <c r="I1526">
        <v>0</v>
      </c>
      <c r="J1526">
        <v>104.2</v>
      </c>
      <c r="K1526">
        <v>78</v>
      </c>
      <c r="L1526">
        <v>6.7070040879448198</v>
      </c>
      <c r="M1526">
        <v>6.2770679284611797</v>
      </c>
      <c r="N1526">
        <v>0.68789785517382795</v>
      </c>
      <c r="O1526">
        <v>0.21558441558441499</v>
      </c>
      <c r="P1526">
        <v>0.25083612040133701</v>
      </c>
      <c r="Q1526">
        <v>3.7834382034560501</v>
      </c>
      <c r="R1526">
        <v>4.0229537650710698</v>
      </c>
      <c r="S1526">
        <v>2.4028380867093801E-3</v>
      </c>
      <c r="T1526">
        <v>1.6219157085288316E-2</v>
      </c>
      <c r="U1526">
        <v>1.4904453528766199</v>
      </c>
    </row>
    <row r="1527" spans="1:21" x14ac:dyDescent="0.45">
      <c r="A1527">
        <v>1996</v>
      </c>
      <c r="B1527" t="s">
        <v>1976</v>
      </c>
      <c r="C1527" t="s">
        <v>37</v>
      </c>
      <c r="D1527">
        <v>10</v>
      </c>
      <c r="E1527">
        <v>10</v>
      </c>
      <c r="F1527">
        <v>1</v>
      </c>
      <c r="G1527">
        <v>1</v>
      </c>
      <c r="H1527">
        <v>4</v>
      </c>
      <c r="I1527">
        <v>0</v>
      </c>
      <c r="J1527">
        <v>54</v>
      </c>
      <c r="K1527">
        <v>24</v>
      </c>
      <c r="L1527">
        <v>4.00000056514041</v>
      </c>
      <c r="M1527">
        <v>3.8333338749262298</v>
      </c>
      <c r="N1527">
        <v>1.3333335217134701</v>
      </c>
      <c r="O1527">
        <v>0.28506787330316702</v>
      </c>
      <c r="P1527">
        <v>0.29100529100529099</v>
      </c>
      <c r="Q1527">
        <v>5.8333341574964397</v>
      </c>
      <c r="R1527">
        <v>5.4863880178402198</v>
      </c>
      <c r="S1527">
        <v>2.2219258826225901E-3</v>
      </c>
      <c r="T1527">
        <v>3.5995199298485964E-2</v>
      </c>
      <c r="U1527">
        <v>1.5925928176022</v>
      </c>
    </row>
    <row r="1528" spans="1:21" x14ac:dyDescent="0.45">
      <c r="A1528">
        <v>1992</v>
      </c>
      <c r="B1528" t="s">
        <v>1311</v>
      </c>
      <c r="C1528" t="s">
        <v>68</v>
      </c>
      <c r="D1528">
        <v>16</v>
      </c>
      <c r="E1528">
        <v>16</v>
      </c>
      <c r="F1528">
        <v>1</v>
      </c>
      <c r="G1528">
        <v>7</v>
      </c>
      <c r="H1528">
        <v>6</v>
      </c>
      <c r="I1528">
        <v>0</v>
      </c>
      <c r="J1528">
        <v>96.1</v>
      </c>
      <c r="K1528">
        <v>54</v>
      </c>
      <c r="L1528">
        <v>5.0449829653298597</v>
      </c>
      <c r="M1528">
        <v>3.923875639701</v>
      </c>
      <c r="N1528">
        <v>0.93425610469071496</v>
      </c>
      <c r="O1528">
        <v>0.24797843665768099</v>
      </c>
      <c r="P1528">
        <v>0.26710097719869702</v>
      </c>
      <c r="Q1528">
        <v>3.923875639701</v>
      </c>
      <c r="R1528">
        <v>4.3196504945369396</v>
      </c>
      <c r="S1528">
        <v>5.4603966418653705E-4</v>
      </c>
      <c r="T1528">
        <v>5.5286515998886872E-3</v>
      </c>
      <c r="U1528">
        <v>1.3910035336506199</v>
      </c>
    </row>
    <row r="1529" spans="1:21" x14ac:dyDescent="0.45">
      <c r="A1529">
        <v>2006</v>
      </c>
      <c r="B1529" t="s">
        <v>2007</v>
      </c>
      <c r="C1529" t="s">
        <v>43</v>
      </c>
      <c r="D1529">
        <v>8</v>
      </c>
      <c r="E1529">
        <v>8</v>
      </c>
      <c r="F1529">
        <v>1</v>
      </c>
      <c r="G1529">
        <v>2</v>
      </c>
      <c r="H1529">
        <v>3</v>
      </c>
      <c r="I1529">
        <v>0</v>
      </c>
      <c r="J1529">
        <v>45</v>
      </c>
      <c r="K1529">
        <v>23</v>
      </c>
      <c r="L1529">
        <v>4.5999999999999996</v>
      </c>
      <c r="M1529">
        <v>4.2</v>
      </c>
      <c r="N1529">
        <v>1.4</v>
      </c>
      <c r="O1529">
        <v>0.26881720430107497</v>
      </c>
      <c r="P1529">
        <v>0.27564102564102499</v>
      </c>
      <c r="Q1529">
        <v>6</v>
      </c>
      <c r="R1529">
        <v>5.6134144465128504</v>
      </c>
      <c r="S1529">
        <v>-1.41324347350746E-3</v>
      </c>
      <c r="T1529">
        <v>-2.8618180338526065E-2</v>
      </c>
      <c r="U1529">
        <v>1.57777777777777</v>
      </c>
    </row>
    <row r="1530" spans="1:21" x14ac:dyDescent="0.45">
      <c r="A1530">
        <v>1952</v>
      </c>
      <c r="B1530" t="s">
        <v>1603</v>
      </c>
      <c r="C1530" t="s">
        <v>46</v>
      </c>
      <c r="D1530">
        <v>12</v>
      </c>
      <c r="E1530">
        <v>6</v>
      </c>
      <c r="F1530">
        <v>0.5</v>
      </c>
      <c r="G1530">
        <v>6</v>
      </c>
      <c r="H1530">
        <v>2</v>
      </c>
      <c r="I1530">
        <v>1</v>
      </c>
      <c r="J1530">
        <v>60.2</v>
      </c>
      <c r="K1530">
        <v>31</v>
      </c>
      <c r="L1530">
        <v>4.5988986890925396</v>
      </c>
      <c r="M1530">
        <v>3.2637345535495399</v>
      </c>
      <c r="N1530">
        <v>1.1868125649271</v>
      </c>
      <c r="O1530">
        <v>0.268085106382978</v>
      </c>
      <c r="P1530">
        <v>0.280612244897959</v>
      </c>
      <c r="Q1530">
        <v>4.5988986890925396</v>
      </c>
      <c r="R1530">
        <v>4.2698700165382304</v>
      </c>
      <c r="S1530">
        <v>-2.2513351868837998E-3</v>
      </c>
      <c r="T1530">
        <v>-3.0393025022931296E-2</v>
      </c>
      <c r="U1530">
        <v>1.40109816692783</v>
      </c>
    </row>
    <row r="1531" spans="1:21" x14ac:dyDescent="0.45">
      <c r="A1531">
        <v>1993</v>
      </c>
      <c r="B1531" t="s">
        <v>1605</v>
      </c>
      <c r="C1531" t="s">
        <v>43</v>
      </c>
      <c r="D1531">
        <v>7</v>
      </c>
      <c r="E1531">
        <v>7</v>
      </c>
      <c r="F1531">
        <v>1</v>
      </c>
      <c r="G1531">
        <v>5</v>
      </c>
      <c r="H1531">
        <v>2</v>
      </c>
      <c r="I1531">
        <v>0</v>
      </c>
      <c r="J1531">
        <v>45</v>
      </c>
      <c r="K1531">
        <v>18</v>
      </c>
      <c r="L1531">
        <v>3.6</v>
      </c>
      <c r="M1531">
        <v>3.4</v>
      </c>
      <c r="N1531">
        <v>1.2</v>
      </c>
      <c r="O1531">
        <v>0.28651685393258403</v>
      </c>
      <c r="P1531">
        <v>0.29220779220779203</v>
      </c>
      <c r="Q1531">
        <v>4.5999999999999996</v>
      </c>
      <c r="R1531">
        <v>5.1883477210998503</v>
      </c>
      <c r="S1531">
        <v>-3.5063442774116902E-3</v>
      </c>
      <c r="T1531">
        <v>-8.1146824705813414E-2</v>
      </c>
      <c r="U1531">
        <v>1.51111111111111</v>
      </c>
    </row>
    <row r="1532" spans="1:21" x14ac:dyDescent="0.45">
      <c r="A1532">
        <v>1980</v>
      </c>
      <c r="B1532" t="s">
        <v>1769</v>
      </c>
      <c r="C1532" t="s">
        <v>140</v>
      </c>
      <c r="D1532">
        <v>10</v>
      </c>
      <c r="E1532">
        <v>10</v>
      </c>
      <c r="F1532">
        <v>1</v>
      </c>
      <c r="G1532">
        <v>2</v>
      </c>
      <c r="H1532">
        <v>4</v>
      </c>
      <c r="I1532">
        <v>0</v>
      </c>
      <c r="J1532">
        <v>50</v>
      </c>
      <c r="K1532">
        <v>21</v>
      </c>
      <c r="L1532">
        <v>3.7799997116088999</v>
      </c>
      <c r="M1532">
        <v>5.2199996017456298</v>
      </c>
      <c r="N1532">
        <v>1.0799999176025401</v>
      </c>
      <c r="O1532">
        <v>0.308457711442786</v>
      </c>
      <c r="P1532">
        <v>0.32183908045977</v>
      </c>
      <c r="Q1532">
        <v>5.03999961547854</v>
      </c>
      <c r="R1532">
        <v>5.2724120792389</v>
      </c>
      <c r="S1532">
        <v>-4.7451024875044797E-3</v>
      </c>
      <c r="T1532">
        <v>-7.6870660297572571E-2</v>
      </c>
      <c r="U1532">
        <v>1.8199998611450301</v>
      </c>
    </row>
    <row r="1533" spans="1:21" x14ac:dyDescent="0.45">
      <c r="A1533">
        <v>2011</v>
      </c>
      <c r="B1533" t="s">
        <v>2087</v>
      </c>
      <c r="C1533" t="s">
        <v>762</v>
      </c>
      <c r="D1533">
        <v>12</v>
      </c>
      <c r="E1533">
        <v>12</v>
      </c>
      <c r="F1533">
        <v>1</v>
      </c>
      <c r="G1533">
        <v>3</v>
      </c>
      <c r="H1533">
        <v>9</v>
      </c>
      <c r="I1533">
        <v>0</v>
      </c>
      <c r="J1533">
        <v>59.1</v>
      </c>
      <c r="K1533">
        <v>48</v>
      </c>
      <c r="L1533">
        <v>7.2808990324405896</v>
      </c>
      <c r="M1533">
        <v>2.7303371371652201</v>
      </c>
      <c r="N1533">
        <v>1.8202247581101401</v>
      </c>
      <c r="O1533">
        <v>0.30081300813008099</v>
      </c>
      <c r="P1533">
        <v>0.33333333333333298</v>
      </c>
      <c r="Q1533">
        <v>6.8258428429130502</v>
      </c>
      <c r="R1533">
        <v>5.1489818369103597</v>
      </c>
      <c r="S1533">
        <v>-5.8550238609313904E-3</v>
      </c>
      <c r="T1533">
        <v>-7.9042822122573769E-2</v>
      </c>
      <c r="U1533">
        <v>1.5505618309827101</v>
      </c>
    </row>
    <row r="1534" spans="1:21" x14ac:dyDescent="0.45">
      <c r="A1534">
        <v>1971</v>
      </c>
      <c r="B1534" t="s">
        <v>1701</v>
      </c>
      <c r="C1534" t="s">
        <v>753</v>
      </c>
      <c r="D1534">
        <v>16</v>
      </c>
      <c r="E1534">
        <v>12</v>
      </c>
      <c r="F1534">
        <v>0.75</v>
      </c>
      <c r="G1534">
        <v>1</v>
      </c>
      <c r="H1534">
        <v>6</v>
      </c>
      <c r="I1534">
        <v>0</v>
      </c>
      <c r="J1534">
        <v>66.2</v>
      </c>
      <c r="K1534">
        <v>41</v>
      </c>
      <c r="L1534">
        <v>5.5349970439926599</v>
      </c>
      <c r="M1534">
        <v>7.2899961067220502</v>
      </c>
      <c r="N1534">
        <v>0.40499978370678003</v>
      </c>
      <c r="O1534">
        <v>0.21721311475409799</v>
      </c>
      <c r="P1534">
        <v>0.25</v>
      </c>
      <c r="Q1534">
        <v>4.8599974044813603</v>
      </c>
      <c r="R1534">
        <v>4.3712315986638703</v>
      </c>
      <c r="S1534">
        <v>-1.07349744066596E-2</v>
      </c>
      <c r="T1534">
        <v>-0.10869161586742844</v>
      </c>
      <c r="U1534">
        <v>1.60499914283798</v>
      </c>
    </row>
    <row r="1535" spans="1:21" x14ac:dyDescent="0.45">
      <c r="A1535">
        <v>2006</v>
      </c>
      <c r="B1535" t="s">
        <v>1701</v>
      </c>
      <c r="C1535" t="s">
        <v>73</v>
      </c>
      <c r="D1535">
        <v>16</v>
      </c>
      <c r="E1535">
        <v>16</v>
      </c>
      <c r="F1535">
        <v>1</v>
      </c>
      <c r="G1535">
        <v>4</v>
      </c>
      <c r="H1535">
        <v>5</v>
      </c>
      <c r="I1535">
        <v>0</v>
      </c>
      <c r="J1535">
        <v>89.1</v>
      </c>
      <c r="K1535">
        <v>35</v>
      </c>
      <c r="L1535">
        <v>3.52611960374744</v>
      </c>
      <c r="M1535">
        <v>2.9216419573907402</v>
      </c>
      <c r="N1535">
        <v>1.30970156710619</v>
      </c>
      <c r="O1535">
        <v>0.28011204481792701</v>
      </c>
      <c r="P1535">
        <v>0.28155339805825202</v>
      </c>
      <c r="Q1535">
        <v>5.1380599940319902</v>
      </c>
      <c r="R1535">
        <v>5.4303299994159602</v>
      </c>
      <c r="S1535">
        <v>-1.3145122677087701E-2</v>
      </c>
      <c r="T1535">
        <v>-0.13309436710551298</v>
      </c>
      <c r="U1535">
        <v>1.44402993296323</v>
      </c>
    </row>
    <row r="1536" spans="1:21" x14ac:dyDescent="0.45">
      <c r="A1536">
        <v>1957</v>
      </c>
      <c r="B1536" t="s">
        <v>993</v>
      </c>
      <c r="C1536" t="s">
        <v>37</v>
      </c>
      <c r="D1536">
        <v>11</v>
      </c>
      <c r="E1536">
        <v>8</v>
      </c>
      <c r="F1536">
        <v>0.72727272727272729</v>
      </c>
      <c r="G1536">
        <v>3</v>
      </c>
      <c r="H1536">
        <v>3</v>
      </c>
      <c r="I1536">
        <v>0</v>
      </c>
      <c r="J1536">
        <v>47</v>
      </c>
      <c r="K1536">
        <v>28</v>
      </c>
      <c r="L1536">
        <v>5.3617021276595702</v>
      </c>
      <c r="M1536">
        <v>5.7446808510638299</v>
      </c>
      <c r="N1536">
        <v>0.95744680851063801</v>
      </c>
      <c r="O1536">
        <v>0.266666666666666</v>
      </c>
      <c r="P1536">
        <v>0.29251700680272102</v>
      </c>
      <c r="Q1536">
        <v>3.2553191489361701</v>
      </c>
      <c r="R1536">
        <v>4.7543339607563402</v>
      </c>
      <c r="S1536">
        <v>-1.5588207170367199E-2</v>
      </c>
      <c r="T1536">
        <v>-0.22957177832722603</v>
      </c>
      <c r="U1536">
        <v>1.6595744680850999</v>
      </c>
    </row>
    <row r="1537" spans="1:21" x14ac:dyDescent="0.45">
      <c r="A1537">
        <v>2017</v>
      </c>
      <c r="B1537" t="s">
        <v>1964</v>
      </c>
      <c r="C1537" t="s">
        <v>102</v>
      </c>
      <c r="D1537">
        <v>10</v>
      </c>
      <c r="E1537">
        <v>10</v>
      </c>
      <c r="F1537">
        <v>1</v>
      </c>
      <c r="G1537">
        <v>3</v>
      </c>
      <c r="H1537">
        <v>6</v>
      </c>
      <c r="I1537">
        <v>0</v>
      </c>
      <c r="J1537">
        <v>51.1</v>
      </c>
      <c r="K1537">
        <v>39</v>
      </c>
      <c r="L1537">
        <v>6.8376630151588103</v>
      </c>
      <c r="M1537">
        <v>3.6818185466239699</v>
      </c>
      <c r="N1537">
        <v>1.57792223426741</v>
      </c>
      <c r="O1537">
        <v>0.28640776699029102</v>
      </c>
      <c r="P1537">
        <v>0.316455696202531</v>
      </c>
      <c r="Q1537">
        <v>5.7857148589805298</v>
      </c>
      <c r="R1537">
        <v>5.3784191350346697</v>
      </c>
      <c r="S1537">
        <v>-1.8775146454572601E-2</v>
      </c>
      <c r="T1537">
        <v>-0.30415737256407616</v>
      </c>
      <c r="U1537">
        <v>1.5584417128567101</v>
      </c>
    </row>
    <row r="1538" spans="1:21" x14ac:dyDescent="0.45">
      <c r="A1538">
        <v>1944</v>
      </c>
      <c r="B1538" t="s">
        <v>1901</v>
      </c>
      <c r="C1538" t="s">
        <v>322</v>
      </c>
      <c r="D1538">
        <v>39</v>
      </c>
      <c r="E1538">
        <v>31</v>
      </c>
      <c r="F1538">
        <v>0.79487179487179482</v>
      </c>
      <c r="G1538">
        <v>9</v>
      </c>
      <c r="H1538">
        <v>16</v>
      </c>
      <c r="I1538">
        <v>2</v>
      </c>
      <c r="J1538">
        <v>197.2</v>
      </c>
      <c r="K1538">
        <v>92</v>
      </c>
      <c r="L1538">
        <v>4.1888693972689302</v>
      </c>
      <c r="M1538">
        <v>6.2377729068026504</v>
      </c>
      <c r="N1538">
        <v>0.54637426920899101</v>
      </c>
      <c r="O1538">
        <v>0.252830188679245</v>
      </c>
      <c r="P1538">
        <v>0.27351664254703301</v>
      </c>
      <c r="Q1538">
        <v>5.4637426920899097</v>
      </c>
      <c r="R1538">
        <v>4.7485600342674203</v>
      </c>
      <c r="S1538">
        <v>-1.9827740266919101E-2</v>
      </c>
      <c r="T1538">
        <v>-8.2361382647202427E-2</v>
      </c>
      <c r="U1538">
        <v>1.7099491017836901</v>
      </c>
    </row>
    <row r="1539" spans="1:21" x14ac:dyDescent="0.45">
      <c r="A1539">
        <v>1933</v>
      </c>
      <c r="B1539" t="s">
        <v>1513</v>
      </c>
      <c r="C1539" t="s">
        <v>46</v>
      </c>
      <c r="D1539">
        <v>14</v>
      </c>
      <c r="E1539">
        <v>8</v>
      </c>
      <c r="F1539">
        <v>0.5714285714285714</v>
      </c>
      <c r="G1539">
        <v>3</v>
      </c>
      <c r="H1539">
        <v>3</v>
      </c>
      <c r="I1539">
        <v>0</v>
      </c>
      <c r="J1539">
        <v>62</v>
      </c>
      <c r="K1539">
        <v>23</v>
      </c>
      <c r="L1539">
        <v>3.3387096774193501</v>
      </c>
      <c r="M1539">
        <v>7.2580645161290303</v>
      </c>
      <c r="N1539">
        <v>0.14516129032257999</v>
      </c>
      <c r="O1539">
        <v>0.244813278008298</v>
      </c>
      <c r="P1539">
        <v>0.26728110599078297</v>
      </c>
      <c r="Q1539">
        <v>4.3548387096774102</v>
      </c>
      <c r="R1539">
        <v>4.7872627612083196</v>
      </c>
      <c r="S1539">
        <v>-2.35844533890485E-2</v>
      </c>
      <c r="T1539">
        <v>-0.27290581778756123</v>
      </c>
      <c r="U1539">
        <v>1.75806451612903</v>
      </c>
    </row>
    <row r="1540" spans="1:21" x14ac:dyDescent="0.45">
      <c r="A1540">
        <v>1987</v>
      </c>
      <c r="B1540" t="s">
        <v>1919</v>
      </c>
      <c r="C1540" t="s">
        <v>102</v>
      </c>
      <c r="D1540">
        <v>9</v>
      </c>
      <c r="E1540">
        <v>9</v>
      </c>
      <c r="F1540">
        <v>1</v>
      </c>
      <c r="G1540">
        <v>2</v>
      </c>
      <c r="H1540">
        <v>4</v>
      </c>
      <c r="I1540">
        <v>0</v>
      </c>
      <c r="J1540">
        <v>50.1</v>
      </c>
      <c r="K1540">
        <v>20</v>
      </c>
      <c r="L1540">
        <v>3.5761590307414801</v>
      </c>
      <c r="M1540">
        <v>5.9006624007234398</v>
      </c>
      <c r="N1540">
        <v>0.89403975768537103</v>
      </c>
      <c r="O1540">
        <v>0.27227722772277202</v>
      </c>
      <c r="P1540">
        <v>0.28248587570621397</v>
      </c>
      <c r="Q1540">
        <v>5.5430464976492999</v>
      </c>
      <c r="R1540">
        <v>5.5133612883456404</v>
      </c>
      <c r="S1540">
        <v>-2.6505887508392299E-2</v>
      </c>
      <c r="T1540">
        <v>-0.47710597515106135</v>
      </c>
      <c r="U1540">
        <v>1.74834441502917</v>
      </c>
    </row>
    <row r="1541" spans="1:21" x14ac:dyDescent="0.45">
      <c r="A1541">
        <v>1998</v>
      </c>
      <c r="B1541" t="s">
        <v>2058</v>
      </c>
      <c r="C1541" t="s">
        <v>199</v>
      </c>
      <c r="D1541">
        <v>16</v>
      </c>
      <c r="E1541">
        <v>16</v>
      </c>
      <c r="F1541">
        <v>1</v>
      </c>
      <c r="G1541">
        <v>3</v>
      </c>
      <c r="H1541">
        <v>8</v>
      </c>
      <c r="I1541">
        <v>0</v>
      </c>
      <c r="J1541">
        <v>82.2</v>
      </c>
      <c r="K1541">
        <v>46</v>
      </c>
      <c r="L1541">
        <v>5.0080651323952301</v>
      </c>
      <c r="M1541">
        <v>3.81048433986594</v>
      </c>
      <c r="N1541">
        <v>1.8508066793634499</v>
      </c>
      <c r="O1541">
        <v>0.29618768328445699</v>
      </c>
      <c r="P1541">
        <v>0.30215827338129497</v>
      </c>
      <c r="Q1541">
        <v>6.4233878872025798</v>
      </c>
      <c r="R1541">
        <v>6.0423784044605497</v>
      </c>
      <c r="S1541">
        <v>-2.7905005961656501E-2</v>
      </c>
      <c r="T1541">
        <v>-0.28253818536177205</v>
      </c>
      <c r="U1541">
        <v>1.64516149276751</v>
      </c>
    </row>
    <row r="1542" spans="1:21" x14ac:dyDescent="0.45">
      <c r="A1542">
        <v>1999</v>
      </c>
      <c r="B1542" t="s">
        <v>1394</v>
      </c>
      <c r="C1542" t="s">
        <v>121</v>
      </c>
      <c r="D1542">
        <v>14</v>
      </c>
      <c r="E1542">
        <v>14</v>
      </c>
      <c r="F1542">
        <v>1</v>
      </c>
      <c r="G1542">
        <v>7</v>
      </c>
      <c r="H1542">
        <v>3</v>
      </c>
      <c r="I1542">
        <v>0</v>
      </c>
      <c r="J1542">
        <v>81.099999999999994</v>
      </c>
      <c r="K1542">
        <v>44</v>
      </c>
      <c r="L1542">
        <v>4.8688532202131496</v>
      </c>
      <c r="M1542">
        <v>4.5368859551986196</v>
      </c>
      <c r="N1542">
        <v>1.5491805700678201</v>
      </c>
      <c r="O1542">
        <v>0.23794212218649499</v>
      </c>
      <c r="P1542">
        <v>0.23715415019762801</v>
      </c>
      <c r="Q1542">
        <v>4.0942629351792403</v>
      </c>
      <c r="R1542">
        <v>5.8387725587623498</v>
      </c>
      <c r="S1542">
        <v>-2.9665565118193599E-2</v>
      </c>
      <c r="T1542">
        <v>-0.34327296779624022</v>
      </c>
      <c r="U1542">
        <v>1.4139346472841201</v>
      </c>
    </row>
    <row r="1543" spans="1:21" x14ac:dyDescent="0.45">
      <c r="A1543">
        <v>1921</v>
      </c>
      <c r="B1543" t="s">
        <v>2102</v>
      </c>
      <c r="C1543" t="s">
        <v>271</v>
      </c>
      <c r="D1543">
        <v>12</v>
      </c>
      <c r="E1543">
        <v>10</v>
      </c>
      <c r="F1543">
        <v>0.83333333333333337</v>
      </c>
      <c r="G1543">
        <v>2</v>
      </c>
      <c r="H1543">
        <v>8</v>
      </c>
      <c r="I1543">
        <v>0</v>
      </c>
      <c r="J1543">
        <v>56</v>
      </c>
      <c r="K1543">
        <v>10</v>
      </c>
      <c r="L1543">
        <v>1.6071428571428501</v>
      </c>
      <c r="M1543">
        <v>5.7857142857142803</v>
      </c>
      <c r="N1543">
        <v>0.32142857142857101</v>
      </c>
      <c r="O1543">
        <v>0.34854771784232302</v>
      </c>
      <c r="P1543">
        <v>0.35807860262008701</v>
      </c>
      <c r="Q1543">
        <v>7.2321428571428497</v>
      </c>
      <c r="R1543">
        <v>5.2792194093976699</v>
      </c>
      <c r="S1543">
        <v>-2.9767030850052799E-2</v>
      </c>
      <c r="T1543">
        <v>-0.40185491647571281</v>
      </c>
      <c r="U1543">
        <v>2.1428571428571401</v>
      </c>
    </row>
    <row r="1544" spans="1:21" x14ac:dyDescent="0.45">
      <c r="A1544">
        <v>2016</v>
      </c>
      <c r="B1544" t="s">
        <v>2106</v>
      </c>
      <c r="C1544" t="s">
        <v>261</v>
      </c>
      <c r="D1544">
        <v>9</v>
      </c>
      <c r="E1544">
        <v>9</v>
      </c>
      <c r="F1544">
        <v>1</v>
      </c>
      <c r="G1544">
        <v>4</v>
      </c>
      <c r="H1544">
        <v>3</v>
      </c>
      <c r="I1544">
        <v>0</v>
      </c>
      <c r="J1544">
        <v>48</v>
      </c>
      <c r="K1544">
        <v>34</v>
      </c>
      <c r="L1544">
        <v>6.375</v>
      </c>
      <c r="M1544">
        <v>3.1875</v>
      </c>
      <c r="N1544">
        <v>1.6875</v>
      </c>
      <c r="O1544">
        <v>0.31034482758620602</v>
      </c>
      <c r="P1544">
        <v>0.33750000000000002</v>
      </c>
      <c r="Q1544">
        <v>7.3125</v>
      </c>
      <c r="R1544">
        <v>5.4173937161763499</v>
      </c>
      <c r="S1544">
        <v>-3.4563805907964699E-2</v>
      </c>
      <c r="T1544">
        <v>-0.6221485063433646</v>
      </c>
      <c r="U1544">
        <v>1.6666666666666601</v>
      </c>
    </row>
    <row r="1545" spans="1:21" x14ac:dyDescent="0.45">
      <c r="A1545">
        <v>2022</v>
      </c>
      <c r="B1545" t="s">
        <v>1957</v>
      </c>
      <c r="C1545" t="s">
        <v>106</v>
      </c>
      <c r="D1545">
        <v>14</v>
      </c>
      <c r="E1545">
        <v>14</v>
      </c>
      <c r="F1545">
        <v>1</v>
      </c>
      <c r="G1545">
        <v>5</v>
      </c>
      <c r="H1545">
        <v>7</v>
      </c>
      <c r="I1545">
        <v>0</v>
      </c>
      <c r="J1545">
        <v>67.099999999999994</v>
      </c>
      <c r="K1545">
        <v>41</v>
      </c>
      <c r="L1545">
        <v>5.4801984337682699</v>
      </c>
      <c r="M1545">
        <v>3.4752477872676799</v>
      </c>
      <c r="N1545">
        <v>1.3366337643337201</v>
      </c>
      <c r="O1545">
        <v>0.28937728937728902</v>
      </c>
      <c r="P1545">
        <v>0.31081081081081002</v>
      </c>
      <c r="Q1545">
        <v>5.7475251866350199</v>
      </c>
      <c r="R1545">
        <v>5.0728271893526697</v>
      </c>
      <c r="S1545">
        <v>-3.7586558610200799E-2</v>
      </c>
      <c r="T1545">
        <v>-0.43493017820375213</v>
      </c>
      <c r="U1545">
        <v>1.5594060583893401</v>
      </c>
    </row>
    <row r="1546" spans="1:21" x14ac:dyDescent="0.45">
      <c r="A1546">
        <v>1923</v>
      </c>
      <c r="B1546" t="s">
        <v>1484</v>
      </c>
      <c r="C1546" t="s">
        <v>753</v>
      </c>
      <c r="D1546">
        <v>21</v>
      </c>
      <c r="E1546">
        <v>13</v>
      </c>
      <c r="F1546">
        <v>0.61904761904761907</v>
      </c>
      <c r="G1546">
        <v>7</v>
      </c>
      <c r="H1546">
        <v>5</v>
      </c>
      <c r="I1546">
        <v>0</v>
      </c>
      <c r="J1546">
        <v>105</v>
      </c>
      <c r="K1546">
        <v>45</v>
      </c>
      <c r="L1546">
        <v>3.8571428571428501</v>
      </c>
      <c r="M1546">
        <v>6.5142857142857098</v>
      </c>
      <c r="N1546">
        <v>0.34285714285714203</v>
      </c>
      <c r="O1546">
        <v>0.25495049504950401</v>
      </c>
      <c r="P1546">
        <v>0.27887323943661901</v>
      </c>
      <c r="Q1546">
        <v>4.2857142857142803</v>
      </c>
      <c r="R1546">
        <v>4.87602973211379</v>
      </c>
      <c r="S1546">
        <v>-4.1834969073533998E-2</v>
      </c>
      <c r="T1546">
        <v>-0.32272690428154804</v>
      </c>
      <c r="U1546">
        <v>1.7047619047619</v>
      </c>
    </row>
    <row r="1547" spans="1:21" x14ac:dyDescent="0.45">
      <c r="A1547">
        <v>1982</v>
      </c>
      <c r="B1547" t="s">
        <v>1426</v>
      </c>
      <c r="C1547" t="s">
        <v>199</v>
      </c>
      <c r="D1547">
        <v>13</v>
      </c>
      <c r="E1547">
        <v>13</v>
      </c>
      <c r="F1547">
        <v>1</v>
      </c>
      <c r="G1547">
        <v>3</v>
      </c>
      <c r="H1547">
        <v>4</v>
      </c>
      <c r="I1547">
        <v>0</v>
      </c>
      <c r="J1547">
        <v>73.099999999999994</v>
      </c>
      <c r="K1547">
        <v>12</v>
      </c>
      <c r="L1547">
        <v>1.47272737487289</v>
      </c>
      <c r="M1547">
        <v>1.5954546561123</v>
      </c>
      <c r="N1547">
        <v>1.7181819373517</v>
      </c>
      <c r="O1547">
        <v>0.30769230769230699</v>
      </c>
      <c r="P1547">
        <v>0.28571428571428498</v>
      </c>
      <c r="Q1547">
        <v>4.1727275621398601</v>
      </c>
      <c r="R1547">
        <v>5.4438654190252702</v>
      </c>
      <c r="S1547">
        <v>-4.8910729587077997E-2</v>
      </c>
      <c r="T1547">
        <v>-0.60950293793127963</v>
      </c>
      <c r="U1547">
        <v>1.43181828112642</v>
      </c>
    </row>
    <row r="1548" spans="1:21" x14ac:dyDescent="0.45">
      <c r="A1548">
        <v>1988</v>
      </c>
      <c r="B1548" t="s">
        <v>1998</v>
      </c>
      <c r="C1548" t="s">
        <v>140</v>
      </c>
      <c r="D1548">
        <v>16</v>
      </c>
      <c r="E1548">
        <v>16</v>
      </c>
      <c r="F1548">
        <v>1</v>
      </c>
      <c r="G1548">
        <v>2</v>
      </c>
      <c r="H1548">
        <v>7</v>
      </c>
      <c r="I1548">
        <v>0</v>
      </c>
      <c r="J1548">
        <v>80</v>
      </c>
      <c r="K1548">
        <v>60</v>
      </c>
      <c r="L1548">
        <v>6.7499993562698899</v>
      </c>
      <c r="M1548">
        <v>3.4874996674061101</v>
      </c>
      <c r="N1548">
        <v>1.68749983906747</v>
      </c>
      <c r="O1548">
        <v>0.27607361963190102</v>
      </c>
      <c r="P1548">
        <v>0.29880478087649398</v>
      </c>
      <c r="Q1548">
        <v>5.9624994313717403</v>
      </c>
      <c r="R1548">
        <v>5.0188996553421203</v>
      </c>
      <c r="S1548">
        <v>-4.9648296087980201E-2</v>
      </c>
      <c r="T1548">
        <v>-0.50268899789079957</v>
      </c>
      <c r="U1548">
        <v>1.5124998557567699</v>
      </c>
    </row>
    <row r="1549" spans="1:21" x14ac:dyDescent="0.45">
      <c r="A1549">
        <v>1989</v>
      </c>
      <c r="B1549" t="s">
        <v>1606</v>
      </c>
      <c r="C1549" t="s">
        <v>54</v>
      </c>
      <c r="D1549">
        <v>17</v>
      </c>
      <c r="E1549">
        <v>17</v>
      </c>
      <c r="F1549">
        <v>1</v>
      </c>
      <c r="G1549">
        <v>4</v>
      </c>
      <c r="H1549">
        <v>9</v>
      </c>
      <c r="I1549">
        <v>0</v>
      </c>
      <c r="J1549">
        <v>90</v>
      </c>
      <c r="K1549">
        <v>60</v>
      </c>
      <c r="L1549">
        <v>6.0000005086263402</v>
      </c>
      <c r="M1549">
        <v>5.7000004831950202</v>
      </c>
      <c r="N1549">
        <v>1.1000000932481599</v>
      </c>
      <c r="O1549">
        <v>0.236467236467236</v>
      </c>
      <c r="P1549">
        <v>0.25714285714285701</v>
      </c>
      <c r="Q1549">
        <v>4.6000003899468602</v>
      </c>
      <c r="R1549">
        <v>4.9515297414049799</v>
      </c>
      <c r="S1549">
        <v>-5.0456702709197998E-2</v>
      </c>
      <c r="T1549">
        <v>-0.48082269640529857</v>
      </c>
      <c r="U1549">
        <v>1.5555556874216401</v>
      </c>
    </row>
    <row r="1550" spans="1:21" x14ac:dyDescent="0.45">
      <c r="A1550">
        <v>1935</v>
      </c>
      <c r="B1550" t="s">
        <v>2003</v>
      </c>
      <c r="C1550" t="s">
        <v>355</v>
      </c>
      <c r="D1550">
        <v>14</v>
      </c>
      <c r="E1550">
        <v>9</v>
      </c>
      <c r="F1550">
        <v>0.6428571428571429</v>
      </c>
      <c r="G1550">
        <v>2</v>
      </c>
      <c r="H1550">
        <v>7</v>
      </c>
      <c r="I1550">
        <v>0</v>
      </c>
      <c r="J1550">
        <v>79.2</v>
      </c>
      <c r="K1550">
        <v>34</v>
      </c>
      <c r="L1550">
        <v>3.8410024675174599</v>
      </c>
      <c r="M1550">
        <v>8.1338875782722795</v>
      </c>
      <c r="N1550">
        <v>0.33891198242801102</v>
      </c>
      <c r="O1550">
        <v>0.27564102564102499</v>
      </c>
      <c r="P1550">
        <v>0.30181818181818099</v>
      </c>
      <c r="Q1550">
        <v>5.9874450228948701</v>
      </c>
      <c r="R1550">
        <v>5.6041661644364096</v>
      </c>
      <c r="S1550">
        <v>-5.4050393402576398E-2</v>
      </c>
      <c r="T1550">
        <v>-0.62544026651552687</v>
      </c>
      <c r="U1550">
        <v>1.9832627119861399</v>
      </c>
    </row>
    <row r="1551" spans="1:21" x14ac:dyDescent="0.45">
      <c r="A1551">
        <v>1955</v>
      </c>
      <c r="B1551" t="s">
        <v>1861</v>
      </c>
      <c r="C1551" t="s">
        <v>390</v>
      </c>
      <c r="D1551">
        <v>31</v>
      </c>
      <c r="E1551">
        <v>16</v>
      </c>
      <c r="F1551">
        <v>0.5161290322580645</v>
      </c>
      <c r="G1551">
        <v>4</v>
      </c>
      <c r="H1551">
        <v>7</v>
      </c>
      <c r="I1551">
        <v>0</v>
      </c>
      <c r="J1551">
        <v>123.2</v>
      </c>
      <c r="K1551">
        <v>68</v>
      </c>
      <c r="L1551">
        <v>4.9487856372309</v>
      </c>
      <c r="M1551">
        <v>5.16711441534403</v>
      </c>
      <c r="N1551">
        <v>1.4555251874208499</v>
      </c>
      <c r="O1551">
        <v>0.25308641975308599</v>
      </c>
      <c r="P1551">
        <v>0.25879396984924602</v>
      </c>
      <c r="Q1551">
        <v>5.3126669340861197</v>
      </c>
      <c r="R1551">
        <v>5.0933822499260799</v>
      </c>
      <c r="S1551">
        <v>-5.4638933390378903E-2</v>
      </c>
      <c r="T1551">
        <v>-0.28553249062068975</v>
      </c>
      <c r="U1551">
        <v>1.5687327019980299</v>
      </c>
    </row>
    <row r="1552" spans="1:21" x14ac:dyDescent="0.45">
      <c r="A1552">
        <v>1924</v>
      </c>
      <c r="B1552" t="s">
        <v>2098</v>
      </c>
      <c r="C1552" t="s">
        <v>271</v>
      </c>
      <c r="D1552">
        <v>13</v>
      </c>
      <c r="E1552">
        <v>7</v>
      </c>
      <c r="F1552">
        <v>0.53846153846153844</v>
      </c>
      <c r="G1552">
        <v>1</v>
      </c>
      <c r="H1552">
        <v>4</v>
      </c>
      <c r="I1552">
        <v>0</v>
      </c>
      <c r="J1552">
        <v>47</v>
      </c>
      <c r="K1552">
        <v>12</v>
      </c>
      <c r="L1552">
        <v>2.2978723404255299</v>
      </c>
      <c r="M1552">
        <v>4.7872340425531901</v>
      </c>
      <c r="N1552">
        <v>0.57446808510638303</v>
      </c>
      <c r="O1552">
        <v>0.34673366834170799</v>
      </c>
      <c r="P1552">
        <v>0.35869565217391303</v>
      </c>
      <c r="Q1552">
        <v>7.0851063829787204</v>
      </c>
      <c r="R1552">
        <v>5.1267624591259198</v>
      </c>
      <c r="S1552">
        <v>-5.8892015367746298E-2</v>
      </c>
      <c r="T1552">
        <v>-0.73388511458268457</v>
      </c>
      <c r="U1552">
        <v>2</v>
      </c>
    </row>
    <row r="1553" spans="1:21" x14ac:dyDescent="0.45">
      <c r="A1553">
        <v>2017</v>
      </c>
      <c r="B1553" t="s">
        <v>689</v>
      </c>
      <c r="C1553" t="s">
        <v>95</v>
      </c>
      <c r="D1553">
        <v>24</v>
      </c>
      <c r="E1553">
        <v>24</v>
      </c>
      <c r="F1553">
        <v>1</v>
      </c>
      <c r="G1553">
        <v>9</v>
      </c>
      <c r="H1553">
        <v>10</v>
      </c>
      <c r="I1553">
        <v>0</v>
      </c>
      <c r="J1553">
        <v>129</v>
      </c>
      <c r="K1553">
        <v>105</v>
      </c>
      <c r="L1553">
        <v>7.3255813953488298</v>
      </c>
      <c r="M1553">
        <v>3.6976744186046502</v>
      </c>
      <c r="N1553">
        <v>1.9534883720930201</v>
      </c>
      <c r="O1553">
        <v>0.261296660117878</v>
      </c>
      <c r="P1553">
        <v>0.27925531914893598</v>
      </c>
      <c r="Q1553">
        <v>5.5813953488371997</v>
      </c>
      <c r="R1553">
        <v>5.6770195391750997</v>
      </c>
      <c r="S1553">
        <v>-5.9106886386871303E-2</v>
      </c>
      <c r="T1553">
        <v>-0.39897148311138125</v>
      </c>
      <c r="U1553">
        <v>1.4418604651162701</v>
      </c>
    </row>
    <row r="1554" spans="1:21" x14ac:dyDescent="0.45">
      <c r="A1554">
        <v>1996</v>
      </c>
      <c r="B1554" t="s">
        <v>2070</v>
      </c>
      <c r="C1554" t="s">
        <v>95</v>
      </c>
      <c r="D1554">
        <v>11</v>
      </c>
      <c r="E1554">
        <v>11</v>
      </c>
      <c r="F1554">
        <v>1</v>
      </c>
      <c r="G1554">
        <v>4</v>
      </c>
      <c r="H1554">
        <v>2</v>
      </c>
      <c r="I1554">
        <v>0</v>
      </c>
      <c r="J1554">
        <v>54.2</v>
      </c>
      <c r="K1554">
        <v>31</v>
      </c>
      <c r="L1554">
        <v>5.10365913014983</v>
      </c>
      <c r="M1554">
        <v>5.10365913014983</v>
      </c>
      <c r="N1554">
        <v>1.64634165488704</v>
      </c>
      <c r="O1554">
        <v>0.30869565217391298</v>
      </c>
      <c r="P1554">
        <v>0.32275132275132201</v>
      </c>
      <c r="Q1554">
        <v>6.5853666195481697</v>
      </c>
      <c r="R1554">
        <v>6.2813293352076398</v>
      </c>
      <c r="S1554">
        <v>-6.0800421983003602E-2</v>
      </c>
      <c r="T1554">
        <v>-0.89542439647696215</v>
      </c>
      <c r="U1554">
        <v>1.86585387553864</v>
      </c>
    </row>
    <row r="1555" spans="1:21" x14ac:dyDescent="0.45">
      <c r="A1555">
        <v>2022</v>
      </c>
      <c r="B1555" t="s">
        <v>1688</v>
      </c>
      <c r="C1555" t="s">
        <v>59</v>
      </c>
      <c r="D1555">
        <v>11</v>
      </c>
      <c r="E1555">
        <v>11</v>
      </c>
      <c r="F1555">
        <v>1</v>
      </c>
      <c r="G1555">
        <v>2</v>
      </c>
      <c r="H1555">
        <v>3</v>
      </c>
      <c r="I1555">
        <v>0</v>
      </c>
      <c r="J1555">
        <v>56</v>
      </c>
      <c r="K1555">
        <v>34</v>
      </c>
      <c r="L1555">
        <v>5.4642860865106604</v>
      </c>
      <c r="M1555">
        <v>3.5357145265657199</v>
      </c>
      <c r="N1555">
        <v>1.2857143732966201</v>
      </c>
      <c r="O1555">
        <v>0.30666666666666598</v>
      </c>
      <c r="P1555">
        <v>0.33333333333333298</v>
      </c>
      <c r="Q1555">
        <v>4.82142889986235</v>
      </c>
      <c r="R1555">
        <v>5.1481454260495303</v>
      </c>
      <c r="S1555">
        <v>-6.2037717550992903E-2</v>
      </c>
      <c r="T1555">
        <v>-0.91364638575098645</v>
      </c>
      <c r="U1555">
        <v>1.6250001106943399</v>
      </c>
    </row>
    <row r="1556" spans="1:21" x14ac:dyDescent="0.45">
      <c r="A1556">
        <v>2013</v>
      </c>
      <c r="B1556" t="s">
        <v>2066</v>
      </c>
      <c r="C1556" t="s">
        <v>168</v>
      </c>
      <c r="D1556">
        <v>10</v>
      </c>
      <c r="E1556">
        <v>10</v>
      </c>
      <c r="F1556">
        <v>1</v>
      </c>
      <c r="G1556">
        <v>2</v>
      </c>
      <c r="H1556">
        <v>4</v>
      </c>
      <c r="I1556">
        <v>0</v>
      </c>
      <c r="J1556">
        <v>51</v>
      </c>
      <c r="K1556">
        <v>29</v>
      </c>
      <c r="L1556">
        <v>5.1176470588235201</v>
      </c>
      <c r="M1556">
        <v>3.52941176470588</v>
      </c>
      <c r="N1556">
        <v>1.23529411764705</v>
      </c>
      <c r="O1556">
        <v>0.323943661971831</v>
      </c>
      <c r="P1556">
        <v>0.35028248587570598</v>
      </c>
      <c r="Q1556">
        <v>6.5294117647058796</v>
      </c>
      <c r="R1556">
        <v>5.1655014346627599</v>
      </c>
      <c r="S1556">
        <v>-6.3119813799858093E-2</v>
      </c>
      <c r="T1556">
        <v>-1.0225409835577011</v>
      </c>
      <c r="U1556">
        <v>1.7450980392156801</v>
      </c>
    </row>
    <row r="1557" spans="1:21" x14ac:dyDescent="0.45">
      <c r="A1557">
        <v>2009</v>
      </c>
      <c r="B1557" t="s">
        <v>1554</v>
      </c>
      <c r="C1557" t="s">
        <v>49</v>
      </c>
      <c r="D1557">
        <v>15</v>
      </c>
      <c r="E1557">
        <v>15</v>
      </c>
      <c r="F1557">
        <v>1</v>
      </c>
      <c r="G1557">
        <v>5</v>
      </c>
      <c r="H1557">
        <v>4</v>
      </c>
      <c r="I1557">
        <v>0</v>
      </c>
      <c r="J1557">
        <v>77</v>
      </c>
      <c r="K1557">
        <v>37</v>
      </c>
      <c r="L1557">
        <v>4.3246753246753196</v>
      </c>
      <c r="M1557">
        <v>2.8051948051947999</v>
      </c>
      <c r="N1557">
        <v>1.63636363636363</v>
      </c>
      <c r="O1557">
        <v>0.27331189710610898</v>
      </c>
      <c r="P1557">
        <v>0.27307692307692299</v>
      </c>
      <c r="Q1557">
        <v>4.4415584415584402</v>
      </c>
      <c r="R1557">
        <v>5.66851233073643</v>
      </c>
      <c r="S1557">
        <v>-6.5018273890018394E-2</v>
      </c>
      <c r="T1557">
        <v>-0.70219735801219862</v>
      </c>
      <c r="U1557">
        <v>1.4155844155844099</v>
      </c>
    </row>
    <row r="1558" spans="1:21" x14ac:dyDescent="0.45">
      <c r="A1558">
        <v>1933</v>
      </c>
      <c r="B1558" t="s">
        <v>2004</v>
      </c>
      <c r="C1558" t="s">
        <v>132</v>
      </c>
      <c r="D1558">
        <v>10</v>
      </c>
      <c r="E1558">
        <v>7</v>
      </c>
      <c r="F1558">
        <v>0.7</v>
      </c>
      <c r="G1558">
        <v>2</v>
      </c>
      <c r="H1558">
        <v>2</v>
      </c>
      <c r="I1558">
        <v>0</v>
      </c>
      <c r="J1558">
        <v>54</v>
      </c>
      <c r="K1558">
        <v>11</v>
      </c>
      <c r="L1558">
        <v>1.8333333333333299</v>
      </c>
      <c r="M1558">
        <v>5.8333333333333304</v>
      </c>
      <c r="N1558">
        <v>0.5</v>
      </c>
      <c r="O1558">
        <v>0.32599118942731198</v>
      </c>
      <c r="P1558">
        <v>0.33333333333333298</v>
      </c>
      <c r="Q1558">
        <v>6</v>
      </c>
      <c r="R1558">
        <v>5.4372030240517999</v>
      </c>
      <c r="S1558">
        <v>-6.8988442420959403E-2</v>
      </c>
      <c r="T1558">
        <v>-1.1176127672195422</v>
      </c>
      <c r="U1558">
        <v>2.0185185185185102</v>
      </c>
    </row>
    <row r="1559" spans="1:21" x14ac:dyDescent="0.45">
      <c r="A1559">
        <v>1944</v>
      </c>
      <c r="B1559" t="s">
        <v>1923</v>
      </c>
      <c r="C1559" t="s">
        <v>564</v>
      </c>
      <c r="D1559">
        <v>14</v>
      </c>
      <c r="E1559">
        <v>7</v>
      </c>
      <c r="F1559">
        <v>0.5</v>
      </c>
      <c r="G1559">
        <v>1</v>
      </c>
      <c r="H1559">
        <v>4</v>
      </c>
      <c r="I1559">
        <v>0</v>
      </c>
      <c r="J1559">
        <v>55</v>
      </c>
      <c r="K1559">
        <v>21</v>
      </c>
      <c r="L1559">
        <v>3.4363636363636298</v>
      </c>
      <c r="M1559">
        <v>2.6181818181818102</v>
      </c>
      <c r="N1559">
        <v>1.3090909090909</v>
      </c>
      <c r="O1559">
        <v>0.28326180257510702</v>
      </c>
      <c r="P1559">
        <v>0.28431372549019601</v>
      </c>
      <c r="Q1559">
        <v>5.5636363636363599</v>
      </c>
      <c r="R1559">
        <v>4.8379977833140897</v>
      </c>
      <c r="S1559">
        <v>-7.2031147778034196E-2</v>
      </c>
      <c r="T1559">
        <v>-0.83350328143153862</v>
      </c>
      <c r="U1559">
        <v>1.4909090909090901</v>
      </c>
    </row>
    <row r="1560" spans="1:21" x14ac:dyDescent="0.45">
      <c r="A1560">
        <v>2021</v>
      </c>
      <c r="B1560" t="s">
        <v>1858</v>
      </c>
      <c r="C1560" t="s">
        <v>240</v>
      </c>
      <c r="D1560">
        <v>13</v>
      </c>
      <c r="E1560">
        <v>13</v>
      </c>
      <c r="F1560">
        <v>1</v>
      </c>
      <c r="G1560">
        <v>0</v>
      </c>
      <c r="H1560">
        <v>5</v>
      </c>
      <c r="I1560">
        <v>0</v>
      </c>
      <c r="J1560">
        <v>57.2</v>
      </c>
      <c r="K1560">
        <v>47</v>
      </c>
      <c r="L1560">
        <v>7.3352604390959302</v>
      </c>
      <c r="M1560">
        <v>5.4624279865607903</v>
      </c>
      <c r="N1560">
        <v>1.2485549683567501</v>
      </c>
      <c r="O1560">
        <v>0.25652173913043402</v>
      </c>
      <c r="P1560">
        <v>0.29142857142857098</v>
      </c>
      <c r="Q1560">
        <v>5.3063586155162001</v>
      </c>
      <c r="R1560">
        <v>5.4763926056815997</v>
      </c>
      <c r="S1560">
        <v>-7.3019094765186296E-2</v>
      </c>
      <c r="T1560">
        <v>-0.90993025784309067</v>
      </c>
      <c r="U1560">
        <v>1.63005787535465</v>
      </c>
    </row>
    <row r="1561" spans="1:21" x14ac:dyDescent="0.45">
      <c r="A1561">
        <v>2008</v>
      </c>
      <c r="B1561" t="s">
        <v>2129</v>
      </c>
      <c r="C1561" t="s">
        <v>82</v>
      </c>
      <c r="D1561">
        <v>11</v>
      </c>
      <c r="E1561">
        <v>11</v>
      </c>
      <c r="F1561">
        <v>1</v>
      </c>
      <c r="G1561">
        <v>2</v>
      </c>
      <c r="H1561">
        <v>6</v>
      </c>
      <c r="I1561">
        <v>0</v>
      </c>
      <c r="J1561">
        <v>45</v>
      </c>
      <c r="K1561">
        <v>22</v>
      </c>
      <c r="L1561">
        <v>4.4000000000000004</v>
      </c>
      <c r="M1561">
        <v>4</v>
      </c>
      <c r="N1561">
        <v>1.4</v>
      </c>
      <c r="O1561">
        <v>0.35436893203883402</v>
      </c>
      <c r="P1561">
        <v>0.37288135593220301</v>
      </c>
      <c r="Q1561">
        <v>9.4</v>
      </c>
      <c r="R1561">
        <v>5.8431293911404003</v>
      </c>
      <c r="S1561">
        <v>-7.9480849206447601E-2</v>
      </c>
      <c r="T1561">
        <v>-1.1705361428585921</v>
      </c>
      <c r="U1561">
        <v>2.0666666666666602</v>
      </c>
    </row>
    <row r="1562" spans="1:21" x14ac:dyDescent="0.45">
      <c r="A1562">
        <v>1955</v>
      </c>
      <c r="B1562" t="s">
        <v>2051</v>
      </c>
      <c r="C1562" t="s">
        <v>199</v>
      </c>
      <c r="D1562">
        <v>15</v>
      </c>
      <c r="E1562">
        <v>8</v>
      </c>
      <c r="F1562">
        <v>0.53333333333333333</v>
      </c>
      <c r="G1562">
        <v>3</v>
      </c>
      <c r="H1562">
        <v>5</v>
      </c>
      <c r="I1562">
        <v>1</v>
      </c>
      <c r="J1562">
        <v>51</v>
      </c>
      <c r="K1562">
        <v>37</v>
      </c>
      <c r="L1562">
        <v>6.5294117647058796</v>
      </c>
      <c r="M1562">
        <v>5.6470588235294104</v>
      </c>
      <c r="N1562">
        <v>1.4117647058823499</v>
      </c>
      <c r="O1562">
        <v>0.28640776699029102</v>
      </c>
      <c r="P1562">
        <v>0.31677018633540299</v>
      </c>
      <c r="Q1562">
        <v>6.3529411764705799</v>
      </c>
      <c r="R1562">
        <v>5.0153744725619998</v>
      </c>
      <c r="S1562">
        <v>-8.4923662245273507E-2</v>
      </c>
      <c r="T1562">
        <v>-0.91717555224895386</v>
      </c>
      <c r="U1562">
        <v>1.78431372549019</v>
      </c>
    </row>
    <row r="1563" spans="1:21" x14ac:dyDescent="0.45">
      <c r="A1563">
        <v>1943</v>
      </c>
      <c r="B1563" t="s">
        <v>1486</v>
      </c>
      <c r="C1563" t="s">
        <v>132</v>
      </c>
      <c r="D1563">
        <v>17</v>
      </c>
      <c r="E1563">
        <v>9</v>
      </c>
      <c r="F1563">
        <v>0.52941176470588236</v>
      </c>
      <c r="G1563">
        <v>2</v>
      </c>
      <c r="H1563">
        <v>7</v>
      </c>
      <c r="I1563">
        <v>1</v>
      </c>
      <c r="J1563">
        <v>77.2</v>
      </c>
      <c r="K1563">
        <v>12</v>
      </c>
      <c r="L1563">
        <v>1.39055730245689</v>
      </c>
      <c r="M1563">
        <v>3.93991235696119</v>
      </c>
      <c r="N1563">
        <v>0.46351910081896402</v>
      </c>
      <c r="O1563">
        <v>0.255033557046979</v>
      </c>
      <c r="P1563">
        <v>0.25531914893617003</v>
      </c>
      <c r="Q1563">
        <v>4.2875516825754199</v>
      </c>
      <c r="R1563">
        <v>4.4440289563016897</v>
      </c>
      <c r="S1563">
        <v>-8.8590905070304801E-2</v>
      </c>
      <c r="T1563">
        <v>-0.84421921302290459</v>
      </c>
      <c r="U1563">
        <v>1.4163083636135001</v>
      </c>
    </row>
    <row r="1564" spans="1:21" x14ac:dyDescent="0.45">
      <c r="A1564">
        <v>2015</v>
      </c>
      <c r="B1564" t="s">
        <v>1112</v>
      </c>
      <c r="C1564" t="s">
        <v>140</v>
      </c>
      <c r="D1564">
        <v>11</v>
      </c>
      <c r="E1564">
        <v>11</v>
      </c>
      <c r="F1564">
        <v>1</v>
      </c>
      <c r="G1564">
        <v>5</v>
      </c>
      <c r="H1564">
        <v>4</v>
      </c>
      <c r="I1564">
        <v>0</v>
      </c>
      <c r="J1564">
        <v>66</v>
      </c>
      <c r="K1564">
        <v>42</v>
      </c>
      <c r="L1564">
        <v>5.7272727272727204</v>
      </c>
      <c r="M1564">
        <v>5.0454545454545396</v>
      </c>
      <c r="N1564">
        <v>1.0909090909090899</v>
      </c>
      <c r="O1564">
        <v>0.23966942148760301</v>
      </c>
      <c r="P1564">
        <v>0.26041666666666602</v>
      </c>
      <c r="Q1564">
        <v>3.5454545454545401</v>
      </c>
      <c r="R1564">
        <v>5.2093513257575701</v>
      </c>
      <c r="S1564">
        <v>-9.0692058205604498E-2</v>
      </c>
      <c r="T1564">
        <v>-1.3356466753916298</v>
      </c>
      <c r="U1564">
        <v>1.4393939393939299</v>
      </c>
    </row>
    <row r="1565" spans="1:21" x14ac:dyDescent="0.45">
      <c r="A1565">
        <v>1954</v>
      </c>
      <c r="B1565" t="s">
        <v>2121</v>
      </c>
      <c r="C1565" t="s">
        <v>37</v>
      </c>
      <c r="D1565">
        <v>14</v>
      </c>
      <c r="E1565">
        <v>8</v>
      </c>
      <c r="F1565">
        <v>0.5714285714285714</v>
      </c>
      <c r="G1565">
        <v>1</v>
      </c>
      <c r="H1565">
        <v>5</v>
      </c>
      <c r="I1565">
        <v>0</v>
      </c>
      <c r="J1565">
        <v>50.2</v>
      </c>
      <c r="K1565">
        <v>17</v>
      </c>
      <c r="L1565">
        <v>3.01973494747127</v>
      </c>
      <c r="M1565">
        <v>7.6381531024273404</v>
      </c>
      <c r="N1565">
        <v>0.71052586999324097</v>
      </c>
      <c r="O1565">
        <v>0.29857819905213201</v>
      </c>
      <c r="P1565">
        <v>0.31052631578947298</v>
      </c>
      <c r="Q1565">
        <v>7.9934160374239598</v>
      </c>
      <c r="R1565">
        <v>5.2991446461715297</v>
      </c>
      <c r="S1565">
        <v>-9.1260068118572193E-2</v>
      </c>
      <c r="T1565">
        <v>-1.056009359657764</v>
      </c>
      <c r="U1565">
        <v>2.09210395053565</v>
      </c>
    </row>
    <row r="1566" spans="1:21" x14ac:dyDescent="0.45">
      <c r="A1566">
        <v>2016</v>
      </c>
      <c r="B1566" t="s">
        <v>1478</v>
      </c>
      <c r="C1566" t="s">
        <v>121</v>
      </c>
      <c r="D1566">
        <v>12</v>
      </c>
      <c r="E1566">
        <v>12</v>
      </c>
      <c r="F1566">
        <v>1</v>
      </c>
      <c r="G1566">
        <v>1</v>
      </c>
      <c r="H1566">
        <v>4</v>
      </c>
      <c r="I1566">
        <v>0</v>
      </c>
      <c r="J1566">
        <v>61</v>
      </c>
      <c r="K1566">
        <v>39</v>
      </c>
      <c r="L1566">
        <v>5.7540983606557301</v>
      </c>
      <c r="M1566">
        <v>2.8032786885245899</v>
      </c>
      <c r="N1566">
        <v>1.4754098360655701</v>
      </c>
      <c r="O1566">
        <v>0.24137931034482701</v>
      </c>
      <c r="P1566">
        <v>0.25136612021857901</v>
      </c>
      <c r="Q1566">
        <v>4.2786885245901596</v>
      </c>
      <c r="R1566">
        <v>4.9826259566135098</v>
      </c>
      <c r="S1566">
        <v>-9.4474621117115007E-2</v>
      </c>
      <c r="T1566">
        <v>-1.2754073850810526</v>
      </c>
      <c r="U1566">
        <v>1.22950819672131</v>
      </c>
    </row>
    <row r="1567" spans="1:21" x14ac:dyDescent="0.45">
      <c r="A1567">
        <v>2003</v>
      </c>
      <c r="B1567" t="s">
        <v>1938</v>
      </c>
      <c r="C1567" t="s">
        <v>34</v>
      </c>
      <c r="D1567">
        <v>15</v>
      </c>
      <c r="E1567">
        <v>15</v>
      </c>
      <c r="F1567">
        <v>1</v>
      </c>
      <c r="G1567">
        <v>3</v>
      </c>
      <c r="H1567">
        <v>9</v>
      </c>
      <c r="I1567">
        <v>0</v>
      </c>
      <c r="J1567">
        <v>81.2</v>
      </c>
      <c r="K1567">
        <v>41</v>
      </c>
      <c r="L1567">
        <v>4.5183670655313799</v>
      </c>
      <c r="M1567">
        <v>3.08571409353363</v>
      </c>
      <c r="N1567">
        <v>1.7632651963049299</v>
      </c>
      <c r="O1567">
        <v>0.27051671732522797</v>
      </c>
      <c r="P1567">
        <v>0.26838235294117602</v>
      </c>
      <c r="Q1567">
        <v>5.7306118879910199</v>
      </c>
      <c r="R1567">
        <v>5.7131544739621196</v>
      </c>
      <c r="S1567">
        <v>-9.5980301499366705E-2</v>
      </c>
      <c r="T1567">
        <v>-1.0365872561931604</v>
      </c>
      <c r="U1567">
        <v>1.4326529719977501</v>
      </c>
    </row>
    <row r="1568" spans="1:21" x14ac:dyDescent="0.45">
      <c r="A1568">
        <v>2015</v>
      </c>
      <c r="B1568" t="s">
        <v>1941</v>
      </c>
      <c r="C1568" t="s">
        <v>102</v>
      </c>
      <c r="D1568">
        <v>15</v>
      </c>
      <c r="E1568">
        <v>15</v>
      </c>
      <c r="F1568">
        <v>1</v>
      </c>
      <c r="G1568">
        <v>4</v>
      </c>
      <c r="H1568">
        <v>6</v>
      </c>
      <c r="I1568">
        <v>0</v>
      </c>
      <c r="J1568">
        <v>84</v>
      </c>
      <c r="K1568">
        <v>73</v>
      </c>
      <c r="L1568">
        <v>7.8214271506487201</v>
      </c>
      <c r="M1568">
        <v>2.9999994550433402</v>
      </c>
      <c r="N1568">
        <v>1.8214282405620299</v>
      </c>
      <c r="O1568">
        <v>0.30113636363636298</v>
      </c>
      <c r="P1568">
        <v>0.33969465648854902</v>
      </c>
      <c r="Q1568">
        <v>5.6785703970463297</v>
      </c>
      <c r="R1568">
        <v>5.1693076659222701</v>
      </c>
      <c r="S1568">
        <v>-0.101407185196876</v>
      </c>
      <c r="T1568">
        <v>-1.0951976001262609</v>
      </c>
      <c r="U1568">
        <v>1.59523780545955</v>
      </c>
    </row>
    <row r="1569" spans="1:21" x14ac:dyDescent="0.45">
      <c r="A1569">
        <v>1995</v>
      </c>
      <c r="B1569" t="s">
        <v>2083</v>
      </c>
      <c r="C1569" t="s">
        <v>762</v>
      </c>
      <c r="D1569">
        <v>18</v>
      </c>
      <c r="E1569">
        <v>18</v>
      </c>
      <c r="F1569">
        <v>1</v>
      </c>
      <c r="G1569">
        <v>2</v>
      </c>
      <c r="H1569">
        <v>7</v>
      </c>
      <c r="I1569">
        <v>0</v>
      </c>
      <c r="J1569">
        <v>70.2</v>
      </c>
      <c r="K1569">
        <v>31</v>
      </c>
      <c r="L1569">
        <v>3.9481134561934002</v>
      </c>
      <c r="M1569">
        <v>4.4575474505409396</v>
      </c>
      <c r="N1569">
        <v>1.40094348445572</v>
      </c>
      <c r="O1569">
        <v>0.31740614334470901</v>
      </c>
      <c r="P1569">
        <v>0.32669322709163301</v>
      </c>
      <c r="Q1569">
        <v>6.75000042510485</v>
      </c>
      <c r="R1569">
        <v>5.9476367492529896</v>
      </c>
      <c r="S1569">
        <v>-0.10639661550521801</v>
      </c>
      <c r="T1569">
        <v>-0.957569539546962</v>
      </c>
      <c r="U1569">
        <v>1.8113208687912301</v>
      </c>
    </row>
    <row r="1570" spans="1:21" x14ac:dyDescent="0.45">
      <c r="A1570">
        <v>1991</v>
      </c>
      <c r="B1570" t="s">
        <v>1898</v>
      </c>
      <c r="C1570" t="s">
        <v>271</v>
      </c>
      <c r="D1570">
        <v>15</v>
      </c>
      <c r="E1570">
        <v>15</v>
      </c>
      <c r="F1570">
        <v>1</v>
      </c>
      <c r="G1570">
        <v>4</v>
      </c>
      <c r="H1570">
        <v>4</v>
      </c>
      <c r="I1570">
        <v>0</v>
      </c>
      <c r="J1570">
        <v>77.2</v>
      </c>
      <c r="K1570">
        <v>40</v>
      </c>
      <c r="L1570">
        <v>4.6351937401497301</v>
      </c>
      <c r="M1570">
        <v>3.5922751486160398</v>
      </c>
      <c r="N1570">
        <v>1.5064379655486599</v>
      </c>
      <c r="O1570">
        <v>0.265993265993266</v>
      </c>
      <c r="P1570">
        <v>0.27049180327868799</v>
      </c>
      <c r="Q1570">
        <v>5.4463526446759296</v>
      </c>
      <c r="R1570">
        <v>5.2763318997462401</v>
      </c>
      <c r="S1570">
        <v>-0.107775308191776</v>
      </c>
      <c r="T1570">
        <v>-1.1639733284711808</v>
      </c>
      <c r="U1570">
        <v>1.4163091983790801</v>
      </c>
    </row>
    <row r="1571" spans="1:21" x14ac:dyDescent="0.45">
      <c r="A1571">
        <v>1956</v>
      </c>
      <c r="B1571" t="s">
        <v>2073</v>
      </c>
      <c r="C1571" t="s">
        <v>390</v>
      </c>
      <c r="D1571">
        <v>31</v>
      </c>
      <c r="E1571">
        <v>16</v>
      </c>
      <c r="F1571">
        <v>0.5161290322580645</v>
      </c>
      <c r="G1571">
        <v>1</v>
      </c>
      <c r="H1571">
        <v>13</v>
      </c>
      <c r="I1571">
        <v>0</v>
      </c>
      <c r="J1571">
        <v>103</v>
      </c>
      <c r="K1571">
        <v>59</v>
      </c>
      <c r="L1571">
        <v>5.15533980582524</v>
      </c>
      <c r="M1571">
        <v>5.5922330097087301</v>
      </c>
      <c r="N1571">
        <v>1.3980582524271801</v>
      </c>
      <c r="O1571">
        <v>0.31322505800464001</v>
      </c>
      <c r="P1571">
        <v>0.33426966292134802</v>
      </c>
      <c r="Q1571">
        <v>6.6407766990291197</v>
      </c>
      <c r="R1571">
        <v>5.2813473266305202</v>
      </c>
      <c r="S1571">
        <v>-0.115919977426528</v>
      </c>
      <c r="T1571">
        <v>-0.60577536590637215</v>
      </c>
      <c r="U1571">
        <v>1.9320388349514499</v>
      </c>
    </row>
    <row r="1572" spans="1:21" x14ac:dyDescent="0.45">
      <c r="A1572">
        <v>1998</v>
      </c>
      <c r="B1572" t="s">
        <v>1708</v>
      </c>
      <c r="C1572" t="s">
        <v>59</v>
      </c>
      <c r="D1572">
        <v>9</v>
      </c>
      <c r="E1572">
        <v>9</v>
      </c>
      <c r="F1572">
        <v>1</v>
      </c>
      <c r="G1572">
        <v>4</v>
      </c>
      <c r="H1572">
        <v>2</v>
      </c>
      <c r="I1572">
        <v>0</v>
      </c>
      <c r="J1572">
        <v>48</v>
      </c>
      <c r="K1572">
        <v>34</v>
      </c>
      <c r="L1572">
        <v>6.375</v>
      </c>
      <c r="M1572">
        <v>4.5</v>
      </c>
      <c r="N1572">
        <v>1.6875</v>
      </c>
      <c r="O1572">
        <v>0.232044198895027</v>
      </c>
      <c r="P1572">
        <v>0.23913043478260801</v>
      </c>
      <c r="Q1572">
        <v>4.875</v>
      </c>
      <c r="R1572">
        <v>5.7224855740864999</v>
      </c>
      <c r="S1572">
        <v>-0.116072915494441</v>
      </c>
      <c r="T1572">
        <v>-2.089312478899938</v>
      </c>
      <c r="U1572">
        <v>1.375</v>
      </c>
    </row>
    <row r="1573" spans="1:21" x14ac:dyDescent="0.45">
      <c r="A1573">
        <v>2012</v>
      </c>
      <c r="B1573" t="s">
        <v>1929</v>
      </c>
      <c r="C1573" t="s">
        <v>168</v>
      </c>
      <c r="D1573">
        <v>16</v>
      </c>
      <c r="E1573">
        <v>16</v>
      </c>
      <c r="F1573">
        <v>1</v>
      </c>
      <c r="G1573">
        <v>1</v>
      </c>
      <c r="H1573">
        <v>8</v>
      </c>
      <c r="I1573">
        <v>0</v>
      </c>
      <c r="J1573">
        <v>85.1</v>
      </c>
      <c r="K1573">
        <v>50</v>
      </c>
      <c r="L1573">
        <v>5.2734378143213796</v>
      </c>
      <c r="M1573">
        <v>2.7421876634471198</v>
      </c>
      <c r="N1573">
        <v>1.7929688568692701</v>
      </c>
      <c r="O1573">
        <v>0.30199430199430199</v>
      </c>
      <c r="P1573">
        <v>0.31338028169013998</v>
      </c>
      <c r="Q1573">
        <v>5.5898440831806697</v>
      </c>
      <c r="R1573">
        <v>5.5671084924135403</v>
      </c>
      <c r="S1573">
        <v>-0.119105331599712</v>
      </c>
      <c r="T1573">
        <v>-1.205941482447084</v>
      </c>
      <c r="U1573">
        <v>1.54687509220094</v>
      </c>
    </row>
    <row r="1574" spans="1:21" x14ac:dyDescent="0.45">
      <c r="A1574">
        <v>1997</v>
      </c>
      <c r="B1574" t="s">
        <v>1774</v>
      </c>
      <c r="C1574" t="s">
        <v>271</v>
      </c>
      <c r="D1574">
        <v>11</v>
      </c>
      <c r="E1574">
        <v>11</v>
      </c>
      <c r="F1574">
        <v>1</v>
      </c>
      <c r="G1574">
        <v>4</v>
      </c>
      <c r="H1574">
        <v>4</v>
      </c>
      <c r="I1574">
        <v>0</v>
      </c>
      <c r="J1574">
        <v>60.2</v>
      </c>
      <c r="K1574">
        <v>36</v>
      </c>
      <c r="L1574">
        <v>5.34065990035716</v>
      </c>
      <c r="M1574">
        <v>4.5989015808631102</v>
      </c>
      <c r="N1574">
        <v>1.6318683028869101</v>
      </c>
      <c r="O1574">
        <v>0.26382978723404199</v>
      </c>
      <c r="P1574">
        <v>0.27127659574467999</v>
      </c>
      <c r="Q1574">
        <v>5.0439565725595399</v>
      </c>
      <c r="R1574">
        <v>5.8619591768230697</v>
      </c>
      <c r="S1574">
        <v>-0.12119785696268</v>
      </c>
      <c r="T1574">
        <v>-1.7849138934503781</v>
      </c>
      <c r="U1574">
        <v>1.5329671936210301</v>
      </c>
    </row>
    <row r="1575" spans="1:21" x14ac:dyDescent="0.45">
      <c r="A1575">
        <v>2019</v>
      </c>
      <c r="B1575" t="s">
        <v>1775</v>
      </c>
      <c r="C1575" t="s">
        <v>37</v>
      </c>
      <c r="D1575">
        <v>14</v>
      </c>
      <c r="E1575">
        <v>14</v>
      </c>
      <c r="F1575">
        <v>1</v>
      </c>
      <c r="G1575">
        <v>4</v>
      </c>
      <c r="H1575">
        <v>5</v>
      </c>
      <c r="I1575">
        <v>0</v>
      </c>
      <c r="J1575">
        <v>71.099999999999994</v>
      </c>
      <c r="K1575">
        <v>40</v>
      </c>
      <c r="L1575">
        <v>5.0467293318083097</v>
      </c>
      <c r="M1575">
        <v>2.2710281993137298</v>
      </c>
      <c r="N1575">
        <v>1.8925234994281099</v>
      </c>
      <c r="O1575">
        <v>0.28571428571428498</v>
      </c>
      <c r="P1575">
        <v>0.28879310344827502</v>
      </c>
      <c r="Q1575">
        <v>5.0467293318083097</v>
      </c>
      <c r="R1575">
        <v>6.0037293007909298</v>
      </c>
      <c r="S1575">
        <v>-0.122894331812858</v>
      </c>
      <c r="T1575">
        <v>-1.4220629824059281</v>
      </c>
      <c r="U1575">
        <v>1.4018692588356401</v>
      </c>
    </row>
    <row r="1576" spans="1:21" x14ac:dyDescent="0.45">
      <c r="A1576">
        <v>1927</v>
      </c>
      <c r="B1576" t="s">
        <v>2043</v>
      </c>
      <c r="C1576" t="s">
        <v>106</v>
      </c>
      <c r="D1576">
        <v>30</v>
      </c>
      <c r="E1576">
        <v>17</v>
      </c>
      <c r="F1576">
        <v>0.56666666666666665</v>
      </c>
      <c r="G1576">
        <v>5</v>
      </c>
      <c r="H1576">
        <v>12</v>
      </c>
      <c r="I1576">
        <v>0</v>
      </c>
      <c r="J1576">
        <v>136.1</v>
      </c>
      <c r="K1576">
        <v>39</v>
      </c>
      <c r="L1576">
        <v>2.5745727994964298</v>
      </c>
      <c r="M1576">
        <v>5.7432777834920499</v>
      </c>
      <c r="N1576">
        <v>0.462102810166027</v>
      </c>
      <c r="O1576">
        <v>0.29143897996356999</v>
      </c>
      <c r="P1576">
        <v>0.30417495029821001</v>
      </c>
      <c r="Q1576">
        <v>6.2713952808246498</v>
      </c>
      <c r="R1576">
        <v>5.0865740723682302</v>
      </c>
      <c r="S1576">
        <v>-0.12954193353652901</v>
      </c>
      <c r="T1576">
        <v>-0.69952644109725659</v>
      </c>
      <c r="U1576">
        <v>1.81173641446045</v>
      </c>
    </row>
    <row r="1577" spans="1:21" x14ac:dyDescent="0.45">
      <c r="A1577">
        <v>2002</v>
      </c>
      <c r="B1577" t="s">
        <v>1462</v>
      </c>
      <c r="C1577" t="s">
        <v>132</v>
      </c>
      <c r="D1577">
        <v>12</v>
      </c>
      <c r="E1577">
        <v>12</v>
      </c>
      <c r="F1577">
        <v>1</v>
      </c>
      <c r="G1577">
        <v>4</v>
      </c>
      <c r="H1577">
        <v>5</v>
      </c>
      <c r="I1577">
        <v>0</v>
      </c>
      <c r="J1577">
        <v>72</v>
      </c>
      <c r="K1577">
        <v>34</v>
      </c>
      <c r="L1577">
        <v>4.25</v>
      </c>
      <c r="M1577">
        <v>3.625</v>
      </c>
      <c r="N1577">
        <v>1.375</v>
      </c>
      <c r="O1577">
        <v>0.26838235294117602</v>
      </c>
      <c r="P1577">
        <v>0.27312775330396399</v>
      </c>
      <c r="Q1577">
        <v>4.25</v>
      </c>
      <c r="R1577">
        <v>5.4620744705200197</v>
      </c>
      <c r="S1577">
        <v>-0.13136877119541099</v>
      </c>
      <c r="T1577">
        <v>-1.7734784111380484</v>
      </c>
      <c r="U1577">
        <v>1.4166666666666601</v>
      </c>
    </row>
    <row r="1578" spans="1:21" x14ac:dyDescent="0.45">
      <c r="A1578">
        <v>1995</v>
      </c>
      <c r="B1578" t="s">
        <v>1995</v>
      </c>
      <c r="C1578" t="s">
        <v>140</v>
      </c>
      <c r="D1578">
        <v>10</v>
      </c>
      <c r="E1578">
        <v>10</v>
      </c>
      <c r="F1578">
        <v>1</v>
      </c>
      <c r="G1578">
        <v>4</v>
      </c>
      <c r="H1578">
        <v>2</v>
      </c>
      <c r="I1578">
        <v>0</v>
      </c>
      <c r="J1578">
        <v>65</v>
      </c>
      <c r="K1578">
        <v>25</v>
      </c>
      <c r="L1578">
        <v>3.4615384615384599</v>
      </c>
      <c r="M1578">
        <v>4.9846153846153802</v>
      </c>
      <c r="N1578">
        <v>1.3846153846153799</v>
      </c>
      <c r="O1578">
        <v>0.273809523809523</v>
      </c>
      <c r="P1578">
        <v>0.27188940092165897</v>
      </c>
      <c r="Q1578">
        <v>5.9538461538461496</v>
      </c>
      <c r="R1578">
        <v>6.22637387055617</v>
      </c>
      <c r="S1578">
        <v>-0.13475212454795801</v>
      </c>
      <c r="T1578">
        <v>-2.18298441767692</v>
      </c>
      <c r="U1578">
        <v>1.6153846153846101</v>
      </c>
    </row>
    <row r="1579" spans="1:21" x14ac:dyDescent="0.45">
      <c r="A1579">
        <v>2023</v>
      </c>
      <c r="B1579" t="s">
        <v>300</v>
      </c>
      <c r="C1579" t="s">
        <v>168</v>
      </c>
      <c r="D1579">
        <v>10</v>
      </c>
      <c r="E1579">
        <v>10</v>
      </c>
      <c r="F1579">
        <v>1</v>
      </c>
      <c r="G1579">
        <v>3</v>
      </c>
      <c r="H1579">
        <v>3</v>
      </c>
      <c r="I1579">
        <v>0</v>
      </c>
      <c r="J1579">
        <v>56</v>
      </c>
      <c r="K1579">
        <v>54</v>
      </c>
      <c r="L1579">
        <v>8.6785714285714199</v>
      </c>
      <c r="M1579">
        <v>2.5714285714285698</v>
      </c>
      <c r="N1579">
        <v>2.25</v>
      </c>
      <c r="O1579">
        <v>0.26785714285714202</v>
      </c>
      <c r="P1579">
        <v>0.29487179487179399</v>
      </c>
      <c r="Q1579">
        <v>5.3035714285714199</v>
      </c>
      <c r="R1579">
        <v>5.4871832166399201</v>
      </c>
      <c r="S1579">
        <v>-0.14254669845104201</v>
      </c>
      <c r="T1579">
        <v>-2.3092565149068807</v>
      </c>
      <c r="U1579">
        <v>1.3571428571428501</v>
      </c>
    </row>
    <row r="1580" spans="1:21" x14ac:dyDescent="0.45">
      <c r="A1580">
        <v>1993</v>
      </c>
      <c r="B1580" t="s">
        <v>1789</v>
      </c>
      <c r="C1580" t="s">
        <v>762</v>
      </c>
      <c r="D1580">
        <v>13</v>
      </c>
      <c r="E1580">
        <v>13</v>
      </c>
      <c r="F1580">
        <v>1</v>
      </c>
      <c r="G1580">
        <v>4</v>
      </c>
      <c r="H1580">
        <v>4</v>
      </c>
      <c r="I1580">
        <v>0</v>
      </c>
      <c r="J1580">
        <v>72.2</v>
      </c>
      <c r="K1580">
        <v>30</v>
      </c>
      <c r="L1580">
        <v>3.7155961677307898</v>
      </c>
      <c r="M1580">
        <v>3.4678897565487401</v>
      </c>
      <c r="N1580">
        <v>1.4862384670923099</v>
      </c>
      <c r="O1580">
        <v>0.28975265017667801</v>
      </c>
      <c r="P1580">
        <v>0.29045643153526901</v>
      </c>
      <c r="Q1580">
        <v>5.0779814292320804</v>
      </c>
      <c r="R1580">
        <v>5.4654118329203802</v>
      </c>
      <c r="S1580">
        <v>-0.142689479514956</v>
      </c>
      <c r="T1580">
        <v>-1.7781304370325286</v>
      </c>
      <c r="U1580">
        <v>1.5137614016681</v>
      </c>
    </row>
    <row r="1581" spans="1:21" x14ac:dyDescent="0.45">
      <c r="A1581">
        <v>2017</v>
      </c>
      <c r="B1581" t="s">
        <v>2027</v>
      </c>
      <c r="C1581" t="s">
        <v>95</v>
      </c>
      <c r="D1581">
        <v>18</v>
      </c>
      <c r="E1581">
        <v>18</v>
      </c>
      <c r="F1581">
        <v>1</v>
      </c>
      <c r="G1581">
        <v>4</v>
      </c>
      <c r="H1581">
        <v>11</v>
      </c>
      <c r="I1581">
        <v>0</v>
      </c>
      <c r="J1581">
        <v>91.1</v>
      </c>
      <c r="K1581">
        <v>72</v>
      </c>
      <c r="L1581">
        <v>7.09488972073411</v>
      </c>
      <c r="M1581">
        <v>3.0547441853160699</v>
      </c>
      <c r="N1581">
        <v>2.0693428352141101</v>
      </c>
      <c r="O1581">
        <v>0.302872062663185</v>
      </c>
      <c r="P1581">
        <v>0.32758620689655099</v>
      </c>
      <c r="Q1581">
        <v>6.1094883706321497</v>
      </c>
      <c r="R1581">
        <v>5.5882963577986997</v>
      </c>
      <c r="S1581">
        <v>-0.14486587047576899</v>
      </c>
      <c r="T1581">
        <v>-1.3037928342819209</v>
      </c>
      <c r="U1581">
        <v>1.6094888718332001</v>
      </c>
    </row>
    <row r="1582" spans="1:21" x14ac:dyDescent="0.45">
      <c r="A1582">
        <v>1995</v>
      </c>
      <c r="B1582" t="s">
        <v>1999</v>
      </c>
      <c r="C1582" t="s">
        <v>184</v>
      </c>
      <c r="D1582">
        <v>11</v>
      </c>
      <c r="E1582">
        <v>11</v>
      </c>
      <c r="F1582">
        <v>1</v>
      </c>
      <c r="G1582">
        <v>4</v>
      </c>
      <c r="H1582">
        <v>6</v>
      </c>
      <c r="I1582">
        <v>0</v>
      </c>
      <c r="J1582">
        <v>54.1</v>
      </c>
      <c r="K1582">
        <v>36</v>
      </c>
      <c r="L1582">
        <v>5.9631907422764998</v>
      </c>
      <c r="M1582">
        <v>2.9815953711382499</v>
      </c>
      <c r="N1582">
        <v>2.3190186219964102</v>
      </c>
      <c r="O1582">
        <v>0.293023255813953</v>
      </c>
      <c r="P1582">
        <v>0.29696969696969699</v>
      </c>
      <c r="Q1582">
        <v>5.9631907422764998</v>
      </c>
      <c r="R1582">
        <v>6.3425610543948698</v>
      </c>
      <c r="S1582">
        <v>-0.14988604187965299</v>
      </c>
      <c r="T1582">
        <v>-2.2074126167730714</v>
      </c>
      <c r="U1582">
        <v>1.4907976855691201</v>
      </c>
    </row>
    <row r="1583" spans="1:21" x14ac:dyDescent="0.45">
      <c r="A1583">
        <v>1988</v>
      </c>
      <c r="B1583" t="s">
        <v>2041</v>
      </c>
      <c r="C1583" t="s">
        <v>54</v>
      </c>
      <c r="D1583">
        <v>13</v>
      </c>
      <c r="E1583">
        <v>13</v>
      </c>
      <c r="F1583">
        <v>1</v>
      </c>
      <c r="G1583">
        <v>4</v>
      </c>
      <c r="H1583">
        <v>7</v>
      </c>
      <c r="I1583">
        <v>0</v>
      </c>
      <c r="J1583">
        <v>60.2</v>
      </c>
      <c r="K1583">
        <v>42</v>
      </c>
      <c r="L1583">
        <v>6.2307698837500203</v>
      </c>
      <c r="M1583">
        <v>5.4890115642559696</v>
      </c>
      <c r="N1583">
        <v>1.1868133111904799</v>
      </c>
      <c r="O1583">
        <v>0.25630252100840301</v>
      </c>
      <c r="P1583">
        <v>0.28191489361702099</v>
      </c>
      <c r="Q1583">
        <v>6.2307698837500203</v>
      </c>
      <c r="R1583">
        <v>4.9282407555570504</v>
      </c>
      <c r="S1583">
        <v>-0.15224026143550801</v>
      </c>
      <c r="T1583">
        <v>-1.8971478732732536</v>
      </c>
      <c r="U1583">
        <v>1.6153847846759299</v>
      </c>
    </row>
    <row r="1584" spans="1:21" x14ac:dyDescent="0.45">
      <c r="A1584">
        <v>1945</v>
      </c>
      <c r="B1584" t="s">
        <v>1169</v>
      </c>
      <c r="C1584" t="s">
        <v>54</v>
      </c>
      <c r="D1584">
        <v>16</v>
      </c>
      <c r="E1584">
        <v>12</v>
      </c>
      <c r="F1584">
        <v>0.75</v>
      </c>
      <c r="G1584">
        <v>4</v>
      </c>
      <c r="H1584">
        <v>5</v>
      </c>
      <c r="I1584">
        <v>0</v>
      </c>
      <c r="J1584">
        <v>95.2</v>
      </c>
      <c r="K1584">
        <v>39</v>
      </c>
      <c r="L1584">
        <v>3.6689881815671801</v>
      </c>
      <c r="M1584">
        <v>4.9860608621297597</v>
      </c>
      <c r="N1584">
        <v>0.84668958036165798</v>
      </c>
      <c r="O1584">
        <v>0.243835616438356</v>
      </c>
      <c r="P1584">
        <v>0.25236593059936901</v>
      </c>
      <c r="Q1584">
        <v>3.6689881815671801</v>
      </c>
      <c r="R1584">
        <v>4.7592867761379596</v>
      </c>
      <c r="S1584">
        <v>-0.153798997402191</v>
      </c>
      <c r="T1584">
        <v>-1.5572148486971837</v>
      </c>
      <c r="U1584">
        <v>1.48432000507846</v>
      </c>
    </row>
    <row r="1585" spans="1:21" x14ac:dyDescent="0.45">
      <c r="A1585">
        <v>2016</v>
      </c>
      <c r="B1585" t="s">
        <v>1790</v>
      </c>
      <c r="C1585" t="s">
        <v>102</v>
      </c>
      <c r="D1585">
        <v>9</v>
      </c>
      <c r="E1585">
        <v>9</v>
      </c>
      <c r="F1585">
        <v>1</v>
      </c>
      <c r="G1585">
        <v>0</v>
      </c>
      <c r="H1585">
        <v>6</v>
      </c>
      <c r="I1585">
        <v>0</v>
      </c>
      <c r="J1585">
        <v>46</v>
      </c>
      <c r="K1585">
        <v>24</v>
      </c>
      <c r="L1585">
        <v>4.6956521739130404</v>
      </c>
      <c r="M1585">
        <v>3.13043478260869</v>
      </c>
      <c r="N1585">
        <v>1.5652173913043399</v>
      </c>
      <c r="O1585">
        <v>0.27659574468085102</v>
      </c>
      <c r="P1585">
        <v>0.28205128205128199</v>
      </c>
      <c r="Q1585">
        <v>5.0869565217391299</v>
      </c>
      <c r="R1585">
        <v>5.4726473393647499</v>
      </c>
      <c r="S1585">
        <v>-0.15388104319572399</v>
      </c>
      <c r="T1585">
        <v>-2.7698587775230319</v>
      </c>
      <c r="U1585">
        <v>1.47826086956521</v>
      </c>
    </row>
    <row r="1586" spans="1:21" x14ac:dyDescent="0.45">
      <c r="A1586">
        <v>2017</v>
      </c>
      <c r="B1586" t="s">
        <v>1842</v>
      </c>
      <c r="C1586" t="s">
        <v>85</v>
      </c>
      <c r="D1586">
        <v>9</v>
      </c>
      <c r="E1586">
        <v>9</v>
      </c>
      <c r="F1586">
        <v>1</v>
      </c>
      <c r="G1586">
        <v>1</v>
      </c>
      <c r="H1586">
        <v>5</v>
      </c>
      <c r="I1586">
        <v>0</v>
      </c>
      <c r="J1586">
        <v>51.1</v>
      </c>
      <c r="K1586">
        <v>23</v>
      </c>
      <c r="L1586">
        <v>4.0324670330311303</v>
      </c>
      <c r="M1586">
        <v>1.0519479216602901</v>
      </c>
      <c r="N1586">
        <v>2.2792204969306402</v>
      </c>
      <c r="O1586">
        <v>0.25980392156862703</v>
      </c>
      <c r="P1586">
        <v>0.238095238095238</v>
      </c>
      <c r="Q1586">
        <v>5.25973960830148</v>
      </c>
      <c r="R1586">
        <v>5.9628341519746497</v>
      </c>
      <c r="S1586">
        <v>-0.154618680477142</v>
      </c>
      <c r="T1586">
        <v>-2.7831362485885558</v>
      </c>
      <c r="U1586">
        <v>1.14935050699921</v>
      </c>
    </row>
    <row r="1587" spans="1:21" x14ac:dyDescent="0.45">
      <c r="A1587">
        <v>2001</v>
      </c>
      <c r="B1587" t="s">
        <v>1973</v>
      </c>
      <c r="C1587" t="s">
        <v>271</v>
      </c>
      <c r="D1587">
        <v>12</v>
      </c>
      <c r="E1587">
        <v>12</v>
      </c>
      <c r="F1587">
        <v>1</v>
      </c>
      <c r="G1587">
        <v>5</v>
      </c>
      <c r="H1587">
        <v>3</v>
      </c>
      <c r="I1587">
        <v>0</v>
      </c>
      <c r="J1587">
        <v>63.1</v>
      </c>
      <c r="K1587">
        <v>35</v>
      </c>
      <c r="L1587">
        <v>4.9736834116590902</v>
      </c>
      <c r="M1587">
        <v>5.39999913265844</v>
      </c>
      <c r="N1587">
        <v>1.56315764366428</v>
      </c>
      <c r="O1587">
        <v>0.30078125</v>
      </c>
      <c r="P1587">
        <v>0.314285714285714</v>
      </c>
      <c r="Q1587">
        <v>5.8263148536577898</v>
      </c>
      <c r="R1587">
        <v>6.0965047609641703</v>
      </c>
      <c r="S1587">
        <v>-0.15966701507568301</v>
      </c>
      <c r="T1587">
        <v>-2.1555047035217205</v>
      </c>
      <c r="U1587">
        <v>1.81578918203427</v>
      </c>
    </row>
    <row r="1588" spans="1:21" x14ac:dyDescent="0.45">
      <c r="A1588">
        <v>2019</v>
      </c>
      <c r="B1588" t="s">
        <v>2056</v>
      </c>
      <c r="C1588" t="s">
        <v>73</v>
      </c>
      <c r="D1588">
        <v>12</v>
      </c>
      <c r="E1588">
        <v>12</v>
      </c>
      <c r="F1588">
        <v>1</v>
      </c>
      <c r="G1588">
        <v>2</v>
      </c>
      <c r="H1588">
        <v>6</v>
      </c>
      <c r="I1588">
        <v>0</v>
      </c>
      <c r="J1588">
        <v>53.1</v>
      </c>
      <c r="K1588">
        <v>38</v>
      </c>
      <c r="L1588">
        <v>6.4124992355705199</v>
      </c>
      <c r="M1588">
        <v>2.8687496580183902</v>
      </c>
      <c r="N1588">
        <v>2.0249997586012101</v>
      </c>
      <c r="O1588">
        <v>0.29910714285714202</v>
      </c>
      <c r="P1588">
        <v>0.31609195402298801</v>
      </c>
      <c r="Q1588">
        <v>6.4124992355705199</v>
      </c>
      <c r="R1588">
        <v>5.8390091627836602</v>
      </c>
      <c r="S1588">
        <v>-0.163151964545249</v>
      </c>
      <c r="T1588">
        <v>-2.2025515213608613</v>
      </c>
      <c r="U1588">
        <v>1.5749998122453901</v>
      </c>
    </row>
    <row r="1589" spans="1:21" x14ac:dyDescent="0.45">
      <c r="A1589">
        <v>1928</v>
      </c>
      <c r="B1589" t="s">
        <v>1784</v>
      </c>
      <c r="C1589" t="s">
        <v>790</v>
      </c>
      <c r="D1589">
        <v>38</v>
      </c>
      <c r="E1589">
        <v>31</v>
      </c>
      <c r="F1589">
        <v>0.81578947368421051</v>
      </c>
      <c r="G1589">
        <v>9</v>
      </c>
      <c r="H1589">
        <v>21</v>
      </c>
      <c r="I1589">
        <v>0</v>
      </c>
      <c r="J1589">
        <v>225.1</v>
      </c>
      <c r="K1589">
        <v>84</v>
      </c>
      <c r="L1589">
        <v>3.35503011591106</v>
      </c>
      <c r="M1589">
        <v>4.3535509837417301</v>
      </c>
      <c r="N1589">
        <v>0.87869836369099197</v>
      </c>
      <c r="O1589">
        <v>0.264406779661016</v>
      </c>
      <c r="P1589">
        <v>0.272143774069319</v>
      </c>
      <c r="Q1589">
        <v>5.07248600857982</v>
      </c>
      <c r="R1589">
        <v>5.09504923569569</v>
      </c>
      <c r="S1589">
        <v>-0.163902401924133</v>
      </c>
      <c r="T1589">
        <v>-0.6987418187291986</v>
      </c>
      <c r="U1589">
        <v>1.52218958962631</v>
      </c>
    </row>
    <row r="1590" spans="1:21" x14ac:dyDescent="0.45">
      <c r="A1590">
        <v>1993</v>
      </c>
      <c r="B1590" t="s">
        <v>2001</v>
      </c>
      <c r="C1590" t="s">
        <v>34</v>
      </c>
      <c r="D1590">
        <v>9</v>
      </c>
      <c r="E1590">
        <v>9</v>
      </c>
      <c r="F1590">
        <v>1</v>
      </c>
      <c r="G1590">
        <v>3</v>
      </c>
      <c r="H1590">
        <v>1</v>
      </c>
      <c r="I1590">
        <v>0</v>
      </c>
      <c r="J1590">
        <v>49.2</v>
      </c>
      <c r="K1590">
        <v>25</v>
      </c>
      <c r="L1590">
        <v>4.53020087835315</v>
      </c>
      <c r="M1590">
        <v>5.7986571242920402</v>
      </c>
      <c r="N1590">
        <v>1.26845624593888</v>
      </c>
      <c r="O1590">
        <v>0.25925925925925902</v>
      </c>
      <c r="P1590">
        <v>0.26751592356687898</v>
      </c>
      <c r="Q1590">
        <v>5.9798651594261596</v>
      </c>
      <c r="R1590">
        <v>5.8071393787418097</v>
      </c>
      <c r="S1590">
        <v>-0.16489423811435699</v>
      </c>
      <c r="T1590">
        <v>-2.9680962860584259</v>
      </c>
      <c r="U1590">
        <v>1.6308723162071299</v>
      </c>
    </row>
    <row r="1591" spans="1:21" x14ac:dyDescent="0.45">
      <c r="A1591">
        <v>2008</v>
      </c>
      <c r="B1591" t="s">
        <v>699</v>
      </c>
      <c r="C1591" t="s">
        <v>106</v>
      </c>
      <c r="D1591">
        <v>9</v>
      </c>
      <c r="E1591">
        <v>9</v>
      </c>
      <c r="F1591">
        <v>1</v>
      </c>
      <c r="G1591">
        <v>4</v>
      </c>
      <c r="H1591">
        <v>3</v>
      </c>
      <c r="I1591">
        <v>0</v>
      </c>
      <c r="J1591">
        <v>54</v>
      </c>
      <c r="K1591">
        <v>39</v>
      </c>
      <c r="L1591">
        <v>6.5</v>
      </c>
      <c r="M1591">
        <v>4.6666666666666599</v>
      </c>
      <c r="N1591">
        <v>1.3333333333333299</v>
      </c>
      <c r="O1591">
        <v>0.20512820512820501</v>
      </c>
      <c r="P1591">
        <v>0.21621621621621601</v>
      </c>
      <c r="Q1591">
        <v>3.6666666666666599</v>
      </c>
      <c r="R1591">
        <v>5.55794420595522</v>
      </c>
      <c r="S1591">
        <v>-0.176185682415962</v>
      </c>
      <c r="T1591">
        <v>-3.1713422834873164</v>
      </c>
      <c r="U1591">
        <v>1.25925925925925</v>
      </c>
    </row>
    <row r="1592" spans="1:21" x14ac:dyDescent="0.45">
      <c r="A1592">
        <v>1982</v>
      </c>
      <c r="B1592" t="s">
        <v>1225</v>
      </c>
      <c r="C1592" t="s">
        <v>43</v>
      </c>
      <c r="D1592">
        <v>8</v>
      </c>
      <c r="E1592">
        <v>8</v>
      </c>
      <c r="F1592">
        <v>1</v>
      </c>
      <c r="G1592">
        <v>1</v>
      </c>
      <c r="H1592">
        <v>2</v>
      </c>
      <c r="I1592">
        <v>0</v>
      </c>
      <c r="J1592">
        <v>50.1</v>
      </c>
      <c r="K1592">
        <v>28</v>
      </c>
      <c r="L1592">
        <v>5.0066230224834696</v>
      </c>
      <c r="M1592">
        <v>7.6887424988138999</v>
      </c>
      <c r="N1592">
        <v>0.53642389526608603</v>
      </c>
      <c r="O1592">
        <v>0.23280423280423199</v>
      </c>
      <c r="P1592">
        <v>0.259493670886075</v>
      </c>
      <c r="Q1592">
        <v>3.7549672668626002</v>
      </c>
      <c r="R1592">
        <v>4.9417582903644197</v>
      </c>
      <c r="S1592">
        <v>-0.17741271853446899</v>
      </c>
      <c r="T1592">
        <v>-3.5926075503229971</v>
      </c>
      <c r="U1592">
        <v>1.72847699585739</v>
      </c>
    </row>
    <row r="1593" spans="1:21" x14ac:dyDescent="0.45">
      <c r="A1593">
        <v>2001</v>
      </c>
      <c r="B1593" t="s">
        <v>2006</v>
      </c>
      <c r="C1593" t="s">
        <v>379</v>
      </c>
      <c r="D1593">
        <v>8</v>
      </c>
      <c r="E1593">
        <v>8</v>
      </c>
      <c r="F1593">
        <v>1</v>
      </c>
      <c r="G1593">
        <v>3</v>
      </c>
      <c r="H1593">
        <v>3</v>
      </c>
      <c r="I1593">
        <v>0</v>
      </c>
      <c r="J1593">
        <v>45</v>
      </c>
      <c r="K1593">
        <v>26</v>
      </c>
      <c r="L1593">
        <v>5.2</v>
      </c>
      <c r="M1593">
        <v>4.2</v>
      </c>
      <c r="N1593">
        <v>1.8</v>
      </c>
      <c r="O1593">
        <v>0.28021978021978</v>
      </c>
      <c r="P1593">
        <v>0.28571428571428498</v>
      </c>
      <c r="Q1593">
        <v>6</v>
      </c>
      <c r="R1593">
        <v>6.1602479404873298</v>
      </c>
      <c r="S1593">
        <v>-0.17768341302871701</v>
      </c>
      <c r="T1593">
        <v>-3.5980891138315196</v>
      </c>
      <c r="U1593">
        <v>1.6</v>
      </c>
    </row>
    <row r="1594" spans="1:21" x14ac:dyDescent="0.45">
      <c r="A1594">
        <v>1945</v>
      </c>
      <c r="B1594" t="s">
        <v>1991</v>
      </c>
      <c r="C1594" t="s">
        <v>132</v>
      </c>
      <c r="D1594">
        <v>34</v>
      </c>
      <c r="E1594">
        <v>19</v>
      </c>
      <c r="F1594">
        <v>0.55882352941176472</v>
      </c>
      <c r="G1594">
        <v>4</v>
      </c>
      <c r="H1594">
        <v>10</v>
      </c>
      <c r="I1594">
        <v>1</v>
      </c>
      <c r="J1594">
        <v>130.1</v>
      </c>
      <c r="K1594">
        <v>47</v>
      </c>
      <c r="L1594">
        <v>3.24552518327235</v>
      </c>
      <c r="M1594">
        <v>5.5242981842933601</v>
      </c>
      <c r="N1594">
        <v>0.69053727303667001</v>
      </c>
      <c r="O1594">
        <v>0.29151291512915101</v>
      </c>
      <c r="P1594">
        <v>0.30515463917525698</v>
      </c>
      <c r="Q1594">
        <v>5.9386205481153604</v>
      </c>
      <c r="R1594">
        <v>4.8072487725663597</v>
      </c>
      <c r="S1594">
        <v>-0.178874611854553</v>
      </c>
      <c r="T1594">
        <v>-0.8522849153069878</v>
      </c>
      <c r="U1594">
        <v>1.8260874553636299</v>
      </c>
    </row>
    <row r="1595" spans="1:21" x14ac:dyDescent="0.45">
      <c r="A1595">
        <v>1986</v>
      </c>
      <c r="B1595" t="s">
        <v>611</v>
      </c>
      <c r="C1595" t="s">
        <v>95</v>
      </c>
      <c r="D1595">
        <v>15</v>
      </c>
      <c r="E1595">
        <v>15</v>
      </c>
      <c r="F1595">
        <v>1</v>
      </c>
      <c r="G1595">
        <v>4</v>
      </c>
      <c r="H1595">
        <v>6</v>
      </c>
      <c r="I1595">
        <v>0</v>
      </c>
      <c r="J1595">
        <v>88.2</v>
      </c>
      <c r="K1595">
        <v>71</v>
      </c>
      <c r="L1595">
        <v>7.20676836422163</v>
      </c>
      <c r="M1595">
        <v>7.4097759237771701</v>
      </c>
      <c r="N1595">
        <v>1.1165415775554599</v>
      </c>
      <c r="O1595">
        <v>0.20754716981131999</v>
      </c>
      <c r="P1595">
        <v>0.233050847457627</v>
      </c>
      <c r="Q1595">
        <v>5.2781965484440097</v>
      </c>
      <c r="R1595">
        <v>5.35371859031192</v>
      </c>
      <c r="S1595">
        <v>-0.18173149228096</v>
      </c>
      <c r="T1595">
        <v>-1.9627001166343681</v>
      </c>
      <c r="U1595">
        <v>1.5676694876788799</v>
      </c>
    </row>
    <row r="1596" spans="1:21" x14ac:dyDescent="0.45">
      <c r="A1596">
        <v>2018</v>
      </c>
      <c r="B1596" t="s">
        <v>1651</v>
      </c>
      <c r="C1596" t="s">
        <v>43</v>
      </c>
      <c r="D1596">
        <v>12</v>
      </c>
      <c r="E1596">
        <v>12</v>
      </c>
      <c r="F1596">
        <v>1</v>
      </c>
      <c r="G1596">
        <v>2</v>
      </c>
      <c r="H1596">
        <v>3</v>
      </c>
      <c r="I1596">
        <v>0</v>
      </c>
      <c r="J1596">
        <v>55.1</v>
      </c>
      <c r="K1596">
        <v>39</v>
      </c>
      <c r="L1596">
        <v>6.3433727651190699</v>
      </c>
      <c r="M1596">
        <v>2.7650599232570299</v>
      </c>
      <c r="N1596">
        <v>1.95180700465202</v>
      </c>
      <c r="O1596">
        <v>0.25806451612903197</v>
      </c>
      <c r="P1596">
        <v>0.265060240963855</v>
      </c>
      <c r="Q1596">
        <v>4.7168669279090496</v>
      </c>
      <c r="R1596">
        <v>5.6544071928305097</v>
      </c>
      <c r="S1596">
        <v>-0.186841771006584</v>
      </c>
      <c r="T1596">
        <v>-2.522363908588884</v>
      </c>
      <c r="U1596">
        <v>1.31927695684812</v>
      </c>
    </row>
    <row r="1597" spans="1:21" x14ac:dyDescent="0.45">
      <c r="A1597">
        <v>2009</v>
      </c>
      <c r="B1597" t="s">
        <v>1881</v>
      </c>
      <c r="C1597" t="s">
        <v>210</v>
      </c>
      <c r="D1597">
        <v>12</v>
      </c>
      <c r="E1597">
        <v>12</v>
      </c>
      <c r="F1597">
        <v>1</v>
      </c>
      <c r="G1597">
        <v>2</v>
      </c>
      <c r="H1597">
        <v>5</v>
      </c>
      <c r="I1597">
        <v>0</v>
      </c>
      <c r="J1597">
        <v>65</v>
      </c>
      <c r="K1597">
        <v>39</v>
      </c>
      <c r="L1597">
        <v>5.39999936617345</v>
      </c>
      <c r="M1597">
        <v>3.32307653302981</v>
      </c>
      <c r="N1597">
        <v>2.0769228331436298</v>
      </c>
      <c r="O1597">
        <v>0.29729729729729698</v>
      </c>
      <c r="P1597">
        <v>0.30243902439024301</v>
      </c>
      <c r="Q1597">
        <v>5.39999936617345</v>
      </c>
      <c r="R1597">
        <v>6.0970834071819997</v>
      </c>
      <c r="S1597">
        <v>-0.18861478567123399</v>
      </c>
      <c r="T1597">
        <v>-2.546299606561659</v>
      </c>
      <c r="U1597">
        <v>1.55384597146301</v>
      </c>
    </row>
    <row r="1598" spans="1:21" x14ac:dyDescent="0.45">
      <c r="A1598">
        <v>2011</v>
      </c>
      <c r="B1598" t="s">
        <v>1950</v>
      </c>
      <c r="C1598" t="s">
        <v>140</v>
      </c>
      <c r="D1598">
        <v>14</v>
      </c>
      <c r="E1598">
        <v>14</v>
      </c>
      <c r="F1598">
        <v>1</v>
      </c>
      <c r="G1598">
        <v>4</v>
      </c>
      <c r="H1598">
        <v>5</v>
      </c>
      <c r="I1598">
        <v>0</v>
      </c>
      <c r="J1598">
        <v>72.2</v>
      </c>
      <c r="K1598">
        <v>48</v>
      </c>
      <c r="L1598">
        <v>5.9449543364972497</v>
      </c>
      <c r="M1598">
        <v>6.4403671978720203</v>
      </c>
      <c r="N1598">
        <v>1.11467893809323</v>
      </c>
      <c r="O1598">
        <v>0.27659574468085102</v>
      </c>
      <c r="P1598">
        <v>0.30666666666666598</v>
      </c>
      <c r="Q1598">
        <v>5.6972479058098697</v>
      </c>
      <c r="R1598">
        <v>5.5024505926557099</v>
      </c>
      <c r="S1598">
        <v>-0.19436317682266199</v>
      </c>
      <c r="T1598">
        <v>-2.2490596175193747</v>
      </c>
      <c r="U1598">
        <v>1.7889908882977801</v>
      </c>
    </row>
    <row r="1599" spans="1:21" x14ac:dyDescent="0.45">
      <c r="A1599">
        <v>1996</v>
      </c>
      <c r="B1599" t="s">
        <v>2062</v>
      </c>
      <c r="C1599" t="s">
        <v>132</v>
      </c>
      <c r="D1599">
        <v>14</v>
      </c>
      <c r="E1599">
        <v>14</v>
      </c>
      <c r="F1599">
        <v>1</v>
      </c>
      <c r="G1599">
        <v>3</v>
      </c>
      <c r="H1599">
        <v>7</v>
      </c>
      <c r="I1599">
        <v>0</v>
      </c>
      <c r="J1599">
        <v>69.099999999999994</v>
      </c>
      <c r="K1599">
        <v>32</v>
      </c>
      <c r="L1599">
        <v>4.1538464585705102</v>
      </c>
      <c r="M1599">
        <v>4.2836541604008396</v>
      </c>
      <c r="N1599">
        <v>1.2980770183032799</v>
      </c>
      <c r="O1599">
        <v>0.29577464788732299</v>
      </c>
      <c r="P1599">
        <v>0.30578512396694202</v>
      </c>
      <c r="Q1599">
        <v>6.4903850915164201</v>
      </c>
      <c r="R1599">
        <v>5.7677269125831296</v>
      </c>
      <c r="S1599">
        <v>-0.196721211075782</v>
      </c>
      <c r="T1599">
        <v>-2.2763454424483345</v>
      </c>
      <c r="U1599">
        <v>1.6875001237942699</v>
      </c>
    </row>
    <row r="1600" spans="1:21" x14ac:dyDescent="0.45">
      <c r="A1600">
        <v>1973</v>
      </c>
      <c r="B1600" t="s">
        <v>1403</v>
      </c>
      <c r="C1600" t="s">
        <v>210</v>
      </c>
      <c r="D1600">
        <v>18</v>
      </c>
      <c r="E1600">
        <v>15</v>
      </c>
      <c r="F1600">
        <v>0.83333333333333337</v>
      </c>
      <c r="G1600">
        <v>6</v>
      </c>
      <c r="H1600">
        <v>5</v>
      </c>
      <c r="I1600">
        <v>0</v>
      </c>
      <c r="J1600">
        <v>100.2</v>
      </c>
      <c r="K1600">
        <v>52</v>
      </c>
      <c r="L1600">
        <v>4.6490049782539504</v>
      </c>
      <c r="M1600">
        <v>4.1125813269169598</v>
      </c>
      <c r="N1600">
        <v>1.34105912834248</v>
      </c>
      <c r="O1600">
        <v>0.26463104325699699</v>
      </c>
      <c r="P1600">
        <v>0.27300613496932502</v>
      </c>
      <c r="Q1600">
        <v>4.1125813269169598</v>
      </c>
      <c r="R1600">
        <v>4.8402410994101297</v>
      </c>
      <c r="S1600">
        <v>-0.19745880365371701</v>
      </c>
      <c r="T1600">
        <v>-1.7771292328834529</v>
      </c>
      <c r="U1600">
        <v>1.49006569815832</v>
      </c>
    </row>
    <row r="1601" spans="1:21" x14ac:dyDescent="0.45">
      <c r="A1601">
        <v>2001</v>
      </c>
      <c r="B1601" t="s">
        <v>2059</v>
      </c>
      <c r="C1601" t="s">
        <v>37</v>
      </c>
      <c r="D1601">
        <v>15</v>
      </c>
      <c r="E1601">
        <v>15</v>
      </c>
      <c r="F1601">
        <v>1</v>
      </c>
      <c r="G1601">
        <v>4</v>
      </c>
      <c r="H1601">
        <v>10</v>
      </c>
      <c r="I1601">
        <v>0</v>
      </c>
      <c r="J1601">
        <v>71.099999999999994</v>
      </c>
      <c r="K1601">
        <v>26</v>
      </c>
      <c r="L1601">
        <v>3.2803740656753999</v>
      </c>
      <c r="M1601">
        <v>4.4158881653322704</v>
      </c>
      <c r="N1601">
        <v>1.2616823329520701</v>
      </c>
      <c r="O1601">
        <v>0.31271477663230202</v>
      </c>
      <c r="P1601">
        <v>0.317647058823529</v>
      </c>
      <c r="Q1601">
        <v>6.4345798980555902</v>
      </c>
      <c r="R1601">
        <v>5.8248379618707897</v>
      </c>
      <c r="S1601">
        <v>-0.19836592674255299</v>
      </c>
      <c r="T1601">
        <v>-2.1423520088195724</v>
      </c>
      <c r="U1601">
        <v>1.7663552661329001</v>
      </c>
    </row>
    <row r="1602" spans="1:21" x14ac:dyDescent="0.45">
      <c r="A1602">
        <v>1986</v>
      </c>
      <c r="B1602" t="s">
        <v>1425</v>
      </c>
      <c r="C1602" t="s">
        <v>46</v>
      </c>
      <c r="D1602">
        <v>9</v>
      </c>
      <c r="E1602">
        <v>9</v>
      </c>
      <c r="F1602">
        <v>1</v>
      </c>
      <c r="G1602">
        <v>4</v>
      </c>
      <c r="H1602">
        <v>4</v>
      </c>
      <c r="I1602">
        <v>0</v>
      </c>
      <c r="J1602">
        <v>54</v>
      </c>
      <c r="K1602">
        <v>20</v>
      </c>
      <c r="L1602">
        <v>3.3333330978582101</v>
      </c>
      <c r="M1602">
        <v>1.83333320382201</v>
      </c>
      <c r="N1602">
        <v>1.9999998587149199</v>
      </c>
      <c r="O1602">
        <v>0.30046948356807501</v>
      </c>
      <c r="P1602">
        <v>0.287292817679558</v>
      </c>
      <c r="Q1602">
        <v>4.1666663723227604</v>
      </c>
      <c r="R1602">
        <v>5.6413814724554703</v>
      </c>
      <c r="S1602">
        <v>-0.19963675737380901</v>
      </c>
      <c r="T1602">
        <v>-3.593461632728562</v>
      </c>
      <c r="U1602">
        <v>1.38888879077425</v>
      </c>
    </row>
    <row r="1603" spans="1:21" x14ac:dyDescent="0.45">
      <c r="A1603">
        <v>1998</v>
      </c>
      <c r="B1603" t="s">
        <v>2012</v>
      </c>
      <c r="C1603" t="s">
        <v>124</v>
      </c>
      <c r="D1603">
        <v>12</v>
      </c>
      <c r="E1603">
        <v>12</v>
      </c>
      <c r="F1603">
        <v>1</v>
      </c>
      <c r="G1603">
        <v>2</v>
      </c>
      <c r="H1603">
        <v>6</v>
      </c>
      <c r="I1603">
        <v>0</v>
      </c>
      <c r="J1603">
        <v>67.099999999999994</v>
      </c>
      <c r="K1603">
        <v>49</v>
      </c>
      <c r="L1603">
        <v>6.5495054452352504</v>
      </c>
      <c r="M1603">
        <v>6.9504955745353696</v>
      </c>
      <c r="N1603">
        <v>1.06930701146698</v>
      </c>
      <c r="O1603">
        <v>0.27941176470588203</v>
      </c>
      <c r="P1603">
        <v>0.31627906976744102</v>
      </c>
      <c r="Q1603">
        <v>6.0148519395017601</v>
      </c>
      <c r="R1603">
        <v>5.6787563929872498</v>
      </c>
      <c r="S1603">
        <v>-0.19993816316127699</v>
      </c>
      <c r="T1603">
        <v>-2.6991652026772393</v>
      </c>
      <c r="U1603">
        <v>1.9009902426079599</v>
      </c>
    </row>
    <row r="1604" spans="1:21" x14ac:dyDescent="0.45">
      <c r="A1604">
        <v>1951</v>
      </c>
      <c r="B1604" t="s">
        <v>1832</v>
      </c>
      <c r="C1604" t="s">
        <v>30</v>
      </c>
      <c r="D1604">
        <v>17</v>
      </c>
      <c r="E1604">
        <v>10</v>
      </c>
      <c r="F1604">
        <v>0.58823529411764708</v>
      </c>
      <c r="G1604">
        <v>3</v>
      </c>
      <c r="H1604">
        <v>6</v>
      </c>
      <c r="I1604">
        <v>0</v>
      </c>
      <c r="J1604">
        <v>77.099999999999994</v>
      </c>
      <c r="K1604">
        <v>27</v>
      </c>
      <c r="L1604">
        <v>3.1422428259816502</v>
      </c>
      <c r="M1604">
        <v>5.9353475601875596</v>
      </c>
      <c r="N1604">
        <v>1.04741427532721</v>
      </c>
      <c r="O1604">
        <v>0.24834437086092701</v>
      </c>
      <c r="P1604">
        <v>0.24812030075187899</v>
      </c>
      <c r="Q1604">
        <v>5.2370713766360799</v>
      </c>
      <c r="R1604">
        <v>5.3492649666908996</v>
      </c>
      <c r="S1604">
        <v>-0.20155499875545499</v>
      </c>
      <c r="T1604">
        <v>-1.9207005763755123</v>
      </c>
      <c r="U1604">
        <v>1.62931109495344</v>
      </c>
    </row>
    <row r="1605" spans="1:21" x14ac:dyDescent="0.45">
      <c r="A1605">
        <v>2008</v>
      </c>
      <c r="B1605" t="s">
        <v>2080</v>
      </c>
      <c r="C1605" t="s">
        <v>210</v>
      </c>
      <c r="D1605">
        <v>17</v>
      </c>
      <c r="E1605">
        <v>17</v>
      </c>
      <c r="F1605">
        <v>1</v>
      </c>
      <c r="G1605">
        <v>6</v>
      </c>
      <c r="H1605">
        <v>6</v>
      </c>
      <c r="I1605">
        <v>0</v>
      </c>
      <c r="J1605">
        <v>84.1</v>
      </c>
      <c r="K1605">
        <v>57</v>
      </c>
      <c r="L1605">
        <v>6.0830043194437904</v>
      </c>
      <c r="M1605">
        <v>5.4426880752918096</v>
      </c>
      <c r="N1605">
        <v>1.7075099844052699</v>
      </c>
      <c r="O1605">
        <v>0.29203539823008801</v>
      </c>
      <c r="P1605">
        <v>0.31203007518796899</v>
      </c>
      <c r="Q1605">
        <v>6.7233205635957702</v>
      </c>
      <c r="R1605">
        <v>6.1675915856386698</v>
      </c>
      <c r="S1605">
        <v>-0.20314495265483801</v>
      </c>
      <c r="T1605">
        <v>-1.9358519017696327</v>
      </c>
      <c r="U1605">
        <v>1.7786562337554901</v>
      </c>
    </row>
    <row r="1606" spans="1:21" x14ac:dyDescent="0.45">
      <c r="A1606">
        <v>2017</v>
      </c>
      <c r="B1606" t="s">
        <v>1509</v>
      </c>
      <c r="C1606" t="s">
        <v>762</v>
      </c>
      <c r="D1606">
        <v>13</v>
      </c>
      <c r="E1606">
        <v>13</v>
      </c>
      <c r="F1606">
        <v>1</v>
      </c>
      <c r="G1606">
        <v>4</v>
      </c>
      <c r="H1606">
        <v>5</v>
      </c>
      <c r="I1606">
        <v>0</v>
      </c>
      <c r="J1606">
        <v>70.099999999999994</v>
      </c>
      <c r="K1606">
        <v>44</v>
      </c>
      <c r="L1606">
        <v>5.63033216072062</v>
      </c>
      <c r="M1606">
        <v>3.0710902694839701</v>
      </c>
      <c r="N1606">
        <v>1.9194314184274801</v>
      </c>
      <c r="O1606">
        <v>0.26865671641791</v>
      </c>
      <c r="P1606">
        <v>0.27272727272727199</v>
      </c>
      <c r="Q1606">
        <v>4.3507112151022902</v>
      </c>
      <c r="R1606">
        <v>5.8306256695054701</v>
      </c>
      <c r="S1606">
        <v>-0.20414300262928001</v>
      </c>
      <c r="T1606">
        <v>-2.5439358789187203</v>
      </c>
      <c r="U1606">
        <v>1.36492900865954</v>
      </c>
    </row>
    <row r="1607" spans="1:21" x14ac:dyDescent="0.45">
      <c r="A1607">
        <v>1970</v>
      </c>
      <c r="B1607" t="s">
        <v>1628</v>
      </c>
      <c r="C1607" t="s">
        <v>121</v>
      </c>
      <c r="D1607">
        <v>18</v>
      </c>
      <c r="E1607">
        <v>15</v>
      </c>
      <c r="F1607">
        <v>0.83333333333333337</v>
      </c>
      <c r="G1607">
        <v>5</v>
      </c>
      <c r="H1607">
        <v>5</v>
      </c>
      <c r="I1607">
        <v>0</v>
      </c>
      <c r="J1607">
        <v>87</v>
      </c>
      <c r="K1607">
        <v>56</v>
      </c>
      <c r="L1607">
        <v>5.7931034482758603</v>
      </c>
      <c r="M1607">
        <v>4.9655172413793096</v>
      </c>
      <c r="N1607">
        <v>1.3448275862068899</v>
      </c>
      <c r="O1607">
        <v>0.26900584795321603</v>
      </c>
      <c r="P1607">
        <v>0.28937728937728902</v>
      </c>
      <c r="Q1607">
        <v>4.6551724137930997</v>
      </c>
      <c r="R1607">
        <v>5.0867588618706003</v>
      </c>
      <c r="S1607">
        <v>-0.21355612576007801</v>
      </c>
      <c r="T1607">
        <v>-1.9220051318407021</v>
      </c>
      <c r="U1607">
        <v>1.6091954022988499</v>
      </c>
    </row>
    <row r="1608" spans="1:21" x14ac:dyDescent="0.45">
      <c r="A1608">
        <v>1960</v>
      </c>
      <c r="B1608" t="s">
        <v>1452</v>
      </c>
      <c r="C1608" t="s">
        <v>34</v>
      </c>
      <c r="D1608">
        <v>15</v>
      </c>
      <c r="E1608">
        <v>9</v>
      </c>
      <c r="F1608">
        <v>0.6</v>
      </c>
      <c r="G1608">
        <v>4</v>
      </c>
      <c r="H1608">
        <v>4</v>
      </c>
      <c r="I1608">
        <v>0</v>
      </c>
      <c r="J1608">
        <v>66</v>
      </c>
      <c r="K1608">
        <v>39</v>
      </c>
      <c r="L1608">
        <v>5.3181818181818103</v>
      </c>
      <c r="M1608">
        <v>5.3181818181818103</v>
      </c>
      <c r="N1608">
        <v>1.36363636363636</v>
      </c>
      <c r="O1608">
        <v>0.26459143968871501</v>
      </c>
      <c r="P1608">
        <v>0.27884615384615302</v>
      </c>
      <c r="Q1608">
        <v>4.2272727272727204</v>
      </c>
      <c r="R1608">
        <v>5.1330233154874803</v>
      </c>
      <c r="S1608">
        <v>-0.21593870222568501</v>
      </c>
      <c r="T1608">
        <v>-2.3321379840373981</v>
      </c>
      <c r="U1608">
        <v>1.62121212121212</v>
      </c>
    </row>
    <row r="1609" spans="1:21" x14ac:dyDescent="0.45">
      <c r="A1609">
        <v>1998</v>
      </c>
      <c r="B1609" t="s">
        <v>2045</v>
      </c>
      <c r="C1609" t="s">
        <v>124</v>
      </c>
      <c r="D1609">
        <v>11</v>
      </c>
      <c r="E1609">
        <v>11</v>
      </c>
      <c r="F1609">
        <v>1</v>
      </c>
      <c r="G1609">
        <v>1</v>
      </c>
      <c r="H1609">
        <v>5</v>
      </c>
      <c r="I1609">
        <v>0</v>
      </c>
      <c r="J1609">
        <v>48.2</v>
      </c>
      <c r="K1609">
        <v>32</v>
      </c>
      <c r="L1609">
        <v>5.9178089922825201</v>
      </c>
      <c r="M1609">
        <v>6.4726035853090096</v>
      </c>
      <c r="N1609">
        <v>0.92465765504414399</v>
      </c>
      <c r="O1609">
        <v>0.30456852791878097</v>
      </c>
      <c r="P1609">
        <v>0.34375</v>
      </c>
      <c r="Q1609">
        <v>6.2876720543001801</v>
      </c>
      <c r="R1609">
        <v>5.8103854664362498</v>
      </c>
      <c r="S1609">
        <v>-0.21937099099159199</v>
      </c>
      <c r="T1609">
        <v>-3.2307364127852636</v>
      </c>
      <c r="U1609">
        <v>1.9520550495376301</v>
      </c>
    </row>
    <row r="1610" spans="1:21" x14ac:dyDescent="0.45">
      <c r="A1610">
        <v>2003</v>
      </c>
      <c r="B1610" t="s">
        <v>2090</v>
      </c>
      <c r="C1610" t="s">
        <v>425</v>
      </c>
      <c r="D1610">
        <v>10</v>
      </c>
      <c r="E1610">
        <v>10</v>
      </c>
      <c r="F1610">
        <v>1</v>
      </c>
      <c r="G1610">
        <v>1</v>
      </c>
      <c r="H1610">
        <v>6</v>
      </c>
      <c r="I1610">
        <v>0</v>
      </c>
      <c r="J1610">
        <v>48.1</v>
      </c>
      <c r="K1610">
        <v>24</v>
      </c>
      <c r="L1610">
        <v>4.4689649293879796</v>
      </c>
      <c r="M1610">
        <v>4.2827580573301498</v>
      </c>
      <c r="N1610">
        <v>1.6758618485204899</v>
      </c>
      <c r="O1610">
        <v>0.28643216080402001</v>
      </c>
      <c r="P1610">
        <v>0.28915662650602397</v>
      </c>
      <c r="Q1610">
        <v>6.8896542661398099</v>
      </c>
      <c r="R1610">
        <v>6.0729008981929704</v>
      </c>
      <c r="S1610">
        <v>-0.225826695561409</v>
      </c>
      <c r="T1610">
        <v>-3.6583924680948257</v>
      </c>
      <c r="U1610">
        <v>1.65517219606962</v>
      </c>
    </row>
    <row r="1611" spans="1:21" x14ac:dyDescent="0.45">
      <c r="A1611">
        <v>2002</v>
      </c>
      <c r="B1611" t="s">
        <v>1969</v>
      </c>
      <c r="C1611" t="s">
        <v>425</v>
      </c>
      <c r="D1611">
        <v>14</v>
      </c>
      <c r="E1611">
        <v>14</v>
      </c>
      <c r="F1611">
        <v>1</v>
      </c>
      <c r="G1611">
        <v>2</v>
      </c>
      <c r="H1611">
        <v>7</v>
      </c>
      <c r="I1611">
        <v>0</v>
      </c>
      <c r="J1611">
        <v>74.099999999999994</v>
      </c>
      <c r="K1611">
        <v>38</v>
      </c>
      <c r="L1611">
        <v>4.6008962313533104</v>
      </c>
      <c r="M1611">
        <v>5.0852010978115603</v>
      </c>
      <c r="N1611">
        <v>1.5739908159892899</v>
      </c>
      <c r="O1611">
        <v>0.22222222222222199</v>
      </c>
      <c r="P1611">
        <v>0.214912280701754</v>
      </c>
      <c r="Q1611">
        <v>5.8116583974989204</v>
      </c>
      <c r="R1611">
        <v>5.9486211470125196</v>
      </c>
      <c r="S1611">
        <v>-0.22699986398220001</v>
      </c>
      <c r="T1611">
        <v>-2.6267127117940285</v>
      </c>
      <c r="U1611">
        <v>1.3991029475460299</v>
      </c>
    </row>
    <row r="1612" spans="1:21" x14ac:dyDescent="0.45">
      <c r="A1612">
        <v>1995</v>
      </c>
      <c r="B1612" t="s">
        <v>1997</v>
      </c>
      <c r="C1612" t="s">
        <v>59</v>
      </c>
      <c r="D1612">
        <v>13</v>
      </c>
      <c r="E1612">
        <v>13</v>
      </c>
      <c r="F1612">
        <v>1</v>
      </c>
      <c r="G1612">
        <v>6</v>
      </c>
      <c r="H1612">
        <v>4</v>
      </c>
      <c r="I1612">
        <v>0</v>
      </c>
      <c r="J1612">
        <v>68</v>
      </c>
      <c r="K1612">
        <v>34</v>
      </c>
      <c r="L1612">
        <v>4.5</v>
      </c>
      <c r="M1612">
        <v>3.8382352941176401</v>
      </c>
      <c r="N1612">
        <v>1.8529411764705801</v>
      </c>
      <c r="O1612">
        <v>0.29657794676805999</v>
      </c>
      <c r="P1612">
        <v>0.29767441860465099</v>
      </c>
      <c r="Q1612">
        <v>5.9558823529411704</v>
      </c>
      <c r="R1612">
        <v>6.2797675357145399</v>
      </c>
      <c r="S1612">
        <v>-0.22896352410316401</v>
      </c>
      <c r="T1612">
        <v>-2.8532377619009672</v>
      </c>
      <c r="U1612">
        <v>1.5735294117647001</v>
      </c>
    </row>
    <row r="1613" spans="1:21" x14ac:dyDescent="0.45">
      <c r="A1613">
        <v>2009</v>
      </c>
      <c r="B1613" t="s">
        <v>2042</v>
      </c>
      <c r="C1613" t="s">
        <v>168</v>
      </c>
      <c r="D1613">
        <v>12</v>
      </c>
      <c r="E1613">
        <v>12</v>
      </c>
      <c r="F1613">
        <v>1</v>
      </c>
      <c r="G1613">
        <v>3</v>
      </c>
      <c r="H1613">
        <v>7</v>
      </c>
      <c r="I1613">
        <v>0</v>
      </c>
      <c r="J1613">
        <v>59</v>
      </c>
      <c r="K1613">
        <v>34</v>
      </c>
      <c r="L1613">
        <v>5.1864406779661003</v>
      </c>
      <c r="M1613">
        <v>3.0508474576271101</v>
      </c>
      <c r="N1613">
        <v>1.8305084745762701</v>
      </c>
      <c r="O1613">
        <v>0.30894308943089399</v>
      </c>
      <c r="P1613">
        <v>0.32</v>
      </c>
      <c r="Q1613">
        <v>6.2542372881355899</v>
      </c>
      <c r="R1613">
        <v>5.7072532508332801</v>
      </c>
      <c r="S1613">
        <v>-0.22984357178211201</v>
      </c>
      <c r="T1613">
        <v>-3.1028882190585123</v>
      </c>
      <c r="U1613">
        <v>1.6271186440677901</v>
      </c>
    </row>
    <row r="1614" spans="1:21" x14ac:dyDescent="0.45">
      <c r="A1614">
        <v>1985</v>
      </c>
      <c r="B1614" t="s">
        <v>1965</v>
      </c>
      <c r="C1614" t="s">
        <v>30</v>
      </c>
      <c r="D1614">
        <v>8</v>
      </c>
      <c r="E1614">
        <v>8</v>
      </c>
      <c r="F1614">
        <v>1</v>
      </c>
      <c r="G1614">
        <v>1</v>
      </c>
      <c r="H1614">
        <v>5</v>
      </c>
      <c r="I1614">
        <v>0</v>
      </c>
      <c r="J1614">
        <v>46.2</v>
      </c>
      <c r="K1614">
        <v>26</v>
      </c>
      <c r="L1614">
        <v>5.0142863974280196</v>
      </c>
      <c r="M1614">
        <v>4.4357148900324797</v>
      </c>
      <c r="N1614">
        <v>1.7357145221866199</v>
      </c>
      <c r="O1614">
        <v>0.30569948186528401</v>
      </c>
      <c r="P1614">
        <v>0.316455696202531</v>
      </c>
      <c r="Q1614">
        <v>5.7857150739553997</v>
      </c>
      <c r="R1614">
        <v>5.5558840712722999</v>
      </c>
      <c r="S1614">
        <v>-0.232565537095069</v>
      </c>
      <c r="T1614">
        <v>-4.7094521261751474</v>
      </c>
      <c r="U1614">
        <v>1.7571430965346</v>
      </c>
    </row>
    <row r="1615" spans="1:21" x14ac:dyDescent="0.45">
      <c r="A1615">
        <v>1960</v>
      </c>
      <c r="B1615" t="s">
        <v>1671</v>
      </c>
      <c r="C1615" t="s">
        <v>46</v>
      </c>
      <c r="D1615">
        <v>10</v>
      </c>
      <c r="E1615">
        <v>10</v>
      </c>
      <c r="F1615">
        <v>1</v>
      </c>
      <c r="G1615">
        <v>3</v>
      </c>
      <c r="H1615">
        <v>5</v>
      </c>
      <c r="I1615">
        <v>0</v>
      </c>
      <c r="J1615">
        <v>47</v>
      </c>
      <c r="K1615">
        <v>14</v>
      </c>
      <c r="L1615">
        <v>2.6808510638297798</v>
      </c>
      <c r="M1615">
        <v>5.7446808510638299</v>
      </c>
      <c r="N1615">
        <v>0.95744680851063801</v>
      </c>
      <c r="O1615">
        <v>0.27374301675977603</v>
      </c>
      <c r="P1615">
        <v>0.27500000000000002</v>
      </c>
      <c r="Q1615">
        <v>4.7872340425531901</v>
      </c>
      <c r="R1615">
        <v>5.2929201562353896</v>
      </c>
      <c r="S1615">
        <v>-0.23866316676139801</v>
      </c>
      <c r="T1615">
        <v>-3.866343301534648</v>
      </c>
      <c r="U1615">
        <v>1.68085106382978</v>
      </c>
    </row>
    <row r="1616" spans="1:21" x14ac:dyDescent="0.45">
      <c r="A1616">
        <v>2022</v>
      </c>
      <c r="B1616" t="s">
        <v>571</v>
      </c>
      <c r="C1616" t="s">
        <v>95</v>
      </c>
      <c r="D1616">
        <v>12</v>
      </c>
      <c r="E1616">
        <v>12</v>
      </c>
      <c r="F1616">
        <v>1</v>
      </c>
      <c r="G1616">
        <v>4</v>
      </c>
      <c r="H1616">
        <v>6</v>
      </c>
      <c r="I1616">
        <v>0</v>
      </c>
      <c r="J1616">
        <v>57.2</v>
      </c>
      <c r="K1616">
        <v>53</v>
      </c>
      <c r="L1616">
        <v>8.2716766653634899</v>
      </c>
      <c r="M1616">
        <v>2.9653180498472902</v>
      </c>
      <c r="N1616">
        <v>2.0289018235797198</v>
      </c>
      <c r="O1616">
        <v>0.291139240506329</v>
      </c>
      <c r="P1616">
        <v>0.32748538011695899</v>
      </c>
      <c r="Q1616">
        <v>6.2427748417837696</v>
      </c>
      <c r="R1616">
        <v>5.3494253199690496</v>
      </c>
      <c r="S1616">
        <v>-0.24127392470836601</v>
      </c>
      <c r="T1616">
        <v>-3.257197983562941</v>
      </c>
      <c r="U1616">
        <v>1.5260116279915801</v>
      </c>
    </row>
    <row r="1617" spans="1:21" x14ac:dyDescent="0.45">
      <c r="A1617">
        <v>2007</v>
      </c>
      <c r="B1617" t="s">
        <v>2013</v>
      </c>
      <c r="C1617" t="s">
        <v>49</v>
      </c>
      <c r="D1617">
        <v>11</v>
      </c>
      <c r="E1617">
        <v>11</v>
      </c>
      <c r="F1617">
        <v>1</v>
      </c>
      <c r="G1617">
        <v>4</v>
      </c>
      <c r="H1617">
        <v>3</v>
      </c>
      <c r="I1617">
        <v>0</v>
      </c>
      <c r="J1617">
        <v>49.1</v>
      </c>
      <c r="K1617">
        <v>41</v>
      </c>
      <c r="L1617">
        <v>7.4797305008893904</v>
      </c>
      <c r="M1617">
        <v>6.5675682446833603</v>
      </c>
      <c r="N1617">
        <v>1.6418920611708401</v>
      </c>
      <c r="O1617">
        <v>0.28571428571428498</v>
      </c>
      <c r="P1617">
        <v>0.32026143790849598</v>
      </c>
      <c r="Q1617">
        <v>6.0202708909597504</v>
      </c>
      <c r="R1617">
        <v>6.1382540881851702</v>
      </c>
      <c r="S1617">
        <v>-0.24592542648315399</v>
      </c>
      <c r="T1617">
        <v>-3.621810826388268</v>
      </c>
      <c r="U1617">
        <v>1.90540560185258</v>
      </c>
    </row>
    <row r="1618" spans="1:21" x14ac:dyDescent="0.45">
      <c r="A1618">
        <v>1974</v>
      </c>
      <c r="B1618" t="s">
        <v>1548</v>
      </c>
      <c r="C1618" t="s">
        <v>37</v>
      </c>
      <c r="D1618">
        <v>15</v>
      </c>
      <c r="E1618">
        <v>15</v>
      </c>
      <c r="F1618">
        <v>1</v>
      </c>
      <c r="G1618">
        <v>6</v>
      </c>
      <c r="H1618">
        <v>6</v>
      </c>
      <c r="I1618">
        <v>0</v>
      </c>
      <c r="J1618">
        <v>87.1</v>
      </c>
      <c r="K1618">
        <v>46</v>
      </c>
      <c r="L1618">
        <v>4.7404582913498201</v>
      </c>
      <c r="M1618">
        <v>4.8435117324661201</v>
      </c>
      <c r="N1618">
        <v>1.2366412933955999</v>
      </c>
      <c r="O1618">
        <v>0.25882352941176401</v>
      </c>
      <c r="P1618">
        <v>0.26950354609929</v>
      </c>
      <c r="Q1618">
        <v>4.4312979680009201</v>
      </c>
      <c r="R1618">
        <v>4.9255479854745801</v>
      </c>
      <c r="S1618">
        <v>-0.246837317943573</v>
      </c>
      <c r="T1618">
        <v>-2.6658430337905883</v>
      </c>
      <c r="U1618">
        <v>1.5458016167444999</v>
      </c>
    </row>
    <row r="1619" spans="1:21" x14ac:dyDescent="0.45">
      <c r="A1619">
        <v>1925</v>
      </c>
      <c r="B1619" t="s">
        <v>2075</v>
      </c>
      <c r="C1619" t="s">
        <v>762</v>
      </c>
      <c r="D1619">
        <v>11</v>
      </c>
      <c r="E1619">
        <v>8</v>
      </c>
      <c r="F1619">
        <v>0.72727272727272729</v>
      </c>
      <c r="G1619">
        <v>2</v>
      </c>
      <c r="H1619">
        <v>5</v>
      </c>
      <c r="I1619">
        <v>0</v>
      </c>
      <c r="J1619">
        <v>54</v>
      </c>
      <c r="K1619">
        <v>26</v>
      </c>
      <c r="L1619">
        <v>4.3333331802744901</v>
      </c>
      <c r="M1619">
        <v>5.1666664841734304</v>
      </c>
      <c r="O1619">
        <v>0.293333333333333</v>
      </c>
      <c r="Q1619">
        <v>6.6666664311915298</v>
      </c>
      <c r="S1619">
        <v>-0.24805778264999301</v>
      </c>
      <c r="T1619">
        <v>-3.6532146172089877</v>
      </c>
      <c r="U1619">
        <v>1.7962962328488301</v>
      </c>
    </row>
    <row r="1620" spans="1:21" x14ac:dyDescent="0.45">
      <c r="A1620">
        <v>2013</v>
      </c>
      <c r="B1620" t="s">
        <v>2109</v>
      </c>
      <c r="C1620" t="s">
        <v>168</v>
      </c>
      <c r="D1620">
        <v>12</v>
      </c>
      <c r="E1620">
        <v>12</v>
      </c>
      <c r="F1620">
        <v>1</v>
      </c>
      <c r="G1620">
        <v>3</v>
      </c>
      <c r="H1620">
        <v>3</v>
      </c>
      <c r="I1620">
        <v>0</v>
      </c>
      <c r="J1620">
        <v>51.1</v>
      </c>
      <c r="K1620">
        <v>28</v>
      </c>
      <c r="L1620">
        <v>4.9090910306928297</v>
      </c>
      <c r="M1620">
        <v>4.0324676323548196</v>
      </c>
      <c r="N1620">
        <v>1.5779221170084099</v>
      </c>
      <c r="O1620">
        <v>0.34246575342465702</v>
      </c>
      <c r="P1620">
        <v>0.36263736263736202</v>
      </c>
      <c r="Q1620">
        <v>7.3636365460392401</v>
      </c>
      <c r="R1620">
        <v>5.5803219710379102</v>
      </c>
      <c r="S1620">
        <v>-0.25263929367065402</v>
      </c>
      <c r="T1620">
        <v>-3.4106304645538295</v>
      </c>
      <c r="U1620">
        <v>1.90909095638054</v>
      </c>
    </row>
    <row r="1621" spans="1:21" x14ac:dyDescent="0.45">
      <c r="A1621">
        <v>2022</v>
      </c>
      <c r="B1621" t="s">
        <v>2036</v>
      </c>
      <c r="C1621" t="s">
        <v>95</v>
      </c>
      <c r="D1621">
        <v>10</v>
      </c>
      <c r="E1621">
        <v>10</v>
      </c>
      <c r="F1621">
        <v>1</v>
      </c>
      <c r="G1621">
        <v>2</v>
      </c>
      <c r="H1621">
        <v>8</v>
      </c>
      <c r="I1621">
        <v>0</v>
      </c>
      <c r="J1621">
        <v>49.1</v>
      </c>
      <c r="K1621">
        <v>37</v>
      </c>
      <c r="L1621">
        <v>6.7500001739811299</v>
      </c>
      <c r="M1621">
        <v>2.9189189941540001</v>
      </c>
      <c r="N1621">
        <v>2.00675680848087</v>
      </c>
      <c r="O1621">
        <v>0.269035532994923</v>
      </c>
      <c r="P1621">
        <v>0.28187919463087202</v>
      </c>
      <c r="Q1621">
        <v>6.20270286257725</v>
      </c>
      <c r="R1621">
        <v>5.6056743091697498</v>
      </c>
      <c r="S1621">
        <v>-0.257393509149551</v>
      </c>
      <c r="T1621">
        <v>-4.1697748482227261</v>
      </c>
      <c r="U1621">
        <v>1.39864868469879</v>
      </c>
    </row>
    <row r="1622" spans="1:21" x14ac:dyDescent="0.45">
      <c r="A1622">
        <v>2009</v>
      </c>
      <c r="B1622" t="s">
        <v>2044</v>
      </c>
      <c r="C1622" t="s">
        <v>196</v>
      </c>
      <c r="D1622">
        <v>10</v>
      </c>
      <c r="E1622">
        <v>10</v>
      </c>
      <c r="F1622">
        <v>1</v>
      </c>
      <c r="G1622">
        <v>4</v>
      </c>
      <c r="H1622">
        <v>2</v>
      </c>
      <c r="I1622">
        <v>0</v>
      </c>
      <c r="J1622">
        <v>48.2</v>
      </c>
      <c r="K1622">
        <v>29</v>
      </c>
      <c r="L1622">
        <v>5.3630131381295403</v>
      </c>
      <c r="M1622">
        <v>2.7739723128256202</v>
      </c>
      <c r="N1622">
        <v>2.2191778502605</v>
      </c>
      <c r="O1622">
        <v>0.28999999999999998</v>
      </c>
      <c r="P1622">
        <v>0.28930817610062798</v>
      </c>
      <c r="Q1622">
        <v>6.2876705757380797</v>
      </c>
      <c r="R1622">
        <v>6.0970834457711298</v>
      </c>
      <c r="S1622">
        <v>-0.26542687416076599</v>
      </c>
      <c r="T1622">
        <v>-4.299915361404409</v>
      </c>
      <c r="U1622">
        <v>1.4999998432316299</v>
      </c>
    </row>
    <row r="1623" spans="1:21" x14ac:dyDescent="0.45">
      <c r="A1623">
        <v>2018</v>
      </c>
      <c r="B1623" t="s">
        <v>254</v>
      </c>
      <c r="C1623" t="s">
        <v>37</v>
      </c>
      <c r="D1623">
        <v>15</v>
      </c>
      <c r="E1623">
        <v>15</v>
      </c>
      <c r="F1623">
        <v>1</v>
      </c>
      <c r="G1623">
        <v>5</v>
      </c>
      <c r="H1623">
        <v>7</v>
      </c>
      <c r="I1623">
        <v>0</v>
      </c>
      <c r="J1623">
        <v>71</v>
      </c>
      <c r="K1623">
        <v>65</v>
      </c>
      <c r="L1623">
        <v>8.2394375050974507</v>
      </c>
      <c r="M1623">
        <v>3.0422538480359802</v>
      </c>
      <c r="N1623">
        <v>2.15492980902548</v>
      </c>
      <c r="O1623">
        <v>0.26027397260273899</v>
      </c>
      <c r="P1623">
        <v>0.28095238095238001</v>
      </c>
      <c r="Q1623">
        <v>5.3239442340629699</v>
      </c>
      <c r="R1623">
        <v>5.6674740986936802</v>
      </c>
      <c r="S1623">
        <v>-0.26681017875671298</v>
      </c>
      <c r="T1623">
        <v>-2.8815499305725001</v>
      </c>
      <c r="U1623">
        <v>1.4084508555722099</v>
      </c>
    </row>
    <row r="1624" spans="1:21" x14ac:dyDescent="0.45">
      <c r="A1624">
        <v>1977</v>
      </c>
      <c r="B1624" t="s">
        <v>1857</v>
      </c>
      <c r="C1624" t="s">
        <v>54</v>
      </c>
      <c r="D1624">
        <v>10</v>
      </c>
      <c r="E1624">
        <v>10</v>
      </c>
      <c r="F1624">
        <v>1</v>
      </c>
      <c r="G1624">
        <v>2</v>
      </c>
      <c r="H1624">
        <v>6</v>
      </c>
      <c r="I1624">
        <v>0</v>
      </c>
      <c r="J1624">
        <v>57.2</v>
      </c>
      <c r="K1624">
        <v>42</v>
      </c>
      <c r="L1624">
        <v>6.5549127166472196</v>
      </c>
      <c r="M1624">
        <v>4.0578031103054197</v>
      </c>
      <c r="N1624">
        <v>1.8728322047563399</v>
      </c>
      <c r="O1624">
        <v>0.25333333333333302</v>
      </c>
      <c r="P1624">
        <v>0.26315789473684198</v>
      </c>
      <c r="Q1624">
        <v>5.3063579134763197</v>
      </c>
      <c r="R1624">
        <v>5.4952682124914896</v>
      </c>
      <c r="S1624">
        <v>-0.268015146255493</v>
      </c>
      <c r="T1624">
        <v>-4.3418453693389862</v>
      </c>
      <c r="U1624">
        <v>1.43930623143312</v>
      </c>
    </row>
    <row r="1625" spans="1:21" x14ac:dyDescent="0.45">
      <c r="A1625">
        <v>2021</v>
      </c>
      <c r="B1625" t="s">
        <v>1893</v>
      </c>
      <c r="C1625" t="s">
        <v>37</v>
      </c>
      <c r="D1625">
        <v>25</v>
      </c>
      <c r="E1625">
        <v>25</v>
      </c>
      <c r="F1625">
        <v>1</v>
      </c>
      <c r="G1625">
        <v>4</v>
      </c>
      <c r="H1625">
        <v>8</v>
      </c>
      <c r="I1625">
        <v>0</v>
      </c>
      <c r="J1625">
        <v>116</v>
      </c>
      <c r="K1625">
        <v>109</v>
      </c>
      <c r="L1625">
        <v>8.4568971079396906</v>
      </c>
      <c r="M1625">
        <v>4.2672416599695699</v>
      </c>
      <c r="N1625">
        <v>1.93965529998616</v>
      </c>
      <c r="O1625">
        <v>0.27292576419213899</v>
      </c>
      <c r="P1625">
        <v>0.30864197530864101</v>
      </c>
      <c r="Q1625">
        <v>5.4310348399612698</v>
      </c>
      <c r="R1625">
        <v>5.6700342868936504</v>
      </c>
      <c r="S1625">
        <v>-0.27018526196479797</v>
      </c>
      <c r="T1625">
        <v>-1.7508004975318909</v>
      </c>
      <c r="U1625">
        <v>1.5517242399889299</v>
      </c>
    </row>
    <row r="1626" spans="1:21" x14ac:dyDescent="0.45">
      <c r="A1626">
        <v>1991</v>
      </c>
      <c r="B1626" t="s">
        <v>1815</v>
      </c>
      <c r="C1626" t="s">
        <v>85</v>
      </c>
      <c r="D1626">
        <v>31</v>
      </c>
      <c r="E1626">
        <v>31</v>
      </c>
      <c r="F1626">
        <v>1</v>
      </c>
      <c r="G1626">
        <v>11</v>
      </c>
      <c r="H1626">
        <v>13</v>
      </c>
      <c r="I1626">
        <v>0</v>
      </c>
      <c r="J1626">
        <v>177.1</v>
      </c>
      <c r="K1626">
        <v>93</v>
      </c>
      <c r="L1626">
        <v>4.7199249474066498</v>
      </c>
      <c r="M1626">
        <v>3.8571429677731701</v>
      </c>
      <c r="N1626">
        <v>1.5225564346472999</v>
      </c>
      <c r="O1626">
        <v>0.25550660792951502</v>
      </c>
      <c r="P1626">
        <v>0.25806451612903197</v>
      </c>
      <c r="Q1626">
        <v>5.1766918778008399</v>
      </c>
      <c r="R1626">
        <v>5.3594901946436204</v>
      </c>
      <c r="S1626">
        <v>-0.27525871992111201</v>
      </c>
      <c r="T1626">
        <v>-1.4384487944264563</v>
      </c>
      <c r="U1626">
        <v>1.40977447652528</v>
      </c>
    </row>
    <row r="1627" spans="1:21" x14ac:dyDescent="0.45">
      <c r="A1627">
        <v>2004</v>
      </c>
      <c r="B1627" t="s">
        <v>2101</v>
      </c>
      <c r="C1627" t="s">
        <v>261</v>
      </c>
      <c r="D1627">
        <v>10</v>
      </c>
      <c r="E1627">
        <v>10</v>
      </c>
      <c r="F1627">
        <v>1</v>
      </c>
      <c r="G1627">
        <v>2</v>
      </c>
      <c r="H1627">
        <v>3</v>
      </c>
      <c r="I1627">
        <v>0</v>
      </c>
      <c r="J1627">
        <v>49</v>
      </c>
      <c r="K1627">
        <v>17</v>
      </c>
      <c r="L1627">
        <v>3.1224489795918302</v>
      </c>
      <c r="M1627">
        <v>4.9591836734693802</v>
      </c>
      <c r="N1627">
        <v>1.65306122448979</v>
      </c>
      <c r="O1627">
        <v>0.31343283582089498</v>
      </c>
      <c r="P1627">
        <v>0.308571428571428</v>
      </c>
      <c r="Q1627">
        <v>7.1632653061224403</v>
      </c>
      <c r="R1627">
        <v>6.5186571452082402</v>
      </c>
      <c r="S1627">
        <v>-0.27614197134971602</v>
      </c>
      <c r="T1627">
        <v>-4.4734999358653997</v>
      </c>
      <c r="U1627">
        <v>1.83673469387755</v>
      </c>
    </row>
    <row r="1628" spans="1:21" x14ac:dyDescent="0.45">
      <c r="A1628">
        <v>2000</v>
      </c>
      <c r="B1628" t="s">
        <v>1914</v>
      </c>
      <c r="C1628" t="s">
        <v>428</v>
      </c>
      <c r="D1628">
        <v>11</v>
      </c>
      <c r="E1628">
        <v>11</v>
      </c>
      <c r="F1628">
        <v>1</v>
      </c>
      <c r="G1628">
        <v>5</v>
      </c>
      <c r="H1628">
        <v>1</v>
      </c>
      <c r="I1628">
        <v>0</v>
      </c>
      <c r="J1628">
        <v>60.1</v>
      </c>
      <c r="K1628">
        <v>32</v>
      </c>
      <c r="L1628">
        <v>4.7734810654007704</v>
      </c>
      <c r="M1628">
        <v>3.2817682324630302</v>
      </c>
      <c r="N1628">
        <v>2.3867405327003799</v>
      </c>
      <c r="O1628">
        <v>0.27530364372469601</v>
      </c>
      <c r="P1628">
        <v>0.26130653266331599</v>
      </c>
      <c r="Q1628">
        <v>5.5193374818696403</v>
      </c>
      <c r="R1628">
        <v>6.6645548998911304</v>
      </c>
      <c r="S1628">
        <v>-0.27946236729621798</v>
      </c>
      <c r="T1628">
        <v>-4.1157185001806651</v>
      </c>
      <c r="U1628">
        <v>1.49171283293774</v>
      </c>
    </row>
    <row r="1629" spans="1:21" x14ac:dyDescent="0.45">
      <c r="A1629">
        <v>2003</v>
      </c>
      <c r="B1629" t="s">
        <v>2084</v>
      </c>
      <c r="C1629" t="s">
        <v>199</v>
      </c>
      <c r="D1629">
        <v>11</v>
      </c>
      <c r="E1629">
        <v>11</v>
      </c>
      <c r="F1629">
        <v>1</v>
      </c>
      <c r="G1629">
        <v>1</v>
      </c>
      <c r="H1629">
        <v>7</v>
      </c>
      <c r="I1629">
        <v>0</v>
      </c>
      <c r="J1629">
        <v>49</v>
      </c>
      <c r="K1629">
        <v>24</v>
      </c>
      <c r="L1629">
        <v>4.4081622357670698</v>
      </c>
      <c r="M1629">
        <v>5.3265293682185497</v>
      </c>
      <c r="N1629">
        <v>1.6530608384126499</v>
      </c>
      <c r="O1629">
        <v>0.28140703517587901</v>
      </c>
      <c r="P1629">
        <v>0.28313253012048101</v>
      </c>
      <c r="Q1629">
        <v>6.7959167801409004</v>
      </c>
      <c r="R1629">
        <v>6.33764366474034</v>
      </c>
      <c r="S1629">
        <v>-0.29104769229888899</v>
      </c>
      <c r="T1629">
        <v>-4.2863387411290921</v>
      </c>
      <c r="U1629">
        <v>1.73469347240834</v>
      </c>
    </row>
    <row r="1630" spans="1:21" x14ac:dyDescent="0.45">
      <c r="A1630">
        <v>1925</v>
      </c>
      <c r="B1630" t="s">
        <v>2082</v>
      </c>
      <c r="C1630" t="s">
        <v>762</v>
      </c>
      <c r="D1630">
        <v>14</v>
      </c>
      <c r="E1630">
        <v>8</v>
      </c>
      <c r="F1630">
        <v>0.5714285714285714</v>
      </c>
      <c r="G1630">
        <v>3</v>
      </c>
      <c r="H1630">
        <v>4</v>
      </c>
      <c r="I1630">
        <v>0</v>
      </c>
      <c r="J1630">
        <v>68</v>
      </c>
      <c r="K1630">
        <v>19</v>
      </c>
      <c r="L1630">
        <v>2.5147059528885398</v>
      </c>
      <c r="M1630">
        <v>2.9117647875551498</v>
      </c>
      <c r="O1630">
        <v>0.31164383561643799</v>
      </c>
      <c r="Q1630">
        <v>6.7500001893324004</v>
      </c>
      <c r="S1630">
        <v>-0.295885190367698</v>
      </c>
      <c r="T1630">
        <v>-3.4238143456833625</v>
      </c>
      <c r="U1630">
        <v>1.6617647524935899</v>
      </c>
    </row>
    <row r="1631" spans="1:21" x14ac:dyDescent="0.45">
      <c r="A1631">
        <v>2010</v>
      </c>
      <c r="B1631" t="s">
        <v>2069</v>
      </c>
      <c r="C1631" t="s">
        <v>37</v>
      </c>
      <c r="D1631">
        <v>9</v>
      </c>
      <c r="E1631">
        <v>9</v>
      </c>
      <c r="F1631">
        <v>1</v>
      </c>
      <c r="G1631">
        <v>1</v>
      </c>
      <c r="H1631">
        <v>4</v>
      </c>
      <c r="I1631">
        <v>0</v>
      </c>
      <c r="J1631">
        <v>50.2</v>
      </c>
      <c r="K1631">
        <v>21</v>
      </c>
      <c r="L1631">
        <v>3.7302636259811299</v>
      </c>
      <c r="M1631">
        <v>2.4868424173207502</v>
      </c>
      <c r="N1631">
        <v>1.59868441113477</v>
      </c>
      <c r="O1631">
        <v>0.30188679245283001</v>
      </c>
      <c r="P1631">
        <v>0.30219780219780201</v>
      </c>
      <c r="Q1631">
        <v>6.5723692457762803</v>
      </c>
      <c r="R1631">
        <v>5.6831059111122597</v>
      </c>
      <c r="S1631">
        <v>-0.296586453914642</v>
      </c>
      <c r="T1631">
        <v>-5.3385561704635558</v>
      </c>
      <c r="U1631">
        <v>1.53947387738903</v>
      </c>
    </row>
    <row r="1632" spans="1:21" x14ac:dyDescent="0.45">
      <c r="A1632">
        <v>2010</v>
      </c>
      <c r="B1632" t="s">
        <v>1302</v>
      </c>
      <c r="C1632" t="s">
        <v>261</v>
      </c>
      <c r="D1632">
        <v>17</v>
      </c>
      <c r="E1632">
        <v>17</v>
      </c>
      <c r="F1632">
        <v>1</v>
      </c>
      <c r="G1632">
        <v>6</v>
      </c>
      <c r="H1632">
        <v>7</v>
      </c>
      <c r="I1632">
        <v>0</v>
      </c>
      <c r="J1632">
        <v>99</v>
      </c>
      <c r="K1632">
        <v>49</v>
      </c>
      <c r="L1632">
        <v>4.4545451112577501</v>
      </c>
      <c r="M1632">
        <v>2.6363634331933601</v>
      </c>
      <c r="N1632">
        <v>1.81818167806439</v>
      </c>
      <c r="O1632">
        <v>0.25526315789473603</v>
      </c>
      <c r="P1632">
        <v>0.247588424437299</v>
      </c>
      <c r="Q1632">
        <v>3.9090906078384302</v>
      </c>
      <c r="R1632">
        <v>5.6232967755901901</v>
      </c>
      <c r="S1632">
        <v>-0.29891586303710899</v>
      </c>
      <c r="T1632">
        <v>-2.8484923418830386</v>
      </c>
      <c r="U1632">
        <v>1.2727271746450699</v>
      </c>
    </row>
    <row r="1633" spans="1:21" x14ac:dyDescent="0.45">
      <c r="A1633">
        <v>2017</v>
      </c>
      <c r="B1633" t="s">
        <v>2120</v>
      </c>
      <c r="C1633" t="s">
        <v>37</v>
      </c>
      <c r="D1633">
        <v>13</v>
      </c>
      <c r="E1633">
        <v>13</v>
      </c>
      <c r="F1633">
        <v>1</v>
      </c>
      <c r="G1633">
        <v>2</v>
      </c>
      <c r="H1633">
        <v>7</v>
      </c>
      <c r="I1633">
        <v>0</v>
      </c>
      <c r="J1633">
        <v>57</v>
      </c>
      <c r="K1633">
        <v>53</v>
      </c>
      <c r="L1633">
        <v>8.3684210526315699</v>
      </c>
      <c r="M1633">
        <v>5.5263157894736796</v>
      </c>
      <c r="N1633">
        <v>2.0526315789473601</v>
      </c>
      <c r="O1633">
        <v>0.32244897959183599</v>
      </c>
      <c r="P1633">
        <v>0.36871508379888202</v>
      </c>
      <c r="Q1633">
        <v>7.8947368421052602</v>
      </c>
      <c r="R1633">
        <v>6.2102712731612302</v>
      </c>
      <c r="S1633">
        <v>-0.305279731750488</v>
      </c>
      <c r="T1633">
        <v>-3.8042551187368505</v>
      </c>
      <c r="U1633">
        <v>2</v>
      </c>
    </row>
    <row r="1634" spans="1:21" x14ac:dyDescent="0.45">
      <c r="A1634">
        <v>1994</v>
      </c>
      <c r="B1634" t="s">
        <v>1985</v>
      </c>
      <c r="C1634" t="s">
        <v>82</v>
      </c>
      <c r="D1634">
        <v>9</v>
      </c>
      <c r="E1634">
        <v>9</v>
      </c>
      <c r="F1634">
        <v>1</v>
      </c>
      <c r="G1634">
        <v>3</v>
      </c>
      <c r="H1634">
        <v>2</v>
      </c>
      <c r="I1634">
        <v>0</v>
      </c>
      <c r="J1634">
        <v>52</v>
      </c>
      <c r="K1634">
        <v>25</v>
      </c>
      <c r="L1634">
        <v>4.3269230769230704</v>
      </c>
      <c r="M1634">
        <v>3.1153846153846101</v>
      </c>
      <c r="N1634">
        <v>2.4230769230769198</v>
      </c>
      <c r="O1634">
        <v>0.29523809523809502</v>
      </c>
      <c r="P1634">
        <v>0.28070175438596401</v>
      </c>
      <c r="Q1634">
        <v>5.8846153846153797</v>
      </c>
      <c r="R1634">
        <v>6.7078946993901098</v>
      </c>
      <c r="S1634">
        <v>-0.30928090214729298</v>
      </c>
      <c r="T1634">
        <v>-5.567056238651273</v>
      </c>
      <c r="U1634">
        <v>1.5384615384615301</v>
      </c>
    </row>
    <row r="1635" spans="1:21" x14ac:dyDescent="0.45">
      <c r="A1635">
        <v>2002</v>
      </c>
      <c r="B1635" t="s">
        <v>545</v>
      </c>
      <c r="C1635" t="s">
        <v>59</v>
      </c>
      <c r="D1635">
        <v>12</v>
      </c>
      <c r="E1635">
        <v>12</v>
      </c>
      <c r="F1635">
        <v>1</v>
      </c>
      <c r="G1635">
        <v>1</v>
      </c>
      <c r="H1635">
        <v>7</v>
      </c>
      <c r="I1635">
        <v>0</v>
      </c>
      <c r="J1635">
        <v>55.1</v>
      </c>
      <c r="K1635">
        <v>47</v>
      </c>
      <c r="L1635">
        <v>7.6445774348870801</v>
      </c>
      <c r="M1635">
        <v>7.15662568372408</v>
      </c>
      <c r="N1635">
        <v>1.6265058372100101</v>
      </c>
      <c r="O1635">
        <v>0.25925925925925902</v>
      </c>
      <c r="P1635">
        <v>0.28930817610062798</v>
      </c>
      <c r="Q1635">
        <v>4.7168669279090496</v>
      </c>
      <c r="R1635">
        <v>5.9982186999787199</v>
      </c>
      <c r="S1635">
        <v>-0.31233578920364302</v>
      </c>
      <c r="T1635">
        <v>-4.2165331542491806</v>
      </c>
      <c r="U1635">
        <v>1.80722870801113</v>
      </c>
    </row>
    <row r="1636" spans="1:21" x14ac:dyDescent="0.45">
      <c r="A1636">
        <v>2016</v>
      </c>
      <c r="B1636" t="s">
        <v>630</v>
      </c>
      <c r="C1636" t="s">
        <v>54</v>
      </c>
      <c r="D1636">
        <v>10</v>
      </c>
      <c r="E1636">
        <v>10</v>
      </c>
      <c r="F1636">
        <v>1</v>
      </c>
      <c r="G1636">
        <v>0</v>
      </c>
      <c r="H1636">
        <v>7</v>
      </c>
      <c r="I1636">
        <v>0</v>
      </c>
      <c r="J1636">
        <v>47.2</v>
      </c>
      <c r="K1636">
        <v>43</v>
      </c>
      <c r="L1636">
        <v>8.1188802525574708</v>
      </c>
      <c r="M1636">
        <v>3.5874122046184098</v>
      </c>
      <c r="N1636">
        <v>2.2657340239695198</v>
      </c>
      <c r="O1636">
        <v>0.323671497584541</v>
      </c>
      <c r="P1636">
        <v>0.36184210526315702</v>
      </c>
      <c r="Q1636">
        <v>7.3636355779009603</v>
      </c>
      <c r="R1636">
        <v>6.0626439877667604</v>
      </c>
      <c r="S1636">
        <v>-0.31541669368743802</v>
      </c>
      <c r="T1636">
        <v>-5.109750437736496</v>
      </c>
      <c r="U1636">
        <v>1.80419561167943</v>
      </c>
    </row>
    <row r="1637" spans="1:21" x14ac:dyDescent="0.45">
      <c r="A1637">
        <v>2016</v>
      </c>
      <c r="B1637" t="s">
        <v>2122</v>
      </c>
      <c r="C1637" t="s">
        <v>168</v>
      </c>
      <c r="D1637">
        <v>14</v>
      </c>
      <c r="E1637">
        <v>14</v>
      </c>
      <c r="F1637">
        <v>1</v>
      </c>
      <c r="G1637">
        <v>3</v>
      </c>
      <c r="H1637">
        <v>7</v>
      </c>
      <c r="I1637">
        <v>0</v>
      </c>
      <c r="J1637">
        <v>58.1</v>
      </c>
      <c r="K1637">
        <v>49</v>
      </c>
      <c r="L1637">
        <v>7.5599996704101704</v>
      </c>
      <c r="M1637">
        <v>5.3999997645786904</v>
      </c>
      <c r="N1637">
        <v>1.8514284907126899</v>
      </c>
      <c r="O1637">
        <v>0.30705394190871299</v>
      </c>
      <c r="P1637">
        <v>0.344444444444444</v>
      </c>
      <c r="Q1637">
        <v>8.0228567930883408</v>
      </c>
      <c r="R1637">
        <v>6.1979888212398597</v>
      </c>
      <c r="S1637">
        <v>-0.317561864852905</v>
      </c>
      <c r="T1637">
        <v>-3.6746444361550434</v>
      </c>
      <c r="U1637">
        <v>1.86857134710818</v>
      </c>
    </row>
    <row r="1638" spans="1:21" x14ac:dyDescent="0.45">
      <c r="A1638">
        <v>1992</v>
      </c>
      <c r="B1638" t="s">
        <v>1864</v>
      </c>
      <c r="C1638" t="s">
        <v>43</v>
      </c>
      <c r="D1638">
        <v>8</v>
      </c>
      <c r="E1638">
        <v>8</v>
      </c>
      <c r="F1638">
        <v>1</v>
      </c>
      <c r="G1638">
        <v>2</v>
      </c>
      <c r="H1638">
        <v>2</v>
      </c>
      <c r="I1638">
        <v>0</v>
      </c>
      <c r="J1638">
        <v>45.2</v>
      </c>
      <c r="K1638">
        <v>13</v>
      </c>
      <c r="L1638">
        <v>2.5620437242815899</v>
      </c>
      <c r="M1638">
        <v>1.57664229186559</v>
      </c>
      <c r="N1638">
        <v>1.57664229186559</v>
      </c>
      <c r="O1638">
        <v>0.30481283422459798</v>
      </c>
      <c r="P1638">
        <v>0.29518072289156599</v>
      </c>
      <c r="Q1638">
        <v>5.32116773504639</v>
      </c>
      <c r="R1638">
        <v>5.1482816712883803</v>
      </c>
      <c r="S1638">
        <v>-0.318403869867324</v>
      </c>
      <c r="T1638">
        <v>-6.4476783648133109</v>
      </c>
      <c r="U1638">
        <v>1.4233576246008799</v>
      </c>
    </row>
    <row r="1639" spans="1:21" x14ac:dyDescent="0.45">
      <c r="A1639">
        <v>2022</v>
      </c>
      <c r="B1639" t="s">
        <v>2037</v>
      </c>
      <c r="C1639" t="s">
        <v>762</v>
      </c>
      <c r="D1639">
        <v>11</v>
      </c>
      <c r="E1639">
        <v>11</v>
      </c>
      <c r="F1639">
        <v>1</v>
      </c>
      <c r="G1639">
        <v>2</v>
      </c>
      <c r="H1639">
        <v>7</v>
      </c>
      <c r="I1639">
        <v>0</v>
      </c>
      <c r="J1639">
        <v>49.1</v>
      </c>
      <c r="K1639">
        <v>31</v>
      </c>
      <c r="L1639">
        <v>5.6554057698253501</v>
      </c>
      <c r="M1639">
        <v>6.0202706582011798</v>
      </c>
      <c r="N1639">
        <v>1.2770271093154</v>
      </c>
      <c r="O1639">
        <v>0.25520833333333298</v>
      </c>
      <c r="P1639">
        <v>0.27272727272727199</v>
      </c>
      <c r="Q1639">
        <v>6.2027031023890897</v>
      </c>
      <c r="R1639">
        <v>5.8286473929054896</v>
      </c>
      <c r="S1639">
        <v>-0.31934124231338501</v>
      </c>
      <c r="T1639">
        <v>-4.7030255686153071</v>
      </c>
      <c r="U1639">
        <v>1.6621622692676601</v>
      </c>
    </row>
    <row r="1640" spans="1:21" x14ac:dyDescent="0.45">
      <c r="A1640">
        <v>1948</v>
      </c>
      <c r="B1640" t="s">
        <v>1978</v>
      </c>
      <c r="C1640" t="s">
        <v>54</v>
      </c>
      <c r="D1640">
        <v>33</v>
      </c>
      <c r="E1640">
        <v>24</v>
      </c>
      <c r="F1640">
        <v>0.72727272727272729</v>
      </c>
      <c r="G1640">
        <v>11</v>
      </c>
      <c r="H1640">
        <v>8</v>
      </c>
      <c r="I1640">
        <v>0</v>
      </c>
      <c r="J1640">
        <v>147.1</v>
      </c>
      <c r="K1640">
        <v>56</v>
      </c>
      <c r="L1640">
        <v>3.4208153062952298</v>
      </c>
      <c r="M1640">
        <v>4.5814490709311197</v>
      </c>
      <c r="N1640">
        <v>1.28280573986071</v>
      </c>
      <c r="O1640">
        <v>0.29684908789386399</v>
      </c>
      <c r="P1640">
        <v>0.30038022813688198</v>
      </c>
      <c r="Q1640">
        <v>5.86425481079183</v>
      </c>
      <c r="R1640">
        <v>5.4143703369878997</v>
      </c>
      <c r="S1640">
        <v>-0.32228127121925298</v>
      </c>
      <c r="T1640">
        <v>-1.5821080587126966</v>
      </c>
      <c r="U1640">
        <v>1.7239823170614801</v>
      </c>
    </row>
    <row r="1641" spans="1:21" x14ac:dyDescent="0.45">
      <c r="A1641">
        <v>2020</v>
      </c>
      <c r="B1641" t="s">
        <v>1505</v>
      </c>
      <c r="C1641" t="s">
        <v>85</v>
      </c>
      <c r="D1641">
        <v>10</v>
      </c>
      <c r="E1641">
        <v>10</v>
      </c>
      <c r="F1641">
        <v>1</v>
      </c>
      <c r="G1641">
        <v>4</v>
      </c>
      <c r="H1641">
        <v>1</v>
      </c>
      <c r="I1641">
        <v>0</v>
      </c>
      <c r="J1641">
        <v>45.2</v>
      </c>
      <c r="K1641">
        <v>38</v>
      </c>
      <c r="L1641">
        <v>7.4890502607749001</v>
      </c>
      <c r="M1641">
        <v>6.1094883706321497</v>
      </c>
      <c r="N1641">
        <v>1.9708027002039199</v>
      </c>
      <c r="O1641">
        <v>0.18787878787878701</v>
      </c>
      <c r="P1641">
        <v>0.17948717948717899</v>
      </c>
      <c r="Q1641">
        <v>4.3357659404486197</v>
      </c>
      <c r="R1641">
        <v>6.5417839056847997</v>
      </c>
      <c r="S1641">
        <v>-0.32350754737853998</v>
      </c>
      <c r="T1641">
        <v>-5.240822267532347</v>
      </c>
      <c r="U1641">
        <v>1.3576640823627</v>
      </c>
    </row>
    <row r="1642" spans="1:21" x14ac:dyDescent="0.45">
      <c r="A1642">
        <v>2021</v>
      </c>
      <c r="B1642" t="s">
        <v>440</v>
      </c>
      <c r="C1642" t="s">
        <v>210</v>
      </c>
      <c r="D1642">
        <v>13</v>
      </c>
      <c r="E1642">
        <v>13</v>
      </c>
      <c r="F1642">
        <v>1</v>
      </c>
      <c r="G1642">
        <v>0</v>
      </c>
      <c r="H1642">
        <v>7</v>
      </c>
      <c r="I1642">
        <v>0</v>
      </c>
      <c r="J1642">
        <v>53.2</v>
      </c>
      <c r="K1642">
        <v>47</v>
      </c>
      <c r="L1642">
        <v>7.8819879511478002</v>
      </c>
      <c r="M1642">
        <v>4.1925467825254197</v>
      </c>
      <c r="N1642">
        <v>2.8509318121172802</v>
      </c>
      <c r="O1642">
        <v>0.28767123287671198</v>
      </c>
      <c r="P1642">
        <v>0.29677419354838702</v>
      </c>
      <c r="Q1642">
        <v>7.5465842085457604</v>
      </c>
      <c r="R1642">
        <v>6.9899100798790901</v>
      </c>
      <c r="S1642">
        <v>-0.33301410079002303</v>
      </c>
      <c r="T1642">
        <v>-4.1498680252295177</v>
      </c>
      <c r="U1642">
        <v>1.63975163049883</v>
      </c>
    </row>
    <row r="1643" spans="1:21" x14ac:dyDescent="0.45">
      <c r="A1643">
        <v>1954</v>
      </c>
      <c r="B1643" t="s">
        <v>2064</v>
      </c>
      <c r="C1643" t="s">
        <v>355</v>
      </c>
      <c r="D1643">
        <v>18</v>
      </c>
      <c r="E1643">
        <v>16</v>
      </c>
      <c r="F1643">
        <v>0.88888888888888884</v>
      </c>
      <c r="G1643">
        <v>3</v>
      </c>
      <c r="H1643">
        <v>12</v>
      </c>
      <c r="I1643">
        <v>0</v>
      </c>
      <c r="J1643">
        <v>105</v>
      </c>
      <c r="K1643">
        <v>51</v>
      </c>
      <c r="L1643">
        <v>4.3714285714285701</v>
      </c>
      <c r="M1643">
        <v>7.8</v>
      </c>
      <c r="N1643">
        <v>0.85714285714285698</v>
      </c>
      <c r="O1643">
        <v>0.27073170731707302</v>
      </c>
      <c r="P1643">
        <v>0.28939828080229202</v>
      </c>
      <c r="Q1643">
        <v>6.5142857142857098</v>
      </c>
      <c r="R1643">
        <v>5.26449734369913</v>
      </c>
      <c r="S1643">
        <v>-0.334798604249954</v>
      </c>
      <c r="T1643">
        <v>-3.0131874382495858</v>
      </c>
      <c r="U1643">
        <v>1.9238095238095201</v>
      </c>
    </row>
    <row r="1644" spans="1:21" x14ac:dyDescent="0.45">
      <c r="A1644">
        <v>2015</v>
      </c>
      <c r="B1644" t="s">
        <v>1986</v>
      </c>
      <c r="C1644" t="s">
        <v>184</v>
      </c>
      <c r="D1644">
        <v>16</v>
      </c>
      <c r="E1644">
        <v>16</v>
      </c>
      <c r="F1644">
        <v>1</v>
      </c>
      <c r="G1644">
        <v>3</v>
      </c>
      <c r="H1644">
        <v>10</v>
      </c>
      <c r="I1644">
        <v>0</v>
      </c>
      <c r="J1644">
        <v>79.099999999999994</v>
      </c>
      <c r="K1644">
        <v>44</v>
      </c>
      <c r="L1644">
        <v>4.9915969586795104</v>
      </c>
      <c r="M1644">
        <v>4.7647061878304404</v>
      </c>
      <c r="N1644">
        <v>1.47479001051894</v>
      </c>
      <c r="O1644">
        <v>0.31481481481481399</v>
      </c>
      <c r="P1644">
        <v>0.33333333333333298</v>
      </c>
      <c r="Q1644">
        <v>5.8991600420757901</v>
      </c>
      <c r="R1644">
        <v>5.8940981286636696</v>
      </c>
      <c r="S1644">
        <v>-0.33622196316719</v>
      </c>
      <c r="T1644">
        <v>-3.4042473770677986</v>
      </c>
      <c r="U1644">
        <v>1.81512616679255</v>
      </c>
    </row>
    <row r="1645" spans="1:21" x14ac:dyDescent="0.45">
      <c r="A1645">
        <v>1994</v>
      </c>
      <c r="B1645" t="s">
        <v>2077</v>
      </c>
      <c r="C1645" t="s">
        <v>168</v>
      </c>
      <c r="D1645">
        <v>14</v>
      </c>
      <c r="E1645">
        <v>14</v>
      </c>
      <c r="F1645">
        <v>1</v>
      </c>
      <c r="G1645">
        <v>3</v>
      </c>
      <c r="H1645">
        <v>7</v>
      </c>
      <c r="I1645">
        <v>0</v>
      </c>
      <c r="J1645">
        <v>68.2</v>
      </c>
      <c r="K1645">
        <v>28</v>
      </c>
      <c r="L1645">
        <v>3.6699034562940001</v>
      </c>
      <c r="M1645">
        <v>4.5873793203675</v>
      </c>
      <c r="N1645">
        <v>1.834951728147</v>
      </c>
      <c r="O1645">
        <v>0.28518518518518499</v>
      </c>
      <c r="P1645">
        <v>0.27631578947368401</v>
      </c>
      <c r="Q1645">
        <v>6.6844670096783698</v>
      </c>
      <c r="R1645">
        <v>6.5387391175971903</v>
      </c>
      <c r="S1645">
        <v>-0.34179389476776101</v>
      </c>
      <c r="T1645">
        <v>-3.95504363945552</v>
      </c>
      <c r="U1645">
        <v>1.63106820279733</v>
      </c>
    </row>
    <row r="1646" spans="1:21" x14ac:dyDescent="0.45">
      <c r="A1646">
        <v>2016</v>
      </c>
      <c r="B1646" t="s">
        <v>1666</v>
      </c>
      <c r="C1646" t="s">
        <v>261</v>
      </c>
      <c r="D1646">
        <v>11</v>
      </c>
      <c r="E1646">
        <v>11</v>
      </c>
      <c r="F1646">
        <v>1</v>
      </c>
      <c r="G1646">
        <v>3</v>
      </c>
      <c r="H1646">
        <v>5</v>
      </c>
      <c r="I1646">
        <v>0</v>
      </c>
      <c r="J1646">
        <v>62.1</v>
      </c>
      <c r="K1646">
        <v>38</v>
      </c>
      <c r="L1646">
        <v>5.4866314637398501</v>
      </c>
      <c r="M1646">
        <v>3.60962596298674</v>
      </c>
      <c r="N1646">
        <v>1.8770055007530999</v>
      </c>
      <c r="O1646">
        <v>0.27160493827160398</v>
      </c>
      <c r="P1646">
        <v>0.27604166666666602</v>
      </c>
      <c r="Q1646">
        <v>4.7647062711424999</v>
      </c>
      <c r="R1646">
        <v>5.8898761147129397</v>
      </c>
      <c r="S1646">
        <v>-0.34520348906517001</v>
      </c>
      <c r="T1646">
        <v>-5.0839059298688669</v>
      </c>
      <c r="U1646">
        <v>1.45989316725241</v>
      </c>
    </row>
    <row r="1647" spans="1:21" x14ac:dyDescent="0.45">
      <c r="A1647">
        <v>1998</v>
      </c>
      <c r="B1647" t="s">
        <v>430</v>
      </c>
      <c r="C1647" t="s">
        <v>95</v>
      </c>
      <c r="D1647">
        <v>20</v>
      </c>
      <c r="E1647">
        <v>20</v>
      </c>
      <c r="F1647">
        <v>1</v>
      </c>
      <c r="G1647">
        <v>5</v>
      </c>
      <c r="H1647">
        <v>8</v>
      </c>
      <c r="I1647">
        <v>0</v>
      </c>
      <c r="J1647">
        <v>109</v>
      </c>
      <c r="K1647">
        <v>79</v>
      </c>
      <c r="L1647">
        <v>6.52293669295518</v>
      </c>
      <c r="M1647">
        <v>5.2844044094826801</v>
      </c>
      <c r="N1647">
        <v>1.7339451968615001</v>
      </c>
      <c r="O1647">
        <v>0.248243559718969</v>
      </c>
      <c r="P1647">
        <v>0.259938837920489</v>
      </c>
      <c r="Q1647">
        <v>6.3577990551588499</v>
      </c>
      <c r="R1647">
        <v>6.0932810946653602</v>
      </c>
      <c r="S1647">
        <v>-0.34910908341407698</v>
      </c>
      <c r="T1647">
        <v>-2.8277835756540237</v>
      </c>
      <c r="U1647">
        <v>1.5596332458542601</v>
      </c>
    </row>
    <row r="1648" spans="1:21" x14ac:dyDescent="0.45">
      <c r="A1648">
        <v>1974</v>
      </c>
      <c r="B1648" t="s">
        <v>1224</v>
      </c>
      <c r="C1648" t="s">
        <v>54</v>
      </c>
      <c r="D1648">
        <v>13</v>
      </c>
      <c r="E1648">
        <v>13</v>
      </c>
      <c r="F1648">
        <v>1</v>
      </c>
      <c r="G1648">
        <v>4</v>
      </c>
      <c r="H1648">
        <v>3</v>
      </c>
      <c r="I1648">
        <v>0</v>
      </c>
      <c r="J1648">
        <v>74.099999999999994</v>
      </c>
      <c r="K1648">
        <v>34</v>
      </c>
      <c r="L1648">
        <v>4.1165913648950703</v>
      </c>
      <c r="M1648">
        <v>5.0852010978115603</v>
      </c>
      <c r="N1648">
        <v>1.2107621661456001</v>
      </c>
      <c r="O1648">
        <v>0.22727272727272699</v>
      </c>
      <c r="P1648">
        <v>0.22727272727272699</v>
      </c>
      <c r="Q1648">
        <v>3.7533627150513902</v>
      </c>
      <c r="R1648">
        <v>5.1073672404407899</v>
      </c>
      <c r="S1648">
        <v>-0.34998854994773798</v>
      </c>
      <c r="T1648">
        <v>-4.3613957762718121</v>
      </c>
      <c r="U1648">
        <v>1.43946168641755</v>
      </c>
    </row>
    <row r="1649" spans="1:21" x14ac:dyDescent="0.45">
      <c r="A1649">
        <v>2016</v>
      </c>
      <c r="B1649" t="s">
        <v>1951</v>
      </c>
      <c r="C1649" t="s">
        <v>132</v>
      </c>
      <c r="D1649">
        <v>10</v>
      </c>
      <c r="E1649">
        <v>10</v>
      </c>
      <c r="F1649">
        <v>1</v>
      </c>
      <c r="G1649">
        <v>3</v>
      </c>
      <c r="H1649">
        <v>6</v>
      </c>
      <c r="I1649">
        <v>0</v>
      </c>
      <c r="J1649">
        <v>53.2</v>
      </c>
      <c r="K1649">
        <v>32</v>
      </c>
      <c r="L1649">
        <v>5.3664602630876104</v>
      </c>
      <c r="M1649">
        <v>4.69565273020166</v>
      </c>
      <c r="N1649">
        <v>1.67701883221488</v>
      </c>
      <c r="O1649">
        <v>0.258536585365853</v>
      </c>
      <c r="P1649">
        <v>0.26380368098159501</v>
      </c>
      <c r="Q1649">
        <v>5.70186402953059</v>
      </c>
      <c r="R1649">
        <v>6.1651942808297999</v>
      </c>
      <c r="S1649">
        <v>-0.35116779804229697</v>
      </c>
      <c r="T1649">
        <v>-5.6889183282852107</v>
      </c>
      <c r="U1649">
        <v>1.50931694899339</v>
      </c>
    </row>
    <row r="1650" spans="1:21" x14ac:dyDescent="0.45">
      <c r="A1650">
        <v>2007</v>
      </c>
      <c r="B1650" t="s">
        <v>2061</v>
      </c>
      <c r="C1650" t="s">
        <v>102</v>
      </c>
      <c r="D1650">
        <v>10</v>
      </c>
      <c r="E1650">
        <v>10</v>
      </c>
      <c r="F1650">
        <v>1</v>
      </c>
      <c r="G1650">
        <v>2</v>
      </c>
      <c r="H1650">
        <v>2</v>
      </c>
      <c r="I1650">
        <v>0</v>
      </c>
      <c r="J1650">
        <v>47.1</v>
      </c>
      <c r="K1650">
        <v>26</v>
      </c>
      <c r="L1650">
        <v>4.9436621046378404</v>
      </c>
      <c r="M1650">
        <v>4.9436621046378404</v>
      </c>
      <c r="N1650">
        <v>1.7112676516054</v>
      </c>
      <c r="O1650">
        <v>0.27807486631015998</v>
      </c>
      <c r="P1650">
        <v>0.28289473684210498</v>
      </c>
      <c r="Q1650">
        <v>6.4647889060648698</v>
      </c>
      <c r="R1650">
        <v>6.3241122658019497</v>
      </c>
      <c r="S1650">
        <v>-0.35122305154800398</v>
      </c>
      <c r="T1650">
        <v>-5.6898134350776646</v>
      </c>
      <c r="U1650">
        <v>1.6478873682126101</v>
      </c>
    </row>
    <row r="1651" spans="1:21" x14ac:dyDescent="0.45">
      <c r="A1651">
        <v>2023</v>
      </c>
      <c r="B1651" t="s">
        <v>524</v>
      </c>
      <c r="C1651" t="s">
        <v>30</v>
      </c>
      <c r="D1651">
        <v>11</v>
      </c>
      <c r="E1651">
        <v>11</v>
      </c>
      <c r="F1651">
        <v>1</v>
      </c>
      <c r="G1651">
        <v>2</v>
      </c>
      <c r="H1651">
        <v>3</v>
      </c>
      <c r="I1651">
        <v>0</v>
      </c>
      <c r="J1651">
        <v>49</v>
      </c>
      <c r="K1651">
        <v>40</v>
      </c>
      <c r="L1651">
        <v>7.3469387755101998</v>
      </c>
      <c r="M1651">
        <v>2.2040816326530601</v>
      </c>
      <c r="N1651">
        <v>2.5714285714285698</v>
      </c>
      <c r="O1651">
        <v>0.26020408163265302</v>
      </c>
      <c r="P1651">
        <v>0.26056338028169002</v>
      </c>
      <c r="Q1651">
        <v>5.5102040816326499</v>
      </c>
      <c r="R1651">
        <v>6.2550403594970696</v>
      </c>
      <c r="S1651">
        <v>-0.35376298427581698</v>
      </c>
      <c r="T1651">
        <v>-5.20996395024385</v>
      </c>
      <c r="U1651">
        <v>1.28571428571428</v>
      </c>
    </row>
    <row r="1652" spans="1:21" x14ac:dyDescent="0.45">
      <c r="A1652">
        <v>1999</v>
      </c>
      <c r="B1652" t="s">
        <v>2127</v>
      </c>
      <c r="C1652" t="s">
        <v>168</v>
      </c>
      <c r="D1652">
        <v>12</v>
      </c>
      <c r="E1652">
        <v>12</v>
      </c>
      <c r="F1652">
        <v>1</v>
      </c>
      <c r="G1652">
        <v>1</v>
      </c>
      <c r="H1652">
        <v>7</v>
      </c>
      <c r="I1652">
        <v>0</v>
      </c>
      <c r="J1652">
        <v>53.2</v>
      </c>
      <c r="K1652">
        <v>25</v>
      </c>
      <c r="L1652">
        <v>4.1925470805372003</v>
      </c>
      <c r="M1652">
        <v>5.5341621463091002</v>
      </c>
      <c r="N1652">
        <v>1.67701883221488</v>
      </c>
      <c r="O1652">
        <v>0.34199134199134201</v>
      </c>
      <c r="P1652">
        <v>0.35204081632653</v>
      </c>
      <c r="Q1652">
        <v>8.3850941610744005</v>
      </c>
      <c r="R1652">
        <v>6.6928607358999503</v>
      </c>
      <c r="S1652">
        <v>-0.356505095958709</v>
      </c>
      <c r="T1652">
        <v>-4.8128187954425714</v>
      </c>
      <c r="U1652">
        <v>2.08695676897851</v>
      </c>
    </row>
    <row r="1653" spans="1:21" x14ac:dyDescent="0.45">
      <c r="A1653">
        <v>2002</v>
      </c>
      <c r="B1653" t="s">
        <v>1442</v>
      </c>
      <c r="C1653" t="s">
        <v>184</v>
      </c>
      <c r="D1653">
        <v>20</v>
      </c>
      <c r="E1653">
        <v>20</v>
      </c>
      <c r="F1653">
        <v>1</v>
      </c>
      <c r="G1653">
        <v>10</v>
      </c>
      <c r="H1653">
        <v>4</v>
      </c>
      <c r="I1653">
        <v>0</v>
      </c>
      <c r="J1653">
        <v>113.1</v>
      </c>
      <c r="K1653">
        <v>56</v>
      </c>
      <c r="L1653">
        <v>4.4470593224760302</v>
      </c>
      <c r="M1653">
        <v>3.8911769071665199</v>
      </c>
      <c r="N1653">
        <v>1.90588256677544</v>
      </c>
      <c r="O1653">
        <v>0.220379146919431</v>
      </c>
      <c r="P1653">
        <v>0.20175438596491199</v>
      </c>
      <c r="Q1653">
        <v>4.2088240016291003</v>
      </c>
      <c r="R1653">
        <v>6.1561924759492301</v>
      </c>
      <c r="S1653">
        <v>-0.35832694172859098</v>
      </c>
      <c r="T1653">
        <v>-2.9024482280015871</v>
      </c>
      <c r="U1653">
        <v>1.25294131704681</v>
      </c>
    </row>
    <row r="1654" spans="1:21" x14ac:dyDescent="0.45">
      <c r="A1654">
        <v>2019</v>
      </c>
      <c r="B1654" t="s">
        <v>483</v>
      </c>
      <c r="C1654" t="s">
        <v>196</v>
      </c>
      <c r="D1654">
        <v>15</v>
      </c>
      <c r="E1654">
        <v>15</v>
      </c>
      <c r="F1654">
        <v>1</v>
      </c>
      <c r="G1654">
        <v>2</v>
      </c>
      <c r="H1654">
        <v>6</v>
      </c>
      <c r="I1654">
        <v>0</v>
      </c>
      <c r="J1654">
        <v>67</v>
      </c>
      <c r="K1654">
        <v>60</v>
      </c>
      <c r="L1654">
        <v>8.0597014925373092</v>
      </c>
      <c r="M1654">
        <v>3.4925373134328299</v>
      </c>
      <c r="N1654">
        <v>2.55223880597014</v>
      </c>
      <c r="O1654">
        <v>0.29411764705882298</v>
      </c>
      <c r="P1654">
        <v>0.31606217616580301</v>
      </c>
      <c r="Q1654">
        <v>6.8507462686567102</v>
      </c>
      <c r="R1654">
        <v>6.6766960428721802</v>
      </c>
      <c r="S1654">
        <v>-0.36316445469856201</v>
      </c>
      <c r="T1654">
        <v>-3.9221761107444699</v>
      </c>
      <c r="U1654">
        <v>1.5820895522388001</v>
      </c>
    </row>
    <row r="1655" spans="1:21" x14ac:dyDescent="0.45">
      <c r="A1655">
        <v>1952</v>
      </c>
      <c r="B1655" t="s">
        <v>1692</v>
      </c>
      <c r="C1655" t="s">
        <v>37</v>
      </c>
      <c r="D1655">
        <v>19</v>
      </c>
      <c r="E1655">
        <v>12</v>
      </c>
      <c r="F1655">
        <v>0.63157894736842102</v>
      </c>
      <c r="G1655">
        <v>1</v>
      </c>
      <c r="H1655">
        <v>8</v>
      </c>
      <c r="I1655">
        <v>0</v>
      </c>
      <c r="J1655">
        <v>83.2</v>
      </c>
      <c r="K1655">
        <v>34</v>
      </c>
      <c r="L1655">
        <v>3.6573689615571601</v>
      </c>
      <c r="M1655">
        <v>7.3147379231143299</v>
      </c>
      <c r="N1655">
        <v>0.75298772737941699</v>
      </c>
      <c r="O1655">
        <v>0.25239616613418497</v>
      </c>
      <c r="P1655">
        <v>0.26470588235294101</v>
      </c>
      <c r="Q1655">
        <v>4.8406353902962502</v>
      </c>
      <c r="R1655">
        <v>5.2473226116525398</v>
      </c>
      <c r="S1655">
        <v>-0.366018235683441</v>
      </c>
      <c r="T1655">
        <v>-3.1207870621430231</v>
      </c>
      <c r="U1655">
        <v>1.7569713638853</v>
      </c>
    </row>
    <row r="1656" spans="1:21" x14ac:dyDescent="0.45">
      <c r="A1656">
        <v>1999</v>
      </c>
      <c r="B1656" t="s">
        <v>1835</v>
      </c>
      <c r="C1656" t="s">
        <v>30</v>
      </c>
      <c r="D1656">
        <v>21</v>
      </c>
      <c r="E1656">
        <v>21</v>
      </c>
      <c r="F1656">
        <v>1</v>
      </c>
      <c r="G1656">
        <v>5</v>
      </c>
      <c r="H1656">
        <v>8</v>
      </c>
      <c r="I1656">
        <v>0</v>
      </c>
      <c r="J1656">
        <v>116.2</v>
      </c>
      <c r="K1656">
        <v>63</v>
      </c>
      <c r="L1656">
        <v>4.8599997881208203</v>
      </c>
      <c r="M1656">
        <v>3.7028569814253798</v>
      </c>
      <c r="N1656">
        <v>2.0057141982720799</v>
      </c>
      <c r="O1656">
        <v>0.269067796610169</v>
      </c>
      <c r="P1656">
        <v>0.26370757180156601</v>
      </c>
      <c r="Q1656">
        <v>5.2457140570192999</v>
      </c>
      <c r="R1656">
        <v>6.2624253952649198</v>
      </c>
      <c r="S1656">
        <v>-0.367734134197235</v>
      </c>
      <c r="T1656">
        <v>-2.8368061780929557</v>
      </c>
      <c r="U1656">
        <v>1.49999993460519</v>
      </c>
    </row>
    <row r="1657" spans="1:21" x14ac:dyDescent="0.45">
      <c r="A1657">
        <v>1991</v>
      </c>
      <c r="B1657" t="s">
        <v>2018</v>
      </c>
      <c r="C1657" t="s">
        <v>762</v>
      </c>
      <c r="D1657">
        <v>12</v>
      </c>
      <c r="E1657">
        <v>12</v>
      </c>
      <c r="F1657">
        <v>1</v>
      </c>
      <c r="G1657">
        <v>1</v>
      </c>
      <c r="H1657">
        <v>7</v>
      </c>
      <c r="I1657">
        <v>0</v>
      </c>
      <c r="J1657">
        <v>58</v>
      </c>
      <c r="K1657">
        <v>29</v>
      </c>
      <c r="L1657">
        <v>4.5000008879038402</v>
      </c>
      <c r="M1657">
        <v>3.7241386658514601</v>
      </c>
      <c r="N1657">
        <v>1.8620693329257301</v>
      </c>
      <c r="O1657">
        <v>0.30327868852459</v>
      </c>
      <c r="P1657">
        <v>0.30541871921182201</v>
      </c>
      <c r="Q1657">
        <v>6.05172533200862</v>
      </c>
      <c r="R1657">
        <v>5.8902140816951603</v>
      </c>
      <c r="S1657">
        <v>-0.37129750847816401</v>
      </c>
      <c r="T1657">
        <v>-5.0125163644552142</v>
      </c>
      <c r="U1657">
        <v>1.6896555058029701</v>
      </c>
    </row>
    <row r="1658" spans="1:21" x14ac:dyDescent="0.45">
      <c r="A1658">
        <v>2011</v>
      </c>
      <c r="B1658" t="s">
        <v>1438</v>
      </c>
      <c r="C1658" t="s">
        <v>124</v>
      </c>
      <c r="D1658">
        <v>12</v>
      </c>
      <c r="E1658">
        <v>12</v>
      </c>
      <c r="F1658">
        <v>1</v>
      </c>
      <c r="G1658">
        <v>1</v>
      </c>
      <c r="H1658">
        <v>8</v>
      </c>
      <c r="I1658">
        <v>0</v>
      </c>
      <c r="J1658">
        <v>60</v>
      </c>
      <c r="K1658">
        <v>38</v>
      </c>
      <c r="L1658">
        <v>5.7</v>
      </c>
      <c r="M1658">
        <v>5.25</v>
      </c>
      <c r="N1658">
        <v>1.5</v>
      </c>
      <c r="O1658">
        <v>0.23348017621145301</v>
      </c>
      <c r="P1658">
        <v>0.24022346368715</v>
      </c>
      <c r="Q1658">
        <v>4.2</v>
      </c>
      <c r="R1658">
        <v>5.7253862857818598</v>
      </c>
      <c r="S1658">
        <v>-0.371371179819107</v>
      </c>
      <c r="T1658">
        <v>-5.0135109275579444</v>
      </c>
      <c r="U1658">
        <v>1.4666666666666599</v>
      </c>
    </row>
    <row r="1659" spans="1:21" x14ac:dyDescent="0.45">
      <c r="A1659">
        <v>2023</v>
      </c>
      <c r="B1659" t="s">
        <v>2115</v>
      </c>
      <c r="C1659" t="s">
        <v>184</v>
      </c>
      <c r="D1659">
        <v>13</v>
      </c>
      <c r="E1659">
        <v>13</v>
      </c>
      <c r="F1659">
        <v>1</v>
      </c>
      <c r="G1659">
        <v>1</v>
      </c>
      <c r="H1659">
        <v>7</v>
      </c>
      <c r="I1659">
        <v>0</v>
      </c>
      <c r="J1659">
        <v>59</v>
      </c>
      <c r="K1659">
        <v>41</v>
      </c>
      <c r="L1659">
        <v>6.2542376925088696</v>
      </c>
      <c r="M1659">
        <v>3.2033900376264901</v>
      </c>
      <c r="N1659">
        <v>2.4406781239058999</v>
      </c>
      <c r="O1659">
        <v>0.292682926829268</v>
      </c>
      <c r="P1659">
        <v>0.296296296296296</v>
      </c>
      <c r="Q1659">
        <v>7.6271191372059404</v>
      </c>
      <c r="R1659">
        <v>6.6618202407823901</v>
      </c>
      <c r="S1659">
        <v>-0.37935501337051297</v>
      </c>
      <c r="T1659">
        <v>-4.7273470896940841</v>
      </c>
      <c r="U1659">
        <v>1.57627128835589</v>
      </c>
    </row>
    <row r="1660" spans="1:21" x14ac:dyDescent="0.45">
      <c r="A1660">
        <v>1988</v>
      </c>
      <c r="B1660" t="s">
        <v>1904</v>
      </c>
      <c r="C1660" t="s">
        <v>102</v>
      </c>
      <c r="D1660">
        <v>12</v>
      </c>
      <c r="E1660">
        <v>12</v>
      </c>
      <c r="F1660">
        <v>1</v>
      </c>
      <c r="G1660">
        <v>2</v>
      </c>
      <c r="H1660">
        <v>7</v>
      </c>
      <c r="I1660">
        <v>0</v>
      </c>
      <c r="J1660">
        <v>64</v>
      </c>
      <c r="K1660">
        <v>37</v>
      </c>
      <c r="L1660">
        <v>5.203125</v>
      </c>
      <c r="M1660">
        <v>4.640625</v>
      </c>
      <c r="N1660">
        <v>1.40625</v>
      </c>
      <c r="O1660">
        <v>0.28244274809160302</v>
      </c>
      <c r="P1660">
        <v>0.29767441860465099</v>
      </c>
      <c r="Q1660">
        <v>5.484375</v>
      </c>
      <c r="R1660">
        <v>5.2845248699188199</v>
      </c>
      <c r="S1660">
        <v>-0.39281779527664101</v>
      </c>
      <c r="T1660">
        <v>-5.3030402362346543</v>
      </c>
      <c r="U1660">
        <v>1.671875</v>
      </c>
    </row>
    <row r="1661" spans="1:21" x14ac:dyDescent="0.45">
      <c r="A1661">
        <v>2022</v>
      </c>
      <c r="B1661" t="s">
        <v>1873</v>
      </c>
      <c r="C1661" t="s">
        <v>261</v>
      </c>
      <c r="D1661">
        <v>9</v>
      </c>
      <c r="E1661">
        <v>9</v>
      </c>
      <c r="F1661">
        <v>1</v>
      </c>
      <c r="G1661">
        <v>3</v>
      </c>
      <c r="H1661">
        <v>4</v>
      </c>
      <c r="I1661">
        <v>0</v>
      </c>
      <c r="J1661">
        <v>47</v>
      </c>
      <c r="K1661">
        <v>36</v>
      </c>
      <c r="L1661">
        <v>6.8936170212765902</v>
      </c>
      <c r="M1661">
        <v>4.0212765957446797</v>
      </c>
      <c r="N1661">
        <v>1.91489361702127</v>
      </c>
      <c r="O1661">
        <v>0.25966850828729199</v>
      </c>
      <c r="P1661">
        <v>0.27407407407407403</v>
      </c>
      <c r="Q1661">
        <v>5.3617021276595702</v>
      </c>
      <c r="R1661">
        <v>5.8783884484717097</v>
      </c>
      <c r="S1661">
        <v>-0.399923145771026</v>
      </c>
      <c r="T1661">
        <v>-7.1986166238784675</v>
      </c>
      <c r="U1661">
        <v>1.44680851063829</v>
      </c>
    </row>
    <row r="1662" spans="1:21" x14ac:dyDescent="0.45">
      <c r="A1662">
        <v>2006</v>
      </c>
      <c r="B1662" t="s">
        <v>2002</v>
      </c>
      <c r="C1662" t="s">
        <v>30</v>
      </c>
      <c r="D1662">
        <v>13</v>
      </c>
      <c r="E1662">
        <v>13</v>
      </c>
      <c r="F1662">
        <v>1</v>
      </c>
      <c r="G1662">
        <v>5</v>
      </c>
      <c r="H1662">
        <v>6</v>
      </c>
      <c r="I1662">
        <v>0</v>
      </c>
      <c r="J1662">
        <v>67.2</v>
      </c>
      <c r="K1662">
        <v>46</v>
      </c>
      <c r="L1662">
        <v>6.1182268309279104</v>
      </c>
      <c r="M1662">
        <v>7.3152712108920701</v>
      </c>
      <c r="N1662">
        <v>1.59605917328554</v>
      </c>
      <c r="O1662">
        <v>0.23921568627450901</v>
      </c>
      <c r="P1662">
        <v>0.24873096446700499</v>
      </c>
      <c r="Q1662">
        <v>5.9852218998207798</v>
      </c>
      <c r="R1662">
        <v>6.7083242683815199</v>
      </c>
      <c r="S1662">
        <v>-0.40692538022994901</v>
      </c>
      <c r="T1662">
        <v>-5.0709162767116727</v>
      </c>
      <c r="U1662">
        <v>1.7142857787140999</v>
      </c>
    </row>
    <row r="1663" spans="1:21" x14ac:dyDescent="0.45">
      <c r="A1663">
        <v>2023</v>
      </c>
      <c r="B1663" t="s">
        <v>2118</v>
      </c>
      <c r="C1663" t="s">
        <v>199</v>
      </c>
      <c r="D1663">
        <v>19</v>
      </c>
      <c r="E1663">
        <v>19</v>
      </c>
      <c r="F1663">
        <v>1</v>
      </c>
      <c r="G1663">
        <v>1</v>
      </c>
      <c r="H1663">
        <v>11</v>
      </c>
      <c r="I1663">
        <v>0</v>
      </c>
      <c r="J1663">
        <v>80.099999999999994</v>
      </c>
      <c r="K1663">
        <v>70</v>
      </c>
      <c r="L1663">
        <v>7.8423241479849297</v>
      </c>
      <c r="M1663">
        <v>4.2572616803346799</v>
      </c>
      <c r="N1663">
        <v>2.1286308401673399</v>
      </c>
      <c r="O1663">
        <v>0.320113314447592</v>
      </c>
      <c r="P1663">
        <v>0.35606060606060602</v>
      </c>
      <c r="Q1663">
        <v>7.73029094587086</v>
      </c>
      <c r="R1663">
        <v>6.0060778780759101</v>
      </c>
      <c r="S1663">
        <v>-0.408648341894149</v>
      </c>
      <c r="T1663">
        <v>-3.4842648098343227</v>
      </c>
      <c r="U1663">
        <v>1.8796681688027299</v>
      </c>
    </row>
    <row r="1664" spans="1:21" x14ac:dyDescent="0.45">
      <c r="A1664">
        <v>2005</v>
      </c>
      <c r="B1664" t="s">
        <v>1975</v>
      </c>
      <c r="C1664" t="s">
        <v>68</v>
      </c>
      <c r="D1664">
        <v>14</v>
      </c>
      <c r="E1664">
        <v>14</v>
      </c>
      <c r="F1664">
        <v>1</v>
      </c>
      <c r="G1664">
        <v>3</v>
      </c>
      <c r="H1664">
        <v>6</v>
      </c>
      <c r="I1664">
        <v>0</v>
      </c>
      <c r="J1664">
        <v>71</v>
      </c>
      <c r="K1664">
        <v>59</v>
      </c>
      <c r="L1664">
        <v>7.47887323943662</v>
      </c>
      <c r="M1664">
        <v>2.9154929577464701</v>
      </c>
      <c r="N1664">
        <v>2.53521126760563</v>
      </c>
      <c r="O1664">
        <v>0.29666666666666602</v>
      </c>
      <c r="P1664">
        <v>0.31221719457013503</v>
      </c>
      <c r="Q1664">
        <v>5.83098591549295</v>
      </c>
      <c r="R1664">
        <v>5.9918621519921498</v>
      </c>
      <c r="S1664">
        <v>-0.409106165170669</v>
      </c>
      <c r="T1664">
        <v>-4.7339427684034554</v>
      </c>
      <c r="U1664">
        <v>1.57746478873239</v>
      </c>
    </row>
    <row r="1665" spans="1:21" x14ac:dyDescent="0.45">
      <c r="A1665">
        <v>1961</v>
      </c>
      <c r="B1665" t="s">
        <v>1836</v>
      </c>
      <c r="C1665" t="s">
        <v>59</v>
      </c>
      <c r="D1665">
        <v>19</v>
      </c>
      <c r="E1665">
        <v>10</v>
      </c>
      <c r="F1665">
        <v>0.52631578947368418</v>
      </c>
      <c r="G1665">
        <v>7</v>
      </c>
      <c r="H1665">
        <v>2</v>
      </c>
      <c r="I1665">
        <v>0</v>
      </c>
      <c r="J1665">
        <v>84</v>
      </c>
      <c r="K1665">
        <v>51</v>
      </c>
      <c r="L1665">
        <v>5.46428571428571</v>
      </c>
      <c r="M1665">
        <v>3.5357142857142798</v>
      </c>
      <c r="N1665">
        <v>1.71428571428571</v>
      </c>
      <c r="O1665">
        <v>0.25531914893617003</v>
      </c>
      <c r="P1665">
        <v>0.25954198473282403</v>
      </c>
      <c r="Q1665">
        <v>5.25</v>
      </c>
      <c r="R1665">
        <v>5.0500775382632304</v>
      </c>
      <c r="S1665">
        <v>-0.409457236528396</v>
      </c>
      <c r="T1665">
        <v>-3.4911617009263236</v>
      </c>
      <c r="U1665">
        <v>1.3928571428571399</v>
      </c>
    </row>
    <row r="1666" spans="1:21" x14ac:dyDescent="0.45">
      <c r="A1666">
        <v>2023</v>
      </c>
      <c r="B1666" t="s">
        <v>1725</v>
      </c>
      <c r="C1666" t="s">
        <v>37</v>
      </c>
      <c r="D1666">
        <v>15</v>
      </c>
      <c r="E1666">
        <v>15</v>
      </c>
      <c r="F1666">
        <v>1</v>
      </c>
      <c r="G1666">
        <v>4</v>
      </c>
      <c r="H1666">
        <v>5</v>
      </c>
      <c r="I1666">
        <v>0</v>
      </c>
      <c r="J1666">
        <v>73</v>
      </c>
      <c r="K1666">
        <v>48</v>
      </c>
      <c r="L1666">
        <v>5.9178082191780801</v>
      </c>
      <c r="M1666">
        <v>5.1780821917808204</v>
      </c>
      <c r="N1666">
        <v>1.47945205479452</v>
      </c>
      <c r="O1666">
        <v>0.27891156462584998</v>
      </c>
      <c r="P1666">
        <v>0.29914529914529903</v>
      </c>
      <c r="Q1666">
        <v>4.9315068493150598</v>
      </c>
      <c r="R1666">
        <v>5.8851773457984402</v>
      </c>
      <c r="S1666">
        <v>-0.41240155696868802</v>
      </c>
      <c r="T1666">
        <v>-4.4539368152618302</v>
      </c>
      <c r="U1666">
        <v>1.6986301369862999</v>
      </c>
    </row>
    <row r="1667" spans="1:21" x14ac:dyDescent="0.45">
      <c r="A1667">
        <v>1987</v>
      </c>
      <c r="B1667" t="s">
        <v>2071</v>
      </c>
      <c r="C1667" t="s">
        <v>210</v>
      </c>
      <c r="D1667">
        <v>14</v>
      </c>
      <c r="E1667">
        <v>14</v>
      </c>
      <c r="F1667">
        <v>1</v>
      </c>
      <c r="G1667">
        <v>2</v>
      </c>
      <c r="H1667">
        <v>8</v>
      </c>
      <c r="I1667">
        <v>0</v>
      </c>
      <c r="J1667">
        <v>69.2</v>
      </c>
      <c r="K1667">
        <v>27</v>
      </c>
      <c r="L1667">
        <v>3.48803878682534</v>
      </c>
      <c r="M1667">
        <v>4.52153176069951</v>
      </c>
      <c r="N1667">
        <v>1.93779932601407</v>
      </c>
      <c r="O1667">
        <v>0.34246575342465702</v>
      </c>
      <c r="P1667">
        <v>0.34</v>
      </c>
      <c r="Q1667">
        <v>6.5885177084478599</v>
      </c>
      <c r="R1667">
        <v>6.4020781097011996</v>
      </c>
      <c r="S1667">
        <v>-0.41579478979110701</v>
      </c>
      <c r="T1667">
        <v>-4.8113397104399525</v>
      </c>
      <c r="U1667">
        <v>1.93779932601407</v>
      </c>
    </row>
    <row r="1668" spans="1:21" x14ac:dyDescent="0.45">
      <c r="A1668">
        <v>2000</v>
      </c>
      <c r="B1668" t="s">
        <v>2054</v>
      </c>
      <c r="C1668" t="s">
        <v>30</v>
      </c>
      <c r="D1668">
        <v>15</v>
      </c>
      <c r="E1668">
        <v>15</v>
      </c>
      <c r="F1668">
        <v>1</v>
      </c>
      <c r="G1668">
        <v>3</v>
      </c>
      <c r="H1668">
        <v>8</v>
      </c>
      <c r="I1668">
        <v>0</v>
      </c>
      <c r="J1668">
        <v>84.1</v>
      </c>
      <c r="K1668">
        <v>63</v>
      </c>
      <c r="L1668">
        <v>6.7233205635957702</v>
      </c>
      <c r="M1668">
        <v>5.1225299532158202</v>
      </c>
      <c r="N1668">
        <v>2.1343874805065899</v>
      </c>
      <c r="O1668">
        <v>0.25147928994082802</v>
      </c>
      <c r="P1668">
        <v>0.25490196078431299</v>
      </c>
      <c r="Q1668">
        <v>6.4031624415197799</v>
      </c>
      <c r="R1668">
        <v>6.5373301225239899</v>
      </c>
      <c r="S1668">
        <v>-0.42088767886161799</v>
      </c>
      <c r="T1668">
        <v>-4.5455869317054747</v>
      </c>
      <c r="U1668">
        <v>1.5770751939298699</v>
      </c>
    </row>
    <row r="1669" spans="1:21" x14ac:dyDescent="0.45">
      <c r="A1669">
        <v>2023</v>
      </c>
      <c r="B1669" t="s">
        <v>569</v>
      </c>
      <c r="C1669" t="s">
        <v>95</v>
      </c>
      <c r="D1669">
        <v>22</v>
      </c>
      <c r="E1669">
        <v>22</v>
      </c>
      <c r="F1669">
        <v>1</v>
      </c>
      <c r="G1669">
        <v>2</v>
      </c>
      <c r="H1669">
        <v>5</v>
      </c>
      <c r="I1669">
        <v>0</v>
      </c>
      <c r="J1669">
        <v>103</v>
      </c>
      <c r="K1669">
        <v>96</v>
      </c>
      <c r="L1669">
        <v>8.3883501359032202</v>
      </c>
      <c r="M1669">
        <v>4.5436896569475804</v>
      </c>
      <c r="N1669">
        <v>1.9223302394778199</v>
      </c>
      <c r="O1669">
        <v>0.26650366748166199</v>
      </c>
      <c r="P1669">
        <v>0.298969072164948</v>
      </c>
      <c r="Q1669">
        <v>5.3300974821885099</v>
      </c>
      <c r="R1669">
        <v>5.8569822998003804</v>
      </c>
      <c r="S1669">
        <v>-0.43379542231559698</v>
      </c>
      <c r="T1669">
        <v>-3.1943117461421231</v>
      </c>
      <c r="U1669">
        <v>1.56310691189863</v>
      </c>
    </row>
    <row r="1670" spans="1:21" x14ac:dyDescent="0.45">
      <c r="A1670">
        <v>2015</v>
      </c>
      <c r="B1670" t="s">
        <v>1899</v>
      </c>
      <c r="C1670" t="s">
        <v>54</v>
      </c>
      <c r="D1670">
        <v>21</v>
      </c>
      <c r="E1670">
        <v>21</v>
      </c>
      <c r="F1670">
        <v>1</v>
      </c>
      <c r="G1670">
        <v>4</v>
      </c>
      <c r="H1670">
        <v>9</v>
      </c>
      <c r="I1670">
        <v>0</v>
      </c>
      <c r="J1670">
        <v>105.2</v>
      </c>
      <c r="K1670">
        <v>78</v>
      </c>
      <c r="L1670">
        <v>6.6435337626011304</v>
      </c>
      <c r="M1670">
        <v>4.6845430377315704</v>
      </c>
      <c r="N1670">
        <v>1.4479496662079401</v>
      </c>
      <c r="O1670">
        <v>0.290780141843971</v>
      </c>
      <c r="P1670">
        <v>0.32317073170731703</v>
      </c>
      <c r="Q1670">
        <v>5.4511046257240103</v>
      </c>
      <c r="R1670">
        <v>5.48059713052006</v>
      </c>
      <c r="S1670">
        <v>-0.435774356126785</v>
      </c>
      <c r="T1670">
        <v>-3.3616878901209128</v>
      </c>
      <c r="U1670">
        <v>1.68454274892165</v>
      </c>
    </row>
    <row r="1671" spans="1:21" x14ac:dyDescent="0.45">
      <c r="A1671">
        <v>2013</v>
      </c>
      <c r="B1671" t="s">
        <v>1687</v>
      </c>
      <c r="C1671" t="s">
        <v>271</v>
      </c>
      <c r="D1671">
        <v>10</v>
      </c>
      <c r="E1671">
        <v>10</v>
      </c>
      <c r="F1671">
        <v>1</v>
      </c>
      <c r="G1671">
        <v>2</v>
      </c>
      <c r="H1671">
        <v>3</v>
      </c>
      <c r="I1671">
        <v>0</v>
      </c>
      <c r="J1671">
        <v>56</v>
      </c>
      <c r="K1671">
        <v>38</v>
      </c>
      <c r="L1671">
        <v>6.1071428571428497</v>
      </c>
      <c r="M1671">
        <v>4.5</v>
      </c>
      <c r="N1671">
        <v>1.7678571428571399</v>
      </c>
      <c r="O1671">
        <v>0.25</v>
      </c>
      <c r="P1671">
        <v>0.25730994152046699</v>
      </c>
      <c r="Q1671">
        <v>4.8214285714285703</v>
      </c>
      <c r="R1671">
        <v>5.8514258044106597</v>
      </c>
      <c r="S1671">
        <v>-0.44080668687820401</v>
      </c>
      <c r="T1671">
        <v>-7.1410683274269049</v>
      </c>
      <c r="U1671">
        <v>1.4821428571428501</v>
      </c>
    </row>
    <row r="1672" spans="1:21" x14ac:dyDescent="0.45">
      <c r="A1672">
        <v>2019</v>
      </c>
      <c r="B1672" t="s">
        <v>1982</v>
      </c>
      <c r="C1672" t="s">
        <v>261</v>
      </c>
      <c r="D1672">
        <v>15</v>
      </c>
      <c r="E1672">
        <v>15</v>
      </c>
      <c r="F1672">
        <v>1</v>
      </c>
      <c r="G1672">
        <v>4</v>
      </c>
      <c r="H1672">
        <v>4</v>
      </c>
      <c r="I1672">
        <v>0</v>
      </c>
      <c r="J1672">
        <v>64.099999999999994</v>
      </c>
      <c r="K1672">
        <v>51</v>
      </c>
      <c r="L1672">
        <v>7.1347138977503102</v>
      </c>
      <c r="M1672">
        <v>3.3575124224707298</v>
      </c>
      <c r="N1672">
        <v>2.2383416149804898</v>
      </c>
      <c r="O1672">
        <v>0.28076923076922999</v>
      </c>
      <c r="P1672">
        <v>0.295336787564766</v>
      </c>
      <c r="Q1672">
        <v>5.8756467393237903</v>
      </c>
      <c r="R1672">
        <v>6.2140090013415801</v>
      </c>
      <c r="S1672">
        <v>-0.44215437769889798</v>
      </c>
      <c r="T1672">
        <v>-4.7752672791480979</v>
      </c>
      <c r="U1672">
        <v>1.5077717823132399</v>
      </c>
    </row>
    <row r="1673" spans="1:21" x14ac:dyDescent="0.45">
      <c r="A1673">
        <v>2022</v>
      </c>
      <c r="B1673" t="s">
        <v>1848</v>
      </c>
      <c r="C1673" t="s">
        <v>229</v>
      </c>
      <c r="D1673">
        <v>21</v>
      </c>
      <c r="E1673">
        <v>21</v>
      </c>
      <c r="F1673">
        <v>1</v>
      </c>
      <c r="G1673">
        <v>4</v>
      </c>
      <c r="H1673">
        <v>10</v>
      </c>
      <c r="I1673">
        <v>0</v>
      </c>
      <c r="J1673">
        <v>104</v>
      </c>
      <c r="K1673">
        <v>70</v>
      </c>
      <c r="L1673">
        <v>6.0576923076923004</v>
      </c>
      <c r="M1673">
        <v>4.0673076923076898</v>
      </c>
      <c r="N1673">
        <v>1.6442307692307601</v>
      </c>
      <c r="O1673">
        <v>0.26213592233009703</v>
      </c>
      <c r="P1673">
        <v>0.27554179566563403</v>
      </c>
      <c r="Q1673">
        <v>5.2788461538461497</v>
      </c>
      <c r="R1673">
        <v>5.6701233093555103</v>
      </c>
      <c r="S1673">
        <v>-0.44519889354705799</v>
      </c>
      <c r="T1673">
        <v>-3.4343914645058762</v>
      </c>
      <c r="U1673">
        <v>1.4903846153846101</v>
      </c>
    </row>
    <row r="1674" spans="1:21" x14ac:dyDescent="0.45">
      <c r="A1674">
        <v>1933</v>
      </c>
      <c r="B1674" t="s">
        <v>1465</v>
      </c>
      <c r="C1674" t="s">
        <v>355</v>
      </c>
      <c r="D1674">
        <v>38</v>
      </c>
      <c r="E1674">
        <v>32</v>
      </c>
      <c r="F1674">
        <v>0.84210526315789469</v>
      </c>
      <c r="G1674">
        <v>13</v>
      </c>
      <c r="H1674">
        <v>12</v>
      </c>
      <c r="I1674">
        <v>1</v>
      </c>
      <c r="J1674">
        <v>218</v>
      </c>
      <c r="K1674">
        <v>43</v>
      </c>
      <c r="L1674">
        <v>1.7752293577981599</v>
      </c>
      <c r="M1674">
        <v>5.6559633027522898</v>
      </c>
      <c r="N1674">
        <v>0.74311926605504497</v>
      </c>
      <c r="O1674">
        <v>0.27415730337078598</v>
      </c>
      <c r="P1674">
        <v>0.27261761158021702</v>
      </c>
      <c r="Q1674">
        <v>4.25229357798165</v>
      </c>
      <c r="R1674">
        <v>5.5056705741707299</v>
      </c>
      <c r="S1674">
        <v>-0.45054548978805498</v>
      </c>
      <c r="T1674">
        <v>-1.9207465617280237</v>
      </c>
      <c r="U1674">
        <v>1.74770642201834</v>
      </c>
    </row>
    <row r="1675" spans="1:21" x14ac:dyDescent="0.45">
      <c r="A1675">
        <v>1967</v>
      </c>
      <c r="B1675" t="s">
        <v>1644</v>
      </c>
      <c r="C1675" t="s">
        <v>43</v>
      </c>
      <c r="D1675">
        <v>15</v>
      </c>
      <c r="E1675">
        <v>8</v>
      </c>
      <c r="F1675">
        <v>0.53333333333333333</v>
      </c>
      <c r="G1675">
        <v>1</v>
      </c>
      <c r="H1675">
        <v>7</v>
      </c>
      <c r="I1675">
        <v>0</v>
      </c>
      <c r="J1675">
        <v>53.2</v>
      </c>
      <c r="K1675">
        <v>35</v>
      </c>
      <c r="L1675">
        <v>5.8695617405898801</v>
      </c>
      <c r="M1675">
        <v>4.8633511564887604</v>
      </c>
      <c r="N1675">
        <v>1.34161411213483</v>
      </c>
      <c r="O1675">
        <v>0.24170616113744001</v>
      </c>
      <c r="P1675">
        <v>0.25595238095237999</v>
      </c>
      <c r="Q1675">
        <v>4.6956493924719096</v>
      </c>
      <c r="R1675">
        <v>4.7933480457299602</v>
      </c>
      <c r="S1675">
        <v>-0.45843183994293202</v>
      </c>
      <c r="T1675">
        <v>-4.9510638713836661</v>
      </c>
      <c r="U1675">
        <v>1.49068234681647</v>
      </c>
    </row>
    <row r="1676" spans="1:21" x14ac:dyDescent="0.45">
      <c r="A1676">
        <v>1951</v>
      </c>
      <c r="B1676" t="s">
        <v>1900</v>
      </c>
      <c r="C1676" t="s">
        <v>30</v>
      </c>
      <c r="D1676">
        <v>31</v>
      </c>
      <c r="E1676">
        <v>18</v>
      </c>
      <c r="F1676">
        <v>0.58064516129032262</v>
      </c>
      <c r="G1676">
        <v>4</v>
      </c>
      <c r="H1676">
        <v>9</v>
      </c>
      <c r="I1676">
        <v>0</v>
      </c>
      <c r="J1676">
        <v>127</v>
      </c>
      <c r="K1676">
        <v>39</v>
      </c>
      <c r="L1676">
        <v>2.7637795275590502</v>
      </c>
      <c r="M1676">
        <v>6.3779527559055103</v>
      </c>
      <c r="N1676">
        <v>0.99212598425196796</v>
      </c>
      <c r="O1676">
        <v>0.25354969574036501</v>
      </c>
      <c r="P1676">
        <v>0.25227272727272698</v>
      </c>
      <c r="Q1676">
        <v>5.4566929133858197</v>
      </c>
      <c r="R1676">
        <v>5.4470779268760303</v>
      </c>
      <c r="S1676">
        <v>-0.46918112039566001</v>
      </c>
      <c r="T1676">
        <v>-2.4518497259386103</v>
      </c>
      <c r="U1676">
        <v>1.69291338582677</v>
      </c>
    </row>
    <row r="1677" spans="1:21" x14ac:dyDescent="0.45">
      <c r="A1677">
        <v>2023</v>
      </c>
      <c r="B1677" t="s">
        <v>2049</v>
      </c>
      <c r="C1677" t="s">
        <v>46</v>
      </c>
      <c r="D1677">
        <v>13</v>
      </c>
      <c r="E1677">
        <v>13</v>
      </c>
      <c r="F1677">
        <v>1</v>
      </c>
      <c r="G1677">
        <v>3</v>
      </c>
      <c r="H1677">
        <v>6</v>
      </c>
      <c r="I1677">
        <v>0</v>
      </c>
      <c r="J1677">
        <v>52.2</v>
      </c>
      <c r="K1677">
        <v>38</v>
      </c>
      <c r="L1677">
        <v>6.4936711996378396</v>
      </c>
      <c r="M1677">
        <v>3.5886077682209101</v>
      </c>
      <c r="N1677">
        <v>2.2215190946129399</v>
      </c>
      <c r="O1677">
        <v>0.27272727272727199</v>
      </c>
      <c r="P1677">
        <v>0.278481012658227</v>
      </c>
      <c r="Q1677">
        <v>6.3227851154368402</v>
      </c>
      <c r="R1677">
        <v>6.33098987511499</v>
      </c>
      <c r="S1677">
        <v>-0.471198290586471</v>
      </c>
      <c r="T1677">
        <v>-5.8718556211544843</v>
      </c>
      <c r="U1677">
        <v>1.48101272974196</v>
      </c>
    </row>
    <row r="1678" spans="1:21" x14ac:dyDescent="0.45">
      <c r="A1678">
        <v>2023</v>
      </c>
      <c r="B1678" t="s">
        <v>2123</v>
      </c>
      <c r="C1678" t="s">
        <v>95</v>
      </c>
      <c r="D1678">
        <v>13</v>
      </c>
      <c r="E1678">
        <v>13</v>
      </c>
      <c r="F1678">
        <v>1</v>
      </c>
      <c r="G1678">
        <v>1</v>
      </c>
      <c r="H1678">
        <v>5</v>
      </c>
      <c r="I1678">
        <v>0</v>
      </c>
      <c r="J1678">
        <v>60</v>
      </c>
      <c r="K1678">
        <v>46</v>
      </c>
      <c r="L1678">
        <v>6.9</v>
      </c>
      <c r="M1678">
        <v>4.6500000000000004</v>
      </c>
      <c r="N1678">
        <v>1.95</v>
      </c>
      <c r="O1678">
        <v>0.343629343629343</v>
      </c>
      <c r="P1678">
        <v>0.38</v>
      </c>
      <c r="Q1678">
        <v>8.1</v>
      </c>
      <c r="R1678">
        <v>6.2383736928304003</v>
      </c>
      <c r="S1678">
        <v>-0.480563074350357</v>
      </c>
      <c r="T1678">
        <v>-5.9885552342121402</v>
      </c>
      <c r="U1678">
        <v>2</v>
      </c>
    </row>
    <row r="1679" spans="1:21" x14ac:dyDescent="0.45">
      <c r="A1679">
        <v>2021</v>
      </c>
      <c r="B1679" t="s">
        <v>2052</v>
      </c>
      <c r="C1679" t="s">
        <v>73</v>
      </c>
      <c r="D1679">
        <v>18</v>
      </c>
      <c r="E1679">
        <v>18</v>
      </c>
      <c r="F1679">
        <v>1</v>
      </c>
      <c r="G1679">
        <v>2</v>
      </c>
      <c r="H1679">
        <v>5</v>
      </c>
      <c r="I1679">
        <v>0</v>
      </c>
      <c r="J1679">
        <v>69.099999999999994</v>
      </c>
      <c r="K1679">
        <v>50</v>
      </c>
      <c r="L1679">
        <v>6.4903850915164201</v>
      </c>
      <c r="M1679">
        <v>3.3750002475885399</v>
      </c>
      <c r="N1679">
        <v>2.2067309311155801</v>
      </c>
      <c r="O1679">
        <v>0.29197080291970801</v>
      </c>
      <c r="P1679">
        <v>0.30434782608695599</v>
      </c>
      <c r="Q1679">
        <v>6.3605773896860898</v>
      </c>
      <c r="R1679">
        <v>6.1700343425457396</v>
      </c>
      <c r="S1679">
        <v>-0.48152324557304299</v>
      </c>
      <c r="T1679">
        <v>-4.3337092101573873</v>
      </c>
      <c r="U1679">
        <v>1.52884626600164</v>
      </c>
    </row>
    <row r="1680" spans="1:21" x14ac:dyDescent="0.45">
      <c r="A1680">
        <v>2003</v>
      </c>
      <c r="B1680" t="s">
        <v>2094</v>
      </c>
      <c r="C1680" t="s">
        <v>43</v>
      </c>
      <c r="D1680">
        <v>13</v>
      </c>
      <c r="E1680">
        <v>13</v>
      </c>
      <c r="F1680">
        <v>1</v>
      </c>
      <c r="G1680">
        <v>2</v>
      </c>
      <c r="H1680">
        <v>7</v>
      </c>
      <c r="I1680">
        <v>0</v>
      </c>
      <c r="J1680">
        <v>63.2</v>
      </c>
      <c r="K1680">
        <v>50</v>
      </c>
      <c r="L1680">
        <v>7.0680622625650704</v>
      </c>
      <c r="M1680">
        <v>5.6544498100520499</v>
      </c>
      <c r="N1680">
        <v>1.8376961882669101</v>
      </c>
      <c r="O1680">
        <v>0.29699248120300697</v>
      </c>
      <c r="P1680">
        <v>0.32512315270935899</v>
      </c>
      <c r="Q1680">
        <v>6.9267010173137704</v>
      </c>
      <c r="R1680">
        <v>6.1414693834436704</v>
      </c>
      <c r="S1680">
        <v>-0.50397664308547896</v>
      </c>
      <c r="T1680">
        <v>-6.280324321526737</v>
      </c>
      <c r="U1680">
        <v>1.86910979832276</v>
      </c>
    </row>
    <row r="1681" spans="1:21" x14ac:dyDescent="0.45">
      <c r="A1681">
        <v>1923</v>
      </c>
      <c r="B1681" t="s">
        <v>1750</v>
      </c>
      <c r="C1681" t="s">
        <v>762</v>
      </c>
      <c r="D1681">
        <v>16</v>
      </c>
      <c r="E1681">
        <v>9</v>
      </c>
      <c r="F1681">
        <v>0.5625</v>
      </c>
      <c r="G1681">
        <v>4</v>
      </c>
      <c r="H1681">
        <v>5</v>
      </c>
      <c r="I1681">
        <v>1</v>
      </c>
      <c r="J1681">
        <v>73.2</v>
      </c>
      <c r="K1681">
        <v>19</v>
      </c>
      <c r="L1681">
        <v>2.3212659065359298</v>
      </c>
      <c r="M1681">
        <v>4.8868755927072298</v>
      </c>
      <c r="N1681">
        <v>1.0995470083591199</v>
      </c>
      <c r="O1681">
        <v>0.32280701754385899</v>
      </c>
      <c r="P1681">
        <v>0.32295719844357901</v>
      </c>
      <c r="Q1681">
        <v>5.0090474825249096</v>
      </c>
      <c r="R1681">
        <v>5.98363450406708</v>
      </c>
      <c r="S1681">
        <v>-0.510303415358066</v>
      </c>
      <c r="T1681">
        <v>-5.1668220805004186</v>
      </c>
      <c r="U1681">
        <v>1.79185438399265</v>
      </c>
    </row>
    <row r="1682" spans="1:21" x14ac:dyDescent="0.45">
      <c r="A1682">
        <v>1996</v>
      </c>
      <c r="B1682" t="s">
        <v>2125</v>
      </c>
      <c r="C1682" t="s">
        <v>140</v>
      </c>
      <c r="D1682">
        <v>11</v>
      </c>
      <c r="E1682">
        <v>11</v>
      </c>
      <c r="F1682">
        <v>1</v>
      </c>
      <c r="G1682">
        <v>2</v>
      </c>
      <c r="H1682">
        <v>6</v>
      </c>
      <c r="I1682">
        <v>0</v>
      </c>
      <c r="J1682">
        <v>61</v>
      </c>
      <c r="K1682">
        <v>36</v>
      </c>
      <c r="L1682">
        <v>5.3114747455190701</v>
      </c>
      <c r="M1682">
        <v>5.1639337803657597</v>
      </c>
      <c r="N1682">
        <v>2.36065544245292</v>
      </c>
      <c r="O1682">
        <v>0.32142857142857101</v>
      </c>
      <c r="P1682">
        <v>0.32500000000000001</v>
      </c>
      <c r="Q1682">
        <v>8.2622940485852201</v>
      </c>
      <c r="R1682">
        <v>7.1715723756884504</v>
      </c>
      <c r="S1682">
        <v>-0.52338534593582098</v>
      </c>
      <c r="T1682">
        <v>-7.7080387310548177</v>
      </c>
      <c r="U1682">
        <v>1.9016391064204099</v>
      </c>
    </row>
    <row r="1683" spans="1:21" x14ac:dyDescent="0.45">
      <c r="A1683">
        <v>1943</v>
      </c>
      <c r="B1683" t="s">
        <v>1979</v>
      </c>
      <c r="C1683" t="s">
        <v>322</v>
      </c>
      <c r="D1683">
        <v>9</v>
      </c>
      <c r="E1683">
        <v>8</v>
      </c>
      <c r="F1683">
        <v>0.88888888888888884</v>
      </c>
      <c r="G1683">
        <v>2</v>
      </c>
      <c r="H1683">
        <v>2</v>
      </c>
      <c r="I1683">
        <v>0</v>
      </c>
      <c r="J1683">
        <v>45.1</v>
      </c>
      <c r="K1683">
        <v>23</v>
      </c>
      <c r="L1683">
        <v>4.5661796725354904</v>
      </c>
      <c r="M1683">
        <v>8.1397115901719701</v>
      </c>
      <c r="N1683">
        <v>0.79411820391921695</v>
      </c>
      <c r="O1683">
        <v>0.21052631578947301</v>
      </c>
      <c r="P1683">
        <v>0.22222222222222199</v>
      </c>
      <c r="Q1683">
        <v>6.3529456313537302</v>
      </c>
      <c r="R1683">
        <v>5.63227347061442</v>
      </c>
      <c r="S1683">
        <v>-0.52768009901046697</v>
      </c>
      <c r="T1683">
        <v>-9.4982417821884049</v>
      </c>
      <c r="U1683">
        <v>1.69853060282721</v>
      </c>
    </row>
    <row r="1684" spans="1:21" x14ac:dyDescent="0.45">
      <c r="A1684">
        <v>2012</v>
      </c>
      <c r="B1684" t="s">
        <v>1847</v>
      </c>
      <c r="C1684" t="s">
        <v>68</v>
      </c>
      <c r="D1684">
        <v>16</v>
      </c>
      <c r="E1684">
        <v>16</v>
      </c>
      <c r="F1684">
        <v>1</v>
      </c>
      <c r="G1684">
        <v>3</v>
      </c>
      <c r="H1684">
        <v>8</v>
      </c>
      <c r="I1684">
        <v>0</v>
      </c>
      <c r="J1684">
        <v>85.1</v>
      </c>
      <c r="K1684">
        <v>38</v>
      </c>
      <c r="L1684">
        <v>4.0078127388842502</v>
      </c>
      <c r="M1684">
        <v>4.1132814951706802</v>
      </c>
      <c r="N1684">
        <v>1.47656258800998</v>
      </c>
      <c r="O1684">
        <v>0.27596439169139397</v>
      </c>
      <c r="P1684">
        <v>0.27719298245613999</v>
      </c>
      <c r="Q1684">
        <v>5.2734378143213796</v>
      </c>
      <c r="R1684">
        <v>5.7428897528909202</v>
      </c>
      <c r="S1684">
        <v>-0.54258108139037997</v>
      </c>
      <c r="T1684">
        <v>-5.4936334490775973</v>
      </c>
      <c r="U1684">
        <v>1.54687509220094</v>
      </c>
    </row>
    <row r="1685" spans="1:21" x14ac:dyDescent="0.45">
      <c r="A1685">
        <v>2007</v>
      </c>
      <c r="B1685" t="s">
        <v>2092</v>
      </c>
      <c r="C1685" t="s">
        <v>46</v>
      </c>
      <c r="D1685">
        <v>12</v>
      </c>
      <c r="E1685">
        <v>12</v>
      </c>
      <c r="F1685">
        <v>1</v>
      </c>
      <c r="G1685">
        <v>1</v>
      </c>
      <c r="H1685">
        <v>3</v>
      </c>
      <c r="I1685">
        <v>0</v>
      </c>
      <c r="J1685">
        <v>61.1</v>
      </c>
      <c r="K1685">
        <v>47</v>
      </c>
      <c r="L1685">
        <v>6.8967397023689996</v>
      </c>
      <c r="M1685">
        <v>4.8423917059186596</v>
      </c>
      <c r="N1685">
        <v>2.2010871390539299</v>
      </c>
      <c r="O1685">
        <v>0.28968253968253899</v>
      </c>
      <c r="P1685">
        <v>0.30526315789473601</v>
      </c>
      <c r="Q1685">
        <v>6.8967397023689996</v>
      </c>
      <c r="R1685">
        <v>6.69612716645962</v>
      </c>
      <c r="S1685">
        <v>-0.54463738203048695</v>
      </c>
      <c r="T1685">
        <v>-7.3526046574115744</v>
      </c>
      <c r="U1685">
        <v>1.7282610128867899</v>
      </c>
    </row>
    <row r="1686" spans="1:21" x14ac:dyDescent="0.45">
      <c r="A1686">
        <v>2021</v>
      </c>
      <c r="B1686" t="s">
        <v>2023</v>
      </c>
      <c r="C1686" t="s">
        <v>168</v>
      </c>
      <c r="D1686">
        <v>14</v>
      </c>
      <c r="E1686">
        <v>14</v>
      </c>
      <c r="F1686">
        <v>1</v>
      </c>
      <c r="G1686">
        <v>3</v>
      </c>
      <c r="H1686">
        <v>5</v>
      </c>
      <c r="I1686">
        <v>0</v>
      </c>
      <c r="J1686">
        <v>69.099999999999994</v>
      </c>
      <c r="K1686">
        <v>54</v>
      </c>
      <c r="L1686">
        <v>7.0096158988377404</v>
      </c>
      <c r="M1686">
        <v>3.1153848439278802</v>
      </c>
      <c r="N1686">
        <v>2.3365386329459099</v>
      </c>
      <c r="O1686">
        <v>0.24817518248175099</v>
      </c>
      <c r="P1686">
        <v>0.247524752475247</v>
      </c>
      <c r="Q1686">
        <v>6.1009619860254398</v>
      </c>
      <c r="R1686">
        <v>6.2421497324514803</v>
      </c>
      <c r="S1686">
        <v>-0.55033284425735396</v>
      </c>
      <c r="T1686">
        <v>-6.3681371978350958</v>
      </c>
      <c r="U1686">
        <v>1.32692317426558</v>
      </c>
    </row>
    <row r="1687" spans="1:21" x14ac:dyDescent="0.45">
      <c r="A1687">
        <v>2015</v>
      </c>
      <c r="B1687" t="s">
        <v>2111</v>
      </c>
      <c r="C1687" t="s">
        <v>762</v>
      </c>
      <c r="D1687">
        <v>12</v>
      </c>
      <c r="E1687">
        <v>12</v>
      </c>
      <c r="F1687">
        <v>1</v>
      </c>
      <c r="G1687">
        <v>1</v>
      </c>
      <c r="H1687">
        <v>6</v>
      </c>
      <c r="I1687">
        <v>0</v>
      </c>
      <c r="J1687">
        <v>56.2</v>
      </c>
      <c r="K1687">
        <v>43</v>
      </c>
      <c r="L1687">
        <v>6.8294113815862199</v>
      </c>
      <c r="M1687">
        <v>3.1764704100400998</v>
      </c>
      <c r="N1687">
        <v>2.6999998485340799</v>
      </c>
      <c r="O1687">
        <v>0.30701754385964902</v>
      </c>
      <c r="P1687">
        <v>0.31547619047619002</v>
      </c>
      <c r="Q1687">
        <v>7.4647054635942398</v>
      </c>
      <c r="R1687">
        <v>6.6277112010441099</v>
      </c>
      <c r="S1687">
        <v>-0.57235977053642195</v>
      </c>
      <c r="T1687">
        <v>-7.7268569022416962</v>
      </c>
      <c r="U1687">
        <v>1.5882352050200499</v>
      </c>
    </row>
    <row r="1688" spans="1:21" x14ac:dyDescent="0.45">
      <c r="A1688">
        <v>1962</v>
      </c>
      <c r="B1688" t="s">
        <v>1838</v>
      </c>
      <c r="C1688" t="s">
        <v>40</v>
      </c>
      <c r="D1688">
        <v>19</v>
      </c>
      <c r="E1688">
        <v>15</v>
      </c>
      <c r="F1688">
        <v>0.78947368421052633</v>
      </c>
      <c r="G1688">
        <v>6</v>
      </c>
      <c r="H1688">
        <v>5</v>
      </c>
      <c r="I1688">
        <v>1</v>
      </c>
      <c r="J1688">
        <v>85.2</v>
      </c>
      <c r="K1688">
        <v>46</v>
      </c>
      <c r="L1688">
        <v>4.8326828163960496</v>
      </c>
      <c r="M1688">
        <v>6.0933826815428498</v>
      </c>
      <c r="N1688">
        <v>1.05058322095566</v>
      </c>
      <c r="O1688">
        <v>0.26283987915407803</v>
      </c>
      <c r="P1688">
        <v>0.28000000000000003</v>
      </c>
      <c r="Q1688">
        <v>5.2529161047783202</v>
      </c>
      <c r="R1688">
        <v>5.0918075722304703</v>
      </c>
      <c r="S1688">
        <v>-0.58243888616561801</v>
      </c>
      <c r="T1688">
        <v>-4.966057871517374</v>
      </c>
      <c r="U1688">
        <v>1.6926063004285601</v>
      </c>
    </row>
    <row r="1689" spans="1:21" x14ac:dyDescent="0.45">
      <c r="A1689">
        <v>2016</v>
      </c>
      <c r="B1689" t="s">
        <v>2113</v>
      </c>
      <c r="C1689" t="s">
        <v>102</v>
      </c>
      <c r="D1689">
        <v>15</v>
      </c>
      <c r="E1689">
        <v>15</v>
      </c>
      <c r="F1689">
        <v>1</v>
      </c>
      <c r="G1689">
        <v>2</v>
      </c>
      <c r="H1689">
        <v>7</v>
      </c>
      <c r="I1689">
        <v>0</v>
      </c>
      <c r="J1689">
        <v>70</v>
      </c>
      <c r="K1689">
        <v>46</v>
      </c>
      <c r="L1689">
        <v>5.9142863588917702</v>
      </c>
      <c r="M1689">
        <v>4.3714290478765196</v>
      </c>
      <c r="N1689">
        <v>1.8000001961844501</v>
      </c>
      <c r="O1689">
        <v>0.28873239436619702</v>
      </c>
      <c r="P1689">
        <v>0.30357142857142799</v>
      </c>
      <c r="Q1689">
        <v>7.58571511249162</v>
      </c>
      <c r="R1689">
        <v>6.1465607098171002</v>
      </c>
      <c r="S1689">
        <v>-0.58602201938629095</v>
      </c>
      <c r="T1689">
        <v>-6.3290378093719424</v>
      </c>
      <c r="U1689">
        <v>1.6571430377571099</v>
      </c>
    </row>
    <row r="1690" spans="1:21" x14ac:dyDescent="0.45">
      <c r="A1690">
        <v>1969</v>
      </c>
      <c r="B1690" t="s">
        <v>733</v>
      </c>
      <c r="C1690" t="s">
        <v>46</v>
      </c>
      <c r="D1690">
        <v>31</v>
      </c>
      <c r="E1690">
        <v>24</v>
      </c>
      <c r="F1690">
        <v>0.77419354838709675</v>
      </c>
      <c r="G1690">
        <v>6</v>
      </c>
      <c r="H1690">
        <v>8</v>
      </c>
      <c r="I1690">
        <v>0</v>
      </c>
      <c r="J1690">
        <v>140.19999999999999</v>
      </c>
      <c r="K1690">
        <v>82</v>
      </c>
      <c r="L1690">
        <v>5.2464441697139899</v>
      </c>
      <c r="M1690">
        <v>6.5260646989125197</v>
      </c>
      <c r="N1690">
        <v>0.95971539689890095</v>
      </c>
      <c r="O1690">
        <v>0.21538461538461501</v>
      </c>
      <c r="P1690">
        <v>0.229314420803782</v>
      </c>
      <c r="Q1690">
        <v>3.64691850821582</v>
      </c>
      <c r="R1690">
        <v>4.9470530455723596</v>
      </c>
      <c r="S1690">
        <v>-0.59964096546173096</v>
      </c>
      <c r="T1690">
        <v>-3.1336076259613037</v>
      </c>
      <c r="U1690">
        <v>1.5213266291582499</v>
      </c>
    </row>
    <row r="1691" spans="1:21" x14ac:dyDescent="0.45">
      <c r="A1691">
        <v>2008</v>
      </c>
      <c r="B1691" t="s">
        <v>2126</v>
      </c>
      <c r="C1691" t="s">
        <v>184</v>
      </c>
      <c r="D1691">
        <v>13</v>
      </c>
      <c r="E1691">
        <v>13</v>
      </c>
      <c r="F1691">
        <v>1</v>
      </c>
      <c r="G1691">
        <v>2</v>
      </c>
      <c r="H1691">
        <v>8</v>
      </c>
      <c r="I1691">
        <v>0</v>
      </c>
      <c r="J1691">
        <v>61</v>
      </c>
      <c r="K1691">
        <v>20</v>
      </c>
      <c r="L1691">
        <v>2.9508196721311402</v>
      </c>
      <c r="M1691">
        <v>3.8360655737704898</v>
      </c>
      <c r="N1691">
        <v>2.0655737704917998</v>
      </c>
      <c r="O1691">
        <v>0.31800766283524901</v>
      </c>
      <c r="P1691">
        <v>0.30396475770925102</v>
      </c>
      <c r="Q1691">
        <v>8.2622950819672099</v>
      </c>
      <c r="R1691">
        <v>6.9352969685538799</v>
      </c>
      <c r="S1691">
        <v>-0.61213374137878396</v>
      </c>
      <c r="T1691">
        <v>-7.6281281617971537</v>
      </c>
      <c r="U1691">
        <v>1.78688524590163</v>
      </c>
    </row>
    <row r="1692" spans="1:21" x14ac:dyDescent="0.45">
      <c r="A1692">
        <v>2009</v>
      </c>
      <c r="B1692" t="s">
        <v>1924</v>
      </c>
      <c r="C1692" t="s">
        <v>210</v>
      </c>
      <c r="D1692">
        <v>19</v>
      </c>
      <c r="E1692">
        <v>19</v>
      </c>
      <c r="F1692">
        <v>1</v>
      </c>
      <c r="G1692">
        <v>4</v>
      </c>
      <c r="H1692">
        <v>10</v>
      </c>
      <c r="I1692">
        <v>0</v>
      </c>
      <c r="J1692">
        <v>98.2</v>
      </c>
      <c r="K1692">
        <v>64</v>
      </c>
      <c r="L1692">
        <v>5.8378375368975197</v>
      </c>
      <c r="M1692">
        <v>4.1959457296450902</v>
      </c>
      <c r="N1692">
        <v>2.4628377108786399</v>
      </c>
      <c r="O1692">
        <v>0.28287841191066998</v>
      </c>
      <c r="P1692">
        <v>0.27884615384615302</v>
      </c>
      <c r="Q1692">
        <v>5.5641889023554496</v>
      </c>
      <c r="R1692">
        <v>6.7862727583194902</v>
      </c>
      <c r="S1692">
        <v>-0.64438617229461603</v>
      </c>
      <c r="T1692">
        <v>-5.4942399953540946</v>
      </c>
      <c r="U1692">
        <v>1.62162153802709</v>
      </c>
    </row>
    <row r="1693" spans="1:21" x14ac:dyDescent="0.45">
      <c r="A1693">
        <v>1920</v>
      </c>
      <c r="B1693" t="s">
        <v>1909</v>
      </c>
      <c r="C1693" t="s">
        <v>762</v>
      </c>
      <c r="D1693">
        <v>8</v>
      </c>
      <c r="E1693">
        <v>7</v>
      </c>
      <c r="F1693">
        <v>0.875</v>
      </c>
      <c r="G1693">
        <v>1</v>
      </c>
      <c r="H1693">
        <v>3</v>
      </c>
      <c r="I1693">
        <v>0</v>
      </c>
      <c r="J1693">
        <v>50.2</v>
      </c>
      <c r="K1693">
        <v>22</v>
      </c>
      <c r="L1693">
        <v>3.9078922849628199</v>
      </c>
      <c r="M1693">
        <v>5.5065754924476096</v>
      </c>
      <c r="N1693">
        <v>0.88815733749155101</v>
      </c>
      <c r="O1693">
        <v>0.28999999999999998</v>
      </c>
      <c r="P1693">
        <v>0.30635838150289002</v>
      </c>
      <c r="Q1693">
        <v>5.5065754924476096</v>
      </c>
      <c r="R1693">
        <v>5.4674578713918898</v>
      </c>
      <c r="S1693">
        <v>-0.65183653309941203</v>
      </c>
      <c r="T1693">
        <v>-13.199689795263094</v>
      </c>
      <c r="U1693">
        <v>1.7565778452610601</v>
      </c>
    </row>
    <row r="1694" spans="1:21" x14ac:dyDescent="0.45">
      <c r="A1694">
        <v>2004</v>
      </c>
      <c r="B1694" t="s">
        <v>2128</v>
      </c>
      <c r="C1694" t="s">
        <v>261</v>
      </c>
      <c r="D1694">
        <v>10</v>
      </c>
      <c r="E1694">
        <v>10</v>
      </c>
      <c r="F1694">
        <v>1</v>
      </c>
      <c r="G1694">
        <v>0</v>
      </c>
      <c r="H1694">
        <v>9</v>
      </c>
      <c r="I1694">
        <v>0</v>
      </c>
      <c r="J1694">
        <v>46.1</v>
      </c>
      <c r="K1694">
        <v>31</v>
      </c>
      <c r="L1694">
        <v>6.0215833948350399</v>
      </c>
      <c r="M1694">
        <v>3.4964032615171199</v>
      </c>
      <c r="N1694">
        <v>2.9136693845976001</v>
      </c>
      <c r="O1694">
        <v>0.35121951219512099</v>
      </c>
      <c r="P1694">
        <v>0.35849056603773499</v>
      </c>
      <c r="Q1694">
        <v>9.3237420307123209</v>
      </c>
      <c r="R1694">
        <v>7.4089820989115003</v>
      </c>
      <c r="S1694">
        <v>-0.66167020797729403</v>
      </c>
      <c r="T1694">
        <v>-10.719057369232164</v>
      </c>
      <c r="U1694">
        <v>1.9424462563984</v>
      </c>
    </row>
    <row r="1695" spans="1:21" x14ac:dyDescent="0.45">
      <c r="A1695">
        <v>1992</v>
      </c>
      <c r="B1695" t="s">
        <v>1809</v>
      </c>
      <c r="C1695" t="s">
        <v>30</v>
      </c>
      <c r="D1695">
        <v>9</v>
      </c>
      <c r="E1695">
        <v>9</v>
      </c>
      <c r="F1695">
        <v>1</v>
      </c>
      <c r="G1695">
        <v>1</v>
      </c>
      <c r="H1695">
        <v>6</v>
      </c>
      <c r="I1695">
        <v>0</v>
      </c>
      <c r="J1695">
        <v>50.2</v>
      </c>
      <c r="K1695">
        <v>23</v>
      </c>
      <c r="L1695">
        <v>4.0855259056567199</v>
      </c>
      <c r="M1695">
        <v>5.5065783945808002</v>
      </c>
      <c r="N1695">
        <v>1.4210524889240701</v>
      </c>
      <c r="O1695">
        <v>0.20833333333333301</v>
      </c>
      <c r="P1695">
        <v>0.19875776397515499</v>
      </c>
      <c r="Q1695">
        <v>5.1513152723497804</v>
      </c>
      <c r="R1695">
        <v>5.9412126533212701</v>
      </c>
      <c r="S1695">
        <v>-0.66485667228698697</v>
      </c>
      <c r="T1695">
        <v>-11.967420101165766</v>
      </c>
      <c r="U1695">
        <v>1.4013156488001299</v>
      </c>
    </row>
    <row r="1696" spans="1:21" x14ac:dyDescent="0.45">
      <c r="A1696">
        <v>1944</v>
      </c>
      <c r="B1696" t="s">
        <v>2119</v>
      </c>
      <c r="C1696" t="s">
        <v>322</v>
      </c>
      <c r="D1696">
        <v>23</v>
      </c>
      <c r="E1696">
        <v>13</v>
      </c>
      <c r="F1696">
        <v>0.56521739130434778</v>
      </c>
      <c r="G1696">
        <v>3</v>
      </c>
      <c r="H1696">
        <v>10</v>
      </c>
      <c r="I1696">
        <v>0</v>
      </c>
      <c r="J1696">
        <v>84</v>
      </c>
      <c r="K1696">
        <v>24</v>
      </c>
      <c r="L1696">
        <v>2.5714285714285698</v>
      </c>
      <c r="M1696">
        <v>5.1428571428571397</v>
      </c>
      <c r="N1696">
        <v>1.0714285714285701</v>
      </c>
      <c r="O1696">
        <v>0.31161473087818697</v>
      </c>
      <c r="P1696">
        <v>0.31347962382445099</v>
      </c>
      <c r="Q1696">
        <v>7.8214285714285703</v>
      </c>
      <c r="R1696">
        <v>5.4005518958682099</v>
      </c>
      <c r="S1696">
        <v>-0.66838544607162398</v>
      </c>
      <c r="T1696">
        <v>-4.7077583592870909</v>
      </c>
      <c r="U1696">
        <v>1.88095238095238</v>
      </c>
    </row>
    <row r="1697" spans="1:21" x14ac:dyDescent="0.45">
      <c r="A1697">
        <v>1997</v>
      </c>
      <c r="B1697" t="s">
        <v>2124</v>
      </c>
      <c r="C1697" t="s">
        <v>762</v>
      </c>
      <c r="D1697">
        <v>16</v>
      </c>
      <c r="E1697">
        <v>16</v>
      </c>
      <c r="F1697">
        <v>1</v>
      </c>
      <c r="G1697">
        <v>2</v>
      </c>
      <c r="H1697">
        <v>6</v>
      </c>
      <c r="I1697">
        <v>0</v>
      </c>
      <c r="J1697">
        <v>65.099999999999994</v>
      </c>
      <c r="K1697">
        <v>40</v>
      </c>
      <c r="L1697">
        <v>5.5102053149351997</v>
      </c>
      <c r="M1697">
        <v>4.5459193848215396</v>
      </c>
      <c r="N1697">
        <v>2.2040821259740802</v>
      </c>
      <c r="O1697">
        <v>0.29520295202952002</v>
      </c>
      <c r="P1697">
        <v>0.29767441860465099</v>
      </c>
      <c r="Q1697">
        <v>8.1275528395294199</v>
      </c>
      <c r="R1697">
        <v>6.5837022091737403</v>
      </c>
      <c r="S1697">
        <v>-0.67715137382037904</v>
      </c>
      <c r="T1697">
        <v>-6.8561576599313376</v>
      </c>
      <c r="U1697">
        <v>1.7295922238546599</v>
      </c>
    </row>
    <row r="1698" spans="1:21" x14ac:dyDescent="0.45">
      <c r="A1698">
        <v>1939</v>
      </c>
      <c r="B1698" t="s">
        <v>1959</v>
      </c>
      <c r="C1698" t="s">
        <v>132</v>
      </c>
      <c r="D1698">
        <v>26</v>
      </c>
      <c r="E1698">
        <v>13</v>
      </c>
      <c r="F1698">
        <v>0.5</v>
      </c>
      <c r="G1698">
        <v>2</v>
      </c>
      <c r="H1698">
        <v>13</v>
      </c>
      <c r="I1698">
        <v>0</v>
      </c>
      <c r="J1698">
        <v>125</v>
      </c>
      <c r="K1698">
        <v>29</v>
      </c>
      <c r="L1698">
        <v>2.0880000000000001</v>
      </c>
      <c r="M1698">
        <v>4.032</v>
      </c>
      <c r="N1698">
        <v>1.08</v>
      </c>
      <c r="O1698">
        <v>0.282907662082514</v>
      </c>
      <c r="P1698">
        <v>0.277419354838709</v>
      </c>
      <c r="Q1698">
        <v>5.76</v>
      </c>
      <c r="R1698">
        <v>5.5386769866943304</v>
      </c>
      <c r="S1698">
        <v>-0.67900693416595403</v>
      </c>
      <c r="T1698">
        <v>-4.2307355128801749</v>
      </c>
      <c r="U1698">
        <v>1.6</v>
      </c>
    </row>
    <row r="1699" spans="1:21" x14ac:dyDescent="0.45">
      <c r="A1699">
        <v>1932</v>
      </c>
      <c r="B1699" t="s">
        <v>1770</v>
      </c>
      <c r="C1699" t="s">
        <v>762</v>
      </c>
      <c r="D1699">
        <v>9</v>
      </c>
      <c r="E1699">
        <v>9</v>
      </c>
      <c r="F1699">
        <v>1</v>
      </c>
      <c r="G1699">
        <v>3</v>
      </c>
      <c r="H1699">
        <v>4</v>
      </c>
      <c r="I1699">
        <v>0</v>
      </c>
      <c r="J1699">
        <v>50</v>
      </c>
      <c r="K1699">
        <v>12</v>
      </c>
      <c r="L1699">
        <v>2.16</v>
      </c>
      <c r="M1699">
        <v>2.7</v>
      </c>
      <c r="O1699">
        <v>0.29850746268656703</v>
      </c>
      <c r="Q1699">
        <v>5.04</v>
      </c>
      <c r="S1699">
        <v>-0.71224270761012998</v>
      </c>
      <c r="T1699">
        <v>-12.82036873698234</v>
      </c>
      <c r="U1699">
        <v>1.5</v>
      </c>
    </row>
    <row r="1700" spans="1:21" x14ac:dyDescent="0.45">
      <c r="A1700">
        <v>2010</v>
      </c>
      <c r="B1700" t="s">
        <v>1987</v>
      </c>
      <c r="C1700" t="s">
        <v>40</v>
      </c>
      <c r="D1700">
        <v>13</v>
      </c>
      <c r="E1700">
        <v>13</v>
      </c>
      <c r="F1700">
        <v>1</v>
      </c>
      <c r="G1700">
        <v>2</v>
      </c>
      <c r="H1700">
        <v>5</v>
      </c>
      <c r="I1700">
        <v>0</v>
      </c>
      <c r="J1700">
        <v>53.1</v>
      </c>
      <c r="K1700">
        <v>29</v>
      </c>
      <c r="L1700">
        <v>4.8937501166760899</v>
      </c>
      <c r="M1700">
        <v>3.3750000804662701</v>
      </c>
      <c r="N1700">
        <v>2.0250000482797601</v>
      </c>
      <c r="O1700">
        <v>0.29955947136563799</v>
      </c>
      <c r="P1700">
        <v>0.30107526881720398</v>
      </c>
      <c r="Q1700">
        <v>5.9062501408159704</v>
      </c>
      <c r="R1700">
        <v>6.3778425049781804</v>
      </c>
      <c r="S1700">
        <v>-0.74040156602859497</v>
      </c>
      <c r="T1700">
        <v>-9.226542592048645</v>
      </c>
      <c r="U1700">
        <v>1.6500000393390599</v>
      </c>
    </row>
    <row r="1701" spans="1:21" x14ac:dyDescent="0.45">
      <c r="A1701">
        <v>2017</v>
      </c>
      <c r="B1701" t="s">
        <v>2117</v>
      </c>
      <c r="C1701" t="s">
        <v>271</v>
      </c>
      <c r="D1701">
        <v>12</v>
      </c>
      <c r="E1701">
        <v>12</v>
      </c>
      <c r="F1701">
        <v>1</v>
      </c>
      <c r="G1701">
        <v>0</v>
      </c>
      <c r="H1701">
        <v>7</v>
      </c>
      <c r="I1701">
        <v>0</v>
      </c>
      <c r="J1701">
        <v>58.2</v>
      </c>
      <c r="K1701">
        <v>34</v>
      </c>
      <c r="L1701">
        <v>5.2159086387019897</v>
      </c>
      <c r="M1701">
        <v>4.1420450954398103</v>
      </c>
      <c r="N1701">
        <v>2.4545452417421099</v>
      </c>
      <c r="O1701">
        <v>0.29914529914529903</v>
      </c>
      <c r="P1701">
        <v>0.29347826086956502</v>
      </c>
      <c r="Q1701">
        <v>7.6704538804441</v>
      </c>
      <c r="R1701">
        <v>6.9758211813682598</v>
      </c>
      <c r="S1701">
        <v>-0.82564270496368397</v>
      </c>
      <c r="T1701">
        <v>-11.146176517009733</v>
      </c>
      <c r="U1701">
        <v>1.6534089475623901</v>
      </c>
    </row>
    <row r="1702" spans="1:21" x14ac:dyDescent="0.45">
      <c r="A1702">
        <v>2011</v>
      </c>
      <c r="B1702" t="s">
        <v>2096</v>
      </c>
      <c r="C1702" t="s">
        <v>762</v>
      </c>
      <c r="D1702">
        <v>10</v>
      </c>
      <c r="E1702">
        <v>10</v>
      </c>
      <c r="F1702">
        <v>1</v>
      </c>
      <c r="G1702">
        <v>3</v>
      </c>
      <c r="H1702">
        <v>4</v>
      </c>
      <c r="I1702">
        <v>0</v>
      </c>
      <c r="J1702">
        <v>51.1</v>
      </c>
      <c r="K1702">
        <v>37</v>
      </c>
      <c r="L1702">
        <v>6.4870121835718297</v>
      </c>
      <c r="M1702">
        <v>4.3831163402512301</v>
      </c>
      <c r="N1702">
        <v>2.62986980415074</v>
      </c>
      <c r="O1702">
        <v>0.29807692307692302</v>
      </c>
      <c r="P1702">
        <v>0.30128205128205099</v>
      </c>
      <c r="Q1702">
        <v>7.0129861444019701</v>
      </c>
      <c r="R1702">
        <v>7.07733383588078</v>
      </c>
      <c r="S1702">
        <v>-0.86484219506382898</v>
      </c>
      <c r="T1702">
        <v>-14.010443560034028</v>
      </c>
      <c r="U1702">
        <v>1.69480498489714</v>
      </c>
    </row>
    <row r="1703" spans="1:21" x14ac:dyDescent="0.45">
      <c r="A1703">
        <v>2004</v>
      </c>
      <c r="B1703" t="s">
        <v>544</v>
      </c>
      <c r="C1703" t="s">
        <v>425</v>
      </c>
      <c r="D1703">
        <v>14</v>
      </c>
      <c r="E1703">
        <v>14</v>
      </c>
      <c r="F1703">
        <v>1</v>
      </c>
      <c r="G1703">
        <v>5</v>
      </c>
      <c r="H1703">
        <v>7</v>
      </c>
      <c r="I1703">
        <v>0</v>
      </c>
      <c r="J1703">
        <v>70.099999999999994</v>
      </c>
      <c r="K1703">
        <v>36</v>
      </c>
      <c r="L1703">
        <v>4.6066354042259601</v>
      </c>
      <c r="M1703">
        <v>4.2227491205404597</v>
      </c>
      <c r="N1703">
        <v>2.5592418912366401</v>
      </c>
      <c r="O1703">
        <v>0.25</v>
      </c>
      <c r="P1703">
        <v>0.22222222222222199</v>
      </c>
      <c r="Q1703">
        <v>6.0142184444061098</v>
      </c>
      <c r="R1703">
        <v>7.3004545316604004</v>
      </c>
      <c r="S1703">
        <v>-0.93937391042709295</v>
      </c>
      <c r="T1703">
        <v>-10.869898106370647</v>
      </c>
      <c r="U1703">
        <v>1.4360190611938899</v>
      </c>
    </row>
    <row r="1704" spans="1:21" x14ac:dyDescent="0.45">
      <c r="A1704">
        <v>2009</v>
      </c>
      <c r="B1704" t="s">
        <v>1933</v>
      </c>
      <c r="C1704" t="s">
        <v>73</v>
      </c>
      <c r="D1704">
        <v>17</v>
      </c>
      <c r="E1704">
        <v>17</v>
      </c>
      <c r="F1704">
        <v>1</v>
      </c>
      <c r="G1704">
        <v>1</v>
      </c>
      <c r="H1704">
        <v>7</v>
      </c>
      <c r="I1704">
        <v>0</v>
      </c>
      <c r="J1704">
        <v>97.2</v>
      </c>
      <c r="K1704">
        <v>53</v>
      </c>
      <c r="L1704">
        <v>4.8839584085043404</v>
      </c>
      <c r="M1704">
        <v>1.9351533316715299</v>
      </c>
      <c r="N1704">
        <v>2.3959041249266502</v>
      </c>
      <c r="O1704">
        <v>0.27648578811369501</v>
      </c>
      <c r="P1704">
        <v>0.26298701298701299</v>
      </c>
      <c r="Q1704">
        <v>5.6211596777125399</v>
      </c>
      <c r="R1704">
        <v>6.2404280599595001</v>
      </c>
      <c r="S1704">
        <v>-1.0610586404800399</v>
      </c>
      <c r="T1704">
        <v>-10.111264691633322</v>
      </c>
      <c r="U1704">
        <v>1.3105800341479099</v>
      </c>
    </row>
    <row r="1705" spans="1:21" x14ac:dyDescent="0.45">
      <c r="A1705">
        <v>2018</v>
      </c>
      <c r="B1705" t="s">
        <v>1636</v>
      </c>
      <c r="C1705" t="s">
        <v>261</v>
      </c>
      <c r="D1705">
        <v>14</v>
      </c>
      <c r="E1705">
        <v>14</v>
      </c>
      <c r="F1705">
        <v>1</v>
      </c>
      <c r="G1705">
        <v>5</v>
      </c>
      <c r="H1705">
        <v>5</v>
      </c>
      <c r="I1705">
        <v>0</v>
      </c>
      <c r="J1705">
        <v>77</v>
      </c>
      <c r="K1705">
        <v>39</v>
      </c>
      <c r="L1705">
        <v>4.5584420101058702</v>
      </c>
      <c r="M1705">
        <v>2.5714288262135701</v>
      </c>
      <c r="N1705">
        <v>2.2207794408208099</v>
      </c>
      <c r="O1705">
        <v>0.276094276094276</v>
      </c>
      <c r="P1705">
        <v>0.26359832635983199</v>
      </c>
      <c r="Q1705">
        <v>4.6753251385701304</v>
      </c>
      <c r="R1705">
        <v>6.4461461870480399</v>
      </c>
      <c r="S1705">
        <v>-1.0616209506988501</v>
      </c>
      <c r="T1705">
        <v>-12.284471000943837</v>
      </c>
      <c r="U1705">
        <v>1.3506494844758099</v>
      </c>
    </row>
    <row r="1706" spans="1:21" x14ac:dyDescent="0.45">
      <c r="A1706">
        <v>2022</v>
      </c>
      <c r="B1706" t="s">
        <v>2076</v>
      </c>
      <c r="C1706" t="s">
        <v>95</v>
      </c>
      <c r="D1706">
        <v>14</v>
      </c>
      <c r="E1706">
        <v>14</v>
      </c>
      <c r="F1706">
        <v>1</v>
      </c>
      <c r="G1706">
        <v>2</v>
      </c>
      <c r="H1706">
        <v>8</v>
      </c>
      <c r="I1706">
        <v>0</v>
      </c>
      <c r="J1706">
        <v>66</v>
      </c>
      <c r="K1706">
        <v>42</v>
      </c>
      <c r="L1706">
        <v>5.7272727272727204</v>
      </c>
      <c r="M1706">
        <v>4.3636363636363598</v>
      </c>
      <c r="N1706">
        <v>2.3181818181818099</v>
      </c>
      <c r="O1706">
        <v>0.28136882129277502</v>
      </c>
      <c r="P1706">
        <v>0.27941176470588203</v>
      </c>
      <c r="Q1706">
        <v>6.6818181818181799</v>
      </c>
      <c r="R1706">
        <v>6.6881885774207799</v>
      </c>
      <c r="S1706">
        <v>-1.0637832880020099</v>
      </c>
      <c r="T1706">
        <v>-12.309492332594687</v>
      </c>
      <c r="U1706">
        <v>1.6060606060606</v>
      </c>
    </row>
    <row r="1707" spans="1:21" x14ac:dyDescent="0.45">
      <c r="A1707">
        <v>2017</v>
      </c>
      <c r="B1707" t="s">
        <v>2112</v>
      </c>
      <c r="C1707" t="s">
        <v>54</v>
      </c>
      <c r="D1707">
        <v>14</v>
      </c>
      <c r="E1707">
        <v>14</v>
      </c>
      <c r="F1707">
        <v>1</v>
      </c>
      <c r="G1707">
        <v>3</v>
      </c>
      <c r="H1707">
        <v>8</v>
      </c>
      <c r="I1707">
        <v>0</v>
      </c>
      <c r="J1707">
        <v>67.099999999999994</v>
      </c>
      <c r="K1707">
        <v>61</v>
      </c>
      <c r="L1707">
        <v>8.1534641147327793</v>
      </c>
      <c r="M1707">
        <v>4.8118804611537698</v>
      </c>
      <c r="N1707">
        <v>3.0742569612926798</v>
      </c>
      <c r="O1707">
        <v>0.26119402985074602</v>
      </c>
      <c r="P1707">
        <v>0.25543478260869501</v>
      </c>
      <c r="Q1707">
        <v>7.4851473840169698</v>
      </c>
      <c r="R1707">
        <v>7.4794212195093799</v>
      </c>
      <c r="S1707">
        <v>-1.10731101036071</v>
      </c>
      <c r="T1707">
        <v>-12.813170262745359</v>
      </c>
      <c r="U1707">
        <v>1.57425718790833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6D7E9-A8AD-4AB9-8F4C-649434368C7B}">
  <dimension ref="A1:V1707"/>
  <sheetViews>
    <sheetView tabSelected="1" workbookViewId="0">
      <selection activeCell="N12" sqref="N12"/>
    </sheetView>
  </sheetViews>
  <sheetFormatPr defaultRowHeight="14.25" x14ac:dyDescent="0.45"/>
  <cols>
    <col min="1" max="1" width="29" style="3" customWidth="1"/>
    <col min="2" max="2" width="9.46484375" style="3" customWidth="1"/>
    <col min="3" max="19" width="9.06640625" style="3"/>
    <col min="20" max="20" width="10.06640625" style="3" customWidth="1"/>
    <col min="21" max="16384" width="9.06640625" style="3"/>
  </cols>
  <sheetData>
    <row r="1" spans="1:22" x14ac:dyDescent="0.45">
      <c r="A1" s="13" t="s">
        <v>740</v>
      </c>
      <c r="B1" s="13" t="s">
        <v>2660</v>
      </c>
      <c r="C1" s="13" t="s">
        <v>2</v>
      </c>
      <c r="D1" s="13" t="s">
        <v>741</v>
      </c>
      <c r="E1" s="13" t="s">
        <v>8</v>
      </c>
      <c r="F1" s="13" t="s">
        <v>2256</v>
      </c>
      <c r="G1" s="13" t="s">
        <v>6</v>
      </c>
      <c r="H1" s="13" t="s">
        <v>7</v>
      </c>
      <c r="I1" s="13" t="s">
        <v>9</v>
      </c>
      <c r="J1" s="13" t="s">
        <v>5</v>
      </c>
      <c r="K1" s="13" t="s">
        <v>4</v>
      </c>
      <c r="L1" s="13" t="s">
        <v>742</v>
      </c>
      <c r="M1" s="13" t="s">
        <v>743</v>
      </c>
      <c r="N1" s="13" t="s">
        <v>744</v>
      </c>
      <c r="O1" s="13" t="s">
        <v>2253</v>
      </c>
      <c r="P1" s="13" t="s">
        <v>745</v>
      </c>
      <c r="Q1" s="13" t="s">
        <v>16</v>
      </c>
      <c r="R1" s="13" t="s">
        <v>746</v>
      </c>
      <c r="S1" s="13" t="s">
        <v>747</v>
      </c>
      <c r="T1" s="13" t="s">
        <v>2255</v>
      </c>
      <c r="U1" s="13" t="s">
        <v>2254</v>
      </c>
      <c r="V1" s="13" t="s">
        <v>2659</v>
      </c>
    </row>
    <row r="2" spans="1:22" x14ac:dyDescent="0.45">
      <c r="A2" s="11" t="s">
        <v>42</v>
      </c>
      <c r="B2" s="11">
        <v>1984</v>
      </c>
      <c r="C2" s="11" t="str">
        <f>VLOOKUP(Table10[[#This Row],[Name]], Rooke_Full_Seaosn[[Name]:[Team]], 2, FALSE)</f>
        <v>NYM</v>
      </c>
      <c r="D2" s="11">
        <v>15</v>
      </c>
      <c r="E2" s="11">
        <v>15</v>
      </c>
      <c r="F2" s="12">
        <v>1</v>
      </c>
      <c r="G2" s="5">
        <f>_xlfn.RANK.EQ(VLOOKUP($A2,Rooke_Full_Seaosn[[Name]:[WHIP]], 6, FALSE),Rooke_Full_Seaosn[W],0)</f>
        <v>36</v>
      </c>
      <c r="H2" s="5">
        <f>_xlfn.RANK.EQ(VLOOKUP($A2,Rooke_Full_Seaosn[[Name]:[WHIP]], 7, FALSE),Rooke_Full_Seaosn[L],1)</f>
        <v>1209</v>
      </c>
      <c r="I2" s="11">
        <f>_xlfn.RANK.EQ(VLOOKUP($A2,Rooke_Full_Seaosn[[Name]:[WHIP]], 8, FALSE),Rooke_Full_Seaosn[SV],0)</f>
        <v>225</v>
      </c>
      <c r="J2" s="11">
        <f>_xlfn.RANK.EQ(VLOOKUP($A2,Rooke_Full_Seaosn[[Name]:[WHIP]], 9, FALSE),Rooke_Full_Seaosn[IP],0)</f>
        <v>90</v>
      </c>
      <c r="K2" s="5">
        <f>_xlfn.RANK.EQ(VLOOKUP($A2,Rooke_Full_Seaosn[[Name]:[WHIP]], 10, FALSE),Rooke_Full_Seaosn[SO],0)</f>
        <v>1</v>
      </c>
      <c r="L2" s="5">
        <f>_xlfn.RANK.EQ(VLOOKUP($A2,Rooke_Full_Seaosn[[Name]:[WHIP]], 11, FALSE),Rooke_Full_Seaosn[K/9],0)</f>
        <v>8</v>
      </c>
      <c r="M2" s="5">
        <f>_xlfn.RANK.EQ(VLOOKUP($A2,Rooke_Full_Seaosn[[Name]:[WHIP]], 12, FALSE),Rooke_Full_Seaosn[BB/9],1)</f>
        <v>620</v>
      </c>
      <c r="N2" s="11">
        <f>_xlfn.RANK.EQ(VLOOKUP($A2,Rooke_Full_Seaosn[[Name]:[WHIP]], 13, FALSE),Rooke_Full_Seaosn[HR/9],1)</f>
        <v>129</v>
      </c>
      <c r="O2" s="5">
        <f>_xlfn.RANK.EQ(VLOOKUP($A2,Rooke_Full_Seaosn[[Name]:[WHIP]], 14, FALSE),Rooke_Full_Seaosn[AVG],1)</f>
        <v>43</v>
      </c>
      <c r="P2" s="11">
        <f>_xlfn.RANK.EQ(VLOOKUP($A2,Rooke_Full_Seaosn[[Name]:[WHIP]], 15, FALSE),Rooke_Full_Seaosn[BABIP],1)</f>
        <v>1096</v>
      </c>
      <c r="Q2" s="5">
        <f>_xlfn.RANK.EQ(VLOOKUP($A2,Rooke_Full_Seaosn[[Name]:[WHIP]], 16, FALSE),Rooke_Full_Seaosn[ERA],1)</f>
        <v>84</v>
      </c>
      <c r="R2" s="11">
        <f>_xlfn.RANK.EQ(VLOOKUP($A2,Rooke_Full_Seaosn[[Name]:[WHIP]], 17, FALSE),Rooke_Full_Seaosn[FIP],1)</f>
        <v>1</v>
      </c>
      <c r="S2" s="5">
        <f>_xlfn.RANK.EQ(VLOOKUP($A2,Rooke_Full_Seaosn[[Name]:[WHIP]], 18,FALSE),Rooke_Full_Seaosn[WAR],0)</f>
        <v>1</v>
      </c>
      <c r="T2" s="5">
        <f>_xlfn.RANK.EQ(VLOOKUP($A2,Rooke_Full_Seaosn[[Name]:[WHIP]], 19, FALSE),Rooke_Full_Seaosn[WAR/162],0)</f>
        <v>1</v>
      </c>
      <c r="U2" s="5">
        <f>_xlfn.RANK.EQ(VLOOKUP($A2,Rooke_Full_Seaosn[[Name]:[WHIP]], 20, FALSE),Rooke_Full_Seaosn[WHIP],1)</f>
        <v>58</v>
      </c>
      <c r="V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23.202705155089554</v>
      </c>
    </row>
    <row r="3" spans="1:22" x14ac:dyDescent="0.45">
      <c r="A3" s="11" t="s">
        <v>51</v>
      </c>
      <c r="B3" s="11">
        <v>2024</v>
      </c>
      <c r="C3" s="11" t="str">
        <f>VLOOKUP(Table10[[#This Row],[Name]], Rooke_Full_Seaosn[[Name]:[Team]], 2, FALSE)</f>
        <v>PIT</v>
      </c>
      <c r="D3" s="11">
        <v>11</v>
      </c>
      <c r="E3" s="11">
        <v>11</v>
      </c>
      <c r="F3" s="12">
        <v>1</v>
      </c>
      <c r="G3" s="5">
        <f>_xlfn.RANK.EQ(VLOOKUP($A3,Rooke_Full_Seaosn[[Name]:[WHIP]], 6, FALSE),Rooke_Full_Seaosn[W],0)</f>
        <v>320</v>
      </c>
      <c r="H3" s="5">
        <f>_xlfn.RANK.EQ(VLOOKUP($A3,Rooke_Full_Seaosn[[Name]:[WHIP]], 7, FALSE),Rooke_Full_Seaosn[L],1)</f>
        <v>1</v>
      </c>
      <c r="I3" s="11">
        <f>_xlfn.RANK.EQ(VLOOKUP($A3,Rooke_Full_Seaosn[[Name]:[WHIP]], 8, FALSE),Rooke_Full_Seaosn[SV],0)</f>
        <v>225</v>
      </c>
      <c r="J3" s="11">
        <f>_xlfn.RANK.EQ(VLOOKUP($A3,Rooke_Full_Seaosn[[Name]:[WHIP]], 9, FALSE),Rooke_Full_Seaosn[IP],0)</f>
        <v>691</v>
      </c>
      <c r="K3" s="5">
        <f>_xlfn.RANK.EQ(VLOOKUP($A3,Rooke_Full_Seaosn[[Name]:[WHIP]], 10, FALSE),Rooke_Full_Seaosn[SO],0)</f>
        <v>58</v>
      </c>
      <c r="L3" s="5">
        <f>_xlfn.RANK.EQ(VLOOKUP($A3,Rooke_Full_Seaosn[[Name]:[WHIP]], 11, FALSE),Rooke_Full_Seaosn[K/9],0)</f>
        <v>5</v>
      </c>
      <c r="M3" s="5">
        <f>_xlfn.RANK.EQ(VLOOKUP($A3,Rooke_Full_Seaosn[[Name]:[WHIP]], 12, FALSE),Rooke_Full_Seaosn[BB/9],1)</f>
        <v>62</v>
      </c>
      <c r="N3" s="11">
        <f>_xlfn.RANK.EQ(VLOOKUP($A3,Rooke_Full_Seaosn[[Name]:[WHIP]], 13, FALSE),Rooke_Full_Seaosn[HR/9],1)</f>
        <v>1110</v>
      </c>
      <c r="O3" s="5">
        <f>_xlfn.RANK.EQ(VLOOKUP($A3,Rooke_Full_Seaosn[[Name]:[WHIP]], 14, FALSE),Rooke_Full_Seaosn[AVG],1)</f>
        <v>165</v>
      </c>
      <c r="P3" s="11">
        <f>_xlfn.RANK.EQ(VLOOKUP($A3,Rooke_Full_Seaosn[[Name]:[WHIP]], 15, FALSE),Rooke_Full_Seaosn[BABIP],1)</f>
        <v>1328</v>
      </c>
      <c r="Q3" s="5">
        <f>_xlfn.RANK.EQ(VLOOKUP($A3,Rooke_Full_Seaosn[[Name]:[WHIP]], 16, FALSE),Rooke_Full_Seaosn[ERA],1)</f>
        <v>21</v>
      </c>
      <c r="R3" s="11">
        <f>_xlfn.RANK.EQ(VLOOKUP($A3,Rooke_Full_Seaosn[[Name]:[WHIP]], 17, FALSE),Rooke_Full_Seaosn[FIP],1)</f>
        <v>37</v>
      </c>
      <c r="S3" s="5">
        <f>_xlfn.RANK.EQ(VLOOKUP($A3,Rooke_Full_Seaosn[[Name]:[WHIP]], 18,FALSE),Rooke_Full_Seaosn[WAR],0)</f>
        <v>98</v>
      </c>
      <c r="T3" s="5">
        <f>_xlfn.RANK.EQ(VLOOKUP($A3,Rooke_Full_Seaosn[[Name]:[WHIP]], 19, FALSE),Rooke_Full_Seaosn[WAR/162],0)</f>
        <v>35</v>
      </c>
      <c r="U3" s="5">
        <f>_xlfn.RANK.EQ(VLOOKUP($A3,Rooke_Full_Seaosn[[Name]:[WHIP]], 20, FALSE),Rooke_Full_Seaosn[WHIP],1)</f>
        <v>23</v>
      </c>
      <c r="V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33.087692887453308</v>
      </c>
    </row>
    <row r="4" spans="1:22" x14ac:dyDescent="0.45">
      <c r="A4" s="11" t="s">
        <v>748</v>
      </c>
      <c r="B4" s="11">
        <v>1941</v>
      </c>
      <c r="C4" s="11" t="str">
        <f>VLOOKUP(Table10[[#This Row],[Name]], Rooke_Full_Seaosn[[Name]:[Team]], 2, FALSE)</f>
        <v>- - -</v>
      </c>
      <c r="D4" s="11">
        <v>7</v>
      </c>
      <c r="E4" s="11">
        <v>7</v>
      </c>
      <c r="F4" s="12">
        <v>1</v>
      </c>
      <c r="G4" s="5">
        <f>_xlfn.RANK.EQ(VLOOKUP($A4,Rooke_Full_Seaosn[[Name]:[WHIP]], 6, FALSE),Rooke_Full_Seaosn[W],0)</f>
        <v>735</v>
      </c>
      <c r="H4" s="5">
        <f>_xlfn.RANK.EQ(VLOOKUP($A4,Rooke_Full_Seaosn[[Name]:[WHIP]], 7, FALSE),Rooke_Full_Seaosn[L],1)</f>
        <v>1</v>
      </c>
      <c r="I4" s="11">
        <f>_xlfn.RANK.EQ(VLOOKUP($A4,Rooke_Full_Seaosn[[Name]:[WHIP]], 8, FALSE),Rooke_Full_Seaosn[SV],0)</f>
        <v>225</v>
      </c>
      <c r="J4" s="11">
        <f>_xlfn.RANK.EQ(VLOOKUP($A4,Rooke_Full_Seaosn[[Name]:[WHIP]], 9, FALSE),Rooke_Full_Seaosn[IP],0)</f>
        <v>1499</v>
      </c>
      <c r="K4" s="5">
        <f>_xlfn.RANK.EQ(VLOOKUP($A4,Rooke_Full_Seaosn[[Name]:[WHIP]], 10, FALSE),Rooke_Full_Seaosn[SO],0)</f>
        <v>1099</v>
      </c>
      <c r="L4" s="5">
        <f>_xlfn.RANK.EQ(VLOOKUP($A4,Rooke_Full_Seaosn[[Name]:[WHIP]], 11, FALSE),Rooke_Full_Seaosn[K/9],0)</f>
        <v>262</v>
      </c>
      <c r="M4" s="5">
        <f>_xlfn.RANK.EQ(VLOOKUP($A4,Rooke_Full_Seaosn[[Name]:[WHIP]], 12, FALSE),Rooke_Full_Seaosn[BB/9],1)</f>
        <v>2</v>
      </c>
      <c r="N4" s="11">
        <f>_xlfn.RANK.EQ(VLOOKUP($A4,Rooke_Full_Seaosn[[Name]:[WHIP]], 13, FALSE),Rooke_Full_Seaosn[HR/9],1)</f>
        <v>1</v>
      </c>
      <c r="O4" s="5">
        <f>_xlfn.RANK.EQ(VLOOKUP($A4,Rooke_Full_Seaosn[[Name]:[WHIP]], 14, FALSE),Rooke_Full_Seaosn[AVG],1)</f>
        <v>45</v>
      </c>
      <c r="P4" s="11" t="e">
        <f>_xlfn.RANK.EQ(VLOOKUP($A4,Rooke_Full_Seaosn[[Name]:[WHIP]], 15, FALSE),Rooke_Full_Seaosn[BABIP],1)</f>
        <v>#N/A</v>
      </c>
      <c r="Q4" s="5">
        <f>_xlfn.RANK.EQ(VLOOKUP($A4,Rooke_Full_Seaosn[[Name]:[WHIP]], 16, FALSE),Rooke_Full_Seaosn[ERA],1)</f>
        <v>35</v>
      </c>
      <c r="R4" s="11" t="e">
        <f>_xlfn.RANK.EQ(VLOOKUP($A4,Rooke_Full_Seaosn[[Name]:[WHIP]], 17, FALSE),Rooke_Full_Seaosn[FIP],1)</f>
        <v>#N/A</v>
      </c>
      <c r="S4" s="5">
        <f>_xlfn.RANK.EQ(VLOOKUP($A4,Rooke_Full_Seaosn[[Name]:[WHIP]], 18,FALSE),Rooke_Full_Seaosn[WAR],0)</f>
        <v>358</v>
      </c>
      <c r="T4" s="5">
        <f>_xlfn.RANK.EQ(VLOOKUP($A4,Rooke_Full_Seaosn[[Name]:[WHIP]], 19, FALSE),Rooke_Full_Seaosn[WAR/162],0)</f>
        <v>9</v>
      </c>
      <c r="U4" s="5">
        <f>_xlfn.RANK.EQ(VLOOKUP($A4,Rooke_Full_Seaosn[[Name]:[WHIP]], 20, FALSE),Rooke_Full_Seaosn[WHIP],1)</f>
        <v>1</v>
      </c>
      <c r="V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34.135183456427953</v>
      </c>
    </row>
    <row r="5" spans="1:22" x14ac:dyDescent="0.45">
      <c r="A5" s="11" t="s">
        <v>850</v>
      </c>
      <c r="B5" s="11">
        <v>2022</v>
      </c>
      <c r="C5" s="11" t="str">
        <f>VLOOKUP(Table10[[#This Row],[Name]], Rooke_Full_Seaosn[[Name]:[Team]], 2, FALSE)</f>
        <v>ATL</v>
      </c>
      <c r="D5" s="11">
        <v>12</v>
      </c>
      <c r="E5" s="11">
        <v>12</v>
      </c>
      <c r="F5" s="12">
        <v>1</v>
      </c>
      <c r="G5" s="5">
        <f>_xlfn.RANK.EQ(VLOOKUP($A5,Rooke_Full_Seaosn[[Name]:[WHIP]], 6, FALSE),Rooke_Full_Seaosn[W],0)</f>
        <v>320</v>
      </c>
      <c r="H5" s="5">
        <f>_xlfn.RANK.EQ(VLOOKUP($A5,Rooke_Full_Seaosn[[Name]:[WHIP]], 7, FALSE),Rooke_Full_Seaosn[L],1)</f>
        <v>298</v>
      </c>
      <c r="I5" s="11">
        <f>_xlfn.RANK.EQ(VLOOKUP($A5,Rooke_Full_Seaosn[[Name]:[WHIP]], 8, FALSE),Rooke_Full_Seaosn[SV],0)</f>
        <v>225</v>
      </c>
      <c r="J5" s="11">
        <f>_xlfn.RANK.EQ(VLOOKUP($A5,Rooke_Full_Seaosn[[Name]:[WHIP]], 9, FALSE),Rooke_Full_Seaosn[IP],0)</f>
        <v>791</v>
      </c>
      <c r="K5" s="5">
        <f>_xlfn.RANK.EQ(VLOOKUP($A5,Rooke_Full_Seaosn[[Name]:[WHIP]], 10, FALSE),Rooke_Full_Seaosn[SO],0)</f>
        <v>45</v>
      </c>
      <c r="L5" s="5">
        <f>_xlfn.RANK.EQ(VLOOKUP($A5,Rooke_Full_Seaosn[[Name]:[WHIP]], 11, FALSE),Rooke_Full_Seaosn[K/9],0)</f>
        <v>1</v>
      </c>
      <c r="M5" s="5">
        <f>_xlfn.RANK.EQ(VLOOKUP($A5,Rooke_Full_Seaosn[[Name]:[WHIP]], 12, FALSE),Rooke_Full_Seaosn[BB/9],1)</f>
        <v>500</v>
      </c>
      <c r="N5" s="11">
        <f>_xlfn.RANK.EQ(VLOOKUP($A5,Rooke_Full_Seaosn[[Name]:[WHIP]], 13, FALSE),Rooke_Full_Seaosn[HR/9],1)</f>
        <v>482</v>
      </c>
      <c r="O5" s="5">
        <f>_xlfn.RANK.EQ(VLOOKUP($A5,Rooke_Full_Seaosn[[Name]:[WHIP]], 14, FALSE),Rooke_Full_Seaosn[AVG],1)</f>
        <v>8</v>
      </c>
      <c r="P5" s="11">
        <f>_xlfn.RANK.EQ(VLOOKUP($A5,Rooke_Full_Seaosn[[Name]:[WHIP]], 15, FALSE),Rooke_Full_Seaosn[BABIP],1)</f>
        <v>978</v>
      </c>
      <c r="Q5" s="5">
        <f>_xlfn.RANK.EQ(VLOOKUP($A5,Rooke_Full_Seaosn[[Name]:[WHIP]], 16, FALSE),Rooke_Full_Seaosn[ERA],1)</f>
        <v>128</v>
      </c>
      <c r="R5" s="11">
        <f>_xlfn.RANK.EQ(VLOOKUP($A5,Rooke_Full_Seaosn[[Name]:[WHIP]], 17, FALSE),Rooke_Full_Seaosn[FIP],1)</f>
        <v>2</v>
      </c>
      <c r="S5" s="5">
        <f>_xlfn.RANK.EQ(VLOOKUP($A5,Rooke_Full_Seaosn[[Name]:[WHIP]], 18,FALSE),Rooke_Full_Seaosn[WAR],0)</f>
        <v>33</v>
      </c>
      <c r="T5" s="5">
        <f>_xlfn.RANK.EQ(VLOOKUP($A5,Rooke_Full_Seaosn[[Name]:[WHIP]], 19, FALSE),Rooke_Full_Seaosn[WAR/162],0)</f>
        <v>8</v>
      </c>
      <c r="U5" s="5">
        <f>_xlfn.RANK.EQ(VLOOKUP($A5,Rooke_Full_Seaosn[[Name]:[WHIP]], 20, FALSE),Rooke_Full_Seaosn[WHIP],1)</f>
        <v>17</v>
      </c>
      <c r="V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39.754853422627939</v>
      </c>
    </row>
    <row r="6" spans="1:22" x14ac:dyDescent="0.45">
      <c r="A6" s="11" t="s">
        <v>39</v>
      </c>
      <c r="B6" s="11">
        <v>1995</v>
      </c>
      <c r="C6" s="11" t="str">
        <f>VLOOKUP(Table10[[#This Row],[Name]], Rooke_Full_Seaosn[[Name]:[Team]], 2, FALSE)</f>
        <v>LAD</v>
      </c>
      <c r="D6" s="11">
        <v>11</v>
      </c>
      <c r="E6" s="11">
        <v>11</v>
      </c>
      <c r="F6" s="12">
        <v>1</v>
      </c>
      <c r="G6" s="5">
        <f>_xlfn.RANK.EQ(VLOOKUP($A6,Rooke_Full_Seaosn[[Name]:[WHIP]], 6, FALSE),Rooke_Full_Seaosn[W],0)</f>
        <v>123</v>
      </c>
      <c r="H6" s="5">
        <f>_xlfn.RANK.EQ(VLOOKUP($A6,Rooke_Full_Seaosn[[Name]:[WHIP]], 7, FALSE),Rooke_Full_Seaosn[L],1)</f>
        <v>695</v>
      </c>
      <c r="I6" s="11">
        <f>_xlfn.RANK.EQ(VLOOKUP($A6,Rooke_Full_Seaosn[[Name]:[WHIP]], 8, FALSE),Rooke_Full_Seaosn[SV],0)</f>
        <v>225</v>
      </c>
      <c r="J6" s="11">
        <f>_xlfn.RANK.EQ(VLOOKUP($A6,Rooke_Full_Seaosn[[Name]:[WHIP]], 9, FALSE),Rooke_Full_Seaosn[IP],0)</f>
        <v>198</v>
      </c>
      <c r="K6" s="5">
        <f>_xlfn.RANK.EQ(VLOOKUP($A6,Rooke_Full_Seaosn[[Name]:[WHIP]], 10, FALSE),Rooke_Full_Seaosn[SO],0)</f>
        <v>3</v>
      </c>
      <c r="L6" s="5">
        <f>_xlfn.RANK.EQ(VLOOKUP($A6,Rooke_Full_Seaosn[[Name]:[WHIP]], 11, FALSE),Rooke_Full_Seaosn[K/9],0)</f>
        <v>15</v>
      </c>
      <c r="M6" s="5">
        <f>_xlfn.RANK.EQ(VLOOKUP($A6,Rooke_Full_Seaosn[[Name]:[WHIP]], 12, FALSE),Rooke_Full_Seaosn[BB/9],1)</f>
        <v>1044</v>
      </c>
      <c r="N6" s="11">
        <f>_xlfn.RANK.EQ(VLOOKUP($A6,Rooke_Full_Seaosn[[Name]:[WHIP]], 13, FALSE),Rooke_Full_Seaosn[HR/9],1)</f>
        <v>560</v>
      </c>
      <c r="O6" s="5">
        <f>_xlfn.RANK.EQ(VLOOKUP($A6,Rooke_Full_Seaosn[[Name]:[WHIP]], 14, FALSE),Rooke_Full_Seaosn[AVG],1)</f>
        <v>5</v>
      </c>
      <c r="P6" s="11">
        <f>_xlfn.RANK.EQ(VLOOKUP($A6,Rooke_Full_Seaosn[[Name]:[WHIP]], 15, FALSE),Rooke_Full_Seaosn[BABIP],1)</f>
        <v>152</v>
      </c>
      <c r="Q6" s="5">
        <f>_xlfn.RANK.EQ(VLOOKUP($A6,Rooke_Full_Seaosn[[Name]:[WHIP]], 16, FALSE),Rooke_Full_Seaosn[ERA],1)</f>
        <v>71</v>
      </c>
      <c r="R6" s="11">
        <f>_xlfn.RANK.EQ(VLOOKUP($A6,Rooke_Full_Seaosn[[Name]:[WHIP]], 17, FALSE),Rooke_Full_Seaosn[FIP],1)</f>
        <v>52</v>
      </c>
      <c r="S6" s="5">
        <f>_xlfn.RANK.EQ(VLOOKUP($A6,Rooke_Full_Seaosn[[Name]:[WHIP]], 18,FALSE),Rooke_Full_Seaosn[WAR],0)</f>
        <v>9</v>
      </c>
      <c r="T6" s="5">
        <f>_xlfn.RANK.EQ(VLOOKUP($A6,Rooke_Full_Seaosn[[Name]:[WHIP]], 19, FALSE),Rooke_Full_Seaosn[WAR/162],0)</f>
        <v>22</v>
      </c>
      <c r="U6" s="5">
        <f>_xlfn.RANK.EQ(VLOOKUP($A6,Rooke_Full_Seaosn[[Name]:[WHIP]], 20, FALSE),Rooke_Full_Seaosn[WHIP],1)</f>
        <v>42</v>
      </c>
      <c r="V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40.494363426008469</v>
      </c>
    </row>
    <row r="7" spans="1:22" x14ac:dyDescent="0.45">
      <c r="A7" s="11" t="s">
        <v>502</v>
      </c>
      <c r="B7" s="11">
        <v>2006</v>
      </c>
      <c r="C7" s="11" t="str">
        <f>VLOOKUP(Table10[[#This Row],[Name]], Rooke_Full_Seaosn[[Name]:[Team]], 2, FALSE)</f>
        <v>MIN</v>
      </c>
      <c r="D7" s="11">
        <v>27</v>
      </c>
      <c r="E7" s="11">
        <v>27</v>
      </c>
      <c r="F7" s="12">
        <v>1</v>
      </c>
      <c r="G7" s="5">
        <f>_xlfn.RANK.EQ(VLOOKUP($A7,Rooke_Full_Seaosn[[Name]:[WHIP]], 6, FALSE),Rooke_Full_Seaosn[W],0)</f>
        <v>244</v>
      </c>
      <c r="H7" s="5">
        <f>_xlfn.RANK.EQ(VLOOKUP($A7,Rooke_Full_Seaosn[[Name]:[WHIP]], 7, FALSE),Rooke_Full_Seaosn[L],1)</f>
        <v>147</v>
      </c>
      <c r="I7" s="11">
        <f>_xlfn.RANK.EQ(VLOOKUP($A7,Rooke_Full_Seaosn[[Name]:[WHIP]], 8, FALSE),Rooke_Full_Seaosn[SV],0)</f>
        <v>225</v>
      </c>
      <c r="J7" s="11">
        <f>_xlfn.RANK.EQ(VLOOKUP($A7,Rooke_Full_Seaosn[[Name]:[WHIP]], 9, FALSE),Rooke_Full_Seaosn[IP],0)</f>
        <v>881</v>
      </c>
      <c r="K7" s="5">
        <f>_xlfn.RANK.EQ(VLOOKUP($A7,Rooke_Full_Seaosn[[Name]:[WHIP]], 10, FALSE),Rooke_Full_Seaosn[SO],0)</f>
        <v>237</v>
      </c>
      <c r="L7" s="5">
        <f>_xlfn.RANK.EQ(VLOOKUP($A7,Rooke_Full_Seaosn[[Name]:[WHIP]], 11, FALSE),Rooke_Full_Seaosn[K/9],0)</f>
        <v>34</v>
      </c>
      <c r="M7" s="5">
        <f>_xlfn.RANK.EQ(VLOOKUP($A7,Rooke_Full_Seaosn[[Name]:[WHIP]], 12, FALSE),Rooke_Full_Seaosn[BB/9],1)</f>
        <v>333</v>
      </c>
      <c r="N7" s="11">
        <f>_xlfn.RANK.EQ(VLOOKUP($A7,Rooke_Full_Seaosn[[Name]:[WHIP]], 13, FALSE),Rooke_Full_Seaosn[HR/9],1)</f>
        <v>651</v>
      </c>
      <c r="O7" s="5">
        <f>_xlfn.RANK.EQ(VLOOKUP($A7,Rooke_Full_Seaosn[[Name]:[WHIP]], 14, FALSE),Rooke_Full_Seaosn[AVG],1)</f>
        <v>6</v>
      </c>
      <c r="P7" s="11">
        <f>_xlfn.RANK.EQ(VLOOKUP($A7,Rooke_Full_Seaosn[[Name]:[WHIP]], 15, FALSE),Rooke_Full_Seaosn[BABIP],1)</f>
        <v>88</v>
      </c>
      <c r="Q7" s="5">
        <f>_xlfn.RANK.EQ(VLOOKUP($A7,Rooke_Full_Seaosn[[Name]:[WHIP]], 16, FALSE),Rooke_Full_Seaosn[ERA],1)</f>
        <v>8</v>
      </c>
      <c r="R7" s="11">
        <f>_xlfn.RANK.EQ(VLOOKUP($A7,Rooke_Full_Seaosn[[Name]:[WHIP]], 17, FALSE),Rooke_Full_Seaosn[FIP],1)</f>
        <v>40</v>
      </c>
      <c r="S7" s="5">
        <f>_xlfn.RANK.EQ(VLOOKUP($A7,Rooke_Full_Seaosn[[Name]:[WHIP]], 18,FALSE),Rooke_Full_Seaosn[WAR],0)</f>
        <v>155</v>
      </c>
      <c r="T7" s="5">
        <f>_xlfn.RANK.EQ(VLOOKUP($A7,Rooke_Full_Seaosn[[Name]:[WHIP]], 19, FALSE),Rooke_Full_Seaosn[WAR/162],0)</f>
        <v>23</v>
      </c>
      <c r="U7" s="5">
        <f>_xlfn.RANK.EQ(VLOOKUP($A7,Rooke_Full_Seaosn[[Name]:[WHIP]], 20, FALSE),Rooke_Full_Seaosn[WHIP],1)</f>
        <v>2</v>
      </c>
      <c r="V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44.850877306297612</v>
      </c>
    </row>
    <row r="8" spans="1:22" x14ac:dyDescent="0.45">
      <c r="A8" s="11" t="s">
        <v>314</v>
      </c>
      <c r="B8" s="11">
        <v>2013</v>
      </c>
      <c r="C8" s="11" t="str">
        <f>VLOOKUP(Table10[[#This Row],[Name]], Rooke_Full_Seaosn[[Name]:[Team]], 2, FALSE)</f>
        <v>MIA</v>
      </c>
      <c r="D8" s="11">
        <v>24</v>
      </c>
      <c r="E8" s="11">
        <v>24</v>
      </c>
      <c r="F8" s="12">
        <v>1</v>
      </c>
      <c r="G8" s="5">
        <f>_xlfn.RANK.EQ(VLOOKUP($A8,Rooke_Full_Seaosn[[Name]:[WHIP]], 6, FALSE),Rooke_Full_Seaosn[W],0)</f>
        <v>174</v>
      </c>
      <c r="H8" s="5">
        <f>_xlfn.RANK.EQ(VLOOKUP($A8,Rooke_Full_Seaosn[[Name]:[WHIP]], 7, FALSE),Rooke_Full_Seaosn[L],1)</f>
        <v>695</v>
      </c>
      <c r="I8" s="11">
        <f>_xlfn.RANK.EQ(VLOOKUP($A8,Rooke_Full_Seaosn[[Name]:[WHIP]], 8, FALSE),Rooke_Full_Seaosn[SV],0)</f>
        <v>225</v>
      </c>
      <c r="J8" s="11">
        <f>_xlfn.RANK.EQ(VLOOKUP($A8,Rooke_Full_Seaosn[[Name]:[WHIP]], 9, FALSE),Rooke_Full_Seaosn[IP],0)</f>
        <v>316</v>
      </c>
      <c r="K8" s="5">
        <f>_xlfn.RANK.EQ(VLOOKUP($A8,Rooke_Full_Seaosn[[Name]:[WHIP]], 10, FALSE),Rooke_Full_Seaosn[SO],0)</f>
        <v>18</v>
      </c>
      <c r="L8" s="5">
        <f>_xlfn.RANK.EQ(VLOOKUP($A8,Rooke_Full_Seaosn[[Name]:[WHIP]], 11, FALSE),Rooke_Full_Seaosn[K/9],0)</f>
        <v>59</v>
      </c>
      <c r="M8" s="5">
        <f>_xlfn.RANK.EQ(VLOOKUP($A8,Rooke_Full_Seaosn[[Name]:[WHIP]], 12, FALSE),Rooke_Full_Seaosn[BB/9],1)</f>
        <v>629</v>
      </c>
      <c r="N8" s="11">
        <f>_xlfn.RANK.EQ(VLOOKUP($A8,Rooke_Full_Seaosn[[Name]:[WHIP]], 13, FALSE),Rooke_Full_Seaosn[HR/9],1)</f>
        <v>393</v>
      </c>
      <c r="O8" s="5">
        <f>_xlfn.RANK.EQ(VLOOKUP($A8,Rooke_Full_Seaosn[[Name]:[WHIP]], 14, FALSE),Rooke_Full_Seaosn[AVG],1)</f>
        <v>7</v>
      </c>
      <c r="P8" s="11">
        <f>_xlfn.RANK.EQ(VLOOKUP($A8,Rooke_Full_Seaosn[[Name]:[WHIP]], 15, FALSE),Rooke_Full_Seaosn[BABIP],1)</f>
        <v>110</v>
      </c>
      <c r="Q8" s="5">
        <f>_xlfn.RANK.EQ(VLOOKUP($A8,Rooke_Full_Seaosn[[Name]:[WHIP]], 16, FALSE),Rooke_Full_Seaosn[ERA],1)</f>
        <v>26</v>
      </c>
      <c r="R8" s="11">
        <f>_xlfn.RANK.EQ(VLOOKUP($A8,Rooke_Full_Seaosn[[Name]:[WHIP]], 17, FALSE),Rooke_Full_Seaosn[FIP],1)</f>
        <v>34</v>
      </c>
      <c r="S8" s="5">
        <f>_xlfn.RANK.EQ(VLOOKUP($A8,Rooke_Full_Seaosn[[Name]:[WHIP]], 18,FALSE),Rooke_Full_Seaosn[WAR],0)</f>
        <v>30</v>
      </c>
      <c r="T8" s="5">
        <f>_xlfn.RANK.EQ(VLOOKUP($A8,Rooke_Full_Seaosn[[Name]:[WHIP]], 19, FALSE),Rooke_Full_Seaosn[WAR/162],0)</f>
        <v>65</v>
      </c>
      <c r="U8" s="5">
        <f>_xlfn.RANK.EQ(VLOOKUP($A8,Rooke_Full_Seaosn[[Name]:[WHIP]], 20, FALSE),Rooke_Full_Seaosn[WHIP],1)</f>
        <v>14</v>
      </c>
      <c r="V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57.590960933711656</v>
      </c>
    </row>
    <row r="9" spans="1:22" x14ac:dyDescent="0.45">
      <c r="A9" s="11" t="s">
        <v>860</v>
      </c>
      <c r="B9" s="11">
        <v>2001</v>
      </c>
      <c r="C9" s="11" t="str">
        <f>VLOOKUP(Table10[[#This Row],[Name]], Rooke_Full_Seaosn[[Name]:[Team]], 2, FALSE)</f>
        <v>HOU</v>
      </c>
      <c r="D9" s="11">
        <v>11</v>
      </c>
      <c r="E9" s="11">
        <v>11</v>
      </c>
      <c r="F9" s="12">
        <v>1</v>
      </c>
      <c r="G9" s="5">
        <f>_xlfn.RANK.EQ(VLOOKUP($A9,Rooke_Full_Seaosn[[Name]:[WHIP]], 6, FALSE),Rooke_Full_Seaosn[W],0)</f>
        <v>174</v>
      </c>
      <c r="H9" s="5">
        <f>_xlfn.RANK.EQ(VLOOKUP($A9,Rooke_Full_Seaosn[[Name]:[WHIP]], 7, FALSE),Rooke_Full_Seaosn[L],1)</f>
        <v>45</v>
      </c>
      <c r="I9" s="11">
        <f>_xlfn.RANK.EQ(VLOOKUP($A9,Rooke_Full_Seaosn[[Name]:[WHIP]], 8, FALSE),Rooke_Full_Seaosn[SV],0)</f>
        <v>225</v>
      </c>
      <c r="J9" s="11">
        <f>_xlfn.RANK.EQ(VLOOKUP($A9,Rooke_Full_Seaosn[[Name]:[WHIP]], 9, FALSE),Rooke_Full_Seaosn[IP],0)</f>
        <v>612</v>
      </c>
      <c r="K9" s="5">
        <f>_xlfn.RANK.EQ(VLOOKUP($A9,Rooke_Full_Seaosn[[Name]:[WHIP]], 10, FALSE),Rooke_Full_Seaosn[SO],0)</f>
        <v>149</v>
      </c>
      <c r="L9" s="5">
        <f>_xlfn.RANK.EQ(VLOOKUP($A9,Rooke_Full_Seaosn[[Name]:[WHIP]], 11, FALSE),Rooke_Full_Seaosn[K/9],0)</f>
        <v>96</v>
      </c>
      <c r="M9" s="5">
        <f>_xlfn.RANK.EQ(VLOOKUP($A9,Rooke_Full_Seaosn[[Name]:[WHIP]], 12, FALSE),Rooke_Full_Seaosn[BB/9],1)</f>
        <v>10</v>
      </c>
      <c r="N9" s="11">
        <f>_xlfn.RANK.EQ(VLOOKUP($A9,Rooke_Full_Seaosn[[Name]:[WHIP]], 13, FALSE),Rooke_Full_Seaosn[HR/9],1)</f>
        <v>920</v>
      </c>
      <c r="O9" s="5">
        <f>_xlfn.RANK.EQ(VLOOKUP($A9,Rooke_Full_Seaosn[[Name]:[WHIP]], 14, FALSE),Rooke_Full_Seaosn[AVG],1)</f>
        <v>333</v>
      </c>
      <c r="P9" s="11">
        <f>_xlfn.RANK.EQ(VLOOKUP($A9,Rooke_Full_Seaosn[[Name]:[WHIP]], 15, FALSE),Rooke_Full_Seaosn[BABIP],1)</f>
        <v>986</v>
      </c>
      <c r="Q9" s="5">
        <f>_xlfn.RANK.EQ(VLOOKUP($A9,Rooke_Full_Seaosn[[Name]:[WHIP]], 16, FALSE),Rooke_Full_Seaosn[ERA],1)</f>
        <v>143</v>
      </c>
      <c r="R9" s="11">
        <f>_xlfn.RANK.EQ(VLOOKUP($A9,Rooke_Full_Seaosn[[Name]:[WHIP]], 17, FALSE),Rooke_Full_Seaosn[FIP],1)</f>
        <v>47</v>
      </c>
      <c r="S9" s="5">
        <f>_xlfn.RANK.EQ(VLOOKUP($A9,Rooke_Full_Seaosn[[Name]:[WHIP]], 18,FALSE),Rooke_Full_Seaosn[WAR],0)</f>
        <v>40</v>
      </c>
      <c r="T9" s="5">
        <f>_xlfn.RANK.EQ(VLOOKUP($A9,Rooke_Full_Seaosn[[Name]:[WHIP]], 19, FALSE),Rooke_Full_Seaosn[WAR/162],0)</f>
        <v>12</v>
      </c>
      <c r="U9" s="5">
        <f>_xlfn.RANK.EQ(VLOOKUP($A9,Rooke_Full_Seaosn[[Name]:[WHIP]], 20, FALSE),Rooke_Full_Seaosn[WHIP],1)</f>
        <v>29</v>
      </c>
      <c r="V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61.244046417411489</v>
      </c>
    </row>
    <row r="10" spans="1:22" x14ac:dyDescent="0.45">
      <c r="A10" s="11" t="s">
        <v>779</v>
      </c>
      <c r="B10" s="11">
        <v>2018</v>
      </c>
      <c r="C10" s="11" t="str">
        <f>VLOOKUP(Table10[[#This Row],[Name]], Rooke_Full_Seaosn[[Name]:[Team]], 2, FALSE)</f>
        <v>LAD</v>
      </c>
      <c r="D10" s="11">
        <v>22</v>
      </c>
      <c r="E10" s="11">
        <v>17</v>
      </c>
      <c r="F10" s="12">
        <v>0.77272727272727271</v>
      </c>
      <c r="G10" s="5">
        <f>_xlfn.RANK.EQ(VLOOKUP($A10,Rooke_Full_Seaosn[[Name]:[WHIP]], 6, FALSE),Rooke_Full_Seaosn[W],0)</f>
        <v>503</v>
      </c>
      <c r="H10" s="5">
        <f>_xlfn.RANK.EQ(VLOOKUP($A10,Rooke_Full_Seaosn[[Name]:[WHIP]], 7, FALSE),Rooke_Full_Seaosn[L],1)</f>
        <v>298</v>
      </c>
      <c r="I10" s="11">
        <f>_xlfn.RANK.EQ(VLOOKUP($A10,Rooke_Full_Seaosn[[Name]:[WHIP]], 8, FALSE),Rooke_Full_Seaosn[SV],0)</f>
        <v>225</v>
      </c>
      <c r="J10" s="11">
        <f>_xlfn.RANK.EQ(VLOOKUP($A10,Rooke_Full_Seaosn[[Name]:[WHIP]], 9, FALSE),Rooke_Full_Seaosn[IP],0)</f>
        <v>541</v>
      </c>
      <c r="K10" s="5">
        <f>_xlfn.RANK.EQ(VLOOKUP($A10,Rooke_Full_Seaosn[[Name]:[WHIP]], 10, FALSE),Rooke_Full_Seaosn[SO],0)</f>
        <v>69</v>
      </c>
      <c r="L10" s="5">
        <f>_xlfn.RANK.EQ(VLOOKUP($A10,Rooke_Full_Seaosn[[Name]:[WHIP]], 11, FALSE),Rooke_Full_Seaosn[K/9],0)</f>
        <v>45</v>
      </c>
      <c r="M10" s="5">
        <f>_xlfn.RANK.EQ(VLOOKUP($A10,Rooke_Full_Seaosn[[Name]:[WHIP]], 12, FALSE),Rooke_Full_Seaosn[BB/9],1)</f>
        <v>244</v>
      </c>
      <c r="N10" s="11">
        <f>_xlfn.RANK.EQ(VLOOKUP($A10,Rooke_Full_Seaosn[[Name]:[WHIP]], 13, FALSE),Rooke_Full_Seaosn[HR/9],1)</f>
        <v>645</v>
      </c>
      <c r="O10" s="5">
        <f>_xlfn.RANK.EQ(VLOOKUP($A10,Rooke_Full_Seaosn[[Name]:[WHIP]], 14, FALSE),Rooke_Full_Seaosn[AVG],1)</f>
        <v>10</v>
      </c>
      <c r="P10" s="11">
        <f>_xlfn.RANK.EQ(VLOOKUP($A10,Rooke_Full_Seaosn[[Name]:[WHIP]], 15, FALSE),Rooke_Full_Seaosn[BABIP],1)</f>
        <v>117</v>
      </c>
      <c r="Q10" s="5">
        <f>_xlfn.RANK.EQ(VLOOKUP($A10,Rooke_Full_Seaosn[[Name]:[WHIP]], 16, FALSE),Rooke_Full_Seaosn[ERA],1)</f>
        <v>38</v>
      </c>
      <c r="R10" s="11">
        <f>_xlfn.RANK.EQ(VLOOKUP($A10,Rooke_Full_Seaosn[[Name]:[WHIP]], 17, FALSE),Rooke_Full_Seaosn[FIP],1)</f>
        <v>60</v>
      </c>
      <c r="S10" s="5">
        <f>_xlfn.RANK.EQ(VLOOKUP($A10,Rooke_Full_Seaosn[[Name]:[WHIP]], 18,FALSE),Rooke_Full_Seaosn[WAR],0)</f>
        <v>105</v>
      </c>
      <c r="T10" s="5">
        <f>_xlfn.RANK.EQ(VLOOKUP($A10,Rooke_Full_Seaosn[[Name]:[WHIP]], 19, FALSE),Rooke_Full_Seaosn[WAR/162],0)</f>
        <v>80</v>
      </c>
      <c r="U10" s="5">
        <f>_xlfn.RANK.EQ(VLOOKUP($A10,Rooke_Full_Seaosn[[Name]:[WHIP]], 20, FALSE),Rooke_Full_Seaosn[WHIP],1)</f>
        <v>3</v>
      </c>
      <c r="V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63.627078368614072</v>
      </c>
    </row>
    <row r="11" spans="1:22" x14ac:dyDescent="0.45">
      <c r="A11" s="11" t="s">
        <v>783</v>
      </c>
      <c r="B11" s="11">
        <v>1963</v>
      </c>
      <c r="C11" s="11" t="str">
        <f>VLOOKUP(Table10[[#This Row],[Name]], Rooke_Full_Seaosn[[Name]:[Team]], 2, FALSE)</f>
        <v>CHW</v>
      </c>
      <c r="D11" s="11">
        <v>27</v>
      </c>
      <c r="E11" s="11">
        <v>27</v>
      </c>
      <c r="F11" s="12">
        <v>1</v>
      </c>
      <c r="G11" s="5">
        <f>_xlfn.RANK.EQ(VLOOKUP($A11,Rooke_Full_Seaosn[[Name]:[WHIP]], 6, FALSE),Rooke_Full_Seaosn[W],0)</f>
        <v>14</v>
      </c>
      <c r="H11" s="5">
        <f>_xlfn.RANK.EQ(VLOOKUP($A11,Rooke_Full_Seaosn[[Name]:[WHIP]], 7, FALSE),Rooke_Full_Seaosn[L],1)</f>
        <v>1060</v>
      </c>
      <c r="I11" s="11">
        <f>_xlfn.RANK.EQ(VLOOKUP($A11,Rooke_Full_Seaosn[[Name]:[WHIP]], 8, FALSE),Rooke_Full_Seaosn[SV],0)</f>
        <v>94</v>
      </c>
      <c r="J11" s="11">
        <f>_xlfn.RANK.EQ(VLOOKUP($A11,Rooke_Full_Seaosn[[Name]:[WHIP]], 9, FALSE),Rooke_Full_Seaosn[IP],0)</f>
        <v>41</v>
      </c>
      <c r="K11" s="5">
        <f>_xlfn.RANK.EQ(VLOOKUP($A11,Rooke_Full_Seaosn[[Name]:[WHIP]], 10, FALSE),Rooke_Full_Seaosn[SO],0)</f>
        <v>16</v>
      </c>
      <c r="L11" s="5">
        <f>_xlfn.RANK.EQ(VLOOKUP($A11,Rooke_Full_Seaosn[[Name]:[WHIP]], 11, FALSE),Rooke_Full_Seaosn[K/9],0)</f>
        <v>397</v>
      </c>
      <c r="M11" s="5">
        <f>_xlfn.RANK.EQ(VLOOKUP($A11,Rooke_Full_Seaosn[[Name]:[WHIP]], 12, FALSE),Rooke_Full_Seaosn[BB/9],1)</f>
        <v>315</v>
      </c>
      <c r="N11" s="11">
        <f>_xlfn.RANK.EQ(VLOOKUP($A11,Rooke_Full_Seaosn[[Name]:[WHIP]], 13, FALSE),Rooke_Full_Seaosn[HR/9],1)</f>
        <v>161</v>
      </c>
      <c r="O11" s="5">
        <f>_xlfn.RANK.EQ(VLOOKUP($A11,Rooke_Full_Seaosn[[Name]:[WHIP]], 14, FALSE),Rooke_Full_Seaosn[AVG],1)</f>
        <v>111</v>
      </c>
      <c r="P11" s="11">
        <f>_xlfn.RANK.EQ(VLOOKUP($A11,Rooke_Full_Seaosn[[Name]:[WHIP]], 15, FALSE),Rooke_Full_Seaosn[BABIP],1)</f>
        <v>358</v>
      </c>
      <c r="Q11" s="5">
        <f>_xlfn.RANK.EQ(VLOOKUP($A11,Rooke_Full_Seaosn[[Name]:[WHIP]], 16, FALSE),Rooke_Full_Seaosn[ERA],1)</f>
        <v>43</v>
      </c>
      <c r="R11" s="11">
        <f>_xlfn.RANK.EQ(VLOOKUP($A11,Rooke_Full_Seaosn[[Name]:[WHIP]], 17, FALSE),Rooke_Full_Seaosn[FIP],1)</f>
        <v>8</v>
      </c>
      <c r="S11" s="5">
        <f>_xlfn.RANK.EQ(VLOOKUP($A11,Rooke_Full_Seaosn[[Name]:[WHIP]], 18,FALSE),Rooke_Full_Seaosn[WAR],0)</f>
        <v>3</v>
      </c>
      <c r="T11" s="5">
        <f>_xlfn.RANK.EQ(VLOOKUP($A11,Rooke_Full_Seaosn[[Name]:[WHIP]], 19, FALSE),Rooke_Full_Seaosn[WAR/162],0)</f>
        <v>51</v>
      </c>
      <c r="U11" s="5">
        <f>_xlfn.RANK.EQ(VLOOKUP($A11,Rooke_Full_Seaosn[[Name]:[WHIP]], 20, FALSE),Rooke_Full_Seaosn[WHIP],1)</f>
        <v>52</v>
      </c>
      <c r="V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63.857823960238278</v>
      </c>
    </row>
    <row r="12" spans="1:22" x14ac:dyDescent="0.45">
      <c r="A12" s="11" t="s">
        <v>29</v>
      </c>
      <c r="B12" s="11">
        <v>1998</v>
      </c>
      <c r="C12" s="11" t="str">
        <f>VLOOKUP(Table10[[#This Row],[Name]], Rooke_Full_Seaosn[[Name]:[Team]], 2, FALSE)</f>
        <v>CHC</v>
      </c>
      <c r="D12" s="11">
        <v>43</v>
      </c>
      <c r="E12" s="11">
        <v>25</v>
      </c>
      <c r="F12" s="12">
        <v>0.58139534883720934</v>
      </c>
      <c r="G12" s="5">
        <f>_xlfn.RANK.EQ(VLOOKUP($A12,Rooke_Full_Seaosn[[Name]:[WHIP]], 6, FALSE),Rooke_Full_Seaosn[W],0)</f>
        <v>123</v>
      </c>
      <c r="H12" s="5">
        <f>_xlfn.RANK.EQ(VLOOKUP($A12,Rooke_Full_Seaosn[[Name]:[WHIP]], 7, FALSE),Rooke_Full_Seaosn[L],1)</f>
        <v>695</v>
      </c>
      <c r="I12" s="11">
        <f>_xlfn.RANK.EQ(VLOOKUP($A12,Rooke_Full_Seaosn[[Name]:[WHIP]], 8, FALSE),Rooke_Full_Seaosn[SV],0)</f>
        <v>225</v>
      </c>
      <c r="J12" s="11">
        <f>_xlfn.RANK.EQ(VLOOKUP($A12,Rooke_Full_Seaosn[[Name]:[WHIP]], 9, FALSE),Rooke_Full_Seaosn[IP],0)</f>
        <v>348</v>
      </c>
      <c r="K12" s="5">
        <f>_xlfn.RANK.EQ(VLOOKUP($A12,Rooke_Full_Seaosn[[Name]:[WHIP]], 10, FALSE),Rooke_Full_Seaosn[SO],0)</f>
        <v>4</v>
      </c>
      <c r="L12" s="5">
        <f>_xlfn.RANK.EQ(VLOOKUP($A12,Rooke_Full_Seaosn[[Name]:[WHIP]], 11, FALSE),Rooke_Full_Seaosn[K/9],0)</f>
        <v>2</v>
      </c>
      <c r="M12" s="5">
        <f>_xlfn.RANK.EQ(VLOOKUP($A12,Rooke_Full_Seaosn[[Name]:[WHIP]], 12, FALSE),Rooke_Full_Seaosn[BB/9],1)</f>
        <v>1423</v>
      </c>
      <c r="N12" s="11">
        <f>_xlfn.RANK.EQ(VLOOKUP($A12,Rooke_Full_Seaosn[[Name]:[WHIP]], 13, FALSE),Rooke_Full_Seaosn[HR/9],1)</f>
        <v>688</v>
      </c>
      <c r="O12" s="5">
        <f>_xlfn.RANK.EQ(VLOOKUP($A12,Rooke_Full_Seaosn[[Name]:[WHIP]], 14, FALSE),Rooke_Full_Seaosn[AVG],1)</f>
        <v>23</v>
      </c>
      <c r="P12" s="11">
        <f>_xlfn.RANK.EQ(VLOOKUP($A12,Rooke_Full_Seaosn[[Name]:[WHIP]], 15, FALSE),Rooke_Full_Seaosn[BABIP],1)</f>
        <v>964</v>
      </c>
      <c r="Q12" s="5">
        <f>_xlfn.RANK.EQ(VLOOKUP($A12,Rooke_Full_Seaosn[[Name]:[WHIP]], 16, FALSE),Rooke_Full_Seaosn[ERA],1)</f>
        <v>401</v>
      </c>
      <c r="R12" s="11">
        <f>_xlfn.RANK.EQ(VLOOKUP($A12,Rooke_Full_Seaosn[[Name]:[WHIP]], 17, FALSE),Rooke_Full_Seaosn[FIP],1)</f>
        <v>118</v>
      </c>
      <c r="S12" s="5">
        <f>_xlfn.RANK.EQ(VLOOKUP($A12,Rooke_Full_Seaosn[[Name]:[WHIP]], 18,FALSE),Rooke_Full_Seaosn[WAR],0)</f>
        <v>21</v>
      </c>
      <c r="T12" s="5">
        <f>_xlfn.RANK.EQ(VLOOKUP($A12,Rooke_Full_Seaosn[[Name]:[WHIP]], 19, FALSE),Rooke_Full_Seaosn[WAR/162],0)</f>
        <v>33</v>
      </c>
      <c r="U12" s="5">
        <f>_xlfn.RANK.EQ(VLOOKUP($A12,Rooke_Full_Seaosn[[Name]:[WHIP]], 20, FALSE),Rooke_Full_Seaosn[WHIP],1)</f>
        <v>287</v>
      </c>
      <c r="V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66.860129634796579</v>
      </c>
    </row>
    <row r="13" spans="1:22" x14ac:dyDescent="0.45">
      <c r="A13" s="11" t="s">
        <v>802</v>
      </c>
      <c r="B13" s="11">
        <v>1981</v>
      </c>
      <c r="C13" s="11" t="str">
        <f>VLOOKUP(Table10[[#This Row],[Name]], Rooke_Full_Seaosn[[Name]:[Team]], 2, FALSE)</f>
        <v>LAD</v>
      </c>
      <c r="D13" s="11">
        <v>25</v>
      </c>
      <c r="E13" s="11">
        <v>23</v>
      </c>
      <c r="F13" s="12">
        <v>0.92</v>
      </c>
      <c r="G13" s="5">
        <f>_xlfn.RANK.EQ(VLOOKUP($A13,Rooke_Full_Seaosn[[Name]:[WHIP]], 6, FALSE),Rooke_Full_Seaosn[W],0)</f>
        <v>123</v>
      </c>
      <c r="H13" s="5">
        <f>_xlfn.RANK.EQ(VLOOKUP($A13,Rooke_Full_Seaosn[[Name]:[WHIP]], 7, FALSE),Rooke_Full_Seaosn[L],1)</f>
        <v>885</v>
      </c>
      <c r="I13" s="11">
        <f>_xlfn.RANK.EQ(VLOOKUP($A13,Rooke_Full_Seaosn[[Name]:[WHIP]], 8, FALSE),Rooke_Full_Seaosn[SV],0)</f>
        <v>225</v>
      </c>
      <c r="J13" s="11">
        <f>_xlfn.RANK.EQ(VLOOKUP($A13,Rooke_Full_Seaosn[[Name]:[WHIP]], 9, FALSE),Rooke_Full_Seaosn[IP],0)</f>
        <v>192</v>
      </c>
      <c r="K13" s="5">
        <f>_xlfn.RANK.EQ(VLOOKUP($A13,Rooke_Full_Seaosn[[Name]:[WHIP]], 10, FALSE),Rooke_Full_Seaosn[SO],0)</f>
        <v>21</v>
      </c>
      <c r="L13" s="5">
        <f>_xlfn.RANK.EQ(VLOOKUP($A13,Rooke_Full_Seaosn[[Name]:[WHIP]], 11, FALSE),Rooke_Full_Seaosn[K/9],0)</f>
        <v>157</v>
      </c>
      <c r="M13" s="5">
        <f>_xlfn.RANK.EQ(VLOOKUP($A13,Rooke_Full_Seaosn[[Name]:[WHIP]], 12, FALSE),Rooke_Full_Seaosn[BB/9],1)</f>
        <v>502</v>
      </c>
      <c r="N13" s="11">
        <f>_xlfn.RANK.EQ(VLOOKUP($A13,Rooke_Full_Seaosn[[Name]:[WHIP]], 13, FALSE),Rooke_Full_Seaosn[HR/9],1)</f>
        <v>380</v>
      </c>
      <c r="O13" s="5">
        <f>_xlfn.RANK.EQ(VLOOKUP($A13,Rooke_Full_Seaosn[[Name]:[WHIP]], 14, FALSE),Rooke_Full_Seaosn[AVG],1)</f>
        <v>47</v>
      </c>
      <c r="P13" s="11">
        <f>_xlfn.RANK.EQ(VLOOKUP($A13,Rooke_Full_Seaosn[[Name]:[WHIP]], 15, FALSE),Rooke_Full_Seaosn[BABIP],1)</f>
        <v>279</v>
      </c>
      <c r="Q13" s="5">
        <f>_xlfn.RANK.EQ(VLOOKUP($A13,Rooke_Full_Seaosn[[Name]:[WHIP]], 16, FALSE),Rooke_Full_Seaosn[ERA],1)</f>
        <v>62</v>
      </c>
      <c r="R13" s="11">
        <f>_xlfn.RANK.EQ(VLOOKUP($A13,Rooke_Full_Seaosn[[Name]:[WHIP]], 17, FALSE),Rooke_Full_Seaosn[FIP],1)</f>
        <v>11</v>
      </c>
      <c r="S13" s="5">
        <f>_xlfn.RANK.EQ(VLOOKUP($A13,Rooke_Full_Seaosn[[Name]:[WHIP]], 18,FALSE),Rooke_Full_Seaosn[WAR],0)</f>
        <v>13</v>
      </c>
      <c r="T13" s="5">
        <f>_xlfn.RANK.EQ(VLOOKUP($A13,Rooke_Full_Seaosn[[Name]:[WHIP]], 19, FALSE),Rooke_Full_Seaosn[WAR/162],0)</f>
        <v>17</v>
      </c>
      <c r="U13" s="5">
        <f>_xlfn.RANK.EQ(VLOOKUP($A13,Rooke_Full_Seaosn[[Name]:[WHIP]], 20, FALSE),Rooke_Full_Seaosn[WHIP],1)</f>
        <v>36</v>
      </c>
      <c r="V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72.792315913080614</v>
      </c>
    </row>
    <row r="14" spans="1:22" x14ac:dyDescent="0.45">
      <c r="A14" s="11" t="s">
        <v>243</v>
      </c>
      <c r="B14" s="11">
        <v>1935</v>
      </c>
      <c r="C14" s="11" t="str">
        <f>VLOOKUP(Table10[[#This Row],[Name]], Rooke_Full_Seaosn[[Name]:[Team]], 2, FALSE)</f>
        <v>PIT</v>
      </c>
      <c r="D14" s="11">
        <v>10</v>
      </c>
      <c r="E14" s="11">
        <v>10</v>
      </c>
      <c r="F14" s="12">
        <v>1</v>
      </c>
      <c r="G14" s="5">
        <f>_xlfn.RANK.EQ(VLOOKUP($A14,Rooke_Full_Seaosn[[Name]:[WHIP]], 6, FALSE),Rooke_Full_Seaosn[W],0)</f>
        <v>25</v>
      </c>
      <c r="H14" s="5">
        <f>_xlfn.RANK.EQ(VLOOKUP($A14,Rooke_Full_Seaosn[[Name]:[WHIP]], 7, FALSE),Rooke_Full_Seaosn[L],1)</f>
        <v>1574</v>
      </c>
      <c r="I14" s="11">
        <f>_xlfn.RANK.EQ(VLOOKUP($A14,Rooke_Full_Seaosn[[Name]:[WHIP]], 8, FALSE),Rooke_Full_Seaosn[SV],0)</f>
        <v>94</v>
      </c>
      <c r="J14" s="11">
        <f>_xlfn.RANK.EQ(VLOOKUP($A14,Rooke_Full_Seaosn[[Name]:[WHIP]], 9, FALSE),Rooke_Full_Seaosn[IP],0)</f>
        <v>22</v>
      </c>
      <c r="K14" s="5">
        <f>_xlfn.RANK.EQ(VLOOKUP($A14,Rooke_Full_Seaosn[[Name]:[WHIP]], 10, FALSE),Rooke_Full_Seaosn[SO],0)</f>
        <v>98</v>
      </c>
      <c r="L14" s="5">
        <f>_xlfn.RANK.EQ(VLOOKUP($A14,Rooke_Full_Seaosn[[Name]:[WHIP]], 11, FALSE),Rooke_Full_Seaosn[K/9],0)</f>
        <v>965</v>
      </c>
      <c r="M14" s="5">
        <f>_xlfn.RANK.EQ(VLOOKUP($A14,Rooke_Full_Seaosn[[Name]:[WHIP]], 12, FALSE),Rooke_Full_Seaosn[BB/9],1)</f>
        <v>93</v>
      </c>
      <c r="N14" s="11">
        <f>_xlfn.RANK.EQ(VLOOKUP($A14,Rooke_Full_Seaosn[[Name]:[WHIP]], 13, FALSE),Rooke_Full_Seaosn[HR/9],1)</f>
        <v>19</v>
      </c>
      <c r="O14" s="5">
        <f>_xlfn.RANK.EQ(VLOOKUP($A14,Rooke_Full_Seaosn[[Name]:[WHIP]], 14, FALSE),Rooke_Full_Seaosn[AVG],1)</f>
        <v>210</v>
      </c>
      <c r="P14" s="11">
        <f>_xlfn.RANK.EQ(VLOOKUP($A14,Rooke_Full_Seaosn[[Name]:[WHIP]], 15, FALSE),Rooke_Full_Seaosn[BABIP],1)</f>
        <v>335</v>
      </c>
      <c r="Q14" s="5">
        <f>_xlfn.RANK.EQ(VLOOKUP($A14,Rooke_Full_Seaosn[[Name]:[WHIP]], 16, FALSE),Rooke_Full_Seaosn[ERA],1)</f>
        <v>80</v>
      </c>
      <c r="R14" s="11">
        <f>_xlfn.RANK.EQ(VLOOKUP($A14,Rooke_Full_Seaosn[[Name]:[WHIP]], 17, FALSE),Rooke_Full_Seaosn[FIP],1)</f>
        <v>54</v>
      </c>
      <c r="S14" s="5">
        <f>_xlfn.RANK.EQ(VLOOKUP($A14,Rooke_Full_Seaosn[[Name]:[WHIP]], 18,FALSE),Rooke_Full_Seaosn[WAR],0)</f>
        <v>2</v>
      </c>
      <c r="T14" s="5">
        <f>_xlfn.RANK.EQ(VLOOKUP($A14,Rooke_Full_Seaosn[[Name]:[WHIP]], 19, FALSE),Rooke_Full_Seaosn[WAR/162],0)</f>
        <v>20</v>
      </c>
      <c r="U14" s="5">
        <f>_xlfn.RANK.EQ(VLOOKUP($A14,Rooke_Full_Seaosn[[Name]:[WHIP]], 20, FALSE),Rooke_Full_Seaosn[WHIP],1)</f>
        <v>67</v>
      </c>
      <c r="V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83.035253334503906</v>
      </c>
    </row>
    <row r="15" spans="1:22" x14ac:dyDescent="0.45">
      <c r="A15" s="11" t="s">
        <v>754</v>
      </c>
      <c r="B15" s="11">
        <v>1992</v>
      </c>
      <c r="C15" s="11" t="str">
        <f>VLOOKUP(Table10[[#This Row],[Name]], Rooke_Full_Seaosn[[Name]:[Team]], 2, FALSE)</f>
        <v>MIL</v>
      </c>
      <c r="D15" s="11">
        <v>11</v>
      </c>
      <c r="E15" s="11">
        <v>11</v>
      </c>
      <c r="F15" s="12">
        <v>1</v>
      </c>
      <c r="G15" s="5">
        <f>_xlfn.RANK.EQ(VLOOKUP($A15,Rooke_Full_Seaosn[[Name]:[WHIP]], 6, FALSE),Rooke_Full_Seaosn[W],0)</f>
        <v>244</v>
      </c>
      <c r="H15" s="5">
        <f>_xlfn.RANK.EQ(VLOOKUP($A15,Rooke_Full_Seaosn[[Name]:[WHIP]], 7, FALSE),Rooke_Full_Seaosn[L],1)</f>
        <v>45</v>
      </c>
      <c r="I15" s="11">
        <f>_xlfn.RANK.EQ(VLOOKUP($A15,Rooke_Full_Seaosn[[Name]:[WHIP]], 8, FALSE),Rooke_Full_Seaosn[SV],0)</f>
        <v>225</v>
      </c>
      <c r="J15" s="11">
        <f>_xlfn.RANK.EQ(VLOOKUP($A15,Rooke_Full_Seaosn[[Name]:[WHIP]], 9, FALSE),Rooke_Full_Seaosn[IP],0)</f>
        <v>862</v>
      </c>
      <c r="K15" s="5">
        <f>_xlfn.RANK.EQ(VLOOKUP($A15,Rooke_Full_Seaosn[[Name]:[WHIP]], 10, FALSE),Rooke_Full_Seaosn[SO],0)</f>
        <v>801</v>
      </c>
      <c r="L15" s="5">
        <f>_xlfn.RANK.EQ(VLOOKUP($A15,Rooke_Full_Seaosn[[Name]:[WHIP]], 11, FALSE),Rooke_Full_Seaosn[K/9],0)</f>
        <v>784</v>
      </c>
      <c r="M15" s="5">
        <f>_xlfn.RANK.EQ(VLOOKUP($A15,Rooke_Full_Seaosn[[Name]:[WHIP]], 12, FALSE),Rooke_Full_Seaosn[BB/9],1)</f>
        <v>126</v>
      </c>
      <c r="N15" s="11">
        <f>_xlfn.RANK.EQ(VLOOKUP($A15,Rooke_Full_Seaosn[[Name]:[WHIP]], 13, FALSE),Rooke_Full_Seaosn[HR/9],1)</f>
        <v>188</v>
      </c>
      <c r="O15" s="5">
        <f>_xlfn.RANK.EQ(VLOOKUP($A15,Rooke_Full_Seaosn[[Name]:[WHIP]], 14, FALSE),Rooke_Full_Seaosn[AVG],1)</f>
        <v>72</v>
      </c>
      <c r="P15" s="11">
        <f>_xlfn.RANK.EQ(VLOOKUP($A15,Rooke_Full_Seaosn[[Name]:[WHIP]], 15, FALSE),Rooke_Full_Seaosn[BABIP],1)</f>
        <v>95</v>
      </c>
      <c r="Q15" s="5">
        <f>_xlfn.RANK.EQ(VLOOKUP($A15,Rooke_Full_Seaosn[[Name]:[WHIP]], 16, FALSE),Rooke_Full_Seaosn[ERA],1)</f>
        <v>4</v>
      </c>
      <c r="R15" s="11">
        <f>_xlfn.RANK.EQ(VLOOKUP($A15,Rooke_Full_Seaosn[[Name]:[WHIP]], 17, FALSE),Rooke_Full_Seaosn[FIP],1)</f>
        <v>41</v>
      </c>
      <c r="S15" s="5">
        <f>_xlfn.RANK.EQ(VLOOKUP($A15,Rooke_Full_Seaosn[[Name]:[WHIP]], 18,FALSE),Rooke_Full_Seaosn[WAR],0)</f>
        <v>203</v>
      </c>
      <c r="T15" s="5">
        <f>_xlfn.RANK.EQ(VLOOKUP($A15,Rooke_Full_Seaosn[[Name]:[WHIP]], 19, FALSE),Rooke_Full_Seaosn[WAR/162],0)</f>
        <v>21</v>
      </c>
      <c r="U15" s="5">
        <f>_xlfn.RANK.EQ(VLOOKUP($A15,Rooke_Full_Seaosn[[Name]:[WHIP]], 20, FALSE),Rooke_Full_Seaosn[WHIP],1)</f>
        <v>16</v>
      </c>
      <c r="V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83.794386708368336</v>
      </c>
    </row>
    <row r="16" spans="1:22" x14ac:dyDescent="0.45">
      <c r="A16" s="11" t="s">
        <v>53</v>
      </c>
      <c r="B16" s="11">
        <v>1967</v>
      </c>
      <c r="C16" s="11" t="str">
        <f>VLOOKUP(Table10[[#This Row],[Name]], Rooke_Full_Seaosn[[Name]:[Team]], 2, FALSE)</f>
        <v>CIN</v>
      </c>
      <c r="D16" s="11">
        <v>29</v>
      </c>
      <c r="E16" s="11">
        <v>29</v>
      </c>
      <c r="F16" s="12">
        <v>1</v>
      </c>
      <c r="G16" s="5">
        <f>_xlfn.RANK.EQ(VLOOKUP($A16,Rooke_Full_Seaosn[[Name]:[WHIP]], 6, FALSE),Rooke_Full_Seaosn[W],0)</f>
        <v>86</v>
      </c>
      <c r="H16" s="5">
        <f>_xlfn.RANK.EQ(VLOOKUP($A16,Rooke_Full_Seaosn[[Name]:[WHIP]], 7, FALSE),Rooke_Full_Seaosn[L],1)</f>
        <v>1060</v>
      </c>
      <c r="I16" s="11">
        <f>_xlfn.RANK.EQ(VLOOKUP($A16,Rooke_Full_Seaosn[[Name]:[WHIP]], 8, FALSE),Rooke_Full_Seaosn[SV],0)</f>
        <v>225</v>
      </c>
      <c r="J16" s="11">
        <f>_xlfn.RANK.EQ(VLOOKUP($A16,Rooke_Full_Seaosn[[Name]:[WHIP]], 9, FALSE),Rooke_Full_Seaosn[IP],0)</f>
        <v>72</v>
      </c>
      <c r="K16" s="5">
        <f>_xlfn.RANK.EQ(VLOOKUP($A16,Rooke_Full_Seaosn[[Name]:[WHIP]], 10, FALSE),Rooke_Full_Seaosn[SO],0)</f>
        <v>8</v>
      </c>
      <c r="L16" s="5">
        <f>_xlfn.RANK.EQ(VLOOKUP($A16,Rooke_Full_Seaosn[[Name]:[WHIP]], 11, FALSE),Rooke_Full_Seaosn[K/9],0)</f>
        <v>191</v>
      </c>
      <c r="M16" s="5">
        <f>_xlfn.RANK.EQ(VLOOKUP($A16,Rooke_Full_Seaosn[[Name]:[WHIP]], 12, FALSE),Rooke_Full_Seaosn[BB/9],1)</f>
        <v>289</v>
      </c>
      <c r="N16" s="11">
        <f>_xlfn.RANK.EQ(VLOOKUP($A16,Rooke_Full_Seaosn[[Name]:[WHIP]], 13, FALSE),Rooke_Full_Seaosn[HR/9],1)</f>
        <v>628</v>
      </c>
      <c r="O16" s="5">
        <f>_xlfn.RANK.EQ(VLOOKUP($A16,Rooke_Full_Seaosn[[Name]:[WHIP]], 14, FALSE),Rooke_Full_Seaosn[AVG],1)</f>
        <v>205</v>
      </c>
      <c r="P16" s="11">
        <f>_xlfn.RANK.EQ(VLOOKUP($A16,Rooke_Full_Seaosn[[Name]:[WHIP]], 15, FALSE),Rooke_Full_Seaosn[BABIP],1)</f>
        <v>600</v>
      </c>
      <c r="Q16" s="5">
        <f>_xlfn.RANK.EQ(VLOOKUP($A16,Rooke_Full_Seaosn[[Name]:[WHIP]], 16, FALSE),Rooke_Full_Seaosn[ERA],1)</f>
        <v>78</v>
      </c>
      <c r="R16" s="11">
        <f>_xlfn.RANK.EQ(VLOOKUP($A16,Rooke_Full_Seaosn[[Name]:[WHIP]], 17, FALSE),Rooke_Full_Seaosn[FIP],1)</f>
        <v>23</v>
      </c>
      <c r="S16" s="5">
        <f>_xlfn.RANK.EQ(VLOOKUP($A16,Rooke_Full_Seaosn[[Name]:[WHIP]], 18,FALSE),Rooke_Full_Seaosn[WAR],0)</f>
        <v>8</v>
      </c>
      <c r="T16" s="5">
        <f>_xlfn.RANK.EQ(VLOOKUP($A16,Rooke_Full_Seaosn[[Name]:[WHIP]], 19, FALSE),Rooke_Full_Seaosn[WAR/162],0)</f>
        <v>48</v>
      </c>
      <c r="U16" s="5">
        <f>_xlfn.RANK.EQ(VLOOKUP($A16,Rooke_Full_Seaosn[[Name]:[WHIP]], 20, FALSE),Rooke_Full_Seaosn[WHIP],1)</f>
        <v>111</v>
      </c>
      <c r="V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87.868420162998021</v>
      </c>
    </row>
    <row r="17" spans="1:22" x14ac:dyDescent="0.45">
      <c r="A17" s="11" t="s">
        <v>784</v>
      </c>
      <c r="B17" s="11">
        <v>2003</v>
      </c>
      <c r="C17" s="11" t="str">
        <f>VLOOKUP(Table10[[#This Row],[Name]], Rooke_Full_Seaosn[[Name]:[Team]], 2, FALSE)</f>
        <v>NYY</v>
      </c>
      <c r="D17" s="11">
        <v>11</v>
      </c>
      <c r="E17" s="11">
        <v>11</v>
      </c>
      <c r="F17" s="12">
        <v>1</v>
      </c>
      <c r="G17" s="5">
        <f>_xlfn.RANK.EQ(VLOOKUP($A17,Rooke_Full_Seaosn[[Name]:[WHIP]], 6, FALSE),Rooke_Full_Seaosn[W],0)</f>
        <v>735</v>
      </c>
      <c r="H17" s="5">
        <f>_xlfn.RANK.EQ(VLOOKUP($A17,Rooke_Full_Seaosn[[Name]:[WHIP]], 7, FALSE),Rooke_Full_Seaosn[L],1)</f>
        <v>7</v>
      </c>
      <c r="I17" s="11">
        <f>_xlfn.RANK.EQ(VLOOKUP($A17,Rooke_Full_Seaosn[[Name]:[WHIP]], 8, FALSE),Rooke_Full_Seaosn[SV],0)</f>
        <v>225</v>
      </c>
      <c r="J17" s="11">
        <f>_xlfn.RANK.EQ(VLOOKUP($A17,Rooke_Full_Seaosn[[Name]:[WHIP]], 9, FALSE),Rooke_Full_Seaosn[IP],0)</f>
        <v>1455</v>
      </c>
      <c r="K17" s="5">
        <f>_xlfn.RANK.EQ(VLOOKUP($A17,Rooke_Full_Seaosn[[Name]:[WHIP]], 10, FALSE),Rooke_Full_Seaosn[SO],0)</f>
        <v>880</v>
      </c>
      <c r="L17" s="5">
        <f>_xlfn.RANK.EQ(VLOOKUP($A17,Rooke_Full_Seaosn[[Name]:[WHIP]], 11, FALSE),Rooke_Full_Seaosn[K/9],0)</f>
        <v>112</v>
      </c>
      <c r="M17" s="5">
        <f>_xlfn.RANK.EQ(VLOOKUP($A17,Rooke_Full_Seaosn[[Name]:[WHIP]], 12, FALSE),Rooke_Full_Seaosn[BB/9],1)</f>
        <v>587</v>
      </c>
      <c r="N17" s="11">
        <f>_xlfn.RANK.EQ(VLOOKUP($A17,Rooke_Full_Seaosn[[Name]:[WHIP]], 13, FALSE),Rooke_Full_Seaosn[HR/9],1)</f>
        <v>526</v>
      </c>
      <c r="O17" s="5">
        <f>_xlfn.RANK.EQ(VLOOKUP($A17,Rooke_Full_Seaosn[[Name]:[WHIP]], 14, FALSE),Rooke_Full_Seaosn[AVG],1)</f>
        <v>9</v>
      </c>
      <c r="P17" s="11">
        <f>_xlfn.RANK.EQ(VLOOKUP($A17,Rooke_Full_Seaosn[[Name]:[WHIP]], 15, FALSE),Rooke_Full_Seaosn[BABIP],1)</f>
        <v>66</v>
      </c>
      <c r="Q17" s="5">
        <f>_xlfn.RANK.EQ(VLOOKUP($A17,Rooke_Full_Seaosn[[Name]:[WHIP]], 16, FALSE),Rooke_Full_Seaosn[ERA],1)</f>
        <v>44</v>
      </c>
      <c r="R17" s="11">
        <f>_xlfn.RANK.EQ(VLOOKUP($A17,Rooke_Full_Seaosn[[Name]:[WHIP]], 17, FALSE),Rooke_Full_Seaosn[FIP],1)</f>
        <v>134</v>
      </c>
      <c r="S17" s="5">
        <f>_xlfn.RANK.EQ(VLOOKUP($A17,Rooke_Full_Seaosn[[Name]:[WHIP]], 18,FALSE),Rooke_Full_Seaosn[WAR],0)</f>
        <v>575</v>
      </c>
      <c r="T17" s="5">
        <f>_xlfn.RANK.EQ(VLOOKUP($A17,Rooke_Full_Seaosn[[Name]:[WHIP]], 19, FALSE),Rooke_Full_Seaosn[WAR/162],0)</f>
        <v>31</v>
      </c>
      <c r="U17" s="5">
        <f>_xlfn.RANK.EQ(VLOOKUP($A17,Rooke_Full_Seaosn[[Name]:[WHIP]], 20, FALSE),Rooke_Full_Seaosn[WHIP],1)</f>
        <v>18</v>
      </c>
      <c r="V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90.734435258287746</v>
      </c>
    </row>
    <row r="18" spans="1:22" x14ac:dyDescent="0.45">
      <c r="A18" s="11" t="s">
        <v>756</v>
      </c>
      <c r="B18" s="11">
        <v>1940</v>
      </c>
      <c r="C18" s="11" t="str">
        <f>VLOOKUP(Table10[[#This Row],[Name]], Rooke_Full_Seaosn[[Name]:[Team]], 2, FALSE)</f>
        <v>NYY</v>
      </c>
      <c r="D18" s="11">
        <v>11</v>
      </c>
      <c r="E18" s="11">
        <v>10</v>
      </c>
      <c r="F18" s="12">
        <v>0.90909090909090906</v>
      </c>
      <c r="G18" s="5">
        <f>_xlfn.RANK.EQ(VLOOKUP($A18,Rooke_Full_Seaosn[[Name]:[WHIP]], 6, FALSE),Rooke_Full_Seaosn[W],0)</f>
        <v>401</v>
      </c>
      <c r="H18" s="5">
        <f>_xlfn.RANK.EQ(VLOOKUP($A18,Rooke_Full_Seaosn[[Name]:[WHIP]], 7, FALSE),Rooke_Full_Seaosn[L],1)</f>
        <v>147</v>
      </c>
      <c r="I18" s="11">
        <f>_xlfn.RANK.EQ(VLOOKUP($A18,Rooke_Full_Seaosn[[Name]:[WHIP]], 8, FALSE),Rooke_Full_Seaosn[SV],0)</f>
        <v>225</v>
      </c>
      <c r="J18" s="11">
        <f>_xlfn.RANK.EQ(VLOOKUP($A18,Rooke_Full_Seaosn[[Name]:[WHIP]], 9, FALSE),Rooke_Full_Seaosn[IP],0)</f>
        <v>875</v>
      </c>
      <c r="K18" s="5">
        <f>_xlfn.RANK.EQ(VLOOKUP($A18,Rooke_Full_Seaosn[[Name]:[WHIP]], 10, FALSE),Rooke_Full_Seaosn[SO],0)</f>
        <v>1335</v>
      </c>
      <c r="L18" s="5">
        <f>_xlfn.RANK.EQ(VLOOKUP($A18,Rooke_Full_Seaosn[[Name]:[WHIP]], 11, FALSE),Rooke_Full_Seaosn[K/9],0)</f>
        <v>1452</v>
      </c>
      <c r="M18" s="5">
        <f>_xlfn.RANK.EQ(VLOOKUP($A18,Rooke_Full_Seaosn[[Name]:[WHIP]], 12, FALSE),Rooke_Full_Seaosn[BB/9],1)</f>
        <v>9</v>
      </c>
      <c r="N18" s="11">
        <f>_xlfn.RANK.EQ(VLOOKUP($A18,Rooke_Full_Seaosn[[Name]:[WHIP]], 13, FALSE),Rooke_Full_Seaosn[HR/9],1)</f>
        <v>190</v>
      </c>
      <c r="O18" s="5">
        <f>_xlfn.RANK.EQ(VLOOKUP($A18,Rooke_Full_Seaosn[[Name]:[WHIP]], 14, FALSE),Rooke_Full_Seaosn[AVG],1)</f>
        <v>197</v>
      </c>
      <c r="P18" s="11">
        <f>_xlfn.RANK.EQ(VLOOKUP($A18,Rooke_Full_Seaosn[[Name]:[WHIP]], 15, FALSE),Rooke_Full_Seaosn[BABIP],1)</f>
        <v>96</v>
      </c>
      <c r="Q18" s="5">
        <f>_xlfn.RANK.EQ(VLOOKUP($A18,Rooke_Full_Seaosn[[Name]:[WHIP]], 16, FALSE),Rooke_Full_Seaosn[ERA],1)</f>
        <v>7</v>
      </c>
      <c r="R18" s="11">
        <f>_xlfn.RANK.EQ(VLOOKUP($A18,Rooke_Full_Seaosn[[Name]:[WHIP]], 17, FALSE),Rooke_Full_Seaosn[FIP],1)</f>
        <v>85</v>
      </c>
      <c r="S18" s="5">
        <f>_xlfn.RANK.EQ(VLOOKUP($A18,Rooke_Full_Seaosn[[Name]:[WHIP]], 18,FALSE),Rooke_Full_Seaosn[WAR],0)</f>
        <v>259</v>
      </c>
      <c r="T18" s="5">
        <f>_xlfn.RANK.EQ(VLOOKUP($A18,Rooke_Full_Seaosn[[Name]:[WHIP]], 19, FALSE),Rooke_Full_Seaosn[WAR/162],0)</f>
        <v>11</v>
      </c>
      <c r="U18" s="5">
        <f>_xlfn.RANK.EQ(VLOOKUP($A18,Rooke_Full_Seaosn[[Name]:[WHIP]], 20, FALSE),Rooke_Full_Seaosn[WHIP],1)</f>
        <v>11</v>
      </c>
      <c r="V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92.210451804469699</v>
      </c>
    </row>
    <row r="19" spans="1:22" x14ac:dyDescent="0.45">
      <c r="A19" s="11" t="s">
        <v>770</v>
      </c>
      <c r="B19" s="11">
        <v>1984</v>
      </c>
      <c r="C19" s="11" t="str">
        <f>VLOOKUP(Table10[[#This Row],[Name]], Rooke_Full_Seaosn[[Name]:[Team]], 2, FALSE)</f>
        <v>LAD</v>
      </c>
      <c r="D19" s="11">
        <v>10</v>
      </c>
      <c r="E19" s="11">
        <v>10</v>
      </c>
      <c r="F19" s="12">
        <v>1</v>
      </c>
      <c r="G19" s="5">
        <f>_xlfn.RANK.EQ(VLOOKUP($A19,Rooke_Full_Seaosn[[Name]:[WHIP]], 6, FALSE),Rooke_Full_Seaosn[W],0)</f>
        <v>401</v>
      </c>
      <c r="H19" s="5">
        <f>_xlfn.RANK.EQ(VLOOKUP($A19,Rooke_Full_Seaosn[[Name]:[WHIP]], 7, FALSE),Rooke_Full_Seaosn[L],1)</f>
        <v>695</v>
      </c>
      <c r="I19" s="11">
        <f>_xlfn.RANK.EQ(VLOOKUP($A19,Rooke_Full_Seaosn[[Name]:[WHIP]], 8, FALSE),Rooke_Full_Seaosn[SV],0)</f>
        <v>225</v>
      </c>
      <c r="J19" s="11">
        <f>_xlfn.RANK.EQ(VLOOKUP($A19,Rooke_Full_Seaosn[[Name]:[WHIP]], 9, FALSE),Rooke_Full_Seaosn[IP],0)</f>
        <v>463</v>
      </c>
      <c r="K19" s="5">
        <f>_xlfn.RANK.EQ(VLOOKUP($A19,Rooke_Full_Seaosn[[Name]:[WHIP]], 10, FALSE),Rooke_Full_Seaosn[SO],0)</f>
        <v>261</v>
      </c>
      <c r="L19" s="5">
        <f>_xlfn.RANK.EQ(VLOOKUP($A19,Rooke_Full_Seaosn[[Name]:[WHIP]], 11, FALSE),Rooke_Full_Seaosn[K/9],0)</f>
        <v>479</v>
      </c>
      <c r="M19" s="5">
        <f>_xlfn.RANK.EQ(VLOOKUP($A19,Rooke_Full_Seaosn[[Name]:[WHIP]], 12, FALSE),Rooke_Full_Seaosn[BB/9],1)</f>
        <v>77</v>
      </c>
      <c r="N19" s="11">
        <f>_xlfn.RANK.EQ(VLOOKUP($A19,Rooke_Full_Seaosn[[Name]:[WHIP]], 13, FALSE),Rooke_Full_Seaosn[HR/9],1)</f>
        <v>136</v>
      </c>
      <c r="O19" s="5">
        <f>_xlfn.RANK.EQ(VLOOKUP($A19,Rooke_Full_Seaosn[[Name]:[WHIP]], 14, FALSE),Rooke_Full_Seaosn[AVG],1)</f>
        <v>66</v>
      </c>
      <c r="P19" s="11">
        <f>_xlfn.RANK.EQ(VLOOKUP($A19,Rooke_Full_Seaosn[[Name]:[WHIP]], 15, FALSE),Rooke_Full_Seaosn[BABIP],1)</f>
        <v>158</v>
      </c>
      <c r="Q19" s="5">
        <f>_xlfn.RANK.EQ(VLOOKUP($A19,Rooke_Full_Seaosn[[Name]:[WHIP]], 16, FALSE),Rooke_Full_Seaosn[ERA],1)</f>
        <v>27</v>
      </c>
      <c r="R19" s="11">
        <f>_xlfn.RANK.EQ(VLOOKUP($A19,Rooke_Full_Seaosn[[Name]:[WHIP]], 17, FALSE),Rooke_Full_Seaosn[FIP],1)</f>
        <v>12</v>
      </c>
      <c r="S19" s="5">
        <f>_xlfn.RANK.EQ(VLOOKUP($A19,Rooke_Full_Seaosn[[Name]:[WHIP]], 18,FALSE),Rooke_Full_Seaosn[WAR],0)</f>
        <v>50</v>
      </c>
      <c r="T19" s="5">
        <f>_xlfn.RANK.EQ(VLOOKUP($A19,Rooke_Full_Seaosn[[Name]:[WHIP]], 19, FALSE),Rooke_Full_Seaosn[WAR/162],0)</f>
        <v>19</v>
      </c>
      <c r="U19" s="5">
        <f>_xlfn.RANK.EQ(VLOOKUP($A19,Rooke_Full_Seaosn[[Name]:[WHIP]], 20, FALSE),Rooke_Full_Seaosn[WHIP],1)</f>
        <v>12</v>
      </c>
      <c r="V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94.111099523339135</v>
      </c>
    </row>
    <row r="20" spans="1:22" x14ac:dyDescent="0.45">
      <c r="A20" s="11" t="s">
        <v>389</v>
      </c>
      <c r="B20" s="11">
        <v>1966</v>
      </c>
      <c r="C20" s="11" t="str">
        <f>VLOOKUP(Table10[[#This Row],[Name]], Rooke_Full_Seaosn[[Name]:[Team]], 2, FALSE)</f>
        <v>KCA</v>
      </c>
      <c r="D20" s="11">
        <v>12</v>
      </c>
      <c r="E20" s="11">
        <v>9</v>
      </c>
      <c r="F20" s="12">
        <v>0.75</v>
      </c>
      <c r="G20" s="5">
        <f>_xlfn.RANK.EQ(VLOOKUP($A20,Rooke_Full_Seaosn[[Name]:[WHIP]], 6, FALSE),Rooke_Full_Seaosn[W],0)</f>
        <v>174</v>
      </c>
      <c r="H20" s="5">
        <f>_xlfn.RANK.EQ(VLOOKUP($A20,Rooke_Full_Seaosn[[Name]:[WHIP]], 7, FALSE),Rooke_Full_Seaosn[L],1)</f>
        <v>7</v>
      </c>
      <c r="I20" s="11">
        <f>_xlfn.RANK.EQ(VLOOKUP($A20,Rooke_Full_Seaosn[[Name]:[WHIP]], 8, FALSE),Rooke_Full_Seaosn[SV],0)</f>
        <v>94</v>
      </c>
      <c r="J20" s="11">
        <f>_xlfn.RANK.EQ(VLOOKUP($A20,Rooke_Full_Seaosn[[Name]:[WHIP]], 9, FALSE),Rooke_Full_Seaosn[IP],0)</f>
        <v>616</v>
      </c>
      <c r="K20" s="5">
        <f>_xlfn.RANK.EQ(VLOOKUP($A20,Rooke_Full_Seaosn[[Name]:[WHIP]], 10, FALSE),Rooke_Full_Seaosn[SO],0)</f>
        <v>345</v>
      </c>
      <c r="L20" s="5">
        <f>_xlfn.RANK.EQ(VLOOKUP($A20,Rooke_Full_Seaosn[[Name]:[WHIP]], 11, FALSE),Rooke_Full_Seaosn[K/9],0)</f>
        <v>409</v>
      </c>
      <c r="M20" s="5">
        <f>_xlfn.RANK.EQ(VLOOKUP($A20,Rooke_Full_Seaosn[[Name]:[WHIP]], 12, FALSE),Rooke_Full_Seaosn[BB/9],1)</f>
        <v>832</v>
      </c>
      <c r="N20" s="11">
        <f>_xlfn.RANK.EQ(VLOOKUP($A20,Rooke_Full_Seaosn[[Name]:[WHIP]], 13, FALSE),Rooke_Full_Seaosn[HR/9],1)</f>
        <v>266</v>
      </c>
      <c r="O20" s="5">
        <f>_xlfn.RANK.EQ(VLOOKUP($A20,Rooke_Full_Seaosn[[Name]:[WHIP]], 14, FALSE),Rooke_Full_Seaosn[AVG],1)</f>
        <v>54</v>
      </c>
      <c r="P20" s="11">
        <f>_xlfn.RANK.EQ(VLOOKUP($A20,Rooke_Full_Seaosn[[Name]:[WHIP]], 15, FALSE),Rooke_Full_Seaosn[BABIP],1)</f>
        <v>131</v>
      </c>
      <c r="Q20" s="5">
        <f>_xlfn.RANK.EQ(VLOOKUP($A20,Rooke_Full_Seaosn[[Name]:[WHIP]], 16, FALSE),Rooke_Full_Seaosn[ERA],1)</f>
        <v>18</v>
      </c>
      <c r="R20" s="11">
        <f>_xlfn.RANK.EQ(VLOOKUP($A20,Rooke_Full_Seaosn[[Name]:[WHIP]], 17, FALSE),Rooke_Full_Seaosn[FIP],1)</f>
        <v>35</v>
      </c>
      <c r="S20" s="5">
        <f>_xlfn.RANK.EQ(VLOOKUP($A20,Rooke_Full_Seaosn[[Name]:[WHIP]], 18,FALSE),Rooke_Full_Seaosn[WAR],0)</f>
        <v>144</v>
      </c>
      <c r="T20" s="5">
        <f>_xlfn.RANK.EQ(VLOOKUP($A20,Rooke_Full_Seaosn[[Name]:[WHIP]], 19, FALSE),Rooke_Full_Seaosn[WAR/162],0)</f>
        <v>38</v>
      </c>
      <c r="U20" s="5">
        <f>_xlfn.RANK.EQ(VLOOKUP($A20,Rooke_Full_Seaosn[[Name]:[WHIP]], 20, FALSE),Rooke_Full_Seaosn[WHIP],1)</f>
        <v>107</v>
      </c>
      <c r="V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97.960482351822023</v>
      </c>
    </row>
    <row r="21" spans="1:22" x14ac:dyDescent="0.45">
      <c r="A21" s="11" t="s">
        <v>33</v>
      </c>
      <c r="B21" s="11">
        <v>1955</v>
      </c>
      <c r="C21" s="11" t="str">
        <f>VLOOKUP(Table10[[#This Row],[Name]], Rooke_Full_Seaosn[[Name]:[Team]], 2, FALSE)</f>
        <v>CLE</v>
      </c>
      <c r="D21" s="11">
        <v>15</v>
      </c>
      <c r="E21" s="11">
        <v>15</v>
      </c>
      <c r="F21" s="12">
        <v>1</v>
      </c>
      <c r="G21" s="5">
        <f>_xlfn.RANK.EQ(VLOOKUP($A21,Rooke_Full_Seaosn[[Name]:[WHIP]], 6, FALSE),Rooke_Full_Seaosn[W],0)</f>
        <v>49</v>
      </c>
      <c r="H21" s="5">
        <f>_xlfn.RANK.EQ(VLOOKUP($A21,Rooke_Full_Seaosn[[Name]:[WHIP]], 7, FALSE),Rooke_Full_Seaosn[L],1)</f>
        <v>1341</v>
      </c>
      <c r="I21" s="11">
        <f>_xlfn.RANK.EQ(VLOOKUP($A21,Rooke_Full_Seaosn[[Name]:[WHIP]], 8, FALSE),Rooke_Full_Seaosn[SV],0)</f>
        <v>225</v>
      </c>
      <c r="J21" s="11">
        <f>_xlfn.RANK.EQ(VLOOKUP($A21,Rooke_Full_Seaosn[[Name]:[WHIP]], 9, FALSE),Rooke_Full_Seaosn[IP],0)</f>
        <v>69</v>
      </c>
      <c r="K21" s="5">
        <f>_xlfn.RANK.EQ(VLOOKUP($A21,Rooke_Full_Seaosn[[Name]:[WHIP]], 10, FALSE),Rooke_Full_Seaosn[SO],0)</f>
        <v>2</v>
      </c>
      <c r="L21" s="5">
        <f>_xlfn.RANK.EQ(VLOOKUP($A21,Rooke_Full_Seaosn[[Name]:[WHIP]], 11, FALSE),Rooke_Full_Seaosn[K/9],0)</f>
        <v>61</v>
      </c>
      <c r="M21" s="5">
        <f>_xlfn.RANK.EQ(VLOOKUP($A21,Rooke_Full_Seaosn[[Name]:[WHIP]], 12, FALSE),Rooke_Full_Seaosn[BB/9],1)</f>
        <v>1669</v>
      </c>
      <c r="N21" s="11">
        <f>_xlfn.RANK.EQ(VLOOKUP($A21,Rooke_Full_Seaosn[[Name]:[WHIP]], 13, FALSE),Rooke_Full_Seaosn[HR/9],1)</f>
        <v>622</v>
      </c>
      <c r="O21" s="5">
        <f>_xlfn.RANK.EQ(VLOOKUP($A21,Rooke_Full_Seaosn[[Name]:[WHIP]], 14, FALSE),Rooke_Full_Seaosn[AVG],1)</f>
        <v>21</v>
      </c>
      <c r="P21" s="11">
        <f>_xlfn.RANK.EQ(VLOOKUP($A21,Rooke_Full_Seaosn[[Name]:[WHIP]], 15, FALSE),Rooke_Full_Seaosn[BABIP],1)</f>
        <v>190</v>
      </c>
      <c r="Q21" s="5">
        <f>_xlfn.RANK.EQ(VLOOKUP($A21,Rooke_Full_Seaosn[[Name]:[WHIP]], 16, FALSE),Rooke_Full_Seaosn[ERA],1)</f>
        <v>156</v>
      </c>
      <c r="R21" s="11">
        <f>_xlfn.RANK.EQ(VLOOKUP($A21,Rooke_Full_Seaosn[[Name]:[WHIP]], 17, FALSE),Rooke_Full_Seaosn[FIP],1)</f>
        <v>169</v>
      </c>
      <c r="S21" s="5">
        <f>_xlfn.RANK.EQ(VLOOKUP($A21,Rooke_Full_Seaosn[[Name]:[WHIP]], 18,FALSE),Rooke_Full_Seaosn[WAR],0)</f>
        <v>22</v>
      </c>
      <c r="T21" s="5">
        <f>_xlfn.RANK.EQ(VLOOKUP($A21,Rooke_Full_Seaosn[[Name]:[WHIP]], 19, FALSE),Rooke_Full_Seaosn[WAR/162],0)</f>
        <v>108</v>
      </c>
      <c r="U21" s="5">
        <f>_xlfn.RANK.EQ(VLOOKUP($A21,Rooke_Full_Seaosn[[Name]:[WHIP]], 20, FALSE),Rooke_Full_Seaosn[WHIP],1)</f>
        <v>793</v>
      </c>
      <c r="V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98.104844603344219</v>
      </c>
    </row>
    <row r="22" spans="1:22" x14ac:dyDescent="0.45">
      <c r="A22" s="11" t="s">
        <v>778</v>
      </c>
      <c r="B22" s="11">
        <v>1966</v>
      </c>
      <c r="C22" s="11" t="str">
        <f>VLOOKUP(Table10[[#This Row],[Name]], Rooke_Full_Seaosn[[Name]:[Team]], 2, FALSE)</f>
        <v>ATL</v>
      </c>
      <c r="D22" s="11">
        <v>29</v>
      </c>
      <c r="E22" s="11">
        <v>16</v>
      </c>
      <c r="F22" s="12">
        <v>0.55172413793103448</v>
      </c>
      <c r="G22" s="5">
        <f>_xlfn.RANK.EQ(VLOOKUP($A22,Rooke_Full_Seaosn[[Name]:[WHIP]], 6, FALSE),Rooke_Full_Seaosn[W],0)</f>
        <v>735</v>
      </c>
      <c r="H22" s="5">
        <f>_xlfn.RANK.EQ(VLOOKUP($A22,Rooke_Full_Seaosn[[Name]:[WHIP]], 7, FALSE),Rooke_Full_Seaosn[L],1)</f>
        <v>45</v>
      </c>
      <c r="I22" s="11">
        <f>_xlfn.RANK.EQ(VLOOKUP($A22,Rooke_Full_Seaosn[[Name]:[WHIP]], 8, FALSE),Rooke_Full_Seaosn[SV],0)</f>
        <v>225</v>
      </c>
      <c r="J22" s="11">
        <f>_xlfn.RANK.EQ(VLOOKUP($A22,Rooke_Full_Seaosn[[Name]:[WHIP]], 9, FALSE),Rooke_Full_Seaosn[IP],0)</f>
        <v>1376</v>
      </c>
      <c r="K22" s="5">
        <f>_xlfn.RANK.EQ(VLOOKUP($A22,Rooke_Full_Seaosn[[Name]:[WHIP]], 10, FALSE),Rooke_Full_Seaosn[SO],0)</f>
        <v>1238</v>
      </c>
      <c r="L22" s="5">
        <f>_xlfn.RANK.EQ(VLOOKUP($A22,Rooke_Full_Seaosn[[Name]:[WHIP]], 11, FALSE),Rooke_Full_Seaosn[K/9],0)</f>
        <v>676</v>
      </c>
      <c r="M22" s="5">
        <f>_xlfn.RANK.EQ(VLOOKUP($A22,Rooke_Full_Seaosn[[Name]:[WHIP]], 12, FALSE),Rooke_Full_Seaosn[BB/9],1)</f>
        <v>53</v>
      </c>
      <c r="N22" s="11">
        <f>_xlfn.RANK.EQ(VLOOKUP($A22,Rooke_Full_Seaosn[[Name]:[WHIP]], 13, FALSE),Rooke_Full_Seaosn[HR/9],1)</f>
        <v>31</v>
      </c>
      <c r="O22" s="5">
        <f>_xlfn.RANK.EQ(VLOOKUP($A22,Rooke_Full_Seaosn[[Name]:[WHIP]], 14, FALSE),Rooke_Full_Seaosn[AVG],1)</f>
        <v>62</v>
      </c>
      <c r="P22" s="11">
        <f>_xlfn.RANK.EQ(VLOOKUP($A22,Rooke_Full_Seaosn[[Name]:[WHIP]], 15, FALSE),Rooke_Full_Seaosn[BABIP],1)</f>
        <v>149</v>
      </c>
      <c r="Q22" s="5">
        <f>_xlfn.RANK.EQ(VLOOKUP($A22,Rooke_Full_Seaosn[[Name]:[WHIP]], 16, FALSE),Rooke_Full_Seaosn[ERA],1)</f>
        <v>37</v>
      </c>
      <c r="R22" s="11">
        <f>_xlfn.RANK.EQ(VLOOKUP($A22,Rooke_Full_Seaosn[[Name]:[WHIP]], 17, FALSE),Rooke_Full_Seaosn[FIP],1)</f>
        <v>3</v>
      </c>
      <c r="S22" s="5">
        <f>_xlfn.RANK.EQ(VLOOKUP($A22,Rooke_Full_Seaosn[[Name]:[WHIP]], 18,FALSE),Rooke_Full_Seaosn[WAR],0)</f>
        <v>384</v>
      </c>
      <c r="T22" s="5">
        <f>_xlfn.RANK.EQ(VLOOKUP($A22,Rooke_Full_Seaosn[[Name]:[WHIP]], 19, FALSE),Rooke_Full_Seaosn[WAR/162],0)</f>
        <v>15</v>
      </c>
      <c r="U22" s="5">
        <f>_xlfn.RANK.EQ(VLOOKUP($A22,Rooke_Full_Seaosn[[Name]:[WHIP]], 20, FALSE),Rooke_Full_Seaosn[WHIP],1)</f>
        <v>5</v>
      </c>
      <c r="V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99.688003082656792</v>
      </c>
    </row>
    <row r="23" spans="1:22" x14ac:dyDescent="0.45">
      <c r="A23" s="11" t="s">
        <v>385</v>
      </c>
      <c r="B23" s="11">
        <v>1975</v>
      </c>
      <c r="C23" s="11" t="str">
        <f>VLOOKUP(Table10[[#This Row],[Name]], Rooke_Full_Seaosn[[Name]:[Team]], 2, FALSE)</f>
        <v>SFG</v>
      </c>
      <c r="D23" s="11">
        <v>8</v>
      </c>
      <c r="E23" s="11">
        <v>7</v>
      </c>
      <c r="F23" s="12">
        <v>0.875</v>
      </c>
      <c r="G23" s="5">
        <f>_xlfn.RANK.EQ(VLOOKUP($A23,Rooke_Full_Seaosn[[Name]:[WHIP]], 6, FALSE),Rooke_Full_Seaosn[W],0)</f>
        <v>65</v>
      </c>
      <c r="H23" s="5">
        <f>_xlfn.RANK.EQ(VLOOKUP($A23,Rooke_Full_Seaosn[[Name]:[WHIP]], 7, FALSE),Rooke_Full_Seaosn[L],1)</f>
        <v>1209</v>
      </c>
      <c r="I23" s="11">
        <f>_xlfn.RANK.EQ(VLOOKUP($A23,Rooke_Full_Seaosn[[Name]:[WHIP]], 8, FALSE),Rooke_Full_Seaosn[SV],0)</f>
        <v>225</v>
      </c>
      <c r="J23" s="11">
        <f>_xlfn.RANK.EQ(VLOOKUP($A23,Rooke_Full_Seaosn[[Name]:[WHIP]], 9, FALSE),Rooke_Full_Seaosn[IP],0)</f>
        <v>41</v>
      </c>
      <c r="K23" s="5">
        <f>_xlfn.RANK.EQ(VLOOKUP($A23,Rooke_Full_Seaosn[[Name]:[WHIP]], 10, FALSE),Rooke_Full_Seaosn[SO],0)</f>
        <v>6</v>
      </c>
      <c r="L23" s="5">
        <f>_xlfn.RANK.EQ(VLOOKUP($A23,Rooke_Full_Seaosn[[Name]:[WHIP]], 11, FALSE),Rooke_Full_Seaosn[K/9],0)</f>
        <v>223</v>
      </c>
      <c r="M23" s="5">
        <f>_xlfn.RANK.EQ(VLOOKUP($A23,Rooke_Full_Seaosn[[Name]:[WHIP]], 12, FALSE),Rooke_Full_Seaosn[BB/9],1)</f>
        <v>727</v>
      </c>
      <c r="N23" s="11">
        <f>_xlfn.RANK.EQ(VLOOKUP($A23,Rooke_Full_Seaosn[[Name]:[WHIP]], 13, FALSE),Rooke_Full_Seaosn[HR/9],1)</f>
        <v>252</v>
      </c>
      <c r="O23" s="5">
        <f>_xlfn.RANK.EQ(VLOOKUP($A23,Rooke_Full_Seaosn[[Name]:[WHIP]], 14, FALSE),Rooke_Full_Seaosn[AVG],1)</f>
        <v>262</v>
      </c>
      <c r="P23" s="11">
        <f>_xlfn.RANK.EQ(VLOOKUP($A23,Rooke_Full_Seaosn[[Name]:[WHIP]], 15, FALSE),Rooke_Full_Seaosn[BABIP],1)</f>
        <v>884</v>
      </c>
      <c r="Q23" s="5">
        <f>_xlfn.RANK.EQ(VLOOKUP($A23,Rooke_Full_Seaosn[[Name]:[WHIP]], 16, FALSE),Rooke_Full_Seaosn[ERA],1)</f>
        <v>169</v>
      </c>
      <c r="R23" s="11">
        <f>_xlfn.RANK.EQ(VLOOKUP($A23,Rooke_Full_Seaosn[[Name]:[WHIP]], 17, FALSE),Rooke_Full_Seaosn[FIP],1)</f>
        <v>19</v>
      </c>
      <c r="S23" s="5">
        <f>_xlfn.RANK.EQ(VLOOKUP($A23,Rooke_Full_Seaosn[[Name]:[WHIP]], 18,FALSE),Rooke_Full_Seaosn[WAR],0)</f>
        <v>4</v>
      </c>
      <c r="T23" s="5">
        <f>_xlfn.RANK.EQ(VLOOKUP($A23,Rooke_Full_Seaosn[[Name]:[WHIP]], 19, FALSE),Rooke_Full_Seaosn[WAR/162],0)</f>
        <v>27</v>
      </c>
      <c r="U23" s="5">
        <f>_xlfn.RANK.EQ(VLOOKUP($A23,Rooke_Full_Seaosn[[Name]:[WHIP]], 20, FALSE),Rooke_Full_Seaosn[WHIP],1)</f>
        <v>302</v>
      </c>
      <c r="V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100.9938405362026</v>
      </c>
    </row>
    <row r="24" spans="1:22" x14ac:dyDescent="0.45">
      <c r="A24" s="11" t="s">
        <v>207</v>
      </c>
      <c r="B24" s="11">
        <v>1981</v>
      </c>
      <c r="C24" s="11" t="str">
        <f>VLOOKUP(Table10[[#This Row],[Name]], Rooke_Full_Seaosn[[Name]:[Team]], 2, FALSE)</f>
        <v>NYY</v>
      </c>
      <c r="D24" s="11">
        <v>11</v>
      </c>
      <c r="E24" s="11">
        <v>6</v>
      </c>
      <c r="F24" s="12">
        <v>0.54545454545454541</v>
      </c>
      <c r="G24" s="5">
        <f>_xlfn.RANK.EQ(VLOOKUP($A24,Rooke_Full_Seaosn[[Name]:[WHIP]], 6, FALSE),Rooke_Full_Seaosn[W],0)</f>
        <v>503</v>
      </c>
      <c r="H24" s="5">
        <f>_xlfn.RANK.EQ(VLOOKUP($A24,Rooke_Full_Seaosn[[Name]:[WHIP]], 7, FALSE),Rooke_Full_Seaosn[L],1)</f>
        <v>298</v>
      </c>
      <c r="I24" s="11">
        <f>_xlfn.RANK.EQ(VLOOKUP($A24,Rooke_Full_Seaosn[[Name]:[WHIP]], 8, FALSE),Rooke_Full_Seaosn[SV],0)</f>
        <v>225</v>
      </c>
      <c r="J24" s="11">
        <f>_xlfn.RANK.EQ(VLOOKUP($A24,Rooke_Full_Seaosn[[Name]:[WHIP]], 9, FALSE),Rooke_Full_Seaosn[IP],0)</f>
        <v>810</v>
      </c>
      <c r="K24" s="5">
        <f>_xlfn.RANK.EQ(VLOOKUP($A24,Rooke_Full_Seaosn[[Name]:[WHIP]], 10, FALSE),Rooke_Full_Seaosn[SO],0)</f>
        <v>423</v>
      </c>
      <c r="L24" s="5">
        <f>_xlfn.RANK.EQ(VLOOKUP($A24,Rooke_Full_Seaosn[[Name]:[WHIP]], 11, FALSE),Rooke_Full_Seaosn[K/9],0)</f>
        <v>281</v>
      </c>
      <c r="M24" s="5">
        <f>_xlfn.RANK.EQ(VLOOKUP($A24,Rooke_Full_Seaosn[[Name]:[WHIP]], 12, FALSE),Rooke_Full_Seaosn[BB/9],1)</f>
        <v>773</v>
      </c>
      <c r="N24" s="11">
        <f>_xlfn.RANK.EQ(VLOOKUP($A24,Rooke_Full_Seaosn[[Name]:[WHIP]], 13, FALSE),Rooke_Full_Seaosn[HR/9],1)</f>
        <v>15</v>
      </c>
      <c r="O24" s="5">
        <f>_xlfn.RANK.EQ(VLOOKUP($A24,Rooke_Full_Seaosn[[Name]:[WHIP]], 14, FALSE),Rooke_Full_Seaosn[AVG],1)</f>
        <v>33</v>
      </c>
      <c r="P24" s="11">
        <f>_xlfn.RANK.EQ(VLOOKUP($A24,Rooke_Full_Seaosn[[Name]:[WHIP]], 15, FALSE),Rooke_Full_Seaosn[BABIP],1)</f>
        <v>220</v>
      </c>
      <c r="Q24" s="5">
        <f>_xlfn.RANK.EQ(VLOOKUP($A24,Rooke_Full_Seaosn[[Name]:[WHIP]], 16, FALSE),Rooke_Full_Seaosn[ERA],1)</f>
        <v>16</v>
      </c>
      <c r="R24" s="11">
        <f>_xlfn.RANK.EQ(VLOOKUP($A24,Rooke_Full_Seaosn[[Name]:[WHIP]], 17, FALSE),Rooke_Full_Seaosn[FIP],1)</f>
        <v>6</v>
      </c>
      <c r="S24" s="5">
        <f>_xlfn.RANK.EQ(VLOOKUP($A24,Rooke_Full_Seaosn[[Name]:[WHIP]], 18,FALSE),Rooke_Full_Seaosn[WAR],0)</f>
        <v>81</v>
      </c>
      <c r="T24" s="5">
        <f>_xlfn.RANK.EQ(VLOOKUP($A24,Rooke_Full_Seaosn[[Name]:[WHIP]], 19, FALSE),Rooke_Full_Seaosn[WAR/162],0)</f>
        <v>4</v>
      </c>
      <c r="U24" s="5">
        <f>_xlfn.RANK.EQ(VLOOKUP($A24,Rooke_Full_Seaosn[[Name]:[WHIP]], 20, FALSE),Rooke_Full_Seaosn[WHIP],1)</f>
        <v>57</v>
      </c>
      <c r="V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102.99269486674206</v>
      </c>
    </row>
    <row r="25" spans="1:22" x14ac:dyDescent="0.45">
      <c r="A25" s="11" t="s">
        <v>763</v>
      </c>
      <c r="B25" s="11">
        <v>1968</v>
      </c>
      <c r="C25" s="11" t="str">
        <f>VLOOKUP(Table10[[#This Row],[Name]], Rooke_Full_Seaosn[[Name]:[Team]], 2, FALSE)</f>
        <v>NYY</v>
      </c>
      <c r="D25" s="11">
        <v>8</v>
      </c>
      <c r="E25" s="11">
        <v>8</v>
      </c>
      <c r="F25" s="12">
        <v>1</v>
      </c>
      <c r="G25" s="5">
        <f>_xlfn.RANK.EQ(VLOOKUP($A25,Rooke_Full_Seaosn[[Name]:[WHIP]], 6, FALSE),Rooke_Full_Seaosn[W],0)</f>
        <v>36</v>
      </c>
      <c r="H25" s="5">
        <f>_xlfn.RANK.EQ(VLOOKUP($A25,Rooke_Full_Seaosn[[Name]:[WHIP]], 7, FALSE),Rooke_Full_Seaosn[L],1)</f>
        <v>1512</v>
      </c>
      <c r="I25" s="11">
        <f>_xlfn.RANK.EQ(VLOOKUP($A25,Rooke_Full_Seaosn[[Name]:[WHIP]], 8, FALSE),Rooke_Full_Seaosn[SV],0)</f>
        <v>225</v>
      </c>
      <c r="J25" s="11">
        <f>_xlfn.RANK.EQ(VLOOKUP($A25,Rooke_Full_Seaosn[[Name]:[WHIP]], 9, FALSE),Rooke_Full_Seaosn[IP],0)</f>
        <v>9</v>
      </c>
      <c r="K25" s="5">
        <f>_xlfn.RANK.EQ(VLOOKUP($A25,Rooke_Full_Seaosn[[Name]:[WHIP]], 10, FALSE),Rooke_Full_Seaosn[SO],0)</f>
        <v>49</v>
      </c>
      <c r="L25" s="5">
        <f>_xlfn.RANK.EQ(VLOOKUP($A25,Rooke_Full_Seaosn[[Name]:[WHIP]], 11, FALSE),Rooke_Full_Seaosn[K/9],0)</f>
        <v>831</v>
      </c>
      <c r="M25" s="5">
        <f>_xlfn.RANK.EQ(VLOOKUP($A25,Rooke_Full_Seaosn[[Name]:[WHIP]], 12, FALSE),Rooke_Full_Seaosn[BB/9],1)</f>
        <v>207</v>
      </c>
      <c r="N25" s="11">
        <f>_xlfn.RANK.EQ(VLOOKUP($A25,Rooke_Full_Seaosn[[Name]:[WHIP]], 13, FALSE),Rooke_Full_Seaosn[HR/9],1)</f>
        <v>321</v>
      </c>
      <c r="O25" s="5">
        <f>_xlfn.RANK.EQ(VLOOKUP($A25,Rooke_Full_Seaosn[[Name]:[WHIP]], 14, FALSE),Rooke_Full_Seaosn[AVG],1)</f>
        <v>129</v>
      </c>
      <c r="P25" s="11">
        <f>_xlfn.RANK.EQ(VLOOKUP($A25,Rooke_Full_Seaosn[[Name]:[WHIP]], 15, FALSE),Rooke_Full_Seaosn[BABIP],1)</f>
        <v>144</v>
      </c>
      <c r="Q25" s="5">
        <f>_xlfn.RANK.EQ(VLOOKUP($A25,Rooke_Full_Seaosn[[Name]:[WHIP]], 16, FALSE),Rooke_Full_Seaosn[ERA],1)</f>
        <v>17</v>
      </c>
      <c r="R25" s="11">
        <f>_xlfn.RANK.EQ(VLOOKUP($A25,Rooke_Full_Seaosn[[Name]:[WHIP]], 17, FALSE),Rooke_Full_Seaosn[FIP],1)</f>
        <v>22</v>
      </c>
      <c r="S25" s="5">
        <f>_xlfn.RANK.EQ(VLOOKUP($A25,Rooke_Full_Seaosn[[Name]:[WHIP]], 18,FALSE),Rooke_Full_Seaosn[WAR],0)</f>
        <v>20</v>
      </c>
      <c r="T25" s="5">
        <f>_xlfn.RANK.EQ(VLOOKUP($A25,Rooke_Full_Seaosn[[Name]:[WHIP]], 19, FALSE),Rooke_Full_Seaosn[WAR/162],0)</f>
        <v>168</v>
      </c>
      <c r="U25" s="5">
        <f>_xlfn.RANK.EQ(VLOOKUP($A25,Rooke_Full_Seaosn[[Name]:[WHIP]], 20, FALSE),Rooke_Full_Seaosn[WHIP],1)</f>
        <v>47</v>
      </c>
      <c r="V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104.73932019769767</v>
      </c>
    </row>
    <row r="26" spans="1:22" x14ac:dyDescent="0.45">
      <c r="A26" s="11" t="s">
        <v>242</v>
      </c>
      <c r="B26" s="11">
        <v>1952</v>
      </c>
      <c r="C26" s="11" t="str">
        <f>VLOOKUP(Table10[[#This Row],[Name]], Rooke_Full_Seaosn[[Name]:[Team]], 2, FALSE)</f>
        <v>STL</v>
      </c>
      <c r="D26" s="11">
        <v>15</v>
      </c>
      <c r="E26" s="11">
        <v>8</v>
      </c>
      <c r="F26" s="12">
        <v>0.53333333333333333</v>
      </c>
      <c r="G26" s="5">
        <f>_xlfn.RANK.EQ(VLOOKUP($A26,Rooke_Full_Seaosn[[Name]:[WHIP]], 6, FALSE),Rooke_Full_Seaosn[W],0)</f>
        <v>735</v>
      </c>
      <c r="H26" s="5">
        <f>_xlfn.RANK.EQ(VLOOKUP($A26,Rooke_Full_Seaosn[[Name]:[WHIP]], 7, FALSE),Rooke_Full_Seaosn[L],1)</f>
        <v>147</v>
      </c>
      <c r="I26" s="11">
        <f>_xlfn.RANK.EQ(VLOOKUP($A26,Rooke_Full_Seaosn[[Name]:[WHIP]], 8, FALSE),Rooke_Full_Seaosn[SV],0)</f>
        <v>225</v>
      </c>
      <c r="J26" s="11">
        <f>_xlfn.RANK.EQ(VLOOKUP($A26,Rooke_Full_Seaosn[[Name]:[WHIP]], 9, FALSE),Rooke_Full_Seaosn[IP],0)</f>
        <v>1002</v>
      </c>
      <c r="K26" s="5">
        <f>_xlfn.RANK.EQ(VLOOKUP($A26,Rooke_Full_Seaosn[[Name]:[WHIP]], 10, FALSE),Rooke_Full_Seaosn[SO],0)</f>
        <v>765</v>
      </c>
      <c r="L26" s="5">
        <f>_xlfn.RANK.EQ(VLOOKUP($A26,Rooke_Full_Seaosn[[Name]:[WHIP]], 11, FALSE),Rooke_Full_Seaosn[K/9],0)</f>
        <v>500</v>
      </c>
      <c r="M26" s="5">
        <f>_xlfn.RANK.EQ(VLOOKUP($A26,Rooke_Full_Seaosn[[Name]:[WHIP]], 12, FALSE),Rooke_Full_Seaosn[BB/9],1)</f>
        <v>389</v>
      </c>
      <c r="N26" s="11">
        <f>_xlfn.RANK.EQ(VLOOKUP($A26,Rooke_Full_Seaosn[[Name]:[WHIP]], 13, FALSE),Rooke_Full_Seaosn[HR/9],1)</f>
        <v>139</v>
      </c>
      <c r="O26" s="5">
        <f>_xlfn.RANK.EQ(VLOOKUP($A26,Rooke_Full_Seaosn[[Name]:[WHIP]], 14, FALSE),Rooke_Full_Seaosn[AVG],1)</f>
        <v>25</v>
      </c>
      <c r="P26" s="11">
        <f>_xlfn.RANK.EQ(VLOOKUP($A26,Rooke_Full_Seaosn[[Name]:[WHIP]], 15, FALSE),Rooke_Full_Seaosn[BABIP],1)</f>
        <v>69</v>
      </c>
      <c r="Q26" s="5">
        <f>_xlfn.RANK.EQ(VLOOKUP($A26,Rooke_Full_Seaosn[[Name]:[WHIP]], 16, FALSE),Rooke_Full_Seaosn[ERA],1)</f>
        <v>15</v>
      </c>
      <c r="R26" s="11">
        <f>_xlfn.RANK.EQ(VLOOKUP($A26,Rooke_Full_Seaosn[[Name]:[WHIP]], 17, FALSE),Rooke_Full_Seaosn[FIP],1)</f>
        <v>7</v>
      </c>
      <c r="S26" s="5">
        <f>_xlfn.RANK.EQ(VLOOKUP($A26,Rooke_Full_Seaosn[[Name]:[WHIP]], 18,FALSE),Rooke_Full_Seaosn[WAR],0)</f>
        <v>206</v>
      </c>
      <c r="T26" s="5">
        <f>_xlfn.RANK.EQ(VLOOKUP($A26,Rooke_Full_Seaosn[[Name]:[WHIP]], 19, FALSE),Rooke_Full_Seaosn[WAR/162],0)</f>
        <v>7</v>
      </c>
      <c r="U26" s="5">
        <f>_xlfn.RANK.EQ(VLOOKUP($A26,Rooke_Full_Seaosn[[Name]:[WHIP]], 20, FALSE),Rooke_Full_Seaosn[WHIP],1)</f>
        <v>24</v>
      </c>
      <c r="V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107.63148899880623</v>
      </c>
    </row>
    <row r="27" spans="1:22" x14ac:dyDescent="0.45">
      <c r="A27" s="11" t="s">
        <v>45</v>
      </c>
      <c r="B27" s="11">
        <v>2014</v>
      </c>
      <c r="C27" s="11" t="str">
        <f>VLOOKUP(Table10[[#This Row],[Name]], Rooke_Full_Seaosn[[Name]:[Team]], 2, FALSE)</f>
        <v>NYY</v>
      </c>
      <c r="D27" s="11">
        <v>12</v>
      </c>
      <c r="E27" s="11">
        <v>12</v>
      </c>
      <c r="F27" s="12">
        <v>1</v>
      </c>
      <c r="G27" s="5">
        <f>_xlfn.RANK.EQ(VLOOKUP($A27,Rooke_Full_Seaosn[[Name]:[WHIP]], 6, FALSE),Rooke_Full_Seaosn[W],0)</f>
        <v>123</v>
      </c>
      <c r="H27" s="5">
        <f>_xlfn.RANK.EQ(VLOOKUP($A27,Rooke_Full_Seaosn[[Name]:[WHIP]], 7, FALSE),Rooke_Full_Seaosn[L],1)</f>
        <v>492</v>
      </c>
      <c r="I27" s="11">
        <f>_xlfn.RANK.EQ(VLOOKUP($A27,Rooke_Full_Seaosn[[Name]:[WHIP]], 8, FALSE),Rooke_Full_Seaosn[SV],0)</f>
        <v>225</v>
      </c>
      <c r="J27" s="11">
        <f>_xlfn.RANK.EQ(VLOOKUP($A27,Rooke_Full_Seaosn[[Name]:[WHIP]], 9, FALSE),Rooke_Full_Seaosn[IP],0)</f>
        <v>541</v>
      </c>
      <c r="K27" s="5">
        <f>_xlfn.RANK.EQ(VLOOKUP($A27,Rooke_Full_Seaosn[[Name]:[WHIP]], 10, FALSE),Rooke_Full_Seaosn[SO],0)</f>
        <v>104</v>
      </c>
      <c r="L27" s="5">
        <f>_xlfn.RANK.EQ(VLOOKUP($A27,Rooke_Full_Seaosn[[Name]:[WHIP]], 11, FALSE),Rooke_Full_Seaosn[K/9],0)</f>
        <v>85</v>
      </c>
      <c r="M27" s="5">
        <f>_xlfn.RANK.EQ(VLOOKUP($A27,Rooke_Full_Seaosn[[Name]:[WHIP]], 12, FALSE),Rooke_Full_Seaosn[BB/9],1)</f>
        <v>15</v>
      </c>
      <c r="N27" s="11">
        <f>_xlfn.RANK.EQ(VLOOKUP($A27,Rooke_Full_Seaosn[[Name]:[WHIP]], 13, FALSE),Rooke_Full_Seaosn[HR/9],1)</f>
        <v>1030</v>
      </c>
      <c r="O27" s="5">
        <f>_xlfn.RANK.EQ(VLOOKUP($A27,Rooke_Full_Seaosn[[Name]:[WHIP]], 14, FALSE),Rooke_Full_Seaosn[AVG],1)</f>
        <v>421</v>
      </c>
      <c r="P27" s="11">
        <f>_xlfn.RANK.EQ(VLOOKUP($A27,Rooke_Full_Seaosn[[Name]:[WHIP]], 15, FALSE),Rooke_Full_Seaosn[BABIP],1)</f>
        <v>1171</v>
      </c>
      <c r="Q27" s="5">
        <f>_xlfn.RANK.EQ(VLOOKUP($A27,Rooke_Full_Seaosn[[Name]:[WHIP]], 16, FALSE),Rooke_Full_Seaosn[ERA],1)</f>
        <v>131</v>
      </c>
      <c r="R27" s="11">
        <f>_xlfn.RANK.EQ(VLOOKUP($A27,Rooke_Full_Seaosn[[Name]:[WHIP]], 17, FALSE),Rooke_Full_Seaosn[FIP],1)</f>
        <v>83</v>
      </c>
      <c r="S27" s="5">
        <f>_xlfn.RANK.EQ(VLOOKUP($A27,Rooke_Full_Seaosn[[Name]:[WHIP]], 18,FALSE),Rooke_Full_Seaosn[WAR],0)</f>
        <v>156</v>
      </c>
      <c r="T27" s="5">
        <f>_xlfn.RANK.EQ(VLOOKUP($A27,Rooke_Full_Seaosn[[Name]:[WHIP]], 19, FALSE),Rooke_Full_Seaosn[WAR/162],0)</f>
        <v>72</v>
      </c>
      <c r="U27" s="5">
        <f>_xlfn.RANK.EQ(VLOOKUP($A27,Rooke_Full_Seaosn[[Name]:[WHIP]], 20, FALSE),Rooke_Full_Seaosn[WHIP],1)</f>
        <v>43</v>
      </c>
      <c r="V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107.89200603693466</v>
      </c>
    </row>
    <row r="28" spans="1:22" x14ac:dyDescent="0.45">
      <c r="A28" s="11" t="s">
        <v>830</v>
      </c>
      <c r="B28" s="11">
        <v>1967</v>
      </c>
      <c r="C28" s="11" t="str">
        <f>VLOOKUP(Table10[[#This Row],[Name]], Rooke_Full_Seaosn[[Name]:[Team]], 2, FALSE)</f>
        <v>STL</v>
      </c>
      <c r="D28" s="11">
        <v>35</v>
      </c>
      <c r="E28" s="11">
        <v>35</v>
      </c>
      <c r="F28" s="12">
        <v>1</v>
      </c>
      <c r="G28" s="5">
        <f>_xlfn.RANK.EQ(VLOOKUP($A28,Rooke_Full_Seaosn[[Name]:[WHIP]], 6, FALSE),Rooke_Full_Seaosn[W],0)</f>
        <v>49</v>
      </c>
      <c r="H28" s="5">
        <f>_xlfn.RANK.EQ(VLOOKUP($A28,Rooke_Full_Seaosn[[Name]:[WHIP]], 7, FALSE),Rooke_Full_Seaosn[L],1)</f>
        <v>695</v>
      </c>
      <c r="I28" s="11">
        <f>_xlfn.RANK.EQ(VLOOKUP($A28,Rooke_Full_Seaosn[[Name]:[WHIP]], 8, FALSE),Rooke_Full_Seaosn[SV],0)</f>
        <v>21</v>
      </c>
      <c r="J28" s="11">
        <f>_xlfn.RANK.EQ(VLOOKUP($A28,Rooke_Full_Seaosn[[Name]:[WHIP]], 9, FALSE),Rooke_Full_Seaosn[IP],0)</f>
        <v>82</v>
      </c>
      <c r="K28" s="5">
        <f>_xlfn.RANK.EQ(VLOOKUP($A28,Rooke_Full_Seaosn[[Name]:[WHIP]], 10, FALSE),Rooke_Full_Seaosn[SO],0)</f>
        <v>50</v>
      </c>
      <c r="L28" s="5">
        <f>_xlfn.RANK.EQ(VLOOKUP($A28,Rooke_Full_Seaosn[[Name]:[WHIP]], 11, FALSE),Rooke_Full_Seaosn[K/9],0)</f>
        <v>506</v>
      </c>
      <c r="M28" s="5">
        <f>_xlfn.RANK.EQ(VLOOKUP($A28,Rooke_Full_Seaosn[[Name]:[WHIP]], 12, FALSE),Rooke_Full_Seaosn[BB/9],1)</f>
        <v>91</v>
      </c>
      <c r="N28" s="11">
        <f>_xlfn.RANK.EQ(VLOOKUP($A28,Rooke_Full_Seaosn[[Name]:[WHIP]], 13, FALSE),Rooke_Full_Seaosn[HR/9],1)</f>
        <v>878</v>
      </c>
      <c r="O28" s="5">
        <f>_xlfn.RANK.EQ(VLOOKUP($A28,Rooke_Full_Seaosn[[Name]:[WHIP]], 14, FALSE),Rooke_Full_Seaosn[AVG],1)</f>
        <v>44</v>
      </c>
      <c r="P28" s="11">
        <f>_xlfn.RANK.EQ(VLOOKUP($A28,Rooke_Full_Seaosn[[Name]:[WHIP]], 15, FALSE),Rooke_Full_Seaosn[BABIP],1)</f>
        <v>35</v>
      </c>
      <c r="Q28" s="5">
        <f>_xlfn.RANK.EQ(VLOOKUP($A28,Rooke_Full_Seaosn[[Name]:[WHIP]], 16, FALSE),Rooke_Full_Seaosn[ERA],1)</f>
        <v>99</v>
      </c>
      <c r="R28" s="11">
        <f>_xlfn.RANK.EQ(VLOOKUP($A28,Rooke_Full_Seaosn[[Name]:[WHIP]], 17, FALSE),Rooke_Full_Seaosn[FIP],1)</f>
        <v>96</v>
      </c>
      <c r="S28" s="5">
        <f>_xlfn.RANK.EQ(VLOOKUP($A28,Rooke_Full_Seaosn[[Name]:[WHIP]], 18,FALSE),Rooke_Full_Seaosn[WAR],0)</f>
        <v>150</v>
      </c>
      <c r="T28" s="5">
        <f>_xlfn.RANK.EQ(VLOOKUP($A28,Rooke_Full_Seaosn[[Name]:[WHIP]], 19, FALSE),Rooke_Full_Seaosn[WAR/162],0)</f>
        <v>500</v>
      </c>
      <c r="U28" s="5">
        <f>_xlfn.RANK.EQ(VLOOKUP($A28,Rooke_Full_Seaosn[[Name]:[WHIP]], 20, FALSE),Rooke_Full_Seaosn[WHIP],1)</f>
        <v>9</v>
      </c>
      <c r="V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108.71098835946363</v>
      </c>
    </row>
    <row r="29" spans="1:22" x14ac:dyDescent="0.45">
      <c r="A29" s="11" t="s">
        <v>165</v>
      </c>
      <c r="B29" s="11">
        <v>1966</v>
      </c>
      <c r="C29" s="11" t="str">
        <f>VLOOKUP(Table10[[#This Row],[Name]], Rooke_Full_Seaosn[[Name]:[Team]], 2, FALSE)</f>
        <v>LAD</v>
      </c>
      <c r="D29" s="11">
        <v>25</v>
      </c>
      <c r="E29" s="11">
        <v>25</v>
      </c>
      <c r="F29" s="12">
        <v>1</v>
      </c>
      <c r="G29" s="5">
        <f>_xlfn.RANK.EQ(VLOOKUP($A29,Rooke_Full_Seaosn[[Name]:[WHIP]], 6, FALSE),Rooke_Full_Seaosn[W],0)</f>
        <v>174</v>
      </c>
      <c r="H29" s="5">
        <f>_xlfn.RANK.EQ(VLOOKUP($A29,Rooke_Full_Seaosn[[Name]:[WHIP]], 7, FALSE),Rooke_Full_Seaosn[L],1)</f>
        <v>1512</v>
      </c>
      <c r="I29" s="11">
        <f>_xlfn.RANK.EQ(VLOOKUP($A29,Rooke_Full_Seaosn[[Name]:[WHIP]], 8, FALSE),Rooke_Full_Seaosn[SV],0)</f>
        <v>225</v>
      </c>
      <c r="J29" s="11">
        <f>_xlfn.RANK.EQ(VLOOKUP($A29,Rooke_Full_Seaosn[[Name]:[WHIP]], 9, FALSE),Rooke_Full_Seaosn[IP],0)</f>
        <v>73</v>
      </c>
      <c r="K29" s="5">
        <f>_xlfn.RANK.EQ(VLOOKUP($A29,Rooke_Full_Seaosn[[Name]:[WHIP]], 10, FALSE),Rooke_Full_Seaosn[SO],0)</f>
        <v>7</v>
      </c>
      <c r="L29" s="5">
        <f>_xlfn.RANK.EQ(VLOOKUP($A29,Rooke_Full_Seaosn[[Name]:[WHIP]], 11, FALSE),Rooke_Full_Seaosn[K/9],0)</f>
        <v>171</v>
      </c>
      <c r="M29" s="5">
        <f>_xlfn.RANK.EQ(VLOOKUP($A29,Rooke_Full_Seaosn[[Name]:[WHIP]], 12, FALSE),Rooke_Full_Seaosn[BB/9],1)</f>
        <v>131</v>
      </c>
      <c r="N29" s="11">
        <f>_xlfn.RANK.EQ(VLOOKUP($A29,Rooke_Full_Seaosn[[Name]:[WHIP]], 13, FALSE),Rooke_Full_Seaosn[HR/9],1)</f>
        <v>692</v>
      </c>
      <c r="O29" s="5">
        <f>_xlfn.RANK.EQ(VLOOKUP($A29,Rooke_Full_Seaosn[[Name]:[WHIP]], 14, FALSE),Rooke_Full_Seaosn[AVG],1)</f>
        <v>203</v>
      </c>
      <c r="P29" s="11">
        <f>_xlfn.RANK.EQ(VLOOKUP($A29,Rooke_Full_Seaosn[[Name]:[WHIP]], 15, FALSE),Rooke_Full_Seaosn[BABIP],1)</f>
        <v>611</v>
      </c>
      <c r="Q29" s="5">
        <f>_xlfn.RANK.EQ(VLOOKUP($A29,Rooke_Full_Seaosn[[Name]:[WHIP]], 16, FALSE),Rooke_Full_Seaosn[ERA],1)</f>
        <v>209</v>
      </c>
      <c r="R29" s="11">
        <f>_xlfn.RANK.EQ(VLOOKUP($A29,Rooke_Full_Seaosn[[Name]:[WHIP]], 17, FALSE),Rooke_Full_Seaosn[FIP],1)</f>
        <v>16</v>
      </c>
      <c r="S29" s="5">
        <f>_xlfn.RANK.EQ(VLOOKUP($A29,Rooke_Full_Seaosn[[Name]:[WHIP]], 18,FALSE),Rooke_Full_Seaosn[WAR],0)</f>
        <v>16</v>
      </c>
      <c r="T29" s="5">
        <f>_xlfn.RANK.EQ(VLOOKUP($A29,Rooke_Full_Seaosn[[Name]:[WHIP]], 19, FALSE),Rooke_Full_Seaosn[WAR/162],0)</f>
        <v>130</v>
      </c>
      <c r="U29" s="5">
        <f>_xlfn.RANK.EQ(VLOOKUP($A29,Rooke_Full_Seaosn[[Name]:[WHIP]], 20, FALSE),Rooke_Full_Seaosn[WHIP],1)</f>
        <v>66</v>
      </c>
      <c r="V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109.16203118128745</v>
      </c>
    </row>
    <row r="30" spans="1:22" x14ac:dyDescent="0.45">
      <c r="A30" s="11" t="s">
        <v>48</v>
      </c>
      <c r="B30" s="11">
        <v>2010</v>
      </c>
      <c r="C30" s="11" t="str">
        <f>VLOOKUP(Table10[[#This Row],[Name]], Rooke_Full_Seaosn[[Name]:[Team]], 2, FALSE)</f>
        <v>WSN</v>
      </c>
      <c r="D30" s="11">
        <v>7</v>
      </c>
      <c r="E30" s="11">
        <v>7</v>
      </c>
      <c r="F30" s="12">
        <v>1</v>
      </c>
      <c r="G30" s="5">
        <f>_xlfn.RANK.EQ(VLOOKUP($A30,Rooke_Full_Seaosn[[Name]:[WHIP]], 6, FALSE),Rooke_Full_Seaosn[W],0)</f>
        <v>889</v>
      </c>
      <c r="H30" s="5">
        <f>_xlfn.RANK.EQ(VLOOKUP($A30,Rooke_Full_Seaosn[[Name]:[WHIP]], 7, FALSE),Rooke_Full_Seaosn[L],1)</f>
        <v>147</v>
      </c>
      <c r="I30" s="11">
        <f>_xlfn.RANK.EQ(VLOOKUP($A30,Rooke_Full_Seaosn[[Name]:[WHIP]], 8, FALSE),Rooke_Full_Seaosn[SV],0)</f>
        <v>225</v>
      </c>
      <c r="J30" s="11">
        <f>_xlfn.RANK.EQ(VLOOKUP($A30,Rooke_Full_Seaosn[[Name]:[WHIP]], 9, FALSE),Rooke_Full_Seaosn[IP],0)</f>
        <v>1290</v>
      </c>
      <c r="K30" s="5">
        <f>_xlfn.RANK.EQ(VLOOKUP($A30,Rooke_Full_Seaosn[[Name]:[WHIP]], 10, FALSE),Rooke_Full_Seaosn[SO],0)</f>
        <v>396</v>
      </c>
      <c r="L30" s="5">
        <f>_xlfn.RANK.EQ(VLOOKUP($A30,Rooke_Full_Seaosn[[Name]:[WHIP]], 11, FALSE),Rooke_Full_Seaosn[K/9],0)</f>
        <v>4</v>
      </c>
      <c r="M30" s="5">
        <f>_xlfn.RANK.EQ(VLOOKUP($A30,Rooke_Full_Seaosn[[Name]:[WHIP]], 12, FALSE),Rooke_Full_Seaosn[BB/9],1)</f>
        <v>194</v>
      </c>
      <c r="N30" s="11">
        <f>_xlfn.RANK.EQ(VLOOKUP($A30,Rooke_Full_Seaosn[[Name]:[WHIP]], 13, FALSE),Rooke_Full_Seaosn[HR/9],1)</f>
        <v>567</v>
      </c>
      <c r="O30" s="5">
        <f>_xlfn.RANK.EQ(VLOOKUP($A30,Rooke_Full_Seaosn[[Name]:[WHIP]], 14, FALSE),Rooke_Full_Seaosn[AVG],1)</f>
        <v>139</v>
      </c>
      <c r="P30" s="11">
        <f>_xlfn.RANK.EQ(VLOOKUP($A30,Rooke_Full_Seaosn[[Name]:[WHIP]], 15, FALSE),Rooke_Full_Seaosn[BABIP],1)</f>
        <v>1463</v>
      </c>
      <c r="Q30" s="5">
        <f>_xlfn.RANK.EQ(VLOOKUP($A30,Rooke_Full_Seaosn[[Name]:[WHIP]], 16, FALSE),Rooke_Full_Seaosn[ERA],1)</f>
        <v>178</v>
      </c>
      <c r="R30" s="11">
        <f>_xlfn.RANK.EQ(VLOOKUP($A30,Rooke_Full_Seaosn[[Name]:[WHIP]], 17, FALSE),Rooke_Full_Seaosn[FIP],1)</f>
        <v>5</v>
      </c>
      <c r="S30" s="5">
        <f>_xlfn.RANK.EQ(VLOOKUP($A30,Rooke_Full_Seaosn[[Name]:[WHIP]], 18,FALSE),Rooke_Full_Seaosn[WAR],0)</f>
        <v>277</v>
      </c>
      <c r="T30" s="5">
        <f>_xlfn.RANK.EQ(VLOOKUP($A30,Rooke_Full_Seaosn[[Name]:[WHIP]], 19, FALSE),Rooke_Full_Seaosn[WAR/162],0)</f>
        <v>16</v>
      </c>
      <c r="U30" s="5">
        <f>_xlfn.RANK.EQ(VLOOKUP($A30,Rooke_Full_Seaosn[[Name]:[WHIP]], 20, FALSE),Rooke_Full_Seaosn[WHIP],1)</f>
        <v>59</v>
      </c>
      <c r="V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110.01863614566476</v>
      </c>
    </row>
    <row r="31" spans="1:22" x14ac:dyDescent="0.45">
      <c r="A31" s="11" t="s">
        <v>562</v>
      </c>
      <c r="B31" s="11">
        <v>1953</v>
      </c>
      <c r="C31" s="11" t="str">
        <f>VLOOKUP(Table10[[#This Row],[Name]], Rooke_Full_Seaosn[[Name]:[Team]], 2, FALSE)</f>
        <v>STL</v>
      </c>
      <c r="D31" s="11">
        <v>18</v>
      </c>
      <c r="E31" s="11">
        <v>18</v>
      </c>
      <c r="F31" s="12">
        <v>1</v>
      </c>
      <c r="G31" s="5">
        <f>_xlfn.RANK.EQ(VLOOKUP($A31,Rooke_Full_Seaosn[[Name]:[WHIP]], 6, FALSE),Rooke_Full_Seaosn[W],0)</f>
        <v>7</v>
      </c>
      <c r="H31" s="5">
        <f>_xlfn.RANK.EQ(VLOOKUP($A31,Rooke_Full_Seaosn[[Name]:[WHIP]], 7, FALSE),Rooke_Full_Seaosn[L],1)</f>
        <v>1209</v>
      </c>
      <c r="I31" s="11">
        <f>_xlfn.RANK.EQ(VLOOKUP($A31,Rooke_Full_Seaosn[[Name]:[WHIP]], 8, FALSE),Rooke_Full_Seaosn[SV],0)</f>
        <v>94</v>
      </c>
      <c r="J31" s="11">
        <f>_xlfn.RANK.EQ(VLOOKUP($A31,Rooke_Full_Seaosn[[Name]:[WHIP]], 9, FALSE),Rooke_Full_Seaosn[IP],0)</f>
        <v>25</v>
      </c>
      <c r="K31" s="5">
        <f>_xlfn.RANK.EQ(VLOOKUP($A31,Rooke_Full_Seaosn[[Name]:[WHIP]], 10, FALSE),Rooke_Full_Seaosn[SO],0)</f>
        <v>48</v>
      </c>
      <c r="L31" s="5">
        <f>_xlfn.RANK.EQ(VLOOKUP($A31,Rooke_Full_Seaosn[[Name]:[WHIP]], 11, FALSE),Rooke_Full_Seaosn[K/9],0)</f>
        <v>705</v>
      </c>
      <c r="M31" s="5">
        <f>_xlfn.RANK.EQ(VLOOKUP($A31,Rooke_Full_Seaosn[[Name]:[WHIP]], 12, FALSE),Rooke_Full_Seaosn[BB/9],1)</f>
        <v>281</v>
      </c>
      <c r="N31" s="11">
        <f>_xlfn.RANK.EQ(VLOOKUP($A31,Rooke_Full_Seaosn[[Name]:[WHIP]], 13, FALSE),Rooke_Full_Seaosn[HR/9],1)</f>
        <v>826</v>
      </c>
      <c r="O31" s="5">
        <f>_xlfn.RANK.EQ(VLOOKUP($A31,Rooke_Full_Seaosn[[Name]:[WHIP]], 14, FALSE),Rooke_Full_Seaosn[AVG],1)</f>
        <v>288</v>
      </c>
      <c r="P31" s="11">
        <f>_xlfn.RANK.EQ(VLOOKUP($A31,Rooke_Full_Seaosn[[Name]:[WHIP]], 15, FALSE),Rooke_Full_Seaosn[BABIP],1)</f>
        <v>259</v>
      </c>
      <c r="Q31" s="5">
        <f>_xlfn.RANK.EQ(VLOOKUP($A31,Rooke_Full_Seaosn[[Name]:[WHIP]], 16, FALSE),Rooke_Full_Seaosn[ERA],1)</f>
        <v>238</v>
      </c>
      <c r="R31" s="11">
        <f>_xlfn.RANK.EQ(VLOOKUP($A31,Rooke_Full_Seaosn[[Name]:[WHIP]], 17, FALSE),Rooke_Full_Seaosn[FIP],1)</f>
        <v>215</v>
      </c>
      <c r="S31" s="5">
        <f>_xlfn.RANK.EQ(VLOOKUP($A31,Rooke_Full_Seaosn[[Name]:[WHIP]], 18,FALSE),Rooke_Full_Seaosn[WAR],0)</f>
        <v>6</v>
      </c>
      <c r="T31" s="5">
        <f>_xlfn.RANK.EQ(VLOOKUP($A31,Rooke_Full_Seaosn[[Name]:[WHIP]], 19, FALSE),Rooke_Full_Seaosn[WAR/162],0)</f>
        <v>59</v>
      </c>
      <c r="U31" s="5">
        <f>_xlfn.RANK.EQ(VLOOKUP($A31,Rooke_Full_Seaosn[[Name]:[WHIP]], 20, FALSE),Rooke_Full_Seaosn[WHIP],1)</f>
        <v>144</v>
      </c>
      <c r="V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110.89184810359326</v>
      </c>
    </row>
    <row r="32" spans="1:22" x14ac:dyDescent="0.45">
      <c r="A32" s="11" t="s">
        <v>81</v>
      </c>
      <c r="B32" s="11">
        <v>2012</v>
      </c>
      <c r="C32" s="11" t="str">
        <f>VLOOKUP(Table10[[#This Row],[Name]], Rooke_Full_Seaosn[[Name]:[Team]], 2, FALSE)</f>
        <v>TEX</v>
      </c>
      <c r="D32" s="11">
        <v>10</v>
      </c>
      <c r="E32" s="11">
        <v>10</v>
      </c>
      <c r="F32" s="12">
        <v>1</v>
      </c>
      <c r="G32" s="5">
        <f>_xlfn.RANK.EQ(VLOOKUP($A32,Rooke_Full_Seaosn[[Name]:[WHIP]], 6, FALSE),Rooke_Full_Seaosn[W],0)</f>
        <v>49</v>
      </c>
      <c r="H32" s="5">
        <f>_xlfn.RANK.EQ(VLOOKUP($A32,Rooke_Full_Seaosn[[Name]:[WHIP]], 7, FALSE),Rooke_Full_Seaosn[L],1)</f>
        <v>1209</v>
      </c>
      <c r="I32" s="11">
        <f>_xlfn.RANK.EQ(VLOOKUP($A32,Rooke_Full_Seaosn[[Name]:[WHIP]], 8, FALSE),Rooke_Full_Seaosn[SV],0)</f>
        <v>225</v>
      </c>
      <c r="J32" s="11">
        <f>_xlfn.RANK.EQ(VLOOKUP($A32,Rooke_Full_Seaosn[[Name]:[WHIP]], 9, FALSE),Rooke_Full_Seaosn[IP],0)</f>
        <v>198</v>
      </c>
      <c r="K32" s="5">
        <f>_xlfn.RANK.EQ(VLOOKUP($A32,Rooke_Full_Seaosn[[Name]:[WHIP]], 10, FALSE),Rooke_Full_Seaosn[SO],0)</f>
        <v>5</v>
      </c>
      <c r="L32" s="5">
        <f>_xlfn.RANK.EQ(VLOOKUP($A32,Rooke_Full_Seaosn[[Name]:[WHIP]], 11, FALSE),Rooke_Full_Seaosn[K/9],0)</f>
        <v>29</v>
      </c>
      <c r="M32" s="5">
        <f>_xlfn.RANK.EQ(VLOOKUP($A32,Rooke_Full_Seaosn[[Name]:[WHIP]], 12, FALSE),Rooke_Full_Seaosn[BB/9],1)</f>
        <v>1286</v>
      </c>
      <c r="N32" s="11">
        <f>_xlfn.RANK.EQ(VLOOKUP($A32,Rooke_Full_Seaosn[[Name]:[WHIP]], 13, FALSE),Rooke_Full_Seaosn[HR/9],1)</f>
        <v>560</v>
      </c>
      <c r="O32" s="5">
        <f>_xlfn.RANK.EQ(VLOOKUP($A32,Rooke_Full_Seaosn[[Name]:[WHIP]], 14, FALSE),Rooke_Full_Seaosn[AVG],1)</f>
        <v>138</v>
      </c>
      <c r="P32" s="11">
        <f>_xlfn.RANK.EQ(VLOOKUP($A32,Rooke_Full_Seaosn[[Name]:[WHIP]], 15, FALSE),Rooke_Full_Seaosn[BABIP],1)</f>
        <v>1074</v>
      </c>
      <c r="Q32" s="5">
        <f>_xlfn.RANK.EQ(VLOOKUP($A32,Rooke_Full_Seaosn[[Name]:[WHIP]], 16, FALSE),Rooke_Full_Seaosn[ERA],1)</f>
        <v>706</v>
      </c>
      <c r="R32" s="11">
        <f>_xlfn.RANK.EQ(VLOOKUP($A32,Rooke_Full_Seaosn[[Name]:[WHIP]], 17, FALSE),Rooke_Full_Seaosn[FIP],1)</f>
        <v>170</v>
      </c>
      <c r="S32" s="5">
        <f>_xlfn.RANK.EQ(VLOOKUP($A32,Rooke_Full_Seaosn[[Name]:[WHIP]], 18,FALSE),Rooke_Full_Seaosn[WAR],0)</f>
        <v>15</v>
      </c>
      <c r="T32" s="5">
        <f>_xlfn.RANK.EQ(VLOOKUP($A32,Rooke_Full_Seaosn[[Name]:[WHIP]], 19, FALSE),Rooke_Full_Seaosn[WAR/162],0)</f>
        <v>44</v>
      </c>
      <c r="U32" s="5">
        <f>_xlfn.RANK.EQ(VLOOKUP($A32,Rooke_Full_Seaosn[[Name]:[WHIP]], 20, FALSE),Rooke_Full_Seaosn[WHIP],1)</f>
        <v>478</v>
      </c>
      <c r="V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113.00266794999744</v>
      </c>
    </row>
    <row r="33" spans="1:22" x14ac:dyDescent="0.45">
      <c r="A33" s="11" t="s">
        <v>785</v>
      </c>
      <c r="B33" s="11">
        <v>1976</v>
      </c>
      <c r="C33" s="11" t="str">
        <f>VLOOKUP(Table10[[#This Row],[Name]], Rooke_Full_Seaosn[[Name]:[Team]], 2, FALSE)</f>
        <v>DET</v>
      </c>
      <c r="D33" s="11">
        <v>18</v>
      </c>
      <c r="E33" s="11">
        <v>18</v>
      </c>
      <c r="F33" s="12">
        <v>1</v>
      </c>
      <c r="G33" s="5">
        <f>_xlfn.RANK.EQ(VLOOKUP($A33,Rooke_Full_Seaosn[[Name]:[WHIP]], 6, FALSE),Rooke_Full_Seaosn[W],0)</f>
        <v>14</v>
      </c>
      <c r="H33" s="5">
        <f>_xlfn.RANK.EQ(VLOOKUP($A33,Rooke_Full_Seaosn[[Name]:[WHIP]], 7, FALSE),Rooke_Full_Seaosn[L],1)</f>
        <v>1209</v>
      </c>
      <c r="I33" s="11">
        <f>_xlfn.RANK.EQ(VLOOKUP($A33,Rooke_Full_Seaosn[[Name]:[WHIP]], 8, FALSE),Rooke_Full_Seaosn[SV],0)</f>
        <v>225</v>
      </c>
      <c r="J33" s="11">
        <f>_xlfn.RANK.EQ(VLOOKUP($A33,Rooke_Full_Seaosn[[Name]:[WHIP]], 9, FALSE),Rooke_Full_Seaosn[IP],0)</f>
        <v>29</v>
      </c>
      <c r="K33" s="5">
        <f>_xlfn.RANK.EQ(VLOOKUP($A33,Rooke_Full_Seaosn[[Name]:[WHIP]], 10, FALSE),Rooke_Full_Seaosn[SO],0)</f>
        <v>364</v>
      </c>
      <c r="L33" s="5">
        <f>_xlfn.RANK.EQ(VLOOKUP($A33,Rooke_Full_Seaosn[[Name]:[WHIP]], 11, FALSE),Rooke_Full_Seaosn[K/9],0)</f>
        <v>1417</v>
      </c>
      <c r="M33" s="5">
        <f>_xlfn.RANK.EQ(VLOOKUP($A33,Rooke_Full_Seaosn[[Name]:[WHIP]], 12, FALSE),Rooke_Full_Seaosn[BB/9],1)</f>
        <v>84</v>
      </c>
      <c r="N33" s="11">
        <f>_xlfn.RANK.EQ(VLOOKUP($A33,Rooke_Full_Seaosn[[Name]:[WHIP]], 13, FALSE),Rooke_Full_Seaosn[HR/9],1)</f>
        <v>272</v>
      </c>
      <c r="O33" s="5">
        <f>_xlfn.RANK.EQ(VLOOKUP($A33,Rooke_Full_Seaosn[[Name]:[WHIP]], 14, FALSE),Rooke_Full_Seaosn[AVG],1)</f>
        <v>277</v>
      </c>
      <c r="P33" s="11">
        <f>_xlfn.RANK.EQ(VLOOKUP($A33,Rooke_Full_Seaosn[[Name]:[WHIP]], 15, FALSE),Rooke_Full_Seaosn[BABIP],1)</f>
        <v>136</v>
      </c>
      <c r="Q33" s="5">
        <f>_xlfn.RANK.EQ(VLOOKUP($A33,Rooke_Full_Seaosn[[Name]:[WHIP]], 16, FALSE),Rooke_Full_Seaosn[ERA],1)</f>
        <v>46</v>
      </c>
      <c r="R33" s="11">
        <f>_xlfn.RANK.EQ(VLOOKUP($A33,Rooke_Full_Seaosn[[Name]:[WHIP]], 17, FALSE),Rooke_Full_Seaosn[FIP],1)</f>
        <v>117</v>
      </c>
      <c r="S33" s="5">
        <f>_xlfn.RANK.EQ(VLOOKUP($A33,Rooke_Full_Seaosn[[Name]:[WHIP]], 18,FALSE),Rooke_Full_Seaosn[WAR],0)</f>
        <v>18</v>
      </c>
      <c r="T33" s="5">
        <f>_xlfn.RANK.EQ(VLOOKUP($A33,Rooke_Full_Seaosn[[Name]:[WHIP]], 19, FALSE),Rooke_Full_Seaosn[WAR/162],0)</f>
        <v>52</v>
      </c>
      <c r="U33" s="5">
        <f>_xlfn.RANK.EQ(VLOOKUP($A33,Rooke_Full_Seaosn[[Name]:[WHIP]], 20, FALSE),Rooke_Full_Seaosn[WHIP],1)</f>
        <v>53</v>
      </c>
      <c r="V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116.57607193726955</v>
      </c>
    </row>
    <row r="34" spans="1:22" x14ac:dyDescent="0.45">
      <c r="A34" s="11" t="s">
        <v>796</v>
      </c>
      <c r="B34" s="11">
        <v>2010</v>
      </c>
      <c r="C34" s="11" t="str">
        <f>VLOOKUP(Table10[[#This Row],[Name]], Rooke_Full_Seaosn[[Name]:[Team]], 2, FALSE)</f>
        <v>- - -</v>
      </c>
      <c r="D34" s="11">
        <v>11</v>
      </c>
      <c r="E34" s="11">
        <v>11</v>
      </c>
      <c r="F34" s="12">
        <v>1</v>
      </c>
      <c r="G34" s="5">
        <f>_xlfn.RANK.EQ(VLOOKUP($A34,Rooke_Full_Seaosn[[Name]:[WHIP]], 6, FALSE),Rooke_Full_Seaosn[W],0)</f>
        <v>503</v>
      </c>
      <c r="H34" s="5">
        <f>_xlfn.RANK.EQ(VLOOKUP($A34,Rooke_Full_Seaosn[[Name]:[WHIP]], 7, FALSE),Rooke_Full_Seaosn[L],1)</f>
        <v>45</v>
      </c>
      <c r="I34" s="11">
        <f>_xlfn.RANK.EQ(VLOOKUP($A34,Rooke_Full_Seaosn[[Name]:[WHIP]], 8, FALSE),Rooke_Full_Seaosn[SV],0)</f>
        <v>225</v>
      </c>
      <c r="J34" s="11">
        <f>_xlfn.RANK.EQ(VLOOKUP($A34,Rooke_Full_Seaosn[[Name]:[WHIP]], 9, FALSE),Rooke_Full_Seaosn[IP],0)</f>
        <v>917</v>
      </c>
      <c r="K34" s="5">
        <f>_xlfn.RANK.EQ(VLOOKUP($A34,Rooke_Full_Seaosn[[Name]:[WHIP]], 10, FALSE),Rooke_Full_Seaosn[SO],0)</f>
        <v>473</v>
      </c>
      <c r="L34" s="5">
        <f>_xlfn.RANK.EQ(VLOOKUP($A34,Rooke_Full_Seaosn[[Name]:[WHIP]], 11, FALSE),Rooke_Full_Seaosn[K/9],0)</f>
        <v>226</v>
      </c>
      <c r="M34" s="5">
        <f>_xlfn.RANK.EQ(VLOOKUP($A34,Rooke_Full_Seaosn[[Name]:[WHIP]], 12, FALSE),Rooke_Full_Seaosn[BB/9],1)</f>
        <v>330</v>
      </c>
      <c r="N34" s="11">
        <f>_xlfn.RANK.EQ(VLOOKUP($A34,Rooke_Full_Seaosn[[Name]:[WHIP]], 13, FALSE),Rooke_Full_Seaosn[HR/9],1)</f>
        <v>685</v>
      </c>
      <c r="O34" s="5">
        <f>_xlfn.RANK.EQ(VLOOKUP($A34,Rooke_Full_Seaosn[[Name]:[WHIP]], 14, FALSE),Rooke_Full_Seaosn[AVG],1)</f>
        <v>42</v>
      </c>
      <c r="P34" s="11">
        <f>_xlfn.RANK.EQ(VLOOKUP($A34,Rooke_Full_Seaosn[[Name]:[WHIP]], 15, FALSE),Rooke_Full_Seaosn[BABIP],1)</f>
        <v>118</v>
      </c>
      <c r="Q34" s="5">
        <f>_xlfn.RANK.EQ(VLOOKUP($A34,Rooke_Full_Seaosn[[Name]:[WHIP]], 16, FALSE),Rooke_Full_Seaosn[ERA],1)</f>
        <v>56</v>
      </c>
      <c r="R34" s="11">
        <f>_xlfn.RANK.EQ(VLOOKUP($A34,Rooke_Full_Seaosn[[Name]:[WHIP]], 17, FALSE),Rooke_Full_Seaosn[FIP],1)</f>
        <v>202</v>
      </c>
      <c r="S34" s="5">
        <f>_xlfn.RANK.EQ(VLOOKUP($A34,Rooke_Full_Seaosn[[Name]:[WHIP]], 18,FALSE),Rooke_Full_Seaosn[WAR],0)</f>
        <v>293</v>
      </c>
      <c r="T34" s="5">
        <f>_xlfn.RANK.EQ(VLOOKUP($A34,Rooke_Full_Seaosn[[Name]:[WHIP]], 19, FALSE),Rooke_Full_Seaosn[WAR/162],0)</f>
        <v>43</v>
      </c>
      <c r="U34" s="5">
        <f>_xlfn.RANK.EQ(VLOOKUP($A34,Rooke_Full_Seaosn[[Name]:[WHIP]], 20, FALSE),Rooke_Full_Seaosn[WHIP],1)</f>
        <v>20</v>
      </c>
      <c r="V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116.81718611177035</v>
      </c>
    </row>
    <row r="35" spans="1:22" x14ac:dyDescent="0.45">
      <c r="A35" s="11" t="s">
        <v>821</v>
      </c>
      <c r="B35" s="11">
        <v>1937</v>
      </c>
      <c r="C35" s="11" t="str">
        <f>VLOOKUP(Table10[[#This Row],[Name]], Rooke_Full_Seaosn[[Name]:[Team]], 2, FALSE)</f>
        <v>NYG</v>
      </c>
      <c r="D35" s="11">
        <v>30</v>
      </c>
      <c r="E35" s="11">
        <v>30</v>
      </c>
      <c r="F35" s="12">
        <v>1</v>
      </c>
      <c r="G35" s="5">
        <f>_xlfn.RANK.EQ(VLOOKUP($A35,Rooke_Full_Seaosn[[Name]:[WHIP]], 6, FALSE),Rooke_Full_Seaosn[W],0)</f>
        <v>7</v>
      </c>
      <c r="H35" s="5">
        <f>_xlfn.RANK.EQ(VLOOKUP($A35,Rooke_Full_Seaosn[[Name]:[WHIP]], 7, FALSE),Rooke_Full_Seaosn[L],1)</f>
        <v>1209</v>
      </c>
      <c r="I35" s="11">
        <f>_xlfn.RANK.EQ(VLOOKUP($A35,Rooke_Full_Seaosn[[Name]:[WHIP]], 8, FALSE),Rooke_Full_Seaosn[SV],0)</f>
        <v>1</v>
      </c>
      <c r="J35" s="11">
        <f>_xlfn.RANK.EQ(VLOOKUP($A35,Rooke_Full_Seaosn[[Name]:[WHIP]], 9, FALSE),Rooke_Full_Seaosn[IP],0)</f>
        <v>31</v>
      </c>
      <c r="K35" s="5">
        <f>_xlfn.RANK.EQ(VLOOKUP($A35,Rooke_Full_Seaosn[[Name]:[WHIP]], 10, FALSE),Rooke_Full_Seaosn[SO],0)</f>
        <v>98</v>
      </c>
      <c r="L35" s="5">
        <f>_xlfn.RANK.EQ(VLOOKUP($A35,Rooke_Full_Seaosn[[Name]:[WHIP]], 11, FALSE),Rooke_Full_Seaosn[K/9],0)</f>
        <v>929</v>
      </c>
      <c r="M35" s="5">
        <f>_xlfn.RANK.EQ(VLOOKUP($A35,Rooke_Full_Seaosn[[Name]:[WHIP]], 12, FALSE),Rooke_Full_Seaosn[BB/9],1)</f>
        <v>104</v>
      </c>
      <c r="N35" s="11">
        <f>_xlfn.RANK.EQ(VLOOKUP($A35,Rooke_Full_Seaosn[[Name]:[WHIP]], 13, FALSE),Rooke_Full_Seaosn[HR/9],1)</f>
        <v>151</v>
      </c>
      <c r="O35" s="5">
        <f>_xlfn.RANK.EQ(VLOOKUP($A35,Rooke_Full_Seaosn[[Name]:[WHIP]], 14, FALSE),Rooke_Full_Seaosn[AVG],1)</f>
        <v>275</v>
      </c>
      <c r="P35" s="11">
        <f>_xlfn.RANK.EQ(VLOOKUP($A35,Rooke_Full_Seaosn[[Name]:[WHIP]], 15, FALSE),Rooke_Full_Seaosn[BABIP],1)</f>
        <v>393</v>
      </c>
      <c r="Q35" s="5">
        <f>_xlfn.RANK.EQ(VLOOKUP($A35,Rooke_Full_Seaosn[[Name]:[WHIP]], 16, FALSE),Rooke_Full_Seaosn[ERA],1)</f>
        <v>86</v>
      </c>
      <c r="R35" s="11">
        <f>_xlfn.RANK.EQ(VLOOKUP($A35,Rooke_Full_Seaosn[[Name]:[WHIP]], 17, FALSE),Rooke_Full_Seaosn[FIP],1)</f>
        <v>160</v>
      </c>
      <c r="S35" s="5">
        <f>_xlfn.RANK.EQ(VLOOKUP($A35,Rooke_Full_Seaosn[[Name]:[WHIP]], 18,FALSE),Rooke_Full_Seaosn[WAR],0)</f>
        <v>14</v>
      </c>
      <c r="T35" s="5">
        <f>_xlfn.RANK.EQ(VLOOKUP($A35,Rooke_Full_Seaosn[[Name]:[WHIP]], 19, FALSE),Rooke_Full_Seaosn[WAR/162],0)</f>
        <v>267</v>
      </c>
      <c r="U35" s="5">
        <f>_xlfn.RANK.EQ(VLOOKUP($A35,Rooke_Full_Seaosn[[Name]:[WHIP]], 20, FALSE),Rooke_Full_Seaosn[WHIP],1)</f>
        <v>75</v>
      </c>
      <c r="V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118.17704261314226</v>
      </c>
    </row>
    <row r="36" spans="1:22" x14ac:dyDescent="0.45">
      <c r="A36" s="11" t="s">
        <v>765</v>
      </c>
      <c r="B36" s="11">
        <v>1968</v>
      </c>
      <c r="C36" s="11" t="str">
        <f>VLOOKUP(Table10[[#This Row],[Name]], Rooke_Full_Seaosn[[Name]:[Team]], 2, FALSE)</f>
        <v>NYM</v>
      </c>
      <c r="D36" s="11">
        <v>23</v>
      </c>
      <c r="E36" s="11">
        <v>15</v>
      </c>
      <c r="F36" s="12">
        <v>0.65217391304347827</v>
      </c>
      <c r="G36" s="5">
        <f>_xlfn.RANK.EQ(VLOOKUP($A36,Rooke_Full_Seaosn[[Name]:[WHIP]], 6, FALSE),Rooke_Full_Seaosn[W],0)</f>
        <v>14</v>
      </c>
      <c r="H36" s="5">
        <f>_xlfn.RANK.EQ(VLOOKUP($A36,Rooke_Full_Seaosn[[Name]:[WHIP]], 7, FALSE),Rooke_Full_Seaosn[L],1)</f>
        <v>1512</v>
      </c>
      <c r="I36" s="11">
        <f>_xlfn.RANK.EQ(VLOOKUP($A36,Rooke_Full_Seaosn[[Name]:[WHIP]], 8, FALSE),Rooke_Full_Seaosn[SV],0)</f>
        <v>225</v>
      </c>
      <c r="J36" s="11">
        <f>_xlfn.RANK.EQ(VLOOKUP($A36,Rooke_Full_Seaosn[[Name]:[WHIP]], 9, FALSE),Rooke_Full_Seaosn[IP],0)</f>
        <v>14</v>
      </c>
      <c r="K36" s="5">
        <f>_xlfn.RANK.EQ(VLOOKUP($A36,Rooke_Full_Seaosn[[Name]:[WHIP]], 10, FALSE),Rooke_Full_Seaosn[SO],0)</f>
        <v>23</v>
      </c>
      <c r="L36" s="5">
        <f>_xlfn.RANK.EQ(VLOOKUP($A36,Rooke_Full_Seaosn[[Name]:[WHIP]], 11, FALSE),Rooke_Full_Seaosn[K/9],0)</f>
        <v>623</v>
      </c>
      <c r="M36" s="5">
        <f>_xlfn.RANK.EQ(VLOOKUP($A36,Rooke_Full_Seaosn[[Name]:[WHIP]], 12, FALSE),Rooke_Full_Seaosn[BB/9],1)</f>
        <v>232</v>
      </c>
      <c r="N36" s="11">
        <f>_xlfn.RANK.EQ(VLOOKUP($A36,Rooke_Full_Seaosn[[Name]:[WHIP]], 13, FALSE),Rooke_Full_Seaosn[HR/9],1)</f>
        <v>424</v>
      </c>
      <c r="O36" s="5">
        <f>_xlfn.RANK.EQ(VLOOKUP($A36,Rooke_Full_Seaosn[[Name]:[WHIP]], 14, FALSE),Rooke_Full_Seaosn[AVG],1)</f>
        <v>236</v>
      </c>
      <c r="P36" s="11">
        <f>_xlfn.RANK.EQ(VLOOKUP($A36,Rooke_Full_Seaosn[[Name]:[WHIP]], 15, FALSE),Rooke_Full_Seaosn[BABIP],1)</f>
        <v>372</v>
      </c>
      <c r="Q36" s="5">
        <f>_xlfn.RANK.EQ(VLOOKUP($A36,Rooke_Full_Seaosn[[Name]:[WHIP]], 16, FALSE),Rooke_Full_Seaosn[ERA],1)</f>
        <v>20</v>
      </c>
      <c r="R36" s="11">
        <f>_xlfn.RANK.EQ(VLOOKUP($A36,Rooke_Full_Seaosn[[Name]:[WHIP]], 17, FALSE),Rooke_Full_Seaosn[FIP],1)</f>
        <v>32</v>
      </c>
      <c r="S36" s="5">
        <f>_xlfn.RANK.EQ(VLOOKUP($A36,Rooke_Full_Seaosn[[Name]:[WHIP]], 18,FALSE),Rooke_Full_Seaosn[WAR],0)</f>
        <v>69</v>
      </c>
      <c r="T36" s="5">
        <f>_xlfn.RANK.EQ(VLOOKUP($A36,Rooke_Full_Seaosn[[Name]:[WHIP]], 19, FALSE),Rooke_Full_Seaosn[WAR/162],0)</f>
        <v>289</v>
      </c>
      <c r="U36" s="5">
        <f>_xlfn.RANK.EQ(VLOOKUP($A36,Rooke_Full_Seaosn[[Name]:[WHIP]], 20, FALSE),Rooke_Full_Seaosn[WHIP],1)</f>
        <v>83</v>
      </c>
      <c r="V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118.58099001706621</v>
      </c>
    </row>
    <row r="37" spans="1:22" x14ac:dyDescent="0.45">
      <c r="A37" s="11" t="s">
        <v>866</v>
      </c>
      <c r="B37" s="11">
        <v>1983</v>
      </c>
      <c r="C37" s="11" t="str">
        <f>VLOOKUP(Table10[[#This Row],[Name]], Rooke_Full_Seaosn[[Name]:[Team]], 2, FALSE)</f>
        <v>PIT</v>
      </c>
      <c r="D37" s="11">
        <v>11</v>
      </c>
      <c r="E37" s="11">
        <v>11</v>
      </c>
      <c r="F37" s="12">
        <v>1</v>
      </c>
      <c r="G37" s="5">
        <f>_xlfn.RANK.EQ(VLOOKUP($A37,Rooke_Full_Seaosn[[Name]:[WHIP]], 6, FALSE),Rooke_Full_Seaosn[W],0)</f>
        <v>610</v>
      </c>
      <c r="H37" s="5">
        <f>_xlfn.RANK.EQ(VLOOKUP($A37,Rooke_Full_Seaosn[[Name]:[WHIP]], 7, FALSE),Rooke_Full_Seaosn[L],1)</f>
        <v>147</v>
      </c>
      <c r="I37" s="11">
        <f>_xlfn.RANK.EQ(VLOOKUP($A37,Rooke_Full_Seaosn[[Name]:[WHIP]], 8, FALSE),Rooke_Full_Seaosn[SV],0)</f>
        <v>225</v>
      </c>
      <c r="J37" s="11">
        <f>_xlfn.RANK.EQ(VLOOKUP($A37,Rooke_Full_Seaosn[[Name]:[WHIP]], 9, FALSE),Rooke_Full_Seaosn[IP],0)</f>
        <v>786</v>
      </c>
      <c r="K37" s="5">
        <f>_xlfn.RANK.EQ(VLOOKUP($A37,Rooke_Full_Seaosn[[Name]:[WHIP]], 10, FALSE),Rooke_Full_Seaosn[SO],0)</f>
        <v>203</v>
      </c>
      <c r="L37" s="5">
        <f>_xlfn.RANK.EQ(VLOOKUP($A37,Rooke_Full_Seaosn[[Name]:[WHIP]], 11, FALSE),Rooke_Full_Seaosn[K/9],0)</f>
        <v>57</v>
      </c>
      <c r="M37" s="5">
        <f>_xlfn.RANK.EQ(VLOOKUP($A37,Rooke_Full_Seaosn[[Name]:[WHIP]], 12, FALSE),Rooke_Full_Seaosn[BB/9],1)</f>
        <v>1160</v>
      </c>
      <c r="N37" s="11">
        <f>_xlfn.RANK.EQ(VLOOKUP($A37,Rooke_Full_Seaosn[[Name]:[WHIP]], 13, FALSE),Rooke_Full_Seaosn[HR/9],1)</f>
        <v>260</v>
      </c>
      <c r="O37" s="5">
        <f>_xlfn.RANK.EQ(VLOOKUP($A37,Rooke_Full_Seaosn[[Name]:[WHIP]], 14, FALSE),Rooke_Full_Seaosn[AVG],1)</f>
        <v>22</v>
      </c>
      <c r="P37" s="11">
        <f>_xlfn.RANK.EQ(VLOOKUP($A37,Rooke_Full_Seaosn[[Name]:[WHIP]], 15, FALSE),Rooke_Full_Seaosn[BABIP],1)</f>
        <v>404</v>
      </c>
      <c r="Q37" s="5">
        <f>_xlfn.RANK.EQ(VLOOKUP($A37,Rooke_Full_Seaosn[[Name]:[WHIP]], 16, FALSE),Rooke_Full_Seaosn[ERA],1)</f>
        <v>150</v>
      </c>
      <c r="R37" s="11">
        <f>_xlfn.RANK.EQ(VLOOKUP($A37,Rooke_Full_Seaosn[[Name]:[WHIP]], 17, FALSE),Rooke_Full_Seaosn[FIP],1)</f>
        <v>14</v>
      </c>
      <c r="S37" s="5">
        <f>_xlfn.RANK.EQ(VLOOKUP($A37,Rooke_Full_Seaosn[[Name]:[WHIP]], 18,FALSE),Rooke_Full_Seaosn[WAR],0)</f>
        <v>139</v>
      </c>
      <c r="T37" s="5">
        <f>_xlfn.RANK.EQ(VLOOKUP($A37,Rooke_Full_Seaosn[[Name]:[WHIP]], 19, FALSE),Rooke_Full_Seaosn[WAR/162],0)</f>
        <v>10</v>
      </c>
      <c r="U37" s="5">
        <f>_xlfn.RANK.EQ(VLOOKUP($A37,Rooke_Full_Seaosn[[Name]:[WHIP]], 20, FALSE),Rooke_Full_Seaosn[WHIP],1)</f>
        <v>121</v>
      </c>
      <c r="V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120.91467594898575</v>
      </c>
    </row>
    <row r="38" spans="1:22" x14ac:dyDescent="0.45">
      <c r="A38" s="11" t="s">
        <v>596</v>
      </c>
      <c r="B38" s="11">
        <v>2005</v>
      </c>
      <c r="C38" s="11" t="str">
        <f>VLOOKUP(Table10[[#This Row],[Name]], Rooke_Full_Seaosn[[Name]:[Team]], 2, FALSE)</f>
        <v>SFG</v>
      </c>
      <c r="D38" s="11">
        <v>27</v>
      </c>
      <c r="E38" s="11">
        <v>27</v>
      </c>
      <c r="F38" s="12">
        <v>1</v>
      </c>
      <c r="G38" s="5">
        <f>_xlfn.RANK.EQ(VLOOKUP($A38,Rooke_Full_Seaosn[[Name]:[WHIP]], 6, FALSE),Rooke_Full_Seaosn[W],0)</f>
        <v>123</v>
      </c>
      <c r="H38" s="5">
        <f>_xlfn.RANK.EQ(VLOOKUP($A38,Rooke_Full_Seaosn[[Name]:[WHIP]], 7, FALSE),Rooke_Full_Seaosn[L],1)</f>
        <v>1512</v>
      </c>
      <c r="I38" s="11">
        <f>_xlfn.RANK.EQ(VLOOKUP($A38,Rooke_Full_Seaosn[[Name]:[WHIP]], 8, FALSE),Rooke_Full_Seaosn[SV],0)</f>
        <v>225</v>
      </c>
      <c r="J38" s="11">
        <f>_xlfn.RANK.EQ(VLOOKUP($A38,Rooke_Full_Seaosn[[Name]:[WHIP]], 9, FALSE),Rooke_Full_Seaosn[IP],0)</f>
        <v>216</v>
      </c>
      <c r="K38" s="5">
        <f>_xlfn.RANK.EQ(VLOOKUP($A38,Rooke_Full_Seaosn[[Name]:[WHIP]], 10, FALSE),Rooke_Full_Seaosn[SO],0)</f>
        <v>23</v>
      </c>
      <c r="L38" s="5">
        <f>_xlfn.RANK.EQ(VLOOKUP($A38,Rooke_Full_Seaosn[[Name]:[WHIP]], 11, FALSE),Rooke_Full_Seaosn[K/9],0)</f>
        <v>149</v>
      </c>
      <c r="M38" s="5">
        <f>_xlfn.RANK.EQ(VLOOKUP($A38,Rooke_Full_Seaosn[[Name]:[WHIP]], 12, FALSE),Rooke_Full_Seaosn[BB/9],1)</f>
        <v>1269</v>
      </c>
      <c r="N38" s="11">
        <f>_xlfn.RANK.EQ(VLOOKUP($A38,Rooke_Full_Seaosn[[Name]:[WHIP]], 13, FALSE),Rooke_Full_Seaosn[HR/9],1)</f>
        <v>837</v>
      </c>
      <c r="O38" s="5">
        <f>_xlfn.RANK.EQ(VLOOKUP($A38,Rooke_Full_Seaosn[[Name]:[WHIP]], 14, FALSE),Rooke_Full_Seaosn[AVG],1)</f>
        <v>149</v>
      </c>
      <c r="P38" s="11">
        <f>_xlfn.RANK.EQ(VLOOKUP($A38,Rooke_Full_Seaosn[[Name]:[WHIP]], 15, FALSE),Rooke_Full_Seaosn[BABIP],1)</f>
        <v>459</v>
      </c>
      <c r="Q38" s="5">
        <f>_xlfn.RANK.EQ(VLOOKUP($A38,Rooke_Full_Seaosn[[Name]:[WHIP]], 16, FALSE),Rooke_Full_Seaosn[ERA],1)</f>
        <v>874</v>
      </c>
      <c r="R38" s="11">
        <f>_xlfn.RANK.EQ(VLOOKUP($A38,Rooke_Full_Seaosn[[Name]:[WHIP]], 17, FALSE),Rooke_Full_Seaosn[FIP],1)</f>
        <v>635</v>
      </c>
      <c r="S38" s="5">
        <f>_xlfn.RANK.EQ(VLOOKUP($A38,Rooke_Full_Seaosn[[Name]:[WHIP]], 18,FALSE),Rooke_Full_Seaosn[WAR],0)</f>
        <v>60</v>
      </c>
      <c r="T38" s="5">
        <f>_xlfn.RANK.EQ(VLOOKUP($A38,Rooke_Full_Seaosn[[Name]:[WHIP]], 19, FALSE),Rooke_Full_Seaosn[WAR/162],0)</f>
        <v>155</v>
      </c>
      <c r="U38" s="5">
        <f>_xlfn.RANK.EQ(VLOOKUP($A38,Rooke_Full_Seaosn[[Name]:[WHIP]], 20, FALSE),Rooke_Full_Seaosn[WHIP],1)</f>
        <v>512</v>
      </c>
      <c r="V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234.43817070464922</v>
      </c>
    </row>
    <row r="39" spans="1:22" x14ac:dyDescent="0.45">
      <c r="A39" s="11" t="s">
        <v>596</v>
      </c>
      <c r="B39" s="11">
        <v>2006</v>
      </c>
      <c r="C39" s="11" t="str">
        <f>VLOOKUP(Table10[[#This Row],[Name]], Rooke_Full_Seaosn[[Name]:[Team]], 2, FALSE)</f>
        <v>SFG</v>
      </c>
      <c r="D39" s="11">
        <v>19</v>
      </c>
      <c r="E39" s="11">
        <v>12</v>
      </c>
      <c r="F39" s="12">
        <v>0.63157894736842102</v>
      </c>
      <c r="G39" s="5">
        <f>_xlfn.RANK.EQ(VLOOKUP($A39,Rooke_Full_Seaosn[[Name]:[WHIP]], 6, FALSE),Rooke_Full_Seaosn[W],0)</f>
        <v>123</v>
      </c>
      <c r="H39" s="5">
        <f>_xlfn.RANK.EQ(VLOOKUP($A39,Rooke_Full_Seaosn[[Name]:[WHIP]], 7, FALSE),Rooke_Full_Seaosn[L],1)</f>
        <v>1512</v>
      </c>
      <c r="I39" s="11">
        <f>_xlfn.RANK.EQ(VLOOKUP($A39,Rooke_Full_Seaosn[[Name]:[WHIP]], 8, FALSE),Rooke_Full_Seaosn[SV],0)</f>
        <v>225</v>
      </c>
      <c r="J39" s="11">
        <f>_xlfn.RANK.EQ(VLOOKUP($A39,Rooke_Full_Seaosn[[Name]:[WHIP]], 9, FALSE),Rooke_Full_Seaosn[IP],0)</f>
        <v>216</v>
      </c>
      <c r="K39" s="5">
        <f>_xlfn.RANK.EQ(VLOOKUP($A39,Rooke_Full_Seaosn[[Name]:[WHIP]], 10, FALSE),Rooke_Full_Seaosn[SO],0)</f>
        <v>23</v>
      </c>
      <c r="L39" s="5">
        <f>_xlfn.RANK.EQ(VLOOKUP($A39,Rooke_Full_Seaosn[[Name]:[WHIP]], 11, FALSE),Rooke_Full_Seaosn[K/9],0)</f>
        <v>149</v>
      </c>
      <c r="M39" s="5">
        <f>_xlfn.RANK.EQ(VLOOKUP($A39,Rooke_Full_Seaosn[[Name]:[WHIP]], 12, FALSE),Rooke_Full_Seaosn[BB/9],1)</f>
        <v>1269</v>
      </c>
      <c r="N39" s="11">
        <f>_xlfn.RANK.EQ(VLOOKUP($A39,Rooke_Full_Seaosn[[Name]:[WHIP]], 13, FALSE),Rooke_Full_Seaosn[HR/9],1)</f>
        <v>837</v>
      </c>
      <c r="O39" s="5">
        <f>_xlfn.RANK.EQ(VLOOKUP($A39,Rooke_Full_Seaosn[[Name]:[WHIP]], 14, FALSE),Rooke_Full_Seaosn[AVG],1)</f>
        <v>149</v>
      </c>
      <c r="P39" s="11">
        <f>_xlfn.RANK.EQ(VLOOKUP($A39,Rooke_Full_Seaosn[[Name]:[WHIP]], 15, FALSE),Rooke_Full_Seaosn[BABIP],1)</f>
        <v>459</v>
      </c>
      <c r="Q39" s="5">
        <f>_xlfn.RANK.EQ(VLOOKUP($A39,Rooke_Full_Seaosn[[Name]:[WHIP]], 16, FALSE),Rooke_Full_Seaosn[ERA],1)</f>
        <v>874</v>
      </c>
      <c r="R39" s="11">
        <f>_xlfn.RANK.EQ(VLOOKUP($A39,Rooke_Full_Seaosn[[Name]:[WHIP]], 17, FALSE),Rooke_Full_Seaosn[FIP],1)</f>
        <v>635</v>
      </c>
      <c r="S39" s="5">
        <f>_xlfn.RANK.EQ(VLOOKUP($A39,Rooke_Full_Seaosn[[Name]:[WHIP]], 18,FALSE),Rooke_Full_Seaosn[WAR],0)</f>
        <v>60</v>
      </c>
      <c r="T39" s="5">
        <f>_xlfn.RANK.EQ(VLOOKUP($A39,Rooke_Full_Seaosn[[Name]:[WHIP]], 19, FALSE),Rooke_Full_Seaosn[WAR/162],0)</f>
        <v>155</v>
      </c>
      <c r="U39" s="5">
        <f>_xlfn.RANK.EQ(VLOOKUP($A39,Rooke_Full_Seaosn[[Name]:[WHIP]], 20, FALSE),Rooke_Full_Seaosn[WHIP],1)</f>
        <v>512</v>
      </c>
      <c r="V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234.43817070464922</v>
      </c>
    </row>
    <row r="40" spans="1:22" x14ac:dyDescent="0.45">
      <c r="A40" s="11" t="s">
        <v>114</v>
      </c>
      <c r="B40" s="11">
        <v>2021</v>
      </c>
      <c r="C40" s="11" t="str">
        <f>VLOOKUP(Table10[[#This Row],[Name]], Rooke_Full_Seaosn[[Name]:[Team]], 2, FALSE)</f>
        <v>MIA</v>
      </c>
      <c r="D40" s="11">
        <v>10</v>
      </c>
      <c r="E40" s="11">
        <v>10</v>
      </c>
      <c r="F40" s="12">
        <v>1</v>
      </c>
      <c r="G40" s="5">
        <f>_xlfn.RANK.EQ(VLOOKUP($A40,Rooke_Full_Seaosn[[Name]:[WHIP]], 6, FALSE),Rooke_Full_Seaosn[W],0)</f>
        <v>610</v>
      </c>
      <c r="H40" s="5">
        <f>_xlfn.RANK.EQ(VLOOKUP($A40,Rooke_Full_Seaosn[[Name]:[WHIP]], 7, FALSE),Rooke_Full_Seaosn[L],1)</f>
        <v>1060</v>
      </c>
      <c r="I40" s="11">
        <f>_xlfn.RANK.EQ(VLOOKUP($A40,Rooke_Full_Seaosn[[Name]:[WHIP]], 8, FALSE),Rooke_Full_Seaosn[SV],0)</f>
        <v>225</v>
      </c>
      <c r="J40" s="11">
        <f>_xlfn.RANK.EQ(VLOOKUP($A40,Rooke_Full_Seaosn[[Name]:[WHIP]], 9, FALSE),Rooke_Full_Seaosn[IP],0)</f>
        <v>563</v>
      </c>
      <c r="K40" s="5">
        <f>_xlfn.RANK.EQ(VLOOKUP($A40,Rooke_Full_Seaosn[[Name]:[WHIP]], 10, FALSE),Rooke_Full_Seaosn[SO],0)</f>
        <v>56</v>
      </c>
      <c r="L40" s="5">
        <f>_xlfn.RANK.EQ(VLOOKUP($A40,Rooke_Full_Seaosn[[Name]:[WHIP]], 11, FALSE),Rooke_Full_Seaosn[K/9],0)</f>
        <v>24</v>
      </c>
      <c r="M40" s="5">
        <f>_xlfn.RANK.EQ(VLOOKUP($A40,Rooke_Full_Seaosn[[Name]:[WHIP]], 12, FALSE),Rooke_Full_Seaosn[BB/9],1)</f>
        <v>679</v>
      </c>
      <c r="N40" s="11">
        <f>_xlfn.RANK.EQ(VLOOKUP($A40,Rooke_Full_Seaosn[[Name]:[WHIP]], 13, FALSE),Rooke_Full_Seaosn[HR/9],1)</f>
        <v>246</v>
      </c>
      <c r="O40" s="5">
        <f>_xlfn.RANK.EQ(VLOOKUP($A40,Rooke_Full_Seaosn[[Name]:[WHIP]], 14, FALSE),Rooke_Full_Seaosn[AVG],1)</f>
        <v>119</v>
      </c>
      <c r="P40" s="11">
        <f>_xlfn.RANK.EQ(VLOOKUP($A40,Rooke_Full_Seaosn[[Name]:[WHIP]], 15, FALSE),Rooke_Full_Seaosn[BABIP],1)</f>
        <v>1197</v>
      </c>
      <c r="Q40" s="5">
        <f>_xlfn.RANK.EQ(VLOOKUP($A40,Rooke_Full_Seaosn[[Name]:[WHIP]], 16, FALSE),Rooke_Full_Seaosn[ERA],1)</f>
        <v>89</v>
      </c>
      <c r="R40" s="11">
        <f>_xlfn.RANK.EQ(VLOOKUP($A40,Rooke_Full_Seaosn[[Name]:[WHIP]], 17, FALSE),Rooke_Full_Seaosn[FIP],1)</f>
        <v>17</v>
      </c>
      <c r="S40" s="5">
        <f>_xlfn.RANK.EQ(VLOOKUP($A40,Rooke_Full_Seaosn[[Name]:[WHIP]], 18,FALSE),Rooke_Full_Seaosn[WAR],0)</f>
        <v>27</v>
      </c>
      <c r="T40" s="5">
        <f>_xlfn.RANK.EQ(VLOOKUP($A40,Rooke_Full_Seaosn[[Name]:[WHIP]], 19, FALSE),Rooke_Full_Seaosn[WAR/162],0)</f>
        <v>29</v>
      </c>
      <c r="U40" s="5">
        <f>_xlfn.RANK.EQ(VLOOKUP($A40,Rooke_Full_Seaosn[[Name]:[WHIP]], 20, FALSE),Rooke_Full_Seaosn[WHIP],1)</f>
        <v>155</v>
      </c>
      <c r="V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122.45979191823757</v>
      </c>
    </row>
    <row r="41" spans="1:22" x14ac:dyDescent="0.45">
      <c r="A41" s="11" t="s">
        <v>372</v>
      </c>
      <c r="B41" s="11">
        <v>2006</v>
      </c>
      <c r="C41" s="11" t="str">
        <f>VLOOKUP(Table10[[#This Row],[Name]], Rooke_Full_Seaosn[[Name]:[Team]], 2, FALSE)</f>
        <v>LAA</v>
      </c>
      <c r="D41" s="11">
        <v>29</v>
      </c>
      <c r="E41" s="11">
        <v>29</v>
      </c>
      <c r="F41" s="12">
        <v>1</v>
      </c>
      <c r="G41" s="5">
        <f>_xlfn.RANK.EQ(VLOOKUP($A41,Rooke_Full_Seaosn[[Name]:[WHIP]], 6, FALSE),Rooke_Full_Seaosn[W],0)</f>
        <v>244</v>
      </c>
      <c r="H41" s="5">
        <f>_xlfn.RANK.EQ(VLOOKUP($A41,Rooke_Full_Seaosn[[Name]:[WHIP]], 7, FALSE),Rooke_Full_Seaosn[L],1)</f>
        <v>45</v>
      </c>
      <c r="I41" s="11">
        <f>_xlfn.RANK.EQ(VLOOKUP($A41,Rooke_Full_Seaosn[[Name]:[WHIP]], 8, FALSE),Rooke_Full_Seaosn[SV],0)</f>
        <v>225</v>
      </c>
      <c r="J41" s="11">
        <f>_xlfn.RANK.EQ(VLOOKUP($A41,Rooke_Full_Seaosn[[Name]:[WHIP]], 9, FALSE),Rooke_Full_Seaosn[IP],0)</f>
        <v>662</v>
      </c>
      <c r="K41" s="5">
        <f>_xlfn.RANK.EQ(VLOOKUP($A41,Rooke_Full_Seaosn[[Name]:[WHIP]], 10, FALSE),Rooke_Full_Seaosn[SO],0)</f>
        <v>293</v>
      </c>
      <c r="L41" s="5">
        <f>_xlfn.RANK.EQ(VLOOKUP($A41,Rooke_Full_Seaosn[[Name]:[WHIP]], 11, FALSE),Rooke_Full_Seaosn[K/9],0)</f>
        <v>264</v>
      </c>
      <c r="M41" s="5">
        <f>_xlfn.RANK.EQ(VLOOKUP($A41,Rooke_Full_Seaosn[[Name]:[WHIP]], 12, FALSE),Rooke_Full_Seaosn[BB/9],1)</f>
        <v>265</v>
      </c>
      <c r="N41" s="11">
        <f>_xlfn.RANK.EQ(VLOOKUP($A41,Rooke_Full_Seaosn[[Name]:[WHIP]], 13, FALSE),Rooke_Full_Seaosn[HR/9],1)</f>
        <v>1149</v>
      </c>
      <c r="O41" s="5">
        <f>_xlfn.RANK.EQ(VLOOKUP($A41,Rooke_Full_Seaosn[[Name]:[WHIP]], 14, FALSE),Rooke_Full_Seaosn[AVG],1)</f>
        <v>80</v>
      </c>
      <c r="P41" s="11">
        <f>_xlfn.RANK.EQ(VLOOKUP($A41,Rooke_Full_Seaosn[[Name]:[WHIP]], 15, FALSE),Rooke_Full_Seaosn[BABIP],1)</f>
        <v>84</v>
      </c>
      <c r="Q41" s="5">
        <f>_xlfn.RANK.EQ(VLOOKUP($A41,Rooke_Full_Seaosn[[Name]:[WHIP]], 16, FALSE),Rooke_Full_Seaosn[ERA],1)</f>
        <v>75</v>
      </c>
      <c r="R41" s="11">
        <f>_xlfn.RANK.EQ(VLOOKUP($A41,Rooke_Full_Seaosn[[Name]:[WHIP]], 17, FALSE),Rooke_Full_Seaosn[FIP],1)</f>
        <v>560</v>
      </c>
      <c r="S41" s="5">
        <f>_xlfn.RANK.EQ(VLOOKUP($A41,Rooke_Full_Seaosn[[Name]:[WHIP]], 18,FALSE),Rooke_Full_Seaosn[WAR],0)</f>
        <v>218</v>
      </c>
      <c r="T41" s="5">
        <f>_xlfn.RANK.EQ(VLOOKUP($A41,Rooke_Full_Seaosn[[Name]:[WHIP]], 19, FALSE),Rooke_Full_Seaosn[WAR/162],0)</f>
        <v>102</v>
      </c>
      <c r="U41" s="5">
        <f>_xlfn.RANK.EQ(VLOOKUP($A41,Rooke_Full_Seaosn[[Name]:[WHIP]], 20, FALSE),Rooke_Full_Seaosn[WHIP],1)</f>
        <v>28</v>
      </c>
      <c r="V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123.72816466976774</v>
      </c>
    </row>
    <row r="42" spans="1:22" x14ac:dyDescent="0.45">
      <c r="A42" s="11" t="s">
        <v>781</v>
      </c>
      <c r="B42" s="11">
        <v>1972</v>
      </c>
      <c r="C42" s="11" t="str">
        <f>VLOOKUP(Table10[[#This Row],[Name]], Rooke_Full_Seaosn[[Name]:[Team]], 2, FALSE)</f>
        <v>NYM</v>
      </c>
      <c r="D42" s="11">
        <v>21</v>
      </c>
      <c r="E42" s="11">
        <v>21</v>
      </c>
      <c r="F42" s="12">
        <v>1</v>
      </c>
      <c r="G42" s="5">
        <f>_xlfn.RANK.EQ(VLOOKUP($A42,Rooke_Full_Seaosn[[Name]:[WHIP]], 6, FALSE),Rooke_Full_Seaosn[W],0)</f>
        <v>65</v>
      </c>
      <c r="H42" s="5">
        <f>_xlfn.RANK.EQ(VLOOKUP($A42,Rooke_Full_Seaosn[[Name]:[WHIP]], 7, FALSE),Rooke_Full_Seaosn[L],1)</f>
        <v>1341</v>
      </c>
      <c r="I42" s="11">
        <f>_xlfn.RANK.EQ(VLOOKUP($A42,Rooke_Full_Seaosn[[Name]:[WHIP]], 8, FALSE),Rooke_Full_Seaosn[SV],0)</f>
        <v>225</v>
      </c>
      <c r="J42" s="11">
        <f>_xlfn.RANK.EQ(VLOOKUP($A42,Rooke_Full_Seaosn[[Name]:[WHIP]], 9, FALSE),Rooke_Full_Seaosn[IP],0)</f>
        <v>40</v>
      </c>
      <c r="K42" s="5">
        <f>_xlfn.RANK.EQ(VLOOKUP($A42,Rooke_Full_Seaosn[[Name]:[WHIP]], 10, FALSE),Rooke_Full_Seaosn[SO],0)</f>
        <v>39</v>
      </c>
      <c r="L42" s="5">
        <f>_xlfn.RANK.EQ(VLOOKUP($A42,Rooke_Full_Seaosn[[Name]:[WHIP]], 11, FALSE),Rooke_Full_Seaosn[K/9],0)</f>
        <v>580</v>
      </c>
      <c r="M42" s="5">
        <f>_xlfn.RANK.EQ(VLOOKUP($A42,Rooke_Full_Seaosn[[Name]:[WHIP]], 12, FALSE),Rooke_Full_Seaosn[BB/9],1)</f>
        <v>371</v>
      </c>
      <c r="N42" s="11">
        <f>_xlfn.RANK.EQ(VLOOKUP($A42,Rooke_Full_Seaosn[[Name]:[WHIP]], 13, FALSE),Rooke_Full_Seaosn[HR/9],1)</f>
        <v>384</v>
      </c>
      <c r="O42" s="5">
        <f>_xlfn.RANK.EQ(VLOOKUP($A42,Rooke_Full_Seaosn[[Name]:[WHIP]], 14, FALSE),Rooke_Full_Seaosn[AVG],1)</f>
        <v>314</v>
      </c>
      <c r="P42" s="11">
        <f>_xlfn.RANK.EQ(VLOOKUP($A42,Rooke_Full_Seaosn[[Name]:[WHIP]], 15, FALSE),Rooke_Full_Seaosn[BABIP],1)</f>
        <v>516</v>
      </c>
      <c r="Q42" s="5">
        <f>_xlfn.RANK.EQ(VLOOKUP($A42,Rooke_Full_Seaosn[[Name]:[WHIP]], 16, FALSE),Rooke_Full_Seaosn[ERA],1)</f>
        <v>40</v>
      </c>
      <c r="R42" s="11">
        <f>_xlfn.RANK.EQ(VLOOKUP($A42,Rooke_Full_Seaosn[[Name]:[WHIP]], 17, FALSE),Rooke_Full_Seaosn[FIP],1)</f>
        <v>26</v>
      </c>
      <c r="S42" s="5">
        <f>_xlfn.RANK.EQ(VLOOKUP($A42,Rooke_Full_Seaosn[[Name]:[WHIP]], 18,FALSE),Rooke_Full_Seaosn[WAR],0)</f>
        <v>11</v>
      </c>
      <c r="T42" s="5">
        <f>_xlfn.RANK.EQ(VLOOKUP($A42,Rooke_Full_Seaosn[[Name]:[WHIP]], 19, FALSE),Rooke_Full_Seaosn[WAR/162],0)</f>
        <v>74</v>
      </c>
      <c r="U42" s="5">
        <f>_xlfn.RANK.EQ(VLOOKUP($A42,Rooke_Full_Seaosn[[Name]:[WHIP]], 20, FALSE),Rooke_Full_Seaosn[WHIP],1)</f>
        <v>187</v>
      </c>
      <c r="V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130.18664334462281</v>
      </c>
    </row>
    <row r="43" spans="1:22" x14ac:dyDescent="0.45">
      <c r="A43" s="11" t="s">
        <v>807</v>
      </c>
      <c r="B43" s="11">
        <v>1929</v>
      </c>
      <c r="C43" s="11" t="str">
        <f>VLOOKUP(Table10[[#This Row],[Name]], Rooke_Full_Seaosn[[Name]:[Team]], 2, FALSE)</f>
        <v>STL</v>
      </c>
      <c r="D43" s="11">
        <v>38</v>
      </c>
      <c r="E43" s="11">
        <v>31</v>
      </c>
      <c r="F43" s="12">
        <v>0.81578947368421051</v>
      </c>
      <c r="G43" s="5">
        <f>_xlfn.RANK.EQ(VLOOKUP($A43,Rooke_Full_Seaosn[[Name]:[WHIP]], 6, FALSE),Rooke_Full_Seaosn[W],0)</f>
        <v>1282</v>
      </c>
      <c r="H43" s="5">
        <f>_xlfn.RANK.EQ(VLOOKUP($A43,Rooke_Full_Seaosn[[Name]:[WHIP]], 7, FALSE),Rooke_Full_Seaosn[L],1)</f>
        <v>45</v>
      </c>
      <c r="I43" s="11">
        <f>_xlfn.RANK.EQ(VLOOKUP($A43,Rooke_Full_Seaosn[[Name]:[WHIP]], 8, FALSE),Rooke_Full_Seaosn[SV],0)</f>
        <v>225</v>
      </c>
      <c r="J43" s="11">
        <f>_xlfn.RANK.EQ(VLOOKUP($A43,Rooke_Full_Seaosn[[Name]:[WHIP]], 9, FALSE),Rooke_Full_Seaosn[IP],0)</f>
        <v>1605</v>
      </c>
      <c r="K43" s="5">
        <f>_xlfn.RANK.EQ(VLOOKUP($A43,Rooke_Full_Seaosn[[Name]:[WHIP]], 10, FALSE),Rooke_Full_Seaosn[SO],0)</f>
        <v>1623</v>
      </c>
      <c r="L43" s="5">
        <f>_xlfn.RANK.EQ(VLOOKUP($A43,Rooke_Full_Seaosn[[Name]:[WHIP]], 11, FALSE),Rooke_Full_Seaosn[K/9],0)</f>
        <v>1283</v>
      </c>
      <c r="M43" s="5">
        <f>_xlfn.RANK.EQ(VLOOKUP($A43,Rooke_Full_Seaosn[[Name]:[WHIP]], 12, FALSE),Rooke_Full_Seaosn[BB/9],1)</f>
        <v>24</v>
      </c>
      <c r="N43" s="11">
        <f>_xlfn.RANK.EQ(VLOOKUP($A43,Rooke_Full_Seaosn[[Name]:[WHIP]], 13, FALSE),Rooke_Full_Seaosn[HR/9],1)</f>
        <v>1</v>
      </c>
      <c r="O43" s="5">
        <f>_xlfn.RANK.EQ(VLOOKUP($A43,Rooke_Full_Seaosn[[Name]:[WHIP]], 14, FALSE),Rooke_Full_Seaosn[AVG],1)</f>
        <v>221</v>
      </c>
      <c r="P43" s="11">
        <f>_xlfn.RANK.EQ(VLOOKUP($A43,Rooke_Full_Seaosn[[Name]:[WHIP]], 15, FALSE),Rooke_Full_Seaosn[BABIP],1)</f>
        <v>240</v>
      </c>
      <c r="Q43" s="5">
        <f>_xlfn.RANK.EQ(VLOOKUP($A43,Rooke_Full_Seaosn[[Name]:[WHIP]], 16, FALSE),Rooke_Full_Seaosn[ERA],1)</f>
        <v>67</v>
      </c>
      <c r="R43" s="11">
        <f>_xlfn.RANK.EQ(VLOOKUP($A43,Rooke_Full_Seaosn[[Name]:[WHIP]], 17, FALSE),Rooke_Full_Seaosn[FIP],1)</f>
        <v>43</v>
      </c>
      <c r="S43" s="5">
        <f>_xlfn.RANK.EQ(VLOOKUP($A43,Rooke_Full_Seaosn[[Name]:[WHIP]], 18,FALSE),Rooke_Full_Seaosn[WAR],0)</f>
        <v>548</v>
      </c>
      <c r="T43" s="5">
        <f>_xlfn.RANK.EQ(VLOOKUP($A43,Rooke_Full_Seaosn[[Name]:[WHIP]], 19, FALSE),Rooke_Full_Seaosn[WAR/162],0)</f>
        <v>2</v>
      </c>
      <c r="U43" s="5">
        <f>_xlfn.RANK.EQ(VLOOKUP($A43,Rooke_Full_Seaosn[[Name]:[WHIP]], 20, FALSE),Rooke_Full_Seaosn[WHIP],1)</f>
        <v>32</v>
      </c>
      <c r="V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131.07759264142348</v>
      </c>
    </row>
    <row r="44" spans="1:22" x14ac:dyDescent="0.45">
      <c r="A44" s="11" t="s">
        <v>846</v>
      </c>
      <c r="B44" s="11">
        <v>2014</v>
      </c>
      <c r="C44" s="11" t="str">
        <f>VLOOKUP(Table10[[#This Row],[Name]], Rooke_Full_Seaosn[[Name]:[Team]], 2, FALSE)</f>
        <v>HOU</v>
      </c>
      <c r="D44" s="11">
        <v>8</v>
      </c>
      <c r="E44" s="11">
        <v>6</v>
      </c>
      <c r="F44" s="12">
        <v>0.75</v>
      </c>
      <c r="G44" s="5">
        <f>_xlfn.RANK.EQ(VLOOKUP($A44,Rooke_Full_Seaosn[[Name]:[WHIP]], 6, FALSE),Rooke_Full_Seaosn[W],0)</f>
        <v>244</v>
      </c>
      <c r="H44" s="5">
        <f>_xlfn.RANK.EQ(VLOOKUP($A44,Rooke_Full_Seaosn[[Name]:[WHIP]], 7, FALSE),Rooke_Full_Seaosn[L],1)</f>
        <v>1209</v>
      </c>
      <c r="I44" s="11">
        <f>_xlfn.RANK.EQ(VLOOKUP($A44,Rooke_Full_Seaosn[[Name]:[WHIP]], 8, FALSE),Rooke_Full_Seaosn[SV],0)</f>
        <v>225</v>
      </c>
      <c r="J44" s="11">
        <f>_xlfn.RANK.EQ(VLOOKUP($A44,Rooke_Full_Seaosn[[Name]:[WHIP]], 9, FALSE),Rooke_Full_Seaosn[IP],0)</f>
        <v>422</v>
      </c>
      <c r="K44" s="5">
        <f>_xlfn.RANK.EQ(VLOOKUP($A44,Rooke_Full_Seaosn[[Name]:[WHIP]], 10, FALSE),Rooke_Full_Seaosn[SO],0)</f>
        <v>56</v>
      </c>
      <c r="L44" s="5">
        <f>_xlfn.RANK.EQ(VLOOKUP($A44,Rooke_Full_Seaosn[[Name]:[WHIP]], 11, FALSE),Rooke_Full_Seaosn[K/9],0)</f>
        <v>98</v>
      </c>
      <c r="M44" s="5">
        <f>_xlfn.RANK.EQ(VLOOKUP($A44,Rooke_Full_Seaosn[[Name]:[WHIP]], 12, FALSE),Rooke_Full_Seaosn[BB/9],1)</f>
        <v>256</v>
      </c>
      <c r="N44" s="11">
        <f>_xlfn.RANK.EQ(VLOOKUP($A44,Rooke_Full_Seaosn[[Name]:[WHIP]], 13, FALSE),Rooke_Full_Seaosn[HR/9],1)</f>
        <v>690</v>
      </c>
      <c r="O44" s="5">
        <f>_xlfn.RANK.EQ(VLOOKUP($A44,Rooke_Full_Seaosn[[Name]:[WHIP]], 14, FALSE),Rooke_Full_Seaosn[AVG],1)</f>
        <v>63</v>
      </c>
      <c r="P44" s="11">
        <f>_xlfn.RANK.EQ(VLOOKUP($A44,Rooke_Full_Seaosn[[Name]:[WHIP]], 15, FALSE),Rooke_Full_Seaosn[BABIP],1)</f>
        <v>336</v>
      </c>
      <c r="Q44" s="5">
        <f>_xlfn.RANK.EQ(VLOOKUP($A44,Rooke_Full_Seaosn[[Name]:[WHIP]], 16, FALSE),Rooke_Full_Seaosn[ERA],1)</f>
        <v>119</v>
      </c>
      <c r="R44" s="11">
        <f>_xlfn.RANK.EQ(VLOOKUP($A44,Rooke_Full_Seaosn[[Name]:[WHIP]], 17, FALSE),Rooke_Full_Seaosn[FIP],1)</f>
        <v>100</v>
      </c>
      <c r="S44" s="5">
        <f>_xlfn.RANK.EQ(VLOOKUP($A44,Rooke_Full_Seaosn[[Name]:[WHIP]], 18,FALSE),Rooke_Full_Seaosn[WAR],0)</f>
        <v>138</v>
      </c>
      <c r="T44" s="5">
        <f>_xlfn.RANK.EQ(VLOOKUP($A44,Rooke_Full_Seaosn[[Name]:[WHIP]], 19, FALSE),Rooke_Full_Seaosn[WAR/162],0)</f>
        <v>151</v>
      </c>
      <c r="U44" s="5">
        <f>_xlfn.RANK.EQ(VLOOKUP($A44,Rooke_Full_Seaosn[[Name]:[WHIP]], 20, FALSE),Rooke_Full_Seaosn[WHIP],1)</f>
        <v>26</v>
      </c>
      <c r="V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132.62295759004331</v>
      </c>
    </row>
    <row r="45" spans="1:22" x14ac:dyDescent="0.45">
      <c r="A45" s="11" t="s">
        <v>139</v>
      </c>
      <c r="B45" s="11">
        <v>2021</v>
      </c>
      <c r="C45" s="11" t="str">
        <f>VLOOKUP(Table10[[#This Row],[Name]], Rooke_Full_Seaosn[[Name]:[Team]], 2, FALSE)</f>
        <v>TOR</v>
      </c>
      <c r="D45" s="11">
        <v>12</v>
      </c>
      <c r="E45" s="11">
        <v>12</v>
      </c>
      <c r="F45" s="12">
        <v>1</v>
      </c>
      <c r="G45" s="5">
        <f>_xlfn.RANK.EQ(VLOOKUP($A45,Rooke_Full_Seaosn[[Name]:[WHIP]], 6, FALSE),Rooke_Full_Seaosn[W],0)</f>
        <v>401</v>
      </c>
      <c r="H45" s="5">
        <f>_xlfn.RANK.EQ(VLOOKUP($A45,Rooke_Full_Seaosn[[Name]:[WHIP]], 7, FALSE),Rooke_Full_Seaosn[L],1)</f>
        <v>45</v>
      </c>
      <c r="I45" s="11">
        <f>_xlfn.RANK.EQ(VLOOKUP($A45,Rooke_Full_Seaosn[[Name]:[WHIP]], 8, FALSE),Rooke_Full_Seaosn[SV],0)</f>
        <v>225</v>
      </c>
      <c r="J45" s="11">
        <f>_xlfn.RANK.EQ(VLOOKUP($A45,Rooke_Full_Seaosn[[Name]:[WHIP]], 9, FALSE),Rooke_Full_Seaosn[IP],0)</f>
        <v>753</v>
      </c>
      <c r="K45" s="5">
        <f>_xlfn.RANK.EQ(VLOOKUP($A45,Rooke_Full_Seaosn[[Name]:[WHIP]], 10, FALSE),Rooke_Full_Seaosn[SO],0)</f>
        <v>167</v>
      </c>
      <c r="L45" s="5">
        <f>_xlfn.RANK.EQ(VLOOKUP($A45,Rooke_Full_Seaosn[[Name]:[WHIP]], 11, FALSE),Rooke_Full_Seaosn[K/9],0)</f>
        <v>32</v>
      </c>
      <c r="M45" s="5">
        <f>_xlfn.RANK.EQ(VLOOKUP($A45,Rooke_Full_Seaosn[[Name]:[WHIP]], 12, FALSE),Rooke_Full_Seaosn[BB/9],1)</f>
        <v>757</v>
      </c>
      <c r="N45" s="11">
        <f>_xlfn.RANK.EQ(VLOOKUP($A45,Rooke_Full_Seaosn[[Name]:[WHIP]], 13, FALSE),Rooke_Full_Seaosn[HR/9],1)</f>
        <v>1002</v>
      </c>
      <c r="O45" s="5">
        <f>_xlfn.RANK.EQ(VLOOKUP($A45,Rooke_Full_Seaosn[[Name]:[WHIP]], 14, FALSE),Rooke_Full_Seaosn[AVG],1)</f>
        <v>20</v>
      </c>
      <c r="P45" s="11">
        <f>_xlfn.RANK.EQ(VLOOKUP($A45,Rooke_Full_Seaosn[[Name]:[WHIP]], 15, FALSE),Rooke_Full_Seaosn[BABIP],1)</f>
        <v>154</v>
      </c>
      <c r="Q45" s="5">
        <f>_xlfn.RANK.EQ(VLOOKUP($A45,Rooke_Full_Seaosn[[Name]:[WHIP]], 16, FALSE),Rooke_Full_Seaosn[ERA],1)</f>
        <v>305</v>
      </c>
      <c r="R45" s="11">
        <f>_xlfn.RANK.EQ(VLOOKUP($A45,Rooke_Full_Seaosn[[Name]:[WHIP]], 17, FALSE),Rooke_Full_Seaosn[FIP],1)</f>
        <v>472</v>
      </c>
      <c r="S45" s="5">
        <f>_xlfn.RANK.EQ(VLOOKUP($A45,Rooke_Full_Seaosn[[Name]:[WHIP]], 18,FALSE),Rooke_Full_Seaosn[WAR],0)</f>
        <v>371</v>
      </c>
      <c r="T45" s="5">
        <f>_xlfn.RANK.EQ(VLOOKUP($A45,Rooke_Full_Seaosn[[Name]:[WHIP]], 19, FALSE),Rooke_Full_Seaosn[WAR/162],0)</f>
        <v>306</v>
      </c>
      <c r="U45" s="5">
        <f>_xlfn.RANK.EQ(VLOOKUP($A45,Rooke_Full_Seaosn[[Name]:[WHIP]], 20, FALSE),Rooke_Full_Seaosn[WHIP],1)</f>
        <v>39</v>
      </c>
      <c r="V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134.73514663480248</v>
      </c>
    </row>
    <row r="46" spans="1:22" x14ac:dyDescent="0.45">
      <c r="A46" s="11" t="s">
        <v>306</v>
      </c>
      <c r="B46" s="11">
        <v>2019</v>
      </c>
      <c r="C46" s="11" t="str">
        <f>VLOOKUP(Table10[[#This Row],[Name]], Rooke_Full_Seaosn[[Name]:[Team]], 2, FALSE)</f>
        <v>ATL</v>
      </c>
      <c r="D46" s="11">
        <v>10</v>
      </c>
      <c r="E46" s="11">
        <v>10</v>
      </c>
      <c r="F46" s="12">
        <v>1</v>
      </c>
      <c r="G46" s="5">
        <f>_xlfn.RANK.EQ(VLOOKUP($A46,Rooke_Full_Seaosn[[Name]:[WHIP]], 6, FALSE),Rooke_Full_Seaosn[W],0)</f>
        <v>123</v>
      </c>
      <c r="H46" s="5">
        <f>_xlfn.RANK.EQ(VLOOKUP($A46,Rooke_Full_Seaosn[[Name]:[WHIP]], 7, FALSE),Rooke_Full_Seaosn[L],1)</f>
        <v>298</v>
      </c>
      <c r="I46" s="11">
        <f>_xlfn.RANK.EQ(VLOOKUP($A46,Rooke_Full_Seaosn[[Name]:[WHIP]], 8, FALSE),Rooke_Full_Seaosn[SV],0)</f>
        <v>225</v>
      </c>
      <c r="J46" s="11">
        <f>_xlfn.RANK.EQ(VLOOKUP($A46,Rooke_Full_Seaosn[[Name]:[WHIP]], 9, FALSE),Rooke_Full_Seaosn[IP],0)</f>
        <v>297</v>
      </c>
      <c r="K46" s="5">
        <f>_xlfn.RANK.EQ(VLOOKUP($A46,Rooke_Full_Seaosn[[Name]:[WHIP]], 10, FALSE),Rooke_Full_Seaosn[SO],0)</f>
        <v>98</v>
      </c>
      <c r="L46" s="5">
        <f>_xlfn.RANK.EQ(VLOOKUP($A46,Rooke_Full_Seaosn[[Name]:[WHIP]], 11, FALSE),Rooke_Full_Seaosn[K/9],0)</f>
        <v>334</v>
      </c>
      <c r="M46" s="5">
        <f>_xlfn.RANK.EQ(VLOOKUP($A46,Rooke_Full_Seaosn[[Name]:[WHIP]], 12, FALSE),Rooke_Full_Seaosn[BB/9],1)</f>
        <v>145</v>
      </c>
      <c r="N46" s="11">
        <f>_xlfn.RANK.EQ(VLOOKUP($A46,Rooke_Full_Seaosn[[Name]:[WHIP]], 13, FALSE),Rooke_Full_Seaosn[HR/9],1)</f>
        <v>637</v>
      </c>
      <c r="O46" s="5">
        <f>_xlfn.RANK.EQ(VLOOKUP($A46,Rooke_Full_Seaosn[[Name]:[WHIP]], 14, FALSE),Rooke_Full_Seaosn[AVG],1)</f>
        <v>356</v>
      </c>
      <c r="P46" s="11">
        <f>_xlfn.RANK.EQ(VLOOKUP($A46,Rooke_Full_Seaosn[[Name]:[WHIP]], 15, FALSE),Rooke_Full_Seaosn[BABIP],1)</f>
        <v>762</v>
      </c>
      <c r="Q46" s="5">
        <f>_xlfn.RANK.EQ(VLOOKUP($A46,Rooke_Full_Seaosn[[Name]:[WHIP]], 16, FALSE),Rooke_Full_Seaosn[ERA],1)</f>
        <v>100</v>
      </c>
      <c r="R46" s="11">
        <f>_xlfn.RANK.EQ(VLOOKUP($A46,Rooke_Full_Seaosn[[Name]:[WHIP]], 17, FALSE),Rooke_Full_Seaosn[FIP],1)</f>
        <v>251</v>
      </c>
      <c r="S46" s="5">
        <f>_xlfn.RANK.EQ(VLOOKUP($A46,Rooke_Full_Seaosn[[Name]:[WHIP]], 18,FALSE),Rooke_Full_Seaosn[WAR],0)</f>
        <v>37</v>
      </c>
      <c r="T46" s="5">
        <f>_xlfn.RANK.EQ(VLOOKUP($A46,Rooke_Full_Seaosn[[Name]:[WHIP]], 19, FALSE),Rooke_Full_Seaosn[WAR/162],0)</f>
        <v>93</v>
      </c>
      <c r="U46" s="5">
        <f>_xlfn.RANK.EQ(VLOOKUP($A46,Rooke_Full_Seaosn[[Name]:[WHIP]], 20, FALSE),Rooke_Full_Seaosn[WHIP],1)</f>
        <v>95</v>
      </c>
      <c r="V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135.09274290017601</v>
      </c>
    </row>
    <row r="47" spans="1:22" x14ac:dyDescent="0.45">
      <c r="A47" s="11" t="s">
        <v>881</v>
      </c>
      <c r="B47" s="11">
        <v>2014</v>
      </c>
      <c r="C47" s="11" t="str">
        <f>VLOOKUP(Table10[[#This Row],[Name]], Rooke_Full_Seaosn[[Name]:[Team]], 2, FALSE)</f>
        <v>LAA</v>
      </c>
      <c r="D47" s="11">
        <v>43</v>
      </c>
      <c r="E47" s="11">
        <v>34</v>
      </c>
      <c r="F47" s="12">
        <v>0.79069767441860461</v>
      </c>
      <c r="G47" s="5">
        <f>_xlfn.RANK.EQ(VLOOKUP($A47,Rooke_Full_Seaosn[[Name]:[WHIP]], 6, FALSE),Rooke_Full_Seaosn[W],0)</f>
        <v>86</v>
      </c>
      <c r="H47" s="5">
        <f>_xlfn.RANK.EQ(VLOOKUP($A47,Rooke_Full_Seaosn[[Name]:[WHIP]], 7, FALSE),Rooke_Full_Seaosn[L],1)</f>
        <v>147</v>
      </c>
      <c r="I47" s="11">
        <f>_xlfn.RANK.EQ(VLOOKUP($A47,Rooke_Full_Seaosn[[Name]:[WHIP]], 8, FALSE),Rooke_Full_Seaosn[SV],0)</f>
        <v>225</v>
      </c>
      <c r="J47" s="11">
        <f>_xlfn.RANK.EQ(VLOOKUP($A47,Rooke_Full_Seaosn[[Name]:[WHIP]], 9, FALSE),Rooke_Full_Seaosn[IP],0)</f>
        <v>671</v>
      </c>
      <c r="K47" s="5">
        <f>_xlfn.RANK.EQ(VLOOKUP($A47,Rooke_Full_Seaosn[[Name]:[WHIP]], 10, FALSE),Rooke_Full_Seaosn[SO],0)</f>
        <v>251</v>
      </c>
      <c r="L47" s="5">
        <f>_xlfn.RANK.EQ(VLOOKUP($A47,Rooke_Full_Seaosn[[Name]:[WHIP]], 11, FALSE),Rooke_Full_Seaosn[K/9],0)</f>
        <v>200</v>
      </c>
      <c r="M47" s="5">
        <f>_xlfn.RANK.EQ(VLOOKUP($A47,Rooke_Full_Seaosn[[Name]:[WHIP]], 12, FALSE),Rooke_Full_Seaosn[BB/9],1)</f>
        <v>31</v>
      </c>
      <c r="N47" s="11">
        <f>_xlfn.RANK.EQ(VLOOKUP($A47,Rooke_Full_Seaosn[[Name]:[WHIP]], 13, FALSE),Rooke_Full_Seaosn[HR/9],1)</f>
        <v>574</v>
      </c>
      <c r="O47" s="5">
        <f>_xlfn.RANK.EQ(VLOOKUP($A47,Rooke_Full_Seaosn[[Name]:[WHIP]], 14, FALSE),Rooke_Full_Seaosn[AVG],1)</f>
        <v>423</v>
      </c>
      <c r="P47" s="11">
        <f>_xlfn.RANK.EQ(VLOOKUP($A47,Rooke_Full_Seaosn[[Name]:[WHIP]], 15, FALSE),Rooke_Full_Seaosn[BABIP],1)</f>
        <v>1081</v>
      </c>
      <c r="Q47" s="5">
        <f>_xlfn.RANK.EQ(VLOOKUP($A47,Rooke_Full_Seaosn[[Name]:[WHIP]], 16, FALSE),Rooke_Full_Seaosn[ERA],1)</f>
        <v>171</v>
      </c>
      <c r="R47" s="11">
        <f>_xlfn.RANK.EQ(VLOOKUP($A47,Rooke_Full_Seaosn[[Name]:[WHIP]], 17, FALSE),Rooke_Full_Seaosn[FIP],1)</f>
        <v>50</v>
      </c>
      <c r="S47" s="5">
        <f>_xlfn.RANK.EQ(VLOOKUP($A47,Rooke_Full_Seaosn[[Name]:[WHIP]], 18,FALSE),Rooke_Full_Seaosn[WAR],0)</f>
        <v>226</v>
      </c>
      <c r="T47" s="5">
        <f>_xlfn.RANK.EQ(VLOOKUP($A47,Rooke_Full_Seaosn[[Name]:[WHIP]], 19, FALSE),Rooke_Full_Seaosn[WAR/162],0)</f>
        <v>127</v>
      </c>
      <c r="U47" s="5">
        <f>_xlfn.RANK.EQ(VLOOKUP($A47,Rooke_Full_Seaosn[[Name]:[WHIP]], 20, FALSE),Rooke_Full_Seaosn[WHIP],1)</f>
        <v>54</v>
      </c>
      <c r="V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136.25497220212944</v>
      </c>
    </row>
    <row r="48" spans="1:22" x14ac:dyDescent="0.45">
      <c r="A48" s="11" t="s">
        <v>767</v>
      </c>
      <c r="B48" s="11">
        <v>1924</v>
      </c>
      <c r="C48" s="11" t="str">
        <f>VLOOKUP(Table10[[#This Row],[Name]], Rooke_Full_Seaosn[[Name]:[Team]], 2, FALSE)</f>
        <v>- - -</v>
      </c>
      <c r="D48" s="11">
        <v>10</v>
      </c>
      <c r="E48" s="11">
        <v>10</v>
      </c>
      <c r="F48" s="12">
        <v>1</v>
      </c>
      <c r="G48" s="5">
        <f>_xlfn.RANK.EQ(VLOOKUP($A48,Rooke_Full_Seaosn[[Name]:[WHIP]], 6, FALSE),Rooke_Full_Seaosn[W],0)</f>
        <v>610</v>
      </c>
      <c r="H48" s="5">
        <f>_xlfn.RANK.EQ(VLOOKUP($A48,Rooke_Full_Seaosn[[Name]:[WHIP]], 7, FALSE),Rooke_Full_Seaosn[L],1)</f>
        <v>7</v>
      </c>
      <c r="I48" s="11">
        <f>_xlfn.RANK.EQ(VLOOKUP($A48,Rooke_Full_Seaosn[[Name]:[WHIP]], 8, FALSE),Rooke_Full_Seaosn[SV],0)</f>
        <v>225</v>
      </c>
      <c r="J48" s="11">
        <f>_xlfn.RANK.EQ(VLOOKUP($A48,Rooke_Full_Seaosn[[Name]:[WHIP]], 9, FALSE),Rooke_Full_Seaosn[IP],0)</f>
        <v>1314</v>
      </c>
      <c r="K48" s="5">
        <f>_xlfn.RANK.EQ(VLOOKUP($A48,Rooke_Full_Seaosn[[Name]:[WHIP]], 10, FALSE),Rooke_Full_Seaosn[SO],0)</f>
        <v>966</v>
      </c>
      <c r="L48" s="5">
        <f>_xlfn.RANK.EQ(VLOOKUP($A48,Rooke_Full_Seaosn[[Name]:[WHIP]], 11, FALSE),Rooke_Full_Seaosn[K/9],0)</f>
        <v>361</v>
      </c>
      <c r="M48" s="5">
        <f>_xlfn.RANK.EQ(VLOOKUP($A48,Rooke_Full_Seaosn[[Name]:[WHIP]], 12, FALSE),Rooke_Full_Seaosn[BB/9],1)</f>
        <v>766</v>
      </c>
      <c r="N48" s="11">
        <f>_xlfn.RANK.EQ(VLOOKUP($A48,Rooke_Full_Seaosn[[Name]:[WHIP]], 13, FALSE),Rooke_Full_Seaosn[HR/9],1)</f>
        <v>1</v>
      </c>
      <c r="O48" s="5">
        <f>_xlfn.RANK.EQ(VLOOKUP($A48,Rooke_Full_Seaosn[[Name]:[WHIP]], 14, FALSE),Rooke_Full_Seaosn[AVG],1)</f>
        <v>31</v>
      </c>
      <c r="P48" s="11">
        <f>_xlfn.RANK.EQ(VLOOKUP($A48,Rooke_Full_Seaosn[[Name]:[WHIP]], 15, FALSE),Rooke_Full_Seaosn[BABIP],1)</f>
        <v>190</v>
      </c>
      <c r="Q48" s="5">
        <f>_xlfn.RANK.EQ(VLOOKUP($A48,Rooke_Full_Seaosn[[Name]:[WHIP]], 16, FALSE),Rooke_Full_Seaosn[ERA],1)</f>
        <v>24</v>
      </c>
      <c r="R48" s="11">
        <f>_xlfn.RANK.EQ(VLOOKUP($A48,Rooke_Full_Seaosn[[Name]:[WHIP]], 17, FALSE),Rooke_Full_Seaosn[FIP],1)</f>
        <v>29</v>
      </c>
      <c r="S48" s="5">
        <f>_xlfn.RANK.EQ(VLOOKUP($A48,Rooke_Full_Seaosn[[Name]:[WHIP]], 18,FALSE),Rooke_Full_Seaosn[WAR],0)</f>
        <v>517</v>
      </c>
      <c r="T48" s="5">
        <f>_xlfn.RANK.EQ(VLOOKUP($A48,Rooke_Full_Seaosn[[Name]:[WHIP]], 19, FALSE),Rooke_Full_Seaosn[WAR/162],0)</f>
        <v>122</v>
      </c>
      <c r="U48" s="5">
        <f>_xlfn.RANK.EQ(VLOOKUP($A48,Rooke_Full_Seaosn[[Name]:[WHIP]], 20, FALSE),Rooke_Full_Seaosn[WHIP],1)</f>
        <v>49</v>
      </c>
      <c r="V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138.63600537637691</v>
      </c>
    </row>
    <row r="49" spans="1:22" x14ac:dyDescent="0.45">
      <c r="A49" s="11" t="s">
        <v>61</v>
      </c>
      <c r="B49" s="11">
        <v>2023</v>
      </c>
      <c r="C49" s="11" t="str">
        <f>VLOOKUP(Table10[[#This Row],[Name]], Rooke_Full_Seaosn[[Name]:[Team]], 2, FALSE)</f>
        <v>NYM</v>
      </c>
      <c r="D49" s="11">
        <v>16</v>
      </c>
      <c r="E49" s="11">
        <v>9</v>
      </c>
      <c r="F49" s="12">
        <v>0.5625</v>
      </c>
      <c r="G49" s="5">
        <f>_xlfn.RANK.EQ(VLOOKUP($A49,Rooke_Full_Seaosn[[Name]:[WHIP]], 6, FALSE),Rooke_Full_Seaosn[W],0)</f>
        <v>174</v>
      </c>
      <c r="H49" s="5">
        <f>_xlfn.RANK.EQ(VLOOKUP($A49,Rooke_Full_Seaosn[[Name]:[WHIP]], 7, FALSE),Rooke_Full_Seaosn[L],1)</f>
        <v>885</v>
      </c>
      <c r="I49" s="11">
        <f>_xlfn.RANK.EQ(VLOOKUP($A49,Rooke_Full_Seaosn[[Name]:[WHIP]], 8, FALSE),Rooke_Full_Seaosn[SV],0)</f>
        <v>225</v>
      </c>
      <c r="J49" s="11">
        <f>_xlfn.RANK.EQ(VLOOKUP($A49,Rooke_Full_Seaosn[[Name]:[WHIP]], 9, FALSE),Rooke_Full_Seaosn[IP],0)</f>
        <v>350</v>
      </c>
      <c r="K49" s="5">
        <f>_xlfn.RANK.EQ(VLOOKUP($A49,Rooke_Full_Seaosn[[Name]:[WHIP]], 10, FALSE),Rooke_Full_Seaosn[SO],0)</f>
        <v>10</v>
      </c>
      <c r="L49" s="5">
        <f>_xlfn.RANK.EQ(VLOOKUP($A49,Rooke_Full_Seaosn[[Name]:[WHIP]], 11, FALSE),Rooke_Full_Seaosn[K/9],0)</f>
        <v>19</v>
      </c>
      <c r="M49" s="5">
        <f>_xlfn.RANK.EQ(VLOOKUP($A49,Rooke_Full_Seaosn[[Name]:[WHIP]], 12, FALSE),Rooke_Full_Seaosn[BB/9],1)</f>
        <v>1273</v>
      </c>
      <c r="N49" s="11">
        <f>_xlfn.RANK.EQ(VLOOKUP($A49,Rooke_Full_Seaosn[[Name]:[WHIP]], 13, FALSE),Rooke_Full_Seaosn[HR/9],1)</f>
        <v>925</v>
      </c>
      <c r="O49" s="5">
        <f>_xlfn.RANK.EQ(VLOOKUP($A49,Rooke_Full_Seaosn[[Name]:[WHIP]], 14, FALSE),Rooke_Full_Seaosn[AVG],1)</f>
        <v>71</v>
      </c>
      <c r="P49" s="11">
        <f>_xlfn.RANK.EQ(VLOOKUP($A49,Rooke_Full_Seaosn[[Name]:[WHIP]], 15, FALSE),Rooke_Full_Seaosn[BABIP],1)</f>
        <v>703</v>
      </c>
      <c r="Q49" s="5">
        <f>_xlfn.RANK.EQ(VLOOKUP($A49,Rooke_Full_Seaosn[[Name]:[WHIP]], 16, FALSE),Rooke_Full_Seaosn[ERA],1)</f>
        <v>199</v>
      </c>
      <c r="R49" s="11">
        <f>_xlfn.RANK.EQ(VLOOKUP($A49,Rooke_Full_Seaosn[[Name]:[WHIP]], 17, FALSE),Rooke_Full_Seaosn[FIP],1)</f>
        <v>352</v>
      </c>
      <c r="S49" s="5">
        <f>_xlfn.RANK.EQ(VLOOKUP($A49,Rooke_Full_Seaosn[[Name]:[WHIP]], 18,FALSE),Rooke_Full_Seaosn[WAR],0)</f>
        <v>92</v>
      </c>
      <c r="T49" s="5">
        <f>_xlfn.RANK.EQ(VLOOKUP($A49,Rooke_Full_Seaosn[[Name]:[WHIP]], 19, FALSE),Rooke_Full_Seaosn[WAR/162],0)</f>
        <v>182</v>
      </c>
      <c r="U49" s="5">
        <f>_xlfn.RANK.EQ(VLOOKUP($A49,Rooke_Full_Seaosn[[Name]:[WHIP]], 20, FALSE),Rooke_Full_Seaosn[WHIP],1)</f>
        <v>305</v>
      </c>
      <c r="V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138.9743016390947</v>
      </c>
    </row>
    <row r="50" spans="1:22" x14ac:dyDescent="0.45">
      <c r="A50" s="11" t="s">
        <v>939</v>
      </c>
      <c r="B50" s="11">
        <v>1957</v>
      </c>
      <c r="C50" s="11" t="str">
        <f>VLOOKUP(Table10[[#This Row],[Name]], Rooke_Full_Seaosn[[Name]:[Team]], 2, FALSE)</f>
        <v>PHI</v>
      </c>
      <c r="D50" s="11">
        <v>13</v>
      </c>
      <c r="E50" s="11">
        <v>7</v>
      </c>
      <c r="F50" s="12">
        <v>0.53846153846153844</v>
      </c>
      <c r="G50" s="5">
        <f>_xlfn.RANK.EQ(VLOOKUP($A50,Rooke_Full_Seaosn[[Name]:[WHIP]], 6, FALSE),Rooke_Full_Seaosn[W],0)</f>
        <v>14</v>
      </c>
      <c r="H50" s="5">
        <f>_xlfn.RANK.EQ(VLOOKUP($A50,Rooke_Full_Seaosn[[Name]:[WHIP]], 7, FALSE),Rooke_Full_Seaosn[L],1)</f>
        <v>1060</v>
      </c>
      <c r="I50" s="11">
        <f>_xlfn.RANK.EQ(VLOOKUP($A50,Rooke_Full_Seaosn[[Name]:[WHIP]], 8, FALSE),Rooke_Full_Seaosn[SV],0)</f>
        <v>225</v>
      </c>
      <c r="J50" s="11">
        <f>_xlfn.RANK.EQ(VLOOKUP($A50,Rooke_Full_Seaosn[[Name]:[WHIP]], 9, FALSE),Rooke_Full_Seaosn[IP],0)</f>
        <v>50</v>
      </c>
      <c r="K50" s="5">
        <f>_xlfn.RANK.EQ(VLOOKUP($A50,Rooke_Full_Seaosn[[Name]:[WHIP]], 10, FALSE),Rooke_Full_Seaosn[SO],0)</f>
        <v>17</v>
      </c>
      <c r="L50" s="5">
        <f>_xlfn.RANK.EQ(VLOOKUP($A50,Rooke_Full_Seaosn[[Name]:[WHIP]], 11, FALSE),Rooke_Full_Seaosn[K/9],0)</f>
        <v>363</v>
      </c>
      <c r="M50" s="5">
        <f>_xlfn.RANK.EQ(VLOOKUP($A50,Rooke_Full_Seaosn[[Name]:[WHIP]], 12, FALSE),Rooke_Full_Seaosn[BB/9],1)</f>
        <v>992</v>
      </c>
      <c r="N50" s="11">
        <f>_xlfn.RANK.EQ(VLOOKUP($A50,Rooke_Full_Seaosn[[Name]:[WHIP]], 13, FALSE),Rooke_Full_Seaosn[HR/9],1)</f>
        <v>804</v>
      </c>
      <c r="O50" s="5">
        <f>_xlfn.RANK.EQ(VLOOKUP($A50,Rooke_Full_Seaosn[[Name]:[WHIP]], 14, FALSE),Rooke_Full_Seaosn[AVG],1)</f>
        <v>137</v>
      </c>
      <c r="P50" s="11">
        <f>_xlfn.RANK.EQ(VLOOKUP($A50,Rooke_Full_Seaosn[[Name]:[WHIP]], 15, FALSE),Rooke_Full_Seaosn[BABIP],1)</f>
        <v>228</v>
      </c>
      <c r="Q50" s="5">
        <f>_xlfn.RANK.EQ(VLOOKUP($A50,Rooke_Full_Seaosn[[Name]:[WHIP]], 16, FALSE),Rooke_Full_Seaosn[ERA],1)</f>
        <v>245</v>
      </c>
      <c r="R50" s="11">
        <f>_xlfn.RANK.EQ(VLOOKUP($A50,Rooke_Full_Seaosn[[Name]:[WHIP]], 17, FALSE),Rooke_Full_Seaosn[FIP],1)</f>
        <v>177</v>
      </c>
      <c r="S50" s="5">
        <f>_xlfn.RANK.EQ(VLOOKUP($A50,Rooke_Full_Seaosn[[Name]:[WHIP]], 18,FALSE),Rooke_Full_Seaosn[WAR],0)</f>
        <v>28</v>
      </c>
      <c r="T50" s="5">
        <f>_xlfn.RANK.EQ(VLOOKUP($A50,Rooke_Full_Seaosn[[Name]:[WHIP]], 19, FALSE),Rooke_Full_Seaosn[WAR/162],0)</f>
        <v>118</v>
      </c>
      <c r="U50" s="5">
        <f>_xlfn.RANK.EQ(VLOOKUP($A50,Rooke_Full_Seaosn[[Name]:[WHIP]], 20, FALSE),Rooke_Full_Seaosn[WHIP],1)</f>
        <v>300</v>
      </c>
      <c r="V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140.61605398096373</v>
      </c>
    </row>
    <row r="51" spans="1:22" x14ac:dyDescent="0.45">
      <c r="A51" s="11" t="s">
        <v>160</v>
      </c>
      <c r="B51" s="11">
        <v>2015</v>
      </c>
      <c r="C51" s="11" t="str">
        <f>VLOOKUP(Table10[[#This Row],[Name]], Rooke_Full_Seaosn[[Name]:[Team]], 2, FALSE)</f>
        <v>NYM</v>
      </c>
      <c r="D51" s="11">
        <v>17</v>
      </c>
      <c r="E51" s="11">
        <v>17</v>
      </c>
      <c r="F51" s="12">
        <v>1</v>
      </c>
      <c r="G51" s="5">
        <f>_xlfn.RANK.EQ(VLOOKUP($A51,Rooke_Full_Seaosn[[Name]:[WHIP]], 6, FALSE),Rooke_Full_Seaosn[W],0)</f>
        <v>401</v>
      </c>
      <c r="H51" s="5">
        <f>_xlfn.RANK.EQ(VLOOKUP($A51,Rooke_Full_Seaosn[[Name]:[WHIP]], 7, FALSE),Rooke_Full_Seaosn[L],1)</f>
        <v>885</v>
      </c>
      <c r="I51" s="11">
        <f>_xlfn.RANK.EQ(VLOOKUP($A51,Rooke_Full_Seaosn[[Name]:[WHIP]], 8, FALSE),Rooke_Full_Seaosn[SV],0)</f>
        <v>225</v>
      </c>
      <c r="J51" s="11">
        <f>_xlfn.RANK.EQ(VLOOKUP($A51,Rooke_Full_Seaosn[[Name]:[WHIP]], 9, FALSE),Rooke_Full_Seaosn[IP],0)</f>
        <v>451</v>
      </c>
      <c r="K51" s="5">
        <f>_xlfn.RANK.EQ(VLOOKUP($A51,Rooke_Full_Seaosn[[Name]:[WHIP]], 10, FALSE),Rooke_Full_Seaosn[SO],0)</f>
        <v>43</v>
      </c>
      <c r="L51" s="5">
        <f>_xlfn.RANK.EQ(VLOOKUP($A51,Rooke_Full_Seaosn[[Name]:[WHIP]], 11, FALSE),Rooke_Full_Seaosn[K/9],0)</f>
        <v>47</v>
      </c>
      <c r="M51" s="5">
        <f>_xlfn.RANK.EQ(VLOOKUP($A51,Rooke_Full_Seaosn[[Name]:[WHIP]], 12, FALSE),Rooke_Full_Seaosn[BB/9],1)</f>
        <v>75</v>
      </c>
      <c r="N51" s="11">
        <f>_xlfn.RANK.EQ(VLOOKUP($A51,Rooke_Full_Seaosn[[Name]:[WHIP]], 13, FALSE),Rooke_Full_Seaosn[HR/9],1)</f>
        <v>1201</v>
      </c>
      <c r="O51" s="5">
        <f>_xlfn.RANK.EQ(VLOOKUP($A51,Rooke_Full_Seaosn[[Name]:[WHIP]], 14, FALSE),Rooke_Full_Seaosn[AVG],1)</f>
        <v>179</v>
      </c>
      <c r="P51" s="11">
        <f>_xlfn.RANK.EQ(VLOOKUP($A51,Rooke_Full_Seaosn[[Name]:[WHIP]], 15, FALSE),Rooke_Full_Seaosn[BABIP],1)</f>
        <v>733</v>
      </c>
      <c r="Q51" s="5">
        <f>_xlfn.RANK.EQ(VLOOKUP($A51,Rooke_Full_Seaosn[[Name]:[WHIP]], 16, FALSE),Rooke_Full_Seaosn[ERA],1)</f>
        <v>312</v>
      </c>
      <c r="R51" s="11">
        <f>_xlfn.RANK.EQ(VLOOKUP($A51,Rooke_Full_Seaosn[[Name]:[WHIP]], 17, FALSE),Rooke_Full_Seaosn[FIP],1)</f>
        <v>150</v>
      </c>
      <c r="S51" s="5">
        <f>_xlfn.RANK.EQ(VLOOKUP($A51,Rooke_Full_Seaosn[[Name]:[WHIP]], 18,FALSE),Rooke_Full_Seaosn[WAR],0)</f>
        <v>160</v>
      </c>
      <c r="T51" s="5">
        <f>_xlfn.RANK.EQ(VLOOKUP($A51,Rooke_Full_Seaosn[[Name]:[WHIP]], 19, FALSE),Rooke_Full_Seaosn[WAR/162],0)</f>
        <v>171</v>
      </c>
      <c r="U51" s="5">
        <f>_xlfn.RANK.EQ(VLOOKUP($A51,Rooke_Full_Seaosn[[Name]:[WHIP]], 20, FALSE),Rooke_Full_Seaosn[WHIP],1)</f>
        <v>38</v>
      </c>
      <c r="V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141.07896129793656</v>
      </c>
    </row>
    <row r="52" spans="1:22" x14ac:dyDescent="0.45">
      <c r="A52" s="11" t="s">
        <v>118</v>
      </c>
      <c r="B52" s="11">
        <v>2019</v>
      </c>
      <c r="C52" s="11" t="str">
        <f>VLOOKUP(Table10[[#This Row],[Name]], Rooke_Full_Seaosn[[Name]:[Team]], 2, FALSE)</f>
        <v>SDP</v>
      </c>
      <c r="D52" s="11">
        <v>18</v>
      </c>
      <c r="E52" s="11">
        <v>18</v>
      </c>
      <c r="F52" s="12">
        <v>1</v>
      </c>
      <c r="G52" s="5">
        <f>_xlfn.RANK.EQ(VLOOKUP($A52,Rooke_Full_Seaosn[[Name]:[WHIP]], 6, FALSE),Rooke_Full_Seaosn[W],0)</f>
        <v>401</v>
      </c>
      <c r="H52" s="5">
        <f>_xlfn.RANK.EQ(VLOOKUP($A52,Rooke_Full_Seaosn[[Name]:[WHIP]], 7, FALSE),Rooke_Full_Seaosn[L],1)</f>
        <v>885</v>
      </c>
      <c r="I52" s="11">
        <f>_xlfn.RANK.EQ(VLOOKUP($A52,Rooke_Full_Seaosn[[Name]:[WHIP]], 8, FALSE),Rooke_Full_Seaosn[SV],0)</f>
        <v>225</v>
      </c>
      <c r="J52" s="11">
        <f>_xlfn.RANK.EQ(VLOOKUP($A52,Rooke_Full_Seaosn[[Name]:[WHIP]], 9, FALSE),Rooke_Full_Seaosn[IP],0)</f>
        <v>514</v>
      </c>
      <c r="K52" s="5">
        <f>_xlfn.RANK.EQ(VLOOKUP($A52,Rooke_Full_Seaosn[[Name]:[WHIP]], 10, FALSE),Rooke_Full_Seaosn[SO],0)</f>
        <v>67</v>
      </c>
      <c r="L52" s="5">
        <f>_xlfn.RANK.EQ(VLOOKUP($A52,Rooke_Full_Seaosn[[Name]:[WHIP]], 11, FALSE),Rooke_Full_Seaosn[K/9],0)</f>
        <v>58</v>
      </c>
      <c r="M52" s="5">
        <f>_xlfn.RANK.EQ(VLOOKUP($A52,Rooke_Full_Seaosn[[Name]:[WHIP]], 12, FALSE),Rooke_Full_Seaosn[BB/9],1)</f>
        <v>101</v>
      </c>
      <c r="N52" s="11">
        <f>_xlfn.RANK.EQ(VLOOKUP($A52,Rooke_Full_Seaosn[[Name]:[WHIP]], 13, FALSE),Rooke_Full_Seaosn[HR/9],1)</f>
        <v>1465</v>
      </c>
      <c r="O52" s="5">
        <f>_xlfn.RANK.EQ(VLOOKUP($A52,Rooke_Full_Seaosn[[Name]:[WHIP]], 14, FALSE),Rooke_Full_Seaosn[AVG],1)</f>
        <v>50</v>
      </c>
      <c r="P52" s="11">
        <f>_xlfn.RANK.EQ(VLOOKUP($A52,Rooke_Full_Seaosn[[Name]:[WHIP]], 15, FALSE),Rooke_Full_Seaosn[BABIP],1)</f>
        <v>85</v>
      </c>
      <c r="Q52" s="5">
        <f>_xlfn.RANK.EQ(VLOOKUP($A52,Rooke_Full_Seaosn[[Name]:[WHIP]], 16, FALSE),Rooke_Full_Seaosn[ERA],1)</f>
        <v>364</v>
      </c>
      <c r="R52" s="11">
        <f>_xlfn.RANK.EQ(VLOOKUP($A52,Rooke_Full_Seaosn[[Name]:[WHIP]], 17, FALSE),Rooke_Full_Seaosn[FIP],1)</f>
        <v>610</v>
      </c>
      <c r="S52" s="5">
        <f>_xlfn.RANK.EQ(VLOOKUP($A52,Rooke_Full_Seaosn[[Name]:[WHIP]], 18,FALSE),Rooke_Full_Seaosn[WAR],0)</f>
        <v>257</v>
      </c>
      <c r="T52" s="5">
        <f>_xlfn.RANK.EQ(VLOOKUP($A52,Rooke_Full_Seaosn[[Name]:[WHIP]], 19, FALSE),Rooke_Full_Seaosn[WAR/162],0)</f>
        <v>366</v>
      </c>
      <c r="U52" s="5">
        <f>_xlfn.RANK.EQ(VLOOKUP($A52,Rooke_Full_Seaosn[[Name]:[WHIP]], 20, FALSE),Rooke_Full_Seaosn[WHIP],1)</f>
        <v>15</v>
      </c>
      <c r="V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143.00422441049201</v>
      </c>
    </row>
    <row r="53" spans="1:22" x14ac:dyDescent="0.45">
      <c r="A53" s="11" t="s">
        <v>92</v>
      </c>
      <c r="B53" s="11">
        <v>2005</v>
      </c>
      <c r="C53" s="11" t="str">
        <f>VLOOKUP(Table10[[#This Row],[Name]], Rooke_Full_Seaosn[[Name]:[Team]], 2, FALSE)</f>
        <v>SEA</v>
      </c>
      <c r="D53" s="11">
        <v>12</v>
      </c>
      <c r="E53" s="11">
        <v>7</v>
      </c>
      <c r="F53" s="12">
        <v>0.58333333333333337</v>
      </c>
      <c r="G53" s="5">
        <f>_xlfn.RANK.EQ(VLOOKUP($A53,Rooke_Full_Seaosn[[Name]:[WHIP]], 6, FALSE),Rooke_Full_Seaosn[W],0)</f>
        <v>1054</v>
      </c>
      <c r="H53" s="5">
        <f>_xlfn.RANK.EQ(VLOOKUP($A53,Rooke_Full_Seaosn[[Name]:[WHIP]], 7, FALSE),Rooke_Full_Seaosn[L],1)</f>
        <v>298</v>
      </c>
      <c r="I53" s="11">
        <f>_xlfn.RANK.EQ(VLOOKUP($A53,Rooke_Full_Seaosn[[Name]:[WHIP]], 8, FALSE),Rooke_Full_Seaosn[SV],0)</f>
        <v>225</v>
      </c>
      <c r="J53" s="11">
        <f>_xlfn.RANK.EQ(VLOOKUP($A53,Rooke_Full_Seaosn[[Name]:[WHIP]], 9, FALSE),Rooke_Full_Seaosn[IP],0)</f>
        <v>1051</v>
      </c>
      <c r="K53" s="5">
        <f>_xlfn.RANK.EQ(VLOOKUP($A53,Rooke_Full_Seaosn[[Name]:[WHIP]], 10, FALSE),Rooke_Full_Seaosn[SO],0)</f>
        <v>554</v>
      </c>
      <c r="L53" s="5">
        <f>_xlfn.RANK.EQ(VLOOKUP($A53,Rooke_Full_Seaosn[[Name]:[WHIP]], 11, FALSE),Rooke_Full_Seaosn[K/9],0)</f>
        <v>188</v>
      </c>
      <c r="M53" s="5">
        <f>_xlfn.RANK.EQ(VLOOKUP($A53,Rooke_Full_Seaosn[[Name]:[WHIP]], 12, FALSE),Rooke_Full_Seaosn[BB/9],1)</f>
        <v>284</v>
      </c>
      <c r="N53" s="11">
        <f>_xlfn.RANK.EQ(VLOOKUP($A53,Rooke_Full_Seaosn[[Name]:[WHIP]], 13, FALSE),Rooke_Full_Seaosn[HR/9],1)</f>
        <v>410</v>
      </c>
      <c r="O53" s="5">
        <f>_xlfn.RANK.EQ(VLOOKUP($A53,Rooke_Full_Seaosn[[Name]:[WHIP]], 14, FALSE),Rooke_Full_Seaosn[AVG],1)</f>
        <v>49</v>
      </c>
      <c r="P53" s="11">
        <f>_xlfn.RANK.EQ(VLOOKUP($A53,Rooke_Full_Seaosn[[Name]:[WHIP]], 15, FALSE),Rooke_Full_Seaosn[BABIP],1)</f>
        <v>246</v>
      </c>
      <c r="Q53" s="5">
        <f>_xlfn.RANK.EQ(VLOOKUP($A53,Rooke_Full_Seaosn[[Name]:[WHIP]], 16, FALSE),Rooke_Full_Seaosn[ERA],1)</f>
        <v>97</v>
      </c>
      <c r="R53" s="11">
        <f>_xlfn.RANK.EQ(VLOOKUP($A53,Rooke_Full_Seaosn[[Name]:[WHIP]], 17, FALSE),Rooke_Full_Seaosn[FIP],1)</f>
        <v>48</v>
      </c>
      <c r="S53" s="5">
        <f>_xlfn.RANK.EQ(VLOOKUP($A53,Rooke_Full_Seaosn[[Name]:[WHIP]], 18,FALSE),Rooke_Full_Seaosn[WAR],0)</f>
        <v>285</v>
      </c>
      <c r="T53" s="5">
        <f>_xlfn.RANK.EQ(VLOOKUP($A53,Rooke_Full_Seaosn[[Name]:[WHIP]], 19, FALSE),Rooke_Full_Seaosn[WAR/162],0)</f>
        <v>18</v>
      </c>
      <c r="U53" s="5">
        <f>_xlfn.RANK.EQ(VLOOKUP($A53,Rooke_Full_Seaosn[[Name]:[WHIP]], 20, FALSE),Rooke_Full_Seaosn[WHIP],1)</f>
        <v>19</v>
      </c>
      <c r="V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145.67605129655192</v>
      </c>
    </row>
    <row r="54" spans="1:22" x14ac:dyDescent="0.45">
      <c r="A54" s="11" t="s">
        <v>260</v>
      </c>
      <c r="B54" s="11">
        <v>2003</v>
      </c>
      <c r="C54" s="11" t="str">
        <f>VLOOKUP(Table10[[#This Row],[Name]], Rooke_Full_Seaosn[[Name]:[Team]], 2, FALSE)</f>
        <v>ARI</v>
      </c>
      <c r="D54" s="11">
        <v>36</v>
      </c>
      <c r="E54" s="11">
        <v>24</v>
      </c>
      <c r="F54" s="12">
        <v>0.66666666666666663</v>
      </c>
      <c r="G54" s="5">
        <f>_xlfn.RANK.EQ(VLOOKUP($A54,Rooke_Full_Seaosn[[Name]:[WHIP]], 6, FALSE),Rooke_Full_Seaosn[W],0)</f>
        <v>320</v>
      </c>
      <c r="H54" s="5">
        <f>_xlfn.RANK.EQ(VLOOKUP($A54,Rooke_Full_Seaosn[[Name]:[WHIP]], 7, FALSE),Rooke_Full_Seaosn[L],1)</f>
        <v>1209</v>
      </c>
      <c r="I54" s="11">
        <f>_xlfn.RANK.EQ(VLOOKUP($A54,Rooke_Full_Seaosn[[Name]:[WHIP]], 8, FALSE),Rooke_Full_Seaosn[SV],0)</f>
        <v>225</v>
      </c>
      <c r="J54" s="11">
        <f>_xlfn.RANK.EQ(VLOOKUP($A54,Rooke_Full_Seaosn[[Name]:[WHIP]], 9, FALSE),Rooke_Full_Seaosn[IP],0)</f>
        <v>267</v>
      </c>
      <c r="K54" s="5">
        <f>_xlfn.RANK.EQ(VLOOKUP($A54,Rooke_Full_Seaosn[[Name]:[WHIP]], 10, FALSE),Rooke_Full_Seaosn[SO],0)</f>
        <v>33</v>
      </c>
      <c r="L54" s="5">
        <f>_xlfn.RANK.EQ(VLOOKUP($A54,Rooke_Full_Seaosn[[Name]:[WHIP]], 11, FALSE),Rooke_Full_Seaosn[K/9],0)</f>
        <v>141</v>
      </c>
      <c r="M54" s="5">
        <f>_xlfn.RANK.EQ(VLOOKUP($A54,Rooke_Full_Seaosn[[Name]:[WHIP]], 12, FALSE),Rooke_Full_Seaosn[BB/9],1)</f>
        <v>846</v>
      </c>
      <c r="N54" s="11">
        <f>_xlfn.RANK.EQ(VLOOKUP($A54,Rooke_Full_Seaosn[[Name]:[WHIP]], 13, FALSE),Rooke_Full_Seaosn[HR/9],1)</f>
        <v>503</v>
      </c>
      <c r="O54" s="5">
        <f>_xlfn.RANK.EQ(VLOOKUP($A54,Rooke_Full_Seaosn[[Name]:[WHIP]], 14, FALSE),Rooke_Full_Seaosn[AVG],1)</f>
        <v>95</v>
      </c>
      <c r="P54" s="11">
        <f>_xlfn.RANK.EQ(VLOOKUP($A54,Rooke_Full_Seaosn[[Name]:[WHIP]], 15, FALSE),Rooke_Full_Seaosn[BABIP],1)</f>
        <v>448</v>
      </c>
      <c r="Q54" s="5">
        <f>_xlfn.RANK.EQ(VLOOKUP($A54,Rooke_Full_Seaosn[[Name]:[WHIP]], 16, FALSE),Rooke_Full_Seaosn[ERA],1)</f>
        <v>160</v>
      </c>
      <c r="R54" s="11">
        <f>_xlfn.RANK.EQ(VLOOKUP($A54,Rooke_Full_Seaosn[[Name]:[WHIP]], 17, FALSE),Rooke_Full_Seaosn[FIP],1)</f>
        <v>185</v>
      </c>
      <c r="S54" s="5">
        <f>_xlfn.RANK.EQ(VLOOKUP($A54,Rooke_Full_Seaosn[[Name]:[WHIP]], 18,FALSE),Rooke_Full_Seaosn[WAR],0)</f>
        <v>24</v>
      </c>
      <c r="T54" s="5">
        <f>_xlfn.RANK.EQ(VLOOKUP($A54,Rooke_Full_Seaosn[[Name]:[WHIP]], 19, FALSE),Rooke_Full_Seaosn[WAR/162],0)</f>
        <v>56</v>
      </c>
      <c r="U54" s="5">
        <f>_xlfn.RANK.EQ(VLOOKUP($A54,Rooke_Full_Seaosn[[Name]:[WHIP]], 20, FALSE),Rooke_Full_Seaosn[WHIP],1)</f>
        <v>157</v>
      </c>
      <c r="V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147.53063794810396</v>
      </c>
    </row>
    <row r="55" spans="1:22" x14ac:dyDescent="0.45">
      <c r="A55" s="11" t="s">
        <v>751</v>
      </c>
      <c r="B55" s="11">
        <v>1973</v>
      </c>
      <c r="C55" s="11" t="str">
        <f>VLOOKUP(Table10[[#This Row],[Name]], Rooke_Full_Seaosn[[Name]:[Team]], 2, FALSE)</f>
        <v>MON</v>
      </c>
      <c r="D55" s="11">
        <v>16</v>
      </c>
      <c r="E55" s="11">
        <v>15</v>
      </c>
      <c r="F55" s="12">
        <v>0.9375</v>
      </c>
      <c r="G55" s="5">
        <f>_xlfn.RANK.EQ(VLOOKUP($A55,Rooke_Full_Seaosn[[Name]:[WHIP]], 6, FALSE),Rooke_Full_Seaosn[W],0)</f>
        <v>320</v>
      </c>
      <c r="H55" s="5">
        <f>_xlfn.RANK.EQ(VLOOKUP($A55,Rooke_Full_Seaosn[[Name]:[WHIP]], 7, FALSE),Rooke_Full_Seaosn[L],1)</f>
        <v>492</v>
      </c>
      <c r="I55" s="11">
        <f>_xlfn.RANK.EQ(VLOOKUP($A55,Rooke_Full_Seaosn[[Name]:[WHIP]], 8, FALSE),Rooke_Full_Seaosn[SV],0)</f>
        <v>225</v>
      </c>
      <c r="J55" s="11">
        <f>_xlfn.RANK.EQ(VLOOKUP($A55,Rooke_Full_Seaosn[[Name]:[WHIP]], 9, FALSE),Rooke_Full_Seaosn[IP],0)</f>
        <v>558</v>
      </c>
      <c r="K55" s="5">
        <f>_xlfn.RANK.EQ(VLOOKUP($A55,Rooke_Full_Seaosn[[Name]:[WHIP]], 10, FALSE),Rooke_Full_Seaosn[SO],0)</f>
        <v>765</v>
      </c>
      <c r="L55" s="5">
        <f>_xlfn.RANK.EQ(VLOOKUP($A55,Rooke_Full_Seaosn[[Name]:[WHIP]], 11, FALSE),Rooke_Full_Seaosn[K/9],0)</f>
        <v>1196</v>
      </c>
      <c r="M55" s="5">
        <f>_xlfn.RANK.EQ(VLOOKUP($A55,Rooke_Full_Seaosn[[Name]:[WHIP]], 12, FALSE),Rooke_Full_Seaosn[BB/9],1)</f>
        <v>804</v>
      </c>
      <c r="N55" s="11">
        <f>_xlfn.RANK.EQ(VLOOKUP($A55,Rooke_Full_Seaosn[[Name]:[WHIP]], 13, FALSE),Rooke_Full_Seaosn[HR/9],1)</f>
        <v>169</v>
      </c>
      <c r="O55" s="5">
        <f>_xlfn.RANK.EQ(VLOOKUP($A55,Rooke_Full_Seaosn[[Name]:[WHIP]], 14, FALSE),Rooke_Full_Seaosn[AVG],1)</f>
        <v>30</v>
      </c>
      <c r="P55" s="11">
        <f>_xlfn.RANK.EQ(VLOOKUP($A55,Rooke_Full_Seaosn[[Name]:[WHIP]], 15, FALSE),Rooke_Full_Seaosn[BABIP],1)</f>
        <v>20</v>
      </c>
      <c r="Q55" s="5">
        <f>_xlfn.RANK.EQ(VLOOKUP($A55,Rooke_Full_Seaosn[[Name]:[WHIP]], 16, FALSE),Rooke_Full_Seaosn[ERA],1)</f>
        <v>3</v>
      </c>
      <c r="R55" s="11">
        <f>_xlfn.RANK.EQ(VLOOKUP($A55,Rooke_Full_Seaosn[[Name]:[WHIP]], 17, FALSE),Rooke_Full_Seaosn[FIP],1)</f>
        <v>137</v>
      </c>
      <c r="S55" s="5">
        <f>_xlfn.RANK.EQ(VLOOKUP($A55,Rooke_Full_Seaosn[[Name]:[WHIP]], 18,FALSE),Rooke_Full_Seaosn[WAR],0)</f>
        <v>205</v>
      </c>
      <c r="T55" s="5">
        <f>_xlfn.RANK.EQ(VLOOKUP($A55,Rooke_Full_Seaosn[[Name]:[WHIP]], 19, FALSE),Rooke_Full_Seaosn[WAR/162],0)</f>
        <v>58</v>
      </c>
      <c r="U55" s="5">
        <f>_xlfn.RANK.EQ(VLOOKUP($A55,Rooke_Full_Seaosn[[Name]:[WHIP]], 20, FALSE),Rooke_Full_Seaosn[WHIP],1)</f>
        <v>46</v>
      </c>
      <c r="V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149.82855603165751</v>
      </c>
    </row>
    <row r="56" spans="1:22" x14ac:dyDescent="0.45">
      <c r="A56" s="11" t="s">
        <v>988</v>
      </c>
      <c r="B56" s="11">
        <v>2008</v>
      </c>
      <c r="C56" s="11" t="str">
        <f>VLOOKUP(Table10[[#This Row],[Name]], Rooke_Full_Seaosn[[Name]:[Team]], 2, FALSE)</f>
        <v>CIN</v>
      </c>
      <c r="D56" s="11">
        <v>18</v>
      </c>
      <c r="E56" s="11">
        <v>12</v>
      </c>
      <c r="F56" s="12">
        <v>0.66666666666666663</v>
      </c>
      <c r="G56" s="5">
        <f>_xlfn.RANK.EQ(VLOOKUP($A56,Rooke_Full_Seaosn[[Name]:[WHIP]], 6, FALSE),Rooke_Full_Seaosn[W],0)</f>
        <v>36</v>
      </c>
      <c r="H56" s="5">
        <f>_xlfn.RANK.EQ(VLOOKUP($A56,Rooke_Full_Seaosn[[Name]:[WHIP]], 7, FALSE),Rooke_Full_Seaosn[L],1)</f>
        <v>492</v>
      </c>
      <c r="I56" s="11">
        <f>_xlfn.RANK.EQ(VLOOKUP($A56,Rooke_Full_Seaosn[[Name]:[WHIP]], 8, FALSE),Rooke_Full_Seaosn[SV],0)</f>
        <v>225</v>
      </c>
      <c r="J56" s="11">
        <f>_xlfn.RANK.EQ(VLOOKUP($A56,Rooke_Full_Seaosn[[Name]:[WHIP]], 9, FALSE),Rooke_Full_Seaosn[IP],0)</f>
        <v>177</v>
      </c>
      <c r="K56" s="5">
        <f>_xlfn.RANK.EQ(VLOOKUP($A56,Rooke_Full_Seaosn[[Name]:[WHIP]], 10, FALSE),Rooke_Full_Seaosn[SO],0)</f>
        <v>9</v>
      </c>
      <c r="L56" s="5">
        <f>_xlfn.RANK.EQ(VLOOKUP($A56,Rooke_Full_Seaosn[[Name]:[WHIP]], 11, FALSE),Rooke_Full_Seaosn[K/9],0)</f>
        <v>75</v>
      </c>
      <c r="M56" s="5">
        <f>_xlfn.RANK.EQ(VLOOKUP($A56,Rooke_Full_Seaosn[[Name]:[WHIP]], 12, FALSE),Rooke_Full_Seaosn[BB/9],1)</f>
        <v>1313</v>
      </c>
      <c r="N56" s="11">
        <f>_xlfn.RANK.EQ(VLOOKUP($A56,Rooke_Full_Seaosn[[Name]:[WHIP]], 13, FALSE),Rooke_Full_Seaosn[HR/9],1)</f>
        <v>505</v>
      </c>
      <c r="O56" s="5">
        <f>_xlfn.RANK.EQ(VLOOKUP($A56,Rooke_Full_Seaosn[[Name]:[WHIP]], 14, FALSE),Rooke_Full_Seaosn[AVG],1)</f>
        <v>280</v>
      </c>
      <c r="P56" s="11">
        <f>_xlfn.RANK.EQ(VLOOKUP($A56,Rooke_Full_Seaosn[[Name]:[WHIP]], 15, FALSE),Rooke_Full_Seaosn[BABIP],1)</f>
        <v>1217</v>
      </c>
      <c r="Q56" s="5">
        <f>_xlfn.RANK.EQ(VLOOKUP($A56,Rooke_Full_Seaosn[[Name]:[WHIP]], 16, FALSE),Rooke_Full_Seaosn[ERA],1)</f>
        <v>313</v>
      </c>
      <c r="R56" s="11">
        <f>_xlfn.RANK.EQ(VLOOKUP($A56,Rooke_Full_Seaosn[[Name]:[WHIP]], 17, FALSE),Rooke_Full_Seaosn[FIP],1)</f>
        <v>290</v>
      </c>
      <c r="S56" s="5">
        <f>_xlfn.RANK.EQ(VLOOKUP($A56,Rooke_Full_Seaosn[[Name]:[WHIP]], 18,FALSE),Rooke_Full_Seaosn[WAR],0)</f>
        <v>52</v>
      </c>
      <c r="T56" s="5">
        <f>_xlfn.RANK.EQ(VLOOKUP($A56,Rooke_Full_Seaosn[[Name]:[WHIP]], 19, FALSE),Rooke_Full_Seaosn[WAR/162],0)</f>
        <v>164</v>
      </c>
      <c r="U56" s="5">
        <f>_xlfn.RANK.EQ(VLOOKUP($A56,Rooke_Full_Seaosn[[Name]:[WHIP]], 20, FALSE),Rooke_Full_Seaosn[WHIP],1)</f>
        <v>620</v>
      </c>
      <c r="V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153.52451541634744</v>
      </c>
    </row>
    <row r="57" spans="1:22" x14ac:dyDescent="0.45">
      <c r="A57" s="11" t="s">
        <v>755</v>
      </c>
      <c r="B57" s="11">
        <v>1920</v>
      </c>
      <c r="C57" s="11" t="str">
        <f>VLOOKUP(Table10[[#This Row],[Name]], Rooke_Full_Seaosn[[Name]:[Team]], 2, FALSE)</f>
        <v>CLE</v>
      </c>
      <c r="D57" s="11">
        <v>22</v>
      </c>
      <c r="E57" s="11">
        <v>17</v>
      </c>
      <c r="F57" s="12">
        <v>0.77272727272727271</v>
      </c>
      <c r="G57" s="5">
        <f>_xlfn.RANK.EQ(VLOOKUP($A57,Rooke_Full_Seaosn[[Name]:[WHIP]], 6, FALSE),Rooke_Full_Seaosn[W],0)</f>
        <v>610</v>
      </c>
      <c r="H57" s="5">
        <f>_xlfn.RANK.EQ(VLOOKUP($A57,Rooke_Full_Seaosn[[Name]:[WHIP]], 7, FALSE),Rooke_Full_Seaosn[L],1)</f>
        <v>1</v>
      </c>
      <c r="I57" s="11">
        <f>_xlfn.RANK.EQ(VLOOKUP($A57,Rooke_Full_Seaosn[[Name]:[WHIP]], 8, FALSE),Rooke_Full_Seaosn[SV],0)</f>
        <v>225</v>
      </c>
      <c r="J57" s="11">
        <f>_xlfn.RANK.EQ(VLOOKUP($A57,Rooke_Full_Seaosn[[Name]:[WHIP]], 9, FALSE),Rooke_Full_Seaosn[IP],0)</f>
        <v>1365</v>
      </c>
      <c r="K57" s="5">
        <f>_xlfn.RANK.EQ(VLOOKUP($A57,Rooke_Full_Seaosn[[Name]:[WHIP]], 10, FALSE),Rooke_Full_Seaosn[SO],0)</f>
        <v>1567</v>
      </c>
      <c r="L57" s="5">
        <f>_xlfn.RANK.EQ(VLOOKUP($A57,Rooke_Full_Seaosn[[Name]:[WHIP]], 11, FALSE),Rooke_Full_Seaosn[K/9],0)</f>
        <v>1404</v>
      </c>
      <c r="M57" s="5">
        <f>_xlfn.RANK.EQ(VLOOKUP($A57,Rooke_Full_Seaosn[[Name]:[WHIP]], 12, FALSE),Rooke_Full_Seaosn[BB/9],1)</f>
        <v>337</v>
      </c>
      <c r="N57" s="11">
        <f>_xlfn.RANK.EQ(VLOOKUP($A57,Rooke_Full_Seaosn[[Name]:[WHIP]], 13, FALSE),Rooke_Full_Seaosn[HR/9],1)</f>
        <v>30</v>
      </c>
      <c r="O57" s="5">
        <f>_xlfn.RANK.EQ(VLOOKUP($A57,Rooke_Full_Seaosn[[Name]:[WHIP]], 14, FALSE),Rooke_Full_Seaosn[AVG],1)</f>
        <v>294</v>
      </c>
      <c r="P57" s="11">
        <f>_xlfn.RANK.EQ(VLOOKUP($A57,Rooke_Full_Seaosn[[Name]:[WHIP]], 15, FALSE),Rooke_Full_Seaosn[BABIP],1)</f>
        <v>249</v>
      </c>
      <c r="Q57" s="5">
        <f>_xlfn.RANK.EQ(VLOOKUP($A57,Rooke_Full_Seaosn[[Name]:[WHIP]], 16, FALSE),Rooke_Full_Seaosn[ERA],1)</f>
        <v>6</v>
      </c>
      <c r="R57" s="11">
        <f>_xlfn.RANK.EQ(VLOOKUP($A57,Rooke_Full_Seaosn[[Name]:[WHIP]], 17, FALSE),Rooke_Full_Seaosn[FIP],1)</f>
        <v>91</v>
      </c>
      <c r="S57" s="5">
        <f>_xlfn.RANK.EQ(VLOOKUP($A57,Rooke_Full_Seaosn[[Name]:[WHIP]], 18,FALSE),Rooke_Full_Seaosn[WAR],0)</f>
        <v>754</v>
      </c>
      <c r="T57" s="5">
        <f>_xlfn.RANK.EQ(VLOOKUP($A57,Rooke_Full_Seaosn[[Name]:[WHIP]], 19, FALSE),Rooke_Full_Seaosn[WAR/162],0)</f>
        <v>109</v>
      </c>
      <c r="U57" s="5">
        <f>_xlfn.RANK.EQ(VLOOKUP($A57,Rooke_Full_Seaosn[[Name]:[WHIP]], 20, FALSE),Rooke_Full_Seaosn[WHIP],1)</f>
        <v>131</v>
      </c>
      <c r="V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156.09764679857079</v>
      </c>
    </row>
    <row r="58" spans="1:22" x14ac:dyDescent="0.45">
      <c r="A58" s="11" t="s">
        <v>766</v>
      </c>
      <c r="B58" s="11">
        <v>1942</v>
      </c>
      <c r="C58" s="11" t="str">
        <f>VLOOKUP(Table10[[#This Row],[Name]], Rooke_Full_Seaosn[[Name]:[Team]], 2, FALSE)</f>
        <v>STL</v>
      </c>
      <c r="D58" s="11">
        <v>22</v>
      </c>
      <c r="E58" s="11">
        <v>22</v>
      </c>
      <c r="F58" s="12">
        <v>1</v>
      </c>
      <c r="G58" s="5">
        <f>_xlfn.RANK.EQ(VLOOKUP($A58,Rooke_Full_Seaosn[[Name]:[WHIP]], 6, FALSE),Rooke_Full_Seaosn[W],0)</f>
        <v>2</v>
      </c>
      <c r="H58" s="5">
        <f>_xlfn.RANK.EQ(VLOOKUP($A58,Rooke_Full_Seaosn[[Name]:[WHIP]], 7, FALSE),Rooke_Full_Seaosn[L],1)</f>
        <v>695</v>
      </c>
      <c r="I58" s="11">
        <f>_xlfn.RANK.EQ(VLOOKUP($A58,Rooke_Full_Seaosn[[Name]:[WHIP]], 8, FALSE),Rooke_Full_Seaosn[SV],0)</f>
        <v>21</v>
      </c>
      <c r="J58" s="11">
        <f>_xlfn.RANK.EQ(VLOOKUP($A58,Rooke_Full_Seaosn[[Name]:[WHIP]], 9, FALSE),Rooke_Full_Seaosn[IP],0)</f>
        <v>103</v>
      </c>
      <c r="K58" s="5">
        <f>_xlfn.RANK.EQ(VLOOKUP($A58,Rooke_Full_Seaosn[[Name]:[WHIP]], 10, FALSE),Rooke_Full_Seaosn[SO],0)</f>
        <v>408</v>
      </c>
      <c r="L58" s="5">
        <f>_xlfn.RANK.EQ(VLOOKUP($A58,Rooke_Full_Seaosn[[Name]:[WHIP]], 11, FALSE),Rooke_Full_Seaosn[K/9],0)</f>
        <v>1326</v>
      </c>
      <c r="M58" s="5">
        <f>_xlfn.RANK.EQ(VLOOKUP($A58,Rooke_Full_Seaosn[[Name]:[WHIP]], 12, FALSE),Rooke_Full_Seaosn[BB/9],1)</f>
        <v>644</v>
      </c>
      <c r="N58" s="11">
        <f>_xlfn.RANK.EQ(VLOOKUP($A58,Rooke_Full_Seaosn[[Name]:[WHIP]], 13, FALSE),Rooke_Full_Seaosn[HR/9],1)</f>
        <v>41</v>
      </c>
      <c r="O58" s="5">
        <f>_xlfn.RANK.EQ(VLOOKUP($A58,Rooke_Full_Seaosn[[Name]:[WHIP]], 14, FALSE),Rooke_Full_Seaosn[AVG],1)</f>
        <v>193</v>
      </c>
      <c r="P58" s="11">
        <f>_xlfn.RANK.EQ(VLOOKUP($A58,Rooke_Full_Seaosn[[Name]:[WHIP]], 15, FALSE),Rooke_Full_Seaosn[BABIP],1)</f>
        <v>153</v>
      </c>
      <c r="Q58" s="5">
        <f>_xlfn.RANK.EQ(VLOOKUP($A58,Rooke_Full_Seaosn[[Name]:[WHIP]], 16, FALSE),Rooke_Full_Seaosn[ERA],1)</f>
        <v>22</v>
      </c>
      <c r="R58" s="11">
        <f>_xlfn.RANK.EQ(VLOOKUP($A58,Rooke_Full_Seaosn[[Name]:[WHIP]], 17, FALSE),Rooke_Full_Seaosn[FIP],1)</f>
        <v>62</v>
      </c>
      <c r="S58" s="5">
        <f>_xlfn.RANK.EQ(VLOOKUP($A58,Rooke_Full_Seaosn[[Name]:[WHIP]], 18,FALSE),Rooke_Full_Seaosn[WAR],0)</f>
        <v>58</v>
      </c>
      <c r="T58" s="5">
        <f>_xlfn.RANK.EQ(VLOOKUP($A58,Rooke_Full_Seaosn[[Name]:[WHIP]], 19, FALSE),Rooke_Full_Seaosn[WAR/162],0)</f>
        <v>413</v>
      </c>
      <c r="U58" s="5">
        <f>_xlfn.RANK.EQ(VLOOKUP($A58,Rooke_Full_Seaosn[[Name]:[WHIP]], 20, FALSE),Rooke_Full_Seaosn[WHIP],1)</f>
        <v>202</v>
      </c>
      <c r="V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158.40955571670284</v>
      </c>
    </row>
    <row r="59" spans="1:22" x14ac:dyDescent="0.45">
      <c r="A59" s="11" t="s">
        <v>854</v>
      </c>
      <c r="B59" s="11">
        <v>1983</v>
      </c>
      <c r="C59" s="11" t="str">
        <f>VLOOKUP(Table10[[#This Row],[Name]], Rooke_Full_Seaosn[[Name]:[Team]], 2, FALSE)</f>
        <v>BAL</v>
      </c>
      <c r="D59" s="11">
        <v>21</v>
      </c>
      <c r="E59" s="11">
        <v>21</v>
      </c>
      <c r="F59" s="12">
        <v>1</v>
      </c>
      <c r="G59" s="5">
        <f>_xlfn.RANK.EQ(VLOOKUP($A59,Rooke_Full_Seaosn[[Name]:[WHIP]], 6, FALSE),Rooke_Full_Seaosn[W],0)</f>
        <v>49</v>
      </c>
      <c r="H59" s="5">
        <f>_xlfn.RANK.EQ(VLOOKUP($A59,Rooke_Full_Seaosn[[Name]:[WHIP]], 7, FALSE),Rooke_Full_Seaosn[L],1)</f>
        <v>1060</v>
      </c>
      <c r="I59" s="11">
        <f>_xlfn.RANK.EQ(VLOOKUP($A59,Rooke_Full_Seaosn[[Name]:[WHIP]], 8, FALSE),Rooke_Full_Seaosn[SV],0)</f>
        <v>225</v>
      </c>
      <c r="J59" s="11">
        <f>_xlfn.RANK.EQ(VLOOKUP($A59,Rooke_Full_Seaosn[[Name]:[WHIP]], 9, FALSE),Rooke_Full_Seaosn[IP],0)</f>
        <v>281</v>
      </c>
      <c r="K59" s="5">
        <f>_xlfn.RANK.EQ(VLOOKUP($A59,Rooke_Full_Seaosn[[Name]:[WHIP]], 10, FALSE),Rooke_Full_Seaosn[SO],0)</f>
        <v>197</v>
      </c>
      <c r="L59" s="5">
        <f>_xlfn.RANK.EQ(VLOOKUP($A59,Rooke_Full_Seaosn[[Name]:[WHIP]], 11, FALSE),Rooke_Full_Seaosn[K/9],0)</f>
        <v>636</v>
      </c>
      <c r="M59" s="5">
        <f>_xlfn.RANK.EQ(VLOOKUP($A59,Rooke_Full_Seaosn[[Name]:[WHIP]], 12, FALSE),Rooke_Full_Seaosn[BB/9],1)</f>
        <v>379</v>
      </c>
      <c r="N59" s="11">
        <f>_xlfn.RANK.EQ(VLOOKUP($A59,Rooke_Full_Seaosn[[Name]:[WHIP]], 13, FALSE),Rooke_Full_Seaosn[HR/9],1)</f>
        <v>564</v>
      </c>
      <c r="O59" s="5">
        <f>_xlfn.RANK.EQ(VLOOKUP($A59,Rooke_Full_Seaosn[[Name]:[WHIP]], 14, FALSE),Rooke_Full_Seaosn[AVG],1)</f>
        <v>115</v>
      </c>
      <c r="P59" s="11">
        <f>_xlfn.RANK.EQ(VLOOKUP($A59,Rooke_Full_Seaosn[[Name]:[WHIP]], 15, FALSE),Rooke_Full_Seaosn[BABIP],1)</f>
        <v>125</v>
      </c>
      <c r="Q59" s="5">
        <f>_xlfn.RANK.EQ(VLOOKUP($A59,Rooke_Full_Seaosn[[Name]:[WHIP]], 16, FALSE),Rooke_Full_Seaosn[ERA],1)</f>
        <v>135</v>
      </c>
      <c r="R59" s="11">
        <f>_xlfn.RANK.EQ(VLOOKUP($A59,Rooke_Full_Seaosn[[Name]:[WHIP]], 17, FALSE),Rooke_Full_Seaosn[FIP],1)</f>
        <v>149</v>
      </c>
      <c r="S59" s="5">
        <f>_xlfn.RANK.EQ(VLOOKUP($A59,Rooke_Full_Seaosn[[Name]:[WHIP]], 18,FALSE),Rooke_Full_Seaosn[WAR],0)</f>
        <v>59</v>
      </c>
      <c r="T59" s="5">
        <f>_xlfn.RANK.EQ(VLOOKUP($A59,Rooke_Full_Seaosn[[Name]:[WHIP]], 19, FALSE),Rooke_Full_Seaosn[WAR/162],0)</f>
        <v>73</v>
      </c>
      <c r="U59" s="5">
        <f>_xlfn.RANK.EQ(VLOOKUP($A59,Rooke_Full_Seaosn[[Name]:[WHIP]], 20, FALSE),Rooke_Full_Seaosn[WHIP],1)</f>
        <v>62</v>
      </c>
      <c r="V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158.84233650033582</v>
      </c>
    </row>
    <row r="60" spans="1:22" x14ac:dyDescent="0.45">
      <c r="A60" s="11" t="s">
        <v>282</v>
      </c>
      <c r="B60" s="11">
        <v>2014</v>
      </c>
      <c r="C60" s="11" t="str">
        <f>VLOOKUP(Table10[[#This Row],[Name]], Rooke_Full_Seaosn[[Name]:[Team]], 2, FALSE)</f>
        <v>NYM</v>
      </c>
      <c r="D60" s="11">
        <v>9</v>
      </c>
      <c r="E60" s="11">
        <v>6</v>
      </c>
      <c r="F60" s="12">
        <v>0.66666666666666663</v>
      </c>
      <c r="G60" s="5">
        <f>_xlfn.RANK.EQ(VLOOKUP($A60,Rooke_Full_Seaosn[[Name]:[WHIP]], 6, FALSE),Rooke_Full_Seaosn[W],0)</f>
        <v>401</v>
      </c>
      <c r="H60" s="5">
        <f>_xlfn.RANK.EQ(VLOOKUP($A60,Rooke_Full_Seaosn[[Name]:[WHIP]], 7, FALSE),Rooke_Full_Seaosn[L],1)</f>
        <v>695</v>
      </c>
      <c r="I60" s="11">
        <f>_xlfn.RANK.EQ(VLOOKUP($A60,Rooke_Full_Seaosn[[Name]:[WHIP]], 8, FALSE),Rooke_Full_Seaosn[SV],0)</f>
        <v>225</v>
      </c>
      <c r="J60" s="11">
        <f>_xlfn.RANK.EQ(VLOOKUP($A60,Rooke_Full_Seaosn[[Name]:[WHIP]], 9, FALSE),Rooke_Full_Seaosn[IP],0)</f>
        <v>516</v>
      </c>
      <c r="K60" s="5">
        <f>_xlfn.RANK.EQ(VLOOKUP($A60,Rooke_Full_Seaosn[[Name]:[WHIP]], 10, FALSE),Rooke_Full_Seaosn[SO],0)</f>
        <v>90</v>
      </c>
      <c r="L60" s="5">
        <f>_xlfn.RANK.EQ(VLOOKUP($A60,Rooke_Full_Seaosn[[Name]:[WHIP]], 11, FALSE),Rooke_Full_Seaosn[K/9],0)</f>
        <v>89</v>
      </c>
      <c r="M60" s="5">
        <f>_xlfn.RANK.EQ(VLOOKUP($A60,Rooke_Full_Seaosn[[Name]:[WHIP]], 12, FALSE),Rooke_Full_Seaosn[BB/9],1)</f>
        <v>453</v>
      </c>
      <c r="N60" s="11">
        <f>_xlfn.RANK.EQ(VLOOKUP($A60,Rooke_Full_Seaosn[[Name]:[WHIP]], 13, FALSE),Rooke_Full_Seaosn[HR/9],1)</f>
        <v>294</v>
      </c>
      <c r="O60" s="5">
        <f>_xlfn.RANK.EQ(VLOOKUP($A60,Rooke_Full_Seaosn[[Name]:[WHIP]], 14, FALSE),Rooke_Full_Seaosn[AVG],1)</f>
        <v>224</v>
      </c>
      <c r="P60" s="11">
        <f>_xlfn.RANK.EQ(VLOOKUP($A60,Rooke_Full_Seaosn[[Name]:[WHIP]], 15, FALSE),Rooke_Full_Seaosn[BABIP],1)</f>
        <v>1132</v>
      </c>
      <c r="Q60" s="5">
        <f>_xlfn.RANK.EQ(VLOOKUP($A60,Rooke_Full_Seaosn[[Name]:[WHIP]], 16, FALSE),Rooke_Full_Seaosn[ERA],1)</f>
        <v>106</v>
      </c>
      <c r="R60" s="11">
        <f>_xlfn.RANK.EQ(VLOOKUP($A60,Rooke_Full_Seaosn[[Name]:[WHIP]], 17, FALSE),Rooke_Full_Seaosn[FIP],1)</f>
        <v>28</v>
      </c>
      <c r="S60" s="5">
        <f>_xlfn.RANK.EQ(VLOOKUP($A60,Rooke_Full_Seaosn[[Name]:[WHIP]], 18,FALSE),Rooke_Full_Seaosn[WAR],0)</f>
        <v>71</v>
      </c>
      <c r="T60" s="5">
        <f>_xlfn.RANK.EQ(VLOOKUP($A60,Rooke_Full_Seaosn[[Name]:[WHIP]], 19, FALSE),Rooke_Full_Seaosn[WAR/162],0)</f>
        <v>47</v>
      </c>
      <c r="U60" s="5">
        <f>_xlfn.RANK.EQ(VLOOKUP($A60,Rooke_Full_Seaosn[[Name]:[WHIP]], 20, FALSE),Rooke_Full_Seaosn[WHIP],1)</f>
        <v>140</v>
      </c>
      <c r="V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160.32077445616088</v>
      </c>
    </row>
    <row r="61" spans="1:22" x14ac:dyDescent="0.45">
      <c r="A61" s="11" t="s">
        <v>819</v>
      </c>
      <c r="B61" s="11">
        <v>1949</v>
      </c>
      <c r="C61" s="11" t="str">
        <f>VLOOKUP(Table10[[#This Row],[Name]], Rooke_Full_Seaosn[[Name]:[Team]], 2, FALSE)</f>
        <v>BRO</v>
      </c>
      <c r="D61" s="11">
        <v>27</v>
      </c>
      <c r="E61" s="11">
        <v>27</v>
      </c>
      <c r="F61" s="12">
        <v>1</v>
      </c>
      <c r="G61" s="5">
        <f>_xlfn.RANK.EQ(VLOOKUP($A61,Rooke_Full_Seaosn[[Name]:[WHIP]], 6, FALSE),Rooke_Full_Seaosn[W],0)</f>
        <v>36</v>
      </c>
      <c r="H61" s="5">
        <f>_xlfn.RANK.EQ(VLOOKUP($A61,Rooke_Full_Seaosn[[Name]:[WHIP]], 7, FALSE),Rooke_Full_Seaosn[L],1)</f>
        <v>1060</v>
      </c>
      <c r="I61" s="11">
        <f>_xlfn.RANK.EQ(VLOOKUP($A61,Rooke_Full_Seaosn[[Name]:[WHIP]], 8, FALSE),Rooke_Full_Seaosn[SV],0)</f>
        <v>94</v>
      </c>
      <c r="J61" s="11">
        <f>_xlfn.RANK.EQ(VLOOKUP($A61,Rooke_Full_Seaosn[[Name]:[WHIP]], 9, FALSE),Rooke_Full_Seaosn[IP],0)</f>
        <v>39</v>
      </c>
      <c r="K61" s="5">
        <f>_xlfn.RANK.EQ(VLOOKUP($A61,Rooke_Full_Seaosn[[Name]:[WHIP]], 10, FALSE),Rooke_Full_Seaosn[SO],0)</f>
        <v>77</v>
      </c>
      <c r="L61" s="5">
        <f>_xlfn.RANK.EQ(VLOOKUP($A61,Rooke_Full_Seaosn[[Name]:[WHIP]], 11, FALSE),Rooke_Full_Seaosn[K/9],0)</f>
        <v>812</v>
      </c>
      <c r="M61" s="5">
        <f>_xlfn.RANK.EQ(VLOOKUP($A61,Rooke_Full_Seaosn[[Name]:[WHIP]], 12, FALSE),Rooke_Full_Seaosn[BB/9],1)</f>
        <v>414</v>
      </c>
      <c r="N61" s="11">
        <f>_xlfn.RANK.EQ(VLOOKUP($A61,Rooke_Full_Seaosn[[Name]:[WHIP]], 13, FALSE),Rooke_Full_Seaosn[HR/9],1)</f>
        <v>529</v>
      </c>
      <c r="O61" s="5">
        <f>_xlfn.RANK.EQ(VLOOKUP($A61,Rooke_Full_Seaosn[[Name]:[WHIP]], 14, FALSE),Rooke_Full_Seaosn[AVG],1)</f>
        <v>459</v>
      </c>
      <c r="P61" s="11">
        <f>_xlfn.RANK.EQ(VLOOKUP($A61,Rooke_Full_Seaosn[[Name]:[WHIP]], 15, FALSE),Rooke_Full_Seaosn[BABIP],1)</f>
        <v>534</v>
      </c>
      <c r="Q61" s="5">
        <f>_xlfn.RANK.EQ(VLOOKUP($A61,Rooke_Full_Seaosn[[Name]:[WHIP]], 16, FALSE),Rooke_Full_Seaosn[ERA],1)</f>
        <v>272</v>
      </c>
      <c r="R61" s="11">
        <f>_xlfn.RANK.EQ(VLOOKUP($A61,Rooke_Full_Seaosn[[Name]:[WHIP]], 17, FALSE),Rooke_Full_Seaosn[FIP],1)</f>
        <v>105</v>
      </c>
      <c r="S61" s="5">
        <f>_xlfn.RANK.EQ(VLOOKUP($A61,Rooke_Full_Seaosn[[Name]:[WHIP]], 18,FALSE),Rooke_Full_Seaosn[WAR],0)</f>
        <v>5</v>
      </c>
      <c r="T61" s="5">
        <f>_xlfn.RANK.EQ(VLOOKUP($A61,Rooke_Full_Seaosn[[Name]:[WHIP]], 19, FALSE),Rooke_Full_Seaosn[WAR/162],0)</f>
        <v>70</v>
      </c>
      <c r="U61" s="5">
        <f>_xlfn.RANK.EQ(VLOOKUP($A61,Rooke_Full_Seaosn[[Name]:[WHIP]], 20, FALSE),Rooke_Full_Seaosn[WHIP],1)</f>
        <v>285</v>
      </c>
      <c r="V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161.80613923347897</v>
      </c>
    </row>
    <row r="62" spans="1:22" x14ac:dyDescent="0.45">
      <c r="A62" s="11" t="s">
        <v>1005</v>
      </c>
      <c r="B62" s="11">
        <v>1983</v>
      </c>
      <c r="C62" s="11" t="str">
        <f>VLOOKUP(Table10[[#This Row],[Name]], Rooke_Full_Seaosn[[Name]:[Team]], 2, FALSE)</f>
        <v>OAK</v>
      </c>
      <c r="D62" s="11">
        <v>21</v>
      </c>
      <c r="E62" s="11">
        <v>21</v>
      </c>
      <c r="F62" s="12">
        <v>1</v>
      </c>
      <c r="G62" s="5">
        <f>_xlfn.RANK.EQ(VLOOKUP($A62,Rooke_Full_Seaosn[[Name]:[WHIP]], 6, FALSE),Rooke_Full_Seaosn[W],0)</f>
        <v>889</v>
      </c>
      <c r="H62" s="5">
        <f>_xlfn.RANK.EQ(VLOOKUP($A62,Rooke_Full_Seaosn[[Name]:[WHIP]], 7, FALSE),Rooke_Full_Seaosn[L],1)</f>
        <v>45</v>
      </c>
      <c r="I62" s="11">
        <f>_xlfn.RANK.EQ(VLOOKUP($A62,Rooke_Full_Seaosn[[Name]:[WHIP]], 8, FALSE),Rooke_Full_Seaosn[SV],0)</f>
        <v>225</v>
      </c>
      <c r="J62" s="11">
        <f>_xlfn.RANK.EQ(VLOOKUP($A62,Rooke_Full_Seaosn[[Name]:[WHIP]], 9, FALSE),Rooke_Full_Seaosn[IP],0)</f>
        <v>1369</v>
      </c>
      <c r="K62" s="5">
        <f>_xlfn.RANK.EQ(VLOOKUP($A62,Rooke_Full_Seaosn[[Name]:[WHIP]], 10, FALSE),Rooke_Full_Seaosn[SO],0)</f>
        <v>1484</v>
      </c>
      <c r="L62" s="5">
        <f>_xlfn.RANK.EQ(VLOOKUP($A62,Rooke_Full_Seaosn[[Name]:[WHIP]], 11, FALSE),Rooke_Full_Seaosn[K/9],0)</f>
        <v>1198</v>
      </c>
      <c r="M62" s="5">
        <f>_xlfn.RANK.EQ(VLOOKUP($A62,Rooke_Full_Seaosn[[Name]:[WHIP]], 12, FALSE),Rooke_Full_Seaosn[BB/9],1)</f>
        <v>270</v>
      </c>
      <c r="N62" s="11">
        <f>_xlfn.RANK.EQ(VLOOKUP($A62,Rooke_Full_Seaosn[[Name]:[WHIP]], 13, FALSE),Rooke_Full_Seaosn[HR/9],1)</f>
        <v>126</v>
      </c>
      <c r="O62" s="5">
        <f>_xlfn.RANK.EQ(VLOOKUP($A62,Rooke_Full_Seaosn[[Name]:[WHIP]], 14, FALSE),Rooke_Full_Seaosn[AVG],1)</f>
        <v>13</v>
      </c>
      <c r="P62" s="11">
        <f>_xlfn.RANK.EQ(VLOOKUP($A62,Rooke_Full_Seaosn[[Name]:[WHIP]], 15, FALSE),Rooke_Full_Seaosn[BABIP],1)</f>
        <v>9</v>
      </c>
      <c r="Q62" s="5">
        <f>_xlfn.RANK.EQ(VLOOKUP($A62,Rooke_Full_Seaosn[[Name]:[WHIP]], 16, FALSE),Rooke_Full_Seaosn[ERA],1)</f>
        <v>336</v>
      </c>
      <c r="R62" s="11">
        <f>_xlfn.RANK.EQ(VLOOKUP($A62,Rooke_Full_Seaosn[[Name]:[WHIP]], 17, FALSE),Rooke_Full_Seaosn[FIP],1)</f>
        <v>92</v>
      </c>
      <c r="S62" s="5">
        <f>_xlfn.RANK.EQ(VLOOKUP($A62,Rooke_Full_Seaosn[[Name]:[WHIP]], 18,FALSE),Rooke_Full_Seaosn[WAR],0)</f>
        <v>604</v>
      </c>
      <c r="T62" s="5">
        <f>_xlfn.RANK.EQ(VLOOKUP($A62,Rooke_Full_Seaosn[[Name]:[WHIP]], 19, FALSE),Rooke_Full_Seaosn[WAR/162],0)</f>
        <v>45</v>
      </c>
      <c r="U62" s="5">
        <f>_xlfn.RANK.EQ(VLOOKUP($A62,Rooke_Full_Seaosn[[Name]:[WHIP]], 20, FALSE),Rooke_Full_Seaosn[WHIP],1)</f>
        <v>6</v>
      </c>
      <c r="V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163.53292661794285</v>
      </c>
    </row>
    <row r="63" spans="1:22" x14ac:dyDescent="0.45">
      <c r="A63" s="11" t="s">
        <v>773</v>
      </c>
      <c r="B63" s="11">
        <v>1941</v>
      </c>
      <c r="C63" s="11" t="str">
        <f>VLOOKUP(Table10[[#This Row],[Name]], Rooke_Full_Seaosn[[Name]:[Team]], 2, FALSE)</f>
        <v>CIN</v>
      </c>
      <c r="D63" s="11">
        <v>23</v>
      </c>
      <c r="E63" s="11">
        <v>23</v>
      </c>
      <c r="F63" s="12">
        <v>1</v>
      </c>
      <c r="G63" s="5">
        <f>_xlfn.RANK.EQ(VLOOKUP($A63,Rooke_Full_Seaosn[[Name]:[WHIP]], 6, FALSE),Rooke_Full_Seaosn[W],0)</f>
        <v>14</v>
      </c>
      <c r="H63" s="5">
        <f>_xlfn.RANK.EQ(VLOOKUP($A63,Rooke_Full_Seaosn[[Name]:[WHIP]], 7, FALSE),Rooke_Full_Seaosn[L],1)</f>
        <v>298</v>
      </c>
      <c r="I63" s="11">
        <f>_xlfn.RANK.EQ(VLOOKUP($A63,Rooke_Full_Seaosn[[Name]:[WHIP]], 8, FALSE),Rooke_Full_Seaosn[SV],0)</f>
        <v>94</v>
      </c>
      <c r="J63" s="11">
        <f>_xlfn.RANK.EQ(VLOOKUP($A63,Rooke_Full_Seaosn[[Name]:[WHIP]], 9, FALSE),Rooke_Full_Seaosn[IP],0)</f>
        <v>97</v>
      </c>
      <c r="K63" s="5">
        <f>_xlfn.RANK.EQ(VLOOKUP($A63,Rooke_Full_Seaosn[[Name]:[WHIP]], 10, FALSE),Rooke_Full_Seaosn[SO],0)</f>
        <v>516</v>
      </c>
      <c r="L63" s="5">
        <f>_xlfn.RANK.EQ(VLOOKUP($A63,Rooke_Full_Seaosn[[Name]:[WHIP]], 11, FALSE),Rooke_Full_Seaosn[K/9],0)</f>
        <v>1461</v>
      </c>
      <c r="M63" s="5">
        <f>_xlfn.RANK.EQ(VLOOKUP($A63,Rooke_Full_Seaosn[[Name]:[WHIP]], 12, FALSE),Rooke_Full_Seaosn[BB/9],1)</f>
        <v>278</v>
      </c>
      <c r="N63" s="11">
        <f>_xlfn.RANK.EQ(VLOOKUP($A63,Rooke_Full_Seaosn[[Name]:[WHIP]], 13, FALSE),Rooke_Full_Seaosn[HR/9],1)</f>
        <v>159</v>
      </c>
      <c r="O63" s="5">
        <f>_xlfn.RANK.EQ(VLOOKUP($A63,Rooke_Full_Seaosn[[Name]:[WHIP]], 14, FALSE),Rooke_Full_Seaosn[AVG],1)</f>
        <v>159</v>
      </c>
      <c r="P63" s="11">
        <f>_xlfn.RANK.EQ(VLOOKUP($A63,Rooke_Full_Seaosn[[Name]:[WHIP]], 15, FALSE),Rooke_Full_Seaosn[BABIP],1)</f>
        <v>77</v>
      </c>
      <c r="Q63" s="5">
        <f>_xlfn.RANK.EQ(VLOOKUP($A63,Rooke_Full_Seaosn[[Name]:[WHIP]], 16, FALSE),Rooke_Full_Seaosn[ERA],1)</f>
        <v>30</v>
      </c>
      <c r="R63" s="11">
        <f>_xlfn.RANK.EQ(VLOOKUP($A63,Rooke_Full_Seaosn[[Name]:[WHIP]], 17, FALSE),Rooke_Full_Seaosn[FIP],1)</f>
        <v>174</v>
      </c>
      <c r="S63" s="5">
        <f>_xlfn.RANK.EQ(VLOOKUP($A63,Rooke_Full_Seaosn[[Name]:[WHIP]], 18,FALSE),Rooke_Full_Seaosn[WAR],0)</f>
        <v>119</v>
      </c>
      <c r="T63" s="5">
        <f>_xlfn.RANK.EQ(VLOOKUP($A63,Rooke_Full_Seaosn[[Name]:[WHIP]], 19, FALSE),Rooke_Full_Seaosn[WAR/162],0)</f>
        <v>330</v>
      </c>
      <c r="U63" s="5">
        <f>_xlfn.RANK.EQ(VLOOKUP($A63,Rooke_Full_Seaosn[[Name]:[WHIP]], 20, FALSE),Rooke_Full_Seaosn[WHIP],1)</f>
        <v>87</v>
      </c>
      <c r="V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164.20211797969563</v>
      </c>
    </row>
    <row r="64" spans="1:22" x14ac:dyDescent="0.45">
      <c r="A64" s="11" t="s">
        <v>909</v>
      </c>
      <c r="B64" s="11">
        <v>1991</v>
      </c>
      <c r="C64" s="11" t="str">
        <f>VLOOKUP(Table10[[#This Row],[Name]], Rooke_Full_Seaosn[[Name]:[Team]], 2, FALSE)</f>
        <v>TOR</v>
      </c>
      <c r="D64" s="11">
        <v>16</v>
      </c>
      <c r="E64" s="11">
        <v>16</v>
      </c>
      <c r="F64" s="12">
        <v>1</v>
      </c>
      <c r="G64" s="5">
        <f>_xlfn.RANK.EQ(VLOOKUP($A64,Rooke_Full_Seaosn[[Name]:[WHIP]], 6, FALSE),Rooke_Full_Seaosn[W],0)</f>
        <v>320</v>
      </c>
      <c r="H64" s="5">
        <f>_xlfn.RANK.EQ(VLOOKUP($A64,Rooke_Full_Seaosn[[Name]:[WHIP]], 7, FALSE),Rooke_Full_Seaosn[L],1)</f>
        <v>147</v>
      </c>
      <c r="I64" s="11">
        <f>_xlfn.RANK.EQ(VLOOKUP($A64,Rooke_Full_Seaosn[[Name]:[WHIP]], 8, FALSE),Rooke_Full_Seaosn[SV],0)</f>
        <v>225</v>
      </c>
      <c r="J64" s="11">
        <f>_xlfn.RANK.EQ(VLOOKUP($A64,Rooke_Full_Seaosn[[Name]:[WHIP]], 9, FALSE),Rooke_Full_Seaosn[IP],0)</f>
        <v>527</v>
      </c>
      <c r="K64" s="5">
        <f>_xlfn.RANK.EQ(VLOOKUP($A64,Rooke_Full_Seaosn[[Name]:[WHIP]], 10, FALSE),Rooke_Full_Seaosn[SO],0)</f>
        <v>183</v>
      </c>
      <c r="L64" s="5">
        <f>_xlfn.RANK.EQ(VLOOKUP($A64,Rooke_Full_Seaosn[[Name]:[WHIP]], 11, FALSE),Rooke_Full_Seaosn[K/9],0)</f>
        <v>222</v>
      </c>
      <c r="M64" s="5">
        <f>_xlfn.RANK.EQ(VLOOKUP($A64,Rooke_Full_Seaosn[[Name]:[WHIP]], 12, FALSE),Rooke_Full_Seaosn[BB/9],1)</f>
        <v>1322</v>
      </c>
      <c r="N64" s="11">
        <f>_xlfn.RANK.EQ(VLOOKUP($A64,Rooke_Full_Seaosn[[Name]:[WHIP]], 13, FALSE),Rooke_Full_Seaosn[HR/9],1)</f>
        <v>222</v>
      </c>
      <c r="O64" s="5">
        <f>_xlfn.RANK.EQ(VLOOKUP($A64,Rooke_Full_Seaosn[[Name]:[WHIP]], 14, FALSE),Rooke_Full_Seaosn[AVG],1)</f>
        <v>25</v>
      </c>
      <c r="P64" s="11">
        <f>_xlfn.RANK.EQ(VLOOKUP($A64,Rooke_Full_Seaosn[[Name]:[WHIP]], 15, FALSE),Rooke_Full_Seaosn[BABIP],1)</f>
        <v>145</v>
      </c>
      <c r="Q64" s="5">
        <f>_xlfn.RANK.EQ(VLOOKUP($A64,Rooke_Full_Seaosn[[Name]:[WHIP]], 16, FALSE),Rooke_Full_Seaosn[ERA],1)</f>
        <v>205</v>
      </c>
      <c r="R64" s="11">
        <f>_xlfn.RANK.EQ(VLOOKUP($A64,Rooke_Full_Seaosn[[Name]:[WHIP]], 17, FALSE),Rooke_Full_Seaosn[FIP],1)</f>
        <v>112</v>
      </c>
      <c r="S64" s="5">
        <f>_xlfn.RANK.EQ(VLOOKUP($A64,Rooke_Full_Seaosn[[Name]:[WHIP]], 18,FALSE),Rooke_Full_Seaosn[WAR],0)</f>
        <v>94</v>
      </c>
      <c r="T64" s="5">
        <f>_xlfn.RANK.EQ(VLOOKUP($A64,Rooke_Full_Seaosn[[Name]:[WHIP]], 19, FALSE),Rooke_Full_Seaosn[WAR/162],0)</f>
        <v>69</v>
      </c>
      <c r="U64" s="5">
        <f>_xlfn.RANK.EQ(VLOOKUP($A64,Rooke_Full_Seaosn[[Name]:[WHIP]], 20, FALSE),Rooke_Full_Seaosn[WHIP],1)</f>
        <v>205</v>
      </c>
      <c r="V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167.33729746468481</v>
      </c>
    </row>
    <row r="65" spans="1:22" x14ac:dyDescent="0.45">
      <c r="A65" s="11" t="s">
        <v>1035</v>
      </c>
      <c r="B65" s="11">
        <v>2012</v>
      </c>
      <c r="C65" s="11" t="str">
        <f>VLOOKUP(Table10[[#This Row],[Name]], Rooke_Full_Seaosn[[Name]:[Team]], 2, FALSE)</f>
        <v>ARI</v>
      </c>
      <c r="D65" s="11">
        <v>27</v>
      </c>
      <c r="E65" s="11">
        <v>27</v>
      </c>
      <c r="F65" s="12">
        <v>1</v>
      </c>
      <c r="G65" s="5">
        <f>_xlfn.RANK.EQ(VLOOKUP($A65,Rooke_Full_Seaosn[[Name]:[WHIP]], 6, FALSE),Rooke_Full_Seaosn[W],0)</f>
        <v>65</v>
      </c>
      <c r="H65" s="5">
        <f>_xlfn.RANK.EQ(VLOOKUP($A65,Rooke_Full_Seaosn[[Name]:[WHIP]], 7, FALSE),Rooke_Full_Seaosn[L],1)</f>
        <v>1442</v>
      </c>
      <c r="I65" s="11">
        <f>_xlfn.RANK.EQ(VLOOKUP($A65,Rooke_Full_Seaosn[[Name]:[WHIP]], 8, FALSE),Rooke_Full_Seaosn[SV],0)</f>
        <v>225</v>
      </c>
      <c r="J65" s="11">
        <f>_xlfn.RANK.EQ(VLOOKUP($A65,Rooke_Full_Seaosn[[Name]:[WHIP]], 9, FALSE),Rooke_Full_Seaosn[IP],0)</f>
        <v>234</v>
      </c>
      <c r="K65" s="5">
        <f>_xlfn.RANK.EQ(VLOOKUP($A65,Rooke_Full_Seaosn[[Name]:[WHIP]], 10, FALSE),Rooke_Full_Seaosn[SO],0)</f>
        <v>98</v>
      </c>
      <c r="L65" s="5">
        <f>_xlfn.RANK.EQ(VLOOKUP($A65,Rooke_Full_Seaosn[[Name]:[WHIP]], 11, FALSE),Rooke_Full_Seaosn[K/9],0)</f>
        <v>427</v>
      </c>
      <c r="M65" s="5">
        <f>_xlfn.RANK.EQ(VLOOKUP($A65,Rooke_Full_Seaosn[[Name]:[WHIP]], 12, FALSE),Rooke_Full_Seaosn[BB/9],1)</f>
        <v>34</v>
      </c>
      <c r="N65" s="11">
        <f>_xlfn.RANK.EQ(VLOOKUP($A65,Rooke_Full_Seaosn[[Name]:[WHIP]], 13, FALSE),Rooke_Full_Seaosn[HR/9],1)</f>
        <v>532</v>
      </c>
      <c r="O65" s="5">
        <f>_xlfn.RANK.EQ(VLOOKUP($A65,Rooke_Full_Seaosn[[Name]:[WHIP]], 14, FALSE),Rooke_Full_Seaosn[AVG],1)</f>
        <v>738</v>
      </c>
      <c r="P65" s="11">
        <f>_xlfn.RANK.EQ(VLOOKUP($A65,Rooke_Full_Seaosn[[Name]:[WHIP]], 15, FALSE),Rooke_Full_Seaosn[BABIP],1)</f>
        <v>1160</v>
      </c>
      <c r="Q65" s="5">
        <f>_xlfn.RANK.EQ(VLOOKUP($A65,Rooke_Full_Seaosn[[Name]:[WHIP]], 16, FALSE),Rooke_Full_Seaosn[ERA],1)</f>
        <v>372</v>
      </c>
      <c r="R65" s="11">
        <f>_xlfn.RANK.EQ(VLOOKUP($A65,Rooke_Full_Seaosn[[Name]:[WHIP]], 17, FALSE),Rooke_Full_Seaosn[FIP],1)</f>
        <v>81</v>
      </c>
      <c r="S65" s="5">
        <f>_xlfn.RANK.EQ(VLOOKUP($A65,Rooke_Full_Seaosn[[Name]:[WHIP]], 18,FALSE),Rooke_Full_Seaosn[WAR],0)</f>
        <v>34</v>
      </c>
      <c r="T65" s="5">
        <f>_xlfn.RANK.EQ(VLOOKUP($A65,Rooke_Full_Seaosn[[Name]:[WHIP]], 19, FALSE),Rooke_Full_Seaosn[WAR/162],0)</f>
        <v>82</v>
      </c>
      <c r="U65" s="5">
        <f>_xlfn.RANK.EQ(VLOOKUP($A65,Rooke_Full_Seaosn[[Name]:[WHIP]], 20, FALSE),Rooke_Full_Seaosn[WHIP],1)</f>
        <v>199</v>
      </c>
      <c r="V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170.12794778172119</v>
      </c>
    </row>
    <row r="66" spans="1:22" x14ac:dyDescent="0.45">
      <c r="A66" s="11" t="s">
        <v>231</v>
      </c>
      <c r="B66" s="11">
        <v>2013</v>
      </c>
      <c r="C66" s="11" t="str">
        <f>VLOOKUP(Table10[[#This Row],[Name]], Rooke_Full_Seaosn[[Name]:[Team]], 2, FALSE)</f>
        <v>CIN</v>
      </c>
      <c r="D66" s="11">
        <v>16</v>
      </c>
      <c r="E66" s="11">
        <v>16</v>
      </c>
      <c r="F66" s="12">
        <v>1</v>
      </c>
      <c r="G66" s="5">
        <f>_xlfn.RANK.EQ(VLOOKUP($A66,Rooke_Full_Seaosn[[Name]:[WHIP]], 6, FALSE),Rooke_Full_Seaosn[W],0)</f>
        <v>610</v>
      </c>
      <c r="H66" s="5">
        <f>_xlfn.RANK.EQ(VLOOKUP($A66,Rooke_Full_Seaosn[[Name]:[WHIP]], 7, FALSE),Rooke_Full_Seaosn[L],1)</f>
        <v>298</v>
      </c>
      <c r="I66" s="11">
        <f>_xlfn.RANK.EQ(VLOOKUP($A66,Rooke_Full_Seaosn[[Name]:[WHIP]], 8, FALSE),Rooke_Full_Seaosn[SV],0)</f>
        <v>225</v>
      </c>
      <c r="J66" s="11">
        <f>_xlfn.RANK.EQ(VLOOKUP($A66,Rooke_Full_Seaosn[[Name]:[WHIP]], 9, FALSE),Rooke_Full_Seaosn[IP],0)</f>
        <v>896</v>
      </c>
      <c r="K66" s="5">
        <f>_xlfn.RANK.EQ(VLOOKUP($A66,Rooke_Full_Seaosn[[Name]:[WHIP]], 10, FALSE),Rooke_Full_Seaosn[SO],0)</f>
        <v>261</v>
      </c>
      <c r="L66" s="5">
        <f>_xlfn.RANK.EQ(VLOOKUP($A66,Rooke_Full_Seaosn[[Name]:[WHIP]], 11, FALSE),Rooke_Full_Seaosn[K/9],0)</f>
        <v>38</v>
      </c>
      <c r="M66" s="5">
        <f>_xlfn.RANK.EQ(VLOOKUP($A66,Rooke_Full_Seaosn[[Name]:[WHIP]], 12, FALSE),Rooke_Full_Seaosn[BB/9],1)</f>
        <v>830</v>
      </c>
      <c r="N66" s="11">
        <f>_xlfn.RANK.EQ(VLOOKUP($A66,Rooke_Full_Seaosn[[Name]:[WHIP]], 13, FALSE),Rooke_Full_Seaosn[HR/9],1)</f>
        <v>1337</v>
      </c>
      <c r="O66" s="5">
        <f>_xlfn.RANK.EQ(VLOOKUP($A66,Rooke_Full_Seaosn[[Name]:[WHIP]], 14, FALSE),Rooke_Full_Seaosn[AVG],1)</f>
        <v>15</v>
      </c>
      <c r="P66" s="11">
        <f>_xlfn.RANK.EQ(VLOOKUP($A66,Rooke_Full_Seaosn[[Name]:[WHIP]], 15, FALSE),Rooke_Full_Seaosn[BABIP],1)</f>
        <v>49</v>
      </c>
      <c r="Q66" s="5">
        <f>_xlfn.RANK.EQ(VLOOKUP($A66,Rooke_Full_Seaosn[[Name]:[WHIP]], 16, FALSE),Rooke_Full_Seaosn[ERA],1)</f>
        <v>132</v>
      </c>
      <c r="R66" s="11">
        <f>_xlfn.RANK.EQ(VLOOKUP($A66,Rooke_Full_Seaosn[[Name]:[WHIP]], 17, FALSE),Rooke_Full_Seaosn[FIP],1)</f>
        <v>512</v>
      </c>
      <c r="S66" s="5">
        <f>_xlfn.RANK.EQ(VLOOKUP($A66,Rooke_Full_Seaosn[[Name]:[WHIP]], 18,FALSE),Rooke_Full_Seaosn[WAR],0)</f>
        <v>580</v>
      </c>
      <c r="T66" s="5">
        <f>_xlfn.RANK.EQ(VLOOKUP($A66,Rooke_Full_Seaosn[[Name]:[WHIP]], 19, FALSE),Rooke_Full_Seaosn[WAR/162],0)</f>
        <v>459</v>
      </c>
      <c r="U66" s="5">
        <f>_xlfn.RANK.EQ(VLOOKUP($A66,Rooke_Full_Seaosn[[Name]:[WHIP]], 20, FALSE),Rooke_Full_Seaosn[WHIP],1)</f>
        <v>30</v>
      </c>
      <c r="V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172.74581784199012</v>
      </c>
    </row>
    <row r="67" spans="1:22" x14ac:dyDescent="0.45">
      <c r="A67" s="11" t="s">
        <v>835</v>
      </c>
      <c r="B67" s="11">
        <v>1964</v>
      </c>
      <c r="C67" s="11" t="str">
        <f>VLOOKUP(Table10[[#This Row],[Name]], Rooke_Full_Seaosn[[Name]:[Team]], 2, FALSE)</f>
        <v>BAL</v>
      </c>
      <c r="D67" s="11">
        <v>16</v>
      </c>
      <c r="E67" s="11">
        <v>9</v>
      </c>
      <c r="F67" s="12">
        <v>0.5625</v>
      </c>
      <c r="G67" s="5">
        <f>_xlfn.RANK.EQ(VLOOKUP($A67,Rooke_Full_Seaosn[[Name]:[WHIP]], 6, FALSE),Rooke_Full_Seaosn[W],0)</f>
        <v>14</v>
      </c>
      <c r="H67" s="5">
        <f>_xlfn.RANK.EQ(VLOOKUP($A67,Rooke_Full_Seaosn[[Name]:[WHIP]], 7, FALSE),Rooke_Full_Seaosn[L],1)</f>
        <v>492</v>
      </c>
      <c r="I67" s="11">
        <f>_xlfn.RANK.EQ(VLOOKUP($A67,Rooke_Full_Seaosn[[Name]:[WHIP]], 8, FALSE),Rooke_Full_Seaosn[SV],0)</f>
        <v>225</v>
      </c>
      <c r="J67" s="11">
        <f>_xlfn.RANK.EQ(VLOOKUP($A67,Rooke_Full_Seaosn[[Name]:[WHIP]], 9, FALSE),Rooke_Full_Seaosn[IP],0)</f>
        <v>113</v>
      </c>
      <c r="K67" s="5">
        <f>_xlfn.RANK.EQ(VLOOKUP($A67,Rooke_Full_Seaosn[[Name]:[WHIP]], 10, FALSE),Rooke_Full_Seaosn[SO],0)</f>
        <v>364</v>
      </c>
      <c r="L67" s="5">
        <f>_xlfn.RANK.EQ(VLOOKUP($A67,Rooke_Full_Seaosn[[Name]:[WHIP]], 11, FALSE),Rooke_Full_Seaosn[K/9],0)</f>
        <v>1265</v>
      </c>
      <c r="M67" s="5">
        <f>_xlfn.RANK.EQ(VLOOKUP($A67,Rooke_Full_Seaosn[[Name]:[WHIP]], 12, FALSE),Rooke_Full_Seaosn[BB/9],1)</f>
        <v>366</v>
      </c>
      <c r="N67" s="11">
        <f>_xlfn.RANK.EQ(VLOOKUP($A67,Rooke_Full_Seaosn[[Name]:[WHIP]], 13, FALSE),Rooke_Full_Seaosn[HR/9],1)</f>
        <v>630</v>
      </c>
      <c r="O67" s="5">
        <f>_xlfn.RANK.EQ(VLOOKUP($A67,Rooke_Full_Seaosn[[Name]:[WHIP]], 14, FALSE),Rooke_Full_Seaosn[AVG],1)</f>
        <v>68</v>
      </c>
      <c r="P67" s="11">
        <f>_xlfn.RANK.EQ(VLOOKUP($A67,Rooke_Full_Seaosn[[Name]:[WHIP]], 15, FALSE),Rooke_Full_Seaosn[BABIP],1)</f>
        <v>17</v>
      </c>
      <c r="Q67" s="5">
        <f>_xlfn.RANK.EQ(VLOOKUP($A67,Rooke_Full_Seaosn[[Name]:[WHIP]], 16, FALSE),Rooke_Full_Seaosn[ERA],1)</f>
        <v>105</v>
      </c>
      <c r="R67" s="11">
        <f>_xlfn.RANK.EQ(VLOOKUP($A67,Rooke_Full_Seaosn[[Name]:[WHIP]], 17, FALSE),Rooke_Full_Seaosn[FIP],1)</f>
        <v>366</v>
      </c>
      <c r="S67" s="5">
        <f>_xlfn.RANK.EQ(VLOOKUP($A67,Rooke_Full_Seaosn[[Name]:[WHIP]], 18,FALSE),Rooke_Full_Seaosn[WAR],0)</f>
        <v>209</v>
      </c>
      <c r="T67" s="5">
        <f>_xlfn.RANK.EQ(VLOOKUP($A67,Rooke_Full_Seaosn[[Name]:[WHIP]], 19, FALSE),Rooke_Full_Seaosn[WAR/162],0)</f>
        <v>397</v>
      </c>
      <c r="U67" s="5">
        <f>_xlfn.RANK.EQ(VLOOKUP($A67,Rooke_Full_Seaosn[[Name]:[WHIP]], 20, FALSE),Rooke_Full_Seaosn[WHIP],1)</f>
        <v>35</v>
      </c>
      <c r="V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173.04016406508663</v>
      </c>
    </row>
    <row r="68" spans="1:22" x14ac:dyDescent="0.45">
      <c r="A68" s="11" t="s">
        <v>94</v>
      </c>
      <c r="B68" s="11">
        <v>1999</v>
      </c>
      <c r="C68" s="11" t="str">
        <f>VLOOKUP(Table10[[#This Row],[Name]], Rooke_Full_Seaosn[[Name]:[Team]], 2, FALSE)</f>
        <v>OAK</v>
      </c>
      <c r="D68" s="11">
        <v>32</v>
      </c>
      <c r="E68" s="11">
        <v>20</v>
      </c>
      <c r="F68" s="12">
        <v>0.625</v>
      </c>
      <c r="G68" s="5">
        <f>_xlfn.RANK.EQ(VLOOKUP($A68,Rooke_Full_Seaosn[[Name]:[WHIP]], 6, FALSE),Rooke_Full_Seaosn[W],0)</f>
        <v>244</v>
      </c>
      <c r="H68" s="5">
        <f>_xlfn.RANK.EQ(VLOOKUP($A68,Rooke_Full_Seaosn[[Name]:[WHIP]], 7, FALSE),Rooke_Full_Seaosn[L],1)</f>
        <v>45</v>
      </c>
      <c r="I68" s="11">
        <f>_xlfn.RANK.EQ(VLOOKUP($A68,Rooke_Full_Seaosn[[Name]:[WHIP]], 8, FALSE),Rooke_Full_Seaosn[SV],0)</f>
        <v>225</v>
      </c>
      <c r="J68" s="11">
        <f>_xlfn.RANK.EQ(VLOOKUP($A68,Rooke_Full_Seaosn[[Name]:[WHIP]], 9, FALSE),Rooke_Full_Seaosn[IP],0)</f>
        <v>541</v>
      </c>
      <c r="K68" s="5">
        <f>_xlfn.RANK.EQ(VLOOKUP($A68,Rooke_Full_Seaosn[[Name]:[WHIP]], 10, FALSE),Rooke_Full_Seaosn[SO],0)</f>
        <v>140</v>
      </c>
      <c r="L68" s="5">
        <f>_xlfn.RANK.EQ(VLOOKUP($A68,Rooke_Full_Seaosn[[Name]:[WHIP]], 11, FALSE),Rooke_Full_Seaosn[K/9],0)</f>
        <v>128</v>
      </c>
      <c r="M68" s="5">
        <f>_xlfn.RANK.EQ(VLOOKUP($A68,Rooke_Full_Seaosn[[Name]:[WHIP]], 12, FALSE),Rooke_Full_Seaosn[BB/9],1)</f>
        <v>1241</v>
      </c>
      <c r="N68" s="11">
        <f>_xlfn.RANK.EQ(VLOOKUP($A68,Rooke_Full_Seaosn[[Name]:[WHIP]], 13, FALSE),Rooke_Full_Seaosn[HR/9],1)</f>
        <v>404</v>
      </c>
      <c r="O68" s="5">
        <f>_xlfn.RANK.EQ(VLOOKUP($A68,Rooke_Full_Seaosn[[Name]:[WHIP]], 14, FALSE),Rooke_Full_Seaosn[AVG],1)</f>
        <v>373</v>
      </c>
      <c r="P68" s="11">
        <f>_xlfn.RANK.EQ(VLOOKUP($A68,Rooke_Full_Seaosn[[Name]:[WHIP]], 15, FALSE),Rooke_Full_Seaosn[BABIP],1)</f>
        <v>1224</v>
      </c>
      <c r="Q68" s="5">
        <f>_xlfn.RANK.EQ(VLOOKUP($A68,Rooke_Full_Seaosn[[Name]:[WHIP]], 16, FALSE),Rooke_Full_Seaosn[ERA],1)</f>
        <v>310</v>
      </c>
      <c r="R68" s="11">
        <f>_xlfn.RANK.EQ(VLOOKUP($A68,Rooke_Full_Seaosn[[Name]:[WHIP]], 17, FALSE),Rooke_Full_Seaosn[FIP],1)</f>
        <v>223</v>
      </c>
      <c r="S68" s="5">
        <f>_xlfn.RANK.EQ(VLOOKUP($A68,Rooke_Full_Seaosn[[Name]:[WHIP]], 18,FALSE),Rooke_Full_Seaosn[WAR],0)</f>
        <v>54</v>
      </c>
      <c r="T68" s="5">
        <f>_xlfn.RANK.EQ(VLOOKUP($A68,Rooke_Full_Seaosn[[Name]:[WHIP]], 19, FALSE),Rooke_Full_Seaosn[WAR/162],0)</f>
        <v>24</v>
      </c>
      <c r="U68" s="5">
        <f>_xlfn.RANK.EQ(VLOOKUP($A68,Rooke_Full_Seaosn[[Name]:[WHIP]], 20, FALSE),Rooke_Full_Seaosn[WHIP],1)</f>
        <v>669</v>
      </c>
      <c r="V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173.33304927293855</v>
      </c>
    </row>
    <row r="69" spans="1:22" x14ac:dyDescent="0.45">
      <c r="A69" s="11" t="s">
        <v>65</v>
      </c>
      <c r="B69" s="11">
        <v>2002</v>
      </c>
      <c r="C69" s="11" t="str">
        <f>VLOOKUP(Table10[[#This Row],[Name]], Rooke_Full_Seaosn[[Name]:[Team]], 2, FALSE)</f>
        <v>CHC</v>
      </c>
      <c r="D69" s="11">
        <v>10</v>
      </c>
      <c r="E69" s="11">
        <v>7</v>
      </c>
      <c r="F69" s="12">
        <v>0.7</v>
      </c>
      <c r="G69" s="5">
        <f>_xlfn.RANK.EQ(VLOOKUP($A69,Rooke_Full_Seaosn[[Name]:[WHIP]], 6, FALSE),Rooke_Full_Seaosn[W],0)</f>
        <v>735</v>
      </c>
      <c r="H69" s="5">
        <f>_xlfn.RANK.EQ(VLOOKUP($A69,Rooke_Full_Seaosn[[Name]:[WHIP]], 7, FALSE),Rooke_Full_Seaosn[L],1)</f>
        <v>695</v>
      </c>
      <c r="I69" s="11">
        <f>_xlfn.RANK.EQ(VLOOKUP($A69,Rooke_Full_Seaosn[[Name]:[WHIP]], 8, FALSE),Rooke_Full_Seaosn[SV],0)</f>
        <v>225</v>
      </c>
      <c r="J69" s="11">
        <f>_xlfn.RANK.EQ(VLOOKUP($A69,Rooke_Full_Seaosn[[Name]:[WHIP]], 9, FALSE),Rooke_Full_Seaosn[IP],0)</f>
        <v>714</v>
      </c>
      <c r="K69" s="5">
        <f>_xlfn.RANK.EQ(VLOOKUP($A69,Rooke_Full_Seaosn[[Name]:[WHIP]], 10, FALSE),Rooke_Full_Seaosn[SO],0)</f>
        <v>81</v>
      </c>
      <c r="L69" s="5">
        <f>_xlfn.RANK.EQ(VLOOKUP($A69,Rooke_Full_Seaosn[[Name]:[WHIP]], 11, FALSE),Rooke_Full_Seaosn[K/9],0)</f>
        <v>9</v>
      </c>
      <c r="M69" s="5">
        <f>_xlfn.RANK.EQ(VLOOKUP($A69,Rooke_Full_Seaosn[[Name]:[WHIP]], 12, FALSE),Rooke_Full_Seaosn[BB/9],1)</f>
        <v>564</v>
      </c>
      <c r="N69" s="11">
        <f>_xlfn.RANK.EQ(VLOOKUP($A69,Rooke_Full_Seaosn[[Name]:[WHIP]], 13, FALSE),Rooke_Full_Seaosn[HR/9],1)</f>
        <v>1127</v>
      </c>
      <c r="O69" s="5">
        <f>_xlfn.RANK.EQ(VLOOKUP($A69,Rooke_Full_Seaosn[[Name]:[WHIP]], 14, FALSE),Rooke_Full_Seaosn[AVG],1)</f>
        <v>185</v>
      </c>
      <c r="P69" s="11">
        <f>_xlfn.RANK.EQ(VLOOKUP($A69,Rooke_Full_Seaosn[[Name]:[WHIP]], 15, FALSE),Rooke_Full_Seaosn[BABIP],1)</f>
        <v>1184</v>
      </c>
      <c r="Q69" s="5">
        <f>_xlfn.RANK.EQ(VLOOKUP($A69,Rooke_Full_Seaosn[[Name]:[WHIP]], 16, FALSE),Rooke_Full_Seaosn[ERA],1)</f>
        <v>359</v>
      </c>
      <c r="R69" s="11">
        <f>_xlfn.RANK.EQ(VLOOKUP($A69,Rooke_Full_Seaosn[[Name]:[WHIP]], 17, FALSE),Rooke_Full_Seaosn[FIP],1)</f>
        <v>114</v>
      </c>
      <c r="S69" s="5">
        <f>_xlfn.RANK.EQ(VLOOKUP($A69,Rooke_Full_Seaosn[[Name]:[WHIP]], 18,FALSE),Rooke_Full_Seaosn[WAR],0)</f>
        <v>164</v>
      </c>
      <c r="T69" s="5">
        <f>_xlfn.RANK.EQ(VLOOKUP($A69,Rooke_Full_Seaosn[[Name]:[WHIP]], 19, FALSE),Rooke_Full_Seaosn[WAR/162],0)</f>
        <v>64</v>
      </c>
      <c r="U69" s="5">
        <f>_xlfn.RANK.EQ(VLOOKUP($A69,Rooke_Full_Seaosn[[Name]:[WHIP]], 20, FALSE),Rooke_Full_Seaosn[WHIP],1)</f>
        <v>172</v>
      </c>
      <c r="V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173.82399303464749</v>
      </c>
    </row>
    <row r="70" spans="1:22" x14ac:dyDescent="0.45">
      <c r="A70" s="11" t="s">
        <v>811</v>
      </c>
      <c r="B70" s="11">
        <v>1990</v>
      </c>
      <c r="C70" s="11" t="str">
        <f>VLOOKUP(Table10[[#This Row],[Name]], Rooke_Full_Seaosn[[Name]:[Team]], 2, FALSE)</f>
        <v>PIT</v>
      </c>
      <c r="D70" s="11">
        <v>20</v>
      </c>
      <c r="E70" s="11">
        <v>20</v>
      </c>
      <c r="F70" s="12">
        <v>1</v>
      </c>
      <c r="G70" s="5">
        <f>_xlfn.RANK.EQ(VLOOKUP($A70,Rooke_Full_Seaosn[[Name]:[WHIP]], 6, FALSE),Rooke_Full_Seaosn[W],0)</f>
        <v>1054</v>
      </c>
      <c r="H70" s="5">
        <f>_xlfn.RANK.EQ(VLOOKUP($A70,Rooke_Full_Seaosn[[Name]:[WHIP]], 7, FALSE),Rooke_Full_Seaosn[L],1)</f>
        <v>298</v>
      </c>
      <c r="I70" s="11">
        <f>_xlfn.RANK.EQ(VLOOKUP($A70,Rooke_Full_Seaosn[[Name]:[WHIP]], 8, FALSE),Rooke_Full_Seaosn[SV],0)</f>
        <v>225</v>
      </c>
      <c r="J70" s="11">
        <f>_xlfn.RANK.EQ(VLOOKUP($A70,Rooke_Full_Seaosn[[Name]:[WHIP]], 9, FALSE),Rooke_Full_Seaosn[IP],0)</f>
        <v>1148</v>
      </c>
      <c r="K70" s="5">
        <f>_xlfn.RANK.EQ(VLOOKUP($A70,Rooke_Full_Seaosn[[Name]:[WHIP]], 10, FALSE),Rooke_Full_Seaosn[SO],0)</f>
        <v>1210</v>
      </c>
      <c r="L70" s="5">
        <f>_xlfn.RANK.EQ(VLOOKUP($A70,Rooke_Full_Seaosn[[Name]:[WHIP]], 11, FALSE),Rooke_Full_Seaosn[K/9],0)</f>
        <v>1019</v>
      </c>
      <c r="M70" s="5">
        <f>_xlfn.RANK.EQ(VLOOKUP($A70,Rooke_Full_Seaosn[[Name]:[WHIP]], 12, FALSE),Rooke_Full_Seaosn[BB/9],1)</f>
        <v>16</v>
      </c>
      <c r="N70" s="11">
        <f>_xlfn.RANK.EQ(VLOOKUP($A70,Rooke_Full_Seaosn[[Name]:[WHIP]], 13, FALSE),Rooke_Full_Seaosn[HR/9],1)</f>
        <v>470</v>
      </c>
      <c r="O70" s="5">
        <f>_xlfn.RANK.EQ(VLOOKUP($A70,Rooke_Full_Seaosn[[Name]:[WHIP]], 14, FALSE),Rooke_Full_Seaosn[AVG],1)</f>
        <v>148</v>
      </c>
      <c r="P70" s="11">
        <f>_xlfn.RANK.EQ(VLOOKUP($A70,Rooke_Full_Seaosn[[Name]:[WHIP]], 15, FALSE),Rooke_Full_Seaosn[BABIP],1)</f>
        <v>113</v>
      </c>
      <c r="Q70" s="5">
        <f>_xlfn.RANK.EQ(VLOOKUP($A70,Rooke_Full_Seaosn[[Name]:[WHIP]], 16, FALSE),Rooke_Full_Seaosn[ERA],1)</f>
        <v>72</v>
      </c>
      <c r="R70" s="11">
        <f>_xlfn.RANK.EQ(VLOOKUP($A70,Rooke_Full_Seaosn[[Name]:[WHIP]], 17, FALSE),Rooke_Full_Seaosn[FIP],1)</f>
        <v>88</v>
      </c>
      <c r="S70" s="5">
        <f>_xlfn.RANK.EQ(VLOOKUP($A70,Rooke_Full_Seaosn[[Name]:[WHIP]], 18,FALSE),Rooke_Full_Seaosn[WAR],0)</f>
        <v>530</v>
      </c>
      <c r="T70" s="5">
        <f>_xlfn.RANK.EQ(VLOOKUP($A70,Rooke_Full_Seaosn[[Name]:[WHIP]], 19, FALSE),Rooke_Full_Seaosn[WAR/162],0)</f>
        <v>100</v>
      </c>
      <c r="U70" s="5">
        <f>_xlfn.RANK.EQ(VLOOKUP($A70,Rooke_Full_Seaosn[[Name]:[WHIP]], 20, FALSE),Rooke_Full_Seaosn[WHIP],1)</f>
        <v>8</v>
      </c>
      <c r="V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175.67487291449629</v>
      </c>
    </row>
    <row r="71" spans="1:22" x14ac:dyDescent="0.45">
      <c r="A71" s="11" t="s">
        <v>794</v>
      </c>
      <c r="B71" s="11">
        <v>1920</v>
      </c>
      <c r="C71" s="11" t="str">
        <f>VLOOKUP(Table10[[#This Row],[Name]], Rooke_Full_Seaosn[[Name]:[Team]], 2, FALSE)</f>
        <v>- - -</v>
      </c>
      <c r="D71" s="11">
        <v>17</v>
      </c>
      <c r="E71" s="11">
        <v>9</v>
      </c>
      <c r="F71" s="12">
        <v>0.52941176470588236</v>
      </c>
      <c r="G71" s="5">
        <f>_xlfn.RANK.EQ(VLOOKUP($A71,Rooke_Full_Seaosn[[Name]:[WHIP]], 6, FALSE),Rooke_Full_Seaosn[W],0)</f>
        <v>123</v>
      </c>
      <c r="H71" s="5">
        <f>_xlfn.RANK.EQ(VLOOKUP($A71,Rooke_Full_Seaosn[[Name]:[WHIP]], 7, FALSE),Rooke_Full_Seaosn[L],1)</f>
        <v>45</v>
      </c>
      <c r="I71" s="11">
        <f>_xlfn.RANK.EQ(VLOOKUP($A71,Rooke_Full_Seaosn[[Name]:[WHIP]], 8, FALSE),Rooke_Full_Seaosn[SV],0)</f>
        <v>225</v>
      </c>
      <c r="J71" s="11">
        <f>_xlfn.RANK.EQ(VLOOKUP($A71,Rooke_Full_Seaosn[[Name]:[WHIP]], 9, FALSE),Rooke_Full_Seaosn[IP],0)</f>
        <v>459</v>
      </c>
      <c r="K71" s="5">
        <f>_xlfn.RANK.EQ(VLOOKUP($A71,Rooke_Full_Seaosn[[Name]:[WHIP]], 10, FALSE),Rooke_Full_Seaosn[SO],0)</f>
        <v>673</v>
      </c>
      <c r="L71" s="5">
        <f>_xlfn.RANK.EQ(VLOOKUP($A71,Rooke_Full_Seaosn[[Name]:[WHIP]], 11, FALSE),Rooke_Full_Seaosn[K/9],0)</f>
        <v>1225</v>
      </c>
      <c r="M71" s="5">
        <f>_xlfn.RANK.EQ(VLOOKUP($A71,Rooke_Full_Seaosn[[Name]:[WHIP]], 12, FALSE),Rooke_Full_Seaosn[BB/9],1)</f>
        <v>105</v>
      </c>
      <c r="N71" s="11">
        <f>_xlfn.RANK.EQ(VLOOKUP($A71,Rooke_Full_Seaosn[[Name]:[WHIP]], 13, FALSE),Rooke_Full_Seaosn[HR/9],1)</f>
        <v>81</v>
      </c>
      <c r="O71" s="5">
        <f>_xlfn.RANK.EQ(VLOOKUP($A71,Rooke_Full_Seaosn[[Name]:[WHIP]], 14, FALSE),Rooke_Full_Seaosn[AVG],1)</f>
        <v>298</v>
      </c>
      <c r="P71" s="11">
        <f>_xlfn.RANK.EQ(VLOOKUP($A71,Rooke_Full_Seaosn[[Name]:[WHIP]], 15, FALSE),Rooke_Full_Seaosn[BABIP],1)</f>
        <v>298</v>
      </c>
      <c r="Q71" s="5">
        <f>_xlfn.RANK.EQ(VLOOKUP($A71,Rooke_Full_Seaosn[[Name]:[WHIP]], 16, FALSE),Rooke_Full_Seaosn[ERA],1)</f>
        <v>54</v>
      </c>
      <c r="R71" s="11">
        <f>_xlfn.RANK.EQ(VLOOKUP($A71,Rooke_Full_Seaosn[[Name]:[WHIP]], 17, FALSE),Rooke_Full_Seaosn[FIP],1)</f>
        <v>53</v>
      </c>
      <c r="S71" s="5">
        <f>_xlfn.RANK.EQ(VLOOKUP($A71,Rooke_Full_Seaosn[[Name]:[WHIP]], 18,FALSE),Rooke_Full_Seaosn[WAR],0)</f>
        <v>295</v>
      </c>
      <c r="T71" s="5">
        <f>_xlfn.RANK.EQ(VLOOKUP($A71,Rooke_Full_Seaosn[[Name]:[WHIP]], 19, FALSE),Rooke_Full_Seaosn[WAR/162],0)</f>
        <v>194</v>
      </c>
      <c r="U71" s="5">
        <f>_xlfn.RANK.EQ(VLOOKUP($A71,Rooke_Full_Seaosn[[Name]:[WHIP]], 20, FALSE),Rooke_Full_Seaosn[WHIP],1)</f>
        <v>68</v>
      </c>
      <c r="V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176.89684041581938</v>
      </c>
    </row>
    <row r="72" spans="1:22" x14ac:dyDescent="0.45">
      <c r="A72" s="11" t="s">
        <v>749</v>
      </c>
      <c r="B72" s="11">
        <v>1920</v>
      </c>
      <c r="C72" s="11" t="str">
        <f>VLOOKUP(Table10[[#This Row],[Name]], Rooke_Full_Seaosn[[Name]:[Team]], 2, FALSE)</f>
        <v>CIN</v>
      </c>
      <c r="D72" s="11">
        <v>10</v>
      </c>
      <c r="E72" s="11">
        <v>10</v>
      </c>
      <c r="F72" s="12">
        <v>1</v>
      </c>
      <c r="G72" s="5">
        <f>_xlfn.RANK.EQ(VLOOKUP($A72,Rooke_Full_Seaosn[[Name]:[WHIP]], 6, FALSE),Rooke_Full_Seaosn[W],0)</f>
        <v>1054</v>
      </c>
      <c r="H72" s="5">
        <f>_xlfn.RANK.EQ(VLOOKUP($A72,Rooke_Full_Seaosn[[Name]:[WHIP]], 7, FALSE),Rooke_Full_Seaosn[L],1)</f>
        <v>45</v>
      </c>
      <c r="I72" s="11">
        <f>_xlfn.RANK.EQ(VLOOKUP($A72,Rooke_Full_Seaosn[[Name]:[WHIP]], 8, FALSE),Rooke_Full_Seaosn[SV],0)</f>
        <v>225</v>
      </c>
      <c r="J72" s="11">
        <f>_xlfn.RANK.EQ(VLOOKUP($A72,Rooke_Full_Seaosn[[Name]:[WHIP]], 9, FALSE),Rooke_Full_Seaosn[IP],0)</f>
        <v>1627</v>
      </c>
      <c r="K72" s="5">
        <f>_xlfn.RANK.EQ(VLOOKUP($A72,Rooke_Full_Seaosn[[Name]:[WHIP]], 10, FALSE),Rooke_Full_Seaosn[SO],0)</f>
        <v>1674</v>
      </c>
      <c r="L72" s="5">
        <f>_xlfn.RANK.EQ(VLOOKUP($A72,Rooke_Full_Seaosn[[Name]:[WHIP]], 11, FALSE),Rooke_Full_Seaosn[K/9],0)</f>
        <v>1514</v>
      </c>
      <c r="M72" s="5">
        <f>_xlfn.RANK.EQ(VLOOKUP($A72,Rooke_Full_Seaosn[[Name]:[WHIP]], 12, FALSE),Rooke_Full_Seaosn[BB/9],1)</f>
        <v>12</v>
      </c>
      <c r="N72" s="11">
        <f>_xlfn.RANK.EQ(VLOOKUP($A72,Rooke_Full_Seaosn[[Name]:[WHIP]], 13, FALSE),Rooke_Full_Seaosn[HR/9],1)</f>
        <v>1</v>
      </c>
      <c r="O72" s="5">
        <f>_xlfn.RANK.EQ(VLOOKUP($A72,Rooke_Full_Seaosn[[Name]:[WHIP]], 14, FALSE),Rooke_Full_Seaosn[AVG],1)</f>
        <v>655</v>
      </c>
      <c r="P72" s="11">
        <f>_xlfn.RANK.EQ(VLOOKUP($A72,Rooke_Full_Seaosn[[Name]:[WHIP]], 15, FALSE),Rooke_Full_Seaosn[BABIP],1)</f>
        <v>644</v>
      </c>
      <c r="Q72" s="5">
        <f>_xlfn.RANK.EQ(VLOOKUP($A72,Rooke_Full_Seaosn[[Name]:[WHIP]], 16, FALSE),Rooke_Full_Seaosn[ERA],1)</f>
        <v>1</v>
      </c>
      <c r="R72" s="11">
        <f>_xlfn.RANK.EQ(VLOOKUP($A72,Rooke_Full_Seaosn[[Name]:[WHIP]], 17, FALSE),Rooke_Full_Seaosn[FIP],1)</f>
        <v>21</v>
      </c>
      <c r="S72" s="5">
        <f>_xlfn.RANK.EQ(VLOOKUP($A72,Rooke_Full_Seaosn[[Name]:[WHIP]], 18,FALSE),Rooke_Full_Seaosn[WAR],0)</f>
        <v>1007</v>
      </c>
      <c r="T72" s="5">
        <f>_xlfn.RANK.EQ(VLOOKUP($A72,Rooke_Full_Seaosn[[Name]:[WHIP]], 19, FALSE),Rooke_Full_Seaosn[WAR/162],0)</f>
        <v>381</v>
      </c>
      <c r="U72" s="5">
        <f>_xlfn.RANK.EQ(VLOOKUP($A72,Rooke_Full_Seaosn[[Name]:[WHIP]], 20, FALSE),Rooke_Full_Seaosn[WHIP],1)</f>
        <v>85</v>
      </c>
      <c r="V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177.36708852199251</v>
      </c>
    </row>
    <row r="73" spans="1:22" x14ac:dyDescent="0.45">
      <c r="A73" s="11" t="s">
        <v>959</v>
      </c>
      <c r="B73" s="11">
        <v>1947</v>
      </c>
      <c r="C73" s="11" t="str">
        <f>VLOOKUP(Table10[[#This Row],[Name]], Rooke_Full_Seaosn[[Name]:[Team]], 2, FALSE)</f>
        <v>NYG</v>
      </c>
      <c r="D73" s="11">
        <v>14</v>
      </c>
      <c r="E73" s="11">
        <v>14</v>
      </c>
      <c r="F73" s="12">
        <v>1</v>
      </c>
      <c r="G73" s="5">
        <f>_xlfn.RANK.EQ(VLOOKUP($A73,Rooke_Full_Seaosn[[Name]:[WHIP]], 6, FALSE),Rooke_Full_Seaosn[W],0)</f>
        <v>2</v>
      </c>
      <c r="H73" s="5">
        <f>_xlfn.RANK.EQ(VLOOKUP($A73,Rooke_Full_Seaosn[[Name]:[WHIP]], 7, FALSE),Rooke_Full_Seaosn[L],1)</f>
        <v>492</v>
      </c>
      <c r="I73" s="11">
        <f>_xlfn.RANK.EQ(VLOOKUP($A73,Rooke_Full_Seaosn[[Name]:[WHIP]], 8, FALSE),Rooke_Full_Seaosn[SV],0)</f>
        <v>94</v>
      </c>
      <c r="J73" s="11">
        <f>_xlfn.RANK.EQ(VLOOKUP($A73,Rooke_Full_Seaosn[[Name]:[WHIP]], 9, FALSE),Rooke_Full_Seaosn[IP],0)</f>
        <v>31</v>
      </c>
      <c r="K73" s="5">
        <f>_xlfn.RANK.EQ(VLOOKUP($A73,Rooke_Full_Seaosn[[Name]:[WHIP]], 10, FALSE),Rooke_Full_Seaosn[SO],0)</f>
        <v>301</v>
      </c>
      <c r="L73" s="5">
        <f>_xlfn.RANK.EQ(VLOOKUP($A73,Rooke_Full_Seaosn[[Name]:[WHIP]], 11, FALSE),Rooke_Full_Seaosn[K/9],0)</f>
        <v>1333</v>
      </c>
      <c r="M73" s="5">
        <f>_xlfn.RANK.EQ(VLOOKUP($A73,Rooke_Full_Seaosn[[Name]:[WHIP]], 12, FALSE),Rooke_Full_Seaosn[BB/9],1)</f>
        <v>127</v>
      </c>
      <c r="N73" s="11">
        <f>_xlfn.RANK.EQ(VLOOKUP($A73,Rooke_Full_Seaosn[[Name]:[WHIP]], 13, FALSE),Rooke_Full_Seaosn[HR/9],1)</f>
        <v>801</v>
      </c>
      <c r="O73" s="5">
        <f>_xlfn.RANK.EQ(VLOOKUP($A73,Rooke_Full_Seaosn[[Name]:[WHIP]], 14, FALSE),Rooke_Full_Seaosn[AVG],1)</f>
        <v>896</v>
      </c>
      <c r="P73" s="11">
        <f>_xlfn.RANK.EQ(VLOOKUP($A73,Rooke_Full_Seaosn[[Name]:[WHIP]], 15, FALSE),Rooke_Full_Seaosn[BABIP],1)</f>
        <v>588</v>
      </c>
      <c r="Q73" s="5">
        <f>_xlfn.RANK.EQ(VLOOKUP($A73,Rooke_Full_Seaosn[[Name]:[WHIP]], 16, FALSE),Rooke_Full_Seaosn[ERA],1)</f>
        <v>270</v>
      </c>
      <c r="R73" s="11">
        <f>_xlfn.RANK.EQ(VLOOKUP($A73,Rooke_Full_Seaosn[[Name]:[WHIP]], 17, FALSE),Rooke_Full_Seaosn[FIP],1)</f>
        <v>425</v>
      </c>
      <c r="S73" s="5">
        <f>_xlfn.RANK.EQ(VLOOKUP($A73,Rooke_Full_Seaosn[[Name]:[WHIP]], 18,FALSE),Rooke_Full_Seaosn[WAR],0)</f>
        <v>36</v>
      </c>
      <c r="T73" s="5">
        <f>_xlfn.RANK.EQ(VLOOKUP($A73,Rooke_Full_Seaosn[[Name]:[WHIP]], 19, FALSE),Rooke_Full_Seaosn[WAR/162],0)</f>
        <v>334</v>
      </c>
      <c r="U73" s="5">
        <f>_xlfn.RANK.EQ(VLOOKUP($A73,Rooke_Full_Seaosn[[Name]:[WHIP]], 20, FALSE),Rooke_Full_Seaosn[WHIP],1)</f>
        <v>242</v>
      </c>
      <c r="V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179.79315653995559</v>
      </c>
    </row>
    <row r="74" spans="1:22" x14ac:dyDescent="0.45">
      <c r="A74" s="11" t="s">
        <v>953</v>
      </c>
      <c r="B74" s="11">
        <v>1998</v>
      </c>
      <c r="C74" s="11" t="str">
        <f>VLOOKUP(Table10[[#This Row],[Name]], Rooke_Full_Seaosn[[Name]:[Team]], 2, FALSE)</f>
        <v>NYY</v>
      </c>
      <c r="D74" s="11">
        <v>8</v>
      </c>
      <c r="E74" s="11">
        <v>8</v>
      </c>
      <c r="F74" s="12">
        <v>1</v>
      </c>
      <c r="G74" s="5">
        <f>_xlfn.RANK.EQ(VLOOKUP($A74,Rooke_Full_Seaosn[[Name]:[WHIP]], 6, FALSE),Rooke_Full_Seaosn[W],0)</f>
        <v>174</v>
      </c>
      <c r="H74" s="5">
        <f>_xlfn.RANK.EQ(VLOOKUP($A74,Rooke_Full_Seaosn[[Name]:[WHIP]], 7, FALSE),Rooke_Full_Seaosn[L],1)</f>
        <v>298</v>
      </c>
      <c r="I74" s="11">
        <f>_xlfn.RANK.EQ(VLOOKUP($A74,Rooke_Full_Seaosn[[Name]:[WHIP]], 8, FALSE),Rooke_Full_Seaosn[SV],0)</f>
        <v>225</v>
      </c>
      <c r="J74" s="11">
        <f>_xlfn.RANK.EQ(VLOOKUP($A74,Rooke_Full_Seaosn[[Name]:[WHIP]], 9, FALSE),Rooke_Full_Seaosn[IP],0)</f>
        <v>513</v>
      </c>
      <c r="K74" s="5">
        <f>_xlfn.RANK.EQ(VLOOKUP($A74,Rooke_Full_Seaosn[[Name]:[WHIP]], 10, FALSE),Rooke_Full_Seaosn[SO],0)</f>
        <v>145</v>
      </c>
      <c r="L74" s="5">
        <f>_xlfn.RANK.EQ(VLOOKUP($A74,Rooke_Full_Seaosn[[Name]:[WHIP]], 11, FALSE),Rooke_Full_Seaosn[K/9],0)</f>
        <v>166</v>
      </c>
      <c r="M74" s="5">
        <f>_xlfn.RANK.EQ(VLOOKUP($A74,Rooke_Full_Seaosn[[Name]:[WHIP]], 12, FALSE),Rooke_Full_Seaosn[BB/9],1)</f>
        <v>821</v>
      </c>
      <c r="N74" s="11">
        <f>_xlfn.RANK.EQ(VLOOKUP($A74,Rooke_Full_Seaosn[[Name]:[WHIP]], 13, FALSE),Rooke_Full_Seaosn[HR/9],1)</f>
        <v>608</v>
      </c>
      <c r="O74" s="5">
        <f>_xlfn.RANK.EQ(VLOOKUP($A74,Rooke_Full_Seaosn[[Name]:[WHIP]], 14, FALSE),Rooke_Full_Seaosn[AVG],1)</f>
        <v>154</v>
      </c>
      <c r="P74" s="11">
        <f>_xlfn.RANK.EQ(VLOOKUP($A74,Rooke_Full_Seaosn[[Name]:[WHIP]], 15, FALSE),Rooke_Full_Seaosn[BABIP],1)</f>
        <v>590</v>
      </c>
      <c r="Q74" s="5">
        <f>_xlfn.RANK.EQ(VLOOKUP($A74,Rooke_Full_Seaosn[[Name]:[WHIP]], 16, FALSE),Rooke_Full_Seaosn[ERA],1)</f>
        <v>263</v>
      </c>
      <c r="R74" s="11">
        <f>_xlfn.RANK.EQ(VLOOKUP($A74,Rooke_Full_Seaosn[[Name]:[WHIP]], 17, FALSE),Rooke_Full_Seaosn[FIP],1)</f>
        <v>285</v>
      </c>
      <c r="S74" s="5">
        <f>_xlfn.RANK.EQ(VLOOKUP($A74,Rooke_Full_Seaosn[[Name]:[WHIP]], 18,FALSE),Rooke_Full_Seaosn[WAR],0)</f>
        <v>97</v>
      </c>
      <c r="T74" s="5">
        <f>_xlfn.RANK.EQ(VLOOKUP($A74,Rooke_Full_Seaosn[[Name]:[WHIP]], 19, FALSE),Rooke_Full_Seaosn[WAR/162],0)</f>
        <v>49</v>
      </c>
      <c r="U74" s="5">
        <f>_xlfn.RANK.EQ(VLOOKUP($A74,Rooke_Full_Seaosn[[Name]:[WHIP]], 20, FALSE),Rooke_Full_Seaosn[WHIP],1)</f>
        <v>182</v>
      </c>
      <c r="V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180.09847820487985</v>
      </c>
    </row>
    <row r="75" spans="1:22" x14ac:dyDescent="0.45">
      <c r="A75" s="11" t="s">
        <v>519</v>
      </c>
      <c r="B75" s="11">
        <v>1954</v>
      </c>
      <c r="C75" s="11" t="str">
        <f>VLOOKUP(Table10[[#This Row],[Name]], Rooke_Full_Seaosn[[Name]:[Team]], 2, FALSE)</f>
        <v>STL</v>
      </c>
      <c r="D75" s="11">
        <v>15</v>
      </c>
      <c r="E75" s="11">
        <v>8</v>
      </c>
      <c r="F75" s="12">
        <v>0.53333333333333333</v>
      </c>
      <c r="G75" s="5">
        <f>_xlfn.RANK.EQ(VLOOKUP($A75,Rooke_Full_Seaosn[[Name]:[WHIP]], 6, FALSE),Rooke_Full_Seaosn[W],0)</f>
        <v>1054</v>
      </c>
      <c r="H75" s="5">
        <f>_xlfn.RANK.EQ(VLOOKUP($A75,Rooke_Full_Seaosn[[Name]:[WHIP]], 7, FALSE),Rooke_Full_Seaosn[L],1)</f>
        <v>298</v>
      </c>
      <c r="I75" s="11">
        <f>_xlfn.RANK.EQ(VLOOKUP($A75,Rooke_Full_Seaosn[[Name]:[WHIP]], 8, FALSE),Rooke_Full_Seaosn[SV],0)</f>
        <v>225</v>
      </c>
      <c r="J75" s="11">
        <f>_xlfn.RANK.EQ(VLOOKUP($A75,Rooke_Full_Seaosn[[Name]:[WHIP]], 9, FALSE),Rooke_Full_Seaosn[IP],0)</f>
        <v>1103</v>
      </c>
      <c r="K75" s="5">
        <f>_xlfn.RANK.EQ(VLOOKUP($A75,Rooke_Full_Seaosn[[Name]:[WHIP]], 10, FALSE),Rooke_Full_Seaosn[SO],0)</f>
        <v>1072</v>
      </c>
      <c r="L75" s="5">
        <f>_xlfn.RANK.EQ(VLOOKUP($A75,Rooke_Full_Seaosn[[Name]:[WHIP]], 11, FALSE),Rooke_Full_Seaosn[K/9],0)</f>
        <v>866</v>
      </c>
      <c r="M75" s="5">
        <f>_xlfn.RANK.EQ(VLOOKUP($A75,Rooke_Full_Seaosn[[Name]:[WHIP]], 12, FALSE),Rooke_Full_Seaosn[BB/9],1)</f>
        <v>143</v>
      </c>
      <c r="N75" s="11">
        <f>_xlfn.RANK.EQ(VLOOKUP($A75,Rooke_Full_Seaosn[[Name]:[WHIP]], 13, FALSE),Rooke_Full_Seaosn[HR/9],1)</f>
        <v>161</v>
      </c>
      <c r="O75" s="5">
        <f>_xlfn.RANK.EQ(VLOOKUP($A75,Rooke_Full_Seaosn[[Name]:[WHIP]], 14, FALSE),Rooke_Full_Seaosn[AVG],1)</f>
        <v>552</v>
      </c>
      <c r="P75" s="11">
        <f>_xlfn.RANK.EQ(VLOOKUP($A75,Rooke_Full_Seaosn[[Name]:[WHIP]], 15, FALSE),Rooke_Full_Seaosn[BABIP],1)</f>
        <v>782</v>
      </c>
      <c r="Q75" s="5">
        <f>_xlfn.RANK.EQ(VLOOKUP($A75,Rooke_Full_Seaosn[[Name]:[WHIP]], 16, FALSE),Rooke_Full_Seaosn[ERA],1)</f>
        <v>12</v>
      </c>
      <c r="R75" s="11">
        <f>_xlfn.RANK.EQ(VLOOKUP($A75,Rooke_Full_Seaosn[[Name]:[WHIP]], 17, FALSE),Rooke_Full_Seaosn[FIP],1)</f>
        <v>10</v>
      </c>
      <c r="S75" s="5">
        <f>_xlfn.RANK.EQ(VLOOKUP($A75,Rooke_Full_Seaosn[[Name]:[WHIP]], 18,FALSE),Rooke_Full_Seaosn[WAR],0)</f>
        <v>201</v>
      </c>
      <c r="T75" s="5">
        <f>_xlfn.RANK.EQ(VLOOKUP($A75,Rooke_Full_Seaosn[[Name]:[WHIP]], 19, FALSE),Rooke_Full_Seaosn[WAR/162],0)</f>
        <v>3</v>
      </c>
      <c r="U75" s="5">
        <f>_xlfn.RANK.EQ(VLOOKUP($A75,Rooke_Full_Seaosn[[Name]:[WHIP]], 20, FALSE),Rooke_Full_Seaosn[WHIP],1)</f>
        <v>231</v>
      </c>
      <c r="V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181.3491484202066</v>
      </c>
    </row>
    <row r="76" spans="1:22" x14ac:dyDescent="0.45">
      <c r="A76" s="11" t="s">
        <v>84</v>
      </c>
      <c r="B76" s="11">
        <v>2011</v>
      </c>
      <c r="C76" s="11" t="str">
        <f>VLOOKUP(Table10[[#This Row],[Name]], Rooke_Full_Seaosn[[Name]:[Team]], 2, FALSE)</f>
        <v>SEA</v>
      </c>
      <c r="D76" s="11">
        <v>11</v>
      </c>
      <c r="E76" s="11">
        <v>6</v>
      </c>
      <c r="F76" s="12">
        <v>0.54545454545454541</v>
      </c>
      <c r="G76" s="5">
        <f>_xlfn.RANK.EQ(VLOOKUP($A76,Rooke_Full_Seaosn[[Name]:[WHIP]], 6, FALSE),Rooke_Full_Seaosn[W],0)</f>
        <v>401</v>
      </c>
      <c r="H76" s="5">
        <f>_xlfn.RANK.EQ(VLOOKUP($A76,Rooke_Full_Seaosn[[Name]:[WHIP]], 7, FALSE),Rooke_Full_Seaosn[L],1)</f>
        <v>1341</v>
      </c>
      <c r="I76" s="11">
        <f>_xlfn.RANK.EQ(VLOOKUP($A76,Rooke_Full_Seaosn[[Name]:[WHIP]], 8, FALSE),Rooke_Full_Seaosn[SV],0)</f>
        <v>225</v>
      </c>
      <c r="J76" s="11">
        <f>_xlfn.RANK.EQ(VLOOKUP($A76,Rooke_Full_Seaosn[[Name]:[WHIP]], 9, FALSE),Rooke_Full_Seaosn[IP],0)</f>
        <v>325</v>
      </c>
      <c r="K76" s="5">
        <f>_xlfn.RANK.EQ(VLOOKUP($A76,Rooke_Full_Seaosn[[Name]:[WHIP]], 10, FALSE),Rooke_Full_Seaosn[SO],0)</f>
        <v>32</v>
      </c>
      <c r="L76" s="5">
        <f>_xlfn.RANK.EQ(VLOOKUP($A76,Rooke_Full_Seaosn[[Name]:[WHIP]], 11, FALSE),Rooke_Full_Seaosn[K/9],0)</f>
        <v>101</v>
      </c>
      <c r="M76" s="5">
        <f>_xlfn.RANK.EQ(VLOOKUP($A76,Rooke_Full_Seaosn[[Name]:[WHIP]], 12, FALSE),Rooke_Full_Seaosn[BB/9],1)</f>
        <v>535</v>
      </c>
      <c r="N76" s="11">
        <f>_xlfn.RANK.EQ(VLOOKUP($A76,Rooke_Full_Seaosn[[Name]:[WHIP]], 13, FALSE),Rooke_Full_Seaosn[HR/9],1)</f>
        <v>970</v>
      </c>
      <c r="O76" s="5">
        <f>_xlfn.RANK.EQ(VLOOKUP($A76,Rooke_Full_Seaosn[[Name]:[WHIP]], 14, FALSE),Rooke_Full_Seaosn[AVG],1)</f>
        <v>88</v>
      </c>
      <c r="P76" s="11">
        <f>_xlfn.RANK.EQ(VLOOKUP($A76,Rooke_Full_Seaosn[[Name]:[WHIP]], 15, FALSE),Rooke_Full_Seaosn[BABIP],1)</f>
        <v>329</v>
      </c>
      <c r="Q76" s="5">
        <f>_xlfn.RANK.EQ(VLOOKUP($A76,Rooke_Full_Seaosn[[Name]:[WHIP]], 16, FALSE),Rooke_Full_Seaosn[ERA],1)</f>
        <v>591</v>
      </c>
      <c r="R76" s="11">
        <f>_xlfn.RANK.EQ(VLOOKUP($A76,Rooke_Full_Seaosn[[Name]:[WHIP]], 17, FALSE),Rooke_Full_Seaosn[FIP],1)</f>
        <v>229</v>
      </c>
      <c r="S76" s="5">
        <f>_xlfn.RANK.EQ(VLOOKUP($A76,Rooke_Full_Seaosn[[Name]:[WHIP]], 18,FALSE),Rooke_Full_Seaosn[WAR],0)</f>
        <v>76</v>
      </c>
      <c r="T76" s="5">
        <f>_xlfn.RANK.EQ(VLOOKUP($A76,Rooke_Full_Seaosn[[Name]:[WHIP]], 19, FALSE),Rooke_Full_Seaosn[WAR/162],0)</f>
        <v>132</v>
      </c>
      <c r="U76" s="5">
        <f>_xlfn.RANK.EQ(VLOOKUP($A76,Rooke_Full_Seaosn[[Name]:[WHIP]], 20, FALSE),Rooke_Full_Seaosn[WHIP],1)</f>
        <v>82</v>
      </c>
      <c r="V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181.95625151938054</v>
      </c>
    </row>
    <row r="77" spans="1:22" x14ac:dyDescent="0.45">
      <c r="A77" s="11" t="s">
        <v>598</v>
      </c>
      <c r="B77" s="11">
        <v>2005</v>
      </c>
      <c r="C77" s="11" t="str">
        <f>VLOOKUP(Table10[[#This Row],[Name]], Rooke_Full_Seaosn[[Name]:[Team]], 2, FALSE)</f>
        <v>PIT</v>
      </c>
      <c r="D77" s="11">
        <v>28</v>
      </c>
      <c r="E77" s="11">
        <v>28</v>
      </c>
      <c r="F77" s="12">
        <v>1</v>
      </c>
      <c r="G77" s="5">
        <f>_xlfn.RANK.EQ(VLOOKUP($A77,Rooke_Full_Seaosn[[Name]:[WHIP]], 6, FALSE),Rooke_Full_Seaosn[W],0)</f>
        <v>503</v>
      </c>
      <c r="H77" s="5">
        <f>_xlfn.RANK.EQ(VLOOKUP($A77,Rooke_Full_Seaosn[[Name]:[WHIP]], 7, FALSE),Rooke_Full_Seaosn[L],1)</f>
        <v>45</v>
      </c>
      <c r="I77" s="11">
        <f>_xlfn.RANK.EQ(VLOOKUP($A77,Rooke_Full_Seaosn[[Name]:[WHIP]], 8, FALSE),Rooke_Full_Seaosn[SV],0)</f>
        <v>225</v>
      </c>
      <c r="J77" s="11">
        <f>_xlfn.RANK.EQ(VLOOKUP($A77,Rooke_Full_Seaosn[[Name]:[WHIP]], 9, FALSE),Rooke_Full_Seaosn[IP],0)</f>
        <v>1045</v>
      </c>
      <c r="K77" s="5">
        <f>_xlfn.RANK.EQ(VLOOKUP($A77,Rooke_Full_Seaosn[[Name]:[WHIP]], 10, FALSE),Rooke_Full_Seaosn[SO],0)</f>
        <v>855</v>
      </c>
      <c r="L77" s="5">
        <f>_xlfn.RANK.EQ(VLOOKUP($A77,Rooke_Full_Seaosn[[Name]:[WHIP]], 11, FALSE),Rooke_Full_Seaosn[K/9],0)</f>
        <v>597</v>
      </c>
      <c r="M77" s="5">
        <f>_xlfn.RANK.EQ(VLOOKUP($A77,Rooke_Full_Seaosn[[Name]:[WHIP]], 12, FALSE),Rooke_Full_Seaosn[BB/9],1)</f>
        <v>276</v>
      </c>
      <c r="N77" s="11">
        <f>_xlfn.RANK.EQ(VLOOKUP($A77,Rooke_Full_Seaosn[[Name]:[WHIP]], 13, FALSE),Rooke_Full_Seaosn[HR/9],1)</f>
        <v>147</v>
      </c>
      <c r="O77" s="5">
        <f>_xlfn.RANK.EQ(VLOOKUP($A77,Rooke_Full_Seaosn[[Name]:[WHIP]], 14, FALSE),Rooke_Full_Seaosn[AVG],1)</f>
        <v>655</v>
      </c>
      <c r="P77" s="11">
        <f>_xlfn.RANK.EQ(VLOOKUP($A77,Rooke_Full_Seaosn[[Name]:[WHIP]], 15, FALSE),Rooke_Full_Seaosn[BABIP],1)</f>
        <v>1148</v>
      </c>
      <c r="Q77" s="5">
        <f>_xlfn.RANK.EQ(VLOOKUP($A77,Rooke_Full_Seaosn[[Name]:[WHIP]], 16, FALSE),Rooke_Full_Seaosn[ERA],1)</f>
        <v>5</v>
      </c>
      <c r="R77" s="11">
        <f>_xlfn.RANK.EQ(VLOOKUP($A77,Rooke_Full_Seaosn[[Name]:[WHIP]], 17, FALSE),Rooke_Full_Seaosn[FIP],1)</f>
        <v>73</v>
      </c>
      <c r="S77" s="5">
        <f>_xlfn.RANK.EQ(VLOOKUP($A77,Rooke_Full_Seaosn[[Name]:[WHIP]], 18,FALSE),Rooke_Full_Seaosn[WAR],0)</f>
        <v>313</v>
      </c>
      <c r="T77" s="5">
        <f>_xlfn.RANK.EQ(VLOOKUP($A77,Rooke_Full_Seaosn[[Name]:[WHIP]], 19, FALSE),Rooke_Full_Seaosn[WAR/162],0)</f>
        <v>50</v>
      </c>
      <c r="U77" s="5">
        <f>_xlfn.RANK.EQ(VLOOKUP($A77,Rooke_Full_Seaosn[[Name]:[WHIP]], 20, FALSE),Rooke_Full_Seaosn[WHIP],1)</f>
        <v>260</v>
      </c>
      <c r="V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183.16095619075591</v>
      </c>
    </row>
    <row r="78" spans="1:22" x14ac:dyDescent="0.45">
      <c r="A78" s="11" t="s">
        <v>442</v>
      </c>
      <c r="B78" s="11">
        <v>2018</v>
      </c>
      <c r="C78" s="11" t="str">
        <f>VLOOKUP(Table10[[#This Row],[Name]], Rooke_Full_Seaosn[[Name]:[Team]], 2, FALSE)</f>
        <v>STL</v>
      </c>
      <c r="D78" s="11">
        <v>23</v>
      </c>
      <c r="E78" s="11">
        <v>23</v>
      </c>
      <c r="F78" s="12">
        <v>1</v>
      </c>
      <c r="G78" s="5">
        <f>_xlfn.RANK.EQ(VLOOKUP($A78,Rooke_Full_Seaosn[[Name]:[WHIP]], 6, FALSE),Rooke_Full_Seaosn[W],0)</f>
        <v>503</v>
      </c>
      <c r="H78" s="5">
        <f>_xlfn.RANK.EQ(VLOOKUP($A78,Rooke_Full_Seaosn[[Name]:[WHIP]], 7, FALSE),Rooke_Full_Seaosn[L],1)</f>
        <v>1209</v>
      </c>
      <c r="I78" s="11">
        <f>_xlfn.RANK.EQ(VLOOKUP($A78,Rooke_Full_Seaosn[[Name]:[WHIP]], 8, FALSE),Rooke_Full_Seaosn[SV],0)</f>
        <v>225</v>
      </c>
      <c r="J78" s="11">
        <f>_xlfn.RANK.EQ(VLOOKUP($A78,Rooke_Full_Seaosn[[Name]:[WHIP]], 9, FALSE),Rooke_Full_Seaosn[IP],0)</f>
        <v>447</v>
      </c>
      <c r="K78" s="5">
        <f>_xlfn.RANK.EQ(VLOOKUP($A78,Rooke_Full_Seaosn[[Name]:[WHIP]], 10, FALSE),Rooke_Full_Seaosn[SO],0)</f>
        <v>20</v>
      </c>
      <c r="L78" s="5">
        <f>_xlfn.RANK.EQ(VLOOKUP($A78,Rooke_Full_Seaosn[[Name]:[WHIP]], 11, FALSE),Rooke_Full_Seaosn[K/9],0)</f>
        <v>20</v>
      </c>
      <c r="M78" s="5">
        <f>_xlfn.RANK.EQ(VLOOKUP($A78,Rooke_Full_Seaosn[[Name]:[WHIP]], 12, FALSE),Rooke_Full_Seaosn[BB/9],1)</f>
        <v>953</v>
      </c>
      <c r="N78" s="11">
        <f>_xlfn.RANK.EQ(VLOOKUP($A78,Rooke_Full_Seaosn[[Name]:[WHIP]], 13, FALSE),Rooke_Full_Seaosn[HR/9],1)</f>
        <v>1245</v>
      </c>
      <c r="O78" s="5">
        <f>_xlfn.RANK.EQ(VLOOKUP($A78,Rooke_Full_Seaosn[[Name]:[WHIP]], 14, FALSE),Rooke_Full_Seaosn[AVG],1)</f>
        <v>40</v>
      </c>
      <c r="P78" s="11">
        <f>_xlfn.RANK.EQ(VLOOKUP($A78,Rooke_Full_Seaosn[[Name]:[WHIP]], 15, FALSE),Rooke_Full_Seaosn[BABIP],1)</f>
        <v>294</v>
      </c>
      <c r="Q78" s="5">
        <f>_xlfn.RANK.EQ(VLOOKUP($A78,Rooke_Full_Seaosn[[Name]:[WHIP]], 16, FALSE),Rooke_Full_Seaosn[ERA],1)</f>
        <v>371</v>
      </c>
      <c r="R78" s="11">
        <f>_xlfn.RANK.EQ(VLOOKUP($A78,Rooke_Full_Seaosn[[Name]:[WHIP]], 17, FALSE),Rooke_Full_Seaosn[FIP],1)</f>
        <v>523</v>
      </c>
      <c r="S78" s="5">
        <f>_xlfn.RANK.EQ(VLOOKUP($A78,Rooke_Full_Seaosn[[Name]:[WHIP]], 18,FALSE),Rooke_Full_Seaosn[WAR],0)</f>
        <v>294</v>
      </c>
      <c r="T78" s="5">
        <f>_xlfn.RANK.EQ(VLOOKUP($A78,Rooke_Full_Seaosn[[Name]:[WHIP]], 19, FALSE),Rooke_Full_Seaosn[WAR/162],0)</f>
        <v>489</v>
      </c>
      <c r="U78" s="5">
        <f>_xlfn.RANK.EQ(VLOOKUP($A78,Rooke_Full_Seaosn[[Name]:[WHIP]], 20, FALSE),Rooke_Full_Seaosn[WHIP],1)</f>
        <v>90</v>
      </c>
      <c r="V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184.01277628578643</v>
      </c>
    </row>
    <row r="79" spans="1:22" x14ac:dyDescent="0.45">
      <c r="A79" s="11" t="s">
        <v>934</v>
      </c>
      <c r="B79" s="11">
        <v>1995</v>
      </c>
      <c r="C79" s="11" t="str">
        <f>VLOOKUP(Table10[[#This Row],[Name]], Rooke_Full_Seaosn[[Name]:[Team]], 2, FALSE)</f>
        <v>LAD</v>
      </c>
      <c r="D79" s="11">
        <v>10</v>
      </c>
      <c r="E79" s="11">
        <v>6</v>
      </c>
      <c r="F79" s="12">
        <v>0.6</v>
      </c>
      <c r="G79" s="5">
        <f>_xlfn.RANK.EQ(VLOOKUP($A79,Rooke_Full_Seaosn[[Name]:[WHIP]], 6, FALSE),Rooke_Full_Seaosn[W],0)</f>
        <v>123</v>
      </c>
      <c r="H79" s="5">
        <f>_xlfn.RANK.EQ(VLOOKUP($A79,Rooke_Full_Seaosn[[Name]:[WHIP]], 7, FALSE),Rooke_Full_Seaosn[L],1)</f>
        <v>1442</v>
      </c>
      <c r="I79" s="11">
        <f>_xlfn.RANK.EQ(VLOOKUP($A79,Rooke_Full_Seaosn[[Name]:[WHIP]], 8, FALSE),Rooke_Full_Seaosn[SV],0)</f>
        <v>225</v>
      </c>
      <c r="J79" s="11">
        <f>_xlfn.RANK.EQ(VLOOKUP($A79,Rooke_Full_Seaosn[[Name]:[WHIP]], 9, FALSE),Rooke_Full_Seaosn[IP],0)</f>
        <v>222</v>
      </c>
      <c r="K79" s="5">
        <f>_xlfn.RANK.EQ(VLOOKUP($A79,Rooke_Full_Seaosn[[Name]:[WHIP]], 10, FALSE),Rooke_Full_Seaosn[SO],0)</f>
        <v>98</v>
      </c>
      <c r="L79" s="5">
        <f>_xlfn.RANK.EQ(VLOOKUP($A79,Rooke_Full_Seaosn[[Name]:[WHIP]], 11, FALSE),Rooke_Full_Seaosn[K/9],0)</f>
        <v>439</v>
      </c>
      <c r="M79" s="5">
        <f>_xlfn.RANK.EQ(VLOOKUP($A79,Rooke_Full_Seaosn[[Name]:[WHIP]], 12, FALSE),Rooke_Full_Seaosn[BB/9],1)</f>
        <v>192</v>
      </c>
      <c r="N79" s="11">
        <f>_xlfn.RANK.EQ(VLOOKUP($A79,Rooke_Full_Seaosn[[Name]:[WHIP]], 13, FALSE),Rooke_Full_Seaosn[HR/9],1)</f>
        <v>774</v>
      </c>
      <c r="O79" s="5">
        <f>_xlfn.RANK.EQ(VLOOKUP($A79,Rooke_Full_Seaosn[[Name]:[WHIP]], 14, FALSE),Rooke_Full_Seaosn[AVG],1)</f>
        <v>195</v>
      </c>
      <c r="P79" s="11">
        <f>_xlfn.RANK.EQ(VLOOKUP($A79,Rooke_Full_Seaosn[[Name]:[WHIP]], 15, FALSE),Rooke_Full_Seaosn[BABIP],1)</f>
        <v>276</v>
      </c>
      <c r="Q79" s="5">
        <f>_xlfn.RANK.EQ(VLOOKUP($A79,Rooke_Full_Seaosn[[Name]:[WHIP]], 16, FALSE),Rooke_Full_Seaosn[ERA],1)</f>
        <v>241</v>
      </c>
      <c r="R79" s="11">
        <f>_xlfn.RANK.EQ(VLOOKUP($A79,Rooke_Full_Seaosn[[Name]:[WHIP]], 17, FALSE),Rooke_Full_Seaosn[FIP],1)</f>
        <v>289</v>
      </c>
      <c r="S79" s="5">
        <f>_xlfn.RANK.EQ(VLOOKUP($A79,Rooke_Full_Seaosn[[Name]:[WHIP]], 18,FALSE),Rooke_Full_Seaosn[WAR],0)</f>
        <v>73</v>
      </c>
      <c r="T79" s="5">
        <f>_xlfn.RANK.EQ(VLOOKUP($A79,Rooke_Full_Seaosn[[Name]:[WHIP]], 19, FALSE),Rooke_Full_Seaosn[WAR/162],0)</f>
        <v>115</v>
      </c>
      <c r="U79" s="5">
        <f>_xlfn.RANK.EQ(VLOOKUP($A79,Rooke_Full_Seaosn[[Name]:[WHIP]], 20, FALSE),Rooke_Full_Seaosn[WHIP],1)</f>
        <v>79</v>
      </c>
      <c r="V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184.48292007985148</v>
      </c>
    </row>
    <row r="80" spans="1:22" x14ac:dyDescent="0.45">
      <c r="A80" s="11" t="s">
        <v>334</v>
      </c>
      <c r="B80" s="11">
        <v>2016</v>
      </c>
      <c r="C80" s="11" t="str">
        <f>VLOOKUP(Table10[[#This Row],[Name]], Rooke_Full_Seaosn[[Name]:[Team]], 2, FALSE)</f>
        <v>LAD</v>
      </c>
      <c r="D80" s="11">
        <v>39</v>
      </c>
      <c r="E80" s="11">
        <v>27</v>
      </c>
      <c r="F80" s="12">
        <v>0.69230769230769229</v>
      </c>
      <c r="G80" s="5">
        <f>_xlfn.RANK.EQ(VLOOKUP($A80,Rooke_Full_Seaosn[[Name]:[WHIP]], 6, FALSE),Rooke_Full_Seaosn[W],0)</f>
        <v>49</v>
      </c>
      <c r="H80" s="5">
        <f>_xlfn.RANK.EQ(VLOOKUP($A80,Rooke_Full_Seaosn[[Name]:[WHIP]], 7, FALSE),Rooke_Full_Seaosn[L],1)</f>
        <v>1442</v>
      </c>
      <c r="I80" s="11">
        <f>_xlfn.RANK.EQ(VLOOKUP($A80,Rooke_Full_Seaosn[[Name]:[WHIP]], 8, FALSE),Rooke_Full_Seaosn[SV],0)</f>
        <v>225</v>
      </c>
      <c r="J80" s="11">
        <f>_xlfn.RANK.EQ(VLOOKUP($A80,Rooke_Full_Seaosn[[Name]:[WHIP]], 9, FALSE),Rooke_Full_Seaosn[IP],0)</f>
        <v>292</v>
      </c>
      <c r="K80" s="5">
        <f>_xlfn.RANK.EQ(VLOOKUP($A80,Rooke_Full_Seaosn[[Name]:[WHIP]], 10, FALSE),Rooke_Full_Seaosn[SO],0)</f>
        <v>22</v>
      </c>
      <c r="L80" s="5">
        <f>_xlfn.RANK.EQ(VLOOKUP($A80,Rooke_Full_Seaosn[[Name]:[WHIP]], 11, FALSE),Rooke_Full_Seaosn[K/9],0)</f>
        <v>95</v>
      </c>
      <c r="M80" s="5">
        <f>_xlfn.RANK.EQ(VLOOKUP($A80,Rooke_Full_Seaosn[[Name]:[WHIP]], 12, FALSE),Rooke_Full_Seaosn[BB/9],1)</f>
        <v>339</v>
      </c>
      <c r="N80" s="11">
        <f>_xlfn.RANK.EQ(VLOOKUP($A80,Rooke_Full_Seaosn[[Name]:[WHIP]], 13, FALSE),Rooke_Full_Seaosn[HR/9],1)</f>
        <v>1070</v>
      </c>
      <c r="O80" s="5">
        <f>_xlfn.RANK.EQ(VLOOKUP($A80,Rooke_Full_Seaosn[[Name]:[WHIP]], 14, FALSE),Rooke_Full_Seaosn[AVG],1)</f>
        <v>265</v>
      </c>
      <c r="P80" s="11">
        <f>_xlfn.RANK.EQ(VLOOKUP($A80,Rooke_Full_Seaosn[[Name]:[WHIP]], 15, FALSE),Rooke_Full_Seaosn[BABIP],1)</f>
        <v>839</v>
      </c>
      <c r="Q80" s="5">
        <f>_xlfn.RANK.EQ(VLOOKUP($A80,Rooke_Full_Seaosn[[Name]:[WHIP]], 16, FALSE),Rooke_Full_Seaosn[ERA],1)</f>
        <v>440</v>
      </c>
      <c r="R80" s="11">
        <f>_xlfn.RANK.EQ(VLOOKUP($A80,Rooke_Full_Seaosn[[Name]:[WHIP]], 17, FALSE),Rooke_Full_Seaosn[FIP],1)</f>
        <v>318</v>
      </c>
      <c r="S80" s="5">
        <f>_xlfn.RANK.EQ(VLOOKUP($A80,Rooke_Full_Seaosn[[Name]:[WHIP]], 18,FALSE),Rooke_Full_Seaosn[WAR],0)</f>
        <v>153</v>
      </c>
      <c r="T80" s="5">
        <f>_xlfn.RANK.EQ(VLOOKUP($A80,Rooke_Full_Seaosn[[Name]:[WHIP]], 19, FALSE),Rooke_Full_Seaosn[WAR/162],0)</f>
        <v>379</v>
      </c>
      <c r="U80" s="5">
        <f>_xlfn.RANK.EQ(VLOOKUP($A80,Rooke_Full_Seaosn[[Name]:[WHIP]], 20, FALSE),Rooke_Full_Seaosn[WHIP],1)</f>
        <v>136</v>
      </c>
      <c r="V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184.6322415940258</v>
      </c>
    </row>
    <row r="81" spans="1:22" x14ac:dyDescent="0.45">
      <c r="A81" s="11" t="s">
        <v>776</v>
      </c>
      <c r="B81" s="11">
        <v>1967</v>
      </c>
      <c r="C81" s="11" t="str">
        <f>VLOOKUP(Table10[[#This Row],[Name]], Rooke_Full_Seaosn[[Name]:[Team]], 2, FALSE)</f>
        <v>BAL</v>
      </c>
      <c r="D81" s="11">
        <v>16</v>
      </c>
      <c r="E81" s="11">
        <v>8</v>
      </c>
      <c r="F81" s="12">
        <v>0.5</v>
      </c>
      <c r="G81" s="5">
        <f>_xlfn.RANK.EQ(VLOOKUP($A81,Rooke_Full_Seaosn[[Name]:[WHIP]], 6, FALSE),Rooke_Full_Seaosn[W],0)</f>
        <v>503</v>
      </c>
      <c r="H81" s="5">
        <f>_xlfn.RANK.EQ(VLOOKUP($A81,Rooke_Full_Seaosn[[Name]:[WHIP]], 7, FALSE),Rooke_Full_Seaosn[L],1)</f>
        <v>147</v>
      </c>
      <c r="I81" s="11">
        <f>_xlfn.RANK.EQ(VLOOKUP($A81,Rooke_Full_Seaosn[[Name]:[WHIP]], 8, FALSE),Rooke_Full_Seaosn[SV],0)</f>
        <v>225</v>
      </c>
      <c r="J81" s="11">
        <f>_xlfn.RANK.EQ(VLOOKUP($A81,Rooke_Full_Seaosn[[Name]:[WHIP]], 9, FALSE),Rooke_Full_Seaosn[IP],0)</f>
        <v>762</v>
      </c>
      <c r="K81" s="5">
        <f>_xlfn.RANK.EQ(VLOOKUP($A81,Rooke_Full_Seaosn[[Name]:[WHIP]], 10, FALSE),Rooke_Full_Seaosn[SO],0)</f>
        <v>765</v>
      </c>
      <c r="L81" s="5">
        <f>_xlfn.RANK.EQ(VLOOKUP($A81,Rooke_Full_Seaosn[[Name]:[WHIP]], 11, FALSE),Rooke_Full_Seaosn[K/9],0)</f>
        <v>916</v>
      </c>
      <c r="M81" s="5">
        <f>_xlfn.RANK.EQ(VLOOKUP($A81,Rooke_Full_Seaosn[[Name]:[WHIP]], 12, FALSE),Rooke_Full_Seaosn[BB/9],1)</f>
        <v>174</v>
      </c>
      <c r="N81" s="11">
        <f>_xlfn.RANK.EQ(VLOOKUP($A81,Rooke_Full_Seaosn[[Name]:[WHIP]], 13, FALSE),Rooke_Full_Seaosn[HR/9],1)</f>
        <v>244</v>
      </c>
      <c r="O81" s="5">
        <f>_xlfn.RANK.EQ(VLOOKUP($A81,Rooke_Full_Seaosn[[Name]:[WHIP]], 14, FALSE),Rooke_Full_Seaosn[AVG],1)</f>
        <v>93</v>
      </c>
      <c r="P81" s="11">
        <f>_xlfn.RANK.EQ(VLOOKUP($A81,Rooke_Full_Seaosn[[Name]:[WHIP]], 15, FALSE),Rooke_Full_Seaosn[BABIP],1)</f>
        <v>98</v>
      </c>
      <c r="Q81" s="5">
        <f>_xlfn.RANK.EQ(VLOOKUP($A81,Rooke_Full_Seaosn[[Name]:[WHIP]], 16, FALSE),Rooke_Full_Seaosn[ERA],1)</f>
        <v>33</v>
      </c>
      <c r="R81" s="11">
        <f>_xlfn.RANK.EQ(VLOOKUP($A81,Rooke_Full_Seaosn[[Name]:[WHIP]], 17, FALSE),Rooke_Full_Seaosn[FIP],1)</f>
        <v>38</v>
      </c>
      <c r="S81" s="5">
        <f>_xlfn.RANK.EQ(VLOOKUP($A81,Rooke_Full_Seaosn[[Name]:[WHIP]], 18,FALSE),Rooke_Full_Seaosn[WAR],0)</f>
        <v>356</v>
      </c>
      <c r="T81" s="5">
        <f>_xlfn.RANK.EQ(VLOOKUP($A81,Rooke_Full_Seaosn[[Name]:[WHIP]], 19, FALSE),Rooke_Full_Seaosn[WAR/162],0)</f>
        <v>234</v>
      </c>
      <c r="U81" s="5">
        <f>_xlfn.RANK.EQ(VLOOKUP($A81,Rooke_Full_Seaosn[[Name]:[WHIP]], 20, FALSE),Rooke_Full_Seaosn[WHIP],1)</f>
        <v>22</v>
      </c>
      <c r="V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186.42651889423445</v>
      </c>
    </row>
    <row r="82" spans="1:22" x14ac:dyDescent="0.45">
      <c r="A82" s="11" t="s">
        <v>848</v>
      </c>
      <c r="B82" s="11">
        <v>1980</v>
      </c>
      <c r="C82" s="11" t="str">
        <f>VLOOKUP(Table10[[#This Row],[Name]], Rooke_Full_Seaosn[[Name]:[Team]], 2, FALSE)</f>
        <v>CHW</v>
      </c>
      <c r="D82" s="11">
        <v>19</v>
      </c>
      <c r="E82" s="11">
        <v>19</v>
      </c>
      <c r="F82" s="12">
        <v>1</v>
      </c>
      <c r="G82" s="5">
        <f>_xlfn.RANK.EQ(VLOOKUP($A82,Rooke_Full_Seaosn[[Name]:[WHIP]], 6, FALSE),Rooke_Full_Seaosn[W],0)</f>
        <v>86</v>
      </c>
      <c r="H82" s="5">
        <f>_xlfn.RANK.EQ(VLOOKUP($A82,Rooke_Full_Seaosn[[Name]:[WHIP]], 7, FALSE),Rooke_Full_Seaosn[L],1)</f>
        <v>1574</v>
      </c>
      <c r="I82" s="11">
        <f>_xlfn.RANK.EQ(VLOOKUP($A82,Rooke_Full_Seaosn[[Name]:[WHIP]], 8, FALSE),Rooke_Full_Seaosn[SV],0)</f>
        <v>225</v>
      </c>
      <c r="J82" s="11">
        <f>_xlfn.RANK.EQ(VLOOKUP($A82,Rooke_Full_Seaosn[[Name]:[WHIP]], 9, FALSE),Rooke_Full_Seaosn[IP],0)</f>
        <v>59</v>
      </c>
      <c r="K82" s="5">
        <f>_xlfn.RANK.EQ(VLOOKUP($A82,Rooke_Full_Seaosn[[Name]:[WHIP]], 10, FALSE),Rooke_Full_Seaosn[SO],0)</f>
        <v>149</v>
      </c>
      <c r="L82" s="5">
        <f>_xlfn.RANK.EQ(VLOOKUP($A82,Rooke_Full_Seaosn[[Name]:[WHIP]], 11, FALSE),Rooke_Full_Seaosn[K/9],0)</f>
        <v>962</v>
      </c>
      <c r="M82" s="5">
        <f>_xlfn.RANK.EQ(VLOOKUP($A82,Rooke_Full_Seaosn[[Name]:[WHIP]], 12, FALSE),Rooke_Full_Seaosn[BB/9],1)</f>
        <v>238</v>
      </c>
      <c r="N82" s="11">
        <f>_xlfn.RANK.EQ(VLOOKUP($A82,Rooke_Full_Seaosn[[Name]:[WHIP]], 13, FALSE),Rooke_Full_Seaosn[HR/9],1)</f>
        <v>520</v>
      </c>
      <c r="O82" s="5">
        <f>_xlfn.RANK.EQ(VLOOKUP($A82,Rooke_Full_Seaosn[[Name]:[WHIP]], 14, FALSE),Rooke_Full_Seaosn[AVG],1)</f>
        <v>348</v>
      </c>
      <c r="P82" s="11">
        <f>_xlfn.RANK.EQ(VLOOKUP($A82,Rooke_Full_Seaosn[[Name]:[WHIP]], 15, FALSE),Rooke_Full_Seaosn[BABIP],1)</f>
        <v>341</v>
      </c>
      <c r="Q82" s="5">
        <f>_xlfn.RANK.EQ(VLOOKUP($A82,Rooke_Full_Seaosn[[Name]:[WHIP]], 16, FALSE),Rooke_Full_Seaosn[ERA],1)</f>
        <v>124</v>
      </c>
      <c r="R82" s="11">
        <f>_xlfn.RANK.EQ(VLOOKUP($A82,Rooke_Full_Seaosn[[Name]:[WHIP]], 17, FALSE),Rooke_Full_Seaosn[FIP],1)</f>
        <v>198</v>
      </c>
      <c r="S82" s="5">
        <f>_xlfn.RANK.EQ(VLOOKUP($A82,Rooke_Full_Seaosn[[Name]:[WHIP]], 18,FALSE),Rooke_Full_Seaosn[WAR],0)</f>
        <v>19</v>
      </c>
      <c r="T82" s="5">
        <f>_xlfn.RANK.EQ(VLOOKUP($A82,Rooke_Full_Seaosn[[Name]:[WHIP]], 19, FALSE),Rooke_Full_Seaosn[WAR/162],0)</f>
        <v>90</v>
      </c>
      <c r="U82" s="5">
        <f>_xlfn.RANK.EQ(VLOOKUP($A82,Rooke_Full_Seaosn[[Name]:[WHIP]], 20, FALSE),Rooke_Full_Seaosn[WHIP],1)</f>
        <v>149</v>
      </c>
      <c r="V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186.45003896967384</v>
      </c>
    </row>
    <row r="83" spans="1:22" x14ac:dyDescent="0.45">
      <c r="A83" s="11" t="s">
        <v>836</v>
      </c>
      <c r="B83" s="11">
        <v>1939</v>
      </c>
      <c r="C83" s="11" t="str">
        <f>VLOOKUP(Table10[[#This Row],[Name]], Rooke_Full_Seaosn[[Name]:[Team]], 2, FALSE)</f>
        <v>- - -</v>
      </c>
      <c r="D83" s="11">
        <v>12</v>
      </c>
      <c r="E83" s="11">
        <v>8</v>
      </c>
      <c r="F83" s="12">
        <v>0.66666666666666663</v>
      </c>
      <c r="G83" s="5">
        <f>_xlfn.RANK.EQ(VLOOKUP($A83,Rooke_Full_Seaosn[[Name]:[WHIP]], 6, FALSE),Rooke_Full_Seaosn[W],0)</f>
        <v>1282</v>
      </c>
      <c r="H83" s="5">
        <f>_xlfn.RANK.EQ(VLOOKUP($A83,Rooke_Full_Seaosn[[Name]:[WHIP]], 7, FALSE),Rooke_Full_Seaosn[L],1)</f>
        <v>147</v>
      </c>
      <c r="I83" s="11">
        <f>_xlfn.RANK.EQ(VLOOKUP($A83,Rooke_Full_Seaosn[[Name]:[WHIP]], 8, FALSE),Rooke_Full_Seaosn[SV],0)</f>
        <v>225</v>
      </c>
      <c r="J83" s="11">
        <f>_xlfn.RANK.EQ(VLOOKUP($A83,Rooke_Full_Seaosn[[Name]:[WHIP]], 9, FALSE),Rooke_Full_Seaosn[IP],0)</f>
        <v>1473</v>
      </c>
      <c r="K83" s="5">
        <f>_xlfn.RANK.EQ(VLOOKUP($A83,Rooke_Full_Seaosn[[Name]:[WHIP]], 10, FALSE),Rooke_Full_Seaosn[SO],0)</f>
        <v>1376</v>
      </c>
      <c r="L83" s="5">
        <f>_xlfn.RANK.EQ(VLOOKUP($A83,Rooke_Full_Seaosn[[Name]:[WHIP]], 11, FALSE),Rooke_Full_Seaosn[K/9],0)</f>
        <v>788</v>
      </c>
      <c r="M83" s="5">
        <f>_xlfn.RANK.EQ(VLOOKUP($A83,Rooke_Full_Seaosn[[Name]:[WHIP]], 12, FALSE),Rooke_Full_Seaosn[BB/9],1)</f>
        <v>81</v>
      </c>
      <c r="N83" s="11">
        <f>_xlfn.RANK.EQ(VLOOKUP($A83,Rooke_Full_Seaosn[[Name]:[WHIP]], 13, FALSE),Rooke_Full_Seaosn[HR/9],1)</f>
        <v>1</v>
      </c>
      <c r="O83" s="5">
        <f>_xlfn.RANK.EQ(VLOOKUP($A83,Rooke_Full_Seaosn[[Name]:[WHIP]], 14, FALSE),Rooke_Full_Seaosn[AVG],1)</f>
        <v>255</v>
      </c>
      <c r="P83" s="11" t="e">
        <f>_xlfn.RANK.EQ(VLOOKUP($A83,Rooke_Full_Seaosn[[Name]:[WHIP]], 15, FALSE),Rooke_Full_Seaosn[BABIP],1)</f>
        <v>#N/A</v>
      </c>
      <c r="Q83" s="5">
        <f>_xlfn.RANK.EQ(VLOOKUP($A83,Rooke_Full_Seaosn[[Name]:[WHIP]], 16, FALSE),Rooke_Full_Seaosn[ERA],1)</f>
        <v>107</v>
      </c>
      <c r="R83" s="11" t="e">
        <f>_xlfn.RANK.EQ(VLOOKUP($A83,Rooke_Full_Seaosn[[Name]:[WHIP]], 17, FALSE),Rooke_Full_Seaosn[FIP],1)</f>
        <v>#N/A</v>
      </c>
      <c r="S83" s="5">
        <f>_xlfn.RANK.EQ(VLOOKUP($A83,Rooke_Full_Seaosn[[Name]:[WHIP]], 18,FALSE),Rooke_Full_Seaosn[WAR],0)</f>
        <v>557</v>
      </c>
      <c r="T83" s="5">
        <f>_xlfn.RANK.EQ(VLOOKUP($A83,Rooke_Full_Seaosn[[Name]:[WHIP]], 19, FALSE),Rooke_Full_Seaosn[WAR/162],0)</f>
        <v>6</v>
      </c>
      <c r="U83" s="5">
        <f>_xlfn.RANK.EQ(VLOOKUP($A83,Rooke_Full_Seaosn[[Name]:[WHIP]], 20, FALSE),Rooke_Full_Seaosn[WHIP],1)</f>
        <v>34</v>
      </c>
      <c r="V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186.64847035480827</v>
      </c>
    </row>
    <row r="84" spans="1:22" x14ac:dyDescent="0.45">
      <c r="A84" s="11" t="s">
        <v>895</v>
      </c>
      <c r="B84" s="11">
        <v>1988</v>
      </c>
      <c r="C84" s="11" t="str">
        <f>VLOOKUP(Table10[[#This Row],[Name]], Rooke_Full_Seaosn[[Name]:[Team]], 2, FALSE)</f>
        <v>LAD</v>
      </c>
      <c r="D84" s="11">
        <v>29</v>
      </c>
      <c r="E84" s="11">
        <v>20</v>
      </c>
      <c r="F84" s="12">
        <v>0.68965517241379315</v>
      </c>
      <c r="G84" s="5">
        <f>_xlfn.RANK.EQ(VLOOKUP($A84,Rooke_Full_Seaosn[[Name]:[WHIP]], 6, FALSE),Rooke_Full_Seaosn[W],0)</f>
        <v>244</v>
      </c>
      <c r="H84" s="5">
        <f>_xlfn.RANK.EQ(VLOOKUP($A84,Rooke_Full_Seaosn[[Name]:[WHIP]], 7, FALSE),Rooke_Full_Seaosn[L],1)</f>
        <v>695</v>
      </c>
      <c r="I84" s="11">
        <f>_xlfn.RANK.EQ(VLOOKUP($A84,Rooke_Full_Seaosn[[Name]:[WHIP]], 8, FALSE),Rooke_Full_Seaosn[SV],0)</f>
        <v>225</v>
      </c>
      <c r="J84" s="11">
        <f>_xlfn.RANK.EQ(VLOOKUP($A84,Rooke_Full_Seaosn[[Name]:[WHIP]], 9, FALSE),Rooke_Full_Seaosn[IP],0)</f>
        <v>384</v>
      </c>
      <c r="K84" s="5">
        <f>_xlfn.RANK.EQ(VLOOKUP($A84,Rooke_Full_Seaosn[[Name]:[WHIP]], 10, FALSE),Rooke_Full_Seaosn[SO],0)</f>
        <v>162</v>
      </c>
      <c r="L84" s="5">
        <f>_xlfn.RANK.EQ(VLOOKUP($A84,Rooke_Full_Seaosn[[Name]:[WHIP]], 11, FALSE),Rooke_Full_Seaosn[K/9],0)</f>
        <v>370</v>
      </c>
      <c r="M84" s="5">
        <f>_xlfn.RANK.EQ(VLOOKUP($A84,Rooke_Full_Seaosn[[Name]:[WHIP]], 12, FALSE),Rooke_Full_Seaosn[BB/9],1)</f>
        <v>368</v>
      </c>
      <c r="N84" s="11">
        <f>_xlfn.RANK.EQ(VLOOKUP($A84,Rooke_Full_Seaosn[[Name]:[WHIP]], 13, FALSE),Rooke_Full_Seaosn[HR/9],1)</f>
        <v>166</v>
      </c>
      <c r="O84" s="5">
        <f>_xlfn.RANK.EQ(VLOOKUP($A84,Rooke_Full_Seaosn[[Name]:[WHIP]], 14, FALSE),Rooke_Full_Seaosn[AVG],1)</f>
        <v>164</v>
      </c>
      <c r="P84" s="11">
        <f>_xlfn.RANK.EQ(VLOOKUP($A84,Rooke_Full_Seaosn[[Name]:[WHIP]], 15, FALSE),Rooke_Full_Seaosn[BABIP],1)</f>
        <v>543</v>
      </c>
      <c r="Q84" s="5">
        <f>_xlfn.RANK.EQ(VLOOKUP($A84,Rooke_Full_Seaosn[[Name]:[WHIP]], 16, FALSE),Rooke_Full_Seaosn[ERA],1)</f>
        <v>188</v>
      </c>
      <c r="R84" s="11">
        <f>_xlfn.RANK.EQ(VLOOKUP($A84,Rooke_Full_Seaosn[[Name]:[WHIP]], 17, FALSE),Rooke_Full_Seaosn[FIP],1)</f>
        <v>18</v>
      </c>
      <c r="S84" s="5">
        <f>_xlfn.RANK.EQ(VLOOKUP($A84,Rooke_Full_Seaosn[[Name]:[WHIP]], 18,FALSE),Rooke_Full_Seaosn[WAR],0)</f>
        <v>57</v>
      </c>
      <c r="T84" s="5">
        <f>_xlfn.RANK.EQ(VLOOKUP($A84,Rooke_Full_Seaosn[[Name]:[WHIP]], 19, FALSE),Rooke_Full_Seaosn[WAR/162],0)</f>
        <v>91</v>
      </c>
      <c r="U84" s="5">
        <f>_xlfn.RANK.EQ(VLOOKUP($A84,Rooke_Full_Seaosn[[Name]:[WHIP]], 20, FALSE),Rooke_Full_Seaosn[WHIP],1)</f>
        <v>91</v>
      </c>
      <c r="V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187.75428290755283</v>
      </c>
    </row>
    <row r="85" spans="1:22" x14ac:dyDescent="0.45">
      <c r="A85" s="11" t="s">
        <v>803</v>
      </c>
      <c r="B85" s="11">
        <v>1985</v>
      </c>
      <c r="C85" s="11" t="str">
        <f>VLOOKUP(Table10[[#This Row],[Name]], Rooke_Full_Seaosn[[Name]:[Team]], 2, FALSE)</f>
        <v>MON</v>
      </c>
      <c r="D85" s="11">
        <v>10</v>
      </c>
      <c r="E85" s="11">
        <v>10</v>
      </c>
      <c r="F85" s="12">
        <v>1</v>
      </c>
      <c r="G85" s="5">
        <f>_xlfn.RANK.EQ(VLOOKUP($A85,Rooke_Full_Seaosn[[Name]:[WHIP]], 6, FALSE),Rooke_Full_Seaosn[W],0)</f>
        <v>320</v>
      </c>
      <c r="H85" s="5">
        <f>_xlfn.RANK.EQ(VLOOKUP($A85,Rooke_Full_Seaosn[[Name]:[WHIP]], 7, FALSE),Rooke_Full_Seaosn[L],1)</f>
        <v>492</v>
      </c>
      <c r="I85" s="11">
        <f>_xlfn.RANK.EQ(VLOOKUP($A85,Rooke_Full_Seaosn[[Name]:[WHIP]], 8, FALSE),Rooke_Full_Seaosn[SV],0)</f>
        <v>225</v>
      </c>
      <c r="J85" s="11">
        <f>_xlfn.RANK.EQ(VLOOKUP($A85,Rooke_Full_Seaosn[[Name]:[WHIP]], 9, FALSE),Rooke_Full_Seaosn[IP],0)</f>
        <v>418</v>
      </c>
      <c r="K85" s="5">
        <f>_xlfn.RANK.EQ(VLOOKUP($A85,Rooke_Full_Seaosn[[Name]:[WHIP]], 10, FALSE),Rooke_Full_Seaosn[SO],0)</f>
        <v>225</v>
      </c>
      <c r="L85" s="5">
        <f>_xlfn.RANK.EQ(VLOOKUP($A85,Rooke_Full_Seaosn[[Name]:[WHIP]], 11, FALSE),Rooke_Full_Seaosn[K/9],0)</f>
        <v>499</v>
      </c>
      <c r="M85" s="5">
        <f>_xlfn.RANK.EQ(VLOOKUP($A85,Rooke_Full_Seaosn[[Name]:[WHIP]], 12, FALSE),Rooke_Full_Seaosn[BB/9],1)</f>
        <v>365</v>
      </c>
      <c r="N85" s="11">
        <f>_xlfn.RANK.EQ(VLOOKUP($A85,Rooke_Full_Seaosn[[Name]:[WHIP]], 13, FALSE),Rooke_Full_Seaosn[HR/9],1)</f>
        <v>470</v>
      </c>
      <c r="O85" s="5">
        <f>_xlfn.RANK.EQ(VLOOKUP($A85,Rooke_Full_Seaosn[[Name]:[WHIP]], 14, FALSE),Rooke_Full_Seaosn[AVG],1)</f>
        <v>144</v>
      </c>
      <c r="P85" s="11">
        <f>_xlfn.RANK.EQ(VLOOKUP($A85,Rooke_Full_Seaosn[[Name]:[WHIP]], 15, FALSE),Rooke_Full_Seaosn[BABIP],1)</f>
        <v>280</v>
      </c>
      <c r="Q85" s="5">
        <f>_xlfn.RANK.EQ(VLOOKUP($A85,Rooke_Full_Seaosn[[Name]:[WHIP]], 16, FALSE),Rooke_Full_Seaosn[ERA],1)</f>
        <v>63</v>
      </c>
      <c r="R85" s="11">
        <f>_xlfn.RANK.EQ(VLOOKUP($A85,Rooke_Full_Seaosn[[Name]:[WHIP]], 17, FALSE),Rooke_Full_Seaosn[FIP],1)</f>
        <v>65</v>
      </c>
      <c r="S85" s="5">
        <f>_xlfn.RANK.EQ(VLOOKUP($A85,Rooke_Full_Seaosn[[Name]:[WHIP]], 18,FALSE),Rooke_Full_Seaosn[WAR],0)</f>
        <v>109</v>
      </c>
      <c r="T85" s="5">
        <f>_xlfn.RANK.EQ(VLOOKUP($A85,Rooke_Full_Seaosn[[Name]:[WHIP]], 19, FALSE),Rooke_Full_Seaosn[WAR/162],0)</f>
        <v>116</v>
      </c>
      <c r="U85" s="5">
        <f>_xlfn.RANK.EQ(VLOOKUP($A85,Rooke_Full_Seaosn[[Name]:[WHIP]], 20, FALSE),Rooke_Full_Seaosn[WHIP],1)</f>
        <v>77</v>
      </c>
      <c r="V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188.61530330398099</v>
      </c>
    </row>
    <row r="86" spans="1:22" x14ac:dyDescent="0.45">
      <c r="A86" s="11" t="s">
        <v>812</v>
      </c>
      <c r="B86" s="11">
        <v>1979</v>
      </c>
      <c r="C86" s="11" t="str">
        <f>VLOOKUP(Table10[[#This Row],[Name]], Rooke_Full_Seaosn[[Name]:[Team]], 2, FALSE)</f>
        <v>STL</v>
      </c>
      <c r="D86" s="11">
        <v>27</v>
      </c>
      <c r="E86" s="11">
        <v>27</v>
      </c>
      <c r="F86" s="12">
        <v>1</v>
      </c>
      <c r="G86" s="5">
        <f>_xlfn.RANK.EQ(VLOOKUP($A86,Rooke_Full_Seaosn[[Name]:[WHIP]], 6, FALSE),Rooke_Full_Seaosn[W],0)</f>
        <v>320</v>
      </c>
      <c r="H86" s="5">
        <f>_xlfn.RANK.EQ(VLOOKUP($A86,Rooke_Full_Seaosn[[Name]:[WHIP]], 7, FALSE),Rooke_Full_Seaosn[L],1)</f>
        <v>695</v>
      </c>
      <c r="I86" s="11">
        <f>_xlfn.RANK.EQ(VLOOKUP($A86,Rooke_Full_Seaosn[[Name]:[WHIP]], 8, FALSE),Rooke_Full_Seaosn[SV],0)</f>
        <v>225</v>
      </c>
      <c r="J86" s="11">
        <f>_xlfn.RANK.EQ(VLOOKUP($A86,Rooke_Full_Seaosn[[Name]:[WHIP]], 9, FALSE),Rooke_Full_Seaosn[IP],0)</f>
        <v>484</v>
      </c>
      <c r="K86" s="5">
        <f>_xlfn.RANK.EQ(VLOOKUP($A86,Rooke_Full_Seaosn[[Name]:[WHIP]], 10, FALSE),Rooke_Full_Seaosn[SO],0)</f>
        <v>593</v>
      </c>
      <c r="L86" s="5">
        <f>_xlfn.RANK.EQ(VLOOKUP($A86,Rooke_Full_Seaosn[[Name]:[WHIP]], 11, FALSE),Rooke_Full_Seaosn[K/9],0)</f>
        <v>1097</v>
      </c>
      <c r="M86" s="5">
        <f>_xlfn.RANK.EQ(VLOOKUP($A86,Rooke_Full_Seaosn[[Name]:[WHIP]], 12, FALSE),Rooke_Full_Seaosn[BB/9],1)</f>
        <v>38</v>
      </c>
      <c r="N86" s="11">
        <f>_xlfn.RANK.EQ(VLOOKUP($A86,Rooke_Full_Seaosn[[Name]:[WHIP]], 13, FALSE),Rooke_Full_Seaosn[HR/9],1)</f>
        <v>525</v>
      </c>
      <c r="O86" s="5">
        <f>_xlfn.RANK.EQ(VLOOKUP($A86,Rooke_Full_Seaosn[[Name]:[WHIP]], 14, FALSE),Rooke_Full_Seaosn[AVG],1)</f>
        <v>239</v>
      </c>
      <c r="P86" s="11">
        <f>_xlfn.RANK.EQ(VLOOKUP($A86,Rooke_Full_Seaosn[[Name]:[WHIP]], 15, FALSE),Rooke_Full_Seaosn[BABIP],1)</f>
        <v>143</v>
      </c>
      <c r="Q86" s="5">
        <f>_xlfn.RANK.EQ(VLOOKUP($A86,Rooke_Full_Seaosn[[Name]:[WHIP]], 16, FALSE),Rooke_Full_Seaosn[ERA],1)</f>
        <v>73</v>
      </c>
      <c r="R86" s="11">
        <f>_xlfn.RANK.EQ(VLOOKUP($A86,Rooke_Full_Seaosn[[Name]:[WHIP]], 17, FALSE),Rooke_Full_Seaosn[FIP],1)</f>
        <v>136</v>
      </c>
      <c r="S86" s="5">
        <f>_xlfn.RANK.EQ(VLOOKUP($A86,Rooke_Full_Seaosn[[Name]:[WHIP]], 18,FALSE),Rooke_Full_Seaosn[WAR],0)</f>
        <v>221</v>
      </c>
      <c r="T86" s="5">
        <f>_xlfn.RANK.EQ(VLOOKUP($A86,Rooke_Full_Seaosn[[Name]:[WHIP]], 19, FALSE),Rooke_Full_Seaosn[WAR/162],0)</f>
        <v>103</v>
      </c>
      <c r="U86" s="5">
        <f>_xlfn.RANK.EQ(VLOOKUP($A86,Rooke_Full_Seaosn[[Name]:[WHIP]], 20, FALSE),Rooke_Full_Seaosn[WHIP],1)</f>
        <v>27</v>
      </c>
      <c r="V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189.2558760390348</v>
      </c>
    </row>
    <row r="87" spans="1:22" x14ac:dyDescent="0.45">
      <c r="A87" s="11" t="s">
        <v>760</v>
      </c>
      <c r="B87" s="11">
        <v>1931</v>
      </c>
      <c r="C87" s="11" t="str">
        <f>VLOOKUP(Table10[[#This Row],[Name]], Rooke_Full_Seaosn[[Name]:[Team]], 2, FALSE)</f>
        <v>NYG</v>
      </c>
      <c r="D87" s="11">
        <v>37</v>
      </c>
      <c r="E87" s="11">
        <v>29</v>
      </c>
      <c r="F87" s="12">
        <v>0.78378378378378377</v>
      </c>
      <c r="G87" s="5">
        <f>_xlfn.RANK.EQ(VLOOKUP($A87,Rooke_Full_Seaosn[[Name]:[WHIP]], 6, FALSE),Rooke_Full_Seaosn[W],0)</f>
        <v>610</v>
      </c>
      <c r="H87" s="5">
        <f>_xlfn.RANK.EQ(VLOOKUP($A87,Rooke_Full_Seaosn[[Name]:[WHIP]], 7, FALSE),Rooke_Full_Seaosn[L],1)</f>
        <v>7</v>
      </c>
      <c r="I87" s="11">
        <f>_xlfn.RANK.EQ(VLOOKUP($A87,Rooke_Full_Seaosn[[Name]:[WHIP]], 8, FALSE),Rooke_Full_Seaosn[SV],0)</f>
        <v>225</v>
      </c>
      <c r="J87" s="11">
        <f>_xlfn.RANK.EQ(VLOOKUP($A87,Rooke_Full_Seaosn[[Name]:[WHIP]], 9, FALSE),Rooke_Full_Seaosn[IP],0)</f>
        <v>1223</v>
      </c>
      <c r="K87" s="5">
        <f>_xlfn.RANK.EQ(VLOOKUP($A87,Rooke_Full_Seaosn[[Name]:[WHIP]], 10, FALSE),Rooke_Full_Seaosn[SO],0)</f>
        <v>1307</v>
      </c>
      <c r="L87" s="5">
        <f>_xlfn.RANK.EQ(VLOOKUP($A87,Rooke_Full_Seaosn[[Name]:[WHIP]], 11, FALSE),Rooke_Full_Seaosn[K/9],0)</f>
        <v>1045</v>
      </c>
      <c r="M87" s="5">
        <f>_xlfn.RANK.EQ(VLOOKUP($A87,Rooke_Full_Seaosn[[Name]:[WHIP]], 12, FALSE),Rooke_Full_Seaosn[BB/9],1)</f>
        <v>112</v>
      </c>
      <c r="N87" s="11">
        <f>_xlfn.RANK.EQ(VLOOKUP($A87,Rooke_Full_Seaosn[[Name]:[WHIP]], 13, FALSE),Rooke_Full_Seaosn[HR/9],1)</f>
        <v>25</v>
      </c>
      <c r="O87" s="5">
        <f>_xlfn.RANK.EQ(VLOOKUP($A87,Rooke_Full_Seaosn[[Name]:[WHIP]], 14, FALSE),Rooke_Full_Seaosn[AVG],1)</f>
        <v>844</v>
      </c>
      <c r="P87" s="11">
        <f>_xlfn.RANK.EQ(VLOOKUP($A87,Rooke_Full_Seaosn[[Name]:[WHIP]], 15, FALSE),Rooke_Full_Seaosn[BABIP],1)</f>
        <v>1119</v>
      </c>
      <c r="Q87" s="5">
        <f>_xlfn.RANK.EQ(VLOOKUP($A87,Rooke_Full_Seaosn[[Name]:[WHIP]], 16, FALSE),Rooke_Full_Seaosn[ERA],1)</f>
        <v>13</v>
      </c>
      <c r="R87" s="11">
        <f>_xlfn.RANK.EQ(VLOOKUP($A87,Rooke_Full_Seaosn[[Name]:[WHIP]], 17, FALSE),Rooke_Full_Seaosn[FIP],1)</f>
        <v>68</v>
      </c>
      <c r="S87" s="5">
        <f>_xlfn.RANK.EQ(VLOOKUP($A87,Rooke_Full_Seaosn[[Name]:[WHIP]], 18,FALSE),Rooke_Full_Seaosn[WAR],0)</f>
        <v>561</v>
      </c>
      <c r="T87" s="5">
        <f>_xlfn.RANK.EQ(VLOOKUP($A87,Rooke_Full_Seaosn[[Name]:[WHIP]], 19, FALSE),Rooke_Full_Seaosn[WAR/162],0)</f>
        <v>54</v>
      </c>
      <c r="U87" s="5">
        <f>_xlfn.RANK.EQ(VLOOKUP($A87,Rooke_Full_Seaosn[[Name]:[WHIP]], 20, FALSE),Rooke_Full_Seaosn[WHIP],1)</f>
        <v>293</v>
      </c>
      <c r="V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190.70179530857069</v>
      </c>
    </row>
    <row r="88" spans="1:22" x14ac:dyDescent="0.45">
      <c r="A88" s="11" t="s">
        <v>131</v>
      </c>
      <c r="B88" s="11">
        <v>2015</v>
      </c>
      <c r="C88" s="11" t="str">
        <f>VLOOKUP(Table10[[#This Row],[Name]], Rooke_Full_Seaosn[[Name]:[Team]], 2, FALSE)</f>
        <v>PHI</v>
      </c>
      <c r="D88" s="11">
        <v>9</v>
      </c>
      <c r="E88" s="11">
        <v>9</v>
      </c>
      <c r="F88" s="12">
        <v>1</v>
      </c>
      <c r="G88" s="5">
        <f>_xlfn.RANK.EQ(VLOOKUP($A88,Rooke_Full_Seaosn[[Name]:[WHIP]], 6, FALSE),Rooke_Full_Seaosn[W],0)</f>
        <v>1282</v>
      </c>
      <c r="H88" s="5">
        <f>_xlfn.RANK.EQ(VLOOKUP($A88,Rooke_Full_Seaosn[[Name]:[WHIP]], 7, FALSE),Rooke_Full_Seaosn[L],1)</f>
        <v>147</v>
      </c>
      <c r="I88" s="11">
        <f>_xlfn.RANK.EQ(VLOOKUP($A88,Rooke_Full_Seaosn[[Name]:[WHIP]], 8, FALSE),Rooke_Full_Seaosn[SV],0)</f>
        <v>225</v>
      </c>
      <c r="J88" s="11">
        <f>_xlfn.RANK.EQ(VLOOKUP($A88,Rooke_Full_Seaosn[[Name]:[WHIP]], 9, FALSE),Rooke_Full_Seaosn[IP],0)</f>
        <v>1584</v>
      </c>
      <c r="K88" s="5">
        <f>_xlfn.RANK.EQ(VLOOKUP($A88,Rooke_Full_Seaosn[[Name]:[WHIP]], 10, FALSE),Rooke_Full_Seaosn[SO],0)</f>
        <v>1045</v>
      </c>
      <c r="L88" s="5">
        <f>_xlfn.RANK.EQ(VLOOKUP($A88,Rooke_Full_Seaosn[[Name]:[WHIP]], 11, FALSE),Rooke_Full_Seaosn[K/9],0)</f>
        <v>137</v>
      </c>
      <c r="M88" s="5">
        <f>_xlfn.RANK.EQ(VLOOKUP($A88,Rooke_Full_Seaosn[[Name]:[WHIP]], 12, FALSE),Rooke_Full_Seaosn[BB/9],1)</f>
        <v>208</v>
      </c>
      <c r="N88" s="11">
        <f>_xlfn.RANK.EQ(VLOOKUP($A88,Rooke_Full_Seaosn[[Name]:[WHIP]], 13, FALSE),Rooke_Full_Seaosn[HR/9],1)</f>
        <v>864</v>
      </c>
      <c r="O88" s="5">
        <f>_xlfn.RANK.EQ(VLOOKUP($A88,Rooke_Full_Seaosn[[Name]:[WHIP]], 14, FALSE),Rooke_Full_Seaosn[AVG],1)</f>
        <v>99</v>
      </c>
      <c r="P88" s="11">
        <f>_xlfn.RANK.EQ(VLOOKUP($A88,Rooke_Full_Seaosn[[Name]:[WHIP]], 15, FALSE),Rooke_Full_Seaosn[BABIP],1)</f>
        <v>309</v>
      </c>
      <c r="Q88" s="5">
        <f>_xlfn.RANK.EQ(VLOOKUP($A88,Rooke_Full_Seaosn[[Name]:[WHIP]], 16, FALSE),Rooke_Full_Seaosn[ERA],1)</f>
        <v>92</v>
      </c>
      <c r="R88" s="11">
        <f>_xlfn.RANK.EQ(VLOOKUP($A88,Rooke_Full_Seaosn[[Name]:[WHIP]], 17, FALSE),Rooke_Full_Seaosn[FIP],1)</f>
        <v>153</v>
      </c>
      <c r="S88" s="5">
        <f>_xlfn.RANK.EQ(VLOOKUP($A88,Rooke_Full_Seaosn[[Name]:[WHIP]], 18,FALSE),Rooke_Full_Seaosn[WAR],0)</f>
        <v>736</v>
      </c>
      <c r="T88" s="5">
        <f>_xlfn.RANK.EQ(VLOOKUP($A88,Rooke_Full_Seaosn[[Name]:[WHIP]], 19, FALSE),Rooke_Full_Seaosn[WAR/162],0)</f>
        <v>55</v>
      </c>
      <c r="U88" s="5">
        <f>_xlfn.RANK.EQ(VLOOKUP($A88,Rooke_Full_Seaosn[[Name]:[WHIP]], 20, FALSE),Rooke_Full_Seaosn[WHIP],1)</f>
        <v>31</v>
      </c>
      <c r="V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190.85919037219921</v>
      </c>
    </row>
    <row r="89" spans="1:22" x14ac:dyDescent="0.45">
      <c r="A89" s="11" t="s">
        <v>791</v>
      </c>
      <c r="B89" s="11">
        <v>1941</v>
      </c>
      <c r="C89" s="11" t="str">
        <f>VLOOKUP(Table10[[#This Row],[Name]], Rooke_Full_Seaosn[[Name]:[Team]], 2, FALSE)</f>
        <v>STL</v>
      </c>
      <c r="D89" s="11">
        <v>20</v>
      </c>
      <c r="E89" s="11">
        <v>12</v>
      </c>
      <c r="F89" s="12">
        <v>0.6</v>
      </c>
      <c r="G89" s="5">
        <f>_xlfn.RANK.EQ(VLOOKUP($A89,Rooke_Full_Seaosn[[Name]:[WHIP]], 6, FALSE),Rooke_Full_Seaosn[W],0)</f>
        <v>36</v>
      </c>
      <c r="H89" s="5">
        <f>_xlfn.RANK.EQ(VLOOKUP($A89,Rooke_Full_Seaosn[[Name]:[WHIP]], 7, FALSE),Rooke_Full_Seaosn[L],1)</f>
        <v>885</v>
      </c>
      <c r="I89" s="11">
        <f>_xlfn.RANK.EQ(VLOOKUP($A89,Rooke_Full_Seaosn[[Name]:[WHIP]], 8, FALSE),Rooke_Full_Seaosn[SV],0)</f>
        <v>44</v>
      </c>
      <c r="J89" s="11">
        <f>_xlfn.RANK.EQ(VLOOKUP($A89,Rooke_Full_Seaosn[[Name]:[WHIP]], 9, FALSE),Rooke_Full_Seaosn[IP],0)</f>
        <v>125</v>
      </c>
      <c r="K89" s="5">
        <f>_xlfn.RANK.EQ(VLOOKUP($A89,Rooke_Full_Seaosn[[Name]:[WHIP]], 10, FALSE),Rooke_Full_Seaosn[SO],0)</f>
        <v>208</v>
      </c>
      <c r="L89" s="5">
        <f>_xlfn.RANK.EQ(VLOOKUP($A89,Rooke_Full_Seaosn[[Name]:[WHIP]], 11, FALSE),Rooke_Full_Seaosn[K/9],0)</f>
        <v>969</v>
      </c>
      <c r="M89" s="5">
        <f>_xlfn.RANK.EQ(VLOOKUP($A89,Rooke_Full_Seaosn[[Name]:[WHIP]], 12, FALSE),Rooke_Full_Seaosn[BB/9],1)</f>
        <v>612</v>
      </c>
      <c r="N89" s="11">
        <f>_xlfn.RANK.EQ(VLOOKUP($A89,Rooke_Full_Seaosn[[Name]:[WHIP]], 13, FALSE),Rooke_Full_Seaosn[HR/9],1)</f>
        <v>376</v>
      </c>
      <c r="O89" s="5">
        <f>_xlfn.RANK.EQ(VLOOKUP($A89,Rooke_Full_Seaosn[[Name]:[WHIP]], 14, FALSE),Rooke_Full_Seaosn[AVG],1)</f>
        <v>117</v>
      </c>
      <c r="P89" s="11">
        <f>_xlfn.RANK.EQ(VLOOKUP($A89,Rooke_Full_Seaosn[[Name]:[WHIP]], 15, FALSE),Rooke_Full_Seaosn[BABIP],1)</f>
        <v>94</v>
      </c>
      <c r="Q89" s="5">
        <f>_xlfn.RANK.EQ(VLOOKUP($A89,Rooke_Full_Seaosn[[Name]:[WHIP]], 16, FALSE),Rooke_Full_Seaosn[ERA],1)</f>
        <v>51</v>
      </c>
      <c r="R89" s="11">
        <f>_xlfn.RANK.EQ(VLOOKUP($A89,Rooke_Full_Seaosn[[Name]:[WHIP]], 17, FALSE),Rooke_Full_Seaosn[FIP],1)</f>
        <v>204</v>
      </c>
      <c r="S89" s="5">
        <f>_xlfn.RANK.EQ(VLOOKUP($A89,Rooke_Full_Seaosn[[Name]:[WHIP]], 18,FALSE),Rooke_Full_Seaosn[WAR],0)</f>
        <v>87</v>
      </c>
      <c r="T89" s="5">
        <f>_xlfn.RANK.EQ(VLOOKUP($A89,Rooke_Full_Seaosn[[Name]:[WHIP]], 19, FALSE),Rooke_Full_Seaosn[WAR/162],0)</f>
        <v>244</v>
      </c>
      <c r="U89" s="5">
        <f>_xlfn.RANK.EQ(VLOOKUP($A89,Rooke_Full_Seaosn[[Name]:[WHIP]], 20, FALSE),Rooke_Full_Seaosn[WHIP],1)</f>
        <v>135</v>
      </c>
      <c r="V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191.75130093234736</v>
      </c>
    </row>
    <row r="90" spans="1:22" x14ac:dyDescent="0.45">
      <c r="A90" s="11" t="s">
        <v>1081</v>
      </c>
      <c r="B90" s="11">
        <v>1984</v>
      </c>
      <c r="C90" s="11" t="str">
        <f>VLOOKUP(Table10[[#This Row],[Name]], Rooke_Full_Seaosn[[Name]:[Team]], 2, FALSE)</f>
        <v>SEA</v>
      </c>
      <c r="D90" s="11">
        <v>27</v>
      </c>
      <c r="E90" s="11">
        <v>27</v>
      </c>
      <c r="F90" s="12">
        <v>1</v>
      </c>
      <c r="G90" s="5">
        <f>_xlfn.RANK.EQ(VLOOKUP($A90,Rooke_Full_Seaosn[[Name]:[WHIP]], 6, FALSE),Rooke_Full_Seaosn[W],0)</f>
        <v>49</v>
      </c>
      <c r="H90" s="5">
        <f>_xlfn.RANK.EQ(VLOOKUP($A90,Rooke_Full_Seaosn[[Name]:[WHIP]], 7, FALSE),Rooke_Full_Seaosn[L],1)</f>
        <v>1341</v>
      </c>
      <c r="I90" s="11">
        <f>_xlfn.RANK.EQ(VLOOKUP($A90,Rooke_Full_Seaosn[[Name]:[WHIP]], 8, FALSE),Rooke_Full_Seaosn[SV],0)</f>
        <v>225</v>
      </c>
      <c r="J90" s="11">
        <f>_xlfn.RANK.EQ(VLOOKUP($A90,Rooke_Full_Seaosn[[Name]:[WHIP]], 9, FALSE),Rooke_Full_Seaosn[IP],0)</f>
        <v>87</v>
      </c>
      <c r="K90" s="5">
        <f>_xlfn.RANK.EQ(VLOOKUP($A90,Rooke_Full_Seaosn[[Name]:[WHIP]], 10, FALSE),Rooke_Full_Seaosn[SO],0)</f>
        <v>13</v>
      </c>
      <c r="L90" s="5">
        <f>_xlfn.RANK.EQ(VLOOKUP($A90,Rooke_Full_Seaosn[[Name]:[WHIP]], 11, FALSE),Rooke_Full_Seaosn[K/9],0)</f>
        <v>210</v>
      </c>
      <c r="M90" s="5">
        <f>_xlfn.RANK.EQ(VLOOKUP($A90,Rooke_Full_Seaosn[[Name]:[WHIP]], 12, FALSE),Rooke_Full_Seaosn[BB/9],1)</f>
        <v>1452</v>
      </c>
      <c r="N90" s="11">
        <f>_xlfn.RANK.EQ(VLOOKUP($A90,Rooke_Full_Seaosn[[Name]:[WHIP]], 13, FALSE),Rooke_Full_Seaosn[HR/9],1)</f>
        <v>555</v>
      </c>
      <c r="O90" s="5">
        <f>_xlfn.RANK.EQ(VLOOKUP($A90,Rooke_Full_Seaosn[[Name]:[WHIP]], 14, FALSE),Rooke_Full_Seaosn[AVG],1)</f>
        <v>232</v>
      </c>
      <c r="P90" s="11">
        <f>_xlfn.RANK.EQ(VLOOKUP($A90,Rooke_Full_Seaosn[[Name]:[WHIP]], 15, FALSE),Rooke_Full_Seaosn[BABIP],1)</f>
        <v>713</v>
      </c>
      <c r="Q90" s="5">
        <f>_xlfn.RANK.EQ(VLOOKUP($A90,Rooke_Full_Seaosn[[Name]:[WHIP]], 16, FALSE),Rooke_Full_Seaosn[ERA],1)</f>
        <v>436</v>
      </c>
      <c r="R90" s="11">
        <f>_xlfn.RANK.EQ(VLOOKUP($A90,Rooke_Full_Seaosn[[Name]:[WHIP]], 17, FALSE),Rooke_Full_Seaosn[FIP],1)</f>
        <v>333</v>
      </c>
      <c r="S90" s="5">
        <f>_xlfn.RANK.EQ(VLOOKUP($A90,Rooke_Full_Seaosn[[Name]:[WHIP]], 18,FALSE),Rooke_Full_Seaosn[WAR],0)</f>
        <v>29</v>
      </c>
      <c r="T90" s="5">
        <f>_xlfn.RANK.EQ(VLOOKUP($A90,Rooke_Full_Seaosn[[Name]:[WHIP]], 19, FALSE),Rooke_Full_Seaosn[WAR/162],0)</f>
        <v>121</v>
      </c>
      <c r="U90" s="5">
        <f>_xlfn.RANK.EQ(VLOOKUP($A90,Rooke_Full_Seaosn[[Name]:[WHIP]], 20, FALSE),Rooke_Full_Seaosn[WHIP],1)</f>
        <v>777</v>
      </c>
      <c r="V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193.03377249018533</v>
      </c>
    </row>
    <row r="91" spans="1:22" x14ac:dyDescent="0.45">
      <c r="A91" s="11" t="s">
        <v>394</v>
      </c>
      <c r="B91" s="11">
        <v>1960</v>
      </c>
      <c r="C91" s="11" t="str">
        <f>VLOOKUP(Table10[[#This Row],[Name]], Rooke_Full_Seaosn[[Name]:[Team]], 2, FALSE)</f>
        <v>SFG</v>
      </c>
      <c r="D91" s="11">
        <v>23</v>
      </c>
      <c r="E91" s="11">
        <v>23</v>
      </c>
      <c r="F91" s="12">
        <v>1</v>
      </c>
      <c r="G91" s="5">
        <f>_xlfn.RANK.EQ(VLOOKUP($A91,Rooke_Full_Seaosn[[Name]:[WHIP]], 6, FALSE),Rooke_Full_Seaosn[W],0)</f>
        <v>735</v>
      </c>
      <c r="H91" s="5">
        <f>_xlfn.RANK.EQ(VLOOKUP($A91,Rooke_Full_Seaosn[[Name]:[WHIP]], 7, FALSE),Rooke_Full_Seaosn[L],1)</f>
        <v>45</v>
      </c>
      <c r="I91" s="11">
        <f>_xlfn.RANK.EQ(VLOOKUP($A91,Rooke_Full_Seaosn[[Name]:[WHIP]], 8, FALSE),Rooke_Full_Seaosn[SV],0)</f>
        <v>225</v>
      </c>
      <c r="J91" s="11">
        <f>_xlfn.RANK.EQ(VLOOKUP($A91,Rooke_Full_Seaosn[[Name]:[WHIP]], 9, FALSE),Rooke_Full_Seaosn[IP],0)</f>
        <v>1097</v>
      </c>
      <c r="K91" s="5">
        <f>_xlfn.RANK.EQ(VLOOKUP($A91,Rooke_Full_Seaosn[[Name]:[WHIP]], 10, FALSE),Rooke_Full_Seaosn[SO],0)</f>
        <v>855</v>
      </c>
      <c r="L91" s="5">
        <f>_xlfn.RANK.EQ(VLOOKUP($A91,Rooke_Full_Seaosn[[Name]:[WHIP]], 11, FALSE),Rooke_Full_Seaosn[K/9],0)</f>
        <v>529</v>
      </c>
      <c r="M91" s="5">
        <f>_xlfn.RANK.EQ(VLOOKUP($A91,Rooke_Full_Seaosn[[Name]:[WHIP]], 12, FALSE),Rooke_Full_Seaosn[BB/9],1)</f>
        <v>671</v>
      </c>
      <c r="N91" s="11">
        <f>_xlfn.RANK.EQ(VLOOKUP($A91,Rooke_Full_Seaosn[[Name]:[WHIP]], 13, FALSE),Rooke_Full_Seaosn[HR/9],1)</f>
        <v>434</v>
      </c>
      <c r="O91" s="5">
        <f>_xlfn.RANK.EQ(VLOOKUP($A91,Rooke_Full_Seaosn[[Name]:[WHIP]], 14, FALSE),Rooke_Full_Seaosn[AVG],1)</f>
        <v>35</v>
      </c>
      <c r="P91" s="11">
        <f>_xlfn.RANK.EQ(VLOOKUP($A91,Rooke_Full_Seaosn[[Name]:[WHIP]], 15, FALSE),Rooke_Full_Seaosn[BABIP],1)</f>
        <v>50</v>
      </c>
      <c r="Q91" s="5">
        <f>_xlfn.RANK.EQ(VLOOKUP($A91,Rooke_Full_Seaosn[[Name]:[WHIP]], 16, FALSE),Rooke_Full_Seaosn[ERA],1)</f>
        <v>95</v>
      </c>
      <c r="R91" s="11">
        <f>_xlfn.RANK.EQ(VLOOKUP($A91,Rooke_Full_Seaosn[[Name]:[WHIP]], 17, FALSE),Rooke_Full_Seaosn[FIP],1)</f>
        <v>64</v>
      </c>
      <c r="S91" s="5">
        <f>_xlfn.RANK.EQ(VLOOKUP($A91,Rooke_Full_Seaosn[[Name]:[WHIP]], 18,FALSE),Rooke_Full_Seaosn[WAR],0)</f>
        <v>549</v>
      </c>
      <c r="T91" s="5">
        <f>_xlfn.RANK.EQ(VLOOKUP($A91,Rooke_Full_Seaosn[[Name]:[WHIP]], 19, FALSE),Rooke_Full_Seaosn[WAR/162],0)</f>
        <v>78</v>
      </c>
      <c r="U91" s="5">
        <f>_xlfn.RANK.EQ(VLOOKUP($A91,Rooke_Full_Seaosn[[Name]:[WHIP]], 20, FALSE),Rooke_Full_Seaosn[WHIP],1)</f>
        <v>51</v>
      </c>
      <c r="V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193.31577428352998</v>
      </c>
    </row>
    <row r="92" spans="1:22" x14ac:dyDescent="0.45">
      <c r="A92" s="11" t="s">
        <v>1071</v>
      </c>
      <c r="B92" s="11">
        <v>1934</v>
      </c>
      <c r="C92" s="11" t="str">
        <f>VLOOKUP(Table10[[#This Row],[Name]], Rooke_Full_Seaosn[[Name]:[Team]], 2, FALSE)</f>
        <v>STL</v>
      </c>
      <c r="D92" s="11">
        <v>32</v>
      </c>
      <c r="E92" s="11">
        <v>32</v>
      </c>
      <c r="F92" s="12">
        <v>1</v>
      </c>
      <c r="G92" s="5">
        <f>_xlfn.RANK.EQ(VLOOKUP($A92,Rooke_Full_Seaosn[[Name]:[WHIP]], 6, FALSE),Rooke_Full_Seaosn[W],0)</f>
        <v>14</v>
      </c>
      <c r="H92" s="5">
        <f>_xlfn.RANK.EQ(VLOOKUP($A92,Rooke_Full_Seaosn[[Name]:[WHIP]], 7, FALSE),Rooke_Full_Seaosn[L],1)</f>
        <v>1442</v>
      </c>
      <c r="I92" s="11">
        <f>_xlfn.RANK.EQ(VLOOKUP($A92,Rooke_Full_Seaosn[[Name]:[WHIP]], 8, FALSE),Rooke_Full_Seaosn[SV],0)</f>
        <v>44</v>
      </c>
      <c r="J92" s="11">
        <f>_xlfn.RANK.EQ(VLOOKUP($A92,Rooke_Full_Seaosn[[Name]:[WHIP]], 9, FALSE),Rooke_Full_Seaosn[IP],0)</f>
        <v>56</v>
      </c>
      <c r="K92" s="5">
        <f>_xlfn.RANK.EQ(VLOOKUP($A92,Rooke_Full_Seaosn[[Name]:[WHIP]], 10, FALSE),Rooke_Full_Seaosn[SO],0)</f>
        <v>74</v>
      </c>
      <c r="L92" s="5">
        <f>_xlfn.RANK.EQ(VLOOKUP($A92,Rooke_Full_Seaosn[[Name]:[WHIP]], 11, FALSE),Rooke_Full_Seaosn[K/9],0)</f>
        <v>709</v>
      </c>
      <c r="M92" s="5">
        <f>_xlfn.RANK.EQ(VLOOKUP($A92,Rooke_Full_Seaosn[[Name]:[WHIP]], 12, FALSE),Rooke_Full_Seaosn[BB/9],1)</f>
        <v>110</v>
      </c>
      <c r="N92" s="11">
        <f>_xlfn.RANK.EQ(VLOOKUP($A92,Rooke_Full_Seaosn[[Name]:[WHIP]], 13, FALSE),Rooke_Full_Seaosn[HR/9],1)</f>
        <v>657</v>
      </c>
      <c r="O92" s="5">
        <f>_xlfn.RANK.EQ(VLOOKUP($A92,Rooke_Full_Seaosn[[Name]:[WHIP]], 14, FALSE),Rooke_Full_Seaosn[AVG],1)</f>
        <v>555</v>
      </c>
      <c r="P92" s="11">
        <f>_xlfn.RANK.EQ(VLOOKUP($A92,Rooke_Full_Seaosn[[Name]:[WHIP]], 15, FALSE),Rooke_Full_Seaosn[BABIP],1)</f>
        <v>658</v>
      </c>
      <c r="Q92" s="5">
        <f>_xlfn.RANK.EQ(VLOOKUP($A92,Rooke_Full_Seaosn[[Name]:[WHIP]], 16, FALSE),Rooke_Full_Seaosn[ERA],1)</f>
        <v>422</v>
      </c>
      <c r="R92" s="11">
        <f>_xlfn.RANK.EQ(VLOOKUP($A92,Rooke_Full_Seaosn[[Name]:[WHIP]], 17, FALSE),Rooke_Full_Seaosn[FIP],1)</f>
        <v>392</v>
      </c>
      <c r="S92" s="5">
        <f>_xlfn.RANK.EQ(VLOOKUP($A92,Rooke_Full_Seaosn[[Name]:[WHIP]], 18,FALSE),Rooke_Full_Seaosn[WAR],0)</f>
        <v>49</v>
      </c>
      <c r="T92" s="5">
        <f>_xlfn.RANK.EQ(VLOOKUP($A92,Rooke_Full_Seaosn[[Name]:[WHIP]], 19, FALSE),Rooke_Full_Seaosn[WAR/162],0)</f>
        <v>315</v>
      </c>
      <c r="U92" s="5">
        <f>_xlfn.RANK.EQ(VLOOKUP($A92,Rooke_Full_Seaosn[[Name]:[WHIP]], 20, FALSE),Rooke_Full_Seaosn[WHIP],1)</f>
        <v>211</v>
      </c>
      <c r="V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197.18589497577176</v>
      </c>
    </row>
    <row r="93" spans="1:22" x14ac:dyDescent="0.45">
      <c r="A93" s="11" t="s">
        <v>1107</v>
      </c>
      <c r="B93" s="11">
        <v>2000</v>
      </c>
      <c r="C93" s="11" t="str">
        <f>VLOOKUP(Table10[[#This Row],[Name]], Rooke_Full_Seaosn[[Name]:[Team]], 2, FALSE)</f>
        <v>STL</v>
      </c>
      <c r="D93" s="11">
        <v>12</v>
      </c>
      <c r="E93" s="11">
        <v>8</v>
      </c>
      <c r="F93" s="12">
        <v>0.66666666666666663</v>
      </c>
      <c r="G93" s="5">
        <f>_xlfn.RANK.EQ(VLOOKUP($A93,Rooke_Full_Seaosn[[Name]:[WHIP]], 6, FALSE),Rooke_Full_Seaosn[W],0)</f>
        <v>244</v>
      </c>
      <c r="H93" s="5">
        <f>_xlfn.RANK.EQ(VLOOKUP($A93,Rooke_Full_Seaosn[[Name]:[WHIP]], 7, FALSE),Rooke_Full_Seaosn[L],1)</f>
        <v>885</v>
      </c>
      <c r="I93" s="11">
        <f>_xlfn.RANK.EQ(VLOOKUP($A93,Rooke_Full_Seaosn[[Name]:[WHIP]], 8, FALSE),Rooke_Full_Seaosn[SV],0)</f>
        <v>225</v>
      </c>
      <c r="J93" s="11">
        <f>_xlfn.RANK.EQ(VLOOKUP($A93,Rooke_Full_Seaosn[[Name]:[WHIP]], 9, FALSE),Rooke_Full_Seaosn[IP],0)</f>
        <v>309</v>
      </c>
      <c r="K93" s="5">
        <f>_xlfn.RANK.EQ(VLOOKUP($A93,Rooke_Full_Seaosn[[Name]:[WHIP]], 10, FALSE),Rooke_Full_Seaosn[SO],0)</f>
        <v>14</v>
      </c>
      <c r="L93" s="5">
        <f>_xlfn.RANK.EQ(VLOOKUP($A93,Rooke_Full_Seaosn[[Name]:[WHIP]], 11, FALSE),Rooke_Full_Seaosn[K/9],0)</f>
        <v>43</v>
      </c>
      <c r="M93" s="5">
        <f>_xlfn.RANK.EQ(VLOOKUP($A93,Rooke_Full_Seaosn[[Name]:[WHIP]], 12, FALSE),Rooke_Full_Seaosn[BB/9],1)</f>
        <v>1418</v>
      </c>
      <c r="N93" s="11">
        <f>_xlfn.RANK.EQ(VLOOKUP($A93,Rooke_Full_Seaosn[[Name]:[WHIP]], 13, FALSE),Rooke_Full_Seaosn[HR/9],1)</f>
        <v>1143</v>
      </c>
      <c r="O93" s="5">
        <f>_xlfn.RANK.EQ(VLOOKUP($A93,Rooke_Full_Seaosn[[Name]:[WHIP]], 14, FALSE),Rooke_Full_Seaosn[AVG],1)</f>
        <v>122</v>
      </c>
      <c r="P93" s="11">
        <f>_xlfn.RANK.EQ(VLOOKUP($A93,Rooke_Full_Seaosn[[Name]:[WHIP]], 15, FALSE),Rooke_Full_Seaosn[BABIP],1)</f>
        <v>637</v>
      </c>
      <c r="Q93" s="5">
        <f>_xlfn.RANK.EQ(VLOOKUP($A93,Rooke_Full_Seaosn[[Name]:[WHIP]], 16, FALSE),Rooke_Full_Seaosn[ERA],1)</f>
        <v>465</v>
      </c>
      <c r="R93" s="11">
        <f>_xlfn.RANK.EQ(VLOOKUP($A93,Rooke_Full_Seaosn[[Name]:[WHIP]], 17, FALSE),Rooke_Full_Seaosn[FIP],1)</f>
        <v>760</v>
      </c>
      <c r="S93" s="5">
        <f>_xlfn.RANK.EQ(VLOOKUP($A93,Rooke_Full_Seaosn[[Name]:[WHIP]], 18,FALSE),Rooke_Full_Seaosn[WAR],0)</f>
        <v>89</v>
      </c>
      <c r="T93" s="5">
        <f>_xlfn.RANK.EQ(VLOOKUP($A93,Rooke_Full_Seaosn[[Name]:[WHIP]], 19, FALSE),Rooke_Full_Seaosn[WAR/162],0)</f>
        <v>196</v>
      </c>
      <c r="U93" s="5">
        <f>_xlfn.RANK.EQ(VLOOKUP($A93,Rooke_Full_Seaosn[[Name]:[WHIP]], 20, FALSE),Rooke_Full_Seaosn[WHIP],1)</f>
        <v>517</v>
      </c>
      <c r="V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198.36064983406567</v>
      </c>
    </row>
    <row r="94" spans="1:22" x14ac:dyDescent="0.45">
      <c r="A94" s="11" t="s">
        <v>1149</v>
      </c>
      <c r="B94" s="11">
        <v>2012</v>
      </c>
      <c r="C94" s="11" t="str">
        <f>VLOOKUP(Table10[[#This Row],[Name]], Rooke_Full_Seaosn[[Name]:[Team]], 2, FALSE)</f>
        <v>SEA</v>
      </c>
      <c r="D94" s="11">
        <v>24</v>
      </c>
      <c r="E94" s="11">
        <v>16</v>
      </c>
      <c r="F94" s="12">
        <v>0.66666666666666663</v>
      </c>
      <c r="G94" s="5">
        <f>_xlfn.RANK.EQ(VLOOKUP($A94,Rooke_Full_Seaosn[[Name]:[WHIP]], 6, FALSE),Rooke_Full_Seaosn[W],0)</f>
        <v>1609</v>
      </c>
      <c r="H94" s="5">
        <f>_xlfn.RANK.EQ(VLOOKUP($A94,Rooke_Full_Seaosn[[Name]:[WHIP]], 7, FALSE),Rooke_Full_Seaosn[L],1)</f>
        <v>147</v>
      </c>
      <c r="I94" s="11">
        <f>_xlfn.RANK.EQ(VLOOKUP($A94,Rooke_Full_Seaosn[[Name]:[WHIP]], 8, FALSE),Rooke_Full_Seaosn[SV],0)</f>
        <v>225</v>
      </c>
      <c r="J94" s="11">
        <f>_xlfn.RANK.EQ(VLOOKUP($A94,Rooke_Full_Seaosn[[Name]:[WHIP]], 9, FALSE),Rooke_Full_Seaosn[IP],0)</f>
        <v>1659</v>
      </c>
      <c r="K94" s="5">
        <f>_xlfn.RANK.EQ(VLOOKUP($A94,Rooke_Full_Seaosn[[Name]:[WHIP]], 10, FALSE),Rooke_Full_Seaosn[SO],0)</f>
        <v>1238</v>
      </c>
      <c r="L94" s="5">
        <f>_xlfn.RANK.EQ(VLOOKUP($A94,Rooke_Full_Seaosn[[Name]:[WHIP]], 11, FALSE),Rooke_Full_Seaosn[K/9],0)</f>
        <v>238</v>
      </c>
      <c r="M94" s="5">
        <f>_xlfn.RANK.EQ(VLOOKUP($A94,Rooke_Full_Seaosn[[Name]:[WHIP]], 12, FALSE),Rooke_Full_Seaosn[BB/9],1)</f>
        <v>30</v>
      </c>
      <c r="N94" s="11">
        <f>_xlfn.RANK.EQ(VLOOKUP($A94,Rooke_Full_Seaosn[[Name]:[WHIP]], 13, FALSE),Rooke_Full_Seaosn[HR/9],1)</f>
        <v>982</v>
      </c>
      <c r="O94" s="5">
        <f>_xlfn.RANK.EQ(VLOOKUP($A94,Rooke_Full_Seaosn[[Name]:[WHIP]], 14, FALSE),Rooke_Full_Seaosn[AVG],1)</f>
        <v>114</v>
      </c>
      <c r="P94" s="11">
        <f>_xlfn.RANK.EQ(VLOOKUP($A94,Rooke_Full_Seaosn[[Name]:[WHIP]], 15, FALSE),Rooke_Full_Seaosn[BABIP],1)</f>
        <v>190</v>
      </c>
      <c r="Q94" s="5">
        <f>_xlfn.RANK.EQ(VLOOKUP($A94,Rooke_Full_Seaosn[[Name]:[WHIP]], 16, FALSE),Rooke_Full_Seaosn[ERA],1)</f>
        <v>519</v>
      </c>
      <c r="R94" s="11">
        <f>_xlfn.RANK.EQ(VLOOKUP($A94,Rooke_Full_Seaosn[[Name]:[WHIP]], 17, FALSE),Rooke_Full_Seaosn[FIP],1)</f>
        <v>148</v>
      </c>
      <c r="S94" s="5">
        <f>_xlfn.RANK.EQ(VLOOKUP($A94,Rooke_Full_Seaosn[[Name]:[WHIP]], 18,FALSE),Rooke_Full_Seaosn[WAR],0)</f>
        <v>777</v>
      </c>
      <c r="T94" s="5">
        <f>_xlfn.RANK.EQ(VLOOKUP($A94,Rooke_Full_Seaosn[[Name]:[WHIP]], 19, FALSE),Rooke_Full_Seaosn[WAR/162],0)</f>
        <v>77</v>
      </c>
      <c r="U94" s="5">
        <f>_xlfn.RANK.EQ(VLOOKUP($A94,Rooke_Full_Seaosn[[Name]:[WHIP]], 20, FALSE),Rooke_Full_Seaosn[WHIP],1)</f>
        <v>13</v>
      </c>
      <c r="V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198.75678083460122</v>
      </c>
    </row>
    <row r="95" spans="1:22" x14ac:dyDescent="0.45">
      <c r="A95" s="11" t="s">
        <v>146</v>
      </c>
      <c r="B95" s="11">
        <v>2013</v>
      </c>
      <c r="C95" s="11" t="str">
        <f>VLOOKUP(Table10[[#This Row],[Name]], Rooke_Full_Seaosn[[Name]:[Team]], 2, FALSE)</f>
        <v>LAD</v>
      </c>
      <c r="D95" s="11">
        <v>8</v>
      </c>
      <c r="E95" s="11">
        <v>5</v>
      </c>
      <c r="F95" s="12">
        <v>0.625</v>
      </c>
      <c r="G95" s="5">
        <f>_xlfn.RANK.EQ(VLOOKUP($A95,Rooke_Full_Seaosn[[Name]:[WHIP]], 6, FALSE),Rooke_Full_Seaosn[W],0)</f>
        <v>86</v>
      </c>
      <c r="H95" s="5">
        <f>_xlfn.RANK.EQ(VLOOKUP($A95,Rooke_Full_Seaosn[[Name]:[WHIP]], 7, FALSE),Rooke_Full_Seaosn[L],1)</f>
        <v>1060</v>
      </c>
      <c r="I95" s="11">
        <f>_xlfn.RANK.EQ(VLOOKUP($A95,Rooke_Full_Seaosn[[Name]:[WHIP]], 8, FALSE),Rooke_Full_Seaosn[SV],0)</f>
        <v>225</v>
      </c>
      <c r="J95" s="11">
        <f>_xlfn.RANK.EQ(VLOOKUP($A95,Rooke_Full_Seaosn[[Name]:[WHIP]], 9, FALSE),Rooke_Full_Seaosn[IP],0)</f>
        <v>194</v>
      </c>
      <c r="K95" s="5">
        <f>_xlfn.RANK.EQ(VLOOKUP($A95,Rooke_Full_Seaosn[[Name]:[WHIP]], 10, FALSE),Rooke_Full_Seaosn[SO],0)</f>
        <v>63</v>
      </c>
      <c r="L95" s="5">
        <f>_xlfn.RANK.EQ(VLOOKUP($A95,Rooke_Full_Seaosn[[Name]:[WHIP]], 11, FALSE),Rooke_Full_Seaosn[K/9],0)</f>
        <v>347</v>
      </c>
      <c r="M95" s="5">
        <f>_xlfn.RANK.EQ(VLOOKUP($A95,Rooke_Full_Seaosn[[Name]:[WHIP]], 12, FALSE),Rooke_Full_Seaosn[BB/9],1)</f>
        <v>209</v>
      </c>
      <c r="N95" s="11">
        <f>_xlfn.RANK.EQ(VLOOKUP($A95,Rooke_Full_Seaosn[[Name]:[WHIP]], 13, FALSE),Rooke_Full_Seaosn[HR/9],1)</f>
        <v>610</v>
      </c>
      <c r="O95" s="5">
        <f>_xlfn.RANK.EQ(VLOOKUP($A95,Rooke_Full_Seaosn[[Name]:[WHIP]], 14, FALSE),Rooke_Full_Seaosn[AVG],1)</f>
        <v>614</v>
      </c>
      <c r="P95" s="11">
        <f>_xlfn.RANK.EQ(VLOOKUP($A95,Rooke_Full_Seaosn[[Name]:[WHIP]], 15, FALSE),Rooke_Full_Seaosn[BABIP],1)</f>
        <v>1106</v>
      </c>
      <c r="Q95" s="5">
        <f>_xlfn.RANK.EQ(VLOOKUP($A95,Rooke_Full_Seaosn[[Name]:[WHIP]], 16, FALSE),Rooke_Full_Seaosn[ERA],1)</f>
        <v>216</v>
      </c>
      <c r="R95" s="11">
        <f>_xlfn.RANK.EQ(VLOOKUP($A95,Rooke_Full_Seaosn[[Name]:[WHIP]], 17, FALSE),Rooke_Full_Seaosn[FIP],1)</f>
        <v>146</v>
      </c>
      <c r="S95" s="5">
        <f>_xlfn.RANK.EQ(VLOOKUP($A95,Rooke_Full_Seaosn[[Name]:[WHIP]], 18,FALSE),Rooke_Full_Seaosn[WAR],0)</f>
        <v>56</v>
      </c>
      <c r="T95" s="5">
        <f>_xlfn.RANK.EQ(VLOOKUP($A95,Rooke_Full_Seaosn[[Name]:[WHIP]], 19, FALSE),Rooke_Full_Seaosn[WAR/162],0)</f>
        <v>131</v>
      </c>
      <c r="U95" s="5">
        <f>_xlfn.RANK.EQ(VLOOKUP($A95,Rooke_Full_Seaosn[[Name]:[WHIP]], 20, FALSE),Rooke_Full_Seaosn[WHIP],1)</f>
        <v>251</v>
      </c>
      <c r="V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199.86538262656961</v>
      </c>
    </row>
    <row r="96" spans="1:22" x14ac:dyDescent="0.45">
      <c r="A96" s="11" t="s">
        <v>263</v>
      </c>
      <c r="B96" s="11">
        <v>2023</v>
      </c>
      <c r="C96" s="11" t="str">
        <f>VLOOKUP(Table10[[#This Row],[Name]], Rooke_Full_Seaosn[[Name]:[Team]], 2, FALSE)</f>
        <v>LAD</v>
      </c>
      <c r="D96" s="11">
        <v>11</v>
      </c>
      <c r="E96" s="11">
        <v>11</v>
      </c>
      <c r="F96" s="12">
        <v>1</v>
      </c>
      <c r="G96" s="5">
        <f>_xlfn.RANK.EQ(VLOOKUP($A96,Rooke_Full_Seaosn[[Name]:[WHIP]], 6, FALSE),Rooke_Full_Seaosn[W],0)</f>
        <v>244</v>
      </c>
      <c r="H96" s="5">
        <f>_xlfn.RANK.EQ(VLOOKUP($A96,Rooke_Full_Seaosn[[Name]:[WHIP]], 7, FALSE),Rooke_Full_Seaosn[L],1)</f>
        <v>298</v>
      </c>
      <c r="I96" s="11">
        <f>_xlfn.RANK.EQ(VLOOKUP($A96,Rooke_Full_Seaosn[[Name]:[WHIP]], 8, FALSE),Rooke_Full_Seaosn[SV],0)</f>
        <v>225</v>
      </c>
      <c r="J96" s="11">
        <f>_xlfn.RANK.EQ(VLOOKUP($A96,Rooke_Full_Seaosn[[Name]:[WHIP]], 9, FALSE),Rooke_Full_Seaosn[IP],0)</f>
        <v>650</v>
      </c>
      <c r="K96" s="5">
        <f>_xlfn.RANK.EQ(VLOOKUP($A96,Rooke_Full_Seaosn[[Name]:[WHIP]], 10, FALSE),Rooke_Full_Seaosn[SO],0)</f>
        <v>197</v>
      </c>
      <c r="L96" s="5">
        <f>_xlfn.RANK.EQ(VLOOKUP($A96,Rooke_Full_Seaosn[[Name]:[WHIP]], 11, FALSE),Rooke_Full_Seaosn[K/9],0)</f>
        <v>139</v>
      </c>
      <c r="M96" s="5">
        <f>_xlfn.RANK.EQ(VLOOKUP($A96,Rooke_Full_Seaosn[[Name]:[WHIP]], 12, FALSE),Rooke_Full_Seaosn[BB/9],1)</f>
        <v>221</v>
      </c>
      <c r="N96" s="11">
        <f>_xlfn.RANK.EQ(VLOOKUP($A96,Rooke_Full_Seaosn[[Name]:[WHIP]], 13, FALSE),Rooke_Full_Seaosn[HR/9],1)</f>
        <v>845</v>
      </c>
      <c r="O96" s="5">
        <f>_xlfn.RANK.EQ(VLOOKUP($A96,Rooke_Full_Seaosn[[Name]:[WHIP]], 14, FALSE),Rooke_Full_Seaosn[AVG],1)</f>
        <v>230</v>
      </c>
      <c r="P96" s="11">
        <f>_xlfn.RANK.EQ(VLOOKUP($A96,Rooke_Full_Seaosn[[Name]:[WHIP]], 15, FALSE),Rooke_Full_Seaosn[BABIP],1)</f>
        <v>689</v>
      </c>
      <c r="Q96" s="5">
        <f>_xlfn.RANK.EQ(VLOOKUP($A96,Rooke_Full_Seaosn[[Name]:[WHIP]], 16, FALSE),Rooke_Full_Seaosn[ERA],1)</f>
        <v>611</v>
      </c>
      <c r="R96" s="11">
        <f>_xlfn.RANK.EQ(VLOOKUP($A96,Rooke_Full_Seaosn[[Name]:[WHIP]], 17, FALSE),Rooke_Full_Seaosn[FIP],1)</f>
        <v>276</v>
      </c>
      <c r="S96" s="5">
        <f>_xlfn.RANK.EQ(VLOOKUP($A96,Rooke_Full_Seaosn[[Name]:[WHIP]], 18,FALSE),Rooke_Full_Seaosn[WAR],0)</f>
        <v>167</v>
      </c>
      <c r="T96" s="5">
        <f>_xlfn.RANK.EQ(VLOOKUP($A96,Rooke_Full_Seaosn[[Name]:[WHIP]], 19, FALSE),Rooke_Full_Seaosn[WAR/162],0)</f>
        <v>120</v>
      </c>
      <c r="U96" s="5">
        <f>_xlfn.RANK.EQ(VLOOKUP($A96,Rooke_Full_Seaosn[[Name]:[WHIP]], 20, FALSE),Rooke_Full_Seaosn[WHIP],1)</f>
        <v>84</v>
      </c>
      <c r="V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200.3284099748065</v>
      </c>
    </row>
    <row r="97" spans="1:22" x14ac:dyDescent="0.45">
      <c r="A97" s="11" t="s">
        <v>1012</v>
      </c>
      <c r="B97" s="11">
        <v>1932</v>
      </c>
      <c r="C97" s="11" t="str">
        <f>VLOOKUP(Table10[[#This Row],[Name]], Rooke_Full_Seaosn[[Name]:[Team]], 2, FALSE)</f>
        <v>STL</v>
      </c>
      <c r="D97" s="11">
        <v>19</v>
      </c>
      <c r="E97" s="11">
        <v>19</v>
      </c>
      <c r="F97" s="12">
        <v>1</v>
      </c>
      <c r="G97" s="5">
        <f>_xlfn.RANK.EQ(VLOOKUP($A97,Rooke_Full_Seaosn[[Name]:[WHIP]], 6, FALSE),Rooke_Full_Seaosn[W],0)</f>
        <v>25</v>
      </c>
      <c r="H97" s="5">
        <f>_xlfn.RANK.EQ(VLOOKUP($A97,Rooke_Full_Seaosn[[Name]:[WHIP]], 7, FALSE),Rooke_Full_Seaosn[L],1)</f>
        <v>1644</v>
      </c>
      <c r="I97" s="11">
        <f>_xlfn.RANK.EQ(VLOOKUP($A97,Rooke_Full_Seaosn[[Name]:[WHIP]], 8, FALSE),Rooke_Full_Seaosn[SV],0)</f>
        <v>44</v>
      </c>
      <c r="J97" s="11">
        <f>_xlfn.RANK.EQ(VLOOKUP($A97,Rooke_Full_Seaosn[[Name]:[WHIP]], 9, FALSE),Rooke_Full_Seaosn[IP],0)</f>
        <v>3</v>
      </c>
      <c r="K97" s="5">
        <f>_xlfn.RANK.EQ(VLOOKUP($A97,Rooke_Full_Seaosn[[Name]:[WHIP]], 10, FALSE),Rooke_Full_Seaosn[SO],0)</f>
        <v>15</v>
      </c>
      <c r="L97" s="5">
        <f>_xlfn.RANK.EQ(VLOOKUP($A97,Rooke_Full_Seaosn[[Name]:[WHIP]], 11, FALSE),Rooke_Full_Seaosn[K/9],0)</f>
        <v>646</v>
      </c>
      <c r="M97" s="5">
        <f>_xlfn.RANK.EQ(VLOOKUP($A97,Rooke_Full_Seaosn[[Name]:[WHIP]], 12, FALSE),Rooke_Full_Seaosn[BB/9],1)</f>
        <v>743</v>
      </c>
      <c r="N97" s="11">
        <f>_xlfn.RANK.EQ(VLOOKUP($A97,Rooke_Full_Seaosn[[Name]:[WHIP]], 13, FALSE),Rooke_Full_Seaosn[HR/9],1)</f>
        <v>280</v>
      </c>
      <c r="O97" s="5">
        <f>_xlfn.RANK.EQ(VLOOKUP($A97,Rooke_Full_Seaosn[[Name]:[WHIP]], 14, FALSE),Rooke_Full_Seaosn[AVG],1)</f>
        <v>787</v>
      </c>
      <c r="P97" s="11">
        <f>_xlfn.RANK.EQ(VLOOKUP($A97,Rooke_Full_Seaosn[[Name]:[WHIP]], 15, FALSE),Rooke_Full_Seaosn[BABIP],1)</f>
        <v>1155</v>
      </c>
      <c r="Q97" s="5">
        <f>_xlfn.RANK.EQ(VLOOKUP($A97,Rooke_Full_Seaosn[[Name]:[WHIP]], 16, FALSE),Rooke_Full_Seaosn[ERA],1)</f>
        <v>345</v>
      </c>
      <c r="R97" s="11">
        <f>_xlfn.RANK.EQ(VLOOKUP($A97,Rooke_Full_Seaosn[[Name]:[WHIP]], 17, FALSE),Rooke_Full_Seaosn[FIP],1)</f>
        <v>239</v>
      </c>
      <c r="S97" s="5">
        <f>_xlfn.RANK.EQ(VLOOKUP($A97,Rooke_Full_Seaosn[[Name]:[WHIP]], 18,FALSE),Rooke_Full_Seaosn[WAR],0)</f>
        <v>10</v>
      </c>
      <c r="T97" s="5">
        <f>_xlfn.RANK.EQ(VLOOKUP($A97,Rooke_Full_Seaosn[[Name]:[WHIP]], 19, FALSE),Rooke_Full_Seaosn[WAR/162],0)</f>
        <v>205</v>
      </c>
      <c r="U97" s="5">
        <f>_xlfn.RANK.EQ(VLOOKUP($A97,Rooke_Full_Seaosn[[Name]:[WHIP]], 20, FALSE),Rooke_Full_Seaosn[WHIP],1)</f>
        <v>646</v>
      </c>
      <c r="V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200.76752349314825</v>
      </c>
    </row>
    <row r="98" spans="1:22" x14ac:dyDescent="0.45">
      <c r="A98" s="11" t="s">
        <v>323</v>
      </c>
      <c r="B98" s="11">
        <v>2023</v>
      </c>
      <c r="C98" s="11" t="str">
        <f>VLOOKUP(Table10[[#This Row],[Name]], Rooke_Full_Seaosn[[Name]:[Team]], 2, FALSE)</f>
        <v>CLE</v>
      </c>
      <c r="D98" s="11">
        <v>16</v>
      </c>
      <c r="E98" s="11">
        <v>16</v>
      </c>
      <c r="F98" s="12">
        <v>1</v>
      </c>
      <c r="G98" s="5">
        <f>_xlfn.RANK.EQ(VLOOKUP($A98,Rooke_Full_Seaosn[[Name]:[WHIP]], 6, FALSE),Rooke_Full_Seaosn[W],0)</f>
        <v>320</v>
      </c>
      <c r="H98" s="5">
        <f>_xlfn.RANK.EQ(VLOOKUP($A98,Rooke_Full_Seaosn[[Name]:[WHIP]], 7, FALSE),Rooke_Full_Seaosn[L],1)</f>
        <v>298</v>
      </c>
      <c r="I98" s="11">
        <f>_xlfn.RANK.EQ(VLOOKUP($A98,Rooke_Full_Seaosn[[Name]:[WHIP]], 8, FALSE),Rooke_Full_Seaosn[SV],0)</f>
        <v>225</v>
      </c>
      <c r="J98" s="11">
        <f>_xlfn.RANK.EQ(VLOOKUP($A98,Rooke_Full_Seaosn[[Name]:[WHIP]], 9, FALSE),Rooke_Full_Seaosn[IP],0)</f>
        <v>507</v>
      </c>
      <c r="K98" s="5">
        <f>_xlfn.RANK.EQ(VLOOKUP($A98,Rooke_Full_Seaosn[[Name]:[WHIP]], 10, FALSE),Rooke_Full_Seaosn[SO],0)</f>
        <v>104</v>
      </c>
      <c r="L98" s="5">
        <f>_xlfn.RANK.EQ(VLOOKUP($A98,Rooke_Full_Seaosn[[Name]:[WHIP]], 11, FALSE),Rooke_Full_Seaosn[K/9],0)</f>
        <v>110</v>
      </c>
      <c r="M98" s="5">
        <f>_xlfn.RANK.EQ(VLOOKUP($A98,Rooke_Full_Seaosn[[Name]:[WHIP]], 12, FALSE),Rooke_Full_Seaosn[BB/9],1)</f>
        <v>501</v>
      </c>
      <c r="N98" s="11">
        <f>_xlfn.RANK.EQ(VLOOKUP($A98,Rooke_Full_Seaosn[[Name]:[WHIP]], 13, FALSE),Rooke_Full_Seaosn[HR/9],1)</f>
        <v>789</v>
      </c>
      <c r="O98" s="5">
        <f>_xlfn.RANK.EQ(VLOOKUP($A98,Rooke_Full_Seaosn[[Name]:[WHIP]], 14, FALSE),Rooke_Full_Seaosn[AVG],1)</f>
        <v>266</v>
      </c>
      <c r="P98" s="11">
        <f>_xlfn.RANK.EQ(VLOOKUP($A98,Rooke_Full_Seaosn[[Name]:[WHIP]], 15, FALSE),Rooke_Full_Seaosn[BABIP],1)</f>
        <v>901</v>
      </c>
      <c r="Q98" s="5">
        <f>_xlfn.RANK.EQ(VLOOKUP($A98,Rooke_Full_Seaosn[[Name]:[WHIP]], 16, FALSE),Rooke_Full_Seaosn[ERA],1)</f>
        <v>200</v>
      </c>
      <c r="R98" s="11">
        <f>_xlfn.RANK.EQ(VLOOKUP($A98,Rooke_Full_Seaosn[[Name]:[WHIP]], 17, FALSE),Rooke_Full_Seaosn[FIP],1)</f>
        <v>278</v>
      </c>
      <c r="S98" s="5">
        <f>_xlfn.RANK.EQ(VLOOKUP($A98,Rooke_Full_Seaosn[[Name]:[WHIP]], 18,FALSE),Rooke_Full_Seaosn[WAR],0)</f>
        <v>140</v>
      </c>
      <c r="T98" s="5">
        <f>_xlfn.RANK.EQ(VLOOKUP($A98,Rooke_Full_Seaosn[[Name]:[WHIP]], 19, FALSE),Rooke_Full_Seaosn[WAR/162],0)</f>
        <v>154</v>
      </c>
      <c r="U98" s="5">
        <f>_xlfn.RANK.EQ(VLOOKUP($A98,Rooke_Full_Seaosn[[Name]:[WHIP]], 20, FALSE),Rooke_Full_Seaosn[WHIP],1)</f>
        <v>193</v>
      </c>
      <c r="V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203.36432476408777</v>
      </c>
    </row>
    <row r="99" spans="1:22" x14ac:dyDescent="0.45">
      <c r="A99" s="11" t="s">
        <v>810</v>
      </c>
      <c r="B99" s="11">
        <v>1943</v>
      </c>
      <c r="C99" s="11" t="str">
        <f>VLOOKUP(Table10[[#This Row],[Name]], Rooke_Full_Seaosn[[Name]:[Team]], 2, FALSE)</f>
        <v>NYY</v>
      </c>
      <c r="D99" s="11">
        <v>14</v>
      </c>
      <c r="E99" s="11">
        <v>14</v>
      </c>
      <c r="F99" s="12">
        <v>1</v>
      </c>
      <c r="G99" s="5">
        <f>_xlfn.RANK.EQ(VLOOKUP($A99,Rooke_Full_Seaosn[[Name]:[WHIP]], 6, FALSE),Rooke_Full_Seaosn[W],0)</f>
        <v>123</v>
      </c>
      <c r="H99" s="5">
        <f>_xlfn.RANK.EQ(VLOOKUP($A99,Rooke_Full_Seaosn[[Name]:[WHIP]], 7, FALSE),Rooke_Full_Seaosn[L],1)</f>
        <v>1442</v>
      </c>
      <c r="I99" s="11">
        <f>_xlfn.RANK.EQ(VLOOKUP($A99,Rooke_Full_Seaosn[[Name]:[WHIP]], 8, FALSE),Rooke_Full_Seaosn[SV],0)</f>
        <v>94</v>
      </c>
      <c r="J99" s="11">
        <f>_xlfn.RANK.EQ(VLOOKUP($A99,Rooke_Full_Seaosn[[Name]:[WHIP]], 9, FALSE),Rooke_Full_Seaosn[IP],0)</f>
        <v>78</v>
      </c>
      <c r="K99" s="5">
        <f>_xlfn.RANK.EQ(VLOOKUP($A99,Rooke_Full_Seaosn[[Name]:[WHIP]], 10, FALSE),Rooke_Full_Seaosn[SO],0)</f>
        <v>293</v>
      </c>
      <c r="L99" s="5">
        <f>_xlfn.RANK.EQ(VLOOKUP($A99,Rooke_Full_Seaosn[[Name]:[WHIP]], 11, FALSE),Rooke_Full_Seaosn[K/9],0)</f>
        <v>1212</v>
      </c>
      <c r="M99" s="5">
        <f>_xlfn.RANK.EQ(VLOOKUP($A99,Rooke_Full_Seaosn[[Name]:[WHIP]], 12, FALSE),Rooke_Full_Seaosn[BB/9],1)</f>
        <v>485</v>
      </c>
      <c r="N99" s="11">
        <f>_xlfn.RANK.EQ(VLOOKUP($A99,Rooke_Full_Seaosn[[Name]:[WHIP]], 13, FALSE),Rooke_Full_Seaosn[HR/9],1)</f>
        <v>122</v>
      </c>
      <c r="O99" s="5">
        <f>_xlfn.RANK.EQ(VLOOKUP($A99,Rooke_Full_Seaosn[[Name]:[WHIP]], 14, FALSE),Rooke_Full_Seaosn[AVG],1)</f>
        <v>120</v>
      </c>
      <c r="P99" s="11">
        <f>_xlfn.RANK.EQ(VLOOKUP($A99,Rooke_Full_Seaosn[[Name]:[WHIP]], 15, FALSE),Rooke_Full_Seaosn[BABIP],1)</f>
        <v>100</v>
      </c>
      <c r="Q99" s="5">
        <f>_xlfn.RANK.EQ(VLOOKUP($A99,Rooke_Full_Seaosn[[Name]:[WHIP]], 16, FALSE),Rooke_Full_Seaosn[ERA],1)</f>
        <v>70</v>
      </c>
      <c r="R99" s="11">
        <f>_xlfn.RANK.EQ(VLOOKUP($A99,Rooke_Full_Seaosn[[Name]:[WHIP]], 17, FALSE),Rooke_Full_Seaosn[FIP],1)</f>
        <v>93</v>
      </c>
      <c r="S99" s="5">
        <f>_xlfn.RANK.EQ(VLOOKUP($A99,Rooke_Full_Seaosn[[Name]:[WHIP]], 18,FALSE),Rooke_Full_Seaosn[WAR],0)</f>
        <v>47</v>
      </c>
      <c r="T99" s="5">
        <f>_xlfn.RANK.EQ(VLOOKUP($A99,Rooke_Full_Seaosn[[Name]:[WHIP]], 19, FALSE),Rooke_Full_Seaosn[WAR/162],0)</f>
        <v>104</v>
      </c>
      <c r="U99" s="5">
        <f>_xlfn.RANK.EQ(VLOOKUP($A99,Rooke_Full_Seaosn[[Name]:[WHIP]], 20, FALSE),Rooke_Full_Seaosn[WHIP],1)</f>
        <v>103</v>
      </c>
      <c r="V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204.70243363219882</v>
      </c>
    </row>
    <row r="100" spans="1:22" x14ac:dyDescent="0.45">
      <c r="A100" s="11" t="s">
        <v>789</v>
      </c>
      <c r="B100" s="11">
        <v>1937</v>
      </c>
      <c r="C100" s="11" t="str">
        <f>VLOOKUP(Table10[[#This Row],[Name]], Rooke_Full_Seaosn[[Name]:[Team]], 2, FALSE)</f>
        <v>BSN</v>
      </c>
      <c r="D100" s="11">
        <v>37</v>
      </c>
      <c r="E100" s="11">
        <v>28</v>
      </c>
      <c r="F100" s="12">
        <v>0.7567567567567568</v>
      </c>
      <c r="G100" s="5">
        <f>_xlfn.RANK.EQ(VLOOKUP($A100,Rooke_Full_Seaosn[[Name]:[WHIP]], 6, FALSE),Rooke_Full_Seaosn[W],0)</f>
        <v>7</v>
      </c>
      <c r="H100" s="5">
        <f>_xlfn.RANK.EQ(VLOOKUP($A100,Rooke_Full_Seaosn[[Name]:[WHIP]], 7, FALSE),Rooke_Full_Seaosn[L],1)</f>
        <v>1442</v>
      </c>
      <c r="I100" s="11">
        <f>_xlfn.RANK.EQ(VLOOKUP($A100,Rooke_Full_Seaosn[[Name]:[WHIP]], 8, FALSE),Rooke_Full_Seaosn[SV],0)</f>
        <v>94</v>
      </c>
      <c r="J100" s="11">
        <f>_xlfn.RANK.EQ(VLOOKUP($A100,Rooke_Full_Seaosn[[Name]:[WHIP]], 9, FALSE),Rooke_Full_Seaosn[IP],0)</f>
        <v>20</v>
      </c>
      <c r="K100" s="5">
        <f>_xlfn.RANK.EQ(VLOOKUP($A100,Rooke_Full_Seaosn[[Name]:[WHIP]], 10, FALSE),Rooke_Full_Seaosn[SO],0)</f>
        <v>673</v>
      </c>
      <c r="L100" s="5">
        <f>_xlfn.RANK.EQ(VLOOKUP($A100,Rooke_Full_Seaosn[[Name]:[WHIP]], 11, FALSE),Rooke_Full_Seaosn[K/9],0)</f>
        <v>1628</v>
      </c>
      <c r="M100" s="5">
        <f>_xlfn.RANK.EQ(VLOOKUP($A100,Rooke_Full_Seaosn[[Name]:[WHIP]], 12, FALSE),Rooke_Full_Seaosn[BB/9],1)</f>
        <v>64</v>
      </c>
      <c r="N100" s="11">
        <f>_xlfn.RANK.EQ(VLOOKUP($A100,Rooke_Full_Seaosn[[Name]:[WHIP]], 13, FALSE),Rooke_Full_Seaosn[HR/9],1)</f>
        <v>299</v>
      </c>
      <c r="O100" s="5">
        <f>_xlfn.RANK.EQ(VLOOKUP($A100,Rooke_Full_Seaosn[[Name]:[WHIP]], 14, FALSE),Rooke_Full_Seaosn[AVG],1)</f>
        <v>335</v>
      </c>
      <c r="P100" s="11">
        <f>_xlfn.RANK.EQ(VLOOKUP($A100,Rooke_Full_Seaosn[[Name]:[WHIP]], 15, FALSE),Rooke_Full_Seaosn[BABIP],1)</f>
        <v>108</v>
      </c>
      <c r="Q100" s="5">
        <f>_xlfn.RANK.EQ(VLOOKUP($A100,Rooke_Full_Seaosn[[Name]:[WHIP]], 16, FALSE),Rooke_Full_Seaosn[ERA],1)</f>
        <v>50</v>
      </c>
      <c r="R100" s="11">
        <f>_xlfn.RANK.EQ(VLOOKUP($A100,Rooke_Full_Seaosn[[Name]:[WHIP]], 17, FALSE),Rooke_Full_Seaosn[FIP],1)</f>
        <v>585</v>
      </c>
      <c r="S100" s="5">
        <f>_xlfn.RANK.EQ(VLOOKUP($A100,Rooke_Full_Seaosn[[Name]:[WHIP]], 18,FALSE),Rooke_Full_Seaosn[WAR],0)</f>
        <v>252</v>
      </c>
      <c r="T100" s="5">
        <f>_xlfn.RANK.EQ(VLOOKUP($A100,Rooke_Full_Seaosn[[Name]:[WHIP]], 19, FALSE),Rooke_Full_Seaosn[WAR/162],0)</f>
        <v>608</v>
      </c>
      <c r="U100" s="5">
        <f>_xlfn.RANK.EQ(VLOOKUP($A100,Rooke_Full_Seaosn[[Name]:[WHIP]], 20, FALSE),Rooke_Full_Seaosn[WHIP],1)</f>
        <v>72</v>
      </c>
      <c r="V1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204.95400850685101</v>
      </c>
    </row>
    <row r="101" spans="1:22" x14ac:dyDescent="0.45">
      <c r="A101" s="11" t="s">
        <v>853</v>
      </c>
      <c r="B101" s="11">
        <v>1980</v>
      </c>
      <c r="C101" s="11" t="str">
        <f>VLOOKUP(Table10[[#This Row],[Name]], Rooke_Full_Seaosn[[Name]:[Team]], 2, FALSE)</f>
        <v>MON</v>
      </c>
      <c r="D101" s="11">
        <v>20</v>
      </c>
      <c r="E101" s="11">
        <v>20</v>
      </c>
      <c r="F101" s="12">
        <v>1</v>
      </c>
      <c r="G101" s="5">
        <f>_xlfn.RANK.EQ(VLOOKUP($A101,Rooke_Full_Seaosn[[Name]:[WHIP]], 6, FALSE),Rooke_Full_Seaosn[W],0)</f>
        <v>320</v>
      </c>
      <c r="H101" s="5">
        <f>_xlfn.RANK.EQ(VLOOKUP($A101,Rooke_Full_Seaosn[[Name]:[WHIP]], 7, FALSE),Rooke_Full_Seaosn[L],1)</f>
        <v>298</v>
      </c>
      <c r="I101" s="11">
        <f>_xlfn.RANK.EQ(VLOOKUP($A101,Rooke_Full_Seaosn[[Name]:[WHIP]], 8, FALSE),Rooke_Full_Seaosn[SV],0)</f>
        <v>225</v>
      </c>
      <c r="J101" s="11">
        <f>_xlfn.RANK.EQ(VLOOKUP($A101,Rooke_Full_Seaosn[[Name]:[WHIP]], 9, FALSE),Rooke_Full_Seaosn[IP],0)</f>
        <v>563</v>
      </c>
      <c r="K101" s="5">
        <f>_xlfn.RANK.EQ(VLOOKUP($A101,Rooke_Full_Seaosn[[Name]:[WHIP]], 10, FALSE),Rooke_Full_Seaosn[SO],0)</f>
        <v>237</v>
      </c>
      <c r="L101" s="5">
        <f>_xlfn.RANK.EQ(VLOOKUP($A101,Rooke_Full_Seaosn[[Name]:[WHIP]], 11, FALSE),Rooke_Full_Seaosn[K/9],0)</f>
        <v>286</v>
      </c>
      <c r="M101" s="5">
        <f>_xlfn.RANK.EQ(VLOOKUP($A101,Rooke_Full_Seaosn[[Name]:[WHIP]], 12, FALSE),Rooke_Full_Seaosn[BB/9],1)</f>
        <v>641</v>
      </c>
      <c r="N101" s="11">
        <f>_xlfn.RANK.EQ(VLOOKUP($A101,Rooke_Full_Seaosn[[Name]:[WHIP]], 13, FALSE),Rooke_Full_Seaosn[HR/9],1)</f>
        <v>246</v>
      </c>
      <c r="O101" s="5">
        <f>_xlfn.RANK.EQ(VLOOKUP($A101,Rooke_Full_Seaosn[[Name]:[WHIP]], 14, FALSE),Rooke_Full_Seaosn[AVG],1)</f>
        <v>199</v>
      </c>
      <c r="P101" s="11">
        <f>_xlfn.RANK.EQ(VLOOKUP($A101,Rooke_Full_Seaosn[[Name]:[WHIP]], 15, FALSE),Rooke_Full_Seaosn[BABIP],1)</f>
        <v>655</v>
      </c>
      <c r="Q101" s="5">
        <f>_xlfn.RANK.EQ(VLOOKUP($A101,Rooke_Full_Seaosn[[Name]:[WHIP]], 16, FALSE),Rooke_Full_Seaosn[ERA],1)</f>
        <v>133</v>
      </c>
      <c r="R101" s="11">
        <f>_xlfn.RANK.EQ(VLOOKUP($A101,Rooke_Full_Seaosn[[Name]:[WHIP]], 17, FALSE),Rooke_Full_Seaosn[FIP],1)</f>
        <v>33</v>
      </c>
      <c r="S101" s="5">
        <f>_xlfn.RANK.EQ(VLOOKUP($A101,Rooke_Full_Seaosn[[Name]:[WHIP]], 18,FALSE),Rooke_Full_Seaosn[WAR],0)</f>
        <v>130</v>
      </c>
      <c r="T101" s="5">
        <f>_xlfn.RANK.EQ(VLOOKUP($A101,Rooke_Full_Seaosn[[Name]:[WHIP]], 19, FALSE),Rooke_Full_Seaosn[WAR/162],0)</f>
        <v>46</v>
      </c>
      <c r="U101" s="5">
        <f>_xlfn.RANK.EQ(VLOOKUP($A101,Rooke_Full_Seaosn[[Name]:[WHIP]], 20, FALSE),Rooke_Full_Seaosn[WHIP],1)</f>
        <v>203</v>
      </c>
      <c r="V1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205.31659773589459</v>
      </c>
    </row>
    <row r="102" spans="1:22" x14ac:dyDescent="0.45">
      <c r="A102" s="11" t="s">
        <v>799</v>
      </c>
      <c r="B102" s="11">
        <v>2014</v>
      </c>
      <c r="C102" s="11" t="str">
        <f>VLOOKUP(Table10[[#This Row],[Name]], Rooke_Full_Seaosn[[Name]:[Team]], 2, FALSE)</f>
        <v>CHC</v>
      </c>
      <c r="D102" s="11">
        <v>16</v>
      </c>
      <c r="E102" s="11">
        <v>16</v>
      </c>
      <c r="F102" s="12">
        <v>1</v>
      </c>
      <c r="G102" s="5">
        <f>_xlfn.RANK.EQ(VLOOKUP($A102,Rooke_Full_Seaosn[[Name]:[WHIP]], 6, FALSE),Rooke_Full_Seaosn[W],0)</f>
        <v>610</v>
      </c>
      <c r="H102" s="5">
        <f>_xlfn.RANK.EQ(VLOOKUP($A102,Rooke_Full_Seaosn[[Name]:[WHIP]], 7, FALSE),Rooke_Full_Seaosn[L],1)</f>
        <v>45</v>
      </c>
      <c r="I102" s="11">
        <f>_xlfn.RANK.EQ(VLOOKUP($A102,Rooke_Full_Seaosn[[Name]:[WHIP]], 8, FALSE),Rooke_Full_Seaosn[SV],0)</f>
        <v>225</v>
      </c>
      <c r="J102" s="11">
        <f>_xlfn.RANK.EQ(VLOOKUP($A102,Rooke_Full_Seaosn[[Name]:[WHIP]], 9, FALSE),Rooke_Full_Seaosn[IP],0)</f>
        <v>1113</v>
      </c>
      <c r="K102" s="5">
        <f>_xlfn.RANK.EQ(VLOOKUP($A102,Rooke_Full_Seaosn[[Name]:[WHIP]], 10, FALSE),Rooke_Full_Seaosn[SO],0)</f>
        <v>1099</v>
      </c>
      <c r="L102" s="5">
        <f>_xlfn.RANK.EQ(VLOOKUP($A102,Rooke_Full_Seaosn[[Name]:[WHIP]], 11, FALSE),Rooke_Full_Seaosn[K/9],0)</f>
        <v>887</v>
      </c>
      <c r="M102" s="5">
        <f>_xlfn.RANK.EQ(VLOOKUP($A102,Rooke_Full_Seaosn[[Name]:[WHIP]], 12, FALSE),Rooke_Full_Seaosn[BB/9],1)</f>
        <v>45</v>
      </c>
      <c r="N102" s="11">
        <f>_xlfn.RANK.EQ(VLOOKUP($A102,Rooke_Full_Seaosn[[Name]:[WHIP]], 13, FALSE),Rooke_Full_Seaosn[HR/9],1)</f>
        <v>291</v>
      </c>
      <c r="O102" s="5">
        <f>_xlfn.RANK.EQ(VLOOKUP($A102,Rooke_Full_Seaosn[[Name]:[WHIP]], 14, FALSE),Rooke_Full_Seaosn[AVG],1)</f>
        <v>427</v>
      </c>
      <c r="P102" s="11">
        <f>_xlfn.RANK.EQ(VLOOKUP($A102,Rooke_Full_Seaosn[[Name]:[WHIP]], 15, FALSE),Rooke_Full_Seaosn[BABIP],1)</f>
        <v>554</v>
      </c>
      <c r="Q102" s="5">
        <f>_xlfn.RANK.EQ(VLOOKUP($A102,Rooke_Full_Seaosn[[Name]:[WHIP]], 16, FALSE),Rooke_Full_Seaosn[ERA],1)</f>
        <v>59</v>
      </c>
      <c r="R102" s="11">
        <f>_xlfn.RANK.EQ(VLOOKUP($A102,Rooke_Full_Seaosn[[Name]:[WHIP]], 17, FALSE),Rooke_Full_Seaosn[FIP],1)</f>
        <v>183</v>
      </c>
      <c r="S102" s="5">
        <f>_xlfn.RANK.EQ(VLOOKUP($A102,Rooke_Full_Seaosn[[Name]:[WHIP]], 18,FALSE),Rooke_Full_Seaosn[WAR],0)</f>
        <v>519</v>
      </c>
      <c r="T102" s="5">
        <f>_xlfn.RANK.EQ(VLOOKUP($A102,Rooke_Full_Seaosn[[Name]:[WHIP]], 19, FALSE),Rooke_Full_Seaosn[WAR/162],0)</f>
        <v>125</v>
      </c>
      <c r="U102" s="5">
        <f>_xlfn.RANK.EQ(VLOOKUP($A102,Rooke_Full_Seaosn[[Name]:[WHIP]], 20, FALSE),Rooke_Full_Seaosn[WHIP],1)</f>
        <v>69</v>
      </c>
      <c r="V1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205.72555958722813</v>
      </c>
    </row>
    <row r="103" spans="1:22" x14ac:dyDescent="0.45">
      <c r="A103" s="11" t="s">
        <v>898</v>
      </c>
      <c r="B103" s="11">
        <v>1934</v>
      </c>
      <c r="C103" s="11" t="str">
        <f>VLOOKUP(Table10[[#This Row],[Name]], Rooke_Full_Seaosn[[Name]:[Team]], 2, FALSE)</f>
        <v>PHI</v>
      </c>
      <c r="D103" s="11">
        <v>17</v>
      </c>
      <c r="E103" s="11">
        <v>13</v>
      </c>
      <c r="F103" s="12">
        <v>0.76470588235294112</v>
      </c>
      <c r="G103" s="5">
        <f>_xlfn.RANK.EQ(VLOOKUP($A103,Rooke_Full_Seaosn[[Name]:[WHIP]], 6, FALSE),Rooke_Full_Seaosn[W],0)</f>
        <v>14</v>
      </c>
      <c r="H103" s="5">
        <f>_xlfn.RANK.EQ(VLOOKUP($A103,Rooke_Full_Seaosn[[Name]:[WHIP]], 7, FALSE),Rooke_Full_Seaosn[L],1)</f>
        <v>1680</v>
      </c>
      <c r="I103" s="11">
        <f>_xlfn.RANK.EQ(VLOOKUP($A103,Rooke_Full_Seaosn[[Name]:[WHIP]], 8, FALSE),Rooke_Full_Seaosn[SV],0)</f>
        <v>2</v>
      </c>
      <c r="J103" s="11">
        <f>_xlfn.RANK.EQ(VLOOKUP($A103,Rooke_Full_Seaosn[[Name]:[WHIP]], 9, FALSE),Rooke_Full_Seaosn[IP],0)</f>
        <v>7</v>
      </c>
      <c r="K103" s="5">
        <f>_xlfn.RANK.EQ(VLOOKUP($A103,Rooke_Full_Seaosn[[Name]:[WHIP]], 10, FALSE),Rooke_Full_Seaosn[SO],0)</f>
        <v>338</v>
      </c>
      <c r="L103" s="5">
        <f>_xlfn.RANK.EQ(VLOOKUP($A103,Rooke_Full_Seaosn[[Name]:[WHIP]], 11, FALSE),Rooke_Full_Seaosn[K/9],0)</f>
        <v>1481</v>
      </c>
      <c r="M103" s="5">
        <f>_xlfn.RANK.EQ(VLOOKUP($A103,Rooke_Full_Seaosn[[Name]:[WHIP]], 12, FALSE),Rooke_Full_Seaosn[BB/9],1)</f>
        <v>96</v>
      </c>
      <c r="N103" s="11">
        <f>_xlfn.RANK.EQ(VLOOKUP($A103,Rooke_Full_Seaosn[[Name]:[WHIP]], 13, FALSE),Rooke_Full_Seaosn[HR/9],1)</f>
        <v>310</v>
      </c>
      <c r="O103" s="5">
        <f>_xlfn.RANK.EQ(VLOOKUP($A103,Rooke_Full_Seaosn[[Name]:[WHIP]], 14, FALSE),Rooke_Full_Seaosn[AVG],1)</f>
        <v>1032</v>
      </c>
      <c r="P103" s="11">
        <f>_xlfn.RANK.EQ(VLOOKUP($A103,Rooke_Full_Seaosn[[Name]:[WHIP]], 15, FALSE),Rooke_Full_Seaosn[BABIP],1)</f>
        <v>817</v>
      </c>
      <c r="Q103" s="5">
        <f>_xlfn.RANK.EQ(VLOOKUP($A103,Rooke_Full_Seaosn[[Name]:[WHIP]], 16, FALSE),Rooke_Full_Seaosn[ERA],1)</f>
        <v>191</v>
      </c>
      <c r="R103" s="11">
        <f>_xlfn.RANK.EQ(VLOOKUP($A103,Rooke_Full_Seaosn[[Name]:[WHIP]], 17, FALSE),Rooke_Full_Seaosn[FIP],1)</f>
        <v>517</v>
      </c>
      <c r="S103" s="5">
        <f>_xlfn.RANK.EQ(VLOOKUP($A103,Rooke_Full_Seaosn[[Name]:[WHIP]], 18,FALSE),Rooke_Full_Seaosn[WAR],0)</f>
        <v>7</v>
      </c>
      <c r="T103" s="5">
        <f>_xlfn.RANK.EQ(VLOOKUP($A103,Rooke_Full_Seaosn[[Name]:[WHIP]], 19, FALSE),Rooke_Full_Seaosn[WAR/162],0)</f>
        <v>247</v>
      </c>
      <c r="U103" s="5">
        <f>_xlfn.RANK.EQ(VLOOKUP($A103,Rooke_Full_Seaosn[[Name]:[WHIP]], 20, FALSE),Rooke_Full_Seaosn[WHIP],1)</f>
        <v>387</v>
      </c>
      <c r="V1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207.65382401928417</v>
      </c>
    </row>
    <row r="104" spans="1:22" x14ac:dyDescent="0.45">
      <c r="A104" s="11" t="s">
        <v>757</v>
      </c>
      <c r="B104" s="11">
        <v>1941</v>
      </c>
      <c r="C104" s="11" t="str">
        <f>VLOOKUP(Table10[[#This Row],[Name]], Rooke_Full_Seaosn[[Name]:[Team]], 2, FALSE)</f>
        <v>STL</v>
      </c>
      <c r="D104" s="11">
        <v>31</v>
      </c>
      <c r="E104" s="11">
        <v>31</v>
      </c>
      <c r="F104" s="12">
        <v>1</v>
      </c>
      <c r="G104" s="5">
        <f>_xlfn.RANK.EQ(VLOOKUP($A104,Rooke_Full_Seaosn[[Name]:[WHIP]], 6, FALSE),Rooke_Full_Seaosn[W],0)</f>
        <v>889</v>
      </c>
      <c r="H104" s="5">
        <f>_xlfn.RANK.EQ(VLOOKUP($A104,Rooke_Full_Seaosn[[Name]:[WHIP]], 7, FALSE),Rooke_Full_Seaosn[L],1)</f>
        <v>45</v>
      </c>
      <c r="I104" s="11">
        <f>_xlfn.RANK.EQ(VLOOKUP($A104,Rooke_Full_Seaosn[[Name]:[WHIP]], 8, FALSE),Rooke_Full_Seaosn[SV],0)</f>
        <v>225</v>
      </c>
      <c r="J104" s="11">
        <f>_xlfn.RANK.EQ(VLOOKUP($A104,Rooke_Full_Seaosn[[Name]:[WHIP]], 9, FALSE),Rooke_Full_Seaosn[IP],0)</f>
        <v>1247</v>
      </c>
      <c r="K104" s="5">
        <f>_xlfn.RANK.EQ(VLOOKUP($A104,Rooke_Full_Seaosn[[Name]:[WHIP]], 10, FALSE),Rooke_Full_Seaosn[SO],0)</f>
        <v>1335</v>
      </c>
      <c r="L104" s="5">
        <f>_xlfn.RANK.EQ(VLOOKUP($A104,Rooke_Full_Seaosn[[Name]:[WHIP]], 11, FALSE),Rooke_Full_Seaosn[K/9],0)</f>
        <v>1048</v>
      </c>
      <c r="M104" s="5">
        <f>_xlfn.RANK.EQ(VLOOKUP($A104,Rooke_Full_Seaosn[[Name]:[WHIP]], 12, FALSE),Rooke_Full_Seaosn[BB/9],1)</f>
        <v>921</v>
      </c>
      <c r="N104" s="11">
        <f>_xlfn.RANK.EQ(VLOOKUP($A104,Rooke_Full_Seaosn[[Name]:[WHIP]], 13, FALSE),Rooke_Full_Seaosn[HR/9],1)</f>
        <v>26</v>
      </c>
      <c r="O104" s="5">
        <f>_xlfn.RANK.EQ(VLOOKUP($A104,Rooke_Full_Seaosn[[Name]:[WHIP]], 14, FALSE),Rooke_Full_Seaosn[AVG],1)</f>
        <v>73</v>
      </c>
      <c r="P104" s="11">
        <f>_xlfn.RANK.EQ(VLOOKUP($A104,Rooke_Full_Seaosn[[Name]:[WHIP]], 15, FALSE),Rooke_Full_Seaosn[BABIP],1)</f>
        <v>80</v>
      </c>
      <c r="Q104" s="5">
        <f>_xlfn.RANK.EQ(VLOOKUP($A104,Rooke_Full_Seaosn[[Name]:[WHIP]], 16, FALSE),Rooke_Full_Seaosn[ERA],1)</f>
        <v>9</v>
      </c>
      <c r="R104" s="11">
        <f>_xlfn.RANK.EQ(VLOOKUP($A104,Rooke_Full_Seaosn[[Name]:[WHIP]], 17, FALSE),Rooke_Full_Seaosn[FIP],1)</f>
        <v>75</v>
      </c>
      <c r="S104" s="5">
        <f>_xlfn.RANK.EQ(VLOOKUP($A104,Rooke_Full_Seaosn[[Name]:[WHIP]], 18,FALSE),Rooke_Full_Seaosn[WAR],0)</f>
        <v>594</v>
      </c>
      <c r="T104" s="5">
        <f>_xlfn.RANK.EQ(VLOOKUP($A104,Rooke_Full_Seaosn[[Name]:[WHIP]], 19, FALSE),Rooke_Full_Seaosn[WAR/162],0)</f>
        <v>41</v>
      </c>
      <c r="U104" s="5">
        <f>_xlfn.RANK.EQ(VLOOKUP($A104,Rooke_Full_Seaosn[[Name]:[WHIP]], 20, FALSE),Rooke_Full_Seaosn[WHIP],1)</f>
        <v>186</v>
      </c>
      <c r="V1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208.25071773590543</v>
      </c>
    </row>
    <row r="105" spans="1:22" x14ac:dyDescent="0.45">
      <c r="A105" s="11" t="s">
        <v>849</v>
      </c>
      <c r="B105" s="11">
        <v>2008</v>
      </c>
      <c r="C105" s="11" t="str">
        <f>VLOOKUP(Table10[[#This Row],[Name]], Rooke_Full_Seaosn[[Name]:[Team]], 2, FALSE)</f>
        <v>NYY</v>
      </c>
      <c r="D105" s="11">
        <v>36</v>
      </c>
      <c r="E105" s="11">
        <v>33</v>
      </c>
      <c r="F105" s="12">
        <v>0.91666666666666663</v>
      </c>
      <c r="G105" s="5">
        <f>_xlfn.RANK.EQ(VLOOKUP($A105,Rooke_Full_Seaosn[[Name]:[WHIP]], 6, FALSE),Rooke_Full_Seaosn[W],0)</f>
        <v>1282</v>
      </c>
      <c r="H105" s="5">
        <f>_xlfn.RANK.EQ(VLOOKUP($A105,Rooke_Full_Seaosn[[Name]:[WHIP]], 7, FALSE),Rooke_Full_Seaosn[L],1)</f>
        <v>7</v>
      </c>
      <c r="I105" s="11">
        <f>_xlfn.RANK.EQ(VLOOKUP($A105,Rooke_Full_Seaosn[[Name]:[WHIP]], 8, FALSE),Rooke_Full_Seaosn[SV],0)</f>
        <v>225</v>
      </c>
      <c r="J105" s="11">
        <f>_xlfn.RANK.EQ(VLOOKUP($A105,Rooke_Full_Seaosn[[Name]:[WHIP]], 9, FALSE),Rooke_Full_Seaosn[IP],0)</f>
        <v>1335</v>
      </c>
      <c r="K105" s="5">
        <f>_xlfn.RANK.EQ(VLOOKUP($A105,Rooke_Full_Seaosn[[Name]:[WHIP]], 10, FALSE),Rooke_Full_Seaosn[SO],0)</f>
        <v>593</v>
      </c>
      <c r="L105" s="5">
        <f>_xlfn.RANK.EQ(VLOOKUP($A105,Rooke_Full_Seaosn[[Name]:[WHIP]], 11, FALSE),Rooke_Full_Seaosn[K/9],0)</f>
        <v>35</v>
      </c>
      <c r="M105" s="5">
        <f>_xlfn.RANK.EQ(VLOOKUP($A105,Rooke_Full_Seaosn[[Name]:[WHIP]], 12, FALSE),Rooke_Full_Seaosn[BB/9],1)</f>
        <v>909</v>
      </c>
      <c r="N105" s="11">
        <f>_xlfn.RANK.EQ(VLOOKUP($A105,Rooke_Full_Seaosn[[Name]:[WHIP]], 13, FALSE),Rooke_Full_Seaosn[HR/9],1)</f>
        <v>430</v>
      </c>
      <c r="O105" s="5">
        <f>_xlfn.RANK.EQ(VLOOKUP($A105,Rooke_Full_Seaosn[[Name]:[WHIP]], 14, FALSE),Rooke_Full_Seaosn[AVG],1)</f>
        <v>499</v>
      </c>
      <c r="P105" s="11">
        <f>_xlfn.RANK.EQ(VLOOKUP($A105,Rooke_Full_Seaosn[[Name]:[WHIP]], 15, FALSE),Rooke_Full_Seaosn[BABIP],1)</f>
        <v>1560</v>
      </c>
      <c r="Q105" s="5">
        <f>_xlfn.RANK.EQ(VLOOKUP($A105,Rooke_Full_Seaosn[[Name]:[WHIP]], 16, FALSE),Rooke_Full_Seaosn[ERA],1)</f>
        <v>125</v>
      </c>
      <c r="R105" s="11">
        <f>_xlfn.RANK.EQ(VLOOKUP($A105,Rooke_Full_Seaosn[[Name]:[WHIP]], 17, FALSE),Rooke_Full_Seaosn[FIP],1)</f>
        <v>56</v>
      </c>
      <c r="S105" s="5">
        <f>_xlfn.RANK.EQ(VLOOKUP($A105,Rooke_Full_Seaosn[[Name]:[WHIP]], 18,FALSE),Rooke_Full_Seaosn[WAR],0)</f>
        <v>449</v>
      </c>
      <c r="T105" s="5">
        <f>_xlfn.RANK.EQ(VLOOKUP($A105,Rooke_Full_Seaosn[[Name]:[WHIP]], 19, FALSE),Rooke_Full_Seaosn[WAR/162],0)</f>
        <v>63</v>
      </c>
      <c r="U105" s="5">
        <f>_xlfn.RANK.EQ(VLOOKUP($A105,Rooke_Full_Seaosn[[Name]:[WHIP]], 20, FALSE),Rooke_Full_Seaosn[WHIP],1)</f>
        <v>535</v>
      </c>
      <c r="V1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209.10402460605033</v>
      </c>
    </row>
    <row r="106" spans="1:22" x14ac:dyDescent="0.45">
      <c r="A106" s="11" t="s">
        <v>825</v>
      </c>
      <c r="B106" s="11">
        <v>1944</v>
      </c>
      <c r="C106" s="11" t="str">
        <f>VLOOKUP(Table10[[#This Row],[Name]], Rooke_Full_Seaosn[[Name]:[Team]], 2, FALSE)</f>
        <v>STL</v>
      </c>
      <c r="D106" s="11">
        <v>14</v>
      </c>
      <c r="E106" s="11">
        <v>14</v>
      </c>
      <c r="F106" s="12">
        <v>1</v>
      </c>
      <c r="G106" s="5">
        <f>_xlfn.RANK.EQ(VLOOKUP($A106,Rooke_Full_Seaosn[[Name]:[WHIP]], 6, FALSE),Rooke_Full_Seaosn[W],0)</f>
        <v>36</v>
      </c>
      <c r="H106" s="5">
        <f>_xlfn.RANK.EQ(VLOOKUP($A106,Rooke_Full_Seaosn[[Name]:[WHIP]], 7, FALSE),Rooke_Full_Seaosn[L],1)</f>
        <v>298</v>
      </c>
      <c r="I106" s="11">
        <f>_xlfn.RANK.EQ(VLOOKUP($A106,Rooke_Full_Seaosn[[Name]:[WHIP]], 8, FALSE),Rooke_Full_Seaosn[SV],0)</f>
        <v>225</v>
      </c>
      <c r="J106" s="11">
        <f>_xlfn.RANK.EQ(VLOOKUP($A106,Rooke_Full_Seaosn[[Name]:[WHIP]], 9, FALSE),Rooke_Full_Seaosn[IP],0)</f>
        <v>130</v>
      </c>
      <c r="K106" s="5">
        <f>_xlfn.RANK.EQ(VLOOKUP($A106,Rooke_Full_Seaosn[[Name]:[WHIP]], 10, FALSE),Rooke_Full_Seaosn[SO],0)</f>
        <v>658</v>
      </c>
      <c r="L106" s="5">
        <f>_xlfn.RANK.EQ(VLOOKUP($A106,Rooke_Full_Seaosn[[Name]:[WHIP]], 11, FALSE),Rooke_Full_Seaosn[K/9],0)</f>
        <v>1526</v>
      </c>
      <c r="M106" s="5">
        <f>_xlfn.RANK.EQ(VLOOKUP($A106,Rooke_Full_Seaosn[[Name]:[WHIP]], 12, FALSE),Rooke_Full_Seaosn[BB/9],1)</f>
        <v>149</v>
      </c>
      <c r="N106" s="11">
        <f>_xlfn.RANK.EQ(VLOOKUP($A106,Rooke_Full_Seaosn[[Name]:[WHIP]], 13, FALSE),Rooke_Full_Seaosn[HR/9],1)</f>
        <v>389</v>
      </c>
      <c r="O106" s="5">
        <f>_xlfn.RANK.EQ(VLOOKUP($A106,Rooke_Full_Seaosn[[Name]:[WHIP]], 14, FALSE),Rooke_Full_Seaosn[AVG],1)</f>
        <v>227</v>
      </c>
      <c r="P106" s="11">
        <f>_xlfn.RANK.EQ(VLOOKUP($A106,Rooke_Full_Seaosn[[Name]:[WHIP]], 15, FALSE),Rooke_Full_Seaosn[BABIP],1)</f>
        <v>74</v>
      </c>
      <c r="Q106" s="5">
        <f>_xlfn.RANK.EQ(VLOOKUP($A106,Rooke_Full_Seaosn[[Name]:[WHIP]], 16, FALSE),Rooke_Full_Seaosn[ERA],1)</f>
        <v>91</v>
      </c>
      <c r="R106" s="11">
        <f>_xlfn.RANK.EQ(VLOOKUP($A106,Rooke_Full_Seaosn[[Name]:[WHIP]], 17, FALSE),Rooke_Full_Seaosn[FIP],1)</f>
        <v>260</v>
      </c>
      <c r="S106" s="5">
        <f>_xlfn.RANK.EQ(VLOOKUP($A106,Rooke_Full_Seaosn[[Name]:[WHIP]], 18,FALSE),Rooke_Full_Seaosn[WAR],0)</f>
        <v>176</v>
      </c>
      <c r="T106" s="5">
        <f>_xlfn.RANK.EQ(VLOOKUP($A106,Rooke_Full_Seaosn[[Name]:[WHIP]], 19, FALSE),Rooke_Full_Seaosn[WAR/162],0)</f>
        <v>551</v>
      </c>
      <c r="U106" s="5">
        <f>_xlfn.RANK.EQ(VLOOKUP($A106,Rooke_Full_Seaosn[[Name]:[WHIP]], 20, FALSE),Rooke_Full_Seaosn[WHIP],1)</f>
        <v>50</v>
      </c>
      <c r="V1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209.22746737368993</v>
      </c>
    </row>
    <row r="107" spans="1:22" x14ac:dyDescent="0.45">
      <c r="A107" s="11" t="s">
        <v>768</v>
      </c>
      <c r="B107" s="11">
        <v>1968</v>
      </c>
      <c r="C107" s="11" t="str">
        <f>VLOOKUP(Table10[[#This Row],[Name]], Rooke_Full_Seaosn[[Name]:[Team]], 2, FALSE)</f>
        <v>CAL</v>
      </c>
      <c r="D107" s="11">
        <v>15</v>
      </c>
      <c r="E107" s="11">
        <v>15</v>
      </c>
      <c r="F107" s="12">
        <v>1</v>
      </c>
      <c r="G107" s="5">
        <f>_xlfn.RANK.EQ(VLOOKUP($A107,Rooke_Full_Seaosn[[Name]:[WHIP]], 6, FALSE),Rooke_Full_Seaosn[W],0)</f>
        <v>889</v>
      </c>
      <c r="H107" s="5">
        <f>_xlfn.RANK.EQ(VLOOKUP($A107,Rooke_Full_Seaosn[[Name]:[WHIP]], 7, FALSE),Rooke_Full_Seaosn[L],1)</f>
        <v>695</v>
      </c>
      <c r="I107" s="11">
        <f>_xlfn.RANK.EQ(VLOOKUP($A107,Rooke_Full_Seaosn[[Name]:[WHIP]], 8, FALSE),Rooke_Full_Seaosn[SV],0)</f>
        <v>225</v>
      </c>
      <c r="J107" s="11">
        <f>_xlfn.RANK.EQ(VLOOKUP($A107,Rooke_Full_Seaosn[[Name]:[WHIP]], 9, FALSE),Rooke_Full_Seaosn[IP],0)</f>
        <v>875</v>
      </c>
      <c r="K107" s="5">
        <f>_xlfn.RANK.EQ(VLOOKUP($A107,Rooke_Full_Seaosn[[Name]:[WHIP]], 10, FALSE),Rooke_Full_Seaosn[SO],0)</f>
        <v>898</v>
      </c>
      <c r="L107" s="5">
        <f>_xlfn.RANK.EQ(VLOOKUP($A107,Rooke_Full_Seaosn[[Name]:[WHIP]], 11, FALSE),Rooke_Full_Seaosn[K/9],0)</f>
        <v>950</v>
      </c>
      <c r="M107" s="5">
        <f>_xlfn.RANK.EQ(VLOOKUP($A107,Rooke_Full_Seaosn[[Name]:[WHIP]], 12, FALSE),Rooke_Full_Seaosn[BB/9],1)</f>
        <v>324</v>
      </c>
      <c r="N107" s="11">
        <f>_xlfn.RANK.EQ(VLOOKUP($A107,Rooke_Full_Seaosn[[Name]:[WHIP]], 13, FALSE),Rooke_Full_Seaosn[HR/9],1)</f>
        <v>297</v>
      </c>
      <c r="O107" s="5">
        <f>_xlfn.RANK.EQ(VLOOKUP($A107,Rooke_Full_Seaosn[[Name]:[WHIP]], 14, FALSE),Rooke_Full_Seaosn[AVG],1)</f>
        <v>14</v>
      </c>
      <c r="P107" s="11">
        <f>_xlfn.RANK.EQ(VLOOKUP($A107,Rooke_Full_Seaosn[[Name]:[WHIP]], 15, FALSE),Rooke_Full_Seaosn[BABIP],1)</f>
        <v>12</v>
      </c>
      <c r="Q107" s="5">
        <f>_xlfn.RANK.EQ(VLOOKUP($A107,Rooke_Full_Seaosn[[Name]:[WHIP]], 16, FALSE),Rooke_Full_Seaosn[ERA],1)</f>
        <v>25</v>
      </c>
      <c r="R107" s="11">
        <f>_xlfn.RANK.EQ(VLOOKUP($A107,Rooke_Full_Seaosn[[Name]:[WHIP]], 17, FALSE),Rooke_Full_Seaosn[FIP],1)</f>
        <v>57</v>
      </c>
      <c r="S107" s="5">
        <f>_xlfn.RANK.EQ(VLOOKUP($A107,Rooke_Full_Seaosn[[Name]:[WHIP]], 18,FALSE),Rooke_Full_Seaosn[WAR],0)</f>
        <v>679</v>
      </c>
      <c r="T107" s="5">
        <f>_xlfn.RANK.EQ(VLOOKUP($A107,Rooke_Full_Seaosn[[Name]:[WHIP]], 19, FALSE),Rooke_Full_Seaosn[WAR/162],0)</f>
        <v>399</v>
      </c>
      <c r="U107" s="5">
        <f>_xlfn.RANK.EQ(VLOOKUP($A107,Rooke_Full_Seaosn[[Name]:[WHIP]], 20, FALSE),Rooke_Full_Seaosn[WHIP],1)</f>
        <v>10</v>
      </c>
      <c r="V1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209.37953125694978</v>
      </c>
    </row>
    <row r="108" spans="1:22" x14ac:dyDescent="0.45">
      <c r="A108" s="11" t="s">
        <v>148</v>
      </c>
      <c r="B108" s="11">
        <v>2011</v>
      </c>
      <c r="C108" s="11" t="str">
        <f>VLOOKUP(Table10[[#This Row],[Name]], Rooke_Full_Seaosn[[Name]:[Team]], 2, FALSE)</f>
        <v>ATL</v>
      </c>
      <c r="D108" s="11">
        <v>20</v>
      </c>
      <c r="E108" s="11">
        <v>19</v>
      </c>
      <c r="F108" s="12">
        <v>0.95</v>
      </c>
      <c r="G108" s="5">
        <f>_xlfn.RANK.EQ(VLOOKUP($A108,Rooke_Full_Seaosn[[Name]:[WHIP]], 6, FALSE),Rooke_Full_Seaosn[W],0)</f>
        <v>610</v>
      </c>
      <c r="H108" s="5">
        <f>_xlfn.RANK.EQ(VLOOKUP($A108,Rooke_Full_Seaosn[[Name]:[WHIP]], 7, FALSE),Rooke_Full_Seaosn[L],1)</f>
        <v>147</v>
      </c>
      <c r="I108" s="11">
        <f>_xlfn.RANK.EQ(VLOOKUP($A108,Rooke_Full_Seaosn[[Name]:[WHIP]], 8, FALSE),Rooke_Full_Seaosn[SV],0)</f>
        <v>225</v>
      </c>
      <c r="J108" s="11">
        <f>_xlfn.RANK.EQ(VLOOKUP($A108,Rooke_Full_Seaosn[[Name]:[WHIP]], 9, FALSE),Rooke_Full_Seaosn[IP],0)</f>
        <v>509</v>
      </c>
      <c r="K108" s="5">
        <f>_xlfn.RANK.EQ(VLOOKUP($A108,Rooke_Full_Seaosn[[Name]:[WHIP]], 10, FALSE),Rooke_Full_Seaosn[SO],0)</f>
        <v>39</v>
      </c>
      <c r="L108" s="5">
        <f>_xlfn.RANK.EQ(VLOOKUP($A108,Rooke_Full_Seaosn[[Name]:[WHIP]], 11, FALSE),Rooke_Full_Seaosn[K/9],0)</f>
        <v>22</v>
      </c>
      <c r="M108" s="5">
        <f>_xlfn.RANK.EQ(VLOOKUP($A108,Rooke_Full_Seaosn[[Name]:[WHIP]], 12, FALSE),Rooke_Full_Seaosn[BB/9],1)</f>
        <v>557</v>
      </c>
      <c r="N108" s="11">
        <f>_xlfn.RANK.EQ(VLOOKUP($A108,Rooke_Full_Seaosn[[Name]:[WHIP]], 13, FALSE),Rooke_Full_Seaosn[HR/9],1)</f>
        <v>1061</v>
      </c>
      <c r="O108" s="5">
        <f>_xlfn.RANK.EQ(VLOOKUP($A108,Rooke_Full_Seaosn[[Name]:[WHIP]], 14, FALSE),Rooke_Full_Seaosn[AVG],1)</f>
        <v>318</v>
      </c>
      <c r="P108" s="11">
        <f>_xlfn.RANK.EQ(VLOOKUP($A108,Rooke_Full_Seaosn[[Name]:[WHIP]], 15, FALSE),Rooke_Full_Seaosn[BABIP],1)</f>
        <v>1310</v>
      </c>
      <c r="Q108" s="5">
        <f>_xlfn.RANK.EQ(VLOOKUP($A108,Rooke_Full_Seaosn[[Name]:[WHIP]], 16, FALSE),Rooke_Full_Seaosn[ERA],1)</f>
        <v>555</v>
      </c>
      <c r="R108" s="11">
        <f>_xlfn.RANK.EQ(VLOOKUP($A108,Rooke_Full_Seaosn[[Name]:[WHIP]], 17, FALSE),Rooke_Full_Seaosn[FIP],1)</f>
        <v>129</v>
      </c>
      <c r="S108" s="5">
        <f>_xlfn.RANK.EQ(VLOOKUP($A108,Rooke_Full_Seaosn[[Name]:[WHIP]], 18,FALSE),Rooke_Full_Seaosn[WAR],0)</f>
        <v>253</v>
      </c>
      <c r="T108" s="5">
        <f>_xlfn.RANK.EQ(VLOOKUP($A108,Rooke_Full_Seaosn[[Name]:[WHIP]], 19, FALSE),Rooke_Full_Seaosn[WAR/162],0)</f>
        <v>326</v>
      </c>
      <c r="U108" s="5">
        <f>_xlfn.RANK.EQ(VLOOKUP($A108,Rooke_Full_Seaosn[[Name]:[WHIP]], 20, FALSE),Rooke_Full_Seaosn[WHIP],1)</f>
        <v>268</v>
      </c>
      <c r="V1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210.04786284326565</v>
      </c>
    </row>
    <row r="109" spans="1:22" x14ac:dyDescent="0.45">
      <c r="A109" s="11" t="s">
        <v>1006</v>
      </c>
      <c r="B109" s="11">
        <v>2014</v>
      </c>
      <c r="C109" s="11" t="str">
        <f>VLOOKUP(Table10[[#This Row],[Name]], Rooke_Full_Seaosn[[Name]:[Team]], 2, FALSE)</f>
        <v>TOR</v>
      </c>
      <c r="D109" s="11">
        <v>15</v>
      </c>
      <c r="E109" s="11">
        <v>12</v>
      </c>
      <c r="F109" s="12">
        <v>0.8</v>
      </c>
      <c r="G109" s="5">
        <f>_xlfn.RANK.EQ(VLOOKUP($A109,Rooke_Full_Seaosn[[Name]:[WHIP]], 6, FALSE),Rooke_Full_Seaosn[W],0)</f>
        <v>320</v>
      </c>
      <c r="H109" s="5">
        <f>_xlfn.RANK.EQ(VLOOKUP($A109,Rooke_Full_Seaosn[[Name]:[WHIP]], 7, FALSE),Rooke_Full_Seaosn[L],1)</f>
        <v>695</v>
      </c>
      <c r="I109" s="11">
        <f>_xlfn.RANK.EQ(VLOOKUP($A109,Rooke_Full_Seaosn[[Name]:[WHIP]], 8, FALSE),Rooke_Full_Seaosn[SV],0)</f>
        <v>225</v>
      </c>
      <c r="J109" s="11">
        <f>_xlfn.RANK.EQ(VLOOKUP($A109,Rooke_Full_Seaosn[[Name]:[WHIP]], 9, FALSE),Rooke_Full_Seaosn[IP],0)</f>
        <v>682</v>
      </c>
      <c r="K109" s="5">
        <f>_xlfn.RANK.EQ(VLOOKUP($A109,Rooke_Full_Seaosn[[Name]:[WHIP]], 10, FALSE),Rooke_Full_Seaosn[SO],0)</f>
        <v>309</v>
      </c>
      <c r="L109" s="5">
        <f>_xlfn.RANK.EQ(VLOOKUP($A109,Rooke_Full_Seaosn[[Name]:[WHIP]], 11, FALSE),Rooke_Full_Seaosn[K/9],0)</f>
        <v>259</v>
      </c>
      <c r="M109" s="5">
        <f>_xlfn.RANK.EQ(VLOOKUP($A109,Rooke_Full_Seaosn[[Name]:[WHIP]], 12, FALSE),Rooke_Full_Seaosn[BB/9],1)</f>
        <v>114</v>
      </c>
      <c r="N109" s="11">
        <f>_xlfn.RANK.EQ(VLOOKUP($A109,Rooke_Full_Seaosn[[Name]:[WHIP]], 13, FALSE),Rooke_Full_Seaosn[HR/9],1)</f>
        <v>293</v>
      </c>
      <c r="O109" s="5">
        <f>_xlfn.RANK.EQ(VLOOKUP($A109,Rooke_Full_Seaosn[[Name]:[WHIP]], 14, FALSE),Rooke_Full_Seaosn[AVG],1)</f>
        <v>486</v>
      </c>
      <c r="P109" s="11">
        <f>_xlfn.RANK.EQ(VLOOKUP($A109,Rooke_Full_Seaosn[[Name]:[WHIP]], 15, FALSE),Rooke_Full_Seaosn[BABIP],1)</f>
        <v>1184</v>
      </c>
      <c r="Q109" s="5">
        <f>_xlfn.RANK.EQ(VLOOKUP($A109,Rooke_Full_Seaosn[[Name]:[WHIP]], 16, FALSE),Rooke_Full_Seaosn[ERA],1)</f>
        <v>337</v>
      </c>
      <c r="R109" s="11">
        <f>_xlfn.RANK.EQ(VLOOKUP($A109,Rooke_Full_Seaosn[[Name]:[WHIP]], 17, FALSE),Rooke_Full_Seaosn[FIP],1)</f>
        <v>39</v>
      </c>
      <c r="S109" s="5">
        <f>_xlfn.RANK.EQ(VLOOKUP($A109,Rooke_Full_Seaosn[[Name]:[WHIP]], 18,FALSE),Rooke_Full_Seaosn[WAR],0)</f>
        <v>101</v>
      </c>
      <c r="T109" s="5">
        <f>_xlfn.RANK.EQ(VLOOKUP($A109,Rooke_Full_Seaosn[[Name]:[WHIP]], 19, FALSE),Rooke_Full_Seaosn[WAR/162],0)</f>
        <v>37</v>
      </c>
      <c r="U109" s="5">
        <f>_xlfn.RANK.EQ(VLOOKUP($A109,Rooke_Full_Seaosn[[Name]:[WHIP]], 20, FALSE),Rooke_Full_Seaosn[WHIP],1)</f>
        <v>151</v>
      </c>
      <c r="V1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212.47430106584198</v>
      </c>
    </row>
    <row r="110" spans="1:22" x14ac:dyDescent="0.45">
      <c r="A110" s="11" t="s">
        <v>420</v>
      </c>
      <c r="B110" s="11">
        <v>1972</v>
      </c>
      <c r="C110" s="11" t="str">
        <f>VLOOKUP(Table10[[#This Row],[Name]], Rooke_Full_Seaosn[[Name]:[Team]], 2, FALSE)</f>
        <v>CHC</v>
      </c>
      <c r="D110" s="11">
        <v>12</v>
      </c>
      <c r="E110" s="11">
        <v>7</v>
      </c>
      <c r="F110" s="12">
        <v>0.58333333333333337</v>
      </c>
      <c r="G110" s="5">
        <f>_xlfn.RANK.EQ(VLOOKUP($A110,Rooke_Full_Seaosn[[Name]:[WHIP]], 6, FALSE),Rooke_Full_Seaosn[W],0)</f>
        <v>320</v>
      </c>
      <c r="H110" s="5">
        <f>_xlfn.RANK.EQ(VLOOKUP($A110,Rooke_Full_Seaosn[[Name]:[WHIP]], 7, FALSE),Rooke_Full_Seaosn[L],1)</f>
        <v>1060</v>
      </c>
      <c r="I110" s="11">
        <f>_xlfn.RANK.EQ(VLOOKUP($A110,Rooke_Full_Seaosn[[Name]:[WHIP]], 8, FALSE),Rooke_Full_Seaosn[SV],0)</f>
        <v>225</v>
      </c>
      <c r="J110" s="11">
        <f>_xlfn.RANK.EQ(VLOOKUP($A110,Rooke_Full_Seaosn[[Name]:[WHIP]], 9, FALSE),Rooke_Full_Seaosn[IP],0)</f>
        <v>598</v>
      </c>
      <c r="K110" s="5">
        <f>_xlfn.RANK.EQ(VLOOKUP($A110,Rooke_Full_Seaosn[[Name]:[WHIP]], 10, FALSE),Rooke_Full_Seaosn[SO],0)</f>
        <v>451</v>
      </c>
      <c r="L110" s="5">
        <f>_xlfn.RANK.EQ(VLOOKUP($A110,Rooke_Full_Seaosn[[Name]:[WHIP]], 11, FALSE),Rooke_Full_Seaosn[K/9],0)</f>
        <v>626</v>
      </c>
      <c r="M110" s="5">
        <f>_xlfn.RANK.EQ(VLOOKUP($A110,Rooke_Full_Seaosn[[Name]:[WHIP]], 12, FALSE),Rooke_Full_Seaosn[BB/9],1)</f>
        <v>115</v>
      </c>
      <c r="N110" s="11">
        <f>_xlfn.RANK.EQ(VLOOKUP($A110,Rooke_Full_Seaosn[[Name]:[WHIP]], 13, FALSE),Rooke_Full_Seaosn[HR/9],1)</f>
        <v>65</v>
      </c>
      <c r="O110" s="5">
        <f>_xlfn.RANK.EQ(VLOOKUP($A110,Rooke_Full_Seaosn[[Name]:[WHIP]], 14, FALSE),Rooke_Full_Seaosn[AVG],1)</f>
        <v>796</v>
      </c>
      <c r="P110" s="11">
        <f>_xlfn.RANK.EQ(VLOOKUP($A110,Rooke_Full_Seaosn[[Name]:[WHIP]], 15, FALSE),Rooke_Full_Seaosn[BABIP],1)</f>
        <v>1281</v>
      </c>
      <c r="Q110" s="5">
        <f>_xlfn.RANK.EQ(VLOOKUP($A110,Rooke_Full_Seaosn[[Name]:[WHIP]], 16, FALSE),Rooke_Full_Seaosn[ERA],1)</f>
        <v>183</v>
      </c>
      <c r="R110" s="11">
        <f>_xlfn.RANK.EQ(VLOOKUP($A110,Rooke_Full_Seaosn[[Name]:[WHIP]], 17, FALSE),Rooke_Full_Seaosn[FIP],1)</f>
        <v>4</v>
      </c>
      <c r="S110" s="5">
        <f>_xlfn.RANK.EQ(VLOOKUP($A110,Rooke_Full_Seaosn[[Name]:[WHIP]], 18,FALSE),Rooke_Full_Seaosn[WAR],0)</f>
        <v>31</v>
      </c>
      <c r="T110" s="5">
        <f>_xlfn.RANK.EQ(VLOOKUP($A110,Rooke_Full_Seaosn[[Name]:[WHIP]], 19, FALSE),Rooke_Full_Seaosn[WAR/162],0)</f>
        <v>14</v>
      </c>
      <c r="U110" s="5">
        <f>_xlfn.RANK.EQ(VLOOKUP($A110,Rooke_Full_Seaosn[[Name]:[WHIP]], 20, FALSE),Rooke_Full_Seaosn[WHIP],1)</f>
        <v>276</v>
      </c>
      <c r="V1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212.99369749300297</v>
      </c>
    </row>
    <row r="111" spans="1:22" x14ac:dyDescent="0.45">
      <c r="A111" s="11" t="s">
        <v>162</v>
      </c>
      <c r="B111" s="11">
        <v>1975</v>
      </c>
      <c r="C111" s="11" t="str">
        <f>VLOOKUP(Table10[[#This Row],[Name]], Rooke_Full_Seaosn[[Name]:[Team]], 2, FALSE)</f>
        <v>PIT</v>
      </c>
      <c r="D111" s="11">
        <v>29</v>
      </c>
      <c r="E111" s="11">
        <v>29</v>
      </c>
      <c r="F111" s="12">
        <v>1</v>
      </c>
      <c r="G111" s="5">
        <f>_xlfn.RANK.EQ(VLOOKUP($A111,Rooke_Full_Seaosn[[Name]:[WHIP]], 6, FALSE),Rooke_Full_Seaosn[W],0)</f>
        <v>503</v>
      </c>
      <c r="H111" s="5">
        <f>_xlfn.RANK.EQ(VLOOKUP($A111,Rooke_Full_Seaosn[[Name]:[WHIP]], 7, FALSE),Rooke_Full_Seaosn[L],1)</f>
        <v>695</v>
      </c>
      <c r="I111" s="11">
        <f>_xlfn.RANK.EQ(VLOOKUP($A111,Rooke_Full_Seaosn[[Name]:[WHIP]], 8, FALSE),Rooke_Full_Seaosn[SV],0)</f>
        <v>225</v>
      </c>
      <c r="J111" s="11">
        <f>_xlfn.RANK.EQ(VLOOKUP($A111,Rooke_Full_Seaosn[[Name]:[WHIP]], 9, FALSE),Rooke_Full_Seaosn[IP],0)</f>
        <v>680</v>
      </c>
      <c r="K111" s="5">
        <f>_xlfn.RANK.EQ(VLOOKUP($A111,Rooke_Full_Seaosn[[Name]:[WHIP]], 10, FALSE),Rooke_Full_Seaosn[SO],0)</f>
        <v>375</v>
      </c>
      <c r="L111" s="5">
        <f>_xlfn.RANK.EQ(VLOOKUP($A111,Rooke_Full_Seaosn[[Name]:[WHIP]], 11, FALSE),Rooke_Full_Seaosn[K/9],0)</f>
        <v>378</v>
      </c>
      <c r="M111" s="5">
        <f>_xlfn.RANK.EQ(VLOOKUP($A111,Rooke_Full_Seaosn[[Name]:[WHIP]], 12, FALSE),Rooke_Full_Seaosn[BB/9],1)</f>
        <v>411</v>
      </c>
      <c r="N111" s="11">
        <f>_xlfn.RANK.EQ(VLOOKUP($A111,Rooke_Full_Seaosn[[Name]:[WHIP]], 13, FALSE),Rooke_Full_Seaosn[HR/9],1)</f>
        <v>497</v>
      </c>
      <c r="O111" s="5">
        <f>_xlfn.RANK.EQ(VLOOKUP($A111,Rooke_Full_Seaosn[[Name]:[WHIP]], 14, FALSE),Rooke_Full_Seaosn[AVG],1)</f>
        <v>79</v>
      </c>
      <c r="P111" s="11">
        <f>_xlfn.RANK.EQ(VLOOKUP($A111,Rooke_Full_Seaosn[[Name]:[WHIP]], 15, FALSE),Rooke_Full_Seaosn[BABIP],1)</f>
        <v>135</v>
      </c>
      <c r="Q111" s="5">
        <f>_xlfn.RANK.EQ(VLOOKUP($A111,Rooke_Full_Seaosn[[Name]:[WHIP]], 16, FALSE),Rooke_Full_Seaosn[ERA],1)</f>
        <v>126</v>
      </c>
      <c r="R111" s="11">
        <f>_xlfn.RANK.EQ(VLOOKUP($A111,Rooke_Full_Seaosn[[Name]:[WHIP]], 17, FALSE),Rooke_Full_Seaosn[FIP],1)</f>
        <v>42</v>
      </c>
      <c r="S111" s="5">
        <f>_xlfn.RANK.EQ(VLOOKUP($A111,Rooke_Full_Seaosn[[Name]:[WHIP]], 18,FALSE),Rooke_Full_Seaosn[WAR],0)</f>
        <v>198</v>
      </c>
      <c r="T111" s="5">
        <f>_xlfn.RANK.EQ(VLOOKUP($A111,Rooke_Full_Seaosn[[Name]:[WHIP]], 19, FALSE),Rooke_Full_Seaosn[WAR/162],0)</f>
        <v>68</v>
      </c>
      <c r="U111" s="5">
        <f>_xlfn.RANK.EQ(VLOOKUP($A111,Rooke_Full_Seaosn[[Name]:[WHIP]], 20, FALSE),Rooke_Full_Seaosn[WHIP],1)</f>
        <v>71</v>
      </c>
      <c r="V1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213.17426620601634</v>
      </c>
    </row>
    <row r="112" spans="1:22" x14ac:dyDescent="0.45">
      <c r="A112" s="11" t="s">
        <v>809</v>
      </c>
      <c r="B112" s="11">
        <v>1994</v>
      </c>
      <c r="C112" s="11" t="str">
        <f>VLOOKUP(Table10[[#This Row],[Name]], Rooke_Full_Seaosn[[Name]:[Team]], 2, FALSE)</f>
        <v>HOU</v>
      </c>
      <c r="D112" s="11">
        <v>22</v>
      </c>
      <c r="E112" s="11">
        <v>22</v>
      </c>
      <c r="F112" s="12">
        <v>1</v>
      </c>
      <c r="G112" s="5">
        <f>_xlfn.RANK.EQ(VLOOKUP($A112,Rooke_Full_Seaosn[[Name]:[WHIP]], 6, FALSE),Rooke_Full_Seaosn[W],0)</f>
        <v>889</v>
      </c>
      <c r="H112" s="5">
        <f>_xlfn.RANK.EQ(VLOOKUP($A112,Rooke_Full_Seaosn[[Name]:[WHIP]], 7, FALSE),Rooke_Full_Seaosn[L],1)</f>
        <v>298</v>
      </c>
      <c r="I112" s="11">
        <f>_xlfn.RANK.EQ(VLOOKUP($A112,Rooke_Full_Seaosn[[Name]:[WHIP]], 8, FALSE),Rooke_Full_Seaosn[SV],0)</f>
        <v>225</v>
      </c>
      <c r="J112" s="11">
        <f>_xlfn.RANK.EQ(VLOOKUP($A112,Rooke_Full_Seaosn[[Name]:[WHIP]], 9, FALSE),Rooke_Full_Seaosn[IP],0)</f>
        <v>990</v>
      </c>
      <c r="K112" s="5">
        <f>_xlfn.RANK.EQ(VLOOKUP($A112,Rooke_Full_Seaosn[[Name]:[WHIP]], 10, FALSE),Rooke_Full_Seaosn[SO],0)</f>
        <v>566</v>
      </c>
      <c r="L112" s="5">
        <f>_xlfn.RANK.EQ(VLOOKUP($A112,Rooke_Full_Seaosn[[Name]:[WHIP]], 11, FALSE),Rooke_Full_Seaosn[K/9],0)</f>
        <v>257</v>
      </c>
      <c r="M112" s="5">
        <f>_xlfn.RANK.EQ(VLOOKUP($A112,Rooke_Full_Seaosn[[Name]:[WHIP]], 12, FALSE),Rooke_Full_Seaosn[BB/9],1)</f>
        <v>23</v>
      </c>
      <c r="N112" s="11">
        <f>_xlfn.RANK.EQ(VLOOKUP($A112,Rooke_Full_Seaosn[[Name]:[WHIP]], 13, FALSE),Rooke_Full_Seaosn[HR/9],1)</f>
        <v>773</v>
      </c>
      <c r="O112" s="5">
        <f>_xlfn.RANK.EQ(VLOOKUP($A112,Rooke_Full_Seaosn[[Name]:[WHIP]], 14, FALSE),Rooke_Full_Seaosn[AVG],1)</f>
        <v>770</v>
      </c>
      <c r="P112" s="11">
        <f>_xlfn.RANK.EQ(VLOOKUP($A112,Rooke_Full_Seaosn[[Name]:[WHIP]], 15, FALSE),Rooke_Full_Seaosn[BABIP],1)</f>
        <v>1287</v>
      </c>
      <c r="Q112" s="5">
        <f>_xlfn.RANK.EQ(VLOOKUP($A112,Rooke_Full_Seaosn[[Name]:[WHIP]], 16, FALSE),Rooke_Full_Seaosn[ERA],1)</f>
        <v>69</v>
      </c>
      <c r="R112" s="11">
        <f>_xlfn.RANK.EQ(VLOOKUP($A112,Rooke_Full_Seaosn[[Name]:[WHIP]], 17, FALSE),Rooke_Full_Seaosn[FIP],1)</f>
        <v>131</v>
      </c>
      <c r="S112" s="5">
        <f>_xlfn.RANK.EQ(VLOOKUP($A112,Rooke_Full_Seaosn[[Name]:[WHIP]], 18,FALSE),Rooke_Full_Seaosn[WAR],0)</f>
        <v>360</v>
      </c>
      <c r="T112" s="5">
        <f>_xlfn.RANK.EQ(VLOOKUP($A112,Rooke_Full_Seaosn[[Name]:[WHIP]], 19, FALSE),Rooke_Full_Seaosn[WAR/162],0)</f>
        <v>71</v>
      </c>
      <c r="U112" s="5">
        <f>_xlfn.RANK.EQ(VLOOKUP($A112,Rooke_Full_Seaosn[[Name]:[WHIP]], 20, FALSE),Rooke_Full_Seaosn[WHIP],1)</f>
        <v>165</v>
      </c>
      <c r="V1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213.69679195183446</v>
      </c>
    </row>
    <row r="113" spans="1:22" x14ac:dyDescent="0.45">
      <c r="A113" s="11" t="s">
        <v>1083</v>
      </c>
      <c r="B113" s="11">
        <v>2004</v>
      </c>
      <c r="C113" s="11" t="str">
        <f>VLOOKUP(Table10[[#This Row],[Name]], Rooke_Full_Seaosn[[Name]:[Team]], 2, FALSE)</f>
        <v>SFG</v>
      </c>
      <c r="D113" s="11">
        <v>10</v>
      </c>
      <c r="E113" s="11">
        <v>10</v>
      </c>
      <c r="F113" s="12">
        <v>1</v>
      </c>
      <c r="G113" s="5">
        <f>_xlfn.RANK.EQ(VLOOKUP($A113,Rooke_Full_Seaosn[[Name]:[WHIP]], 6, FALSE),Rooke_Full_Seaosn[W],0)</f>
        <v>735</v>
      </c>
      <c r="H113" s="5">
        <f>_xlfn.RANK.EQ(VLOOKUP($A113,Rooke_Full_Seaosn[[Name]:[WHIP]], 7, FALSE),Rooke_Full_Seaosn[L],1)</f>
        <v>1</v>
      </c>
      <c r="I113" s="11">
        <f>_xlfn.RANK.EQ(VLOOKUP($A113,Rooke_Full_Seaosn[[Name]:[WHIP]], 8, FALSE),Rooke_Full_Seaosn[SV],0)</f>
        <v>225</v>
      </c>
      <c r="J113" s="11">
        <f>_xlfn.RANK.EQ(VLOOKUP($A113,Rooke_Full_Seaosn[[Name]:[WHIP]], 9, FALSE),Rooke_Full_Seaosn[IP],0)</f>
        <v>1002</v>
      </c>
      <c r="K113" s="5">
        <f>_xlfn.RANK.EQ(VLOOKUP($A113,Rooke_Full_Seaosn[[Name]:[WHIP]], 10, FALSE),Rooke_Full_Seaosn[SO],0)</f>
        <v>637</v>
      </c>
      <c r="L113" s="5">
        <f>_xlfn.RANK.EQ(VLOOKUP($A113,Rooke_Full_Seaosn[[Name]:[WHIP]], 11, FALSE),Rooke_Full_Seaosn[K/9],0)</f>
        <v>341</v>
      </c>
      <c r="M113" s="5">
        <f>_xlfn.RANK.EQ(VLOOKUP($A113,Rooke_Full_Seaosn[[Name]:[WHIP]], 12, FALSE),Rooke_Full_Seaosn[BB/9],1)</f>
        <v>335</v>
      </c>
      <c r="N113" s="11">
        <f>_xlfn.RANK.EQ(VLOOKUP($A113,Rooke_Full_Seaosn[[Name]:[WHIP]], 13, FALSE),Rooke_Full_Seaosn[HR/9],1)</f>
        <v>926</v>
      </c>
      <c r="O113" s="5">
        <f>_xlfn.RANK.EQ(VLOOKUP($A113,Rooke_Full_Seaosn[[Name]:[WHIP]], 14, FALSE),Rooke_Full_Seaosn[AVG],1)</f>
        <v>434</v>
      </c>
      <c r="P113" s="11">
        <f>_xlfn.RANK.EQ(VLOOKUP($A113,Rooke_Full_Seaosn[[Name]:[WHIP]], 15, FALSE),Rooke_Full_Seaosn[BABIP],1)</f>
        <v>723</v>
      </c>
      <c r="Q113" s="5">
        <f>_xlfn.RANK.EQ(VLOOKUP($A113,Rooke_Full_Seaosn[[Name]:[WHIP]], 16, FALSE),Rooke_Full_Seaosn[ERA],1)</f>
        <v>438</v>
      </c>
      <c r="R113" s="11">
        <f>_xlfn.RANK.EQ(VLOOKUP($A113,Rooke_Full_Seaosn[[Name]:[WHIP]], 17, FALSE),Rooke_Full_Seaosn[FIP],1)</f>
        <v>342</v>
      </c>
      <c r="S113" s="5">
        <f>_xlfn.RANK.EQ(VLOOKUP($A113,Rooke_Full_Seaosn[[Name]:[WHIP]], 18,FALSE),Rooke_Full_Seaosn[WAR],0)</f>
        <v>510</v>
      </c>
      <c r="T113" s="5">
        <f>_xlfn.RANK.EQ(VLOOKUP($A113,Rooke_Full_Seaosn[[Name]:[WHIP]], 19, FALSE),Rooke_Full_Seaosn[WAR/162],0)</f>
        <v>172</v>
      </c>
      <c r="U113" s="5">
        <f>_xlfn.RANK.EQ(VLOOKUP($A113,Rooke_Full_Seaosn[[Name]:[WHIP]], 20, FALSE),Rooke_Full_Seaosn[WHIP],1)</f>
        <v>224</v>
      </c>
      <c r="V1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213.82261860337078</v>
      </c>
    </row>
    <row r="114" spans="1:22" x14ac:dyDescent="0.45">
      <c r="A114" s="11" t="s">
        <v>398</v>
      </c>
      <c r="B114" s="11">
        <v>2022</v>
      </c>
      <c r="C114" s="11" t="str">
        <f>VLOOKUP(Table10[[#This Row],[Name]], Rooke_Full_Seaosn[[Name]:[Team]], 2, FALSE)</f>
        <v>SEA</v>
      </c>
      <c r="D114" s="11">
        <v>11</v>
      </c>
      <c r="E114" s="11">
        <v>11</v>
      </c>
      <c r="F114" s="12">
        <v>1</v>
      </c>
      <c r="G114" s="5">
        <f>_xlfn.RANK.EQ(VLOOKUP($A114,Rooke_Full_Seaosn[[Name]:[WHIP]], 6, FALSE),Rooke_Full_Seaosn[W],0)</f>
        <v>503</v>
      </c>
      <c r="H114" s="5">
        <f>_xlfn.RANK.EQ(VLOOKUP($A114,Rooke_Full_Seaosn[[Name]:[WHIP]], 7, FALSE),Rooke_Full_Seaosn[L],1)</f>
        <v>492</v>
      </c>
      <c r="I114" s="11">
        <f>_xlfn.RANK.EQ(VLOOKUP($A114,Rooke_Full_Seaosn[[Name]:[WHIP]], 8, FALSE),Rooke_Full_Seaosn[SV],0)</f>
        <v>225</v>
      </c>
      <c r="J114" s="11">
        <f>_xlfn.RANK.EQ(VLOOKUP($A114,Rooke_Full_Seaosn[[Name]:[WHIP]], 9, FALSE),Rooke_Full_Seaosn[IP],0)</f>
        <v>590</v>
      </c>
      <c r="K114" s="5">
        <f>_xlfn.RANK.EQ(VLOOKUP($A114,Rooke_Full_Seaosn[[Name]:[WHIP]], 10, FALSE),Rooke_Full_Seaosn[SO],0)</f>
        <v>136</v>
      </c>
      <c r="L114" s="5">
        <f>_xlfn.RANK.EQ(VLOOKUP($A114,Rooke_Full_Seaosn[[Name]:[WHIP]], 11, FALSE),Rooke_Full_Seaosn[K/9],0)</f>
        <v>91</v>
      </c>
      <c r="M114" s="5">
        <f>_xlfn.RANK.EQ(VLOOKUP($A114,Rooke_Full_Seaosn[[Name]:[WHIP]], 12, FALSE),Rooke_Full_Seaosn[BB/9],1)</f>
        <v>28</v>
      </c>
      <c r="N114" s="11">
        <f>_xlfn.RANK.EQ(VLOOKUP($A114,Rooke_Full_Seaosn[[Name]:[WHIP]], 13, FALSE),Rooke_Full_Seaosn[HR/9],1)</f>
        <v>893</v>
      </c>
      <c r="O114" s="5">
        <f>_xlfn.RANK.EQ(VLOOKUP($A114,Rooke_Full_Seaosn[[Name]:[WHIP]], 14, FALSE),Rooke_Full_Seaosn[AVG],1)</f>
        <v>949</v>
      </c>
      <c r="P114" s="11">
        <f>_xlfn.RANK.EQ(VLOOKUP($A114,Rooke_Full_Seaosn[[Name]:[WHIP]], 15, FALSE),Rooke_Full_Seaosn[BABIP],1)</f>
        <v>1552</v>
      </c>
      <c r="Q114" s="5">
        <f>_xlfn.RANK.EQ(VLOOKUP($A114,Rooke_Full_Seaosn[[Name]:[WHIP]], 16, FALSE),Rooke_Full_Seaosn[ERA],1)</f>
        <v>394</v>
      </c>
      <c r="R114" s="11">
        <f>_xlfn.RANK.EQ(VLOOKUP($A114,Rooke_Full_Seaosn[[Name]:[WHIP]], 17, FALSE),Rooke_Full_Seaosn[FIP],1)</f>
        <v>70</v>
      </c>
      <c r="S114" s="5">
        <f>_xlfn.RANK.EQ(VLOOKUP($A114,Rooke_Full_Seaosn[[Name]:[WHIP]], 18,FALSE),Rooke_Full_Seaosn[WAR],0)</f>
        <v>146</v>
      </c>
      <c r="T114" s="5">
        <f>_xlfn.RANK.EQ(VLOOKUP($A114,Rooke_Full_Seaosn[[Name]:[WHIP]], 19, FALSE),Rooke_Full_Seaosn[WAR/162],0)</f>
        <v>159</v>
      </c>
      <c r="U114" s="5">
        <f>_xlfn.RANK.EQ(VLOOKUP($A114,Rooke_Full_Seaosn[[Name]:[WHIP]], 20, FALSE),Rooke_Full_Seaosn[WHIP],1)</f>
        <v>269</v>
      </c>
      <c r="V1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213.8718427649404</v>
      </c>
    </row>
    <row r="115" spans="1:22" x14ac:dyDescent="0.45">
      <c r="A115" s="11" t="s">
        <v>417</v>
      </c>
      <c r="B115" s="11">
        <v>1990</v>
      </c>
      <c r="C115" s="11" t="str">
        <f>VLOOKUP(Table10[[#This Row],[Name]], Rooke_Full_Seaosn[[Name]:[Team]], 2, FALSE)</f>
        <v>MON</v>
      </c>
      <c r="D115" s="11">
        <v>23</v>
      </c>
      <c r="E115" s="11">
        <v>13</v>
      </c>
      <c r="F115" s="12">
        <v>0.56521739130434778</v>
      </c>
      <c r="G115" s="5">
        <f>_xlfn.RANK.EQ(VLOOKUP($A115,Rooke_Full_Seaosn[[Name]:[WHIP]], 6, FALSE),Rooke_Full_Seaosn[W],0)</f>
        <v>735</v>
      </c>
      <c r="H115" s="5">
        <f>_xlfn.RANK.EQ(VLOOKUP($A115,Rooke_Full_Seaosn[[Name]:[WHIP]], 7, FALSE),Rooke_Full_Seaosn[L],1)</f>
        <v>45</v>
      </c>
      <c r="I115" s="11">
        <f>_xlfn.RANK.EQ(VLOOKUP($A115,Rooke_Full_Seaosn[[Name]:[WHIP]], 8, FALSE),Rooke_Full_Seaosn[SV],0)</f>
        <v>225</v>
      </c>
      <c r="J115" s="11">
        <f>_xlfn.RANK.EQ(VLOOKUP($A115,Rooke_Full_Seaosn[[Name]:[WHIP]], 9, FALSE),Rooke_Full_Seaosn[IP],0)</f>
        <v>1247</v>
      </c>
      <c r="K115" s="5">
        <f>_xlfn.RANK.EQ(VLOOKUP($A115,Rooke_Full_Seaosn[[Name]:[WHIP]], 10, FALSE),Rooke_Full_Seaosn[SO],0)</f>
        <v>966</v>
      </c>
      <c r="L115" s="5">
        <f>_xlfn.RANK.EQ(VLOOKUP($A115,Rooke_Full_Seaosn[[Name]:[WHIP]], 11, FALSE),Rooke_Full_Seaosn[K/9],0)</f>
        <v>436</v>
      </c>
      <c r="M115" s="5">
        <f>_xlfn.RANK.EQ(VLOOKUP($A115,Rooke_Full_Seaosn[[Name]:[WHIP]], 12, FALSE),Rooke_Full_Seaosn[BB/9],1)</f>
        <v>1254</v>
      </c>
      <c r="N115" s="11">
        <f>_xlfn.RANK.EQ(VLOOKUP($A115,Rooke_Full_Seaosn[[Name]:[WHIP]], 13, FALSE),Rooke_Full_Seaosn[HR/9],1)</f>
        <v>711</v>
      </c>
      <c r="O115" s="5">
        <f>_xlfn.RANK.EQ(VLOOKUP($A115,Rooke_Full_Seaosn[[Name]:[WHIP]], 14, FALSE),Rooke_Full_Seaosn[AVG],1)</f>
        <v>2</v>
      </c>
      <c r="P115" s="11">
        <f>_xlfn.RANK.EQ(VLOOKUP($A115,Rooke_Full_Seaosn[[Name]:[WHIP]], 15, FALSE),Rooke_Full_Seaosn[BABIP],1)</f>
        <v>5</v>
      </c>
      <c r="Q115" s="5">
        <f>_xlfn.RANK.EQ(VLOOKUP($A115,Rooke_Full_Seaosn[[Name]:[WHIP]], 16, FALSE),Rooke_Full_Seaosn[ERA],1)</f>
        <v>146</v>
      </c>
      <c r="R115" s="11">
        <f>_xlfn.RANK.EQ(VLOOKUP($A115,Rooke_Full_Seaosn[[Name]:[WHIP]], 17, FALSE),Rooke_Full_Seaosn[FIP],1)</f>
        <v>528</v>
      </c>
      <c r="S115" s="5">
        <f>_xlfn.RANK.EQ(VLOOKUP($A115,Rooke_Full_Seaosn[[Name]:[WHIP]], 18,FALSE),Rooke_Full_Seaosn[WAR],0)</f>
        <v>1058</v>
      </c>
      <c r="T115" s="5">
        <f>_xlfn.RANK.EQ(VLOOKUP($A115,Rooke_Full_Seaosn[[Name]:[WHIP]], 19, FALSE),Rooke_Full_Seaosn[WAR/162],0)</f>
        <v>690</v>
      </c>
      <c r="U115" s="5">
        <f>_xlfn.RANK.EQ(VLOOKUP($A115,Rooke_Full_Seaosn[[Name]:[WHIP]], 20, FALSE),Rooke_Full_Seaosn[WHIP],1)</f>
        <v>55</v>
      </c>
      <c r="V1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214.35525281417094</v>
      </c>
    </row>
    <row r="116" spans="1:22" x14ac:dyDescent="0.45">
      <c r="A116" s="11" t="s">
        <v>970</v>
      </c>
      <c r="B116" s="11">
        <v>2013</v>
      </c>
      <c r="C116" s="11" t="str">
        <f>VLOOKUP(Table10[[#This Row],[Name]], Rooke_Full_Seaosn[[Name]:[Team]], 2, FALSE)</f>
        <v>ATL</v>
      </c>
      <c r="D116" s="11">
        <v>10</v>
      </c>
      <c r="E116" s="11">
        <v>10</v>
      </c>
      <c r="F116" s="12">
        <v>1</v>
      </c>
      <c r="G116" s="5">
        <f>_xlfn.RANK.EQ(VLOOKUP($A116,Rooke_Full_Seaosn[[Name]:[WHIP]], 6, FALSE),Rooke_Full_Seaosn[W],0)</f>
        <v>86</v>
      </c>
      <c r="H116" s="5">
        <f>_xlfn.RANK.EQ(VLOOKUP($A116,Rooke_Full_Seaosn[[Name]:[WHIP]], 7, FALSE),Rooke_Full_Seaosn[L],1)</f>
        <v>1060</v>
      </c>
      <c r="I116" s="11">
        <f>_xlfn.RANK.EQ(VLOOKUP($A116,Rooke_Full_Seaosn[[Name]:[WHIP]], 8, FALSE),Rooke_Full_Seaosn[SV],0)</f>
        <v>225</v>
      </c>
      <c r="J116" s="11">
        <f>_xlfn.RANK.EQ(VLOOKUP($A116,Rooke_Full_Seaosn[[Name]:[WHIP]], 9, FALSE),Rooke_Full_Seaosn[IP],0)</f>
        <v>237</v>
      </c>
      <c r="K116" s="5">
        <f>_xlfn.RANK.EQ(VLOOKUP($A116,Rooke_Full_Seaosn[[Name]:[WHIP]], 10, FALSE),Rooke_Full_Seaosn[SO],0)</f>
        <v>35</v>
      </c>
      <c r="L116" s="5">
        <f>_xlfn.RANK.EQ(VLOOKUP($A116,Rooke_Full_Seaosn[[Name]:[WHIP]], 11, FALSE),Rooke_Full_Seaosn[K/9],0)</f>
        <v>183</v>
      </c>
      <c r="M116" s="5">
        <f>_xlfn.RANK.EQ(VLOOKUP($A116,Rooke_Full_Seaosn[[Name]:[WHIP]], 12, FALSE),Rooke_Full_Seaosn[BB/9],1)</f>
        <v>168</v>
      </c>
      <c r="N116" s="11">
        <f>_xlfn.RANK.EQ(VLOOKUP($A116,Rooke_Full_Seaosn[[Name]:[WHIP]], 13, FALSE),Rooke_Full_Seaosn[HR/9],1)</f>
        <v>1116</v>
      </c>
      <c r="O116" s="5">
        <f>_xlfn.RANK.EQ(VLOOKUP($A116,Rooke_Full_Seaosn[[Name]:[WHIP]], 14, FALSE),Rooke_Full_Seaosn[AVG],1)</f>
        <v>482</v>
      </c>
      <c r="P116" s="11">
        <f>_xlfn.RANK.EQ(VLOOKUP($A116,Rooke_Full_Seaosn[[Name]:[WHIP]], 15, FALSE),Rooke_Full_Seaosn[BABIP],1)</f>
        <v>935</v>
      </c>
      <c r="Q116" s="5">
        <f>_xlfn.RANK.EQ(VLOOKUP($A116,Rooke_Full_Seaosn[[Name]:[WHIP]], 16, FALSE),Rooke_Full_Seaosn[ERA],1)</f>
        <v>285</v>
      </c>
      <c r="R116" s="11">
        <f>_xlfn.RANK.EQ(VLOOKUP($A116,Rooke_Full_Seaosn[[Name]:[WHIP]], 17, FALSE),Rooke_Full_Seaosn[FIP],1)</f>
        <v>396</v>
      </c>
      <c r="S116" s="5">
        <f>_xlfn.RANK.EQ(VLOOKUP($A116,Rooke_Full_Seaosn[[Name]:[WHIP]], 18,FALSE),Rooke_Full_Seaosn[WAR],0)</f>
        <v>208</v>
      </c>
      <c r="T116" s="5">
        <f>_xlfn.RANK.EQ(VLOOKUP($A116,Rooke_Full_Seaosn[[Name]:[WHIP]], 19, FALSE),Rooke_Full_Seaosn[WAR/162],0)</f>
        <v>432</v>
      </c>
      <c r="U116" s="5">
        <f>_xlfn.RANK.EQ(VLOOKUP($A116,Rooke_Full_Seaosn[[Name]:[WHIP]], 20, FALSE),Rooke_Full_Seaosn[WHIP],1)</f>
        <v>191</v>
      </c>
      <c r="V1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216.97540513831004</v>
      </c>
    </row>
    <row r="117" spans="1:22" x14ac:dyDescent="0.45">
      <c r="A117" s="11" t="s">
        <v>481</v>
      </c>
      <c r="B117" s="11">
        <v>2019</v>
      </c>
      <c r="C117" s="11" t="str">
        <f>VLOOKUP(Table10[[#This Row],[Name]], Rooke_Full_Seaosn[[Name]:[Team]], 2, FALSE)</f>
        <v>CLE</v>
      </c>
      <c r="D117" s="11">
        <v>9</v>
      </c>
      <c r="E117" s="11">
        <v>9</v>
      </c>
      <c r="F117" s="12">
        <v>1</v>
      </c>
      <c r="G117" s="5">
        <f>_xlfn.RANK.EQ(VLOOKUP($A117,Rooke_Full_Seaosn[[Name]:[WHIP]], 6, FALSE),Rooke_Full_Seaosn[W],0)</f>
        <v>1282</v>
      </c>
      <c r="H117" s="5">
        <f>_xlfn.RANK.EQ(VLOOKUP($A117,Rooke_Full_Seaosn[[Name]:[WHIP]], 7, FALSE),Rooke_Full_Seaosn[L],1)</f>
        <v>298</v>
      </c>
      <c r="I117" s="11">
        <f>_xlfn.RANK.EQ(VLOOKUP($A117,Rooke_Full_Seaosn[[Name]:[WHIP]], 8, FALSE),Rooke_Full_Seaosn[SV],0)</f>
        <v>225</v>
      </c>
      <c r="J117" s="11">
        <f>_xlfn.RANK.EQ(VLOOKUP($A117,Rooke_Full_Seaosn[[Name]:[WHIP]], 9, FALSE),Rooke_Full_Seaosn[IP],0)</f>
        <v>1455</v>
      </c>
      <c r="K117" s="5">
        <f>_xlfn.RANK.EQ(VLOOKUP($A117,Rooke_Full_Seaosn[[Name]:[WHIP]], 10, FALSE),Rooke_Full_Seaosn[SO],0)</f>
        <v>1116</v>
      </c>
      <c r="L117" s="5">
        <f>_xlfn.RANK.EQ(VLOOKUP($A117,Rooke_Full_Seaosn[[Name]:[WHIP]], 11, FALSE),Rooke_Full_Seaosn[K/9],0)</f>
        <v>354</v>
      </c>
      <c r="M117" s="5">
        <f>_xlfn.RANK.EQ(VLOOKUP($A117,Rooke_Full_Seaosn[[Name]:[WHIP]], 12, FALSE),Rooke_Full_Seaosn[BB/9],1)</f>
        <v>300</v>
      </c>
      <c r="N117" s="11">
        <f>_xlfn.RANK.EQ(VLOOKUP($A117,Rooke_Full_Seaosn[[Name]:[WHIP]], 13, FALSE),Rooke_Full_Seaosn[HR/9],1)</f>
        <v>528</v>
      </c>
      <c r="O117" s="5">
        <f>_xlfn.RANK.EQ(VLOOKUP($A117,Rooke_Full_Seaosn[[Name]:[WHIP]], 14, FALSE),Rooke_Full_Seaosn[AVG],1)</f>
        <v>90</v>
      </c>
      <c r="P117" s="11">
        <f>_xlfn.RANK.EQ(VLOOKUP($A117,Rooke_Full_Seaosn[[Name]:[WHIP]], 15, FALSE),Rooke_Full_Seaosn[BABIP],1)</f>
        <v>190</v>
      </c>
      <c r="Q117" s="5">
        <f>_xlfn.RANK.EQ(VLOOKUP($A117,Rooke_Full_Seaosn[[Name]:[WHIP]], 16, FALSE),Rooke_Full_Seaosn[ERA],1)</f>
        <v>45</v>
      </c>
      <c r="R117" s="11">
        <f>_xlfn.RANK.EQ(VLOOKUP($A117,Rooke_Full_Seaosn[[Name]:[WHIP]], 17, FALSE),Rooke_Full_Seaosn[FIP],1)</f>
        <v>218</v>
      </c>
      <c r="S117" s="5">
        <f>_xlfn.RANK.EQ(VLOOKUP($A117,Rooke_Full_Seaosn[[Name]:[WHIP]], 18,FALSE),Rooke_Full_Seaosn[WAR],0)</f>
        <v>597</v>
      </c>
      <c r="T117" s="5">
        <f>_xlfn.RANK.EQ(VLOOKUP($A117,Rooke_Full_Seaosn[[Name]:[WHIP]], 19, FALSE),Rooke_Full_Seaosn[WAR/162],0)</f>
        <v>67</v>
      </c>
      <c r="U117" s="5">
        <f>_xlfn.RANK.EQ(VLOOKUP($A117,Rooke_Full_Seaosn[[Name]:[WHIP]], 20, FALSE),Rooke_Full_Seaosn[WHIP],1)</f>
        <v>33</v>
      </c>
      <c r="V1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217.96718216011425</v>
      </c>
    </row>
    <row r="118" spans="1:22" x14ac:dyDescent="0.45">
      <c r="A118" s="11" t="s">
        <v>788</v>
      </c>
      <c r="B118" s="11">
        <v>2017</v>
      </c>
      <c r="C118" s="11" t="str">
        <f>VLOOKUP(Table10[[#This Row],[Name]], Rooke_Full_Seaosn[[Name]:[Team]], 2, FALSE)</f>
        <v>CHW</v>
      </c>
      <c r="D118" s="11">
        <v>13</v>
      </c>
      <c r="E118" s="11">
        <v>13</v>
      </c>
      <c r="F118" s="12">
        <v>1</v>
      </c>
      <c r="G118" s="5">
        <f>_xlfn.RANK.EQ(VLOOKUP($A118,Rooke_Full_Seaosn[[Name]:[WHIP]], 6, FALSE),Rooke_Full_Seaosn[W],0)</f>
        <v>1282</v>
      </c>
      <c r="H118" s="5">
        <f>_xlfn.RANK.EQ(VLOOKUP($A118,Rooke_Full_Seaosn[[Name]:[WHIP]], 7, FALSE),Rooke_Full_Seaosn[L],1)</f>
        <v>147</v>
      </c>
      <c r="I118" s="11">
        <f>_xlfn.RANK.EQ(VLOOKUP($A118,Rooke_Full_Seaosn[[Name]:[WHIP]], 8, FALSE),Rooke_Full_Seaosn[SV],0)</f>
        <v>225</v>
      </c>
      <c r="J118" s="11">
        <f>_xlfn.RANK.EQ(VLOOKUP($A118,Rooke_Full_Seaosn[[Name]:[WHIP]], 9, FALSE),Rooke_Full_Seaosn[IP],0)</f>
        <v>1693</v>
      </c>
      <c r="K118" s="5">
        <f>_xlfn.RANK.EQ(VLOOKUP($A118,Rooke_Full_Seaosn[[Name]:[WHIP]], 10, FALSE),Rooke_Full_Seaosn[SO],0)</f>
        <v>1398</v>
      </c>
      <c r="L118" s="5">
        <f>_xlfn.RANK.EQ(VLOOKUP($A118,Rooke_Full_Seaosn[[Name]:[WHIP]], 11, FALSE),Rooke_Full_Seaosn[K/9],0)</f>
        <v>447</v>
      </c>
      <c r="M118" s="5">
        <f>_xlfn.RANK.EQ(VLOOKUP($A118,Rooke_Full_Seaosn[[Name]:[WHIP]], 12, FALSE),Rooke_Full_Seaosn[BB/9],1)</f>
        <v>251</v>
      </c>
      <c r="N118" s="11">
        <f>_xlfn.RANK.EQ(VLOOKUP($A118,Rooke_Full_Seaosn[[Name]:[WHIP]], 13, FALSE),Rooke_Full_Seaosn[HR/9],1)</f>
        <v>1524</v>
      </c>
      <c r="O118" s="5">
        <f>_xlfn.RANK.EQ(VLOOKUP($A118,Rooke_Full_Seaosn[[Name]:[WHIP]], 14, FALSE),Rooke_Full_Seaosn[AVG],1)</f>
        <v>18</v>
      </c>
      <c r="P118" s="11">
        <f>_xlfn.RANK.EQ(VLOOKUP($A118,Rooke_Full_Seaosn[[Name]:[WHIP]], 15, FALSE),Rooke_Full_Seaosn[BABIP],1)</f>
        <v>4</v>
      </c>
      <c r="Q118" s="5">
        <f>_xlfn.RANK.EQ(VLOOKUP($A118,Rooke_Full_Seaosn[[Name]:[WHIP]], 16, FALSE),Rooke_Full_Seaosn[ERA],1)</f>
        <v>49</v>
      </c>
      <c r="R118" s="11">
        <f>_xlfn.RANK.EQ(VLOOKUP($A118,Rooke_Full_Seaosn[[Name]:[WHIP]], 17, FALSE),Rooke_Full_Seaosn[FIP],1)</f>
        <v>1335</v>
      </c>
      <c r="S118" s="5">
        <f>_xlfn.RANK.EQ(VLOOKUP($A118,Rooke_Full_Seaosn[[Name]:[WHIP]], 18,FALSE),Rooke_Full_Seaosn[WAR],0)</f>
        <v>1363</v>
      </c>
      <c r="T118" s="5">
        <f>_xlfn.RANK.EQ(VLOOKUP($A118,Rooke_Full_Seaosn[[Name]:[WHIP]], 19, FALSE),Rooke_Full_Seaosn[WAR/162],0)</f>
        <v>997</v>
      </c>
      <c r="U118" s="5">
        <f>_xlfn.RANK.EQ(VLOOKUP($A118,Rooke_Full_Seaosn[[Name]:[WHIP]], 20, FALSE),Rooke_Full_Seaosn[WHIP],1)</f>
        <v>7</v>
      </c>
      <c r="V1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218.49683050923838</v>
      </c>
    </row>
    <row r="119" spans="1:22" x14ac:dyDescent="0.45">
      <c r="A119" s="11" t="s">
        <v>173</v>
      </c>
      <c r="B119" s="11">
        <v>2018</v>
      </c>
      <c r="C119" s="11" t="str">
        <f>VLOOKUP(Table10[[#This Row],[Name]], Rooke_Full_Seaosn[[Name]:[Team]], 2, FALSE)</f>
        <v>CLE</v>
      </c>
      <c r="D119" s="11">
        <v>9</v>
      </c>
      <c r="E119" s="11">
        <v>9</v>
      </c>
      <c r="F119" s="12">
        <v>1</v>
      </c>
      <c r="G119" s="5">
        <f>_xlfn.RANK.EQ(VLOOKUP($A119,Rooke_Full_Seaosn[[Name]:[WHIP]], 6, FALSE),Rooke_Full_Seaosn[W],0)</f>
        <v>244</v>
      </c>
      <c r="H119" s="5">
        <f>_xlfn.RANK.EQ(VLOOKUP($A119,Rooke_Full_Seaosn[[Name]:[WHIP]], 7, FALSE),Rooke_Full_Seaosn[L],1)</f>
        <v>298</v>
      </c>
      <c r="I119" s="11">
        <f>_xlfn.RANK.EQ(VLOOKUP($A119,Rooke_Full_Seaosn[[Name]:[WHIP]], 8, FALSE),Rooke_Full_Seaosn[SV],0)</f>
        <v>225</v>
      </c>
      <c r="J119" s="11">
        <f>_xlfn.RANK.EQ(VLOOKUP($A119,Rooke_Full_Seaosn[[Name]:[WHIP]], 9, FALSE),Rooke_Full_Seaosn[IP],0)</f>
        <v>770</v>
      </c>
      <c r="K119" s="5">
        <f>_xlfn.RANK.EQ(VLOOKUP($A119,Rooke_Full_Seaosn[[Name]:[WHIP]], 10, FALSE),Rooke_Full_Seaosn[SO],0)</f>
        <v>208</v>
      </c>
      <c r="L119" s="5">
        <f>_xlfn.RANK.EQ(VLOOKUP($A119,Rooke_Full_Seaosn[[Name]:[WHIP]], 11, FALSE),Rooke_Full_Seaosn[K/9],0)</f>
        <v>65</v>
      </c>
      <c r="M119" s="5">
        <f>_xlfn.RANK.EQ(VLOOKUP($A119,Rooke_Full_Seaosn[[Name]:[WHIP]], 12, FALSE),Rooke_Full_Seaosn[BB/9],1)</f>
        <v>49</v>
      </c>
      <c r="N119" s="11">
        <f>_xlfn.RANK.EQ(VLOOKUP($A119,Rooke_Full_Seaosn[[Name]:[WHIP]], 13, FALSE),Rooke_Full_Seaosn[HR/9],1)</f>
        <v>893</v>
      </c>
      <c r="O119" s="5">
        <f>_xlfn.RANK.EQ(VLOOKUP($A119,Rooke_Full_Seaosn[[Name]:[WHIP]], 14, FALSE),Rooke_Full_Seaosn[AVG],1)</f>
        <v>1269</v>
      </c>
      <c r="P119" s="11">
        <f>_xlfn.RANK.EQ(VLOOKUP($A119,Rooke_Full_Seaosn[[Name]:[WHIP]], 15, FALSE),Rooke_Full_Seaosn[BABIP],1)</f>
        <v>1660</v>
      </c>
      <c r="Q119" s="5">
        <f>_xlfn.RANK.EQ(VLOOKUP($A119,Rooke_Full_Seaosn[[Name]:[WHIP]], 16, FALSE),Rooke_Full_Seaosn[ERA],1)</f>
        <v>915</v>
      </c>
      <c r="R119" s="11">
        <f>_xlfn.RANK.EQ(VLOOKUP($A119,Rooke_Full_Seaosn[[Name]:[WHIP]], 17, FALSE),Rooke_Full_Seaosn[FIP],1)</f>
        <v>67</v>
      </c>
      <c r="S119" s="5">
        <f>_xlfn.RANK.EQ(VLOOKUP($A119,Rooke_Full_Seaosn[[Name]:[WHIP]], 18,FALSE),Rooke_Full_Seaosn[WAR],0)</f>
        <v>157</v>
      </c>
      <c r="T119" s="5">
        <f>_xlfn.RANK.EQ(VLOOKUP($A119,Rooke_Full_Seaosn[[Name]:[WHIP]], 19, FALSE),Rooke_Full_Seaosn[WAR/162],0)</f>
        <v>60</v>
      </c>
      <c r="U119" s="5">
        <f>_xlfn.RANK.EQ(VLOOKUP($A119,Rooke_Full_Seaosn[[Name]:[WHIP]], 20, FALSE),Rooke_Full_Seaosn[WHIP],1)</f>
        <v>531</v>
      </c>
      <c r="V1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221.14682072987384</v>
      </c>
    </row>
    <row r="120" spans="1:22" x14ac:dyDescent="0.45">
      <c r="A120" s="11" t="s">
        <v>899</v>
      </c>
      <c r="B120" s="11">
        <v>1945</v>
      </c>
      <c r="C120" s="11" t="str">
        <f>VLOOKUP(Table10[[#This Row],[Name]], Rooke_Full_Seaosn[[Name]:[Team]], 2, FALSE)</f>
        <v>BOS</v>
      </c>
      <c r="D120" s="11">
        <v>21</v>
      </c>
      <c r="E120" s="11">
        <v>17</v>
      </c>
      <c r="F120" s="12">
        <v>0.80952380952380953</v>
      </c>
      <c r="G120" s="5">
        <f>_xlfn.RANK.EQ(VLOOKUP($A120,Rooke_Full_Seaosn[[Name]:[WHIP]], 6, FALSE),Rooke_Full_Seaosn[W],0)</f>
        <v>2</v>
      </c>
      <c r="H120" s="5">
        <f>_xlfn.RANK.EQ(VLOOKUP($A120,Rooke_Full_Seaosn[[Name]:[WHIP]], 7, FALSE),Rooke_Full_Seaosn[L],1)</f>
        <v>1341</v>
      </c>
      <c r="I120" s="11">
        <f>_xlfn.RANK.EQ(VLOOKUP($A120,Rooke_Full_Seaosn[[Name]:[WHIP]], 8, FALSE),Rooke_Full_Seaosn[SV],0)</f>
        <v>44</v>
      </c>
      <c r="J120" s="11">
        <f>_xlfn.RANK.EQ(VLOOKUP($A120,Rooke_Full_Seaosn[[Name]:[WHIP]], 9, FALSE),Rooke_Full_Seaosn[IP],0)</f>
        <v>11</v>
      </c>
      <c r="K120" s="5">
        <f>_xlfn.RANK.EQ(VLOOKUP($A120,Rooke_Full_Seaosn[[Name]:[WHIP]], 10, FALSE),Rooke_Full_Seaosn[SO],0)</f>
        <v>378</v>
      </c>
      <c r="L120" s="5">
        <f>_xlfn.RANK.EQ(VLOOKUP($A120,Rooke_Full_Seaosn[[Name]:[WHIP]], 11, FALSE),Rooke_Full_Seaosn[K/9],0)</f>
        <v>1493</v>
      </c>
      <c r="M120" s="5">
        <f>_xlfn.RANK.EQ(VLOOKUP($A120,Rooke_Full_Seaosn[[Name]:[WHIP]], 12, FALSE),Rooke_Full_Seaosn[BB/9],1)</f>
        <v>528</v>
      </c>
      <c r="N120" s="11">
        <f>_xlfn.RANK.EQ(VLOOKUP($A120,Rooke_Full_Seaosn[[Name]:[WHIP]], 13, FALSE),Rooke_Full_Seaosn[HR/9],1)</f>
        <v>64</v>
      </c>
      <c r="O120" s="5">
        <f>_xlfn.RANK.EQ(VLOOKUP($A120,Rooke_Full_Seaosn[[Name]:[WHIP]], 14, FALSE),Rooke_Full_Seaosn[AVG],1)</f>
        <v>901</v>
      </c>
      <c r="P120" s="11">
        <f>_xlfn.RANK.EQ(VLOOKUP($A120,Rooke_Full_Seaosn[[Name]:[WHIP]], 15, FALSE),Rooke_Full_Seaosn[BABIP],1)</f>
        <v>814</v>
      </c>
      <c r="Q120" s="5">
        <f>_xlfn.RANK.EQ(VLOOKUP($A120,Rooke_Full_Seaosn[[Name]:[WHIP]], 16, FALSE),Rooke_Full_Seaosn[ERA],1)</f>
        <v>193</v>
      </c>
      <c r="R120" s="11">
        <f>_xlfn.RANK.EQ(VLOOKUP($A120,Rooke_Full_Seaosn[[Name]:[WHIP]], 17, FALSE),Rooke_Full_Seaosn[FIP],1)</f>
        <v>181</v>
      </c>
      <c r="S120" s="5">
        <f>_xlfn.RANK.EQ(VLOOKUP($A120,Rooke_Full_Seaosn[[Name]:[WHIP]], 18,FALSE),Rooke_Full_Seaosn[WAR],0)</f>
        <v>25</v>
      </c>
      <c r="T120" s="5">
        <f>_xlfn.RANK.EQ(VLOOKUP($A120,Rooke_Full_Seaosn[[Name]:[WHIP]], 19, FALSE),Rooke_Full_Seaosn[WAR/162],0)</f>
        <v>148</v>
      </c>
      <c r="U120" s="5">
        <f>_xlfn.RANK.EQ(VLOOKUP($A120,Rooke_Full_Seaosn[[Name]:[WHIP]], 20, FALSE),Rooke_Full_Seaosn[WHIP],1)</f>
        <v>580</v>
      </c>
      <c r="V1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222.56435571188783</v>
      </c>
    </row>
    <row r="121" spans="1:22" x14ac:dyDescent="0.45">
      <c r="A121" s="11" t="s">
        <v>666</v>
      </c>
      <c r="B121" s="11">
        <v>1977</v>
      </c>
      <c r="C121" s="11" t="str">
        <f>VLOOKUP(Table10[[#This Row],[Name]], Rooke_Full_Seaosn[[Name]:[Team]], 2, FALSE)</f>
        <v>BOS</v>
      </c>
      <c r="D121" s="11">
        <v>29</v>
      </c>
      <c r="E121" s="11">
        <v>29</v>
      </c>
      <c r="F121" s="12">
        <v>1</v>
      </c>
      <c r="G121" s="5">
        <f>_xlfn.RANK.EQ(VLOOKUP($A121,Rooke_Full_Seaosn[[Name]:[WHIP]], 6, FALSE),Rooke_Full_Seaosn[W],0)</f>
        <v>735</v>
      </c>
      <c r="H121" s="5">
        <f>_xlfn.RANK.EQ(VLOOKUP($A121,Rooke_Full_Seaosn[[Name]:[WHIP]], 7, FALSE),Rooke_Full_Seaosn[L],1)</f>
        <v>45</v>
      </c>
      <c r="I121" s="11">
        <f>_xlfn.RANK.EQ(VLOOKUP($A121,Rooke_Full_Seaosn[[Name]:[WHIP]], 8, FALSE),Rooke_Full_Seaosn[SV],0)</f>
        <v>225</v>
      </c>
      <c r="J121" s="11">
        <f>_xlfn.RANK.EQ(VLOOKUP($A121,Rooke_Full_Seaosn[[Name]:[WHIP]], 9, FALSE),Rooke_Full_Seaosn[IP],0)</f>
        <v>944</v>
      </c>
      <c r="K121" s="5">
        <f>_xlfn.RANK.EQ(VLOOKUP($A121,Rooke_Full_Seaosn[[Name]:[WHIP]], 10, FALSE),Rooke_Full_Seaosn[SO],0)</f>
        <v>1045</v>
      </c>
      <c r="L121" s="5">
        <f>_xlfn.RANK.EQ(VLOOKUP($A121,Rooke_Full_Seaosn[[Name]:[WHIP]], 11, FALSE),Rooke_Full_Seaosn[K/9],0)</f>
        <v>1041</v>
      </c>
      <c r="M121" s="5">
        <f>_xlfn.RANK.EQ(VLOOKUP($A121,Rooke_Full_Seaosn[[Name]:[WHIP]], 12, FALSE),Rooke_Full_Seaosn[BB/9],1)</f>
        <v>71</v>
      </c>
      <c r="N121" s="11">
        <f>_xlfn.RANK.EQ(VLOOKUP($A121,Rooke_Full_Seaosn[[Name]:[WHIP]], 13, FALSE),Rooke_Full_Seaosn[HR/9],1)</f>
        <v>479</v>
      </c>
      <c r="O121" s="5">
        <f>_xlfn.RANK.EQ(VLOOKUP($A121,Rooke_Full_Seaosn[[Name]:[WHIP]], 14, FALSE),Rooke_Full_Seaosn[AVG],1)</f>
        <v>469</v>
      </c>
      <c r="P121" s="11">
        <f>_xlfn.RANK.EQ(VLOOKUP($A121,Rooke_Full_Seaosn[[Name]:[WHIP]], 15, FALSE),Rooke_Full_Seaosn[BABIP],1)</f>
        <v>453</v>
      </c>
      <c r="Q121" s="5">
        <f>_xlfn.RANK.EQ(VLOOKUP($A121,Rooke_Full_Seaosn[[Name]:[WHIP]], 16, FALSE),Rooke_Full_Seaosn[ERA],1)</f>
        <v>256</v>
      </c>
      <c r="R121" s="11">
        <f>_xlfn.RANK.EQ(VLOOKUP($A121,Rooke_Full_Seaosn[[Name]:[WHIP]], 17, FALSE),Rooke_Full_Seaosn[FIP],1)</f>
        <v>123</v>
      </c>
      <c r="S121" s="5">
        <f>_xlfn.RANK.EQ(VLOOKUP($A121,Rooke_Full_Seaosn[[Name]:[WHIP]], 18,FALSE),Rooke_Full_Seaosn[WAR],0)</f>
        <v>302</v>
      </c>
      <c r="T121" s="5">
        <f>_xlfn.RANK.EQ(VLOOKUP($A121,Rooke_Full_Seaosn[[Name]:[WHIP]], 19, FALSE),Rooke_Full_Seaosn[WAR/162],0)</f>
        <v>28</v>
      </c>
      <c r="U121" s="5">
        <f>_xlfn.RANK.EQ(VLOOKUP($A121,Rooke_Full_Seaosn[[Name]:[WHIP]], 20, FALSE),Rooke_Full_Seaosn[WHIP],1)</f>
        <v>115</v>
      </c>
      <c r="V1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222.56664765770216</v>
      </c>
    </row>
    <row r="122" spans="1:22" x14ac:dyDescent="0.45">
      <c r="A122" s="11" t="s">
        <v>167</v>
      </c>
      <c r="B122" s="11">
        <v>2022</v>
      </c>
      <c r="C122" s="11" t="str">
        <f>VLOOKUP(Table10[[#This Row],[Name]], Rooke_Full_Seaosn[[Name]:[Team]], 2, FALSE)</f>
        <v>MIN</v>
      </c>
      <c r="D122" s="11">
        <v>16</v>
      </c>
      <c r="E122" s="11">
        <v>16</v>
      </c>
      <c r="F122" s="12">
        <v>1</v>
      </c>
      <c r="G122" s="5">
        <f>_xlfn.RANK.EQ(VLOOKUP($A122,Rooke_Full_Seaosn[[Name]:[WHIP]], 6, FALSE),Rooke_Full_Seaosn[W],0)</f>
        <v>123</v>
      </c>
      <c r="H122" s="5">
        <f>_xlfn.RANK.EQ(VLOOKUP($A122,Rooke_Full_Seaosn[[Name]:[WHIP]], 7, FALSE),Rooke_Full_Seaosn[L],1)</f>
        <v>1060</v>
      </c>
      <c r="I122" s="11">
        <f>_xlfn.RANK.EQ(VLOOKUP($A122,Rooke_Full_Seaosn[[Name]:[WHIP]], 8, FALSE),Rooke_Full_Seaosn[SV],0)</f>
        <v>225</v>
      </c>
      <c r="J122" s="11">
        <f>_xlfn.RANK.EQ(VLOOKUP($A122,Rooke_Full_Seaosn[[Name]:[WHIP]], 9, FALSE),Rooke_Full_Seaosn[IP],0)</f>
        <v>468</v>
      </c>
      <c r="K122" s="5">
        <f>_xlfn.RANK.EQ(VLOOKUP($A122,Rooke_Full_Seaosn[[Name]:[WHIP]], 10, FALSE),Rooke_Full_Seaosn[SO],0)</f>
        <v>69</v>
      </c>
      <c r="L122" s="5">
        <f>_xlfn.RANK.EQ(VLOOKUP($A122,Rooke_Full_Seaosn[[Name]:[WHIP]], 11, FALSE),Rooke_Full_Seaosn[K/9],0)</f>
        <v>87</v>
      </c>
      <c r="M122" s="5">
        <f>_xlfn.RANK.EQ(VLOOKUP($A122,Rooke_Full_Seaosn[[Name]:[WHIP]], 12, FALSE),Rooke_Full_Seaosn[BB/9],1)</f>
        <v>521</v>
      </c>
      <c r="N122" s="11">
        <f>_xlfn.RANK.EQ(VLOOKUP($A122,Rooke_Full_Seaosn[[Name]:[WHIP]], 13, FALSE),Rooke_Full_Seaosn[HR/9],1)</f>
        <v>1278</v>
      </c>
      <c r="O122" s="5">
        <f>_xlfn.RANK.EQ(VLOOKUP($A122,Rooke_Full_Seaosn[[Name]:[WHIP]], 14, FALSE),Rooke_Full_Seaosn[AVG],1)</f>
        <v>96</v>
      </c>
      <c r="P122" s="11">
        <f>_xlfn.RANK.EQ(VLOOKUP($A122,Rooke_Full_Seaosn[[Name]:[WHIP]], 15, FALSE),Rooke_Full_Seaosn[BABIP],1)</f>
        <v>234</v>
      </c>
      <c r="Q122" s="5">
        <f>_xlfn.RANK.EQ(VLOOKUP($A122,Rooke_Full_Seaosn[[Name]:[WHIP]], 16, FALSE),Rooke_Full_Seaosn[ERA],1)</f>
        <v>476</v>
      </c>
      <c r="R122" s="11">
        <f>_xlfn.RANK.EQ(VLOOKUP($A122,Rooke_Full_Seaosn[[Name]:[WHIP]], 17, FALSE),Rooke_Full_Seaosn[FIP],1)</f>
        <v>644</v>
      </c>
      <c r="S122" s="5">
        <f>_xlfn.RANK.EQ(VLOOKUP($A122,Rooke_Full_Seaosn[[Name]:[WHIP]], 18,FALSE),Rooke_Full_Seaosn[WAR],0)</f>
        <v>349</v>
      </c>
      <c r="T122" s="5">
        <f>_xlfn.RANK.EQ(VLOOKUP($A122,Rooke_Full_Seaosn[[Name]:[WHIP]], 19, FALSE),Rooke_Full_Seaosn[WAR/162],0)</f>
        <v>549</v>
      </c>
      <c r="U122" s="5">
        <f>_xlfn.RANK.EQ(VLOOKUP($A122,Rooke_Full_Seaosn[[Name]:[WHIP]], 20, FALSE),Rooke_Full_Seaosn[WHIP],1)</f>
        <v>85</v>
      </c>
      <c r="V1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222.95190762745207</v>
      </c>
    </row>
    <row r="123" spans="1:22" x14ac:dyDescent="0.45">
      <c r="A123" s="11" t="s">
        <v>774</v>
      </c>
      <c r="B123" s="11">
        <v>1960</v>
      </c>
      <c r="C123" s="11" t="str">
        <f>VLOOKUP(Table10[[#This Row],[Name]], Rooke_Full_Seaosn[[Name]:[Team]], 2, FALSE)</f>
        <v>NYY</v>
      </c>
      <c r="D123" s="11">
        <v>29</v>
      </c>
      <c r="E123" s="11">
        <v>25</v>
      </c>
      <c r="F123" s="12">
        <v>0.86206896551724133</v>
      </c>
      <c r="G123" s="5">
        <f>_xlfn.RANK.EQ(VLOOKUP($A123,Rooke_Full_Seaosn[[Name]:[WHIP]], 6, FALSE),Rooke_Full_Seaosn[W],0)</f>
        <v>1282</v>
      </c>
      <c r="H123" s="5">
        <f>_xlfn.RANK.EQ(VLOOKUP($A123,Rooke_Full_Seaosn[[Name]:[WHIP]], 7, FALSE),Rooke_Full_Seaosn[L],1)</f>
        <v>7</v>
      </c>
      <c r="I123" s="11">
        <f>_xlfn.RANK.EQ(VLOOKUP($A123,Rooke_Full_Seaosn[[Name]:[WHIP]], 8, FALSE),Rooke_Full_Seaosn[SV],0)</f>
        <v>225</v>
      </c>
      <c r="J123" s="11">
        <f>_xlfn.RANK.EQ(VLOOKUP($A123,Rooke_Full_Seaosn[[Name]:[WHIP]], 9, FALSE),Rooke_Full_Seaosn[IP],0)</f>
        <v>1413</v>
      </c>
      <c r="K123" s="5">
        <f>_xlfn.RANK.EQ(VLOOKUP($A123,Rooke_Full_Seaosn[[Name]:[WHIP]], 10, FALSE),Rooke_Full_Seaosn[SO],0)</f>
        <v>1355</v>
      </c>
      <c r="L123" s="5">
        <f>_xlfn.RANK.EQ(VLOOKUP($A123,Rooke_Full_Seaosn[[Name]:[WHIP]], 11, FALSE),Rooke_Full_Seaosn[K/9],0)</f>
        <v>848</v>
      </c>
      <c r="M123" s="5">
        <f>_xlfn.RANK.EQ(VLOOKUP($A123,Rooke_Full_Seaosn[[Name]:[WHIP]], 12, FALSE),Rooke_Full_Seaosn[BB/9],1)</f>
        <v>415</v>
      </c>
      <c r="N123" s="11">
        <f>_xlfn.RANK.EQ(VLOOKUP($A123,Rooke_Full_Seaosn[[Name]:[WHIP]], 13, FALSE),Rooke_Full_Seaosn[HR/9],1)</f>
        <v>295</v>
      </c>
      <c r="O123" s="5">
        <f>_xlfn.RANK.EQ(VLOOKUP($A123,Rooke_Full_Seaosn[[Name]:[WHIP]], 14, FALSE),Rooke_Full_Seaosn[AVG],1)</f>
        <v>167</v>
      </c>
      <c r="P123" s="11">
        <f>_xlfn.RANK.EQ(VLOOKUP($A123,Rooke_Full_Seaosn[[Name]:[WHIP]], 15, FALSE),Rooke_Full_Seaosn[BABIP],1)</f>
        <v>190</v>
      </c>
      <c r="Q123" s="5">
        <f>_xlfn.RANK.EQ(VLOOKUP($A123,Rooke_Full_Seaosn[[Name]:[WHIP]], 16, FALSE),Rooke_Full_Seaosn[ERA],1)</f>
        <v>31</v>
      </c>
      <c r="R123" s="11">
        <f>_xlfn.RANK.EQ(VLOOKUP($A123,Rooke_Full_Seaosn[[Name]:[WHIP]], 17, FALSE),Rooke_Full_Seaosn[FIP],1)</f>
        <v>63</v>
      </c>
      <c r="S123" s="5">
        <f>_xlfn.RANK.EQ(VLOOKUP($A123,Rooke_Full_Seaosn[[Name]:[WHIP]], 18,FALSE),Rooke_Full_Seaosn[WAR],0)</f>
        <v>691</v>
      </c>
      <c r="T123" s="5">
        <f>_xlfn.RANK.EQ(VLOOKUP($A123,Rooke_Full_Seaosn[[Name]:[WHIP]], 19, FALSE),Rooke_Full_Seaosn[WAR/162],0)</f>
        <v>162</v>
      </c>
      <c r="U123" s="5">
        <f>_xlfn.RANK.EQ(VLOOKUP($A123,Rooke_Full_Seaosn[[Name]:[WHIP]], 20, FALSE),Rooke_Full_Seaosn[WHIP],1)</f>
        <v>125</v>
      </c>
      <c r="V1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223.42669170011683</v>
      </c>
    </row>
    <row r="124" spans="1:22" x14ac:dyDescent="0.45">
      <c r="A124" s="11" t="s">
        <v>198</v>
      </c>
      <c r="B124" s="11">
        <v>2016</v>
      </c>
      <c r="C124" s="11" t="str">
        <f>VLOOKUP(Table10[[#This Row],[Name]], Rooke_Full_Seaosn[[Name]:[Team]], 2, FALSE)</f>
        <v>DET</v>
      </c>
      <c r="D124" s="11">
        <v>10</v>
      </c>
      <c r="E124" s="11">
        <v>5</v>
      </c>
      <c r="F124" s="12">
        <v>0.5</v>
      </c>
      <c r="G124" s="5">
        <f>_xlfn.RANK.EQ(VLOOKUP($A124,Rooke_Full_Seaosn[[Name]:[WHIP]], 6, FALSE),Rooke_Full_Seaosn[W],0)</f>
        <v>244</v>
      </c>
      <c r="H124" s="5">
        <f>_xlfn.RANK.EQ(VLOOKUP($A124,Rooke_Full_Seaosn[[Name]:[WHIP]], 7, FALSE),Rooke_Full_Seaosn[L],1)</f>
        <v>885</v>
      </c>
      <c r="I124" s="11">
        <f>_xlfn.RANK.EQ(VLOOKUP($A124,Rooke_Full_Seaosn[[Name]:[WHIP]], 8, FALSE),Rooke_Full_Seaosn[SV],0)</f>
        <v>225</v>
      </c>
      <c r="J124" s="11">
        <f>_xlfn.RANK.EQ(VLOOKUP($A124,Rooke_Full_Seaosn[[Name]:[WHIP]], 9, FALSE),Rooke_Full_Seaosn[IP],0)</f>
        <v>400</v>
      </c>
      <c r="K124" s="5">
        <f>_xlfn.RANK.EQ(VLOOKUP($A124,Rooke_Full_Seaosn[[Name]:[WHIP]], 10, FALSE),Rooke_Full_Seaosn[SO],0)</f>
        <v>140</v>
      </c>
      <c r="L124" s="5">
        <f>_xlfn.RANK.EQ(VLOOKUP($A124,Rooke_Full_Seaosn[[Name]:[WHIP]], 11, FALSE),Rooke_Full_Seaosn[K/9],0)</f>
        <v>306</v>
      </c>
      <c r="M124" s="5">
        <f>_xlfn.RANK.EQ(VLOOKUP($A124,Rooke_Full_Seaosn[[Name]:[WHIP]], 12, FALSE),Rooke_Full_Seaosn[BB/9],1)</f>
        <v>245</v>
      </c>
      <c r="N124" s="11">
        <f>_xlfn.RANK.EQ(VLOOKUP($A124,Rooke_Full_Seaosn[[Name]:[WHIP]], 13, FALSE),Rooke_Full_Seaosn[HR/9],1)</f>
        <v>904</v>
      </c>
      <c r="O124" s="5">
        <f>_xlfn.RANK.EQ(VLOOKUP($A124,Rooke_Full_Seaosn[[Name]:[WHIP]], 14, FALSE),Rooke_Full_Seaosn[AVG],1)</f>
        <v>269</v>
      </c>
      <c r="P124" s="11">
        <f>_xlfn.RANK.EQ(VLOOKUP($A124,Rooke_Full_Seaosn[[Name]:[WHIP]], 15, FALSE),Rooke_Full_Seaosn[BABIP],1)</f>
        <v>496</v>
      </c>
      <c r="Q124" s="5">
        <f>_xlfn.RANK.EQ(VLOOKUP($A124,Rooke_Full_Seaosn[[Name]:[WHIP]], 16, FALSE),Rooke_Full_Seaosn[ERA],1)</f>
        <v>236</v>
      </c>
      <c r="R124" s="11">
        <f>_xlfn.RANK.EQ(VLOOKUP($A124,Rooke_Full_Seaosn[[Name]:[WHIP]], 17, FALSE),Rooke_Full_Seaosn[FIP],1)</f>
        <v>440</v>
      </c>
      <c r="S124" s="5">
        <f>_xlfn.RANK.EQ(VLOOKUP($A124,Rooke_Full_Seaosn[[Name]:[WHIP]], 18,FALSE),Rooke_Full_Seaosn[WAR],0)</f>
        <v>126</v>
      </c>
      <c r="T124" s="5">
        <f>_xlfn.RANK.EQ(VLOOKUP($A124,Rooke_Full_Seaosn[[Name]:[WHIP]], 19, FALSE),Rooke_Full_Seaosn[WAR/162],0)</f>
        <v>161</v>
      </c>
      <c r="U124" s="5">
        <f>_xlfn.RANK.EQ(VLOOKUP($A124,Rooke_Full_Seaosn[[Name]:[WHIP]], 20, FALSE),Rooke_Full_Seaosn[WHIP],1)</f>
        <v>108</v>
      </c>
      <c r="V1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223.80166351867481</v>
      </c>
    </row>
    <row r="125" spans="1:22" x14ac:dyDescent="0.45">
      <c r="A125" s="11" t="s">
        <v>750</v>
      </c>
      <c r="B125" s="11">
        <v>1943</v>
      </c>
      <c r="C125" s="11" t="str">
        <f>VLOOKUP(Table10[[#This Row],[Name]], Rooke_Full_Seaosn[[Name]:[Team]], 2, FALSE)</f>
        <v>STL</v>
      </c>
      <c r="D125" s="11">
        <v>15</v>
      </c>
      <c r="E125" s="11">
        <v>15</v>
      </c>
      <c r="F125" s="12">
        <v>1</v>
      </c>
      <c r="G125" s="5">
        <f>_xlfn.RANK.EQ(VLOOKUP($A125,Rooke_Full_Seaosn[[Name]:[WHIP]], 6, FALSE),Rooke_Full_Seaosn[W],0)</f>
        <v>503</v>
      </c>
      <c r="H125" s="5">
        <f>_xlfn.RANK.EQ(VLOOKUP($A125,Rooke_Full_Seaosn[[Name]:[WHIP]], 7, FALSE),Rooke_Full_Seaosn[L],1)</f>
        <v>45</v>
      </c>
      <c r="I125" s="11">
        <f>_xlfn.RANK.EQ(VLOOKUP($A125,Rooke_Full_Seaosn[[Name]:[WHIP]], 8, FALSE),Rooke_Full_Seaosn[SV],0)</f>
        <v>225</v>
      </c>
      <c r="J125" s="11">
        <f>_xlfn.RANK.EQ(VLOOKUP($A125,Rooke_Full_Seaosn[[Name]:[WHIP]], 9, FALSE),Rooke_Full_Seaosn[IP],0)</f>
        <v>1002</v>
      </c>
      <c r="K125" s="5">
        <f>_xlfn.RANK.EQ(VLOOKUP($A125,Rooke_Full_Seaosn[[Name]:[WHIP]], 10, FALSE),Rooke_Full_Seaosn[SO],0)</f>
        <v>1551</v>
      </c>
      <c r="L125" s="5">
        <f>_xlfn.RANK.EQ(VLOOKUP($A125,Rooke_Full_Seaosn[[Name]:[WHIP]], 11, FALSE),Rooke_Full_Seaosn[K/9],0)</f>
        <v>1593</v>
      </c>
      <c r="M125" s="5">
        <f>_xlfn.RANK.EQ(VLOOKUP($A125,Rooke_Full_Seaosn[[Name]:[WHIP]], 12, FALSE),Rooke_Full_Seaosn[BB/9],1)</f>
        <v>589</v>
      </c>
      <c r="N125" s="11">
        <f>_xlfn.RANK.EQ(VLOOKUP($A125,Rooke_Full_Seaosn[[Name]:[WHIP]], 13, FALSE),Rooke_Full_Seaosn[HR/9],1)</f>
        <v>1</v>
      </c>
      <c r="O125" s="5">
        <f>_xlfn.RANK.EQ(VLOOKUP($A125,Rooke_Full_Seaosn[[Name]:[WHIP]], 14, FALSE),Rooke_Full_Seaosn[AVG],1)</f>
        <v>276</v>
      </c>
      <c r="P125" s="11">
        <f>_xlfn.RANK.EQ(VLOOKUP($A125,Rooke_Full_Seaosn[[Name]:[WHIP]], 15, FALSE),Rooke_Full_Seaosn[BABIP],1)</f>
        <v>186</v>
      </c>
      <c r="Q125" s="5">
        <f>_xlfn.RANK.EQ(VLOOKUP($A125,Rooke_Full_Seaosn[[Name]:[WHIP]], 16, FALSE),Rooke_Full_Seaosn[ERA],1)</f>
        <v>2</v>
      </c>
      <c r="R125" s="11">
        <f>_xlfn.RANK.EQ(VLOOKUP($A125,Rooke_Full_Seaosn[[Name]:[WHIP]], 17, FALSE),Rooke_Full_Seaosn[FIP],1)</f>
        <v>86</v>
      </c>
      <c r="S125" s="5">
        <f>_xlfn.RANK.EQ(VLOOKUP($A125,Rooke_Full_Seaosn[[Name]:[WHIP]], 18,FALSE),Rooke_Full_Seaosn[WAR],0)</f>
        <v>582</v>
      </c>
      <c r="T125" s="5">
        <f>_xlfn.RANK.EQ(VLOOKUP($A125,Rooke_Full_Seaosn[[Name]:[WHIP]], 19, FALSE),Rooke_Full_Seaosn[WAR/162],0)</f>
        <v>188</v>
      </c>
      <c r="U125" s="5">
        <f>_xlfn.RANK.EQ(VLOOKUP($A125,Rooke_Full_Seaosn[[Name]:[WHIP]], 20, FALSE),Rooke_Full_Seaosn[WHIP],1)</f>
        <v>183</v>
      </c>
      <c r="V1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227.04891812859353</v>
      </c>
    </row>
    <row r="126" spans="1:22" x14ac:dyDescent="0.45">
      <c r="A126" s="11" t="s">
        <v>450</v>
      </c>
      <c r="B126" s="11">
        <v>2012</v>
      </c>
      <c r="C126" s="11" t="str">
        <f>VLOOKUP(Table10[[#This Row],[Name]], Rooke_Full_Seaosn[[Name]:[Team]], 2, FALSE)</f>
        <v>OAK</v>
      </c>
      <c r="D126" s="11">
        <v>7</v>
      </c>
      <c r="E126" s="11">
        <v>7</v>
      </c>
      <c r="F126" s="12">
        <v>1</v>
      </c>
      <c r="G126" s="5">
        <f>_xlfn.RANK.EQ(VLOOKUP($A126,Rooke_Full_Seaosn[[Name]:[WHIP]], 6, FALSE),Rooke_Full_Seaosn[W],0)</f>
        <v>610</v>
      </c>
      <c r="H126" s="5">
        <f>_xlfn.RANK.EQ(VLOOKUP($A126,Rooke_Full_Seaosn[[Name]:[WHIP]], 7, FALSE),Rooke_Full_Seaosn[L],1)</f>
        <v>7</v>
      </c>
      <c r="I126" s="11">
        <f>_xlfn.RANK.EQ(VLOOKUP($A126,Rooke_Full_Seaosn[[Name]:[WHIP]], 8, FALSE),Rooke_Full_Seaosn[SV],0)</f>
        <v>225</v>
      </c>
      <c r="J126" s="11">
        <f>_xlfn.RANK.EQ(VLOOKUP($A126,Rooke_Full_Seaosn[[Name]:[WHIP]], 9, FALSE),Rooke_Full_Seaosn[IP],0)</f>
        <v>1080</v>
      </c>
      <c r="K126" s="5">
        <f>_xlfn.RANK.EQ(VLOOKUP($A126,Rooke_Full_Seaosn[[Name]:[WHIP]], 10, FALSE),Rooke_Full_Seaosn[SO],0)</f>
        <v>765</v>
      </c>
      <c r="L126" s="5">
        <f>_xlfn.RANK.EQ(VLOOKUP($A126,Rooke_Full_Seaosn[[Name]:[WHIP]], 11, FALSE),Rooke_Full_Seaosn[K/9],0)</f>
        <v>398</v>
      </c>
      <c r="M126" s="5">
        <f>_xlfn.RANK.EQ(VLOOKUP($A126,Rooke_Full_Seaosn[[Name]:[WHIP]], 12, FALSE),Rooke_Full_Seaosn[BB/9],1)</f>
        <v>132</v>
      </c>
      <c r="N126" s="11">
        <f>_xlfn.RANK.EQ(VLOOKUP($A126,Rooke_Full_Seaosn[[Name]:[WHIP]], 13, FALSE),Rooke_Full_Seaosn[HR/9],1)</f>
        <v>1146</v>
      </c>
      <c r="O126" s="5">
        <f>_xlfn.RANK.EQ(VLOOKUP($A126,Rooke_Full_Seaosn[[Name]:[WHIP]], 14, FALSE),Rooke_Full_Seaosn[AVG],1)</f>
        <v>352</v>
      </c>
      <c r="P126" s="11">
        <f>_xlfn.RANK.EQ(VLOOKUP($A126,Rooke_Full_Seaosn[[Name]:[WHIP]], 15, FALSE),Rooke_Full_Seaosn[BABIP],1)</f>
        <v>437</v>
      </c>
      <c r="Q126" s="5">
        <f>_xlfn.RANK.EQ(VLOOKUP($A126,Rooke_Full_Seaosn[[Name]:[WHIP]], 16, FALSE),Rooke_Full_Seaosn[ERA],1)</f>
        <v>239</v>
      </c>
      <c r="R126" s="11">
        <f>_xlfn.RANK.EQ(VLOOKUP($A126,Rooke_Full_Seaosn[[Name]:[WHIP]], 17, FALSE),Rooke_Full_Seaosn[FIP],1)</f>
        <v>511</v>
      </c>
      <c r="S126" s="5">
        <f>_xlfn.RANK.EQ(VLOOKUP($A126,Rooke_Full_Seaosn[[Name]:[WHIP]], 18,FALSE),Rooke_Full_Seaosn[WAR],0)</f>
        <v>629</v>
      </c>
      <c r="T126" s="5">
        <f>_xlfn.RANK.EQ(VLOOKUP($A126,Rooke_Full_Seaosn[[Name]:[WHIP]], 19, FALSE),Rooke_Full_Seaosn[WAR/162],0)</f>
        <v>341</v>
      </c>
      <c r="U126" s="5">
        <f>_xlfn.RANK.EQ(VLOOKUP($A126,Rooke_Full_Seaosn[[Name]:[WHIP]], 20, FALSE),Rooke_Full_Seaosn[WHIP],1)</f>
        <v>119</v>
      </c>
      <c r="V1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227.32326566293008</v>
      </c>
    </row>
    <row r="127" spans="1:22" x14ac:dyDescent="0.45">
      <c r="A127" s="11" t="s">
        <v>618</v>
      </c>
      <c r="B127" s="11">
        <v>1967</v>
      </c>
      <c r="C127" s="11" t="str">
        <f>VLOOKUP(Table10[[#This Row],[Name]], Rooke_Full_Seaosn[[Name]:[Team]], 2, FALSE)</f>
        <v>NYM</v>
      </c>
      <c r="D127" s="11">
        <v>28</v>
      </c>
      <c r="E127" s="11">
        <v>28</v>
      </c>
      <c r="F127" s="12">
        <v>1</v>
      </c>
      <c r="G127" s="5">
        <f>_xlfn.RANK.EQ(VLOOKUP($A127,Rooke_Full_Seaosn[[Name]:[WHIP]], 6, FALSE),Rooke_Full_Seaosn[W],0)</f>
        <v>49</v>
      </c>
      <c r="H127" s="5">
        <f>_xlfn.RANK.EQ(VLOOKUP($A127,Rooke_Full_Seaosn[[Name]:[WHIP]], 7, FALSE),Rooke_Full_Seaosn[L],1)</f>
        <v>1574</v>
      </c>
      <c r="I127" s="11">
        <f>_xlfn.RANK.EQ(VLOOKUP($A127,Rooke_Full_Seaosn[[Name]:[WHIP]], 8, FALSE),Rooke_Full_Seaosn[SV],0)</f>
        <v>225</v>
      </c>
      <c r="J127" s="11">
        <f>_xlfn.RANK.EQ(VLOOKUP($A127,Rooke_Full_Seaosn[[Name]:[WHIP]], 9, FALSE),Rooke_Full_Seaosn[IP],0)</f>
        <v>27</v>
      </c>
      <c r="K127" s="5">
        <f>_xlfn.RANK.EQ(VLOOKUP($A127,Rooke_Full_Seaosn[[Name]:[WHIP]], 10, FALSE),Rooke_Full_Seaosn[SO],0)</f>
        <v>35</v>
      </c>
      <c r="L127" s="5">
        <f>_xlfn.RANK.EQ(VLOOKUP($A127,Rooke_Full_Seaosn[[Name]:[WHIP]], 11, FALSE),Rooke_Full_Seaosn[K/9],0)</f>
        <v>612</v>
      </c>
      <c r="M127" s="5">
        <f>_xlfn.RANK.EQ(VLOOKUP($A127,Rooke_Full_Seaosn[[Name]:[WHIP]], 12, FALSE),Rooke_Full_Seaosn[BB/9],1)</f>
        <v>475</v>
      </c>
      <c r="N127" s="11">
        <f>_xlfn.RANK.EQ(VLOOKUP($A127,Rooke_Full_Seaosn[[Name]:[WHIP]], 13, FALSE),Rooke_Full_Seaosn[HR/9],1)</f>
        <v>583</v>
      </c>
      <c r="O127" s="5">
        <f>_xlfn.RANK.EQ(VLOOKUP($A127,Rooke_Full_Seaosn[[Name]:[WHIP]], 14, FALSE),Rooke_Full_Seaosn[AVG],1)</f>
        <v>396</v>
      </c>
      <c r="P127" s="11">
        <f>_xlfn.RANK.EQ(VLOOKUP($A127,Rooke_Full_Seaosn[[Name]:[WHIP]], 15, FALSE),Rooke_Full_Seaosn[BABIP],1)</f>
        <v>553</v>
      </c>
      <c r="Q127" s="5">
        <f>_xlfn.RANK.EQ(VLOOKUP($A127,Rooke_Full_Seaosn[[Name]:[WHIP]], 16, FALSE),Rooke_Full_Seaosn[ERA],1)</f>
        <v>127</v>
      </c>
      <c r="R127" s="11">
        <f>_xlfn.RANK.EQ(VLOOKUP($A127,Rooke_Full_Seaosn[[Name]:[WHIP]], 17, FALSE),Rooke_Full_Seaosn[FIP],1)</f>
        <v>115</v>
      </c>
      <c r="S127" s="5">
        <f>_xlfn.RANK.EQ(VLOOKUP($A127,Rooke_Full_Seaosn[[Name]:[WHIP]], 18,FALSE),Rooke_Full_Seaosn[WAR],0)</f>
        <v>107</v>
      </c>
      <c r="T127" s="5">
        <f>_xlfn.RANK.EQ(VLOOKUP($A127,Rooke_Full_Seaosn[[Name]:[WHIP]], 19, FALSE),Rooke_Full_Seaosn[WAR/162],0)</f>
        <v>349</v>
      </c>
      <c r="U127" s="5">
        <f>_xlfn.RANK.EQ(VLOOKUP($A127,Rooke_Full_Seaosn[[Name]:[WHIP]], 20, FALSE),Rooke_Full_Seaosn[WHIP],1)</f>
        <v>253</v>
      </c>
      <c r="V1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227.59056380191899</v>
      </c>
    </row>
    <row r="128" spans="1:22" x14ac:dyDescent="0.45">
      <c r="A128" s="11" t="s">
        <v>693</v>
      </c>
      <c r="B128" s="11">
        <v>2016</v>
      </c>
      <c r="C128" s="11" t="str">
        <f>VLOOKUP(Table10[[#This Row],[Name]], Rooke_Full_Seaosn[[Name]:[Team]], 2, FALSE)</f>
        <v>MIL</v>
      </c>
      <c r="D128" s="11">
        <v>19</v>
      </c>
      <c r="E128" s="11">
        <v>19</v>
      </c>
      <c r="F128" s="12">
        <v>1</v>
      </c>
      <c r="G128" s="5">
        <f>_xlfn.RANK.EQ(VLOOKUP($A128,Rooke_Full_Seaosn[[Name]:[WHIP]], 6, FALSE),Rooke_Full_Seaosn[W],0)</f>
        <v>401</v>
      </c>
      <c r="H128" s="5">
        <f>_xlfn.RANK.EQ(VLOOKUP($A128,Rooke_Full_Seaosn[[Name]:[WHIP]], 7, FALSE),Rooke_Full_Seaosn[L],1)</f>
        <v>147</v>
      </c>
      <c r="I128" s="11">
        <f>_xlfn.RANK.EQ(VLOOKUP($A128,Rooke_Full_Seaosn[[Name]:[WHIP]], 8, FALSE),Rooke_Full_Seaosn[SV],0)</f>
        <v>225</v>
      </c>
      <c r="J128" s="11">
        <f>_xlfn.RANK.EQ(VLOOKUP($A128,Rooke_Full_Seaosn[[Name]:[WHIP]], 9, FALSE),Rooke_Full_Seaosn[IP],0)</f>
        <v>669</v>
      </c>
      <c r="K128" s="5">
        <f>_xlfn.RANK.EQ(VLOOKUP($A128,Rooke_Full_Seaosn[[Name]:[WHIP]], 10, FALSE),Rooke_Full_Seaosn[SO],0)</f>
        <v>326</v>
      </c>
      <c r="L128" s="5">
        <f>_xlfn.RANK.EQ(VLOOKUP($A128,Rooke_Full_Seaosn[[Name]:[WHIP]], 11, FALSE),Rooke_Full_Seaosn[K/9],0)</f>
        <v>319</v>
      </c>
      <c r="M128" s="5">
        <f>_xlfn.RANK.EQ(VLOOKUP($A128,Rooke_Full_Seaosn[[Name]:[WHIP]], 12, FALSE),Rooke_Full_Seaosn[BB/9],1)</f>
        <v>723</v>
      </c>
      <c r="N128" s="11">
        <f>_xlfn.RANK.EQ(VLOOKUP($A128,Rooke_Full_Seaosn[[Name]:[WHIP]], 13, FALSE),Rooke_Full_Seaosn[HR/9],1)</f>
        <v>666</v>
      </c>
      <c r="O128" s="5">
        <f>_xlfn.RANK.EQ(VLOOKUP($A128,Rooke_Full_Seaosn[[Name]:[WHIP]], 14, FALSE),Rooke_Full_Seaosn[AVG],1)</f>
        <v>101</v>
      </c>
      <c r="P128" s="11">
        <f>_xlfn.RANK.EQ(VLOOKUP($A128,Rooke_Full_Seaosn[[Name]:[WHIP]], 15, FALSE),Rooke_Full_Seaosn[BABIP],1)</f>
        <v>190</v>
      </c>
      <c r="Q128" s="5">
        <f>_xlfn.RANK.EQ(VLOOKUP($A128,Rooke_Full_Seaosn[[Name]:[WHIP]], 16, FALSE),Rooke_Full_Seaosn[ERA],1)</f>
        <v>139</v>
      </c>
      <c r="R128" s="11">
        <f>_xlfn.RANK.EQ(VLOOKUP($A128,Rooke_Full_Seaosn[[Name]:[WHIP]], 17, FALSE),Rooke_Full_Seaosn[FIP],1)</f>
        <v>403</v>
      </c>
      <c r="S128" s="5">
        <f>_xlfn.RANK.EQ(VLOOKUP($A128,Rooke_Full_Seaosn[[Name]:[WHIP]], 18,FALSE),Rooke_Full_Seaosn[WAR],0)</f>
        <v>291</v>
      </c>
      <c r="T128" s="5">
        <f>_xlfn.RANK.EQ(VLOOKUP($A128,Rooke_Full_Seaosn[[Name]:[WHIP]], 19, FALSE),Rooke_Full_Seaosn[WAR/162],0)</f>
        <v>192</v>
      </c>
      <c r="U128" s="5">
        <f>_xlfn.RANK.EQ(VLOOKUP($A128,Rooke_Full_Seaosn[[Name]:[WHIP]], 20, FALSE),Rooke_Full_Seaosn[WHIP],1)</f>
        <v>114</v>
      </c>
      <c r="V1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228.9835863816466</v>
      </c>
    </row>
    <row r="129" spans="1:22" x14ac:dyDescent="0.45">
      <c r="A129" s="11" t="s">
        <v>63</v>
      </c>
      <c r="B129" s="11">
        <v>2012</v>
      </c>
      <c r="C129" s="11" t="str">
        <f>VLOOKUP(Table10[[#This Row],[Name]], Rooke_Full_Seaosn[[Name]:[Team]], 2, FALSE)</f>
        <v>NYM</v>
      </c>
      <c r="D129" s="11">
        <v>12</v>
      </c>
      <c r="E129" s="11">
        <v>12</v>
      </c>
      <c r="F129" s="12">
        <v>1</v>
      </c>
      <c r="G129" s="5">
        <f>_xlfn.RANK.EQ(VLOOKUP($A129,Rooke_Full_Seaosn[[Name]:[WHIP]], 6, FALSE),Rooke_Full_Seaosn[W],0)</f>
        <v>1282</v>
      </c>
      <c r="H129" s="5">
        <f>_xlfn.RANK.EQ(VLOOKUP($A129,Rooke_Full_Seaosn[[Name]:[WHIP]], 7, FALSE),Rooke_Full_Seaosn[L],1)</f>
        <v>492</v>
      </c>
      <c r="I129" s="11">
        <f>_xlfn.RANK.EQ(VLOOKUP($A129,Rooke_Full_Seaosn[[Name]:[WHIP]], 8, FALSE),Rooke_Full_Seaosn[SV],0)</f>
        <v>225</v>
      </c>
      <c r="J129" s="11">
        <f>_xlfn.RANK.EQ(VLOOKUP($A129,Rooke_Full_Seaosn[[Name]:[WHIP]], 9, FALSE),Rooke_Full_Seaosn[IP],0)</f>
        <v>1423</v>
      </c>
      <c r="K129" s="5">
        <f>_xlfn.RANK.EQ(VLOOKUP($A129,Rooke_Full_Seaosn[[Name]:[WHIP]], 10, FALSE),Rooke_Full_Seaosn[SO],0)</f>
        <v>658</v>
      </c>
      <c r="L129" s="5">
        <f>_xlfn.RANK.EQ(VLOOKUP($A129,Rooke_Full_Seaosn[[Name]:[WHIP]], 11, FALSE),Rooke_Full_Seaosn[K/9],0)</f>
        <v>25</v>
      </c>
      <c r="M129" s="5">
        <f>_xlfn.RANK.EQ(VLOOKUP($A129,Rooke_Full_Seaosn[[Name]:[WHIP]], 12, FALSE),Rooke_Full_Seaosn[BB/9],1)</f>
        <v>1172</v>
      </c>
      <c r="N129" s="11">
        <f>_xlfn.RANK.EQ(VLOOKUP($A129,Rooke_Full_Seaosn[[Name]:[WHIP]], 13, FALSE),Rooke_Full_Seaosn[HR/9],1)</f>
        <v>694</v>
      </c>
      <c r="O129" s="5">
        <f>_xlfn.RANK.EQ(VLOOKUP($A129,Rooke_Full_Seaosn[[Name]:[WHIP]], 14, FALSE),Rooke_Full_Seaosn[AVG],1)</f>
        <v>25</v>
      </c>
      <c r="P129" s="11">
        <f>_xlfn.RANK.EQ(VLOOKUP($A129,Rooke_Full_Seaosn[[Name]:[WHIP]], 15, FALSE),Rooke_Full_Seaosn[BABIP],1)</f>
        <v>407</v>
      </c>
      <c r="Q129" s="5">
        <f>_xlfn.RANK.EQ(VLOOKUP($A129,Rooke_Full_Seaosn[[Name]:[WHIP]], 16, FALSE),Rooke_Full_Seaosn[ERA],1)</f>
        <v>116</v>
      </c>
      <c r="R129" s="11">
        <f>_xlfn.RANK.EQ(VLOOKUP($A129,Rooke_Full_Seaosn[[Name]:[WHIP]], 17, FALSE),Rooke_Full_Seaosn[FIP],1)</f>
        <v>175</v>
      </c>
      <c r="S129" s="5">
        <f>_xlfn.RANK.EQ(VLOOKUP($A129,Rooke_Full_Seaosn[[Name]:[WHIP]], 18,FALSE),Rooke_Full_Seaosn[WAR],0)</f>
        <v>693</v>
      </c>
      <c r="T129" s="5">
        <f>_xlfn.RANK.EQ(VLOOKUP($A129,Rooke_Full_Seaosn[[Name]:[WHIP]], 19, FALSE),Rooke_Full_Seaosn[WAR/162],0)</f>
        <v>117</v>
      </c>
      <c r="U129" s="5">
        <f>_xlfn.RANK.EQ(VLOOKUP($A129,Rooke_Full_Seaosn[[Name]:[WHIP]], 20, FALSE),Rooke_Full_Seaosn[WHIP],1)</f>
        <v>148</v>
      </c>
      <c r="V1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230.49024267275058</v>
      </c>
    </row>
    <row r="130" spans="1:22" x14ac:dyDescent="0.45">
      <c r="A130" s="11" t="s">
        <v>1019</v>
      </c>
      <c r="B130" s="11">
        <v>2018</v>
      </c>
      <c r="C130" s="11" t="str">
        <f>VLOOKUP(Table10[[#This Row],[Name]], Rooke_Full_Seaosn[[Name]:[Team]], 2, FALSE)</f>
        <v>LAA</v>
      </c>
      <c r="D130" s="11">
        <v>27</v>
      </c>
      <c r="E130" s="11">
        <v>27</v>
      </c>
      <c r="F130" s="12">
        <v>1</v>
      </c>
      <c r="G130" s="5">
        <f>_xlfn.RANK.EQ(VLOOKUP($A130,Rooke_Full_Seaosn[[Name]:[WHIP]], 6, FALSE),Rooke_Full_Seaosn[W],0)</f>
        <v>1054</v>
      </c>
      <c r="H130" s="5">
        <f>_xlfn.RANK.EQ(VLOOKUP($A130,Rooke_Full_Seaosn[[Name]:[WHIP]], 7, FALSE),Rooke_Full_Seaosn[L],1)</f>
        <v>45</v>
      </c>
      <c r="I130" s="11">
        <f>_xlfn.RANK.EQ(VLOOKUP($A130,Rooke_Full_Seaosn[[Name]:[WHIP]], 8, FALSE),Rooke_Full_Seaosn[SV],0)</f>
        <v>225</v>
      </c>
      <c r="J130" s="11">
        <f>_xlfn.RANK.EQ(VLOOKUP($A130,Rooke_Full_Seaosn[[Name]:[WHIP]], 9, FALSE),Rooke_Full_Seaosn[IP],0)</f>
        <v>1570</v>
      </c>
      <c r="K130" s="5">
        <f>_xlfn.RANK.EQ(VLOOKUP($A130,Rooke_Full_Seaosn[[Name]:[WHIP]], 10, FALSE),Rooke_Full_Seaosn[SO],0)</f>
        <v>788</v>
      </c>
      <c r="L130" s="5">
        <f>_xlfn.RANK.EQ(VLOOKUP($A130,Rooke_Full_Seaosn[[Name]:[WHIP]], 11, FALSE),Rooke_Full_Seaosn[K/9],0)</f>
        <v>17</v>
      </c>
      <c r="M130" s="5">
        <f>_xlfn.RANK.EQ(VLOOKUP($A130,Rooke_Full_Seaosn[[Name]:[WHIP]], 12, FALSE),Rooke_Full_Seaosn[BB/9],1)</f>
        <v>1118</v>
      </c>
      <c r="N130" s="11">
        <f>_xlfn.RANK.EQ(VLOOKUP($A130,Rooke_Full_Seaosn[[Name]:[WHIP]], 13, FALSE),Rooke_Full_Seaosn[HR/9],1)</f>
        <v>1093</v>
      </c>
      <c r="O130" s="5">
        <f>_xlfn.RANK.EQ(VLOOKUP($A130,Rooke_Full_Seaosn[[Name]:[WHIP]], 14, FALSE),Rooke_Full_Seaosn[AVG],1)</f>
        <v>51</v>
      </c>
      <c r="P130" s="11">
        <f>_xlfn.RANK.EQ(VLOOKUP($A130,Rooke_Full_Seaosn[[Name]:[WHIP]], 15, FALSE),Rooke_Full_Seaosn[BABIP],1)</f>
        <v>512</v>
      </c>
      <c r="Q130" s="5">
        <f>_xlfn.RANK.EQ(VLOOKUP($A130,Rooke_Full_Seaosn[[Name]:[WHIP]], 16, FALSE),Rooke_Full_Seaosn[ERA],1)</f>
        <v>353</v>
      </c>
      <c r="R130" s="11">
        <f>_xlfn.RANK.EQ(VLOOKUP($A130,Rooke_Full_Seaosn[[Name]:[WHIP]], 17, FALSE),Rooke_Full_Seaosn[FIP],1)</f>
        <v>308</v>
      </c>
      <c r="S130" s="5">
        <f>_xlfn.RANK.EQ(VLOOKUP($A130,Rooke_Full_Seaosn[[Name]:[WHIP]], 18,FALSE),Rooke_Full_Seaosn[WAR],0)</f>
        <v>825</v>
      </c>
      <c r="T130" s="5">
        <f>_xlfn.RANK.EQ(VLOOKUP($A130,Rooke_Full_Seaosn[[Name]:[WHIP]], 19, FALSE),Rooke_Full_Seaosn[WAR/162],0)</f>
        <v>245</v>
      </c>
      <c r="U130" s="5">
        <f>_xlfn.RANK.EQ(VLOOKUP($A130,Rooke_Full_Seaosn[[Name]:[WHIP]], 20, FALSE),Rooke_Full_Seaosn[WHIP],1)</f>
        <v>164</v>
      </c>
      <c r="V1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230.53022967131986</v>
      </c>
    </row>
    <row r="131" spans="1:22" x14ac:dyDescent="0.45">
      <c r="A131" s="11" t="s">
        <v>818</v>
      </c>
      <c r="B131" s="11">
        <v>1990</v>
      </c>
      <c r="C131" s="11" t="str">
        <f>VLOOKUP(Table10[[#This Row],[Name]], Rooke_Full_Seaosn[[Name]:[Team]], 2, FALSE)</f>
        <v>KCR</v>
      </c>
      <c r="D131" s="11">
        <v>22</v>
      </c>
      <c r="E131" s="11">
        <v>22</v>
      </c>
      <c r="F131" s="12">
        <v>1</v>
      </c>
      <c r="G131" s="5">
        <f>_xlfn.RANK.EQ(VLOOKUP($A131,Rooke_Full_Seaosn[[Name]:[WHIP]], 6, FALSE),Rooke_Full_Seaosn[W],0)</f>
        <v>174</v>
      </c>
      <c r="H131" s="5">
        <f>_xlfn.RANK.EQ(VLOOKUP($A131,Rooke_Full_Seaosn[[Name]:[WHIP]], 7, FALSE),Rooke_Full_Seaosn[L],1)</f>
        <v>1060</v>
      </c>
      <c r="I131" s="11">
        <f>_xlfn.RANK.EQ(VLOOKUP($A131,Rooke_Full_Seaosn[[Name]:[WHIP]], 8, FALSE),Rooke_Full_Seaosn[SV],0)</f>
        <v>225</v>
      </c>
      <c r="J131" s="11">
        <f>_xlfn.RANK.EQ(VLOOKUP($A131,Rooke_Full_Seaosn[[Name]:[WHIP]], 9, FALSE),Rooke_Full_Seaosn[IP],0)</f>
        <v>329</v>
      </c>
      <c r="K131" s="5">
        <f>_xlfn.RANK.EQ(VLOOKUP($A131,Rooke_Full_Seaosn[[Name]:[WHIP]], 10, FALSE),Rooke_Full_Seaosn[SO],0)</f>
        <v>223</v>
      </c>
      <c r="L131" s="5">
        <f>_xlfn.RANK.EQ(VLOOKUP($A131,Rooke_Full_Seaosn[[Name]:[WHIP]], 11, FALSE),Rooke_Full_Seaosn[K/9],0)</f>
        <v>639</v>
      </c>
      <c r="M131" s="5">
        <f>_xlfn.RANK.EQ(VLOOKUP($A131,Rooke_Full_Seaosn[[Name]:[WHIP]], 12, FALSE),Rooke_Full_Seaosn[BB/9],1)</f>
        <v>248</v>
      </c>
      <c r="N131" s="11">
        <f>_xlfn.RANK.EQ(VLOOKUP($A131,Rooke_Full_Seaosn[[Name]:[WHIP]], 13, FALSE),Rooke_Full_Seaosn[HR/9],1)</f>
        <v>405</v>
      </c>
      <c r="O131" s="5">
        <f>_xlfn.RANK.EQ(VLOOKUP($A131,Rooke_Full_Seaosn[[Name]:[WHIP]], 14, FALSE),Rooke_Full_Seaosn[AVG],1)</f>
        <v>476</v>
      </c>
      <c r="P131" s="11">
        <f>_xlfn.RANK.EQ(VLOOKUP($A131,Rooke_Full_Seaosn[[Name]:[WHIP]], 15, FALSE),Rooke_Full_Seaosn[BABIP],1)</f>
        <v>735</v>
      </c>
      <c r="Q131" s="5">
        <f>_xlfn.RANK.EQ(VLOOKUP($A131,Rooke_Full_Seaosn[[Name]:[WHIP]], 16, FALSE),Rooke_Full_Seaosn[ERA],1)</f>
        <v>83</v>
      </c>
      <c r="R131" s="11">
        <f>_xlfn.RANK.EQ(VLOOKUP($A131,Rooke_Full_Seaosn[[Name]:[WHIP]], 17, FALSE),Rooke_Full_Seaosn[FIP],1)</f>
        <v>106</v>
      </c>
      <c r="S131" s="5">
        <f>_xlfn.RANK.EQ(VLOOKUP($A131,Rooke_Full_Seaosn[[Name]:[WHIP]], 18,FALSE),Rooke_Full_Seaosn[WAR],0)</f>
        <v>88</v>
      </c>
      <c r="T131" s="5">
        <f>_xlfn.RANK.EQ(VLOOKUP($A131,Rooke_Full_Seaosn[[Name]:[WHIP]], 19, FALSE),Rooke_Full_Seaosn[WAR/162],0)</f>
        <v>84</v>
      </c>
      <c r="U131" s="5">
        <f>_xlfn.RANK.EQ(VLOOKUP($A131,Rooke_Full_Seaosn[[Name]:[WHIP]], 20, FALSE),Rooke_Full_Seaosn[WHIP],1)</f>
        <v>225</v>
      </c>
      <c r="V1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230.76726540814147</v>
      </c>
    </row>
    <row r="132" spans="1:22" x14ac:dyDescent="0.45">
      <c r="A132" s="11" t="s">
        <v>290</v>
      </c>
      <c r="B132" s="11">
        <v>2000</v>
      </c>
      <c r="C132" s="11" t="str">
        <f>VLOOKUP(Table10[[#This Row],[Name]], Rooke_Full_Seaosn[[Name]:[Team]], 2, FALSE)</f>
        <v>OAK</v>
      </c>
      <c r="D132" s="11">
        <v>36</v>
      </c>
      <c r="E132" s="11">
        <v>18</v>
      </c>
      <c r="F132" s="12">
        <v>0.5</v>
      </c>
      <c r="G132" s="5">
        <f>_xlfn.RANK.EQ(VLOOKUP($A132,Rooke_Full_Seaosn[[Name]:[WHIP]], 6, FALSE),Rooke_Full_Seaosn[W],0)</f>
        <v>610</v>
      </c>
      <c r="H132" s="5">
        <f>_xlfn.RANK.EQ(VLOOKUP($A132,Rooke_Full_Seaosn[[Name]:[WHIP]], 7, FALSE),Rooke_Full_Seaosn[L],1)</f>
        <v>298</v>
      </c>
      <c r="I132" s="11">
        <f>_xlfn.RANK.EQ(VLOOKUP($A132,Rooke_Full_Seaosn[[Name]:[WHIP]], 8, FALSE),Rooke_Full_Seaosn[SV],0)</f>
        <v>225</v>
      </c>
      <c r="J132" s="11">
        <f>_xlfn.RANK.EQ(VLOOKUP($A132,Rooke_Full_Seaosn[[Name]:[WHIP]], 9, FALSE),Rooke_Full_Seaosn[IP],0)</f>
        <v>941</v>
      </c>
      <c r="K132" s="5">
        <f>_xlfn.RANK.EQ(VLOOKUP($A132,Rooke_Full_Seaosn[[Name]:[WHIP]], 10, FALSE),Rooke_Full_Seaosn[SO],0)</f>
        <v>540</v>
      </c>
      <c r="L132" s="5">
        <f>_xlfn.RANK.EQ(VLOOKUP($A132,Rooke_Full_Seaosn[[Name]:[WHIP]], 11, FALSE),Rooke_Full_Seaosn[K/9],0)</f>
        <v>288</v>
      </c>
      <c r="M132" s="5">
        <f>_xlfn.RANK.EQ(VLOOKUP($A132,Rooke_Full_Seaosn[[Name]:[WHIP]], 12, FALSE),Rooke_Full_Seaosn[BB/9],1)</f>
        <v>1357</v>
      </c>
      <c r="N132" s="11">
        <f>_xlfn.RANK.EQ(VLOOKUP($A132,Rooke_Full_Seaosn[[Name]:[WHIP]], 13, FALSE),Rooke_Full_Seaosn[HR/9],1)</f>
        <v>477</v>
      </c>
      <c r="O132" s="5">
        <f>_xlfn.RANK.EQ(VLOOKUP($A132,Rooke_Full_Seaosn[[Name]:[WHIP]], 14, FALSE),Rooke_Full_Seaosn[AVG],1)</f>
        <v>28</v>
      </c>
      <c r="P132" s="11">
        <f>_xlfn.RANK.EQ(VLOOKUP($A132,Rooke_Full_Seaosn[[Name]:[WHIP]], 15, FALSE),Rooke_Full_Seaosn[BABIP],1)</f>
        <v>86</v>
      </c>
      <c r="Q132" s="5">
        <f>_xlfn.RANK.EQ(VLOOKUP($A132,Rooke_Full_Seaosn[[Name]:[WHIP]], 16, FALSE),Rooke_Full_Seaosn[ERA],1)</f>
        <v>114</v>
      </c>
      <c r="R132" s="11">
        <f>_xlfn.RANK.EQ(VLOOKUP($A132,Rooke_Full_Seaosn[[Name]:[WHIP]], 17, FALSE),Rooke_Full_Seaosn[FIP],1)</f>
        <v>489</v>
      </c>
      <c r="S132" s="5">
        <f>_xlfn.RANK.EQ(VLOOKUP($A132,Rooke_Full_Seaosn[[Name]:[WHIP]], 18,FALSE),Rooke_Full_Seaosn[WAR],0)</f>
        <v>331</v>
      </c>
      <c r="T132" s="5">
        <f>_xlfn.RANK.EQ(VLOOKUP($A132,Rooke_Full_Seaosn[[Name]:[WHIP]], 19, FALSE),Rooke_Full_Seaosn[WAR/162],0)</f>
        <v>57</v>
      </c>
      <c r="U132" s="5">
        <f>_xlfn.RANK.EQ(VLOOKUP($A132,Rooke_Full_Seaosn[[Name]:[WHIP]], 20, FALSE),Rooke_Full_Seaosn[WHIP],1)</f>
        <v>195</v>
      </c>
      <c r="V1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231.93765065131305</v>
      </c>
    </row>
    <row r="133" spans="1:22" x14ac:dyDescent="0.45">
      <c r="A133" s="11" t="s">
        <v>1115</v>
      </c>
      <c r="B133" s="11">
        <v>2021</v>
      </c>
      <c r="C133" s="11" t="str">
        <f>VLOOKUP(Table10[[#This Row],[Name]], Rooke_Full_Seaosn[[Name]:[Team]], 2, FALSE)</f>
        <v>HOU</v>
      </c>
      <c r="D133" s="11">
        <v>8</v>
      </c>
      <c r="E133" s="11">
        <v>7</v>
      </c>
      <c r="F133" s="12">
        <v>0.875</v>
      </c>
      <c r="G133" s="5">
        <f>_xlfn.RANK.EQ(VLOOKUP($A133,Rooke_Full_Seaosn[[Name]:[WHIP]], 6, FALSE),Rooke_Full_Seaosn[W],0)</f>
        <v>244</v>
      </c>
      <c r="H133" s="5">
        <f>_xlfn.RANK.EQ(VLOOKUP($A133,Rooke_Full_Seaosn[[Name]:[WHIP]], 7, FALSE),Rooke_Full_Seaosn[L],1)</f>
        <v>885</v>
      </c>
      <c r="I133" s="11">
        <f>_xlfn.RANK.EQ(VLOOKUP($A133,Rooke_Full_Seaosn[[Name]:[WHIP]], 8, FALSE),Rooke_Full_Seaosn[SV],0)</f>
        <v>225</v>
      </c>
      <c r="J133" s="11">
        <f>_xlfn.RANK.EQ(VLOOKUP($A133,Rooke_Full_Seaosn[[Name]:[WHIP]], 9, FALSE),Rooke_Full_Seaosn[IP],0)</f>
        <v>457</v>
      </c>
      <c r="K133" s="5">
        <f>_xlfn.RANK.EQ(VLOOKUP($A133,Rooke_Full_Seaosn[[Name]:[WHIP]], 10, FALSE),Rooke_Full_Seaosn[SO],0)</f>
        <v>52</v>
      </c>
      <c r="L133" s="5">
        <f>_xlfn.RANK.EQ(VLOOKUP($A133,Rooke_Full_Seaosn[[Name]:[WHIP]], 11, FALSE),Rooke_Full_Seaosn[K/9],0)</f>
        <v>63</v>
      </c>
      <c r="M133" s="5">
        <f>_xlfn.RANK.EQ(VLOOKUP($A133,Rooke_Full_Seaosn[[Name]:[WHIP]], 12, FALSE),Rooke_Full_Seaosn[BB/9],1)</f>
        <v>575</v>
      </c>
      <c r="N133" s="11">
        <f>_xlfn.RANK.EQ(VLOOKUP($A133,Rooke_Full_Seaosn[[Name]:[WHIP]], 13, FALSE),Rooke_Full_Seaosn[HR/9],1)</f>
        <v>1137</v>
      </c>
      <c r="O133" s="5">
        <f>_xlfn.RANK.EQ(VLOOKUP($A133,Rooke_Full_Seaosn[[Name]:[WHIP]], 14, FALSE),Rooke_Full_Seaosn[AVG],1)</f>
        <v>314</v>
      </c>
      <c r="P133" s="11">
        <f>_xlfn.RANK.EQ(VLOOKUP($A133,Rooke_Full_Seaosn[[Name]:[WHIP]], 15, FALSE),Rooke_Full_Seaosn[BABIP],1)</f>
        <v>1027</v>
      </c>
      <c r="Q133" s="5">
        <f>_xlfn.RANK.EQ(VLOOKUP($A133,Rooke_Full_Seaosn[[Name]:[WHIP]], 16, FALSE),Rooke_Full_Seaosn[ERA],1)</f>
        <v>479</v>
      </c>
      <c r="R133" s="11">
        <f>_xlfn.RANK.EQ(VLOOKUP($A133,Rooke_Full_Seaosn[[Name]:[WHIP]], 17, FALSE),Rooke_Full_Seaosn[FIP],1)</f>
        <v>344</v>
      </c>
      <c r="S133" s="5">
        <f>_xlfn.RANK.EQ(VLOOKUP($A133,Rooke_Full_Seaosn[[Name]:[WHIP]], 18,FALSE),Rooke_Full_Seaosn[WAR],0)</f>
        <v>142</v>
      </c>
      <c r="T133" s="5">
        <f>_xlfn.RANK.EQ(VLOOKUP($A133,Rooke_Full_Seaosn[[Name]:[WHIP]], 19, FALSE),Rooke_Full_Seaosn[WAR/162],0)</f>
        <v>239</v>
      </c>
      <c r="U133" s="5">
        <f>_xlfn.RANK.EQ(VLOOKUP($A133,Rooke_Full_Seaosn[[Name]:[WHIP]], 20, FALSE),Rooke_Full_Seaosn[WHIP],1)</f>
        <v>222</v>
      </c>
      <c r="V1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232.46893264796768</v>
      </c>
    </row>
    <row r="134" spans="1:22" x14ac:dyDescent="0.45">
      <c r="A134" s="11" t="s">
        <v>772</v>
      </c>
      <c r="B134" s="11">
        <v>2013</v>
      </c>
      <c r="C134" s="11" t="str">
        <f>VLOOKUP(Table10[[#This Row],[Name]], Rooke_Full_Seaosn[[Name]:[Team]], 2, FALSE)</f>
        <v>HOU</v>
      </c>
      <c r="D134" s="11">
        <v>20</v>
      </c>
      <c r="E134" s="11">
        <v>20</v>
      </c>
      <c r="F134" s="12">
        <v>1</v>
      </c>
      <c r="G134" s="5">
        <f>_xlfn.RANK.EQ(VLOOKUP($A134,Rooke_Full_Seaosn[[Name]:[WHIP]], 6, FALSE),Rooke_Full_Seaosn[W],0)</f>
        <v>1054</v>
      </c>
      <c r="H134" s="5">
        <f>_xlfn.RANK.EQ(VLOOKUP($A134,Rooke_Full_Seaosn[[Name]:[WHIP]], 7, FALSE),Rooke_Full_Seaosn[L],1)</f>
        <v>492</v>
      </c>
      <c r="I134" s="11">
        <f>_xlfn.RANK.EQ(VLOOKUP($A134,Rooke_Full_Seaosn[[Name]:[WHIP]], 8, FALSE),Rooke_Full_Seaosn[SV],0)</f>
        <v>225</v>
      </c>
      <c r="J134" s="11">
        <f>_xlfn.RANK.EQ(VLOOKUP($A134,Rooke_Full_Seaosn[[Name]:[WHIP]], 9, FALSE),Rooke_Full_Seaosn[IP],0)</f>
        <v>1347</v>
      </c>
      <c r="K134" s="5">
        <f>_xlfn.RANK.EQ(VLOOKUP($A134,Rooke_Full_Seaosn[[Name]:[WHIP]], 10, FALSE),Rooke_Full_Seaosn[SO],0)</f>
        <v>1238</v>
      </c>
      <c r="L134" s="5">
        <f>_xlfn.RANK.EQ(VLOOKUP($A134,Rooke_Full_Seaosn[[Name]:[WHIP]], 11, FALSE),Rooke_Full_Seaosn[K/9],0)</f>
        <v>725</v>
      </c>
      <c r="M134" s="5">
        <f>_xlfn.RANK.EQ(VLOOKUP($A134,Rooke_Full_Seaosn[[Name]:[WHIP]], 12, FALSE),Rooke_Full_Seaosn[BB/9],1)</f>
        <v>61</v>
      </c>
      <c r="N134" s="11">
        <f>_xlfn.RANK.EQ(VLOOKUP($A134,Rooke_Full_Seaosn[[Name]:[WHIP]], 13, FALSE),Rooke_Full_Seaosn[HR/9],1)</f>
        <v>604</v>
      </c>
      <c r="O134" s="5">
        <f>_xlfn.RANK.EQ(VLOOKUP($A134,Rooke_Full_Seaosn[[Name]:[WHIP]], 14, FALSE),Rooke_Full_Seaosn[AVG],1)</f>
        <v>210</v>
      </c>
      <c r="P134" s="11">
        <f>_xlfn.RANK.EQ(VLOOKUP($A134,Rooke_Full_Seaosn[[Name]:[WHIP]], 15, FALSE),Rooke_Full_Seaosn[BABIP],1)</f>
        <v>190</v>
      </c>
      <c r="Q134" s="5">
        <f>_xlfn.RANK.EQ(VLOOKUP($A134,Rooke_Full_Seaosn[[Name]:[WHIP]], 16, FALSE),Rooke_Full_Seaosn[ERA],1)</f>
        <v>29</v>
      </c>
      <c r="R134" s="11">
        <f>_xlfn.RANK.EQ(VLOOKUP($A134,Rooke_Full_Seaosn[[Name]:[WHIP]], 17, FALSE),Rooke_Full_Seaosn[FIP],1)</f>
        <v>208</v>
      </c>
      <c r="S134" s="5">
        <f>_xlfn.RANK.EQ(VLOOKUP($A134,Rooke_Full_Seaosn[[Name]:[WHIP]], 18,FALSE),Rooke_Full_Seaosn[WAR],0)</f>
        <v>661</v>
      </c>
      <c r="T134" s="5">
        <f>_xlfn.RANK.EQ(VLOOKUP($A134,Rooke_Full_Seaosn[[Name]:[WHIP]], 19, FALSE),Rooke_Full_Seaosn[WAR/162],0)</f>
        <v>98</v>
      </c>
      <c r="U134" s="5">
        <f>_xlfn.RANK.EQ(VLOOKUP($A134,Rooke_Full_Seaosn[[Name]:[WHIP]], 20, FALSE),Rooke_Full_Seaosn[WHIP],1)</f>
        <v>44</v>
      </c>
      <c r="V1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234.02872707514541</v>
      </c>
    </row>
    <row r="135" spans="1:22" x14ac:dyDescent="0.45">
      <c r="A135" s="11" t="s">
        <v>844</v>
      </c>
      <c r="B135" s="11">
        <v>1993</v>
      </c>
      <c r="C135" s="11" t="str">
        <f>VLOOKUP(Table10[[#This Row],[Name]], Rooke_Full_Seaosn[[Name]:[Team]], 2, FALSE)</f>
        <v>MON</v>
      </c>
      <c r="D135" s="11">
        <v>11</v>
      </c>
      <c r="E135" s="11">
        <v>10</v>
      </c>
      <c r="F135" s="12">
        <v>0.90909090909090906</v>
      </c>
      <c r="G135" s="5">
        <f>_xlfn.RANK.EQ(VLOOKUP($A135,Rooke_Full_Seaosn[[Name]:[WHIP]], 6, FALSE),Rooke_Full_Seaosn[W],0)</f>
        <v>503</v>
      </c>
      <c r="H135" s="5">
        <f>_xlfn.RANK.EQ(VLOOKUP($A135,Rooke_Full_Seaosn[[Name]:[WHIP]], 7, FALSE),Rooke_Full_Seaosn[L],1)</f>
        <v>1</v>
      </c>
      <c r="I135" s="11">
        <f>_xlfn.RANK.EQ(VLOOKUP($A135,Rooke_Full_Seaosn[[Name]:[WHIP]], 8, FALSE),Rooke_Full_Seaosn[SV],0)</f>
        <v>225</v>
      </c>
      <c r="J135" s="11">
        <f>_xlfn.RANK.EQ(VLOOKUP($A135,Rooke_Full_Seaosn[[Name]:[WHIP]], 9, FALSE),Rooke_Full_Seaosn[IP],0)</f>
        <v>1029</v>
      </c>
      <c r="K135" s="5">
        <f>_xlfn.RANK.EQ(VLOOKUP($A135,Rooke_Full_Seaosn[[Name]:[WHIP]], 10, FALSE),Rooke_Full_Seaosn[SO],0)</f>
        <v>1464</v>
      </c>
      <c r="L135" s="5">
        <f>_xlfn.RANK.EQ(VLOOKUP($A135,Rooke_Full_Seaosn[[Name]:[WHIP]], 11, FALSE),Rooke_Full_Seaosn[K/9],0)</f>
        <v>1479</v>
      </c>
      <c r="M135" s="5">
        <f>_xlfn.RANK.EQ(VLOOKUP($A135,Rooke_Full_Seaosn[[Name]:[WHIP]], 12, FALSE),Rooke_Full_Seaosn[BB/9],1)</f>
        <v>78</v>
      </c>
      <c r="N135" s="11">
        <f>_xlfn.RANK.EQ(VLOOKUP($A135,Rooke_Full_Seaosn[[Name]:[WHIP]], 13, FALSE),Rooke_Full_Seaosn[HR/9],1)</f>
        <v>399</v>
      </c>
      <c r="O135" s="5">
        <f>_xlfn.RANK.EQ(VLOOKUP($A135,Rooke_Full_Seaosn[[Name]:[WHIP]], 14, FALSE),Rooke_Full_Seaosn[AVG],1)</f>
        <v>969</v>
      </c>
      <c r="P135" s="11">
        <f>_xlfn.RANK.EQ(VLOOKUP($A135,Rooke_Full_Seaosn[[Name]:[WHIP]], 15, FALSE),Rooke_Full_Seaosn[BABIP],1)</f>
        <v>736</v>
      </c>
      <c r="Q135" s="5">
        <f>_xlfn.RANK.EQ(VLOOKUP($A135,Rooke_Full_Seaosn[[Name]:[WHIP]], 16, FALSE),Rooke_Full_Seaosn[ERA],1)</f>
        <v>117</v>
      </c>
      <c r="R135" s="11">
        <f>_xlfn.RANK.EQ(VLOOKUP($A135,Rooke_Full_Seaosn[[Name]:[WHIP]], 17, FALSE),Rooke_Full_Seaosn[FIP],1)</f>
        <v>369</v>
      </c>
      <c r="S135" s="5">
        <f>_xlfn.RANK.EQ(VLOOKUP($A135,Rooke_Full_Seaosn[[Name]:[WHIP]], 18,FALSE),Rooke_Full_Seaosn[WAR],0)</f>
        <v>655</v>
      </c>
      <c r="T135" s="5">
        <f>_xlfn.RANK.EQ(VLOOKUP($A135,Rooke_Full_Seaosn[[Name]:[WHIP]], 19, FALSE),Rooke_Full_Seaosn[WAR/162],0)</f>
        <v>319</v>
      </c>
      <c r="U135" s="5">
        <f>_xlfn.RANK.EQ(VLOOKUP($A135,Rooke_Full_Seaosn[[Name]:[WHIP]], 20, FALSE),Rooke_Full_Seaosn[WHIP],1)</f>
        <v>246</v>
      </c>
      <c r="V1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234.13420053049134</v>
      </c>
    </row>
    <row r="136" spans="1:22" x14ac:dyDescent="0.45">
      <c r="A136" s="11" t="s">
        <v>349</v>
      </c>
      <c r="B136" s="11">
        <v>1984</v>
      </c>
      <c r="C136" s="11" t="str">
        <f>VLOOKUP(Table10[[#This Row],[Name]], Rooke_Full_Seaosn[[Name]:[Team]], 2, FALSE)</f>
        <v>BOS</v>
      </c>
      <c r="D136" s="11">
        <v>20</v>
      </c>
      <c r="E136" s="11">
        <v>20</v>
      </c>
      <c r="F136" s="12">
        <v>1</v>
      </c>
      <c r="G136" s="5">
        <f>_xlfn.RANK.EQ(VLOOKUP($A136,Rooke_Full_Seaosn[[Name]:[WHIP]], 6, FALSE),Rooke_Full_Seaosn[W],0)</f>
        <v>401</v>
      </c>
      <c r="H136" s="5">
        <f>_xlfn.RANK.EQ(VLOOKUP($A136,Rooke_Full_Seaosn[[Name]:[WHIP]], 7, FALSE),Rooke_Full_Seaosn[L],1)</f>
        <v>298</v>
      </c>
      <c r="I136" s="11">
        <f>_xlfn.RANK.EQ(VLOOKUP($A136,Rooke_Full_Seaosn[[Name]:[WHIP]], 8, FALSE),Rooke_Full_Seaosn[SV],0)</f>
        <v>225</v>
      </c>
      <c r="J136" s="11">
        <f>_xlfn.RANK.EQ(VLOOKUP($A136,Rooke_Full_Seaosn[[Name]:[WHIP]], 9, FALSE),Rooke_Full_Seaosn[IP],0)</f>
        <v>579</v>
      </c>
      <c r="K136" s="5">
        <f>_xlfn.RANK.EQ(VLOOKUP($A136,Rooke_Full_Seaosn[[Name]:[WHIP]], 10, FALSE),Rooke_Full_Seaosn[SO],0)</f>
        <v>172</v>
      </c>
      <c r="L136" s="5">
        <f>_xlfn.RANK.EQ(VLOOKUP($A136,Rooke_Full_Seaosn[[Name]:[WHIP]], 11, FALSE),Rooke_Full_Seaosn[K/9],0)</f>
        <v>138</v>
      </c>
      <c r="M136" s="5">
        <f>_xlfn.RANK.EQ(VLOOKUP($A136,Rooke_Full_Seaosn[[Name]:[WHIP]], 12, FALSE),Rooke_Full_Seaosn[BB/9],1)</f>
        <v>102</v>
      </c>
      <c r="N136" s="11">
        <f>_xlfn.RANK.EQ(VLOOKUP($A136,Rooke_Full_Seaosn[[Name]:[WHIP]], 13, FALSE),Rooke_Full_Seaosn[HR/9],1)</f>
        <v>879</v>
      </c>
      <c r="O136" s="5">
        <f>_xlfn.RANK.EQ(VLOOKUP($A136,Rooke_Full_Seaosn[[Name]:[WHIP]], 14, FALSE),Rooke_Full_Seaosn[AVG],1)</f>
        <v>1098</v>
      </c>
      <c r="P136" s="11">
        <f>_xlfn.RANK.EQ(VLOOKUP($A136,Rooke_Full_Seaosn[[Name]:[WHIP]], 15, FALSE),Rooke_Full_Seaosn[BABIP],1)</f>
        <v>1549</v>
      </c>
      <c r="Q136" s="5">
        <f>_xlfn.RANK.EQ(VLOOKUP($A136,Rooke_Full_Seaosn[[Name]:[WHIP]], 16, FALSE),Rooke_Full_Seaosn[ERA],1)</f>
        <v>982</v>
      </c>
      <c r="R136" s="11">
        <f>_xlfn.RANK.EQ(VLOOKUP($A136,Rooke_Full_Seaosn[[Name]:[WHIP]], 17, FALSE),Rooke_Full_Seaosn[FIP],1)</f>
        <v>46</v>
      </c>
      <c r="S136" s="5">
        <f>_xlfn.RANK.EQ(VLOOKUP($A136,Rooke_Full_Seaosn[[Name]:[WHIP]], 18,FALSE),Rooke_Full_Seaosn[WAR],0)</f>
        <v>91</v>
      </c>
      <c r="T136" s="5">
        <f>_xlfn.RANK.EQ(VLOOKUP($A136,Rooke_Full_Seaosn[[Name]:[WHIP]], 19, FALSE),Rooke_Full_Seaosn[WAR/162],0)</f>
        <v>30</v>
      </c>
      <c r="U136" s="5">
        <f>_xlfn.RANK.EQ(VLOOKUP($A136,Rooke_Full_Seaosn[[Name]:[WHIP]], 20, FALSE),Rooke_Full_Seaosn[WHIP],1)</f>
        <v>591</v>
      </c>
      <c r="V1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234.52180590747699</v>
      </c>
    </row>
    <row r="137" spans="1:22" x14ac:dyDescent="0.45">
      <c r="A137" s="11" t="s">
        <v>90</v>
      </c>
      <c r="B137" s="11">
        <v>2013</v>
      </c>
      <c r="C137" s="11" t="str">
        <f>VLOOKUP(Table10[[#This Row],[Name]], Rooke_Full_Seaosn[[Name]:[Team]], 2, FALSE)</f>
        <v>CLE</v>
      </c>
      <c r="D137" s="11">
        <v>18</v>
      </c>
      <c r="E137" s="11">
        <v>18</v>
      </c>
      <c r="F137" s="12">
        <v>1</v>
      </c>
      <c r="G137" s="5">
        <f>_xlfn.RANK.EQ(VLOOKUP($A137,Rooke_Full_Seaosn[[Name]:[WHIP]], 6, FALSE),Rooke_Full_Seaosn[W],0)</f>
        <v>1465</v>
      </c>
      <c r="H137" s="5">
        <f>_xlfn.RANK.EQ(VLOOKUP($A137,Rooke_Full_Seaosn[[Name]:[WHIP]], 7, FALSE),Rooke_Full_Seaosn[L],1)</f>
        <v>147</v>
      </c>
      <c r="I137" s="11">
        <f>_xlfn.RANK.EQ(VLOOKUP($A137,Rooke_Full_Seaosn[[Name]:[WHIP]], 8, FALSE),Rooke_Full_Seaosn[SV],0)</f>
        <v>225</v>
      </c>
      <c r="J137" s="11">
        <f>_xlfn.RANK.EQ(VLOOKUP($A137,Rooke_Full_Seaosn[[Name]:[WHIP]], 9, FALSE),Rooke_Full_Seaosn[IP],0)</f>
        <v>1563</v>
      </c>
      <c r="K137" s="5">
        <f>_xlfn.RANK.EQ(VLOOKUP($A137,Rooke_Full_Seaosn[[Name]:[WHIP]], 10, FALSE),Rooke_Full_Seaosn[SO],0)</f>
        <v>743</v>
      </c>
      <c r="L137" s="5">
        <f>_xlfn.RANK.EQ(VLOOKUP($A137,Rooke_Full_Seaosn[[Name]:[WHIP]], 11, FALSE),Rooke_Full_Seaosn[K/9],0)</f>
        <v>10</v>
      </c>
      <c r="M137" s="5">
        <f>_xlfn.RANK.EQ(VLOOKUP($A137,Rooke_Full_Seaosn[[Name]:[WHIP]], 12, FALSE),Rooke_Full_Seaosn[BB/9],1)</f>
        <v>357</v>
      </c>
      <c r="N137" s="11">
        <f>_xlfn.RANK.EQ(VLOOKUP($A137,Rooke_Full_Seaosn[[Name]:[WHIP]], 13, FALSE),Rooke_Full_Seaosn[HR/9],1)</f>
        <v>1266</v>
      </c>
      <c r="O137" s="5">
        <f>_xlfn.RANK.EQ(VLOOKUP($A137,Rooke_Full_Seaosn[[Name]:[WHIP]], 14, FALSE),Rooke_Full_Seaosn[AVG],1)</f>
        <v>221</v>
      </c>
      <c r="P137" s="11">
        <f>_xlfn.RANK.EQ(VLOOKUP($A137,Rooke_Full_Seaosn[[Name]:[WHIP]], 15, FALSE),Rooke_Full_Seaosn[BABIP],1)</f>
        <v>1154</v>
      </c>
      <c r="Q137" s="5">
        <f>_xlfn.RANK.EQ(VLOOKUP($A137,Rooke_Full_Seaosn[[Name]:[WHIP]], 16, FALSE),Rooke_Full_Seaosn[ERA],1)</f>
        <v>255</v>
      </c>
      <c r="R137" s="11">
        <f>_xlfn.RANK.EQ(VLOOKUP($A137,Rooke_Full_Seaosn[[Name]:[WHIP]], 17, FALSE),Rooke_Full_Seaosn[FIP],1)</f>
        <v>119</v>
      </c>
      <c r="S137" s="5">
        <f>_xlfn.RANK.EQ(VLOOKUP($A137,Rooke_Full_Seaosn[[Name]:[WHIP]], 18,FALSE),Rooke_Full_Seaosn[WAR],0)</f>
        <v>755</v>
      </c>
      <c r="T137" s="5">
        <f>_xlfn.RANK.EQ(VLOOKUP($A137,Rooke_Full_Seaosn[[Name]:[WHIP]], 19, FALSE),Rooke_Full_Seaosn[WAR/162],0)</f>
        <v>169</v>
      </c>
      <c r="U137" s="5">
        <f>_xlfn.RANK.EQ(VLOOKUP($A137,Rooke_Full_Seaosn[[Name]:[WHIP]], 20, FALSE),Rooke_Full_Seaosn[WHIP],1)</f>
        <v>127</v>
      </c>
      <c r="V1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235.3629951279695</v>
      </c>
    </row>
    <row r="138" spans="1:22" x14ac:dyDescent="0.45">
      <c r="A138" s="11" t="s">
        <v>191</v>
      </c>
      <c r="B138" s="11">
        <v>1970</v>
      </c>
      <c r="C138" s="11" t="str">
        <f>VLOOKUP(Table10[[#This Row],[Name]], Rooke_Full_Seaosn[[Name]:[Team]], 2, FALSE)</f>
        <v>MIN</v>
      </c>
      <c r="D138" s="11">
        <v>33</v>
      </c>
      <c r="E138" s="11">
        <v>18</v>
      </c>
      <c r="F138" s="12">
        <v>0.54545454545454541</v>
      </c>
      <c r="G138" s="5">
        <f>_xlfn.RANK.EQ(VLOOKUP($A138,Rooke_Full_Seaosn[[Name]:[WHIP]], 6, FALSE),Rooke_Full_Seaosn[W],0)</f>
        <v>320</v>
      </c>
      <c r="H138" s="5">
        <f>_xlfn.RANK.EQ(VLOOKUP($A138,Rooke_Full_Seaosn[[Name]:[WHIP]], 7, FALSE),Rooke_Full_Seaosn[L],1)</f>
        <v>1209</v>
      </c>
      <c r="I138" s="11">
        <f>_xlfn.RANK.EQ(VLOOKUP($A138,Rooke_Full_Seaosn[[Name]:[WHIP]], 8, FALSE),Rooke_Full_Seaosn[SV],0)</f>
        <v>225</v>
      </c>
      <c r="J138" s="11">
        <f>_xlfn.RANK.EQ(VLOOKUP($A138,Rooke_Full_Seaosn[[Name]:[WHIP]], 9, FALSE),Rooke_Full_Seaosn[IP],0)</f>
        <v>369</v>
      </c>
      <c r="K138" s="5">
        <f>_xlfn.RANK.EQ(VLOOKUP($A138,Rooke_Full_Seaosn[[Name]:[WHIP]], 10, FALSE),Rooke_Full_Seaosn[SO],0)</f>
        <v>125</v>
      </c>
      <c r="L138" s="5">
        <f>_xlfn.RANK.EQ(VLOOKUP($A138,Rooke_Full_Seaosn[[Name]:[WHIP]], 11, FALSE),Rooke_Full_Seaosn[K/9],0)</f>
        <v>317</v>
      </c>
      <c r="M138" s="5">
        <f>_xlfn.RANK.EQ(VLOOKUP($A138,Rooke_Full_Seaosn[[Name]:[WHIP]], 12, FALSE),Rooke_Full_Seaosn[BB/9],1)</f>
        <v>351</v>
      </c>
      <c r="N138" s="11">
        <f>_xlfn.RANK.EQ(VLOOKUP($A138,Rooke_Full_Seaosn[[Name]:[WHIP]], 13, FALSE),Rooke_Full_Seaosn[HR/9],1)</f>
        <v>946</v>
      </c>
      <c r="O138" s="5">
        <f>_xlfn.RANK.EQ(VLOOKUP($A138,Rooke_Full_Seaosn[[Name]:[WHIP]], 14, FALSE),Rooke_Full_Seaosn[AVG],1)</f>
        <v>270</v>
      </c>
      <c r="P138" s="11">
        <f>_xlfn.RANK.EQ(VLOOKUP($A138,Rooke_Full_Seaosn[[Name]:[WHIP]], 15, FALSE),Rooke_Full_Seaosn[BABIP],1)</f>
        <v>460</v>
      </c>
      <c r="Q138" s="5">
        <f>_xlfn.RANK.EQ(VLOOKUP($A138,Rooke_Full_Seaosn[[Name]:[WHIP]], 16, FALSE),Rooke_Full_Seaosn[ERA],1)</f>
        <v>277</v>
      </c>
      <c r="R138" s="11">
        <f>_xlfn.RANK.EQ(VLOOKUP($A138,Rooke_Full_Seaosn[[Name]:[WHIP]], 17, FALSE),Rooke_Full_Seaosn[FIP],1)</f>
        <v>141</v>
      </c>
      <c r="S138" s="5">
        <f>_xlfn.RANK.EQ(VLOOKUP($A138,Rooke_Full_Seaosn[[Name]:[WHIP]], 18,FALSE),Rooke_Full_Seaosn[WAR],0)</f>
        <v>70</v>
      </c>
      <c r="T138" s="5">
        <f>_xlfn.RANK.EQ(VLOOKUP($A138,Rooke_Full_Seaosn[[Name]:[WHIP]], 19, FALSE),Rooke_Full_Seaosn[WAR/162],0)</f>
        <v>114</v>
      </c>
      <c r="U138" s="5">
        <f>_xlfn.RANK.EQ(VLOOKUP($A138,Rooke_Full_Seaosn[[Name]:[WHIP]], 20, FALSE),Rooke_Full_Seaosn[WHIP],1)</f>
        <v>163</v>
      </c>
      <c r="V1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235.4445651843784</v>
      </c>
    </row>
    <row r="139" spans="1:22" x14ac:dyDescent="0.45">
      <c r="A139" s="11" t="s">
        <v>942</v>
      </c>
      <c r="B139" s="11">
        <v>1977</v>
      </c>
      <c r="C139" s="11" t="str">
        <f>VLOOKUP(Table10[[#This Row],[Name]], Rooke_Full_Seaosn[[Name]:[Team]], 2, FALSE)</f>
        <v>DET</v>
      </c>
      <c r="D139" s="11">
        <v>12</v>
      </c>
      <c r="E139" s="11">
        <v>9</v>
      </c>
      <c r="F139" s="12">
        <v>0.75</v>
      </c>
      <c r="G139" s="5">
        <f>_xlfn.RANK.EQ(VLOOKUP($A139,Rooke_Full_Seaosn[[Name]:[WHIP]], 6, FALSE),Rooke_Full_Seaosn[W],0)</f>
        <v>65</v>
      </c>
      <c r="H139" s="5">
        <f>_xlfn.RANK.EQ(VLOOKUP($A139,Rooke_Full_Seaosn[[Name]:[WHIP]], 7, FALSE),Rooke_Full_Seaosn[L],1)</f>
        <v>885</v>
      </c>
      <c r="I139" s="11">
        <f>_xlfn.RANK.EQ(VLOOKUP($A139,Rooke_Full_Seaosn[[Name]:[WHIP]], 8, FALSE),Rooke_Full_Seaosn[SV],0)</f>
        <v>225</v>
      </c>
      <c r="J139" s="11">
        <f>_xlfn.RANK.EQ(VLOOKUP($A139,Rooke_Full_Seaosn[[Name]:[WHIP]], 9, FALSE),Rooke_Full_Seaosn[IP],0)</f>
        <v>89</v>
      </c>
      <c r="K139" s="5">
        <f>_xlfn.RANK.EQ(VLOOKUP($A139,Rooke_Full_Seaosn[[Name]:[WHIP]], 10, FALSE),Rooke_Full_Seaosn[SO],0)</f>
        <v>396</v>
      </c>
      <c r="L139" s="5">
        <f>_xlfn.RANK.EQ(VLOOKUP($A139,Rooke_Full_Seaosn[[Name]:[WHIP]], 11, FALSE),Rooke_Full_Seaosn[K/9],0)</f>
        <v>1329</v>
      </c>
      <c r="M139" s="5">
        <f>_xlfn.RANK.EQ(VLOOKUP($A139,Rooke_Full_Seaosn[[Name]:[WHIP]], 12, FALSE),Rooke_Full_Seaosn[BB/9],1)</f>
        <v>19</v>
      </c>
      <c r="N139" s="11">
        <f>_xlfn.RANK.EQ(VLOOKUP($A139,Rooke_Full_Seaosn[[Name]:[WHIP]], 13, FALSE),Rooke_Full_Seaosn[HR/9],1)</f>
        <v>1079</v>
      </c>
      <c r="O139" s="5">
        <f>_xlfn.RANK.EQ(VLOOKUP($A139,Rooke_Full_Seaosn[[Name]:[WHIP]], 14, FALSE),Rooke_Full_Seaosn[AVG],1)</f>
        <v>938</v>
      </c>
      <c r="P139" s="11">
        <f>_xlfn.RANK.EQ(VLOOKUP($A139,Rooke_Full_Seaosn[[Name]:[WHIP]], 15, FALSE),Rooke_Full_Seaosn[BABIP],1)</f>
        <v>518</v>
      </c>
      <c r="Q139" s="5">
        <f>_xlfn.RANK.EQ(VLOOKUP($A139,Rooke_Full_Seaosn[[Name]:[WHIP]], 16, FALSE),Rooke_Full_Seaosn[ERA],1)</f>
        <v>248</v>
      </c>
      <c r="R139" s="11">
        <f>_xlfn.RANK.EQ(VLOOKUP($A139,Rooke_Full_Seaosn[[Name]:[WHIP]], 17, FALSE),Rooke_Full_Seaosn[FIP],1)</f>
        <v>604</v>
      </c>
      <c r="S139" s="5">
        <f>_xlfn.RANK.EQ(VLOOKUP($A139,Rooke_Full_Seaosn[[Name]:[WHIP]], 18,FALSE),Rooke_Full_Seaosn[WAR],0)</f>
        <v>115</v>
      </c>
      <c r="T139" s="5">
        <f>_xlfn.RANK.EQ(VLOOKUP($A139,Rooke_Full_Seaosn[[Name]:[WHIP]], 19, FALSE),Rooke_Full_Seaosn[WAR/162],0)</f>
        <v>186</v>
      </c>
      <c r="U139" s="5">
        <f>_xlfn.RANK.EQ(VLOOKUP($A139,Rooke_Full_Seaosn[[Name]:[WHIP]], 20, FALSE),Rooke_Full_Seaosn[WHIP],1)</f>
        <v>188</v>
      </c>
      <c r="V1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236.09421994612077</v>
      </c>
    </row>
    <row r="140" spans="1:22" x14ac:dyDescent="0.45">
      <c r="A140" s="11" t="s">
        <v>728</v>
      </c>
      <c r="B140" s="11">
        <v>1971</v>
      </c>
      <c r="C140" s="11" t="str">
        <f>VLOOKUP(Table10[[#This Row],[Name]], Rooke_Full_Seaosn[[Name]:[Team]], 2, FALSE)</f>
        <v>KCR</v>
      </c>
      <c r="D140" s="11">
        <v>28</v>
      </c>
      <c r="E140" s="11">
        <v>28</v>
      </c>
      <c r="F140" s="12">
        <v>1</v>
      </c>
      <c r="G140" s="5">
        <f>_xlfn.RANK.EQ(VLOOKUP($A140,Rooke_Full_Seaosn[[Name]:[WHIP]], 6, FALSE),Rooke_Full_Seaosn[W],0)</f>
        <v>503</v>
      </c>
      <c r="H140" s="5">
        <f>_xlfn.RANK.EQ(VLOOKUP($A140,Rooke_Full_Seaosn[[Name]:[WHIP]], 7, FALSE),Rooke_Full_Seaosn[L],1)</f>
        <v>1209</v>
      </c>
      <c r="I140" s="11">
        <f>_xlfn.RANK.EQ(VLOOKUP($A140,Rooke_Full_Seaosn[[Name]:[WHIP]], 8, FALSE),Rooke_Full_Seaosn[SV],0)</f>
        <v>225</v>
      </c>
      <c r="J140" s="11">
        <f>_xlfn.RANK.EQ(VLOOKUP($A140,Rooke_Full_Seaosn[[Name]:[WHIP]], 9, FALSE),Rooke_Full_Seaosn[IP],0)</f>
        <v>484</v>
      </c>
      <c r="K140" s="5">
        <f>_xlfn.RANK.EQ(VLOOKUP($A140,Rooke_Full_Seaosn[[Name]:[WHIP]], 10, FALSE),Rooke_Full_Seaosn[SO],0)</f>
        <v>516</v>
      </c>
      <c r="L140" s="5">
        <f>_xlfn.RANK.EQ(VLOOKUP($A140,Rooke_Full_Seaosn[[Name]:[WHIP]], 11, FALSE),Rooke_Full_Seaosn[K/9],0)</f>
        <v>978</v>
      </c>
      <c r="M140" s="5">
        <f>_xlfn.RANK.EQ(VLOOKUP($A140,Rooke_Full_Seaosn[[Name]:[WHIP]], 12, FALSE),Rooke_Full_Seaosn[BB/9],1)</f>
        <v>169</v>
      </c>
      <c r="N140" s="11">
        <f>_xlfn.RANK.EQ(VLOOKUP($A140,Rooke_Full_Seaosn[[Name]:[WHIP]], 13, FALSE),Rooke_Full_Seaosn[HR/9],1)</f>
        <v>89</v>
      </c>
      <c r="O140" s="5">
        <f>_xlfn.RANK.EQ(VLOOKUP($A140,Rooke_Full_Seaosn[[Name]:[WHIP]], 14, FALSE),Rooke_Full_Seaosn[AVG],1)</f>
        <v>404</v>
      </c>
      <c r="P140" s="11">
        <f>_xlfn.RANK.EQ(VLOOKUP($A140,Rooke_Full_Seaosn[[Name]:[WHIP]], 15, FALSE),Rooke_Full_Seaosn[BABIP],1)</f>
        <v>570</v>
      </c>
      <c r="Q140" s="5">
        <f>_xlfn.RANK.EQ(VLOOKUP($A140,Rooke_Full_Seaosn[[Name]:[WHIP]], 16, FALSE),Rooke_Full_Seaosn[ERA],1)</f>
        <v>102</v>
      </c>
      <c r="R140" s="11">
        <f>_xlfn.RANK.EQ(VLOOKUP($A140,Rooke_Full_Seaosn[[Name]:[WHIP]], 17, FALSE),Rooke_Full_Seaosn[FIP],1)</f>
        <v>15</v>
      </c>
      <c r="S140" s="5">
        <f>_xlfn.RANK.EQ(VLOOKUP($A140,Rooke_Full_Seaosn[[Name]:[WHIP]], 18,FALSE),Rooke_Full_Seaosn[WAR],0)</f>
        <v>61</v>
      </c>
      <c r="T140" s="5">
        <f>_xlfn.RANK.EQ(VLOOKUP($A140,Rooke_Full_Seaosn[[Name]:[WHIP]], 19, FALSE),Rooke_Full_Seaosn[WAR/162],0)</f>
        <v>32</v>
      </c>
      <c r="U140" s="5">
        <f>_xlfn.RANK.EQ(VLOOKUP($A140,Rooke_Full_Seaosn[[Name]:[WHIP]], 20, FALSE),Rooke_Full_Seaosn[WHIP],1)</f>
        <v>130</v>
      </c>
      <c r="V1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236.2802517668157</v>
      </c>
    </row>
    <row r="141" spans="1:22" x14ac:dyDescent="0.45">
      <c r="A141" s="11" t="s">
        <v>58</v>
      </c>
      <c r="B141" s="11">
        <v>2018</v>
      </c>
      <c r="C141" s="11" t="str">
        <f>VLOOKUP(Table10[[#This Row],[Name]], Rooke_Full_Seaosn[[Name]:[Team]], 2, FALSE)</f>
        <v>MIL</v>
      </c>
      <c r="D141" s="11">
        <v>15</v>
      </c>
      <c r="E141" s="11">
        <v>8</v>
      </c>
      <c r="F141" s="12">
        <v>0.53333333333333333</v>
      </c>
      <c r="G141" s="5">
        <f>_xlfn.RANK.EQ(VLOOKUP($A141,Rooke_Full_Seaosn[[Name]:[WHIP]], 6, FALSE),Rooke_Full_Seaosn[W],0)</f>
        <v>735</v>
      </c>
      <c r="H141" s="5">
        <f>_xlfn.RANK.EQ(VLOOKUP($A141,Rooke_Full_Seaosn[[Name]:[WHIP]], 7, FALSE),Rooke_Full_Seaosn[L],1)</f>
        <v>298</v>
      </c>
      <c r="I141" s="11">
        <f>_xlfn.RANK.EQ(VLOOKUP($A141,Rooke_Full_Seaosn[[Name]:[WHIP]], 8, FALSE),Rooke_Full_Seaosn[SV],0)</f>
        <v>225</v>
      </c>
      <c r="J141" s="11">
        <f>_xlfn.RANK.EQ(VLOOKUP($A141,Rooke_Full_Seaosn[[Name]:[WHIP]], 9, FALSE),Rooke_Full_Seaosn[IP],0)</f>
        <v>1200</v>
      </c>
      <c r="K141" s="5">
        <f>_xlfn.RANK.EQ(VLOOKUP($A141,Rooke_Full_Seaosn[[Name]:[WHIP]], 10, FALSE),Rooke_Full_Seaosn[SO],0)</f>
        <v>408</v>
      </c>
      <c r="L141" s="5">
        <f>_xlfn.RANK.EQ(VLOOKUP($A141,Rooke_Full_Seaosn[[Name]:[WHIP]], 11, FALSE),Rooke_Full_Seaosn[K/9],0)</f>
        <v>14</v>
      </c>
      <c r="M141" s="5">
        <f>_xlfn.RANK.EQ(VLOOKUP($A141,Rooke_Full_Seaosn[[Name]:[WHIP]], 12, FALSE),Rooke_Full_Seaosn[BB/9],1)</f>
        <v>1462</v>
      </c>
      <c r="N141" s="11">
        <f>_xlfn.RANK.EQ(VLOOKUP($A141,Rooke_Full_Seaosn[[Name]:[WHIP]], 13, FALSE),Rooke_Full_Seaosn[HR/9],1)</f>
        <v>1017</v>
      </c>
      <c r="O141" s="5">
        <f>_xlfn.RANK.EQ(VLOOKUP($A141,Rooke_Full_Seaosn[[Name]:[WHIP]], 14, FALSE),Rooke_Full_Seaosn[AVG],1)</f>
        <v>4</v>
      </c>
      <c r="P141" s="11">
        <f>_xlfn.RANK.EQ(VLOOKUP($A141,Rooke_Full_Seaosn[[Name]:[WHIP]], 15, FALSE),Rooke_Full_Seaosn[BABIP],1)</f>
        <v>81</v>
      </c>
      <c r="Q141" s="5">
        <f>_xlfn.RANK.EQ(VLOOKUP($A141,Rooke_Full_Seaosn[[Name]:[WHIP]], 16, FALSE),Rooke_Full_Seaosn[ERA],1)</f>
        <v>989</v>
      </c>
      <c r="R141" s="11">
        <f>_xlfn.RANK.EQ(VLOOKUP($A141,Rooke_Full_Seaosn[[Name]:[WHIP]], 17, FALSE),Rooke_Full_Seaosn[FIP],1)</f>
        <v>515</v>
      </c>
      <c r="S141" s="5">
        <f>_xlfn.RANK.EQ(VLOOKUP($A141,Rooke_Full_Seaosn[[Name]:[WHIP]], 18,FALSE),Rooke_Full_Seaosn[WAR],0)</f>
        <v>829</v>
      </c>
      <c r="T141" s="5">
        <f>_xlfn.RANK.EQ(VLOOKUP($A141,Rooke_Full_Seaosn[[Name]:[WHIP]], 19, FALSE),Rooke_Full_Seaosn[WAR/162],0)</f>
        <v>580</v>
      </c>
      <c r="U141" s="5">
        <f>_xlfn.RANK.EQ(VLOOKUP($A141,Rooke_Full_Seaosn[[Name]:[WHIP]], 20, FALSE),Rooke_Full_Seaosn[WHIP],1)</f>
        <v>159</v>
      </c>
      <c r="V1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236.74864965344662</v>
      </c>
    </row>
    <row r="142" spans="1:22" x14ac:dyDescent="0.45">
      <c r="A142" s="11" t="s">
        <v>194</v>
      </c>
      <c r="B142" s="11">
        <v>2021</v>
      </c>
      <c r="C142" s="11" t="str">
        <f>VLOOKUP(Table10[[#This Row],[Name]], Rooke_Full_Seaosn[[Name]:[Team]], 2, FALSE)</f>
        <v>BOS</v>
      </c>
      <c r="D142" s="11">
        <v>33</v>
      </c>
      <c r="E142" s="11">
        <v>33</v>
      </c>
      <c r="F142" s="12">
        <v>1</v>
      </c>
      <c r="G142" s="5">
        <f>_xlfn.RANK.EQ(VLOOKUP($A142,Rooke_Full_Seaosn[[Name]:[WHIP]], 6, FALSE),Rooke_Full_Seaosn[W],0)</f>
        <v>1692</v>
      </c>
      <c r="H142" s="5">
        <f>_xlfn.RANK.EQ(VLOOKUP($A142,Rooke_Full_Seaosn[[Name]:[WHIP]], 7, FALSE),Rooke_Full_Seaosn[L],1)</f>
        <v>298</v>
      </c>
      <c r="I142" s="11">
        <f>_xlfn.RANK.EQ(VLOOKUP($A142,Rooke_Full_Seaosn[[Name]:[WHIP]], 8, FALSE),Rooke_Full_Seaosn[SV],0)</f>
        <v>225</v>
      </c>
      <c r="J142" s="11">
        <f>_xlfn.RANK.EQ(VLOOKUP($A142,Rooke_Full_Seaosn[[Name]:[WHIP]], 9, FALSE),Rooke_Full_Seaosn[IP],0)</f>
        <v>1434</v>
      </c>
      <c r="K142" s="5">
        <f>_xlfn.RANK.EQ(VLOOKUP($A142,Rooke_Full_Seaosn[[Name]:[WHIP]], 10, FALSE),Rooke_Full_Seaosn[SO],0)</f>
        <v>605</v>
      </c>
      <c r="L142" s="5">
        <f>_xlfn.RANK.EQ(VLOOKUP($A142,Rooke_Full_Seaosn[[Name]:[WHIP]], 11, FALSE),Rooke_Full_Seaosn[K/9],0)</f>
        <v>13</v>
      </c>
      <c r="M142" s="5">
        <f>_xlfn.RANK.EQ(VLOOKUP($A142,Rooke_Full_Seaosn[[Name]:[WHIP]], 12, FALSE),Rooke_Full_Seaosn[BB/9],1)</f>
        <v>210</v>
      </c>
      <c r="N142" s="11">
        <f>_xlfn.RANK.EQ(VLOOKUP($A142,Rooke_Full_Seaosn[[Name]:[WHIP]], 13, FALSE),Rooke_Full_Seaosn[HR/9],1)</f>
        <v>515</v>
      </c>
      <c r="O142" s="5">
        <f>_xlfn.RANK.EQ(VLOOKUP($A142,Rooke_Full_Seaosn[[Name]:[WHIP]], 14, FALSE),Rooke_Full_Seaosn[AVG],1)</f>
        <v>290</v>
      </c>
      <c r="P142" s="11">
        <f>_xlfn.RANK.EQ(VLOOKUP($A142,Rooke_Full_Seaosn[[Name]:[WHIP]], 15, FALSE),Rooke_Full_Seaosn[BABIP],1)</f>
        <v>1507</v>
      </c>
      <c r="Q142" s="5">
        <f>_xlfn.RANK.EQ(VLOOKUP($A142,Rooke_Full_Seaosn[[Name]:[WHIP]], 16, FALSE),Rooke_Full_Seaosn[ERA],1)</f>
        <v>554</v>
      </c>
      <c r="R142" s="11">
        <f>_xlfn.RANK.EQ(VLOOKUP($A142,Rooke_Full_Seaosn[[Name]:[WHIP]], 17, FALSE),Rooke_Full_Seaosn[FIP],1)</f>
        <v>24</v>
      </c>
      <c r="S142" s="5">
        <f>_xlfn.RANK.EQ(VLOOKUP($A142,Rooke_Full_Seaosn[[Name]:[WHIP]], 18,FALSE),Rooke_Full_Seaosn[WAR],0)</f>
        <v>432</v>
      </c>
      <c r="T142" s="5">
        <f>_xlfn.RANK.EQ(VLOOKUP($A142,Rooke_Full_Seaosn[[Name]:[WHIP]], 19, FALSE),Rooke_Full_Seaosn[WAR/162],0)</f>
        <v>86</v>
      </c>
      <c r="U142" s="5">
        <f>_xlfn.RANK.EQ(VLOOKUP($A142,Rooke_Full_Seaosn[[Name]:[WHIP]], 20, FALSE),Rooke_Full_Seaosn[WHIP],1)</f>
        <v>113</v>
      </c>
      <c r="V1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237.11023713454856</v>
      </c>
    </row>
    <row r="143" spans="1:22" x14ac:dyDescent="0.45">
      <c r="A143" s="11" t="s">
        <v>297</v>
      </c>
      <c r="B143" s="11">
        <v>1964</v>
      </c>
      <c r="C143" s="11" t="str">
        <f>VLOOKUP(Table10[[#This Row],[Name]], Rooke_Full_Seaosn[[Name]:[Team]], 2, FALSE)</f>
        <v>CLE</v>
      </c>
      <c r="D143" s="11">
        <v>32</v>
      </c>
      <c r="E143" s="11">
        <v>32</v>
      </c>
      <c r="F143" s="12">
        <v>1</v>
      </c>
      <c r="G143" s="5">
        <f>_xlfn.RANK.EQ(VLOOKUP($A143,Rooke_Full_Seaosn[[Name]:[WHIP]], 6, FALSE),Rooke_Full_Seaosn[W],0)</f>
        <v>320</v>
      </c>
      <c r="H143" s="5">
        <f>_xlfn.RANK.EQ(VLOOKUP($A143,Rooke_Full_Seaosn[[Name]:[WHIP]], 7, FALSE),Rooke_Full_Seaosn[L],1)</f>
        <v>298</v>
      </c>
      <c r="I143" s="11">
        <f>_xlfn.RANK.EQ(VLOOKUP($A143,Rooke_Full_Seaosn[[Name]:[WHIP]], 8, FALSE),Rooke_Full_Seaosn[SV],0)</f>
        <v>94</v>
      </c>
      <c r="J143" s="11">
        <f>_xlfn.RANK.EQ(VLOOKUP($A143,Rooke_Full_Seaosn[[Name]:[WHIP]], 9, FALSE),Rooke_Full_Seaosn[IP],0)</f>
        <v>616</v>
      </c>
      <c r="K143" s="5">
        <f>_xlfn.RANK.EQ(VLOOKUP($A143,Rooke_Full_Seaosn[[Name]:[WHIP]], 10, FALSE),Rooke_Full_Seaosn[SO],0)</f>
        <v>293</v>
      </c>
      <c r="L143" s="5">
        <f>_xlfn.RANK.EQ(VLOOKUP($A143,Rooke_Full_Seaosn[[Name]:[WHIP]], 11, FALSE),Rooke_Full_Seaosn[K/9],0)</f>
        <v>311</v>
      </c>
      <c r="M143" s="5">
        <f>_xlfn.RANK.EQ(VLOOKUP($A143,Rooke_Full_Seaosn[[Name]:[WHIP]], 12, FALSE),Rooke_Full_Seaosn[BB/9],1)</f>
        <v>832</v>
      </c>
      <c r="N143" s="11">
        <f>_xlfn.RANK.EQ(VLOOKUP($A143,Rooke_Full_Seaosn[[Name]:[WHIP]], 13, FALSE),Rooke_Full_Seaosn[HR/9],1)</f>
        <v>930</v>
      </c>
      <c r="O143" s="5">
        <f>_xlfn.RANK.EQ(VLOOKUP($A143,Rooke_Full_Seaosn[[Name]:[WHIP]], 14, FALSE),Rooke_Full_Seaosn[AVG],1)</f>
        <v>57</v>
      </c>
      <c r="P143" s="11">
        <f>_xlfn.RANK.EQ(VLOOKUP($A143,Rooke_Full_Seaosn[[Name]:[WHIP]], 15, FALSE),Rooke_Full_Seaosn[BABIP],1)</f>
        <v>76</v>
      </c>
      <c r="Q143" s="5">
        <f>_xlfn.RANK.EQ(VLOOKUP($A143,Rooke_Full_Seaosn[[Name]:[WHIP]], 16, FALSE),Rooke_Full_Seaosn[ERA],1)</f>
        <v>151</v>
      </c>
      <c r="R143" s="11">
        <f>_xlfn.RANK.EQ(VLOOKUP($A143,Rooke_Full_Seaosn[[Name]:[WHIP]], 17, FALSE),Rooke_Full_Seaosn[FIP],1)</f>
        <v>244</v>
      </c>
      <c r="S143" s="5">
        <f>_xlfn.RANK.EQ(VLOOKUP($A143,Rooke_Full_Seaosn[[Name]:[WHIP]], 18,FALSE),Rooke_Full_Seaosn[WAR],0)</f>
        <v>375</v>
      </c>
      <c r="T143" s="5">
        <f>_xlfn.RANK.EQ(VLOOKUP($A143,Rooke_Full_Seaosn[[Name]:[WHIP]], 19, FALSE),Rooke_Full_Seaosn[WAR/162],0)</f>
        <v>257</v>
      </c>
      <c r="U143" s="5">
        <f>_xlfn.RANK.EQ(VLOOKUP($A143,Rooke_Full_Seaosn[[Name]:[WHIP]], 20, FALSE),Rooke_Full_Seaosn[WHIP],1)</f>
        <v>94</v>
      </c>
      <c r="V1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237.19534549061137</v>
      </c>
    </row>
    <row r="144" spans="1:22" x14ac:dyDescent="0.45">
      <c r="A144" s="11" t="s">
        <v>158</v>
      </c>
      <c r="B144" s="11">
        <v>2017</v>
      </c>
      <c r="C144" s="11" t="str">
        <f>VLOOKUP(Table10[[#This Row],[Name]], Rooke_Full_Seaosn[[Name]:[Team]], 2, FALSE)</f>
        <v>CIN</v>
      </c>
      <c r="D144" s="11">
        <v>21</v>
      </c>
      <c r="E144" s="11">
        <v>11</v>
      </c>
      <c r="F144" s="12">
        <v>0.52380952380952384</v>
      </c>
      <c r="G144" s="5">
        <f>_xlfn.RANK.EQ(VLOOKUP($A144,Rooke_Full_Seaosn[[Name]:[WHIP]], 6, FALSE),Rooke_Full_Seaosn[W],0)</f>
        <v>1282</v>
      </c>
      <c r="H144" s="5">
        <f>_xlfn.RANK.EQ(VLOOKUP($A144,Rooke_Full_Seaosn[[Name]:[WHIP]], 7, FALSE),Rooke_Full_Seaosn[L],1)</f>
        <v>885</v>
      </c>
      <c r="I144" s="11">
        <f>_xlfn.RANK.EQ(VLOOKUP($A144,Rooke_Full_Seaosn[[Name]:[WHIP]], 8, FALSE),Rooke_Full_Seaosn[SV],0)</f>
        <v>225</v>
      </c>
      <c r="J144" s="11">
        <f>_xlfn.RANK.EQ(VLOOKUP($A144,Rooke_Full_Seaosn[[Name]:[WHIP]], 9, FALSE),Rooke_Full_Seaosn[IP],0)</f>
        <v>980</v>
      </c>
      <c r="K144" s="5">
        <f>_xlfn.RANK.EQ(VLOOKUP($A144,Rooke_Full_Seaosn[[Name]:[WHIP]], 10, FALSE),Rooke_Full_Seaosn[SO],0)</f>
        <v>345</v>
      </c>
      <c r="L144" s="5">
        <f>_xlfn.RANK.EQ(VLOOKUP($A144,Rooke_Full_Seaosn[[Name]:[WHIP]], 11, FALSE),Rooke_Full_Seaosn[K/9],0)</f>
        <v>55</v>
      </c>
      <c r="M144" s="5">
        <f>_xlfn.RANK.EQ(VLOOKUP($A144,Rooke_Full_Seaosn[[Name]:[WHIP]], 12, FALSE),Rooke_Full_Seaosn[BB/9],1)</f>
        <v>756</v>
      </c>
      <c r="N144" s="11">
        <f>_xlfn.RANK.EQ(VLOOKUP($A144,Rooke_Full_Seaosn[[Name]:[WHIP]], 13, FALSE),Rooke_Full_Seaosn[HR/9],1)</f>
        <v>1162</v>
      </c>
      <c r="O144" s="5">
        <f>_xlfn.RANK.EQ(VLOOKUP($A144,Rooke_Full_Seaosn[[Name]:[WHIP]], 14, FALSE),Rooke_Full_Seaosn[AVG],1)</f>
        <v>37</v>
      </c>
      <c r="P144" s="11">
        <f>_xlfn.RANK.EQ(VLOOKUP($A144,Rooke_Full_Seaosn[[Name]:[WHIP]], 15, FALSE),Rooke_Full_Seaosn[BABIP],1)</f>
        <v>157</v>
      </c>
      <c r="Q144" s="5">
        <f>_xlfn.RANK.EQ(VLOOKUP($A144,Rooke_Full_Seaosn[[Name]:[WHIP]], 16, FALSE),Rooke_Full_Seaosn[ERA],1)</f>
        <v>262</v>
      </c>
      <c r="R144" s="11">
        <f>_xlfn.RANK.EQ(VLOOKUP($A144,Rooke_Full_Seaosn[[Name]:[WHIP]], 17, FALSE),Rooke_Full_Seaosn[FIP],1)</f>
        <v>427</v>
      </c>
      <c r="S144" s="5">
        <f>_xlfn.RANK.EQ(VLOOKUP($A144,Rooke_Full_Seaosn[[Name]:[WHIP]], 18,FALSE),Rooke_Full_Seaosn[WAR],0)</f>
        <v>422</v>
      </c>
      <c r="T144" s="5">
        <f>_xlfn.RANK.EQ(VLOOKUP($A144,Rooke_Full_Seaosn[[Name]:[WHIP]], 19, FALSE),Rooke_Full_Seaosn[WAR/162],0)</f>
        <v>140</v>
      </c>
      <c r="U144" s="5">
        <f>_xlfn.RANK.EQ(VLOOKUP($A144,Rooke_Full_Seaosn[[Name]:[WHIP]], 20, FALSE),Rooke_Full_Seaosn[WHIP],1)</f>
        <v>61</v>
      </c>
      <c r="V1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237.40005831494744</v>
      </c>
    </row>
    <row r="145" spans="1:22" x14ac:dyDescent="0.45">
      <c r="A145" s="11" t="s">
        <v>612</v>
      </c>
      <c r="B145" s="11">
        <v>1985</v>
      </c>
      <c r="C145" s="11" t="str">
        <f>VLOOKUP(Table10[[#This Row],[Name]], Rooke_Full_Seaosn[[Name]:[Team]], 2, FALSE)</f>
        <v>CIN</v>
      </c>
      <c r="D145" s="11">
        <v>10</v>
      </c>
      <c r="E145" s="11">
        <v>10</v>
      </c>
      <c r="F145" s="12">
        <v>1</v>
      </c>
      <c r="G145" s="5">
        <f>_xlfn.RANK.EQ(VLOOKUP($A145,Rooke_Full_Seaosn[[Name]:[WHIP]], 6, FALSE),Rooke_Full_Seaosn[W],0)</f>
        <v>7</v>
      </c>
      <c r="H145" s="5">
        <f>_xlfn.RANK.EQ(VLOOKUP($A145,Rooke_Full_Seaosn[[Name]:[WHIP]], 7, FALSE),Rooke_Full_Seaosn[L],1)</f>
        <v>1209</v>
      </c>
      <c r="I145" s="11">
        <f>_xlfn.RANK.EQ(VLOOKUP($A145,Rooke_Full_Seaosn[[Name]:[WHIP]], 8, FALSE),Rooke_Full_Seaosn[SV],0)</f>
        <v>225</v>
      </c>
      <c r="J145" s="11">
        <f>_xlfn.RANK.EQ(VLOOKUP($A145,Rooke_Full_Seaosn[[Name]:[WHIP]], 9, FALSE),Rooke_Full_Seaosn[IP],0)</f>
        <v>16</v>
      </c>
      <c r="K145" s="5">
        <f>_xlfn.RANK.EQ(VLOOKUP($A145,Rooke_Full_Seaosn[[Name]:[WHIP]], 10, FALSE),Rooke_Full_Seaosn[SO],0)</f>
        <v>61</v>
      </c>
      <c r="L145" s="5">
        <f>_xlfn.RANK.EQ(VLOOKUP($A145,Rooke_Full_Seaosn[[Name]:[WHIP]], 11, FALSE),Rooke_Full_Seaosn[K/9],0)</f>
        <v>865</v>
      </c>
      <c r="M145" s="5">
        <f>_xlfn.RANK.EQ(VLOOKUP($A145,Rooke_Full_Seaosn[[Name]:[WHIP]], 12, FALSE),Rooke_Full_Seaosn[BB/9],1)</f>
        <v>311</v>
      </c>
      <c r="N145" s="11">
        <f>_xlfn.RANK.EQ(VLOOKUP($A145,Rooke_Full_Seaosn[[Name]:[WHIP]], 13, FALSE),Rooke_Full_Seaosn[HR/9],1)</f>
        <v>1041</v>
      </c>
      <c r="O145" s="5">
        <f>_xlfn.RANK.EQ(VLOOKUP($A145,Rooke_Full_Seaosn[[Name]:[WHIP]], 14, FALSE),Rooke_Full_Seaosn[AVG],1)</f>
        <v>463</v>
      </c>
      <c r="P145" s="11">
        <f>_xlfn.RANK.EQ(VLOOKUP($A145,Rooke_Full_Seaosn[[Name]:[WHIP]], 15, FALSE),Rooke_Full_Seaosn[BABIP],1)</f>
        <v>340</v>
      </c>
      <c r="Q145" s="5">
        <f>_xlfn.RANK.EQ(VLOOKUP($A145,Rooke_Full_Seaosn[[Name]:[WHIP]], 16, FALSE),Rooke_Full_Seaosn[ERA],1)</f>
        <v>473</v>
      </c>
      <c r="R145" s="11">
        <f>_xlfn.RANK.EQ(VLOOKUP($A145,Rooke_Full_Seaosn[[Name]:[WHIP]], 17, FALSE),Rooke_Full_Seaosn[FIP],1)</f>
        <v>488</v>
      </c>
      <c r="S145" s="5">
        <f>_xlfn.RANK.EQ(VLOOKUP($A145,Rooke_Full_Seaosn[[Name]:[WHIP]], 18,FALSE),Rooke_Full_Seaosn[WAR],0)</f>
        <v>143</v>
      </c>
      <c r="T145" s="5">
        <f>_xlfn.RANK.EQ(VLOOKUP($A145,Rooke_Full_Seaosn[[Name]:[WHIP]], 19, FALSE),Rooke_Full_Seaosn[WAR/162],0)</f>
        <v>520</v>
      </c>
      <c r="U145" s="5">
        <f>_xlfn.RANK.EQ(VLOOKUP($A145,Rooke_Full_Seaosn[[Name]:[WHIP]], 20, FALSE),Rooke_Full_Seaosn[WHIP],1)</f>
        <v>261</v>
      </c>
      <c r="V1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238.28969931536551</v>
      </c>
    </row>
    <row r="146" spans="1:22" x14ac:dyDescent="0.45">
      <c r="A146" s="11" t="s">
        <v>216</v>
      </c>
      <c r="B146" s="11">
        <v>2013</v>
      </c>
      <c r="C146" s="11" t="str">
        <f>VLOOKUP(Table10[[#This Row],[Name]], Rooke_Full_Seaosn[[Name]:[Team]], 2, FALSE)</f>
        <v>OAK</v>
      </c>
      <c r="D146" s="11">
        <v>19</v>
      </c>
      <c r="E146" s="11">
        <v>19</v>
      </c>
      <c r="F146" s="12">
        <v>1</v>
      </c>
      <c r="G146" s="5">
        <f>_xlfn.RANK.EQ(VLOOKUP($A146,Rooke_Full_Seaosn[[Name]:[WHIP]], 6, FALSE),Rooke_Full_Seaosn[W],0)</f>
        <v>889</v>
      </c>
      <c r="H146" s="5">
        <f>_xlfn.RANK.EQ(VLOOKUP($A146,Rooke_Full_Seaosn[[Name]:[WHIP]], 7, FALSE),Rooke_Full_Seaosn[L],1)</f>
        <v>147</v>
      </c>
      <c r="I146" s="11">
        <f>_xlfn.RANK.EQ(VLOOKUP($A146,Rooke_Full_Seaosn[[Name]:[WHIP]], 8, FALSE),Rooke_Full_Seaosn[SV],0)</f>
        <v>225</v>
      </c>
      <c r="J146" s="11">
        <f>_xlfn.RANK.EQ(VLOOKUP($A146,Rooke_Full_Seaosn[[Name]:[WHIP]], 9, FALSE),Rooke_Full_Seaosn[IP],0)</f>
        <v>1413</v>
      </c>
      <c r="K146" s="5">
        <f>_xlfn.RANK.EQ(VLOOKUP($A146,Rooke_Full_Seaosn[[Name]:[WHIP]], 10, FALSE),Rooke_Full_Seaosn[SO],0)</f>
        <v>810</v>
      </c>
      <c r="L146" s="5">
        <f>_xlfn.RANK.EQ(VLOOKUP($A146,Rooke_Full_Seaosn[[Name]:[WHIP]], 11, FALSE),Rooke_Full_Seaosn[K/9],0)</f>
        <v>97</v>
      </c>
      <c r="M146" s="5">
        <f>_xlfn.RANK.EQ(VLOOKUP($A146,Rooke_Full_Seaosn[[Name]:[WHIP]], 12, FALSE),Rooke_Full_Seaosn[BB/9],1)</f>
        <v>498</v>
      </c>
      <c r="N146" s="11">
        <f>_xlfn.RANK.EQ(VLOOKUP($A146,Rooke_Full_Seaosn[[Name]:[WHIP]], 13, FALSE),Rooke_Full_Seaosn[HR/9],1)</f>
        <v>500</v>
      </c>
      <c r="O146" s="5">
        <f>_xlfn.RANK.EQ(VLOOKUP($A146,Rooke_Full_Seaosn[[Name]:[WHIP]], 14, FALSE),Rooke_Full_Seaosn[AVG],1)</f>
        <v>127</v>
      </c>
      <c r="P146" s="11">
        <f>_xlfn.RANK.EQ(VLOOKUP($A146,Rooke_Full_Seaosn[[Name]:[WHIP]], 15, FALSE),Rooke_Full_Seaosn[BABIP],1)</f>
        <v>708</v>
      </c>
      <c r="Q146" s="5">
        <f>_xlfn.RANK.EQ(VLOOKUP($A146,Rooke_Full_Seaosn[[Name]:[WHIP]], 16, FALSE),Rooke_Full_Seaosn[ERA],1)</f>
        <v>155</v>
      </c>
      <c r="R146" s="11">
        <f>_xlfn.RANK.EQ(VLOOKUP($A146,Rooke_Full_Seaosn[[Name]:[WHIP]], 17, FALSE),Rooke_Full_Seaosn[FIP],1)</f>
        <v>44</v>
      </c>
      <c r="S146" s="5">
        <f>_xlfn.RANK.EQ(VLOOKUP($A146,Rooke_Full_Seaosn[[Name]:[WHIP]], 18,FALSE),Rooke_Full_Seaosn[WAR],0)</f>
        <v>620</v>
      </c>
      <c r="T146" s="5">
        <f>_xlfn.RANK.EQ(VLOOKUP($A146,Rooke_Full_Seaosn[[Name]:[WHIP]], 19, FALSE),Rooke_Full_Seaosn[WAR/162],0)</f>
        <v>79</v>
      </c>
      <c r="U146" s="5">
        <f>_xlfn.RANK.EQ(VLOOKUP($A146,Rooke_Full_Seaosn[[Name]:[WHIP]], 20, FALSE),Rooke_Full_Seaosn[WHIP],1)</f>
        <v>125</v>
      </c>
      <c r="V1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239.31886829322045</v>
      </c>
    </row>
    <row r="147" spans="1:22" x14ac:dyDescent="0.45">
      <c r="A147" s="11" t="s">
        <v>366</v>
      </c>
      <c r="B147" s="11">
        <v>2016</v>
      </c>
      <c r="C147" s="11" t="str">
        <f>VLOOKUP(Table10[[#This Row],[Name]], Rooke_Full_Seaosn[[Name]:[Team]], 2, FALSE)</f>
        <v>COL</v>
      </c>
      <c r="D147" s="11">
        <v>16</v>
      </c>
      <c r="E147" s="11">
        <v>16</v>
      </c>
      <c r="F147" s="12">
        <v>1</v>
      </c>
      <c r="G147" s="5">
        <f>_xlfn.RANK.EQ(VLOOKUP($A147,Rooke_Full_Seaosn[[Name]:[WHIP]], 6, FALSE),Rooke_Full_Seaosn[W],0)</f>
        <v>320</v>
      </c>
      <c r="H147" s="5">
        <f>_xlfn.RANK.EQ(VLOOKUP($A147,Rooke_Full_Seaosn[[Name]:[WHIP]], 7, FALSE),Rooke_Full_Seaosn[L],1)</f>
        <v>1341</v>
      </c>
      <c r="I147" s="11">
        <f>_xlfn.RANK.EQ(VLOOKUP($A147,Rooke_Full_Seaosn[[Name]:[WHIP]], 8, FALSE),Rooke_Full_Seaosn[SV],0)</f>
        <v>225</v>
      </c>
      <c r="J147" s="11">
        <f>_xlfn.RANK.EQ(VLOOKUP($A147,Rooke_Full_Seaosn[[Name]:[WHIP]], 9, FALSE),Rooke_Full_Seaosn[IP],0)</f>
        <v>341</v>
      </c>
      <c r="K147" s="5">
        <f>_xlfn.RANK.EQ(VLOOKUP($A147,Rooke_Full_Seaosn[[Name]:[WHIP]], 10, FALSE),Rooke_Full_Seaosn[SO],0)</f>
        <v>19</v>
      </c>
      <c r="L147" s="5">
        <f>_xlfn.RANK.EQ(VLOOKUP($A147,Rooke_Full_Seaosn[[Name]:[WHIP]], 11, FALSE),Rooke_Full_Seaosn[K/9],0)</f>
        <v>52</v>
      </c>
      <c r="M147" s="5">
        <f>_xlfn.RANK.EQ(VLOOKUP($A147,Rooke_Full_Seaosn[[Name]:[WHIP]], 12, FALSE),Rooke_Full_Seaosn[BB/9],1)</f>
        <v>708</v>
      </c>
      <c r="N147" s="11">
        <f>_xlfn.RANK.EQ(VLOOKUP($A147,Rooke_Full_Seaosn[[Name]:[WHIP]], 13, FALSE),Rooke_Full_Seaosn[HR/9],1)</f>
        <v>995</v>
      </c>
      <c r="O147" s="5">
        <f>_xlfn.RANK.EQ(VLOOKUP($A147,Rooke_Full_Seaosn[[Name]:[WHIP]], 14, FALSE),Rooke_Full_Seaosn[AVG],1)</f>
        <v>433</v>
      </c>
      <c r="P147" s="11">
        <f>_xlfn.RANK.EQ(VLOOKUP($A147,Rooke_Full_Seaosn[[Name]:[WHIP]], 15, FALSE),Rooke_Full_Seaosn[BABIP],1)</f>
        <v>1327</v>
      </c>
      <c r="Q147" s="5">
        <f>_xlfn.RANK.EQ(VLOOKUP($A147,Rooke_Full_Seaosn[[Name]:[WHIP]], 16, FALSE),Rooke_Full_Seaosn[ERA],1)</f>
        <v>1095</v>
      </c>
      <c r="R147" s="11">
        <f>_xlfn.RANK.EQ(VLOOKUP($A147,Rooke_Full_Seaosn[[Name]:[WHIP]], 17, FALSE),Rooke_Full_Seaosn[FIP],1)</f>
        <v>334</v>
      </c>
      <c r="S147" s="5">
        <f>_xlfn.RANK.EQ(VLOOKUP($A147,Rooke_Full_Seaosn[[Name]:[WHIP]], 18,FALSE),Rooke_Full_Seaosn[WAR],0)</f>
        <v>72</v>
      </c>
      <c r="T147" s="5">
        <f>_xlfn.RANK.EQ(VLOOKUP($A147,Rooke_Full_Seaosn[[Name]:[WHIP]], 19, FALSE),Rooke_Full_Seaosn[WAR/162],0)</f>
        <v>149</v>
      </c>
      <c r="U147" s="5">
        <f>_xlfn.RANK.EQ(VLOOKUP($A147,Rooke_Full_Seaosn[[Name]:[WHIP]], 20, FALSE),Rooke_Full_Seaosn[WHIP],1)</f>
        <v>422</v>
      </c>
      <c r="V1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240.38658012048117</v>
      </c>
    </row>
    <row r="148" spans="1:22" x14ac:dyDescent="0.45">
      <c r="A148" s="11" t="s">
        <v>787</v>
      </c>
      <c r="B148" s="11">
        <v>2006</v>
      </c>
      <c r="C148" s="11" t="str">
        <f>VLOOKUP(Table10[[#This Row],[Name]], Rooke_Full_Seaosn[[Name]:[Team]], 2, FALSE)</f>
        <v>FLA</v>
      </c>
      <c r="D148" s="11">
        <v>9</v>
      </c>
      <c r="E148" s="11">
        <v>9</v>
      </c>
      <c r="F148" s="12">
        <v>1</v>
      </c>
      <c r="G148" s="5">
        <f>_xlfn.RANK.EQ(VLOOKUP($A148,Rooke_Full_Seaosn[[Name]:[WHIP]], 6, FALSE),Rooke_Full_Seaosn[W],0)</f>
        <v>320</v>
      </c>
      <c r="H148" s="5">
        <f>_xlfn.RANK.EQ(VLOOKUP($A148,Rooke_Full_Seaosn[[Name]:[WHIP]], 7, FALSE),Rooke_Full_Seaosn[L],1)</f>
        <v>147</v>
      </c>
      <c r="I148" s="11">
        <f>_xlfn.RANK.EQ(VLOOKUP($A148,Rooke_Full_Seaosn[[Name]:[WHIP]], 8, FALSE),Rooke_Full_Seaosn[SV],0)</f>
        <v>225</v>
      </c>
      <c r="J148" s="11">
        <f>_xlfn.RANK.EQ(VLOOKUP($A148,Rooke_Full_Seaosn[[Name]:[WHIP]], 9, FALSE),Rooke_Full_Seaosn[IP],0)</f>
        <v>770</v>
      </c>
      <c r="K148" s="5">
        <f>_xlfn.RANK.EQ(VLOOKUP($A148,Rooke_Full_Seaosn[[Name]:[WHIP]], 10, FALSE),Rooke_Full_Seaosn[SO],0)</f>
        <v>706</v>
      </c>
      <c r="L148" s="5">
        <f>_xlfn.RANK.EQ(VLOOKUP($A148,Rooke_Full_Seaosn[[Name]:[WHIP]], 11, FALSE),Rooke_Full_Seaosn[K/9],0)</f>
        <v>817</v>
      </c>
      <c r="M148" s="5">
        <f>_xlfn.RANK.EQ(VLOOKUP($A148,Rooke_Full_Seaosn[[Name]:[WHIP]], 12, FALSE),Rooke_Full_Seaosn[BB/9],1)</f>
        <v>1006</v>
      </c>
      <c r="N148" s="11">
        <f>_xlfn.RANK.EQ(VLOOKUP($A148,Rooke_Full_Seaosn[[Name]:[WHIP]], 13, FALSE),Rooke_Full_Seaosn[HR/9],1)</f>
        <v>342</v>
      </c>
      <c r="O148" s="5">
        <f>_xlfn.RANK.EQ(VLOOKUP($A148,Rooke_Full_Seaosn[[Name]:[WHIP]], 14, FALSE),Rooke_Full_Seaosn[AVG],1)</f>
        <v>74</v>
      </c>
      <c r="P148" s="11">
        <f>_xlfn.RANK.EQ(VLOOKUP($A148,Rooke_Full_Seaosn[[Name]:[WHIP]], 15, FALSE),Rooke_Full_Seaosn[BABIP],1)</f>
        <v>72</v>
      </c>
      <c r="Q148" s="5">
        <f>_xlfn.RANK.EQ(VLOOKUP($A148,Rooke_Full_Seaosn[[Name]:[WHIP]], 16, FALSE),Rooke_Full_Seaosn[ERA],1)</f>
        <v>48</v>
      </c>
      <c r="R148" s="11">
        <f>_xlfn.RANK.EQ(VLOOKUP($A148,Rooke_Full_Seaosn[[Name]:[WHIP]], 17, FALSE),Rooke_Full_Seaosn[FIP],1)</f>
        <v>573</v>
      </c>
      <c r="S148" s="5">
        <f>_xlfn.RANK.EQ(VLOOKUP($A148,Rooke_Full_Seaosn[[Name]:[WHIP]], 18,FALSE),Rooke_Full_Seaosn[WAR],0)</f>
        <v>338</v>
      </c>
      <c r="T148" s="5">
        <f>_xlfn.RANK.EQ(VLOOKUP($A148,Rooke_Full_Seaosn[[Name]:[WHIP]], 19, FALSE),Rooke_Full_Seaosn[WAR/162],0)</f>
        <v>136</v>
      </c>
      <c r="U148" s="5">
        <f>_xlfn.RANK.EQ(VLOOKUP($A148,Rooke_Full_Seaosn[[Name]:[WHIP]], 20, FALSE),Rooke_Full_Seaosn[WHIP],1)</f>
        <v>147</v>
      </c>
      <c r="V1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240.78742101719919</v>
      </c>
    </row>
    <row r="149" spans="1:22" x14ac:dyDescent="0.45">
      <c r="A149" s="11" t="s">
        <v>563</v>
      </c>
      <c r="B149" s="11">
        <v>1944</v>
      </c>
      <c r="C149" s="11" t="str">
        <f>VLOOKUP(Table10[[#This Row],[Name]], Rooke_Full_Seaosn[[Name]:[Team]], 2, FALSE)</f>
        <v>NYG</v>
      </c>
      <c r="D149" s="11">
        <v>34</v>
      </c>
      <c r="E149" s="11">
        <v>29</v>
      </c>
      <c r="F149" s="12">
        <v>0.8529411764705882</v>
      </c>
      <c r="G149" s="5">
        <f>_xlfn.RANK.EQ(VLOOKUP($A149,Rooke_Full_Seaosn[[Name]:[WHIP]], 6, FALSE),Rooke_Full_Seaosn[W],0)</f>
        <v>2</v>
      </c>
      <c r="H149" s="5">
        <f>_xlfn.RANK.EQ(VLOOKUP($A149,Rooke_Full_Seaosn[[Name]:[WHIP]], 7, FALSE),Rooke_Full_Seaosn[L],1)</f>
        <v>1667</v>
      </c>
      <c r="I149" s="11">
        <f>_xlfn.RANK.EQ(VLOOKUP($A149,Rooke_Full_Seaosn[[Name]:[WHIP]], 8, FALSE),Rooke_Full_Seaosn[SV],0)</f>
        <v>225</v>
      </c>
      <c r="J149" s="11">
        <f>_xlfn.RANK.EQ(VLOOKUP($A149,Rooke_Full_Seaosn[[Name]:[WHIP]], 9, FALSE),Rooke_Full_Seaosn[IP],0)</f>
        <v>1</v>
      </c>
      <c r="K149" s="5">
        <f>_xlfn.RANK.EQ(VLOOKUP($A149,Rooke_Full_Seaosn[[Name]:[WHIP]], 10, FALSE),Rooke_Full_Seaosn[SO],0)</f>
        <v>50</v>
      </c>
      <c r="L149" s="5">
        <f>_xlfn.RANK.EQ(VLOOKUP($A149,Rooke_Full_Seaosn[[Name]:[WHIP]], 11, FALSE),Rooke_Full_Seaosn[K/9],0)</f>
        <v>1089</v>
      </c>
      <c r="M149" s="5">
        <f>_xlfn.RANK.EQ(VLOOKUP($A149,Rooke_Full_Seaosn[[Name]:[WHIP]], 12, FALSE),Rooke_Full_Seaosn[BB/9],1)</f>
        <v>872</v>
      </c>
      <c r="N149" s="11">
        <f>_xlfn.RANK.EQ(VLOOKUP($A149,Rooke_Full_Seaosn[[Name]:[WHIP]], 13, FALSE),Rooke_Full_Seaosn[HR/9],1)</f>
        <v>883</v>
      </c>
      <c r="O149" s="5">
        <f>_xlfn.RANK.EQ(VLOOKUP($A149,Rooke_Full_Seaosn[[Name]:[WHIP]], 14, FALSE),Rooke_Full_Seaosn[AVG],1)</f>
        <v>273</v>
      </c>
      <c r="P149" s="11">
        <f>_xlfn.RANK.EQ(VLOOKUP($A149,Rooke_Full_Seaosn[[Name]:[WHIP]], 15, FALSE),Rooke_Full_Seaosn[BABIP],1)</f>
        <v>121</v>
      </c>
      <c r="Q149" s="5">
        <f>_xlfn.RANK.EQ(VLOOKUP($A149,Rooke_Full_Seaosn[[Name]:[WHIP]], 16, FALSE),Rooke_Full_Seaosn[ERA],1)</f>
        <v>223</v>
      </c>
      <c r="R149" s="11">
        <f>_xlfn.RANK.EQ(VLOOKUP($A149,Rooke_Full_Seaosn[[Name]:[WHIP]], 17, FALSE),Rooke_Full_Seaosn[FIP],1)</f>
        <v>745</v>
      </c>
      <c r="S149" s="5">
        <f>_xlfn.RANK.EQ(VLOOKUP($A149,Rooke_Full_Seaosn[[Name]:[WHIP]], 18,FALSE),Rooke_Full_Seaosn[WAR],0)</f>
        <v>214</v>
      </c>
      <c r="T149" s="5">
        <f>_xlfn.RANK.EQ(VLOOKUP($A149,Rooke_Full_Seaosn[[Name]:[WHIP]], 19, FALSE),Rooke_Full_Seaosn[WAR/162],0)</f>
        <v>785</v>
      </c>
      <c r="U149" s="5">
        <f>_xlfn.RANK.EQ(VLOOKUP($A149,Rooke_Full_Seaosn[[Name]:[WHIP]], 20, FALSE),Rooke_Full_Seaosn[WHIP],1)</f>
        <v>415</v>
      </c>
      <c r="V1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241.39479423197668</v>
      </c>
    </row>
    <row r="150" spans="1:22" x14ac:dyDescent="0.45">
      <c r="A150" s="11" t="s">
        <v>969</v>
      </c>
      <c r="B150" s="11">
        <v>1997</v>
      </c>
      <c r="C150" s="11" t="str">
        <f>VLOOKUP(Table10[[#This Row],[Name]], Rooke_Full_Seaosn[[Name]:[Team]], 2, FALSE)</f>
        <v>STL</v>
      </c>
      <c r="D150" s="11">
        <v>25</v>
      </c>
      <c r="E150" s="11">
        <v>19</v>
      </c>
      <c r="F150" s="12">
        <v>0.76</v>
      </c>
      <c r="G150" s="5">
        <f>_xlfn.RANK.EQ(VLOOKUP($A150,Rooke_Full_Seaosn[[Name]:[WHIP]], 6, FALSE),Rooke_Full_Seaosn[W],0)</f>
        <v>174</v>
      </c>
      <c r="H150" s="5">
        <f>_xlfn.RANK.EQ(VLOOKUP($A150,Rooke_Full_Seaosn[[Name]:[WHIP]], 7, FALSE),Rooke_Full_Seaosn[L],1)</f>
        <v>1209</v>
      </c>
      <c r="I150" s="11">
        <f>_xlfn.RANK.EQ(VLOOKUP($A150,Rooke_Full_Seaosn[[Name]:[WHIP]], 8, FALSE),Rooke_Full_Seaosn[SV],0)</f>
        <v>225</v>
      </c>
      <c r="J150" s="11">
        <f>_xlfn.RANK.EQ(VLOOKUP($A150,Rooke_Full_Seaosn[[Name]:[WHIP]], 9, FALSE),Rooke_Full_Seaosn[IP],0)</f>
        <v>96</v>
      </c>
      <c r="K150" s="5">
        <f>_xlfn.RANK.EQ(VLOOKUP($A150,Rooke_Full_Seaosn[[Name]:[WHIP]], 10, FALSE),Rooke_Full_Seaosn[SO],0)</f>
        <v>77</v>
      </c>
      <c r="L150" s="5">
        <f>_xlfn.RANK.EQ(VLOOKUP($A150,Rooke_Full_Seaosn[[Name]:[WHIP]], 11, FALSE),Rooke_Full_Seaosn[K/9],0)</f>
        <v>593</v>
      </c>
      <c r="M150" s="5">
        <f>_xlfn.RANK.EQ(VLOOKUP($A150,Rooke_Full_Seaosn[[Name]:[WHIP]], 12, FALSE),Rooke_Full_Seaosn[BB/9],1)</f>
        <v>508</v>
      </c>
      <c r="N150" s="11">
        <f>_xlfn.RANK.EQ(VLOOKUP($A150,Rooke_Full_Seaosn[[Name]:[WHIP]], 13, FALSE),Rooke_Full_Seaosn[HR/9],1)</f>
        <v>349</v>
      </c>
      <c r="O150" s="5">
        <f>_xlfn.RANK.EQ(VLOOKUP($A150,Rooke_Full_Seaosn[[Name]:[WHIP]], 14, FALSE),Rooke_Full_Seaosn[AVG],1)</f>
        <v>710</v>
      </c>
      <c r="P150" s="11">
        <f>_xlfn.RANK.EQ(VLOOKUP($A150,Rooke_Full_Seaosn[[Name]:[WHIP]], 15, FALSE),Rooke_Full_Seaosn[BABIP],1)</f>
        <v>1097</v>
      </c>
      <c r="Q150" s="5">
        <f>_xlfn.RANK.EQ(VLOOKUP($A150,Rooke_Full_Seaosn[[Name]:[WHIP]], 16, FALSE),Rooke_Full_Seaosn[ERA],1)</f>
        <v>283</v>
      </c>
      <c r="R150" s="11">
        <f>_xlfn.RANK.EQ(VLOOKUP($A150,Rooke_Full_Seaosn[[Name]:[WHIP]], 17, FALSE),Rooke_Full_Seaosn[FIP],1)</f>
        <v>274</v>
      </c>
      <c r="S150" s="5">
        <f>_xlfn.RANK.EQ(VLOOKUP($A150,Rooke_Full_Seaosn[[Name]:[WHIP]], 18,FALSE),Rooke_Full_Seaosn[WAR],0)</f>
        <v>17</v>
      </c>
      <c r="T150" s="5">
        <f>_xlfn.RANK.EQ(VLOOKUP($A150,Rooke_Full_Seaosn[[Name]:[WHIP]], 19, FALSE),Rooke_Full_Seaosn[WAR/162],0)</f>
        <v>89</v>
      </c>
      <c r="U150" s="5">
        <f>_xlfn.RANK.EQ(VLOOKUP($A150,Rooke_Full_Seaosn[[Name]:[WHIP]], 20, FALSE),Rooke_Full_Seaosn[WHIP],1)</f>
        <v>463</v>
      </c>
      <c r="V1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241.92733328455034</v>
      </c>
    </row>
    <row r="151" spans="1:22" x14ac:dyDescent="0.45">
      <c r="A151" s="11" t="s">
        <v>530</v>
      </c>
      <c r="B151" s="11">
        <v>2017</v>
      </c>
      <c r="C151" s="11" t="str">
        <f>VLOOKUP(Table10[[#This Row],[Name]], Rooke_Full_Seaosn[[Name]:[Team]], 2, FALSE)</f>
        <v>STL</v>
      </c>
      <c r="D151" s="11">
        <v>26</v>
      </c>
      <c r="E151" s="11">
        <v>26</v>
      </c>
      <c r="F151" s="12">
        <v>1</v>
      </c>
      <c r="G151" s="5">
        <f>_xlfn.RANK.EQ(VLOOKUP($A151,Rooke_Full_Seaosn[[Name]:[WHIP]], 6, FALSE),Rooke_Full_Seaosn[W],0)</f>
        <v>610</v>
      </c>
      <c r="H151" s="5">
        <f>_xlfn.RANK.EQ(VLOOKUP($A151,Rooke_Full_Seaosn[[Name]:[WHIP]], 7, FALSE),Rooke_Full_Seaosn[L],1)</f>
        <v>45</v>
      </c>
      <c r="I151" s="11">
        <f>_xlfn.RANK.EQ(VLOOKUP($A151,Rooke_Full_Seaosn[[Name]:[WHIP]], 8, FALSE),Rooke_Full_Seaosn[SV],0)</f>
        <v>225</v>
      </c>
      <c r="J151" s="11">
        <f>_xlfn.RANK.EQ(VLOOKUP($A151,Rooke_Full_Seaosn[[Name]:[WHIP]], 9, FALSE),Rooke_Full_Seaosn[IP],0)</f>
        <v>1494</v>
      </c>
      <c r="K151" s="5">
        <f>_xlfn.RANK.EQ(VLOOKUP($A151,Rooke_Full_Seaosn[[Name]:[WHIP]], 10, FALSE),Rooke_Full_Seaosn[SO],0)</f>
        <v>673</v>
      </c>
      <c r="L151" s="5">
        <f>_xlfn.RANK.EQ(VLOOKUP($A151,Rooke_Full_Seaosn[[Name]:[WHIP]], 11, FALSE),Rooke_Full_Seaosn[K/9],0)</f>
        <v>11</v>
      </c>
      <c r="M151" s="5">
        <f>_xlfn.RANK.EQ(VLOOKUP($A151,Rooke_Full_Seaosn[[Name]:[WHIP]], 12, FALSE),Rooke_Full_Seaosn[BB/9],1)</f>
        <v>202</v>
      </c>
      <c r="N151" s="11">
        <f>_xlfn.RANK.EQ(VLOOKUP($A151,Rooke_Full_Seaosn[[Name]:[WHIP]], 13, FALSE),Rooke_Full_Seaosn[HR/9],1)</f>
        <v>1199</v>
      </c>
      <c r="O151" s="5">
        <f>_xlfn.RANK.EQ(VLOOKUP($A151,Rooke_Full_Seaosn[[Name]:[WHIP]], 14, FALSE),Rooke_Full_Seaosn[AVG],1)</f>
        <v>704</v>
      </c>
      <c r="P151" s="11">
        <f>_xlfn.RANK.EQ(VLOOKUP($A151,Rooke_Full_Seaosn[[Name]:[WHIP]], 15, FALSE),Rooke_Full_Seaosn[BABIP],1)</f>
        <v>1612</v>
      </c>
      <c r="Q151" s="5">
        <f>_xlfn.RANK.EQ(VLOOKUP($A151,Rooke_Full_Seaosn[[Name]:[WHIP]], 16, FALSE),Rooke_Full_Seaosn[ERA],1)</f>
        <v>897</v>
      </c>
      <c r="R151" s="11">
        <f>_xlfn.RANK.EQ(VLOOKUP($A151,Rooke_Full_Seaosn[[Name]:[WHIP]], 17, FALSE),Rooke_Full_Seaosn[FIP],1)</f>
        <v>102</v>
      </c>
      <c r="S151" s="5">
        <f>_xlfn.RANK.EQ(VLOOKUP($A151,Rooke_Full_Seaosn[[Name]:[WHIP]], 18,FALSE),Rooke_Full_Seaosn[WAR],0)</f>
        <v>675</v>
      </c>
      <c r="T151" s="5">
        <f>_xlfn.RANK.EQ(VLOOKUP($A151,Rooke_Full_Seaosn[[Name]:[WHIP]], 19, FALSE),Rooke_Full_Seaosn[WAR/162],0)</f>
        <v>106</v>
      </c>
      <c r="U151" s="5">
        <f>_xlfn.RANK.EQ(VLOOKUP($A151,Rooke_Full_Seaosn[[Name]:[WHIP]], 20, FALSE),Rooke_Full_Seaosn[WHIP],1)</f>
        <v>377</v>
      </c>
      <c r="V1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242.36045313276125</v>
      </c>
    </row>
    <row r="152" spans="1:22" x14ac:dyDescent="0.45">
      <c r="A152" s="11" t="s">
        <v>792</v>
      </c>
      <c r="B152" s="11">
        <v>1939</v>
      </c>
      <c r="C152" s="11" t="str">
        <f>VLOOKUP(Table10[[#This Row],[Name]], Rooke_Full_Seaosn[[Name]:[Team]], 2, FALSE)</f>
        <v>- - -</v>
      </c>
      <c r="D152" s="11">
        <v>15</v>
      </c>
      <c r="E152" s="11">
        <v>15</v>
      </c>
      <c r="F152" s="12">
        <v>1</v>
      </c>
      <c r="G152" s="5">
        <f>_xlfn.RANK.EQ(VLOOKUP($A152,Rooke_Full_Seaosn[[Name]:[WHIP]], 6, FALSE),Rooke_Full_Seaosn[W],0)</f>
        <v>889</v>
      </c>
      <c r="H152" s="5">
        <f>_xlfn.RANK.EQ(VLOOKUP($A152,Rooke_Full_Seaosn[[Name]:[WHIP]], 7, FALSE),Rooke_Full_Seaosn[L],1)</f>
        <v>45</v>
      </c>
      <c r="I152" s="11">
        <f>_xlfn.RANK.EQ(VLOOKUP($A152,Rooke_Full_Seaosn[[Name]:[WHIP]], 8, FALSE),Rooke_Full_Seaosn[SV],0)</f>
        <v>225</v>
      </c>
      <c r="J152" s="11">
        <f>_xlfn.RANK.EQ(VLOOKUP($A152,Rooke_Full_Seaosn[[Name]:[WHIP]], 9, FALSE),Rooke_Full_Seaosn[IP],0)</f>
        <v>1636</v>
      </c>
      <c r="K152" s="5">
        <f>_xlfn.RANK.EQ(VLOOKUP($A152,Rooke_Full_Seaosn[[Name]:[WHIP]], 10, FALSE),Rooke_Full_Seaosn[SO],0)</f>
        <v>1605</v>
      </c>
      <c r="L152" s="5">
        <f>_xlfn.RANK.EQ(VLOOKUP($A152,Rooke_Full_Seaosn[[Name]:[WHIP]], 11, FALSE),Rooke_Full_Seaosn[K/9],0)</f>
        <v>1206</v>
      </c>
      <c r="M152" s="5">
        <f>_xlfn.RANK.EQ(VLOOKUP($A152,Rooke_Full_Seaosn[[Name]:[WHIP]], 12, FALSE),Rooke_Full_Seaosn[BB/9],1)</f>
        <v>1370</v>
      </c>
      <c r="N152" s="11">
        <f>_xlfn.RANK.EQ(VLOOKUP($A152,Rooke_Full_Seaosn[[Name]:[WHIP]], 13, FALSE),Rooke_Full_Seaosn[HR/9],1)</f>
        <v>1</v>
      </c>
      <c r="O152" s="5">
        <f>_xlfn.RANK.EQ(VLOOKUP($A152,Rooke_Full_Seaosn[[Name]:[WHIP]], 14, FALSE),Rooke_Full_Seaosn[AVG],1)</f>
        <v>131</v>
      </c>
      <c r="P152" s="11" t="e">
        <f>_xlfn.RANK.EQ(VLOOKUP($A152,Rooke_Full_Seaosn[[Name]:[WHIP]], 15, FALSE),Rooke_Full_Seaosn[BABIP],1)</f>
        <v>#N/A</v>
      </c>
      <c r="Q152" s="5">
        <f>_xlfn.RANK.EQ(VLOOKUP($A152,Rooke_Full_Seaosn[[Name]:[WHIP]], 16, FALSE),Rooke_Full_Seaosn[ERA],1)</f>
        <v>52</v>
      </c>
      <c r="R152" s="11" t="e">
        <f>_xlfn.RANK.EQ(VLOOKUP($A152,Rooke_Full_Seaosn[[Name]:[WHIP]], 17, FALSE),Rooke_Full_Seaosn[FIP],1)</f>
        <v>#N/A</v>
      </c>
      <c r="S152" s="5">
        <f>_xlfn.RANK.EQ(VLOOKUP($A152,Rooke_Full_Seaosn[[Name]:[WHIP]], 18,FALSE),Rooke_Full_Seaosn[WAR],0)</f>
        <v>440</v>
      </c>
      <c r="T152" s="5">
        <f>_xlfn.RANK.EQ(VLOOKUP($A152,Rooke_Full_Seaosn[[Name]:[WHIP]], 19, FALSE),Rooke_Full_Seaosn[WAR/162],0)</f>
        <v>5</v>
      </c>
      <c r="U152" s="5">
        <f>_xlfn.RANK.EQ(VLOOKUP($A152,Rooke_Full_Seaosn[[Name]:[WHIP]], 20, FALSE),Rooke_Full_Seaosn[WHIP],1)</f>
        <v>456</v>
      </c>
      <c r="V1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243.23828626060981</v>
      </c>
    </row>
    <row r="153" spans="1:22" x14ac:dyDescent="0.45">
      <c r="A153" s="11" t="s">
        <v>1018</v>
      </c>
      <c r="B153" s="11">
        <v>2011</v>
      </c>
      <c r="C153" s="11" t="str">
        <f>VLOOKUP(Table10[[#This Row],[Name]], Rooke_Full_Seaosn[[Name]:[Team]], 2, FALSE)</f>
        <v>SDP</v>
      </c>
      <c r="D153" s="11">
        <v>19</v>
      </c>
      <c r="E153" s="11">
        <v>19</v>
      </c>
      <c r="F153" s="12">
        <v>1</v>
      </c>
      <c r="G153" s="5">
        <f>_xlfn.RANK.EQ(VLOOKUP($A153,Rooke_Full_Seaosn[[Name]:[WHIP]], 6, FALSE),Rooke_Full_Seaosn[W],0)</f>
        <v>889</v>
      </c>
      <c r="H153" s="5">
        <f>_xlfn.RANK.EQ(VLOOKUP($A153,Rooke_Full_Seaosn[[Name]:[WHIP]], 7, FALSE),Rooke_Full_Seaosn[L],1)</f>
        <v>1060</v>
      </c>
      <c r="I153" s="11">
        <f>_xlfn.RANK.EQ(VLOOKUP($A153,Rooke_Full_Seaosn[[Name]:[WHIP]], 8, FALSE),Rooke_Full_Seaosn[SV],0)</f>
        <v>225</v>
      </c>
      <c r="J153" s="11">
        <f>_xlfn.RANK.EQ(VLOOKUP($A153,Rooke_Full_Seaosn[[Name]:[WHIP]], 9, FALSE),Rooke_Full_Seaosn[IP],0)</f>
        <v>858</v>
      </c>
      <c r="K153" s="5">
        <f>_xlfn.RANK.EQ(VLOOKUP($A153,Rooke_Full_Seaosn[[Name]:[WHIP]], 10, FALSE),Rooke_Full_Seaosn[SO],0)</f>
        <v>244</v>
      </c>
      <c r="L153" s="5">
        <f>_xlfn.RANK.EQ(VLOOKUP($A153,Rooke_Full_Seaosn[[Name]:[WHIP]], 11, FALSE),Rooke_Full_Seaosn[K/9],0)</f>
        <v>51</v>
      </c>
      <c r="M153" s="5">
        <f>_xlfn.RANK.EQ(VLOOKUP($A153,Rooke_Full_Seaosn[[Name]:[WHIP]], 12, FALSE),Rooke_Full_Seaosn[BB/9],1)</f>
        <v>355</v>
      </c>
      <c r="N153" s="11">
        <f>_xlfn.RANK.EQ(VLOOKUP($A153,Rooke_Full_Seaosn[[Name]:[WHIP]], 13, FALSE),Rooke_Full_Seaosn[HR/9],1)</f>
        <v>1025</v>
      </c>
      <c r="O153" s="5">
        <f>_xlfn.RANK.EQ(VLOOKUP($A153,Rooke_Full_Seaosn[[Name]:[WHIP]], 14, FALSE),Rooke_Full_Seaosn[AVG],1)</f>
        <v>124</v>
      </c>
      <c r="P153" s="11">
        <f>_xlfn.RANK.EQ(VLOOKUP($A153,Rooke_Full_Seaosn[[Name]:[WHIP]], 15, FALSE),Rooke_Full_Seaosn[BABIP],1)</f>
        <v>665</v>
      </c>
      <c r="Q153" s="5">
        <f>_xlfn.RANK.EQ(VLOOKUP($A153,Rooke_Full_Seaosn[[Name]:[WHIP]], 16, FALSE),Rooke_Full_Seaosn[ERA],1)</f>
        <v>352</v>
      </c>
      <c r="R153" s="11">
        <f>_xlfn.RANK.EQ(VLOOKUP($A153,Rooke_Full_Seaosn[[Name]:[WHIP]], 17, FALSE),Rooke_Full_Seaosn[FIP],1)</f>
        <v>121</v>
      </c>
      <c r="S153" s="5">
        <f>_xlfn.RANK.EQ(VLOOKUP($A153,Rooke_Full_Seaosn[[Name]:[WHIP]], 18,FALSE),Rooke_Full_Seaosn[WAR],0)</f>
        <v>365</v>
      </c>
      <c r="T153" s="5">
        <f>_xlfn.RANK.EQ(VLOOKUP($A153,Rooke_Full_Seaosn[[Name]:[WHIP]], 19, FALSE),Rooke_Full_Seaosn[WAR/162],0)</f>
        <v>166</v>
      </c>
      <c r="U153" s="5">
        <f>_xlfn.RANK.EQ(VLOOKUP($A153,Rooke_Full_Seaosn[[Name]:[WHIP]], 20, FALSE),Rooke_Full_Seaosn[WHIP],1)</f>
        <v>74</v>
      </c>
      <c r="V1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246.09302248687547</v>
      </c>
    </row>
    <row r="154" spans="1:22" x14ac:dyDescent="0.45">
      <c r="A154" s="11" t="s">
        <v>880</v>
      </c>
      <c r="B154" s="11">
        <v>2009</v>
      </c>
      <c r="C154" s="11" t="str">
        <f>VLOOKUP(Table10[[#This Row],[Name]], Rooke_Full_Seaosn[[Name]:[Team]], 2, FALSE)</f>
        <v>ATL</v>
      </c>
      <c r="D154" s="11">
        <v>14</v>
      </c>
      <c r="E154" s="11">
        <v>13</v>
      </c>
      <c r="F154" s="12">
        <v>0.9285714285714286</v>
      </c>
      <c r="G154" s="5">
        <f>_xlfn.RANK.EQ(VLOOKUP($A154,Rooke_Full_Seaosn[[Name]:[WHIP]], 6, FALSE),Rooke_Full_Seaosn[W],0)</f>
        <v>244</v>
      </c>
      <c r="H154" s="5">
        <f>_xlfn.RANK.EQ(VLOOKUP($A154,Rooke_Full_Seaosn[[Name]:[WHIP]], 7, FALSE),Rooke_Full_Seaosn[L],1)</f>
        <v>298</v>
      </c>
      <c r="I154" s="11">
        <f>_xlfn.RANK.EQ(VLOOKUP($A154,Rooke_Full_Seaosn[[Name]:[WHIP]], 8, FALSE),Rooke_Full_Seaosn[SV],0)</f>
        <v>225</v>
      </c>
      <c r="J154" s="11">
        <f>_xlfn.RANK.EQ(VLOOKUP($A154,Rooke_Full_Seaosn[[Name]:[WHIP]], 9, FALSE),Rooke_Full_Seaosn[IP],0)</f>
        <v>612</v>
      </c>
      <c r="K154" s="5">
        <f>_xlfn.RANK.EQ(VLOOKUP($A154,Rooke_Full_Seaosn[[Name]:[WHIP]], 10, FALSE),Rooke_Full_Seaosn[SO],0)</f>
        <v>216</v>
      </c>
      <c r="L154" s="5">
        <f>_xlfn.RANK.EQ(VLOOKUP($A154,Rooke_Full_Seaosn[[Name]:[WHIP]], 11, FALSE),Rooke_Full_Seaosn[K/9],0)</f>
        <v>192</v>
      </c>
      <c r="M154" s="5">
        <f>_xlfn.RANK.EQ(VLOOKUP($A154,Rooke_Full_Seaosn[[Name]:[WHIP]], 12, FALSE),Rooke_Full_Seaosn[BB/9],1)</f>
        <v>769</v>
      </c>
      <c r="N154" s="11">
        <f>_xlfn.RANK.EQ(VLOOKUP($A154,Rooke_Full_Seaosn[[Name]:[WHIP]], 13, FALSE),Rooke_Full_Seaosn[HR/9],1)</f>
        <v>612</v>
      </c>
      <c r="O154" s="5">
        <f>_xlfn.RANK.EQ(VLOOKUP($A154,Rooke_Full_Seaosn[[Name]:[WHIP]], 14, FALSE),Rooke_Full_Seaosn[AVG],1)</f>
        <v>201</v>
      </c>
      <c r="P154" s="11">
        <f>_xlfn.RANK.EQ(VLOOKUP($A154,Rooke_Full_Seaosn[[Name]:[WHIP]], 15, FALSE),Rooke_Full_Seaosn[BABIP],1)</f>
        <v>656</v>
      </c>
      <c r="Q154" s="5">
        <f>_xlfn.RANK.EQ(VLOOKUP($A154,Rooke_Full_Seaosn[[Name]:[WHIP]], 16, FALSE),Rooke_Full_Seaosn[ERA],1)</f>
        <v>170</v>
      </c>
      <c r="R154" s="11">
        <f>_xlfn.RANK.EQ(VLOOKUP($A154,Rooke_Full_Seaosn[[Name]:[WHIP]], 17, FALSE),Rooke_Full_Seaosn[FIP],1)</f>
        <v>272</v>
      </c>
      <c r="S154" s="5">
        <f>_xlfn.RANK.EQ(VLOOKUP($A154,Rooke_Full_Seaosn[[Name]:[WHIP]], 18,FALSE),Rooke_Full_Seaosn[WAR],0)</f>
        <v>261</v>
      </c>
      <c r="T154" s="5">
        <f>_xlfn.RANK.EQ(VLOOKUP($A154,Rooke_Full_Seaosn[[Name]:[WHIP]], 19, FALSE),Rooke_Full_Seaosn[WAR/162],0)</f>
        <v>195</v>
      </c>
      <c r="U154" s="5">
        <f>_xlfn.RANK.EQ(VLOOKUP($A154,Rooke_Full_Seaosn[[Name]:[WHIP]], 20, FALSE),Rooke_Full_Seaosn[WHIP],1)</f>
        <v>206</v>
      </c>
      <c r="V1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246.57410918533643</v>
      </c>
    </row>
    <row r="155" spans="1:22" x14ac:dyDescent="0.45">
      <c r="A155" s="11" t="s">
        <v>717</v>
      </c>
      <c r="B155" s="11">
        <v>1992</v>
      </c>
      <c r="C155" s="11" t="str">
        <f>VLOOKUP(Table10[[#This Row],[Name]], Rooke_Full_Seaosn[[Name]:[Team]], 2, FALSE)</f>
        <v>PIT</v>
      </c>
      <c r="D155" s="11">
        <v>11</v>
      </c>
      <c r="E155" s="11">
        <v>8</v>
      </c>
      <c r="F155" s="12">
        <v>0.72727272727272729</v>
      </c>
      <c r="G155" s="5">
        <f>_xlfn.RANK.EQ(VLOOKUP($A155,Rooke_Full_Seaosn[[Name]:[WHIP]], 6, FALSE),Rooke_Full_Seaosn[W],0)</f>
        <v>503</v>
      </c>
      <c r="H155" s="5">
        <f>_xlfn.RANK.EQ(VLOOKUP($A155,Rooke_Full_Seaosn[[Name]:[WHIP]], 7, FALSE),Rooke_Full_Seaosn[L],1)</f>
        <v>7</v>
      </c>
      <c r="I155" s="11">
        <f>_xlfn.RANK.EQ(VLOOKUP($A155,Rooke_Full_Seaosn[[Name]:[WHIP]], 8, FALSE),Rooke_Full_Seaosn[SV],0)</f>
        <v>225</v>
      </c>
      <c r="J155" s="11">
        <f>_xlfn.RANK.EQ(VLOOKUP($A155,Rooke_Full_Seaosn[[Name]:[WHIP]], 9, FALSE),Rooke_Full_Seaosn[IP],0)</f>
        <v>949</v>
      </c>
      <c r="K155" s="5">
        <f>_xlfn.RANK.EQ(VLOOKUP($A155,Rooke_Full_Seaosn[[Name]:[WHIP]], 10, FALSE),Rooke_Full_Seaosn[SO],0)</f>
        <v>1011</v>
      </c>
      <c r="L155" s="5">
        <f>_xlfn.RANK.EQ(VLOOKUP($A155,Rooke_Full_Seaosn[[Name]:[WHIP]], 11, FALSE),Rooke_Full_Seaosn[K/9],0)</f>
        <v>977</v>
      </c>
      <c r="M155" s="5">
        <f>_xlfn.RANK.EQ(VLOOKUP($A155,Rooke_Full_Seaosn[[Name]:[WHIP]], 12, FALSE),Rooke_Full_Seaosn[BB/9],1)</f>
        <v>890</v>
      </c>
      <c r="N155" s="11">
        <f>_xlfn.RANK.EQ(VLOOKUP($A155,Rooke_Full_Seaosn[[Name]:[WHIP]], 13, FALSE),Rooke_Full_Seaosn[HR/9],1)</f>
        <v>132</v>
      </c>
      <c r="O155" s="5">
        <f>_xlfn.RANK.EQ(VLOOKUP($A155,Rooke_Full_Seaosn[[Name]:[WHIP]], 14, FALSE),Rooke_Full_Seaosn[AVG],1)</f>
        <v>240</v>
      </c>
      <c r="P155" s="11">
        <f>_xlfn.RANK.EQ(VLOOKUP($A155,Rooke_Full_Seaosn[[Name]:[WHIP]], 15, FALSE),Rooke_Full_Seaosn[BABIP],1)</f>
        <v>321</v>
      </c>
      <c r="Q155" s="5">
        <f>_xlfn.RANK.EQ(VLOOKUP($A155,Rooke_Full_Seaosn[[Name]:[WHIP]], 16, FALSE),Rooke_Full_Seaosn[ERA],1)</f>
        <v>23</v>
      </c>
      <c r="R155" s="11">
        <f>_xlfn.RANK.EQ(VLOOKUP($A155,Rooke_Full_Seaosn[[Name]:[WHIP]], 17, FALSE),Rooke_Full_Seaosn[FIP],1)</f>
        <v>163</v>
      </c>
      <c r="S155" s="5">
        <f>_xlfn.RANK.EQ(VLOOKUP($A155,Rooke_Full_Seaosn[[Name]:[WHIP]], 18,FALSE),Rooke_Full_Seaosn[WAR],0)</f>
        <v>681</v>
      </c>
      <c r="T155" s="5">
        <f>_xlfn.RANK.EQ(VLOOKUP($A155,Rooke_Full_Seaosn[[Name]:[WHIP]], 19, FALSE),Rooke_Full_Seaosn[WAR/162],0)</f>
        <v>281</v>
      </c>
      <c r="U155" s="5">
        <f>_xlfn.RANK.EQ(VLOOKUP($A155,Rooke_Full_Seaosn[[Name]:[WHIP]], 20, FALSE),Rooke_Full_Seaosn[WHIP],1)</f>
        <v>266</v>
      </c>
      <c r="V1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247.70660653263653</v>
      </c>
    </row>
    <row r="156" spans="1:22" x14ac:dyDescent="0.45">
      <c r="A156" s="11" t="s">
        <v>622</v>
      </c>
      <c r="B156" s="11">
        <v>2022</v>
      </c>
      <c r="C156" s="11" t="str">
        <f>VLOOKUP(Table10[[#This Row],[Name]], Rooke_Full_Seaosn[[Name]:[Team]], 2, FALSE)</f>
        <v>MIA</v>
      </c>
      <c r="D156" s="11">
        <v>19</v>
      </c>
      <c r="E156" s="11">
        <v>19</v>
      </c>
      <c r="F156" s="12">
        <v>1</v>
      </c>
      <c r="G156" s="5">
        <f>_xlfn.RANK.EQ(VLOOKUP($A156,Rooke_Full_Seaosn[[Name]:[WHIP]], 6, FALSE),Rooke_Full_Seaosn[W],0)</f>
        <v>735</v>
      </c>
      <c r="H156" s="5">
        <f>_xlfn.RANK.EQ(VLOOKUP($A156,Rooke_Full_Seaosn[[Name]:[WHIP]], 7, FALSE),Rooke_Full_Seaosn[L],1)</f>
        <v>298</v>
      </c>
      <c r="I156" s="11">
        <f>_xlfn.RANK.EQ(VLOOKUP($A156,Rooke_Full_Seaosn[[Name]:[WHIP]], 8, FALSE),Rooke_Full_Seaosn[SV],0)</f>
        <v>225</v>
      </c>
      <c r="J156" s="11">
        <f>_xlfn.RANK.EQ(VLOOKUP($A156,Rooke_Full_Seaosn[[Name]:[WHIP]], 9, FALSE),Rooke_Full_Seaosn[IP],0)</f>
        <v>1223</v>
      </c>
      <c r="K156" s="5">
        <f>_xlfn.RANK.EQ(VLOOKUP($A156,Rooke_Full_Seaosn[[Name]:[WHIP]], 10, FALSE),Rooke_Full_Seaosn[SO],0)</f>
        <v>578</v>
      </c>
      <c r="L156" s="5">
        <f>_xlfn.RANK.EQ(VLOOKUP($A156,Rooke_Full_Seaosn[[Name]:[WHIP]], 11, FALSE),Rooke_Full_Seaosn[K/9],0)</f>
        <v>76</v>
      </c>
      <c r="M156" s="5">
        <f>_xlfn.RANK.EQ(VLOOKUP($A156,Rooke_Full_Seaosn[[Name]:[WHIP]], 12, FALSE),Rooke_Full_Seaosn[BB/9],1)</f>
        <v>1268</v>
      </c>
      <c r="N156" s="11">
        <f>_xlfn.RANK.EQ(VLOOKUP($A156,Rooke_Full_Seaosn[[Name]:[WHIP]], 13, FALSE),Rooke_Full_Seaosn[HR/9],1)</f>
        <v>1304</v>
      </c>
      <c r="O156" s="5">
        <f>_xlfn.RANK.EQ(VLOOKUP($A156,Rooke_Full_Seaosn[[Name]:[WHIP]], 14, FALSE),Rooke_Full_Seaosn[AVG],1)</f>
        <v>3</v>
      </c>
      <c r="P156" s="11">
        <f>_xlfn.RANK.EQ(VLOOKUP($A156,Rooke_Full_Seaosn[[Name]:[WHIP]], 15, FALSE),Rooke_Full_Seaosn[BABIP],1)</f>
        <v>10</v>
      </c>
      <c r="Q156" s="5">
        <f>_xlfn.RANK.EQ(VLOOKUP($A156,Rooke_Full_Seaosn[[Name]:[WHIP]], 16, FALSE),Rooke_Full_Seaosn[ERA],1)</f>
        <v>218</v>
      </c>
      <c r="R156" s="11">
        <f>_xlfn.RANK.EQ(VLOOKUP($A156,Rooke_Full_Seaosn[[Name]:[WHIP]], 17, FALSE),Rooke_Full_Seaosn[FIP],1)</f>
        <v>1113</v>
      </c>
      <c r="S156" s="5">
        <f>_xlfn.RANK.EQ(VLOOKUP($A156,Rooke_Full_Seaosn[[Name]:[WHIP]], 18,FALSE),Rooke_Full_Seaosn[WAR],0)</f>
        <v>1364</v>
      </c>
      <c r="T156" s="5">
        <f>_xlfn.RANK.EQ(VLOOKUP($A156,Rooke_Full_Seaosn[[Name]:[WHIP]], 19, FALSE),Rooke_Full_Seaosn[WAR/162],0)</f>
        <v>1342</v>
      </c>
      <c r="U156" s="5">
        <f>_xlfn.RANK.EQ(VLOOKUP($A156,Rooke_Full_Seaosn[[Name]:[WHIP]], 20, FALSE),Rooke_Full_Seaosn[WHIP],1)</f>
        <v>60</v>
      </c>
      <c r="V1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247.89400111264519</v>
      </c>
    </row>
    <row r="157" spans="1:22" x14ac:dyDescent="0.45">
      <c r="A157" s="11" t="s">
        <v>1052</v>
      </c>
      <c r="B157" s="11">
        <v>1992</v>
      </c>
      <c r="C157" s="11" t="str">
        <f>VLOOKUP(Table10[[#This Row],[Name]], Rooke_Full_Seaosn[[Name]:[Team]], 2, FALSE)</f>
        <v>SEA</v>
      </c>
      <c r="D157" s="11">
        <v>20</v>
      </c>
      <c r="E157" s="11">
        <v>20</v>
      </c>
      <c r="F157" s="12">
        <v>1</v>
      </c>
      <c r="G157" s="5">
        <f>_xlfn.RANK.EQ(VLOOKUP($A157,Rooke_Full_Seaosn[[Name]:[WHIP]], 6, FALSE),Rooke_Full_Seaosn[W],0)</f>
        <v>36</v>
      </c>
      <c r="H157" s="5">
        <f>_xlfn.RANK.EQ(VLOOKUP($A157,Rooke_Full_Seaosn[[Name]:[WHIP]], 7, FALSE),Rooke_Full_Seaosn[L],1)</f>
        <v>1341</v>
      </c>
      <c r="I157" s="11">
        <f>_xlfn.RANK.EQ(VLOOKUP($A157,Rooke_Full_Seaosn[[Name]:[WHIP]], 8, FALSE),Rooke_Full_Seaosn[SV],0)</f>
        <v>225</v>
      </c>
      <c r="J157" s="11">
        <f>_xlfn.RANK.EQ(VLOOKUP($A157,Rooke_Full_Seaosn[[Name]:[WHIP]], 9, FALSE),Rooke_Full_Seaosn[IP],0)</f>
        <v>65</v>
      </c>
      <c r="K157" s="5">
        <f>_xlfn.RANK.EQ(VLOOKUP($A157,Rooke_Full_Seaosn[[Name]:[WHIP]], 10, FALSE),Rooke_Full_Seaosn[SO],0)</f>
        <v>237</v>
      </c>
      <c r="L157" s="5">
        <f>_xlfn.RANK.EQ(VLOOKUP($A157,Rooke_Full_Seaosn[[Name]:[WHIP]], 11, FALSE),Rooke_Full_Seaosn[K/9],0)</f>
        <v>1160</v>
      </c>
      <c r="M157" s="5">
        <f>_xlfn.RANK.EQ(VLOOKUP($A157,Rooke_Full_Seaosn[[Name]:[WHIP]], 12, FALSE),Rooke_Full_Seaosn[BB/9],1)</f>
        <v>236</v>
      </c>
      <c r="N157" s="11">
        <f>_xlfn.RANK.EQ(VLOOKUP($A157,Rooke_Full_Seaosn[[Name]:[WHIP]], 13, FALSE),Rooke_Full_Seaosn[HR/9],1)</f>
        <v>370</v>
      </c>
      <c r="O157" s="5">
        <f>_xlfn.RANK.EQ(VLOOKUP($A157,Rooke_Full_Seaosn[[Name]:[WHIP]], 14, FALSE),Rooke_Full_Seaosn[AVG],1)</f>
        <v>773</v>
      </c>
      <c r="P157" s="11">
        <f>_xlfn.RANK.EQ(VLOOKUP($A157,Rooke_Full_Seaosn[[Name]:[WHIP]], 15, FALSE),Rooke_Full_Seaosn[BABIP],1)</f>
        <v>769</v>
      </c>
      <c r="Q157" s="5">
        <f>_xlfn.RANK.EQ(VLOOKUP($A157,Rooke_Full_Seaosn[[Name]:[WHIP]], 16, FALSE),Rooke_Full_Seaosn[ERA],1)</f>
        <v>392</v>
      </c>
      <c r="R157" s="11">
        <f>_xlfn.RANK.EQ(VLOOKUP($A157,Rooke_Full_Seaosn[[Name]:[WHIP]], 17, FALSE),Rooke_Full_Seaosn[FIP],1)</f>
        <v>205</v>
      </c>
      <c r="S157" s="5">
        <f>_xlfn.RANK.EQ(VLOOKUP($A157,Rooke_Full_Seaosn[[Name]:[WHIP]], 18,FALSE),Rooke_Full_Seaosn[WAR],0)</f>
        <v>23</v>
      </c>
      <c r="T157" s="5">
        <f>_xlfn.RANK.EQ(VLOOKUP($A157,Rooke_Full_Seaosn[[Name]:[WHIP]], 19, FALSE),Rooke_Full_Seaosn[WAR/162],0)</f>
        <v>111</v>
      </c>
      <c r="U157" s="5">
        <f>_xlfn.RANK.EQ(VLOOKUP($A157,Rooke_Full_Seaosn[[Name]:[WHIP]], 20, FALSE),Rooke_Full_Seaosn[WHIP],1)</f>
        <v>381</v>
      </c>
      <c r="V1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249.18913171821612</v>
      </c>
    </row>
    <row r="158" spans="1:22" x14ac:dyDescent="0.45">
      <c r="A158" s="11" t="s">
        <v>731</v>
      </c>
      <c r="B158" s="11">
        <v>1970</v>
      </c>
      <c r="C158" s="11" t="str">
        <f>VLOOKUP(Table10[[#This Row],[Name]], Rooke_Full_Seaosn[[Name]:[Team]], 2, FALSE)</f>
        <v>CIN</v>
      </c>
      <c r="D158" s="11">
        <v>41</v>
      </c>
      <c r="E158" s="11">
        <v>30</v>
      </c>
      <c r="F158" s="12">
        <v>0.73170731707317072</v>
      </c>
      <c r="G158" s="5">
        <f>_xlfn.RANK.EQ(VLOOKUP($A158,Rooke_Full_Seaosn[[Name]:[WHIP]], 6, FALSE),Rooke_Full_Seaosn[W],0)</f>
        <v>86</v>
      </c>
      <c r="H158" s="5">
        <f>_xlfn.RANK.EQ(VLOOKUP($A158,Rooke_Full_Seaosn[[Name]:[WHIP]], 7, FALSE),Rooke_Full_Seaosn[L],1)</f>
        <v>147</v>
      </c>
      <c r="I158" s="11">
        <f>_xlfn.RANK.EQ(VLOOKUP($A158,Rooke_Full_Seaosn[[Name]:[WHIP]], 8, FALSE),Rooke_Full_Seaosn[SV],0)</f>
        <v>225</v>
      </c>
      <c r="J158" s="11">
        <f>_xlfn.RANK.EQ(VLOOKUP($A158,Rooke_Full_Seaosn[[Name]:[WHIP]], 9, FALSE),Rooke_Full_Seaosn[IP],0)</f>
        <v>289</v>
      </c>
      <c r="K158" s="5">
        <f>_xlfn.RANK.EQ(VLOOKUP($A158,Rooke_Full_Seaosn[[Name]:[WHIP]], 10, FALSE),Rooke_Full_Seaosn[SO],0)</f>
        <v>197</v>
      </c>
      <c r="L158" s="5">
        <f>_xlfn.RANK.EQ(VLOOKUP($A158,Rooke_Full_Seaosn[[Name]:[WHIP]], 11, FALSE),Rooke_Full_Seaosn[K/9],0)</f>
        <v>618</v>
      </c>
      <c r="M158" s="5">
        <f>_xlfn.RANK.EQ(VLOOKUP($A158,Rooke_Full_Seaosn[[Name]:[WHIP]], 12, FALSE),Rooke_Full_Seaosn[BB/9],1)</f>
        <v>1265</v>
      </c>
      <c r="N158" s="11">
        <f>_xlfn.RANK.EQ(VLOOKUP($A158,Rooke_Full_Seaosn[[Name]:[WHIP]], 13, FALSE),Rooke_Full_Seaosn[HR/9],1)</f>
        <v>707</v>
      </c>
      <c r="O158" s="5">
        <f>_xlfn.RANK.EQ(VLOOKUP($A158,Rooke_Full_Seaosn[[Name]:[WHIP]], 14, FALSE),Rooke_Full_Seaosn[AVG],1)</f>
        <v>33</v>
      </c>
      <c r="P158" s="11">
        <f>_xlfn.RANK.EQ(VLOOKUP($A158,Rooke_Full_Seaosn[[Name]:[WHIP]], 15, FALSE),Rooke_Full_Seaosn[BABIP],1)</f>
        <v>25</v>
      </c>
      <c r="Q158" s="5">
        <f>_xlfn.RANK.EQ(VLOOKUP($A158,Rooke_Full_Seaosn[[Name]:[WHIP]], 16, FALSE),Rooke_Full_Seaosn[ERA],1)</f>
        <v>220</v>
      </c>
      <c r="R158" s="11">
        <f>_xlfn.RANK.EQ(VLOOKUP($A158,Rooke_Full_Seaosn[[Name]:[WHIP]], 17, FALSE),Rooke_Full_Seaosn[FIP],1)</f>
        <v>584</v>
      </c>
      <c r="S158" s="5">
        <f>_xlfn.RANK.EQ(VLOOKUP($A158,Rooke_Full_Seaosn[[Name]:[WHIP]], 18,FALSE),Rooke_Full_Seaosn[WAR],0)</f>
        <v>508</v>
      </c>
      <c r="T158" s="5">
        <f>_xlfn.RANK.EQ(VLOOKUP($A158,Rooke_Full_Seaosn[[Name]:[WHIP]], 19, FALSE),Rooke_Full_Seaosn[WAR/162],0)</f>
        <v>738</v>
      </c>
      <c r="U158" s="5">
        <f>_xlfn.RANK.EQ(VLOOKUP($A158,Rooke_Full_Seaosn[[Name]:[WHIP]], 20, FALSE),Rooke_Full_Seaosn[WHIP],1)</f>
        <v>183</v>
      </c>
      <c r="V1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250.41877096220909</v>
      </c>
    </row>
    <row r="159" spans="1:22" x14ac:dyDescent="0.45">
      <c r="A159" s="11" t="s">
        <v>901</v>
      </c>
      <c r="B159" s="11">
        <v>1963</v>
      </c>
      <c r="C159" s="11" t="str">
        <f>VLOOKUP(Table10[[#This Row],[Name]], Rooke_Full_Seaosn[[Name]:[Team]], 2, FALSE)</f>
        <v>PHI</v>
      </c>
      <c r="D159" s="11">
        <v>15</v>
      </c>
      <c r="E159" s="11">
        <v>10</v>
      </c>
      <c r="F159" s="12">
        <v>0.66666666666666663</v>
      </c>
      <c r="G159" s="5">
        <f>_xlfn.RANK.EQ(VLOOKUP($A159,Rooke_Full_Seaosn[[Name]:[WHIP]], 6, FALSE),Rooke_Full_Seaosn[W],0)</f>
        <v>86</v>
      </c>
      <c r="H159" s="5">
        <f>_xlfn.RANK.EQ(VLOOKUP($A159,Rooke_Full_Seaosn[[Name]:[WHIP]], 7, FALSE),Rooke_Full_Seaosn[L],1)</f>
        <v>1442</v>
      </c>
      <c r="I159" s="11">
        <f>_xlfn.RANK.EQ(VLOOKUP($A159,Rooke_Full_Seaosn[[Name]:[WHIP]], 8, FALSE),Rooke_Full_Seaosn[SV],0)</f>
        <v>225</v>
      </c>
      <c r="J159" s="11">
        <f>_xlfn.RANK.EQ(VLOOKUP($A159,Rooke_Full_Seaosn[[Name]:[WHIP]], 9, FALSE),Rooke_Full_Seaosn[IP],0)</f>
        <v>145</v>
      </c>
      <c r="K159" s="5">
        <f>_xlfn.RANK.EQ(VLOOKUP($A159,Rooke_Full_Seaosn[[Name]:[WHIP]], 10, FALSE),Rooke_Full_Seaosn[SO],0)</f>
        <v>26</v>
      </c>
      <c r="L159" s="5">
        <f>_xlfn.RANK.EQ(VLOOKUP($A159,Rooke_Full_Seaosn[[Name]:[WHIP]], 11, FALSE),Rooke_Full_Seaosn[K/9],0)</f>
        <v>247</v>
      </c>
      <c r="M159" s="5">
        <f>_xlfn.RANK.EQ(VLOOKUP($A159,Rooke_Full_Seaosn[[Name]:[WHIP]], 12, FALSE),Rooke_Full_Seaosn[BB/9],1)</f>
        <v>1395</v>
      </c>
      <c r="N159" s="11">
        <f>_xlfn.RANK.EQ(VLOOKUP($A159,Rooke_Full_Seaosn[[Name]:[WHIP]], 13, FALSE),Rooke_Full_Seaosn[HR/9],1)</f>
        <v>570</v>
      </c>
      <c r="O159" s="5">
        <f>_xlfn.RANK.EQ(VLOOKUP($A159,Rooke_Full_Seaosn[[Name]:[WHIP]], 14, FALSE),Rooke_Full_Seaosn[AVG],1)</f>
        <v>52</v>
      </c>
      <c r="P159" s="11">
        <f>_xlfn.RANK.EQ(VLOOKUP($A159,Rooke_Full_Seaosn[[Name]:[WHIP]], 15, FALSE),Rooke_Full_Seaosn[BABIP],1)</f>
        <v>147</v>
      </c>
      <c r="Q159" s="5">
        <f>_xlfn.RANK.EQ(VLOOKUP($A159,Rooke_Full_Seaosn[[Name]:[WHIP]], 16, FALSE),Rooke_Full_Seaosn[ERA],1)</f>
        <v>195</v>
      </c>
      <c r="R159" s="11">
        <f>_xlfn.RANK.EQ(VLOOKUP($A159,Rooke_Full_Seaosn[[Name]:[WHIP]], 17, FALSE),Rooke_Full_Seaosn[FIP],1)</f>
        <v>176</v>
      </c>
      <c r="S159" s="5">
        <f>_xlfn.RANK.EQ(VLOOKUP($A159,Rooke_Full_Seaosn[[Name]:[WHIP]], 18,FALSE),Rooke_Full_Seaosn[WAR],0)</f>
        <v>354</v>
      </c>
      <c r="T159" s="5">
        <f>_xlfn.RANK.EQ(VLOOKUP($A159,Rooke_Full_Seaosn[[Name]:[WHIP]], 19, FALSE),Rooke_Full_Seaosn[WAR/162],0)</f>
        <v>772</v>
      </c>
      <c r="U159" s="5">
        <f>_xlfn.RANK.EQ(VLOOKUP($A159,Rooke_Full_Seaosn[[Name]:[WHIP]], 20, FALSE),Rooke_Full_Seaosn[WHIP],1)</f>
        <v>319</v>
      </c>
      <c r="V1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250.73545084571739</v>
      </c>
    </row>
    <row r="160" spans="1:22" x14ac:dyDescent="0.45">
      <c r="A160" s="11" t="s">
        <v>694</v>
      </c>
      <c r="B160" s="11">
        <v>2013</v>
      </c>
      <c r="C160" s="11" t="str">
        <f>VLOOKUP(Table10[[#This Row],[Name]], Rooke_Full_Seaosn[[Name]:[Team]], 2, FALSE)</f>
        <v>STL</v>
      </c>
      <c r="D160" s="11">
        <v>15</v>
      </c>
      <c r="E160" s="11">
        <v>15</v>
      </c>
      <c r="F160" s="12">
        <v>1</v>
      </c>
      <c r="G160" s="5">
        <f>_xlfn.RANK.EQ(VLOOKUP($A160,Rooke_Full_Seaosn[[Name]:[WHIP]], 6, FALSE),Rooke_Full_Seaosn[W],0)</f>
        <v>65</v>
      </c>
      <c r="H160" s="5">
        <f>_xlfn.RANK.EQ(VLOOKUP($A160,Rooke_Full_Seaosn[[Name]:[WHIP]], 7, FALSE),Rooke_Full_Seaosn[L],1)</f>
        <v>1209</v>
      </c>
      <c r="I160" s="11">
        <f>_xlfn.RANK.EQ(VLOOKUP($A160,Rooke_Full_Seaosn[[Name]:[WHIP]], 8, FALSE),Rooke_Full_Seaosn[SV],0)</f>
        <v>225</v>
      </c>
      <c r="J160" s="11">
        <f>_xlfn.RANK.EQ(VLOOKUP($A160,Rooke_Full_Seaosn[[Name]:[WHIP]], 9, FALSE),Rooke_Full_Seaosn[IP],0)</f>
        <v>307</v>
      </c>
      <c r="K160" s="5">
        <f>_xlfn.RANK.EQ(VLOOKUP($A160,Rooke_Full_Seaosn[[Name]:[WHIP]], 10, FALSE),Rooke_Full_Seaosn[SO],0)</f>
        <v>39</v>
      </c>
      <c r="L160" s="5">
        <f>_xlfn.RANK.EQ(VLOOKUP($A160,Rooke_Full_Seaosn[[Name]:[WHIP]], 11, FALSE),Rooke_Full_Seaosn[K/9],0)</f>
        <v>124</v>
      </c>
      <c r="M160" s="5">
        <f>_xlfn.RANK.EQ(VLOOKUP($A160,Rooke_Full_Seaosn[[Name]:[WHIP]], 12, FALSE),Rooke_Full_Seaosn[BB/9],1)</f>
        <v>583</v>
      </c>
      <c r="N160" s="11">
        <f>_xlfn.RANK.EQ(VLOOKUP($A160,Rooke_Full_Seaosn[[Name]:[WHIP]], 13, FALSE),Rooke_Full_Seaosn[HR/9],1)</f>
        <v>1088</v>
      </c>
      <c r="O160" s="5">
        <f>_xlfn.RANK.EQ(VLOOKUP($A160,Rooke_Full_Seaosn[[Name]:[WHIP]], 14, FALSE),Rooke_Full_Seaosn[AVG],1)</f>
        <v>299</v>
      </c>
      <c r="P160" s="11">
        <f>_xlfn.RANK.EQ(VLOOKUP($A160,Rooke_Full_Seaosn[[Name]:[WHIP]], 15, FALSE),Rooke_Full_Seaosn[BABIP],1)</f>
        <v>772</v>
      </c>
      <c r="Q160" s="5">
        <f>_xlfn.RANK.EQ(VLOOKUP($A160,Rooke_Full_Seaosn[[Name]:[WHIP]], 16, FALSE),Rooke_Full_Seaosn[ERA],1)</f>
        <v>240</v>
      </c>
      <c r="R160" s="11">
        <f>_xlfn.RANK.EQ(VLOOKUP($A160,Rooke_Full_Seaosn[[Name]:[WHIP]], 17, FALSE),Rooke_Full_Seaosn[FIP],1)</f>
        <v>383</v>
      </c>
      <c r="S160" s="5">
        <f>_xlfn.RANK.EQ(VLOOKUP($A160,Rooke_Full_Seaosn[[Name]:[WHIP]], 18,FALSE),Rooke_Full_Seaosn[WAR],0)</f>
        <v>344</v>
      </c>
      <c r="T160" s="5">
        <f>_xlfn.RANK.EQ(VLOOKUP($A160,Rooke_Full_Seaosn[[Name]:[WHIP]], 19, FALSE),Rooke_Full_Seaosn[WAR/162],0)</f>
        <v>688</v>
      </c>
      <c r="U160" s="5">
        <f>_xlfn.RANK.EQ(VLOOKUP($A160,Rooke_Full_Seaosn[[Name]:[WHIP]], 20, FALSE),Rooke_Full_Seaosn[WHIP],1)</f>
        <v>263</v>
      </c>
      <c r="V1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250.92732472586033</v>
      </c>
    </row>
    <row r="161" spans="1:22" x14ac:dyDescent="0.45">
      <c r="A161" s="11" t="s">
        <v>865</v>
      </c>
      <c r="B161" s="11">
        <v>2013</v>
      </c>
      <c r="C161" s="11" t="str">
        <f>VLOOKUP(Table10[[#This Row],[Name]], Rooke_Full_Seaosn[[Name]:[Team]], 2, FALSE)</f>
        <v>STL</v>
      </c>
      <c r="D161" s="11">
        <v>13</v>
      </c>
      <c r="E161" s="11">
        <v>13</v>
      </c>
      <c r="F161" s="12">
        <v>1</v>
      </c>
      <c r="G161" s="5">
        <f>_xlfn.RANK.EQ(VLOOKUP($A161,Rooke_Full_Seaosn[[Name]:[WHIP]], 6, FALSE),Rooke_Full_Seaosn[W],0)</f>
        <v>1282</v>
      </c>
      <c r="H161" s="5">
        <f>_xlfn.RANK.EQ(VLOOKUP($A161,Rooke_Full_Seaosn[[Name]:[WHIP]], 7, FALSE),Rooke_Full_Seaosn[L],1)</f>
        <v>7</v>
      </c>
      <c r="I161" s="11">
        <f>_xlfn.RANK.EQ(VLOOKUP($A161,Rooke_Full_Seaosn[[Name]:[WHIP]], 8, FALSE),Rooke_Full_Seaosn[SV],0)</f>
        <v>225</v>
      </c>
      <c r="J161" s="11">
        <f>_xlfn.RANK.EQ(VLOOKUP($A161,Rooke_Full_Seaosn[[Name]:[WHIP]], 9, FALSE),Rooke_Full_Seaosn[IP],0)</f>
        <v>1517</v>
      </c>
      <c r="K161" s="5">
        <f>_xlfn.RANK.EQ(VLOOKUP($A161,Rooke_Full_Seaosn[[Name]:[WHIP]], 10, FALSE),Rooke_Full_Seaosn[SO],0)</f>
        <v>1116</v>
      </c>
      <c r="L161" s="5">
        <f>_xlfn.RANK.EQ(VLOOKUP($A161,Rooke_Full_Seaosn[[Name]:[WHIP]], 11, FALSE),Rooke_Full_Seaosn[K/9],0)</f>
        <v>271</v>
      </c>
      <c r="M161" s="5">
        <f>_xlfn.RANK.EQ(VLOOKUP($A161,Rooke_Full_Seaosn[[Name]:[WHIP]], 12, FALSE),Rooke_Full_Seaosn[BB/9],1)</f>
        <v>491</v>
      </c>
      <c r="N161" s="11">
        <f>_xlfn.RANK.EQ(VLOOKUP($A161,Rooke_Full_Seaosn[[Name]:[WHIP]], 13, FALSE),Rooke_Full_Seaosn[HR/9],1)</f>
        <v>572</v>
      </c>
      <c r="O161" s="5">
        <f>_xlfn.RANK.EQ(VLOOKUP($A161,Rooke_Full_Seaosn[[Name]:[WHIP]], 14, FALSE),Rooke_Full_Seaosn[AVG],1)</f>
        <v>153</v>
      </c>
      <c r="P161" s="11">
        <f>_xlfn.RANK.EQ(VLOOKUP($A161,Rooke_Full_Seaosn[[Name]:[WHIP]], 15, FALSE),Rooke_Full_Seaosn[BABIP],1)</f>
        <v>445</v>
      </c>
      <c r="Q161" s="5">
        <f>_xlfn.RANK.EQ(VLOOKUP($A161,Rooke_Full_Seaosn[[Name]:[WHIP]], 16, FALSE),Rooke_Full_Seaosn[ERA],1)</f>
        <v>149</v>
      </c>
      <c r="R161" s="11">
        <f>_xlfn.RANK.EQ(VLOOKUP($A161,Rooke_Full_Seaosn[[Name]:[WHIP]], 17, FALSE),Rooke_Full_Seaosn[FIP],1)</f>
        <v>154</v>
      </c>
      <c r="S161" s="5">
        <f>_xlfn.RANK.EQ(VLOOKUP($A161,Rooke_Full_Seaosn[[Name]:[WHIP]], 18,FALSE),Rooke_Full_Seaosn[WAR],0)</f>
        <v>954</v>
      </c>
      <c r="T161" s="5">
        <f>_xlfn.RANK.EQ(VLOOKUP($A161,Rooke_Full_Seaosn[[Name]:[WHIP]], 19, FALSE),Rooke_Full_Seaosn[WAR/162],0)</f>
        <v>311</v>
      </c>
      <c r="U161" s="5">
        <f>_xlfn.RANK.EQ(VLOOKUP($A161,Rooke_Full_Seaosn[[Name]:[WHIP]], 20, FALSE),Rooke_Full_Seaosn[WHIP],1)</f>
        <v>120</v>
      </c>
      <c r="V1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253.1668716867288</v>
      </c>
    </row>
    <row r="162" spans="1:22" x14ac:dyDescent="0.45">
      <c r="A162" s="11" t="s">
        <v>842</v>
      </c>
      <c r="B162" s="11">
        <v>1937</v>
      </c>
      <c r="C162" s="11" t="str">
        <f>VLOOKUP(Table10[[#This Row],[Name]], Rooke_Full_Seaosn[[Name]:[Team]], 2, FALSE)</f>
        <v>- - -</v>
      </c>
      <c r="D162" s="11">
        <v>8</v>
      </c>
      <c r="E162" s="11">
        <v>8</v>
      </c>
      <c r="F162" s="12">
        <v>1</v>
      </c>
      <c r="G162" s="5">
        <f>_xlfn.RANK.EQ(VLOOKUP($A162,Rooke_Full_Seaosn[[Name]:[WHIP]], 6, FALSE),Rooke_Full_Seaosn[W],0)</f>
        <v>1282</v>
      </c>
      <c r="H162" s="5">
        <f>_xlfn.RANK.EQ(VLOOKUP($A162,Rooke_Full_Seaosn[[Name]:[WHIP]], 7, FALSE),Rooke_Full_Seaosn[L],1)</f>
        <v>45</v>
      </c>
      <c r="I162" s="11">
        <f>_xlfn.RANK.EQ(VLOOKUP($A162,Rooke_Full_Seaosn[[Name]:[WHIP]], 8, FALSE),Rooke_Full_Seaosn[SV],0)</f>
        <v>225</v>
      </c>
      <c r="J162" s="11">
        <f>_xlfn.RANK.EQ(VLOOKUP($A162,Rooke_Full_Seaosn[[Name]:[WHIP]], 9, FALSE),Rooke_Full_Seaosn[IP],0)</f>
        <v>1537</v>
      </c>
      <c r="K162" s="5">
        <f>_xlfn.RANK.EQ(VLOOKUP($A162,Rooke_Full_Seaosn[[Name]:[WHIP]], 10, FALSE),Rooke_Full_Seaosn[SO],0)</f>
        <v>1335</v>
      </c>
      <c r="L162" s="5">
        <f>_xlfn.RANK.EQ(VLOOKUP($A162,Rooke_Full_Seaosn[[Name]:[WHIP]], 11, FALSE),Rooke_Full_Seaosn[K/9],0)</f>
        <v>575</v>
      </c>
      <c r="M162" s="5">
        <f>_xlfn.RANK.EQ(VLOOKUP($A162,Rooke_Full_Seaosn[[Name]:[WHIP]], 12, FALSE),Rooke_Full_Seaosn[BB/9],1)</f>
        <v>116</v>
      </c>
      <c r="N162" s="11">
        <f>_xlfn.RANK.EQ(VLOOKUP($A162,Rooke_Full_Seaosn[[Name]:[WHIP]], 13, FALSE),Rooke_Full_Seaosn[HR/9],1)</f>
        <v>1</v>
      </c>
      <c r="O162" s="5">
        <f>_xlfn.RANK.EQ(VLOOKUP($A162,Rooke_Full_Seaosn[[Name]:[WHIP]], 14, FALSE),Rooke_Full_Seaosn[AVG],1)</f>
        <v>399</v>
      </c>
      <c r="P162" s="11">
        <f>_xlfn.RANK.EQ(VLOOKUP($A162,Rooke_Full_Seaosn[[Name]:[WHIP]], 15, FALSE),Rooke_Full_Seaosn[BABIP],1)</f>
        <v>922</v>
      </c>
      <c r="Q162" s="5">
        <f>_xlfn.RANK.EQ(VLOOKUP($A162,Rooke_Full_Seaosn[[Name]:[WHIP]], 16, FALSE),Rooke_Full_Seaosn[ERA],1)</f>
        <v>113</v>
      </c>
      <c r="R162" s="11">
        <f>_xlfn.RANK.EQ(VLOOKUP($A162,Rooke_Full_Seaosn[[Name]:[WHIP]], 17, FALSE),Rooke_Full_Seaosn[FIP],1)</f>
        <v>13</v>
      </c>
      <c r="S162" s="5">
        <f>_xlfn.RANK.EQ(VLOOKUP($A162,Rooke_Full_Seaosn[[Name]:[WHIP]], 18,FALSE),Rooke_Full_Seaosn[WAR],0)</f>
        <v>689</v>
      </c>
      <c r="T162" s="5">
        <f>_xlfn.RANK.EQ(VLOOKUP($A162,Rooke_Full_Seaosn[[Name]:[WHIP]], 19, FALSE),Rooke_Full_Seaosn[WAR/162],0)</f>
        <v>42</v>
      </c>
      <c r="U162" s="5">
        <f>_xlfn.RANK.EQ(VLOOKUP($A162,Rooke_Full_Seaosn[[Name]:[WHIP]], 20, FALSE),Rooke_Full_Seaosn[WHIP],1)</f>
        <v>167</v>
      </c>
      <c r="V1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254.03549128619679</v>
      </c>
    </row>
    <row r="163" spans="1:22" x14ac:dyDescent="0.45">
      <c r="A163" s="11" t="s">
        <v>1017</v>
      </c>
      <c r="B163" s="11">
        <v>1966</v>
      </c>
      <c r="C163" s="11" t="str">
        <f>VLOOKUP(Table10[[#This Row],[Name]], Rooke_Full_Seaosn[[Name]:[Team]], 2, FALSE)</f>
        <v>NYY</v>
      </c>
      <c r="D163" s="11">
        <v>38</v>
      </c>
      <c r="E163" s="11">
        <v>31</v>
      </c>
      <c r="F163" s="12">
        <v>0.81578947368421051</v>
      </c>
      <c r="G163" s="5">
        <f>_xlfn.RANK.EQ(VLOOKUP($A163,Rooke_Full_Seaosn[[Name]:[WHIP]], 6, FALSE),Rooke_Full_Seaosn[W],0)</f>
        <v>174</v>
      </c>
      <c r="H163" s="5">
        <f>_xlfn.RANK.EQ(VLOOKUP($A163,Rooke_Full_Seaosn[[Name]:[WHIP]], 7, FALSE),Rooke_Full_Seaosn[L],1)</f>
        <v>1442</v>
      </c>
      <c r="I163" s="11">
        <f>_xlfn.RANK.EQ(VLOOKUP($A163,Rooke_Full_Seaosn[[Name]:[WHIP]], 8, FALSE),Rooke_Full_Seaosn[SV],0)</f>
        <v>225</v>
      </c>
      <c r="J163" s="11">
        <f>_xlfn.RANK.EQ(VLOOKUP($A163,Rooke_Full_Seaosn[[Name]:[WHIP]], 9, FALSE),Rooke_Full_Seaosn[IP],0)</f>
        <v>105</v>
      </c>
      <c r="K163" s="5">
        <f>_xlfn.RANK.EQ(VLOOKUP($A163,Rooke_Full_Seaosn[[Name]:[WHIP]], 10, FALSE),Rooke_Full_Seaosn[SO],0)</f>
        <v>364</v>
      </c>
      <c r="L163" s="5">
        <f>_xlfn.RANK.EQ(VLOOKUP($A163,Rooke_Full_Seaosn[[Name]:[WHIP]], 11, FALSE),Rooke_Full_Seaosn[K/9],0)</f>
        <v>1269</v>
      </c>
      <c r="M163" s="5">
        <f>_xlfn.RANK.EQ(VLOOKUP($A163,Rooke_Full_Seaosn[[Name]:[WHIP]], 12, FALSE),Rooke_Full_Seaosn[BB/9],1)</f>
        <v>43</v>
      </c>
      <c r="N163" s="11">
        <f>_xlfn.RANK.EQ(VLOOKUP($A163,Rooke_Full_Seaosn[[Name]:[WHIP]], 13, FALSE),Rooke_Full_Seaosn[HR/9],1)</f>
        <v>530</v>
      </c>
      <c r="O163" s="5">
        <f>_xlfn.RANK.EQ(VLOOKUP($A163,Rooke_Full_Seaosn[[Name]:[WHIP]], 14, FALSE),Rooke_Full_Seaosn[AVG],1)</f>
        <v>351</v>
      </c>
      <c r="P163" s="11">
        <f>_xlfn.RANK.EQ(VLOOKUP($A163,Rooke_Full_Seaosn[[Name]:[WHIP]], 15, FALSE),Rooke_Full_Seaosn[BABIP],1)</f>
        <v>188</v>
      </c>
      <c r="Q163" s="5">
        <f>_xlfn.RANK.EQ(VLOOKUP($A163,Rooke_Full_Seaosn[[Name]:[WHIP]], 16, FALSE),Rooke_Full_Seaosn[ERA],1)</f>
        <v>351</v>
      </c>
      <c r="R163" s="11">
        <f>_xlfn.RANK.EQ(VLOOKUP($A163,Rooke_Full_Seaosn[[Name]:[WHIP]], 17, FALSE),Rooke_Full_Seaosn[FIP],1)</f>
        <v>122</v>
      </c>
      <c r="S163" s="5">
        <f>_xlfn.RANK.EQ(VLOOKUP($A163,Rooke_Full_Seaosn[[Name]:[WHIP]], 18,FALSE),Rooke_Full_Seaosn[WAR],0)</f>
        <v>80</v>
      </c>
      <c r="T163" s="5">
        <f>_xlfn.RANK.EQ(VLOOKUP($A163,Rooke_Full_Seaosn[[Name]:[WHIP]], 19, FALSE),Rooke_Full_Seaosn[WAR/162],0)</f>
        <v>285</v>
      </c>
      <c r="U163" s="5">
        <f>_xlfn.RANK.EQ(VLOOKUP($A163,Rooke_Full_Seaosn[[Name]:[WHIP]], 20, FALSE),Rooke_Full_Seaosn[WHIP],1)</f>
        <v>80</v>
      </c>
      <c r="V1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254.04959312032031</v>
      </c>
    </row>
    <row r="164" spans="1:22" x14ac:dyDescent="0.45">
      <c r="A164" s="11" t="s">
        <v>867</v>
      </c>
      <c r="B164" s="11">
        <v>1928</v>
      </c>
      <c r="C164" s="11" t="str">
        <f>VLOOKUP(Table10[[#This Row],[Name]], Rooke_Full_Seaosn[[Name]:[Team]], 2, FALSE)</f>
        <v>CHC</v>
      </c>
      <c r="D164" s="11">
        <v>29</v>
      </c>
      <c r="E164" s="11">
        <v>22</v>
      </c>
      <c r="F164" s="12">
        <v>0.75862068965517238</v>
      </c>
      <c r="G164" s="5">
        <f>_xlfn.RANK.EQ(VLOOKUP($A164,Rooke_Full_Seaosn[[Name]:[WHIP]], 6, FALSE),Rooke_Full_Seaosn[W],0)</f>
        <v>25</v>
      </c>
      <c r="H164" s="5">
        <f>_xlfn.RANK.EQ(VLOOKUP($A164,Rooke_Full_Seaosn[[Name]:[WHIP]], 7, FALSE),Rooke_Full_Seaosn[L],1)</f>
        <v>1574</v>
      </c>
      <c r="I164" s="11">
        <f>_xlfn.RANK.EQ(VLOOKUP($A164,Rooke_Full_Seaosn[[Name]:[WHIP]], 8, FALSE),Rooke_Full_Seaosn[SV],0)</f>
        <v>44</v>
      </c>
      <c r="J164" s="11">
        <f>_xlfn.RANK.EQ(VLOOKUP($A164,Rooke_Full_Seaosn[[Name]:[WHIP]], 9, FALSE),Rooke_Full_Seaosn[IP],0)</f>
        <v>28</v>
      </c>
      <c r="K164" s="5">
        <f>_xlfn.RANK.EQ(VLOOKUP($A164,Rooke_Full_Seaosn[[Name]:[WHIP]], 10, FALSE),Rooke_Full_Seaosn[SO],0)</f>
        <v>61</v>
      </c>
      <c r="L164" s="5">
        <f>_xlfn.RANK.EQ(VLOOKUP($A164,Rooke_Full_Seaosn[[Name]:[WHIP]], 11, FALSE),Rooke_Full_Seaosn[K/9],0)</f>
        <v>783</v>
      </c>
      <c r="M164" s="5">
        <f>_xlfn.RANK.EQ(VLOOKUP($A164,Rooke_Full_Seaosn[[Name]:[WHIP]], 12, FALSE),Rooke_Full_Seaosn[BB/9],1)</f>
        <v>982</v>
      </c>
      <c r="N164" s="11">
        <f>_xlfn.RANK.EQ(VLOOKUP($A164,Rooke_Full_Seaosn[[Name]:[WHIP]], 13, FALSE),Rooke_Full_Seaosn[HR/9],1)</f>
        <v>417</v>
      </c>
      <c r="O164" s="5">
        <f>_xlfn.RANK.EQ(VLOOKUP($A164,Rooke_Full_Seaosn[[Name]:[WHIP]], 14, FALSE),Rooke_Full_Seaosn[AVG],1)</f>
        <v>313</v>
      </c>
      <c r="P164" s="11">
        <f>_xlfn.RANK.EQ(VLOOKUP($A164,Rooke_Full_Seaosn[[Name]:[WHIP]], 15, FALSE),Rooke_Full_Seaosn[BABIP],1)</f>
        <v>410</v>
      </c>
      <c r="Q164" s="5">
        <f>_xlfn.RANK.EQ(VLOOKUP($A164,Rooke_Full_Seaosn[[Name]:[WHIP]], 16, FALSE),Rooke_Full_Seaosn[ERA],1)</f>
        <v>152</v>
      </c>
      <c r="R164" s="11">
        <f>_xlfn.RANK.EQ(VLOOKUP($A164,Rooke_Full_Seaosn[[Name]:[WHIP]], 17, FALSE),Rooke_Full_Seaosn[FIP],1)</f>
        <v>498</v>
      </c>
      <c r="S164" s="5">
        <f>_xlfn.RANK.EQ(VLOOKUP($A164,Rooke_Full_Seaosn[[Name]:[WHIP]], 18,FALSE),Rooke_Full_Seaosn[WAR],0)</f>
        <v>68</v>
      </c>
      <c r="T164" s="5">
        <f>_xlfn.RANK.EQ(VLOOKUP($A164,Rooke_Full_Seaosn[[Name]:[WHIP]], 19, FALSE),Rooke_Full_Seaosn[WAR/162],0)</f>
        <v>444</v>
      </c>
      <c r="U164" s="5">
        <f>_xlfn.RANK.EQ(VLOOKUP($A164,Rooke_Full_Seaosn[[Name]:[WHIP]], 20, FALSE),Rooke_Full_Seaosn[WHIP],1)</f>
        <v>429</v>
      </c>
      <c r="V1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254.44181930799436</v>
      </c>
    </row>
    <row r="165" spans="1:22" x14ac:dyDescent="0.45">
      <c r="A165" s="11" t="s">
        <v>764</v>
      </c>
      <c r="B165" s="11">
        <v>1964</v>
      </c>
      <c r="C165" s="11" t="str">
        <f>VLOOKUP(Table10[[#This Row],[Name]], Rooke_Full_Seaosn[[Name]:[Team]], 2, FALSE)</f>
        <v>NYY</v>
      </c>
      <c r="D165" s="11">
        <v>37</v>
      </c>
      <c r="E165" s="11">
        <v>31</v>
      </c>
      <c r="F165" s="12">
        <v>0.83783783783783783</v>
      </c>
      <c r="G165" s="5">
        <f>_xlfn.RANK.EQ(VLOOKUP($A165,Rooke_Full_Seaosn[[Name]:[WHIP]], 6, FALSE),Rooke_Full_Seaosn[W],0)</f>
        <v>401</v>
      </c>
      <c r="H165" s="5">
        <f>_xlfn.RANK.EQ(VLOOKUP($A165,Rooke_Full_Seaosn[[Name]:[WHIP]], 7, FALSE),Rooke_Full_Seaosn[L],1)</f>
        <v>147</v>
      </c>
      <c r="I165" s="11">
        <f>_xlfn.RANK.EQ(VLOOKUP($A165,Rooke_Full_Seaosn[[Name]:[WHIP]], 8, FALSE),Rooke_Full_Seaosn[SV],0)</f>
        <v>225</v>
      </c>
      <c r="J165" s="11">
        <f>_xlfn.RANK.EQ(VLOOKUP($A165,Rooke_Full_Seaosn[[Name]:[WHIP]], 9, FALSE),Rooke_Full_Seaosn[IP],0)</f>
        <v>911</v>
      </c>
      <c r="K165" s="5">
        <f>_xlfn.RANK.EQ(VLOOKUP($A165,Rooke_Full_Seaosn[[Name]:[WHIP]], 10, FALSE),Rooke_Full_Seaosn[SO],0)</f>
        <v>1045</v>
      </c>
      <c r="L165" s="5">
        <f>_xlfn.RANK.EQ(VLOOKUP($A165,Rooke_Full_Seaosn[[Name]:[WHIP]], 11, FALSE),Rooke_Full_Seaosn[K/9],0)</f>
        <v>1109</v>
      </c>
      <c r="M165" s="5">
        <f>_xlfn.RANK.EQ(VLOOKUP($A165,Rooke_Full_Seaosn[[Name]:[WHIP]], 12, FALSE),Rooke_Full_Seaosn[BB/9],1)</f>
        <v>798</v>
      </c>
      <c r="N165" s="11">
        <f>_xlfn.RANK.EQ(VLOOKUP($A165,Rooke_Full_Seaosn[[Name]:[WHIP]], 13, FALSE),Rooke_Full_Seaosn[HR/9],1)</f>
        <v>120</v>
      </c>
      <c r="O165" s="5">
        <f>_xlfn.RANK.EQ(VLOOKUP($A165,Rooke_Full_Seaosn[[Name]:[WHIP]], 14, FALSE),Rooke_Full_Seaosn[AVG],1)</f>
        <v>143</v>
      </c>
      <c r="P165" s="11">
        <f>_xlfn.RANK.EQ(VLOOKUP($A165,Rooke_Full_Seaosn[[Name]:[WHIP]], 15, FALSE),Rooke_Full_Seaosn[BABIP],1)</f>
        <v>148</v>
      </c>
      <c r="Q165" s="5">
        <f>_xlfn.RANK.EQ(VLOOKUP($A165,Rooke_Full_Seaosn[[Name]:[WHIP]], 16, FALSE),Rooke_Full_Seaosn[ERA],1)</f>
        <v>19</v>
      </c>
      <c r="R165" s="11">
        <f>_xlfn.RANK.EQ(VLOOKUP($A165,Rooke_Full_Seaosn[[Name]:[WHIP]], 17, FALSE),Rooke_Full_Seaosn[FIP],1)</f>
        <v>109</v>
      </c>
      <c r="S165" s="5">
        <f>_xlfn.RANK.EQ(VLOOKUP($A165,Rooke_Full_Seaosn[[Name]:[WHIP]], 18,FALSE),Rooke_Full_Seaosn[WAR],0)</f>
        <v>458</v>
      </c>
      <c r="T165" s="5">
        <f>_xlfn.RANK.EQ(VLOOKUP($A165,Rooke_Full_Seaosn[[Name]:[WHIP]], 19, FALSE),Rooke_Full_Seaosn[WAR/162],0)</f>
        <v>97</v>
      </c>
      <c r="U165" s="5">
        <f>_xlfn.RANK.EQ(VLOOKUP($A165,Rooke_Full_Seaosn[[Name]:[WHIP]], 20, FALSE),Rooke_Full_Seaosn[WHIP],1)</f>
        <v>175</v>
      </c>
      <c r="V1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254.75794292881812</v>
      </c>
    </row>
    <row r="166" spans="1:22" x14ac:dyDescent="0.45">
      <c r="A166" s="11" t="s">
        <v>123</v>
      </c>
      <c r="B166" s="11">
        <v>2003</v>
      </c>
      <c r="C166" s="11" t="str">
        <f>VLOOKUP(Table10[[#This Row],[Name]], Rooke_Full_Seaosn[[Name]:[Team]], 2, FALSE)</f>
        <v>FLA</v>
      </c>
      <c r="D166" s="11">
        <v>8</v>
      </c>
      <c r="E166" s="11">
        <v>8</v>
      </c>
      <c r="F166" s="12">
        <v>1</v>
      </c>
      <c r="G166" s="5">
        <f>_xlfn.RANK.EQ(VLOOKUP($A166,Rooke_Full_Seaosn[[Name]:[WHIP]], 6, FALSE),Rooke_Full_Seaosn[W],0)</f>
        <v>86</v>
      </c>
      <c r="H166" s="5">
        <f>_xlfn.RANK.EQ(VLOOKUP($A166,Rooke_Full_Seaosn[[Name]:[WHIP]], 7, FALSE),Rooke_Full_Seaosn[L],1)</f>
        <v>695</v>
      </c>
      <c r="I166" s="11">
        <f>_xlfn.RANK.EQ(VLOOKUP($A166,Rooke_Full_Seaosn[[Name]:[WHIP]], 8, FALSE),Rooke_Full_Seaosn[SV],0)</f>
        <v>225</v>
      </c>
      <c r="J166" s="11">
        <f>_xlfn.RANK.EQ(VLOOKUP($A166,Rooke_Full_Seaosn[[Name]:[WHIP]], 9, FALSE),Rooke_Full_Seaosn[IP],0)</f>
        <v>388</v>
      </c>
      <c r="K166" s="5">
        <f>_xlfn.RANK.EQ(VLOOKUP($A166,Rooke_Full_Seaosn[[Name]:[WHIP]], 10, FALSE),Rooke_Full_Seaosn[SO],0)</f>
        <v>98</v>
      </c>
      <c r="L166" s="5">
        <f>_xlfn.RANK.EQ(VLOOKUP($A166,Rooke_Full_Seaosn[[Name]:[WHIP]], 11, FALSE),Rooke_Full_Seaosn[K/9],0)</f>
        <v>225</v>
      </c>
      <c r="M166" s="5">
        <f>_xlfn.RANK.EQ(VLOOKUP($A166,Rooke_Full_Seaosn[[Name]:[WHIP]], 12, FALSE),Rooke_Full_Seaosn[BB/9],1)</f>
        <v>774</v>
      </c>
      <c r="N166" s="11">
        <f>_xlfn.RANK.EQ(VLOOKUP($A166,Rooke_Full_Seaosn[[Name]:[WHIP]], 13, FALSE),Rooke_Full_Seaosn[HR/9],1)</f>
        <v>650</v>
      </c>
      <c r="O166" s="5">
        <f>_xlfn.RANK.EQ(VLOOKUP($A166,Rooke_Full_Seaosn[[Name]:[WHIP]], 14, FALSE),Rooke_Full_Seaosn[AVG],1)</f>
        <v>515</v>
      </c>
      <c r="P166" s="11">
        <f>_xlfn.RANK.EQ(VLOOKUP($A166,Rooke_Full_Seaosn[[Name]:[WHIP]], 15, FALSE),Rooke_Full_Seaosn[BABIP],1)</f>
        <v>1157</v>
      </c>
      <c r="Q166" s="5">
        <f>_xlfn.RANK.EQ(VLOOKUP($A166,Rooke_Full_Seaosn[[Name]:[WHIP]], 16, FALSE),Rooke_Full_Seaosn[ERA],1)</f>
        <v>348</v>
      </c>
      <c r="R166" s="11">
        <f>_xlfn.RANK.EQ(VLOOKUP($A166,Rooke_Full_Seaosn[[Name]:[WHIP]], 17, FALSE),Rooke_Full_Seaosn[FIP],1)</f>
        <v>252</v>
      </c>
      <c r="S166" s="5">
        <f>_xlfn.RANK.EQ(VLOOKUP($A166,Rooke_Full_Seaosn[[Name]:[WHIP]], 18,FALSE),Rooke_Full_Seaosn[WAR],0)</f>
        <v>96</v>
      </c>
      <c r="T166" s="5">
        <f>_xlfn.RANK.EQ(VLOOKUP($A166,Rooke_Full_Seaosn[[Name]:[WHIP]], 19, FALSE),Rooke_Full_Seaosn[WAR/162],0)</f>
        <v>138</v>
      </c>
      <c r="U166" s="5">
        <f>_xlfn.RANK.EQ(VLOOKUP($A166,Rooke_Full_Seaosn[[Name]:[WHIP]], 20, FALSE),Rooke_Full_Seaosn[WHIP],1)</f>
        <v>485</v>
      </c>
      <c r="V1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255.26491913065183</v>
      </c>
    </row>
    <row r="167" spans="1:22" x14ac:dyDescent="0.45">
      <c r="A167" s="11" t="s">
        <v>923</v>
      </c>
      <c r="B167" s="11">
        <v>2011</v>
      </c>
      <c r="C167" s="11" t="str">
        <f>VLOOKUP(Table10[[#This Row],[Name]], Rooke_Full_Seaosn[[Name]:[Team]], 2, FALSE)</f>
        <v>PHI</v>
      </c>
      <c r="D167" s="11">
        <v>8</v>
      </c>
      <c r="E167" s="11">
        <v>8</v>
      </c>
      <c r="F167" s="12">
        <v>1</v>
      </c>
      <c r="G167" s="5">
        <f>_xlfn.RANK.EQ(VLOOKUP($A167,Rooke_Full_Seaosn[[Name]:[WHIP]], 6, FALSE),Rooke_Full_Seaosn[W],0)</f>
        <v>244</v>
      </c>
      <c r="H167" s="5">
        <f>_xlfn.RANK.EQ(VLOOKUP($A167,Rooke_Full_Seaosn[[Name]:[WHIP]], 7, FALSE),Rooke_Full_Seaosn[L],1)</f>
        <v>147</v>
      </c>
      <c r="I167" s="11">
        <f>_xlfn.RANK.EQ(VLOOKUP($A167,Rooke_Full_Seaosn[[Name]:[WHIP]], 8, FALSE),Rooke_Full_Seaosn[SV],0)</f>
        <v>225</v>
      </c>
      <c r="J167" s="11">
        <f>_xlfn.RANK.EQ(VLOOKUP($A167,Rooke_Full_Seaosn[[Name]:[WHIP]], 9, FALSE),Rooke_Full_Seaosn[IP],0)</f>
        <v>641</v>
      </c>
      <c r="K167" s="5">
        <f>_xlfn.RANK.EQ(VLOOKUP($A167,Rooke_Full_Seaosn[[Name]:[WHIP]], 10, FALSE),Rooke_Full_Seaosn[SO],0)</f>
        <v>244</v>
      </c>
      <c r="L167" s="5">
        <f>_xlfn.RANK.EQ(VLOOKUP($A167,Rooke_Full_Seaosn[[Name]:[WHIP]], 11, FALSE),Rooke_Full_Seaosn[K/9],0)</f>
        <v>221</v>
      </c>
      <c r="M167" s="5">
        <f>_xlfn.RANK.EQ(VLOOKUP($A167,Rooke_Full_Seaosn[[Name]:[WHIP]], 12, FALSE),Rooke_Full_Seaosn[BB/9],1)</f>
        <v>574</v>
      </c>
      <c r="N167" s="11">
        <f>_xlfn.RANK.EQ(VLOOKUP($A167,Rooke_Full_Seaosn[[Name]:[WHIP]], 13, FALSE),Rooke_Full_Seaosn[HR/9],1)</f>
        <v>550</v>
      </c>
      <c r="O167" s="5">
        <f>_xlfn.RANK.EQ(VLOOKUP($A167,Rooke_Full_Seaosn[[Name]:[WHIP]], 14, FALSE),Rooke_Full_Seaosn[AVG],1)</f>
        <v>288</v>
      </c>
      <c r="P167" s="11">
        <f>_xlfn.RANK.EQ(VLOOKUP($A167,Rooke_Full_Seaosn[[Name]:[WHIP]], 15, FALSE),Rooke_Full_Seaosn[BABIP],1)</f>
        <v>794</v>
      </c>
      <c r="Q167" s="5">
        <f>_xlfn.RANK.EQ(VLOOKUP($A167,Rooke_Full_Seaosn[[Name]:[WHIP]], 16, FALSE),Rooke_Full_Seaosn[ERA],1)</f>
        <v>224</v>
      </c>
      <c r="R167" s="11">
        <f>_xlfn.RANK.EQ(VLOOKUP($A167,Rooke_Full_Seaosn[[Name]:[WHIP]], 17, FALSE),Rooke_Full_Seaosn[FIP],1)</f>
        <v>147</v>
      </c>
      <c r="S167" s="5">
        <f>_xlfn.RANK.EQ(VLOOKUP($A167,Rooke_Full_Seaosn[[Name]:[WHIP]], 18,FALSE),Rooke_Full_Seaosn[WAR],0)</f>
        <v>283</v>
      </c>
      <c r="T167" s="5">
        <f>_xlfn.RANK.EQ(VLOOKUP($A167,Rooke_Full_Seaosn[[Name]:[WHIP]], 19, FALSE),Rooke_Full_Seaosn[WAR/162],0)</f>
        <v>216</v>
      </c>
      <c r="U167" s="5">
        <f>_xlfn.RANK.EQ(VLOOKUP($A167,Rooke_Full_Seaosn[[Name]:[WHIP]], 20, FALSE),Rooke_Full_Seaosn[WHIP],1)</f>
        <v>270</v>
      </c>
      <c r="V1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255.42568164707708</v>
      </c>
    </row>
    <row r="168" spans="1:22" x14ac:dyDescent="0.45">
      <c r="A168" s="11" t="s">
        <v>683</v>
      </c>
      <c r="B168" s="11">
        <v>2020</v>
      </c>
      <c r="C168" s="11" t="str">
        <f>VLOOKUP(Table10[[#This Row],[Name]], Rooke_Full_Seaosn[[Name]:[Team]], 2, FALSE)</f>
        <v>HOU</v>
      </c>
      <c r="D168" s="11">
        <v>12</v>
      </c>
      <c r="E168" s="11">
        <v>12</v>
      </c>
      <c r="F168" s="12">
        <v>1</v>
      </c>
      <c r="G168" s="5">
        <f>_xlfn.RANK.EQ(VLOOKUP($A168,Rooke_Full_Seaosn[[Name]:[WHIP]], 6, FALSE),Rooke_Full_Seaosn[W],0)</f>
        <v>889</v>
      </c>
      <c r="H168" s="5">
        <f>_xlfn.RANK.EQ(VLOOKUP($A168,Rooke_Full_Seaosn[[Name]:[WHIP]], 7, FALSE),Rooke_Full_Seaosn[L],1)</f>
        <v>45</v>
      </c>
      <c r="I168" s="11">
        <f>_xlfn.RANK.EQ(VLOOKUP($A168,Rooke_Full_Seaosn[[Name]:[WHIP]], 8, FALSE),Rooke_Full_Seaosn[SV],0)</f>
        <v>225</v>
      </c>
      <c r="J168" s="11">
        <f>_xlfn.RANK.EQ(VLOOKUP($A168,Rooke_Full_Seaosn[[Name]:[WHIP]], 9, FALSE),Rooke_Full_Seaosn[IP],0)</f>
        <v>1577</v>
      </c>
      <c r="K168" s="5">
        <f>_xlfn.RANK.EQ(VLOOKUP($A168,Rooke_Full_Seaosn[[Name]:[WHIP]], 10, FALSE),Rooke_Full_Seaosn[SO],0)</f>
        <v>1072</v>
      </c>
      <c r="L168" s="5">
        <f>_xlfn.RANK.EQ(VLOOKUP($A168,Rooke_Full_Seaosn[[Name]:[WHIP]], 11, FALSE),Rooke_Full_Seaosn[K/9],0)</f>
        <v>159</v>
      </c>
      <c r="M168" s="5">
        <f>_xlfn.RANK.EQ(VLOOKUP($A168,Rooke_Full_Seaosn[[Name]:[WHIP]], 12, FALSE),Rooke_Full_Seaosn[BB/9],1)</f>
        <v>703</v>
      </c>
      <c r="N168" s="11">
        <f>_xlfn.RANK.EQ(VLOOKUP($A168,Rooke_Full_Seaosn[[Name]:[WHIP]], 13, FALSE),Rooke_Full_Seaosn[HR/9],1)</f>
        <v>1627</v>
      </c>
      <c r="O168" s="5">
        <f>_xlfn.RANK.EQ(VLOOKUP($A168,Rooke_Full_Seaosn[[Name]:[WHIP]], 14, FALSE),Rooke_Full_Seaosn[AVG],1)</f>
        <v>12</v>
      </c>
      <c r="P168" s="11">
        <f>_xlfn.RANK.EQ(VLOOKUP($A168,Rooke_Full_Seaosn[[Name]:[WHIP]], 15, FALSE),Rooke_Full_Seaosn[BABIP],1)</f>
        <v>3</v>
      </c>
      <c r="Q168" s="5">
        <f>_xlfn.RANK.EQ(VLOOKUP($A168,Rooke_Full_Seaosn[[Name]:[WHIP]], 16, FALSE),Rooke_Full_Seaosn[ERA],1)</f>
        <v>551</v>
      </c>
      <c r="R168" s="11">
        <f>_xlfn.RANK.EQ(VLOOKUP($A168,Rooke_Full_Seaosn[[Name]:[WHIP]], 17, FALSE),Rooke_Full_Seaosn[FIP],1)</f>
        <v>1479</v>
      </c>
      <c r="S168" s="5">
        <f>_xlfn.RANK.EQ(VLOOKUP($A168,Rooke_Full_Seaosn[[Name]:[WHIP]], 18,FALSE),Rooke_Full_Seaosn[WAR],0)</f>
        <v>1339</v>
      </c>
      <c r="T168" s="5">
        <f>_xlfn.RANK.EQ(VLOOKUP($A168,Rooke_Full_Seaosn[[Name]:[WHIP]], 19, FALSE),Rooke_Full_Seaosn[WAR/162],0)</f>
        <v>1166</v>
      </c>
      <c r="U168" s="5">
        <f>_xlfn.RANK.EQ(VLOOKUP($A168,Rooke_Full_Seaosn[[Name]:[WHIP]], 20, FALSE),Rooke_Full_Seaosn[WHIP],1)</f>
        <v>25</v>
      </c>
      <c r="V1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256.59095848728435</v>
      </c>
    </row>
    <row r="169" spans="1:22" x14ac:dyDescent="0.45">
      <c r="A169" s="11" t="s">
        <v>813</v>
      </c>
      <c r="B169" s="11">
        <v>1990</v>
      </c>
      <c r="C169" s="11" t="str">
        <f>VLOOKUP(Table10[[#This Row],[Name]], Rooke_Full_Seaosn[[Name]:[Team]], 2, FALSE)</f>
        <v>BAL</v>
      </c>
      <c r="D169" s="11">
        <v>8</v>
      </c>
      <c r="E169" s="11">
        <v>6</v>
      </c>
      <c r="F169" s="12">
        <v>0.75</v>
      </c>
      <c r="G169" s="5">
        <f>_xlfn.RANK.EQ(VLOOKUP($A169,Rooke_Full_Seaosn[[Name]:[WHIP]], 6, FALSE),Rooke_Full_Seaosn[W],0)</f>
        <v>503</v>
      </c>
      <c r="H169" s="5">
        <f>_xlfn.RANK.EQ(VLOOKUP($A169,Rooke_Full_Seaosn[[Name]:[WHIP]], 7, FALSE),Rooke_Full_Seaosn[L],1)</f>
        <v>492</v>
      </c>
      <c r="I169" s="11">
        <f>_xlfn.RANK.EQ(VLOOKUP($A169,Rooke_Full_Seaosn[[Name]:[WHIP]], 8, FALSE),Rooke_Full_Seaosn[SV],0)</f>
        <v>225</v>
      </c>
      <c r="J169" s="11">
        <f>_xlfn.RANK.EQ(VLOOKUP($A169,Rooke_Full_Seaosn[[Name]:[WHIP]], 9, FALSE),Rooke_Full_Seaosn[IP],0)</f>
        <v>778</v>
      </c>
      <c r="K169" s="5">
        <f>_xlfn.RANK.EQ(VLOOKUP($A169,Rooke_Full_Seaosn[[Name]:[WHIP]], 10, FALSE),Rooke_Full_Seaosn[SO],0)</f>
        <v>824</v>
      </c>
      <c r="L169" s="5">
        <f>_xlfn.RANK.EQ(VLOOKUP($A169,Rooke_Full_Seaosn[[Name]:[WHIP]], 11, FALSE),Rooke_Full_Seaosn[K/9],0)</f>
        <v>987</v>
      </c>
      <c r="M169" s="5">
        <f>_xlfn.RANK.EQ(VLOOKUP($A169,Rooke_Full_Seaosn[[Name]:[WHIP]], 12, FALSE),Rooke_Full_Seaosn[BB/9],1)</f>
        <v>481</v>
      </c>
      <c r="N169" s="11">
        <f>_xlfn.RANK.EQ(VLOOKUP($A169,Rooke_Full_Seaosn[[Name]:[WHIP]], 13, FALSE),Rooke_Full_Seaosn[HR/9],1)</f>
        <v>669</v>
      </c>
      <c r="O169" s="5">
        <f>_xlfn.RANK.EQ(VLOOKUP($A169,Rooke_Full_Seaosn[[Name]:[WHIP]], 14, FALSE),Rooke_Full_Seaosn[AVG],1)</f>
        <v>38</v>
      </c>
      <c r="P169" s="11">
        <f>_xlfn.RANK.EQ(VLOOKUP($A169,Rooke_Full_Seaosn[[Name]:[WHIP]], 15, FALSE),Rooke_Full_Seaosn[BABIP],1)</f>
        <v>13</v>
      </c>
      <c r="Q169" s="5">
        <f>_xlfn.RANK.EQ(VLOOKUP($A169,Rooke_Full_Seaosn[[Name]:[WHIP]], 16, FALSE),Rooke_Full_Seaosn[ERA],1)</f>
        <v>74</v>
      </c>
      <c r="R169" s="11">
        <f>_xlfn.RANK.EQ(VLOOKUP($A169,Rooke_Full_Seaosn[[Name]:[WHIP]], 17, FALSE),Rooke_Full_Seaosn[FIP],1)</f>
        <v>412</v>
      </c>
      <c r="S169" s="5">
        <f>_xlfn.RANK.EQ(VLOOKUP($A169,Rooke_Full_Seaosn[[Name]:[WHIP]], 18,FALSE),Rooke_Full_Seaosn[WAR],0)</f>
        <v>533</v>
      </c>
      <c r="T169" s="5">
        <f>_xlfn.RANK.EQ(VLOOKUP($A169,Rooke_Full_Seaosn[[Name]:[WHIP]], 19, FALSE),Rooke_Full_Seaosn[WAR/162],0)</f>
        <v>237</v>
      </c>
      <c r="U169" s="5">
        <f>_xlfn.RANK.EQ(VLOOKUP($A169,Rooke_Full_Seaosn[[Name]:[WHIP]], 20, FALSE),Rooke_Full_Seaosn[WHIP],1)</f>
        <v>37</v>
      </c>
      <c r="V1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257.31287211570731</v>
      </c>
    </row>
    <row r="170" spans="1:22" x14ac:dyDescent="0.45">
      <c r="A170" s="11" t="s">
        <v>1093</v>
      </c>
      <c r="B170" s="11">
        <v>1978</v>
      </c>
      <c r="C170" s="11" t="str">
        <f>VLOOKUP(Table10[[#This Row],[Name]], Rooke_Full_Seaosn[[Name]:[Team]], 2, FALSE)</f>
        <v>PIT</v>
      </c>
      <c r="D170" s="11">
        <v>18</v>
      </c>
      <c r="E170" s="11">
        <v>18</v>
      </c>
      <c r="F170" s="12">
        <v>1</v>
      </c>
      <c r="G170" s="5">
        <f>_xlfn.RANK.EQ(VLOOKUP($A170,Rooke_Full_Seaosn[[Name]:[WHIP]], 6, FALSE),Rooke_Full_Seaosn[W],0)</f>
        <v>86</v>
      </c>
      <c r="H170" s="5">
        <f>_xlfn.RANK.EQ(VLOOKUP($A170,Rooke_Full_Seaosn[[Name]:[WHIP]], 7, FALSE),Rooke_Full_Seaosn[L],1)</f>
        <v>695</v>
      </c>
      <c r="I170" s="11">
        <f>_xlfn.RANK.EQ(VLOOKUP($A170,Rooke_Full_Seaosn[[Name]:[WHIP]], 8, FALSE),Rooke_Full_Seaosn[SV],0)</f>
        <v>225</v>
      </c>
      <c r="J170" s="11">
        <f>_xlfn.RANK.EQ(VLOOKUP($A170,Rooke_Full_Seaosn[[Name]:[WHIP]], 9, FALSE),Rooke_Full_Seaosn[IP],0)</f>
        <v>100</v>
      </c>
      <c r="K170" s="5">
        <f>_xlfn.RANK.EQ(VLOOKUP($A170,Rooke_Full_Seaosn[[Name]:[WHIP]], 10, FALSE),Rooke_Full_Seaosn[SO],0)</f>
        <v>174</v>
      </c>
      <c r="L170" s="5">
        <f>_xlfn.RANK.EQ(VLOOKUP($A170,Rooke_Full_Seaosn[[Name]:[WHIP]], 11, FALSE),Rooke_Full_Seaosn[K/9],0)</f>
        <v>922</v>
      </c>
      <c r="M170" s="5">
        <f>_xlfn.RANK.EQ(VLOOKUP($A170,Rooke_Full_Seaosn[[Name]:[WHIP]], 12, FALSE),Rooke_Full_Seaosn[BB/9],1)</f>
        <v>164</v>
      </c>
      <c r="N170" s="11">
        <f>_xlfn.RANK.EQ(VLOOKUP($A170,Rooke_Full_Seaosn[[Name]:[WHIP]], 13, FALSE),Rooke_Full_Seaosn[HR/9],1)</f>
        <v>798</v>
      </c>
      <c r="O170" s="5">
        <f>_xlfn.RANK.EQ(VLOOKUP($A170,Rooke_Full_Seaosn[[Name]:[WHIP]], 14, FALSE),Rooke_Full_Seaosn[AVG],1)</f>
        <v>347</v>
      </c>
      <c r="P170" s="11">
        <f>_xlfn.RANK.EQ(VLOOKUP($A170,Rooke_Full_Seaosn[[Name]:[WHIP]], 15, FALSE),Rooke_Full_Seaosn[BABIP],1)</f>
        <v>252</v>
      </c>
      <c r="Q170" s="5">
        <f>_xlfn.RANK.EQ(VLOOKUP($A170,Rooke_Full_Seaosn[[Name]:[WHIP]], 16, FALSE),Rooke_Full_Seaosn[ERA],1)</f>
        <v>448</v>
      </c>
      <c r="R170" s="11">
        <f>_xlfn.RANK.EQ(VLOOKUP($A170,Rooke_Full_Seaosn[[Name]:[WHIP]], 17, FALSE),Rooke_Full_Seaosn[FIP],1)</f>
        <v>217</v>
      </c>
      <c r="S170" s="5">
        <f>_xlfn.RANK.EQ(VLOOKUP($A170,Rooke_Full_Seaosn[[Name]:[WHIP]], 18,FALSE),Rooke_Full_Seaosn[WAR],0)</f>
        <v>124</v>
      </c>
      <c r="T170" s="5">
        <f>_xlfn.RANK.EQ(VLOOKUP($A170,Rooke_Full_Seaosn[[Name]:[WHIP]], 19, FALSE),Rooke_Full_Seaosn[WAR/162],0)</f>
        <v>323</v>
      </c>
      <c r="U170" s="5">
        <f>_xlfn.RANK.EQ(VLOOKUP($A170,Rooke_Full_Seaosn[[Name]:[WHIP]], 20, FALSE),Rooke_Full_Seaosn[WHIP],1)</f>
        <v>137</v>
      </c>
      <c r="V1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258.67589099518511</v>
      </c>
    </row>
    <row r="171" spans="1:22" x14ac:dyDescent="0.45">
      <c r="A171" s="11" t="s">
        <v>968</v>
      </c>
      <c r="B171" s="11">
        <v>1924</v>
      </c>
      <c r="C171" s="11" t="str">
        <f>VLOOKUP(Table10[[#This Row],[Name]], Rooke_Full_Seaosn[[Name]:[Team]], 2, FALSE)</f>
        <v>PIT</v>
      </c>
      <c r="D171" s="11">
        <v>9</v>
      </c>
      <c r="E171" s="11">
        <v>5</v>
      </c>
      <c r="F171" s="12">
        <v>0.55555555555555558</v>
      </c>
      <c r="G171" s="5">
        <f>_xlfn.RANK.EQ(VLOOKUP($A171,Rooke_Full_Seaosn[[Name]:[WHIP]], 6, FALSE),Rooke_Full_Seaosn[W],0)</f>
        <v>25</v>
      </c>
      <c r="H171" s="5">
        <f>_xlfn.RANK.EQ(VLOOKUP($A171,Rooke_Full_Seaosn[[Name]:[WHIP]], 7, FALSE),Rooke_Full_Seaosn[L],1)</f>
        <v>1341</v>
      </c>
      <c r="I171" s="11">
        <f>_xlfn.RANK.EQ(VLOOKUP($A171,Rooke_Full_Seaosn[[Name]:[WHIP]], 8, FALSE),Rooke_Full_Seaosn[SV],0)</f>
        <v>94</v>
      </c>
      <c r="J171" s="11">
        <f>_xlfn.RANK.EQ(VLOOKUP($A171,Rooke_Full_Seaosn[[Name]:[WHIP]], 9, FALSE),Rooke_Full_Seaosn[IP],0)</f>
        <v>17</v>
      </c>
      <c r="K171" s="5">
        <f>_xlfn.RANK.EQ(VLOOKUP($A171,Rooke_Full_Seaosn[[Name]:[WHIP]], 10, FALSE),Rooke_Full_Seaosn[SO],0)</f>
        <v>765</v>
      </c>
      <c r="L171" s="5">
        <f>_xlfn.RANK.EQ(VLOOKUP($A171,Rooke_Full_Seaosn[[Name]:[WHIP]], 11, FALSE),Rooke_Full_Seaosn[K/9],0)</f>
        <v>1648</v>
      </c>
      <c r="M171" s="5">
        <f>_xlfn.RANK.EQ(VLOOKUP($A171,Rooke_Full_Seaosn[[Name]:[WHIP]], 12, FALSE),Rooke_Full_Seaosn[BB/9],1)</f>
        <v>55</v>
      </c>
      <c r="N171" s="11">
        <f>_xlfn.RANK.EQ(VLOOKUP($A171,Rooke_Full_Seaosn[[Name]:[WHIP]], 13, FALSE),Rooke_Full_Seaosn[HR/9],1)</f>
        <v>82</v>
      </c>
      <c r="O171" s="5">
        <f>_xlfn.RANK.EQ(VLOOKUP($A171,Rooke_Full_Seaosn[[Name]:[WHIP]], 14, FALSE),Rooke_Full_Seaosn[AVG],1)</f>
        <v>873</v>
      </c>
      <c r="P171" s="11">
        <f>_xlfn.RANK.EQ(VLOOKUP($A171,Rooke_Full_Seaosn[[Name]:[WHIP]], 15, FALSE),Rooke_Full_Seaosn[BABIP],1)</f>
        <v>562</v>
      </c>
      <c r="Q171" s="5">
        <f>_xlfn.RANK.EQ(VLOOKUP($A171,Rooke_Full_Seaosn[[Name]:[WHIP]], 16, FALSE),Rooke_Full_Seaosn[ERA],1)</f>
        <v>282</v>
      </c>
      <c r="R171" s="11">
        <f>_xlfn.RANK.EQ(VLOOKUP($A171,Rooke_Full_Seaosn[[Name]:[WHIP]], 17, FALSE),Rooke_Full_Seaosn[FIP],1)</f>
        <v>357</v>
      </c>
      <c r="S171" s="5">
        <f>_xlfn.RANK.EQ(VLOOKUP($A171,Rooke_Full_Seaosn[[Name]:[WHIP]], 18,FALSE),Rooke_Full_Seaosn[WAR],0)</f>
        <v>32</v>
      </c>
      <c r="T171" s="5">
        <f>_xlfn.RANK.EQ(VLOOKUP($A171,Rooke_Full_Seaosn[[Name]:[WHIP]], 19, FALSE),Rooke_Full_Seaosn[WAR/162],0)</f>
        <v>294</v>
      </c>
      <c r="U171" s="5">
        <f>_xlfn.RANK.EQ(VLOOKUP($A171,Rooke_Full_Seaosn[[Name]:[WHIP]], 20, FALSE),Rooke_Full_Seaosn[WHIP],1)</f>
        <v>267</v>
      </c>
      <c r="V1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260.47269532771372</v>
      </c>
    </row>
    <row r="172" spans="1:22" x14ac:dyDescent="0.45">
      <c r="A172" s="11" t="s">
        <v>662</v>
      </c>
      <c r="B172" s="11">
        <v>1993</v>
      </c>
      <c r="C172" s="11" t="str">
        <f>VLOOKUP(Table10[[#This Row],[Name]], Rooke_Full_Seaosn[[Name]:[Team]], 2, FALSE)</f>
        <v>BOS</v>
      </c>
      <c r="D172" s="11">
        <v>11</v>
      </c>
      <c r="E172" s="11">
        <v>11</v>
      </c>
      <c r="F172" s="12">
        <v>1</v>
      </c>
      <c r="G172" s="5">
        <f>_xlfn.RANK.EQ(VLOOKUP($A172,Rooke_Full_Seaosn[[Name]:[WHIP]], 6, FALSE),Rooke_Full_Seaosn[W],0)</f>
        <v>610</v>
      </c>
      <c r="H172" s="5">
        <f>_xlfn.RANK.EQ(VLOOKUP($A172,Rooke_Full_Seaosn[[Name]:[WHIP]], 7, FALSE),Rooke_Full_Seaosn[L],1)</f>
        <v>45</v>
      </c>
      <c r="I172" s="11">
        <f>_xlfn.RANK.EQ(VLOOKUP($A172,Rooke_Full_Seaosn[[Name]:[WHIP]], 8, FALSE),Rooke_Full_Seaosn[SV],0)</f>
        <v>225</v>
      </c>
      <c r="J172" s="11">
        <f>_xlfn.RANK.EQ(VLOOKUP($A172,Rooke_Full_Seaosn[[Name]:[WHIP]], 9, FALSE),Rooke_Full_Seaosn[IP],0)</f>
        <v>753</v>
      </c>
      <c r="K172" s="5">
        <f>_xlfn.RANK.EQ(VLOOKUP($A172,Rooke_Full_Seaosn[[Name]:[WHIP]], 10, FALSE),Rooke_Full_Seaosn[SO],0)</f>
        <v>388</v>
      </c>
      <c r="L172" s="5">
        <f>_xlfn.RANK.EQ(VLOOKUP($A172,Rooke_Full_Seaosn[[Name]:[WHIP]], 11, FALSE),Rooke_Full_Seaosn[K/9],0)</f>
        <v>301</v>
      </c>
      <c r="M172" s="5">
        <f>_xlfn.RANK.EQ(VLOOKUP($A172,Rooke_Full_Seaosn[[Name]:[WHIP]], 12, FALSE),Rooke_Full_Seaosn[BB/9],1)</f>
        <v>1138</v>
      </c>
      <c r="N172" s="11">
        <f>_xlfn.RANK.EQ(VLOOKUP($A172,Rooke_Full_Seaosn[[Name]:[WHIP]], 13, FALSE),Rooke_Full_Seaosn[HR/9],1)</f>
        <v>239</v>
      </c>
      <c r="O172" s="5">
        <f>_xlfn.RANK.EQ(VLOOKUP($A172,Rooke_Full_Seaosn[[Name]:[WHIP]], 14, FALSE),Rooke_Full_Seaosn[AVG],1)</f>
        <v>338</v>
      </c>
      <c r="P172" s="11">
        <f>_xlfn.RANK.EQ(VLOOKUP($A172,Rooke_Full_Seaosn[[Name]:[WHIP]], 15, FALSE),Rooke_Full_Seaosn[BABIP],1)</f>
        <v>916</v>
      </c>
      <c r="Q172" s="5">
        <f>_xlfn.RANK.EQ(VLOOKUP($A172,Rooke_Full_Seaosn[[Name]:[WHIP]], 16, FALSE),Rooke_Full_Seaosn[ERA],1)</f>
        <v>122</v>
      </c>
      <c r="R172" s="11">
        <f>_xlfn.RANK.EQ(VLOOKUP($A172,Rooke_Full_Seaosn[[Name]:[WHIP]], 17, FALSE),Rooke_Full_Seaosn[FIP],1)</f>
        <v>203</v>
      </c>
      <c r="S172" s="5">
        <f>_xlfn.RANK.EQ(VLOOKUP($A172,Rooke_Full_Seaosn[[Name]:[WHIP]], 18,FALSE),Rooke_Full_Seaosn[WAR],0)</f>
        <v>211</v>
      </c>
      <c r="T172" s="5">
        <f>_xlfn.RANK.EQ(VLOOKUP($A172,Rooke_Full_Seaosn[[Name]:[WHIP]], 19, FALSE),Rooke_Full_Seaosn[WAR/162],0)</f>
        <v>81</v>
      </c>
      <c r="U172" s="5">
        <f>_xlfn.RANK.EQ(VLOOKUP($A172,Rooke_Full_Seaosn[[Name]:[WHIP]], 20, FALSE),Rooke_Full_Seaosn[WHIP],1)</f>
        <v>612</v>
      </c>
      <c r="V1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262.83780152545211</v>
      </c>
    </row>
    <row r="173" spans="1:22" x14ac:dyDescent="0.45">
      <c r="A173" s="11" t="s">
        <v>406</v>
      </c>
      <c r="B173" s="11">
        <v>2010</v>
      </c>
      <c r="C173" s="11" t="str">
        <f>VLOOKUP(Table10[[#This Row],[Name]], Rooke_Full_Seaosn[[Name]:[Team]], 2, FALSE)</f>
        <v>CIN</v>
      </c>
      <c r="D173" s="11">
        <v>5</v>
      </c>
      <c r="E173" s="11">
        <v>4</v>
      </c>
      <c r="F173" s="12">
        <v>0.8</v>
      </c>
      <c r="G173" s="5">
        <f>_xlfn.RANK.EQ(VLOOKUP($A173,Rooke_Full_Seaosn[[Name]:[WHIP]], 6, FALSE),Rooke_Full_Seaosn[W],0)</f>
        <v>889</v>
      </c>
      <c r="H173" s="5">
        <f>_xlfn.RANK.EQ(VLOOKUP($A173,Rooke_Full_Seaosn[[Name]:[WHIP]], 7, FALSE),Rooke_Full_Seaosn[L],1)</f>
        <v>298</v>
      </c>
      <c r="I173" s="11">
        <f>_xlfn.RANK.EQ(VLOOKUP($A173,Rooke_Full_Seaosn[[Name]:[WHIP]], 8, FALSE),Rooke_Full_Seaosn[SV],0)</f>
        <v>225</v>
      </c>
      <c r="J173" s="11">
        <f>_xlfn.RANK.EQ(VLOOKUP($A173,Rooke_Full_Seaosn[[Name]:[WHIP]], 9, FALSE),Rooke_Full_Seaosn[IP],0)</f>
        <v>839</v>
      </c>
      <c r="K173" s="5">
        <f>_xlfn.RANK.EQ(VLOOKUP($A173,Rooke_Full_Seaosn[[Name]:[WHIP]], 10, FALSE),Rooke_Full_Seaosn[SO],0)</f>
        <v>459</v>
      </c>
      <c r="L173" s="5">
        <f>_xlfn.RANK.EQ(VLOOKUP($A173,Rooke_Full_Seaosn[[Name]:[WHIP]], 11, FALSE),Rooke_Full_Seaosn[K/9],0)</f>
        <v>293</v>
      </c>
      <c r="M173" s="5">
        <f>_xlfn.RANK.EQ(VLOOKUP($A173,Rooke_Full_Seaosn[[Name]:[WHIP]], 12, FALSE),Rooke_Full_Seaosn[BB/9],1)</f>
        <v>205</v>
      </c>
      <c r="N173" s="11">
        <f>_xlfn.RANK.EQ(VLOOKUP($A173,Rooke_Full_Seaosn[[Name]:[WHIP]], 13, FALSE),Rooke_Full_Seaosn[HR/9],1)</f>
        <v>738</v>
      </c>
      <c r="O173" s="5">
        <f>_xlfn.RANK.EQ(VLOOKUP($A173,Rooke_Full_Seaosn[[Name]:[WHIP]], 14, FALSE),Rooke_Full_Seaosn[AVG],1)</f>
        <v>152</v>
      </c>
      <c r="P173" s="11">
        <f>_xlfn.RANK.EQ(VLOOKUP($A173,Rooke_Full_Seaosn[[Name]:[WHIP]], 15, FALSE),Rooke_Full_Seaosn[BABIP],1)</f>
        <v>332</v>
      </c>
      <c r="Q173" s="5">
        <f>_xlfn.RANK.EQ(VLOOKUP($A173,Rooke_Full_Seaosn[[Name]:[WHIP]], 16, FALSE),Rooke_Full_Seaosn[ERA],1)</f>
        <v>450</v>
      </c>
      <c r="R173" s="11">
        <f>_xlfn.RANK.EQ(VLOOKUP($A173,Rooke_Full_Seaosn[[Name]:[WHIP]], 17, FALSE),Rooke_Full_Seaosn[FIP],1)</f>
        <v>227</v>
      </c>
      <c r="S173" s="5">
        <f>_xlfn.RANK.EQ(VLOOKUP($A173,Rooke_Full_Seaosn[[Name]:[WHIP]], 18,FALSE),Rooke_Full_Seaosn[WAR],0)</f>
        <v>351</v>
      </c>
      <c r="T173" s="5">
        <f>_xlfn.RANK.EQ(VLOOKUP($A173,Rooke_Full_Seaosn[[Name]:[WHIP]], 19, FALSE),Rooke_Full_Seaosn[WAR/162],0)</f>
        <v>146</v>
      </c>
      <c r="U173" s="5">
        <f>_xlfn.RANK.EQ(VLOOKUP($A173,Rooke_Full_Seaosn[[Name]:[WHIP]], 20, FALSE),Rooke_Full_Seaosn[WHIP],1)</f>
        <v>65</v>
      </c>
      <c r="V1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264.3127798169217</v>
      </c>
    </row>
    <row r="174" spans="1:22" x14ac:dyDescent="0.45">
      <c r="A174" s="11" t="s">
        <v>910</v>
      </c>
      <c r="B174" s="11">
        <v>1937</v>
      </c>
      <c r="C174" s="11" t="str">
        <f>VLOOKUP(Table10[[#This Row],[Name]], Rooke_Full_Seaosn[[Name]:[Team]], 2, FALSE)</f>
        <v>- - -</v>
      </c>
      <c r="D174" s="11">
        <v>34</v>
      </c>
      <c r="E174" s="11">
        <v>23</v>
      </c>
      <c r="F174" s="12">
        <v>0.67647058823529416</v>
      </c>
      <c r="G174" s="5">
        <f>_xlfn.RANK.EQ(VLOOKUP($A174,Rooke_Full_Seaosn[[Name]:[WHIP]], 6, FALSE),Rooke_Full_Seaosn[W],0)</f>
        <v>1282</v>
      </c>
      <c r="H174" s="5">
        <f>_xlfn.RANK.EQ(VLOOKUP($A174,Rooke_Full_Seaosn[[Name]:[WHIP]], 7, FALSE),Rooke_Full_Seaosn[L],1)</f>
        <v>298</v>
      </c>
      <c r="I174" s="11">
        <f>_xlfn.RANK.EQ(VLOOKUP($A174,Rooke_Full_Seaosn[[Name]:[WHIP]], 8, FALSE),Rooke_Full_Seaosn[SV],0)</f>
        <v>225</v>
      </c>
      <c r="J174" s="11">
        <f>_xlfn.RANK.EQ(VLOOKUP($A174,Rooke_Full_Seaosn[[Name]:[WHIP]], 9, FALSE),Rooke_Full_Seaosn[IP],0)</f>
        <v>1138</v>
      </c>
      <c r="K174" s="5">
        <f>_xlfn.RANK.EQ(VLOOKUP($A174,Rooke_Full_Seaosn[[Name]:[WHIP]], 10, FALSE),Rooke_Full_Seaosn[SO],0)</f>
        <v>898</v>
      </c>
      <c r="L174" s="5">
        <f>_xlfn.RANK.EQ(VLOOKUP($A174,Rooke_Full_Seaosn[[Name]:[WHIP]], 11, FALSE),Rooke_Full_Seaosn[K/9],0)</f>
        <v>523</v>
      </c>
      <c r="M174" s="5">
        <f>_xlfn.RANK.EQ(VLOOKUP($A174,Rooke_Full_Seaosn[[Name]:[WHIP]], 12, FALSE),Rooke_Full_Seaosn[BB/9],1)</f>
        <v>14</v>
      </c>
      <c r="N174" s="11">
        <f>_xlfn.RANK.EQ(VLOOKUP($A174,Rooke_Full_Seaosn[[Name]:[WHIP]], 13, FALSE),Rooke_Full_Seaosn[HR/9],1)</f>
        <v>176</v>
      </c>
      <c r="O174" s="5">
        <f>_xlfn.RANK.EQ(VLOOKUP($A174,Rooke_Full_Seaosn[[Name]:[WHIP]], 14, FALSE),Rooke_Full_Seaosn[AVG],1)</f>
        <v>362</v>
      </c>
      <c r="P174" s="11">
        <f>_xlfn.RANK.EQ(VLOOKUP($A174,Rooke_Full_Seaosn[[Name]:[WHIP]], 15, FALSE),Rooke_Full_Seaosn[BABIP],1)</f>
        <v>708</v>
      </c>
      <c r="Q174" s="5">
        <f>_xlfn.RANK.EQ(VLOOKUP($A174,Rooke_Full_Seaosn[[Name]:[WHIP]], 16, FALSE),Rooke_Full_Seaosn[ERA],1)</f>
        <v>206</v>
      </c>
      <c r="R174" s="11">
        <f>_xlfn.RANK.EQ(VLOOKUP($A174,Rooke_Full_Seaosn[[Name]:[WHIP]], 17, FALSE),Rooke_Full_Seaosn[FIP],1)</f>
        <v>51</v>
      </c>
      <c r="S174" s="5">
        <f>_xlfn.RANK.EQ(VLOOKUP($A174,Rooke_Full_Seaosn[[Name]:[WHIP]], 18,FALSE),Rooke_Full_Seaosn[WAR],0)</f>
        <v>606</v>
      </c>
      <c r="T174" s="5">
        <f>_xlfn.RANK.EQ(VLOOKUP($A174,Rooke_Full_Seaosn[[Name]:[WHIP]], 19, FALSE),Rooke_Full_Seaosn[WAR/162],0)</f>
        <v>210</v>
      </c>
      <c r="U174" s="5">
        <f>_xlfn.RANK.EQ(VLOOKUP($A174,Rooke_Full_Seaosn[[Name]:[WHIP]], 20, FALSE),Rooke_Full_Seaosn[WHIP],1)</f>
        <v>70</v>
      </c>
      <c r="V1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264.38548604522134</v>
      </c>
    </row>
    <row r="175" spans="1:22" x14ac:dyDescent="0.45">
      <c r="A175" s="11" t="s">
        <v>771</v>
      </c>
      <c r="B175" s="11">
        <v>1978</v>
      </c>
      <c r="C175" s="11" t="str">
        <f>VLOOKUP(Table10[[#This Row],[Name]], Rooke_Full_Seaosn[[Name]:[Team]], 2, FALSE)</f>
        <v>LAD</v>
      </c>
      <c r="D175" s="11">
        <v>10</v>
      </c>
      <c r="E175" s="11">
        <v>8</v>
      </c>
      <c r="F175" s="12">
        <v>0.8</v>
      </c>
      <c r="G175" s="5">
        <f>_xlfn.RANK.EQ(VLOOKUP($A175,Rooke_Full_Seaosn[[Name]:[WHIP]], 6, FALSE),Rooke_Full_Seaosn[W],0)</f>
        <v>735</v>
      </c>
      <c r="H175" s="5">
        <f>_xlfn.RANK.EQ(VLOOKUP($A175,Rooke_Full_Seaosn[[Name]:[WHIP]], 7, FALSE),Rooke_Full_Seaosn[L],1)</f>
        <v>298</v>
      </c>
      <c r="I175" s="11">
        <f>_xlfn.RANK.EQ(VLOOKUP($A175,Rooke_Full_Seaosn[[Name]:[WHIP]], 8, FALSE),Rooke_Full_Seaosn[SV],0)</f>
        <v>225</v>
      </c>
      <c r="J175" s="11">
        <f>_xlfn.RANK.EQ(VLOOKUP($A175,Rooke_Full_Seaosn[[Name]:[WHIP]], 9, FALSE),Rooke_Full_Seaosn[IP],0)</f>
        <v>933</v>
      </c>
      <c r="K175" s="5">
        <f>_xlfn.RANK.EQ(VLOOKUP($A175,Rooke_Full_Seaosn[[Name]:[WHIP]], 10, FALSE),Rooke_Full_Seaosn[SO],0)</f>
        <v>1011</v>
      </c>
      <c r="L175" s="5">
        <f>_xlfn.RANK.EQ(VLOOKUP($A175,Rooke_Full_Seaosn[[Name]:[WHIP]], 11, FALSE),Rooke_Full_Seaosn[K/9],0)</f>
        <v>997</v>
      </c>
      <c r="M175" s="5">
        <f>_xlfn.RANK.EQ(VLOOKUP($A175,Rooke_Full_Seaosn[[Name]:[WHIP]], 12, FALSE),Rooke_Full_Seaosn[BB/9],1)</f>
        <v>148</v>
      </c>
      <c r="N175" s="11">
        <f>_xlfn.RANK.EQ(VLOOKUP($A175,Rooke_Full_Seaosn[[Name]:[WHIP]], 13, FALSE),Rooke_Full_Seaosn[HR/9],1)</f>
        <v>467</v>
      </c>
      <c r="O175" s="5">
        <f>_xlfn.RANK.EQ(VLOOKUP($A175,Rooke_Full_Seaosn[[Name]:[WHIP]], 14, FALSE),Rooke_Full_Seaosn[AVG],1)</f>
        <v>345</v>
      </c>
      <c r="P175" s="11">
        <f>_xlfn.RANK.EQ(VLOOKUP($A175,Rooke_Full_Seaosn[[Name]:[WHIP]], 15, FALSE),Rooke_Full_Seaosn[BABIP],1)</f>
        <v>332</v>
      </c>
      <c r="Q175" s="5">
        <f>_xlfn.RANK.EQ(VLOOKUP($A175,Rooke_Full_Seaosn[[Name]:[WHIP]], 16, FALSE),Rooke_Full_Seaosn[ERA],1)</f>
        <v>28</v>
      </c>
      <c r="R175" s="11">
        <f>_xlfn.RANK.EQ(VLOOKUP($A175,Rooke_Full_Seaosn[[Name]:[WHIP]], 17, FALSE),Rooke_Full_Seaosn[FIP],1)</f>
        <v>89</v>
      </c>
      <c r="S175" s="5">
        <f>_xlfn.RANK.EQ(VLOOKUP($A175,Rooke_Full_Seaosn[[Name]:[WHIP]], 18,FALSE),Rooke_Full_Seaosn[WAR],0)</f>
        <v>479</v>
      </c>
      <c r="T175" s="5">
        <f>_xlfn.RANK.EQ(VLOOKUP($A175,Rooke_Full_Seaosn[[Name]:[WHIP]], 19, FALSE),Rooke_Full_Seaosn[WAR/162],0)</f>
        <v>110</v>
      </c>
      <c r="U175" s="5">
        <f>_xlfn.RANK.EQ(VLOOKUP($A175,Rooke_Full_Seaosn[[Name]:[WHIP]], 20, FALSE),Rooke_Full_Seaosn[WHIP],1)</f>
        <v>101</v>
      </c>
      <c r="V1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264.55978753143205</v>
      </c>
    </row>
    <row r="176" spans="1:22" x14ac:dyDescent="0.45">
      <c r="A176" s="11" t="s">
        <v>1524</v>
      </c>
      <c r="B176" s="11">
        <v>2001</v>
      </c>
      <c r="C176" s="11" t="str">
        <f>VLOOKUP(Table10[[#This Row],[Name]], Rooke_Full_Seaosn[[Name]:[Team]], 2, FALSE)</f>
        <v>CLE</v>
      </c>
      <c r="D176" s="11">
        <v>18</v>
      </c>
      <c r="E176" s="11">
        <v>13</v>
      </c>
      <c r="F176" s="12">
        <v>0.72222222222222221</v>
      </c>
      <c r="G176" s="5">
        <f>_xlfn.RANK.EQ(VLOOKUP($A176,Rooke_Full_Seaosn[[Name]:[WHIP]], 6, FALSE),Rooke_Full_Seaosn[W],0)</f>
        <v>36</v>
      </c>
      <c r="H176" s="5">
        <f>_xlfn.RANK.EQ(VLOOKUP($A176,Rooke_Full_Seaosn[[Name]:[WHIP]], 7, FALSE),Rooke_Full_Seaosn[L],1)</f>
        <v>492</v>
      </c>
      <c r="I176" s="11">
        <f>_xlfn.RANK.EQ(VLOOKUP($A176,Rooke_Full_Seaosn[[Name]:[WHIP]], 8, FALSE),Rooke_Full_Seaosn[SV],0)</f>
        <v>225</v>
      </c>
      <c r="J176" s="11">
        <f>_xlfn.RANK.EQ(VLOOKUP($A176,Rooke_Full_Seaosn[[Name]:[WHIP]], 9, FALSE),Rooke_Full_Seaosn[IP],0)</f>
        <v>265</v>
      </c>
      <c r="K176" s="5">
        <f>_xlfn.RANK.EQ(VLOOKUP($A176,Rooke_Full_Seaosn[[Name]:[WHIP]], 10, FALSE),Rooke_Full_Seaosn[SO],0)</f>
        <v>33</v>
      </c>
      <c r="L176" s="5">
        <f>_xlfn.RANK.EQ(VLOOKUP($A176,Rooke_Full_Seaosn[[Name]:[WHIP]], 11, FALSE),Rooke_Full_Seaosn[K/9],0)</f>
        <v>145</v>
      </c>
      <c r="M176" s="5">
        <f>_xlfn.RANK.EQ(VLOOKUP($A176,Rooke_Full_Seaosn[[Name]:[WHIP]], 12, FALSE),Rooke_Full_Seaosn[BB/9],1)</f>
        <v>1454</v>
      </c>
      <c r="N176" s="11">
        <f>_xlfn.RANK.EQ(VLOOKUP($A176,Rooke_Full_Seaosn[[Name]:[WHIP]], 13, FALSE),Rooke_Full_Seaosn[HR/9],1)</f>
        <v>971</v>
      </c>
      <c r="O176" s="5">
        <f>_xlfn.RANK.EQ(VLOOKUP($A176,Rooke_Full_Seaosn[[Name]:[WHIP]], 14, FALSE),Rooke_Full_Seaosn[AVG],1)</f>
        <v>238</v>
      </c>
      <c r="P176" s="11">
        <f>_xlfn.RANK.EQ(VLOOKUP($A176,Rooke_Full_Seaosn[[Name]:[WHIP]], 15, FALSE),Rooke_Full_Seaosn[BABIP],1)</f>
        <v>673</v>
      </c>
      <c r="Q176" s="5">
        <f>_xlfn.RANK.EQ(VLOOKUP($A176,Rooke_Full_Seaosn[[Name]:[WHIP]], 16, FALSE),Rooke_Full_Seaosn[ERA],1)</f>
        <v>985</v>
      </c>
      <c r="R176" s="11">
        <f>_xlfn.RANK.EQ(VLOOKUP($A176,Rooke_Full_Seaosn[[Name]:[WHIP]], 17, FALSE),Rooke_Full_Seaosn[FIP],1)</f>
        <v>829</v>
      </c>
      <c r="S176" s="5">
        <f>_xlfn.RANK.EQ(VLOOKUP($A176,Rooke_Full_Seaosn[[Name]:[WHIP]], 18,FALSE),Rooke_Full_Seaosn[WAR],0)</f>
        <v>190</v>
      </c>
      <c r="T176" s="5">
        <f>_xlfn.RANK.EQ(VLOOKUP($A176,Rooke_Full_Seaosn[[Name]:[WHIP]], 19, FALSE),Rooke_Full_Seaosn[WAR/162],0)</f>
        <v>484</v>
      </c>
      <c r="U176" s="5">
        <f>_xlfn.RANK.EQ(VLOOKUP($A176,Rooke_Full_Seaosn[[Name]:[WHIP]], 20, FALSE),Rooke_Full_Seaosn[WHIP],1)</f>
        <v>716</v>
      </c>
      <c r="V1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267.86989809257227</v>
      </c>
    </row>
    <row r="177" spans="1:22" x14ac:dyDescent="0.45">
      <c r="A177" s="11" t="s">
        <v>852</v>
      </c>
      <c r="B177" s="11">
        <v>1921</v>
      </c>
      <c r="C177" s="11" t="str">
        <f>VLOOKUP(Table10[[#This Row],[Name]], Rooke_Full_Seaosn[[Name]:[Team]], 2, FALSE)</f>
        <v>PIT</v>
      </c>
      <c r="D177" s="11">
        <v>18</v>
      </c>
      <c r="E177" s="11">
        <v>18</v>
      </c>
      <c r="F177" s="12">
        <v>1</v>
      </c>
      <c r="G177" s="5">
        <f>_xlfn.RANK.EQ(VLOOKUP($A177,Rooke_Full_Seaosn[[Name]:[WHIP]], 6, FALSE),Rooke_Full_Seaosn[W],0)</f>
        <v>86</v>
      </c>
      <c r="H177" s="5">
        <f>_xlfn.RANK.EQ(VLOOKUP($A177,Rooke_Full_Seaosn[[Name]:[WHIP]], 7, FALSE),Rooke_Full_Seaosn[L],1)</f>
        <v>492</v>
      </c>
      <c r="I177" s="11">
        <f>_xlfn.RANK.EQ(VLOOKUP($A177,Rooke_Full_Seaosn[[Name]:[WHIP]], 8, FALSE),Rooke_Full_Seaosn[SV],0)</f>
        <v>94</v>
      </c>
      <c r="J177" s="11">
        <f>_xlfn.RANK.EQ(VLOOKUP($A177,Rooke_Full_Seaosn[[Name]:[WHIP]], 9, FALSE),Rooke_Full_Seaosn[IP],0)</f>
        <v>53</v>
      </c>
      <c r="K177" s="5">
        <f>_xlfn.RANK.EQ(VLOOKUP($A177,Rooke_Full_Seaosn[[Name]:[WHIP]], 10, FALSE),Rooke_Full_Seaosn[SO],0)</f>
        <v>433</v>
      </c>
      <c r="L177" s="5">
        <f>_xlfn.RANK.EQ(VLOOKUP($A177,Rooke_Full_Seaosn[[Name]:[WHIP]], 11, FALSE),Rooke_Full_Seaosn[K/9],0)</f>
        <v>1445</v>
      </c>
      <c r="M177" s="5">
        <f>_xlfn.RANK.EQ(VLOOKUP($A177,Rooke_Full_Seaosn[[Name]:[WHIP]], 12, FALSE),Rooke_Full_Seaosn[BB/9],1)</f>
        <v>189</v>
      </c>
      <c r="N177" s="11">
        <f>_xlfn.RANK.EQ(VLOOKUP($A177,Rooke_Full_Seaosn[[Name]:[WHIP]], 13, FALSE),Rooke_Full_Seaosn[HR/9],1)</f>
        <v>59</v>
      </c>
      <c r="O177" s="5">
        <f>_xlfn.RANK.EQ(VLOOKUP($A177,Rooke_Full_Seaosn[[Name]:[WHIP]], 14, FALSE),Rooke_Full_Seaosn[AVG],1)</f>
        <v>498</v>
      </c>
      <c r="P177" s="11">
        <f>_xlfn.RANK.EQ(VLOOKUP($A177,Rooke_Full_Seaosn[[Name]:[WHIP]], 15, FALSE),Rooke_Full_Seaosn[BABIP],1)</f>
        <v>454</v>
      </c>
      <c r="Q177" s="5">
        <f>_xlfn.RANK.EQ(VLOOKUP($A177,Rooke_Full_Seaosn[[Name]:[WHIP]], 16, FALSE),Rooke_Full_Seaosn[ERA],1)</f>
        <v>130</v>
      </c>
      <c r="R177" s="11">
        <f>_xlfn.RANK.EQ(VLOOKUP($A177,Rooke_Full_Seaosn[[Name]:[WHIP]], 17, FALSE),Rooke_Full_Seaosn[FIP],1)</f>
        <v>301</v>
      </c>
      <c r="S177" s="5">
        <f>_xlfn.RANK.EQ(VLOOKUP($A177,Rooke_Full_Seaosn[[Name]:[WHIP]], 18,FALSE),Rooke_Full_Seaosn[WAR],0)</f>
        <v>100</v>
      </c>
      <c r="T177" s="5">
        <f>_xlfn.RANK.EQ(VLOOKUP($A177,Rooke_Full_Seaosn[[Name]:[WHIP]], 19, FALSE),Rooke_Full_Seaosn[WAR/162],0)</f>
        <v>357</v>
      </c>
      <c r="U177" s="5">
        <f>_xlfn.RANK.EQ(VLOOKUP($A177,Rooke_Full_Seaosn[[Name]:[WHIP]], 20, FALSE),Rooke_Full_Seaosn[WHIP],1)</f>
        <v>166</v>
      </c>
      <c r="V1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268.11617194567435</v>
      </c>
    </row>
    <row r="178" spans="1:22" x14ac:dyDescent="0.45">
      <c r="A178" s="11" t="s">
        <v>894</v>
      </c>
      <c r="B178" s="11">
        <v>1973</v>
      </c>
      <c r="C178" s="11" t="str">
        <f>VLOOKUP(Table10[[#This Row],[Name]], Rooke_Full_Seaosn[[Name]:[Team]], 2, FALSE)</f>
        <v>NYY</v>
      </c>
      <c r="D178" s="11">
        <v>32</v>
      </c>
      <c r="E178" s="11">
        <v>32</v>
      </c>
      <c r="F178" s="12">
        <v>1</v>
      </c>
      <c r="G178" s="5">
        <f>_xlfn.RANK.EQ(VLOOKUP($A178,Rooke_Full_Seaosn[[Name]:[WHIP]], 6, FALSE),Rooke_Full_Seaosn[W],0)</f>
        <v>86</v>
      </c>
      <c r="H178" s="5">
        <f>_xlfn.RANK.EQ(VLOOKUP($A178,Rooke_Full_Seaosn[[Name]:[WHIP]], 7, FALSE),Rooke_Full_Seaosn[L],1)</f>
        <v>1209</v>
      </c>
      <c r="I178" s="11">
        <f>_xlfn.RANK.EQ(VLOOKUP($A178,Rooke_Full_Seaosn[[Name]:[WHIP]], 8, FALSE),Rooke_Full_Seaosn[SV],0)</f>
        <v>225</v>
      </c>
      <c r="J178" s="11">
        <f>_xlfn.RANK.EQ(VLOOKUP($A178,Rooke_Full_Seaosn[[Name]:[WHIP]], 9, FALSE),Rooke_Full_Seaosn[IP],0)</f>
        <v>52</v>
      </c>
      <c r="K178" s="5">
        <f>_xlfn.RANK.EQ(VLOOKUP($A178,Rooke_Full_Seaosn[[Name]:[WHIP]], 10, FALSE),Rooke_Full_Seaosn[SO],0)</f>
        <v>86</v>
      </c>
      <c r="L178" s="5">
        <f>_xlfn.RANK.EQ(VLOOKUP($A178,Rooke_Full_Seaosn[[Name]:[WHIP]], 11, FALSE),Rooke_Full_Seaosn[K/9],0)</f>
        <v>793</v>
      </c>
      <c r="M178" s="5">
        <f>_xlfn.RANK.EQ(VLOOKUP($A178,Rooke_Full_Seaosn[[Name]:[WHIP]], 12, FALSE),Rooke_Full_Seaosn[BB/9],1)</f>
        <v>494</v>
      </c>
      <c r="N178" s="11">
        <f>_xlfn.RANK.EQ(VLOOKUP($A178,Rooke_Full_Seaosn[[Name]:[WHIP]], 13, FALSE),Rooke_Full_Seaosn[HR/9],1)</f>
        <v>704</v>
      </c>
      <c r="O178" s="5">
        <f>_xlfn.RANK.EQ(VLOOKUP($A178,Rooke_Full_Seaosn[[Name]:[WHIP]], 14, FALSE),Rooke_Full_Seaosn[AVG],1)</f>
        <v>409</v>
      </c>
      <c r="P178" s="11">
        <f>_xlfn.RANK.EQ(VLOOKUP($A178,Rooke_Full_Seaosn[[Name]:[WHIP]], 15, FALSE),Rooke_Full_Seaosn[BABIP],1)</f>
        <v>418</v>
      </c>
      <c r="Q178" s="5">
        <f>_xlfn.RANK.EQ(VLOOKUP($A178,Rooke_Full_Seaosn[[Name]:[WHIP]], 16, FALSE),Rooke_Full_Seaosn[ERA],1)</f>
        <v>187</v>
      </c>
      <c r="R178" s="11">
        <f>_xlfn.RANK.EQ(VLOOKUP($A178,Rooke_Full_Seaosn[[Name]:[WHIP]], 17, FALSE),Rooke_Full_Seaosn[FIP],1)</f>
        <v>228</v>
      </c>
      <c r="S178" s="5">
        <f>_xlfn.RANK.EQ(VLOOKUP($A178,Rooke_Full_Seaosn[[Name]:[WHIP]], 18,FALSE),Rooke_Full_Seaosn[WAR],0)</f>
        <v>77</v>
      </c>
      <c r="T178" s="5">
        <f>_xlfn.RANK.EQ(VLOOKUP($A178,Rooke_Full_Seaosn[[Name]:[WHIP]], 19, FALSE),Rooke_Full_Seaosn[WAR/162],0)</f>
        <v>269</v>
      </c>
      <c r="U178" s="5">
        <f>_xlfn.RANK.EQ(VLOOKUP($A178,Rooke_Full_Seaosn[[Name]:[WHIP]], 20, FALSE),Rooke_Full_Seaosn[WHIP],1)</f>
        <v>346</v>
      </c>
      <c r="V1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268.12094154411557</v>
      </c>
    </row>
    <row r="179" spans="1:22" x14ac:dyDescent="0.45">
      <c r="A179" s="11" t="s">
        <v>808</v>
      </c>
      <c r="B179" s="11">
        <v>1942</v>
      </c>
      <c r="C179" s="11" t="str">
        <f>VLOOKUP(Table10[[#This Row],[Name]], Rooke_Full_Seaosn[[Name]:[Team]], 2, FALSE)</f>
        <v>NYY</v>
      </c>
      <c r="D179" s="11">
        <v>10</v>
      </c>
      <c r="E179" s="11">
        <v>10</v>
      </c>
      <c r="F179" s="12">
        <v>1</v>
      </c>
      <c r="G179" s="5">
        <f>_xlfn.RANK.EQ(VLOOKUP($A179,Rooke_Full_Seaosn[[Name]:[WHIP]], 6, FALSE),Rooke_Full_Seaosn[W],0)</f>
        <v>65</v>
      </c>
      <c r="H179" s="5">
        <f>_xlfn.RANK.EQ(VLOOKUP($A179,Rooke_Full_Seaosn[[Name]:[WHIP]], 7, FALSE),Rooke_Full_Seaosn[L],1)</f>
        <v>298</v>
      </c>
      <c r="I179" s="11">
        <f>_xlfn.RANK.EQ(VLOOKUP($A179,Rooke_Full_Seaosn[[Name]:[WHIP]], 8, FALSE),Rooke_Full_Seaosn[SV],0)</f>
        <v>94</v>
      </c>
      <c r="J179" s="11">
        <f>_xlfn.RANK.EQ(VLOOKUP($A179,Rooke_Full_Seaosn[[Name]:[WHIP]], 9, FALSE),Rooke_Full_Seaosn[IP],0)</f>
        <v>275</v>
      </c>
      <c r="K179" s="5">
        <f>_xlfn.RANK.EQ(VLOOKUP($A179,Rooke_Full_Seaosn[[Name]:[WHIP]], 10, FALSE),Rooke_Full_Seaosn[SO],0)</f>
        <v>464</v>
      </c>
      <c r="L179" s="5">
        <f>_xlfn.RANK.EQ(VLOOKUP($A179,Rooke_Full_Seaosn[[Name]:[WHIP]], 11, FALSE),Rooke_Full_Seaosn[K/9],0)</f>
        <v>1197</v>
      </c>
      <c r="M179" s="5">
        <f>_xlfn.RANK.EQ(VLOOKUP($A179,Rooke_Full_Seaosn[[Name]:[WHIP]], 12, FALSE),Rooke_Full_Seaosn[BB/9],1)</f>
        <v>834</v>
      </c>
      <c r="N179" s="11">
        <f>_xlfn.RANK.EQ(VLOOKUP($A179,Rooke_Full_Seaosn[[Name]:[WHIP]], 13, FALSE),Rooke_Full_Seaosn[HR/9],1)</f>
        <v>135</v>
      </c>
      <c r="O179" s="5">
        <f>_xlfn.RANK.EQ(VLOOKUP($A179,Rooke_Full_Seaosn[[Name]:[WHIP]], 14, FALSE),Rooke_Full_Seaosn[AVG],1)</f>
        <v>304</v>
      </c>
      <c r="P179" s="11">
        <f>_xlfn.RANK.EQ(VLOOKUP($A179,Rooke_Full_Seaosn[[Name]:[WHIP]], 15, FALSE),Rooke_Full_Seaosn[BABIP],1)</f>
        <v>287</v>
      </c>
      <c r="Q179" s="5">
        <f>_xlfn.RANK.EQ(VLOOKUP($A179,Rooke_Full_Seaosn[[Name]:[WHIP]], 16, FALSE),Rooke_Full_Seaosn[ERA],1)</f>
        <v>68</v>
      </c>
      <c r="R179" s="11">
        <f>_xlfn.RANK.EQ(VLOOKUP($A179,Rooke_Full_Seaosn[[Name]:[WHIP]], 17, FALSE),Rooke_Full_Seaosn[FIP],1)</f>
        <v>87</v>
      </c>
      <c r="S179" s="5">
        <f>_xlfn.RANK.EQ(VLOOKUP($A179,Rooke_Full_Seaosn[[Name]:[WHIP]], 18,FALSE),Rooke_Full_Seaosn[WAR],0)</f>
        <v>166</v>
      </c>
      <c r="T179" s="5">
        <f>_xlfn.RANK.EQ(VLOOKUP($A179,Rooke_Full_Seaosn[[Name]:[WHIP]], 19, FALSE),Rooke_Full_Seaosn[WAR/162],0)</f>
        <v>202</v>
      </c>
      <c r="U179" s="5">
        <f>_xlfn.RANK.EQ(VLOOKUP($A179,Rooke_Full_Seaosn[[Name]:[WHIP]], 20, FALSE),Rooke_Full_Seaosn[WHIP],1)</f>
        <v>388</v>
      </c>
      <c r="V1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274.32042703319877</v>
      </c>
    </row>
    <row r="180" spans="1:22" x14ac:dyDescent="0.45">
      <c r="A180" s="11" t="s">
        <v>67</v>
      </c>
      <c r="B180" s="11">
        <v>1969</v>
      </c>
      <c r="C180" s="11" t="str">
        <f>VLOOKUP(Table10[[#This Row],[Name]], Rooke_Full_Seaosn[[Name]:[Team]], 2, FALSE)</f>
        <v>HOU</v>
      </c>
      <c r="D180" s="11">
        <v>42</v>
      </c>
      <c r="E180" s="11">
        <v>25</v>
      </c>
      <c r="F180" s="12">
        <v>0.59523809523809523</v>
      </c>
      <c r="G180" s="5">
        <f>_xlfn.RANK.EQ(VLOOKUP($A180,Rooke_Full_Seaosn[[Name]:[WHIP]], 6, FALSE),Rooke_Full_Seaosn[W],0)</f>
        <v>244</v>
      </c>
      <c r="H180" s="5">
        <f>_xlfn.RANK.EQ(VLOOKUP($A180,Rooke_Full_Seaosn[[Name]:[WHIP]], 7, FALSE),Rooke_Full_Seaosn[L],1)</f>
        <v>1341</v>
      </c>
      <c r="I180" s="11">
        <f>_xlfn.RANK.EQ(VLOOKUP($A180,Rooke_Full_Seaosn[[Name]:[WHIP]], 8, FALSE),Rooke_Full_Seaosn[SV],0)</f>
        <v>225</v>
      </c>
      <c r="J180" s="11">
        <f>_xlfn.RANK.EQ(VLOOKUP($A180,Rooke_Full_Seaosn[[Name]:[WHIP]], 9, FALSE),Rooke_Full_Seaosn[IP],0)</f>
        <v>219</v>
      </c>
      <c r="K180" s="5">
        <f>_xlfn.RANK.EQ(VLOOKUP($A180,Rooke_Full_Seaosn[[Name]:[WHIP]], 10, FALSE),Rooke_Full_Seaosn[SO],0)</f>
        <v>12</v>
      </c>
      <c r="L180" s="5">
        <f>_xlfn.RANK.EQ(VLOOKUP($A180,Rooke_Full_Seaosn[[Name]:[WHIP]], 11, FALSE),Rooke_Full_Seaosn[K/9],0)</f>
        <v>66</v>
      </c>
      <c r="M180" s="5">
        <f>_xlfn.RANK.EQ(VLOOKUP($A180,Rooke_Full_Seaosn[[Name]:[WHIP]], 12, FALSE),Rooke_Full_Seaosn[BB/9],1)</f>
        <v>1374</v>
      </c>
      <c r="N180" s="11">
        <f>_xlfn.RANK.EQ(VLOOKUP($A180,Rooke_Full_Seaosn[[Name]:[WHIP]], 13, FALSE),Rooke_Full_Seaosn[HR/9],1)</f>
        <v>909</v>
      </c>
      <c r="O180" s="5">
        <f>_xlfn.RANK.EQ(VLOOKUP($A180,Rooke_Full_Seaosn[[Name]:[WHIP]], 14, FALSE),Rooke_Full_Seaosn[AVG],1)</f>
        <v>160</v>
      </c>
      <c r="P180" s="11">
        <f>_xlfn.RANK.EQ(VLOOKUP($A180,Rooke_Full_Seaosn[[Name]:[WHIP]], 15, FALSE),Rooke_Full_Seaosn[BABIP],1)</f>
        <v>743</v>
      </c>
      <c r="Q180" s="5">
        <f>_xlfn.RANK.EQ(VLOOKUP($A180,Rooke_Full_Seaosn[[Name]:[WHIP]], 16, FALSE),Rooke_Full_Seaosn[ERA],1)</f>
        <v>464</v>
      </c>
      <c r="R180" s="11">
        <f>_xlfn.RANK.EQ(VLOOKUP($A180,Rooke_Full_Seaosn[[Name]:[WHIP]], 17, FALSE),Rooke_Full_Seaosn[FIP],1)</f>
        <v>171</v>
      </c>
      <c r="S180" s="5">
        <f>_xlfn.RANK.EQ(VLOOKUP($A180,Rooke_Full_Seaosn[[Name]:[WHIP]], 18,FALSE),Rooke_Full_Seaosn[WAR],0)</f>
        <v>268</v>
      </c>
      <c r="T180" s="5">
        <f>_xlfn.RANK.EQ(VLOOKUP($A180,Rooke_Full_Seaosn[[Name]:[WHIP]], 19, FALSE),Rooke_Full_Seaosn[WAR/162],0)</f>
        <v>565</v>
      </c>
      <c r="U180" s="5">
        <f>_xlfn.RANK.EQ(VLOOKUP($A180,Rooke_Full_Seaosn[[Name]:[WHIP]], 20, FALSE),Rooke_Full_Seaosn[WHIP],1)</f>
        <v>603</v>
      </c>
      <c r="V1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274.32595740271125</v>
      </c>
    </row>
    <row r="181" spans="1:22" x14ac:dyDescent="0.45">
      <c r="A181" s="11" t="s">
        <v>105</v>
      </c>
      <c r="B181" s="11">
        <v>2007</v>
      </c>
      <c r="C181" s="11" t="str">
        <f>VLOOKUP(Table10[[#This Row],[Name]], Rooke_Full_Seaosn[[Name]:[Team]], 2, FALSE)</f>
        <v>BOS</v>
      </c>
      <c r="D181" s="11">
        <v>8</v>
      </c>
      <c r="E181" s="11">
        <v>8</v>
      </c>
      <c r="F181" s="12">
        <v>1</v>
      </c>
      <c r="G181" s="5">
        <f>_xlfn.RANK.EQ(VLOOKUP($A181,Rooke_Full_Seaosn[[Name]:[WHIP]], 6, FALSE),Rooke_Full_Seaosn[W],0)</f>
        <v>65</v>
      </c>
      <c r="H181" s="5">
        <f>_xlfn.RANK.EQ(VLOOKUP($A181,Rooke_Full_Seaosn[[Name]:[WHIP]], 7, FALSE),Rooke_Full_Seaosn[L],1)</f>
        <v>1512</v>
      </c>
      <c r="I181" s="11">
        <f>_xlfn.RANK.EQ(VLOOKUP($A181,Rooke_Full_Seaosn[[Name]:[WHIP]], 8, FALSE),Rooke_Full_Seaosn[SV],0)</f>
        <v>225</v>
      </c>
      <c r="J181" s="11">
        <f>_xlfn.RANK.EQ(VLOOKUP($A181,Rooke_Full_Seaosn[[Name]:[WHIP]], 9, FALSE),Rooke_Full_Seaosn[IP],0)</f>
        <v>138</v>
      </c>
      <c r="K181" s="5">
        <f>_xlfn.RANK.EQ(VLOOKUP($A181,Rooke_Full_Seaosn[[Name]:[WHIP]], 10, FALSE),Rooke_Full_Seaosn[SO],0)</f>
        <v>11</v>
      </c>
      <c r="L181" s="5">
        <f>_xlfn.RANK.EQ(VLOOKUP($A181,Rooke_Full_Seaosn[[Name]:[WHIP]], 11, FALSE),Rooke_Full_Seaosn[K/9],0)</f>
        <v>120</v>
      </c>
      <c r="M181" s="5">
        <f>_xlfn.RANK.EQ(VLOOKUP($A181,Rooke_Full_Seaosn[[Name]:[WHIP]], 12, FALSE),Rooke_Full_Seaosn[BB/9],1)</f>
        <v>955</v>
      </c>
      <c r="N181" s="11">
        <f>_xlfn.RANK.EQ(VLOOKUP($A181,Rooke_Full_Seaosn[[Name]:[WHIP]], 13, FALSE),Rooke_Full_Seaosn[HR/9],1)</f>
        <v>1152</v>
      </c>
      <c r="O181" s="5">
        <f>_xlfn.RANK.EQ(VLOOKUP($A181,Rooke_Full_Seaosn[[Name]:[WHIP]], 14, FALSE),Rooke_Full_Seaosn[AVG],1)</f>
        <v>528</v>
      </c>
      <c r="P181" s="11">
        <f>_xlfn.RANK.EQ(VLOOKUP($A181,Rooke_Full_Seaosn[[Name]:[WHIP]], 15, FALSE),Rooke_Full_Seaosn[BABIP],1)</f>
        <v>1169</v>
      </c>
      <c r="Q181" s="5">
        <f>_xlfn.RANK.EQ(VLOOKUP($A181,Rooke_Full_Seaosn[[Name]:[WHIP]], 16, FALSE),Rooke_Full_Seaosn[ERA],1)</f>
        <v>987</v>
      </c>
      <c r="R181" s="11">
        <f>_xlfn.RANK.EQ(VLOOKUP($A181,Rooke_Full_Seaosn[[Name]:[WHIP]], 17, FALSE),Rooke_Full_Seaosn[FIP],1)</f>
        <v>834</v>
      </c>
      <c r="S181" s="5">
        <f>_xlfn.RANK.EQ(VLOOKUP($A181,Rooke_Full_Seaosn[[Name]:[WHIP]], 18,FALSE),Rooke_Full_Seaosn[WAR],0)</f>
        <v>159</v>
      </c>
      <c r="T181" s="5">
        <f>_xlfn.RANK.EQ(VLOOKUP($A181,Rooke_Full_Seaosn[[Name]:[WHIP]], 19, FALSE),Rooke_Full_Seaosn[WAR/162],0)</f>
        <v>393</v>
      </c>
      <c r="U181" s="5">
        <f>_xlfn.RANK.EQ(VLOOKUP($A181,Rooke_Full_Seaosn[[Name]:[WHIP]], 20, FALSE),Rooke_Full_Seaosn[WHIP],1)</f>
        <v>608</v>
      </c>
      <c r="V1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274.76959776618418</v>
      </c>
    </row>
    <row r="182" spans="1:22" x14ac:dyDescent="0.45">
      <c r="A182" s="11" t="s">
        <v>252</v>
      </c>
      <c r="B182" s="11">
        <v>2021</v>
      </c>
      <c r="C182" s="11" t="str">
        <f>VLOOKUP(Table10[[#This Row],[Name]], Rooke_Full_Seaosn[[Name]:[Team]], 2, FALSE)</f>
        <v>TBR</v>
      </c>
      <c r="D182" s="11">
        <v>9</v>
      </c>
      <c r="E182" s="11">
        <v>9</v>
      </c>
      <c r="F182" s="12">
        <v>1</v>
      </c>
      <c r="G182" s="5">
        <f>_xlfn.RANK.EQ(VLOOKUP($A182,Rooke_Full_Seaosn[[Name]:[WHIP]], 6, FALSE),Rooke_Full_Seaosn[W],0)</f>
        <v>320</v>
      </c>
      <c r="H182" s="5">
        <f>_xlfn.RANK.EQ(VLOOKUP($A182,Rooke_Full_Seaosn[[Name]:[WHIP]], 7, FALSE),Rooke_Full_Seaosn[L],1)</f>
        <v>695</v>
      </c>
      <c r="I182" s="11">
        <f>_xlfn.RANK.EQ(VLOOKUP($A182,Rooke_Full_Seaosn[[Name]:[WHIP]], 8, FALSE),Rooke_Full_Seaosn[SV],0)</f>
        <v>225</v>
      </c>
      <c r="J182" s="11">
        <f>_xlfn.RANK.EQ(VLOOKUP($A182,Rooke_Full_Seaosn[[Name]:[WHIP]], 9, FALSE),Rooke_Full_Seaosn[IP],0)</f>
        <v>658</v>
      </c>
      <c r="K182" s="5">
        <f>_xlfn.RANK.EQ(VLOOKUP($A182,Rooke_Full_Seaosn[[Name]:[WHIP]], 10, FALSE),Rooke_Full_Seaosn[SO],0)</f>
        <v>104</v>
      </c>
      <c r="L182" s="5">
        <f>_xlfn.RANK.EQ(VLOOKUP($A182,Rooke_Full_Seaosn[[Name]:[WHIP]], 11, FALSE),Rooke_Full_Seaosn[K/9],0)</f>
        <v>30</v>
      </c>
      <c r="M182" s="5">
        <f>_xlfn.RANK.EQ(VLOOKUP($A182,Rooke_Full_Seaosn[[Name]:[WHIP]], 12, FALSE),Rooke_Full_Seaosn[BB/9],1)</f>
        <v>418</v>
      </c>
      <c r="N182" s="11">
        <f>_xlfn.RANK.EQ(VLOOKUP($A182,Rooke_Full_Seaosn[[Name]:[WHIP]], 13, FALSE),Rooke_Full_Seaosn[HR/9],1)</f>
        <v>1065</v>
      </c>
      <c r="O182" s="5">
        <f>_xlfn.RANK.EQ(VLOOKUP($A182,Rooke_Full_Seaosn[[Name]:[WHIP]], 14, FALSE),Rooke_Full_Seaosn[AVG],1)</f>
        <v>687</v>
      </c>
      <c r="P182" s="11">
        <f>_xlfn.RANK.EQ(VLOOKUP($A182,Rooke_Full_Seaosn[[Name]:[WHIP]], 15, FALSE),Rooke_Full_Seaosn[BABIP],1)</f>
        <v>1539</v>
      </c>
      <c r="Q182" s="5">
        <f>_xlfn.RANK.EQ(VLOOKUP($A182,Rooke_Full_Seaosn[[Name]:[WHIP]], 16, FALSE),Rooke_Full_Seaosn[ERA],1)</f>
        <v>421</v>
      </c>
      <c r="R182" s="11">
        <f>_xlfn.RANK.EQ(VLOOKUP($A182,Rooke_Full_Seaosn[[Name]:[WHIP]], 17, FALSE),Rooke_Full_Seaosn[FIP],1)</f>
        <v>179</v>
      </c>
      <c r="S182" s="5">
        <f>_xlfn.RANK.EQ(VLOOKUP($A182,Rooke_Full_Seaosn[[Name]:[WHIP]], 18,FALSE),Rooke_Full_Seaosn[WAR],0)</f>
        <v>224</v>
      </c>
      <c r="T182" s="5">
        <f>_xlfn.RANK.EQ(VLOOKUP($A182,Rooke_Full_Seaosn[[Name]:[WHIP]], 19, FALSE),Rooke_Full_Seaosn[WAR/162],0)</f>
        <v>293</v>
      </c>
      <c r="U182" s="5">
        <f>_xlfn.RANK.EQ(VLOOKUP($A182,Rooke_Full_Seaosn[[Name]:[WHIP]], 20, FALSE),Rooke_Full_Seaosn[WHIP],1)</f>
        <v>454</v>
      </c>
      <c r="V1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275.28820139090993</v>
      </c>
    </row>
    <row r="183" spans="1:22" x14ac:dyDescent="0.45">
      <c r="A183" s="11" t="s">
        <v>814</v>
      </c>
      <c r="B183" s="11">
        <v>1943</v>
      </c>
      <c r="C183" s="11" t="str">
        <f>VLOOKUP(Table10[[#This Row],[Name]], Rooke_Full_Seaosn[[Name]:[Team]], 2, FALSE)</f>
        <v>BSN</v>
      </c>
      <c r="D183" s="11">
        <v>10</v>
      </c>
      <c r="E183" s="11">
        <v>5</v>
      </c>
      <c r="F183" s="12">
        <v>0.5</v>
      </c>
      <c r="G183" s="5">
        <f>_xlfn.RANK.EQ(VLOOKUP($A183,Rooke_Full_Seaosn[[Name]:[WHIP]], 6, FALSE),Rooke_Full_Seaosn[W],0)</f>
        <v>86</v>
      </c>
      <c r="H183" s="5">
        <f>_xlfn.RANK.EQ(VLOOKUP($A183,Rooke_Full_Seaosn[[Name]:[WHIP]], 7, FALSE),Rooke_Full_Seaosn[L],1)</f>
        <v>1701</v>
      </c>
      <c r="I183" s="11">
        <f>_xlfn.RANK.EQ(VLOOKUP($A183,Rooke_Full_Seaosn[[Name]:[WHIP]], 8, FALSE),Rooke_Full_Seaosn[SV],0)</f>
        <v>225</v>
      </c>
      <c r="J183" s="11">
        <f>_xlfn.RANK.EQ(VLOOKUP($A183,Rooke_Full_Seaosn[[Name]:[WHIP]], 9, FALSE),Rooke_Full_Seaosn[IP],0)</f>
        <v>5</v>
      </c>
      <c r="K183" s="5">
        <f>_xlfn.RANK.EQ(VLOOKUP($A183,Rooke_Full_Seaosn[[Name]:[WHIP]], 10, FALSE),Rooke_Full_Seaosn[SO],0)</f>
        <v>516</v>
      </c>
      <c r="L183" s="5">
        <f>_xlfn.RANK.EQ(VLOOKUP($A183,Rooke_Full_Seaosn[[Name]:[WHIP]], 11, FALSE),Rooke_Full_Seaosn[K/9],0)</f>
        <v>1611</v>
      </c>
      <c r="M183" s="5">
        <f>_xlfn.RANK.EQ(VLOOKUP($A183,Rooke_Full_Seaosn[[Name]:[WHIP]], 12, FALSE),Rooke_Full_Seaosn[BB/9],1)</f>
        <v>247</v>
      </c>
      <c r="N183" s="11">
        <f>_xlfn.RANK.EQ(VLOOKUP($A183,Rooke_Full_Seaosn[[Name]:[WHIP]], 13, FALSE),Rooke_Full_Seaosn[HR/9],1)</f>
        <v>180</v>
      </c>
      <c r="O183" s="5">
        <f>_xlfn.RANK.EQ(VLOOKUP($A183,Rooke_Full_Seaosn[[Name]:[WHIP]], 14, FALSE),Rooke_Full_Seaosn[AVG],1)</f>
        <v>337</v>
      </c>
      <c r="P183" s="11">
        <f>_xlfn.RANK.EQ(VLOOKUP($A183,Rooke_Full_Seaosn[[Name]:[WHIP]], 15, FALSE),Rooke_Full_Seaosn[BABIP],1)</f>
        <v>128</v>
      </c>
      <c r="Q183" s="5">
        <f>_xlfn.RANK.EQ(VLOOKUP($A183,Rooke_Full_Seaosn[[Name]:[WHIP]], 16, FALSE),Rooke_Full_Seaosn[ERA],1)</f>
        <v>76</v>
      </c>
      <c r="R183" s="11">
        <f>_xlfn.RANK.EQ(VLOOKUP($A183,Rooke_Full_Seaosn[[Name]:[WHIP]], 17, FALSE),Rooke_Full_Seaosn[FIP],1)</f>
        <v>250</v>
      </c>
      <c r="S183" s="5">
        <f>_xlfn.RANK.EQ(VLOOKUP($A183,Rooke_Full_Seaosn[[Name]:[WHIP]], 18,FALSE),Rooke_Full_Seaosn[WAR],0)</f>
        <v>67</v>
      </c>
      <c r="T183" s="5">
        <f>_xlfn.RANK.EQ(VLOOKUP($A183,Rooke_Full_Seaosn[[Name]:[WHIP]], 19, FALSE),Rooke_Full_Seaosn[WAR/162],0)</f>
        <v>304</v>
      </c>
      <c r="U183" s="5">
        <f>_xlfn.RANK.EQ(VLOOKUP($A183,Rooke_Full_Seaosn[[Name]:[WHIP]], 20, FALSE),Rooke_Full_Seaosn[WHIP],1)</f>
        <v>160</v>
      </c>
      <c r="V1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275.36940249220669</v>
      </c>
    </row>
    <row r="184" spans="1:22" x14ac:dyDescent="0.45">
      <c r="A184" s="11" t="s">
        <v>888</v>
      </c>
      <c r="B184" s="11">
        <v>1932</v>
      </c>
      <c r="C184" s="11" t="str">
        <f>VLOOKUP(Table10[[#This Row],[Name]], Rooke_Full_Seaosn[[Name]:[Team]], 2, FALSE)</f>
        <v>- - -</v>
      </c>
      <c r="D184" s="11">
        <v>13</v>
      </c>
      <c r="E184" s="11">
        <v>13</v>
      </c>
      <c r="F184" s="12">
        <v>1</v>
      </c>
      <c r="G184" s="5">
        <f>_xlfn.RANK.EQ(VLOOKUP($A184,Rooke_Full_Seaosn[[Name]:[WHIP]], 6, FALSE),Rooke_Full_Seaosn[W],0)</f>
        <v>889</v>
      </c>
      <c r="H184" s="5">
        <f>_xlfn.RANK.EQ(VLOOKUP($A184,Rooke_Full_Seaosn[[Name]:[WHIP]], 7, FALSE),Rooke_Full_Seaosn[L],1)</f>
        <v>492</v>
      </c>
      <c r="I184" s="11">
        <f>_xlfn.RANK.EQ(VLOOKUP($A184,Rooke_Full_Seaosn[[Name]:[WHIP]], 8, FALSE),Rooke_Full_Seaosn[SV],0)</f>
        <v>225</v>
      </c>
      <c r="J184" s="11">
        <f>_xlfn.RANK.EQ(VLOOKUP($A184,Rooke_Full_Seaosn[[Name]:[WHIP]], 9, FALSE),Rooke_Full_Seaosn[IP],0)</f>
        <v>1157</v>
      </c>
      <c r="K184" s="5">
        <f>_xlfn.RANK.EQ(VLOOKUP($A184,Rooke_Full_Seaosn[[Name]:[WHIP]], 10, FALSE),Rooke_Full_Seaosn[SO],0)</f>
        <v>1464</v>
      </c>
      <c r="L184" s="5">
        <f>_xlfn.RANK.EQ(VLOOKUP($A184,Rooke_Full_Seaosn[[Name]:[WHIP]], 11, FALSE),Rooke_Full_Seaosn[K/9],0)</f>
        <v>1380</v>
      </c>
      <c r="M184" s="5">
        <f>_xlfn.RANK.EQ(VLOOKUP($A184,Rooke_Full_Seaosn[[Name]:[WHIP]], 12, FALSE),Rooke_Full_Seaosn[BB/9],1)</f>
        <v>20</v>
      </c>
      <c r="N184" s="11">
        <f>_xlfn.RANK.EQ(VLOOKUP($A184,Rooke_Full_Seaosn[[Name]:[WHIP]], 13, FALSE),Rooke_Full_Seaosn[HR/9],1)</f>
        <v>1</v>
      </c>
      <c r="O184" s="5">
        <f>_xlfn.RANK.EQ(VLOOKUP($A184,Rooke_Full_Seaosn[[Name]:[WHIP]], 14, FALSE),Rooke_Full_Seaosn[AVG],1)</f>
        <v>636</v>
      </c>
      <c r="P184" s="11" t="e">
        <f>_xlfn.RANK.EQ(VLOOKUP($A184,Rooke_Full_Seaosn[[Name]:[WHIP]], 15, FALSE),Rooke_Full_Seaosn[BABIP],1)</f>
        <v>#N/A</v>
      </c>
      <c r="Q184" s="5">
        <f>_xlfn.RANK.EQ(VLOOKUP($A184,Rooke_Full_Seaosn[[Name]:[WHIP]], 16, FALSE),Rooke_Full_Seaosn[ERA],1)</f>
        <v>180</v>
      </c>
      <c r="R184" s="11" t="e">
        <f>_xlfn.RANK.EQ(VLOOKUP($A184,Rooke_Full_Seaosn[[Name]:[WHIP]], 17, FALSE),Rooke_Full_Seaosn[FIP],1)</f>
        <v>#N/A</v>
      </c>
      <c r="S184" s="5">
        <f>_xlfn.RANK.EQ(VLOOKUP($A184,Rooke_Full_Seaosn[[Name]:[WHIP]], 18,FALSE),Rooke_Full_Seaosn[WAR],0)</f>
        <v>436</v>
      </c>
      <c r="T184" s="5">
        <f>_xlfn.RANK.EQ(VLOOKUP($A184,Rooke_Full_Seaosn[[Name]:[WHIP]], 19, FALSE),Rooke_Full_Seaosn[WAR/162],0)</f>
        <v>39</v>
      </c>
      <c r="U184" s="5">
        <f>_xlfn.RANK.EQ(VLOOKUP($A184,Rooke_Full_Seaosn[[Name]:[WHIP]], 20, FALSE),Rooke_Full_Seaosn[WHIP],1)</f>
        <v>73</v>
      </c>
      <c r="V1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275.41783493465272</v>
      </c>
    </row>
    <row r="185" spans="1:22" x14ac:dyDescent="0.45">
      <c r="A185" s="11" t="s">
        <v>839</v>
      </c>
      <c r="B185" s="11">
        <v>1927</v>
      </c>
      <c r="C185" s="11" t="str">
        <f>VLOOKUP(Table10[[#This Row],[Name]], Rooke_Full_Seaosn[[Name]:[Team]], 2, FALSE)</f>
        <v>STL</v>
      </c>
      <c r="D185" s="11">
        <v>13</v>
      </c>
      <c r="E185" s="11">
        <v>13</v>
      </c>
      <c r="F185" s="12">
        <v>1</v>
      </c>
      <c r="G185" s="5">
        <f>_xlfn.RANK.EQ(VLOOKUP($A185,Rooke_Full_Seaosn[[Name]:[WHIP]], 6, FALSE),Rooke_Full_Seaosn[W],0)</f>
        <v>889</v>
      </c>
      <c r="H185" s="5">
        <f>_xlfn.RANK.EQ(VLOOKUP($A185,Rooke_Full_Seaosn[[Name]:[WHIP]], 7, FALSE),Rooke_Full_Seaosn[L],1)</f>
        <v>7</v>
      </c>
      <c r="I185" s="11">
        <f>_xlfn.RANK.EQ(VLOOKUP($A185,Rooke_Full_Seaosn[[Name]:[WHIP]], 8, FALSE),Rooke_Full_Seaosn[SV],0)</f>
        <v>225</v>
      </c>
      <c r="J185" s="11">
        <f>_xlfn.RANK.EQ(VLOOKUP($A185,Rooke_Full_Seaosn[[Name]:[WHIP]], 9, FALSE),Rooke_Full_Seaosn[IP],0)</f>
        <v>1605</v>
      </c>
      <c r="K185" s="5">
        <f>_xlfn.RANK.EQ(VLOOKUP($A185,Rooke_Full_Seaosn[[Name]:[WHIP]], 10, FALSE),Rooke_Full_Seaosn[SO],0)</f>
        <v>1645</v>
      </c>
      <c r="L185" s="5">
        <f>_xlfn.RANK.EQ(VLOOKUP($A185,Rooke_Full_Seaosn[[Name]:[WHIP]], 11, FALSE),Rooke_Full_Seaosn[K/9],0)</f>
        <v>1386</v>
      </c>
      <c r="M185" s="5">
        <f>_xlfn.RANK.EQ(VLOOKUP($A185,Rooke_Full_Seaosn[[Name]:[WHIP]], 12, FALSE),Rooke_Full_Seaosn[BB/9],1)</f>
        <v>525</v>
      </c>
      <c r="N185" s="11">
        <f>_xlfn.RANK.EQ(VLOOKUP($A185,Rooke_Full_Seaosn[[Name]:[WHIP]], 13, FALSE),Rooke_Full_Seaosn[HR/9],1)</f>
        <v>189</v>
      </c>
      <c r="O185" s="5">
        <f>_xlfn.RANK.EQ(VLOOKUP($A185,Rooke_Full_Seaosn[[Name]:[WHIP]], 14, FALSE),Rooke_Full_Seaosn[AVG],1)</f>
        <v>97</v>
      </c>
      <c r="P185" s="11">
        <f>_xlfn.RANK.EQ(VLOOKUP($A185,Rooke_Full_Seaosn[[Name]:[WHIP]], 15, FALSE),Rooke_Full_Seaosn[BABIP],1)</f>
        <v>38</v>
      </c>
      <c r="Q185" s="5">
        <f>_xlfn.RANK.EQ(VLOOKUP($A185,Rooke_Full_Seaosn[[Name]:[WHIP]], 16, FALSE),Rooke_Full_Seaosn[ERA],1)</f>
        <v>110</v>
      </c>
      <c r="R185" s="11">
        <f>_xlfn.RANK.EQ(VLOOKUP($A185,Rooke_Full_Seaosn[[Name]:[WHIP]], 17, FALSE),Rooke_Full_Seaosn[FIP],1)</f>
        <v>419</v>
      </c>
      <c r="S185" s="5">
        <f>_xlfn.RANK.EQ(VLOOKUP($A185,Rooke_Full_Seaosn[[Name]:[WHIP]], 18,FALSE),Rooke_Full_Seaosn[WAR],0)</f>
        <v>1112</v>
      </c>
      <c r="T185" s="5">
        <f>_xlfn.RANK.EQ(VLOOKUP($A185,Rooke_Full_Seaosn[[Name]:[WHIP]], 19, FALSE),Rooke_Full_Seaosn[WAR/162],0)</f>
        <v>214</v>
      </c>
      <c r="U185" s="5">
        <f>_xlfn.RANK.EQ(VLOOKUP($A185,Rooke_Full_Seaosn[[Name]:[WHIP]], 20, FALSE),Rooke_Full_Seaosn[WHIP],1)</f>
        <v>139</v>
      </c>
      <c r="V1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276.68053178072142</v>
      </c>
    </row>
    <row r="186" spans="1:22" x14ac:dyDescent="0.45">
      <c r="A186" s="11" t="s">
        <v>120</v>
      </c>
      <c r="B186" s="11">
        <v>2007</v>
      </c>
      <c r="C186" s="11" t="str">
        <f>VLOOKUP(Table10[[#This Row],[Name]], Rooke_Full_Seaosn[[Name]:[Team]], 2, FALSE)</f>
        <v>SFG</v>
      </c>
      <c r="D186" s="11">
        <v>21</v>
      </c>
      <c r="E186" s="11">
        <v>21</v>
      </c>
      <c r="F186" s="12">
        <v>1</v>
      </c>
      <c r="G186" s="5">
        <f>_xlfn.RANK.EQ(VLOOKUP($A186,Rooke_Full_Seaosn[[Name]:[WHIP]], 6, FALSE),Rooke_Full_Seaosn[W],0)</f>
        <v>610</v>
      </c>
      <c r="H186" s="5">
        <f>_xlfn.RANK.EQ(VLOOKUP($A186,Rooke_Full_Seaosn[[Name]:[WHIP]], 7, FALSE),Rooke_Full_Seaosn[L],1)</f>
        <v>492</v>
      </c>
      <c r="I186" s="11">
        <f>_xlfn.RANK.EQ(VLOOKUP($A186,Rooke_Full_Seaosn[[Name]:[WHIP]], 8, FALSE),Rooke_Full_Seaosn[SV],0)</f>
        <v>225</v>
      </c>
      <c r="J186" s="11">
        <f>_xlfn.RANK.EQ(VLOOKUP($A186,Rooke_Full_Seaosn[[Name]:[WHIP]], 9, FALSE),Rooke_Full_Seaosn[IP],0)</f>
        <v>472</v>
      </c>
      <c r="K186" s="5">
        <f>_xlfn.RANK.EQ(VLOOKUP($A186,Rooke_Full_Seaosn[[Name]:[WHIP]], 10, FALSE),Rooke_Full_Seaosn[SO],0)</f>
        <v>74</v>
      </c>
      <c r="L186" s="5">
        <f>_xlfn.RANK.EQ(VLOOKUP($A186,Rooke_Full_Seaosn[[Name]:[WHIP]], 11, FALSE),Rooke_Full_Seaosn[K/9],0)</f>
        <v>90</v>
      </c>
      <c r="M186" s="5">
        <f>_xlfn.RANK.EQ(VLOOKUP($A186,Rooke_Full_Seaosn[[Name]:[WHIP]], 12, FALSE),Rooke_Full_Seaosn[BB/9],1)</f>
        <v>1195</v>
      </c>
      <c r="N186" s="11">
        <f>_xlfn.RANK.EQ(VLOOKUP($A186,Rooke_Full_Seaosn[[Name]:[WHIP]], 13, FALSE),Rooke_Full_Seaosn[HR/9],1)</f>
        <v>665</v>
      </c>
      <c r="O186" s="5">
        <f>_xlfn.RANK.EQ(VLOOKUP($A186,Rooke_Full_Seaosn[[Name]:[WHIP]], 14, FALSE),Rooke_Full_Seaosn[AVG],1)</f>
        <v>177</v>
      </c>
      <c r="P186" s="11">
        <f>_xlfn.RANK.EQ(VLOOKUP($A186,Rooke_Full_Seaosn[[Name]:[WHIP]], 15, FALSE),Rooke_Full_Seaosn[BABIP],1)</f>
        <v>831</v>
      </c>
      <c r="Q186" s="5">
        <f>_xlfn.RANK.EQ(VLOOKUP($A186,Rooke_Full_Seaosn[[Name]:[WHIP]], 16, FALSE),Rooke_Full_Seaosn[ERA],1)</f>
        <v>759</v>
      </c>
      <c r="R186" s="11">
        <f>_xlfn.RANK.EQ(VLOOKUP($A186,Rooke_Full_Seaosn[[Name]:[WHIP]], 17, FALSE),Rooke_Full_Seaosn[FIP],1)</f>
        <v>349</v>
      </c>
      <c r="S186" s="5">
        <f>_xlfn.RANK.EQ(VLOOKUP($A186,Rooke_Full_Seaosn[[Name]:[WHIP]], 18,FALSE),Rooke_Full_Seaosn[WAR],0)</f>
        <v>141</v>
      </c>
      <c r="T186" s="5">
        <f>_xlfn.RANK.EQ(VLOOKUP($A186,Rooke_Full_Seaosn[[Name]:[WHIP]], 19, FALSE),Rooke_Full_Seaosn[WAR/162],0)</f>
        <v>135</v>
      </c>
      <c r="U186" s="5">
        <f>_xlfn.RANK.EQ(VLOOKUP($A186,Rooke_Full_Seaosn[[Name]:[WHIP]], 20, FALSE),Rooke_Full_Seaosn[WHIP],1)</f>
        <v>464</v>
      </c>
      <c r="V1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278.76760096526192</v>
      </c>
    </row>
    <row r="187" spans="1:22" x14ac:dyDescent="0.45">
      <c r="A187" s="11" t="s">
        <v>1082</v>
      </c>
      <c r="B187" s="11">
        <v>2012</v>
      </c>
      <c r="C187" s="11" t="str">
        <f>VLOOKUP(Table10[[#This Row],[Name]], Rooke_Full_Seaosn[[Name]:[Team]], 2, FALSE)</f>
        <v>OAK</v>
      </c>
      <c r="D187" s="11">
        <v>15</v>
      </c>
      <c r="E187" s="11">
        <v>15</v>
      </c>
      <c r="F187" s="12">
        <v>1</v>
      </c>
      <c r="G187" s="5">
        <f>_xlfn.RANK.EQ(VLOOKUP($A187,Rooke_Full_Seaosn[[Name]:[WHIP]], 6, FALSE),Rooke_Full_Seaosn[W],0)</f>
        <v>123</v>
      </c>
      <c r="H187" s="5">
        <f>_xlfn.RANK.EQ(VLOOKUP($A187,Rooke_Full_Seaosn[[Name]:[WHIP]], 7, FALSE),Rooke_Full_Seaosn[L],1)</f>
        <v>1060</v>
      </c>
      <c r="I187" s="11">
        <f>_xlfn.RANK.EQ(VLOOKUP($A187,Rooke_Full_Seaosn[[Name]:[WHIP]], 8, FALSE),Rooke_Full_Seaosn[SV],0)</f>
        <v>225</v>
      </c>
      <c r="J187" s="11">
        <f>_xlfn.RANK.EQ(VLOOKUP($A187,Rooke_Full_Seaosn[[Name]:[WHIP]], 9, FALSE),Rooke_Full_Seaosn[IP],0)</f>
        <v>258</v>
      </c>
      <c r="K187" s="5">
        <f>_xlfn.RANK.EQ(VLOOKUP($A187,Rooke_Full_Seaosn[[Name]:[WHIP]], 10, FALSE),Rooke_Full_Seaosn[SO],0)</f>
        <v>110</v>
      </c>
      <c r="L187" s="5">
        <f>_xlfn.RANK.EQ(VLOOKUP($A187,Rooke_Full_Seaosn[[Name]:[WHIP]], 11, FALSE),Rooke_Full_Seaosn[K/9],0)</f>
        <v>407</v>
      </c>
      <c r="M187" s="5">
        <f>_xlfn.RANK.EQ(VLOOKUP($A187,Rooke_Full_Seaosn[[Name]:[WHIP]], 12, FALSE),Rooke_Full_Seaosn[BB/9],1)</f>
        <v>691</v>
      </c>
      <c r="N187" s="11">
        <f>_xlfn.RANK.EQ(VLOOKUP($A187,Rooke_Full_Seaosn[[Name]:[WHIP]], 13, FALSE),Rooke_Full_Seaosn[HR/9],1)</f>
        <v>423</v>
      </c>
      <c r="O187" s="5">
        <f>_xlfn.RANK.EQ(VLOOKUP($A187,Rooke_Full_Seaosn[[Name]:[WHIP]], 14, FALSE),Rooke_Full_Seaosn[AVG],1)</f>
        <v>491</v>
      </c>
      <c r="P187" s="11">
        <f>_xlfn.RANK.EQ(VLOOKUP($A187,Rooke_Full_Seaosn[[Name]:[WHIP]], 15, FALSE),Rooke_Full_Seaosn[BABIP],1)</f>
        <v>979</v>
      </c>
      <c r="Q187" s="5">
        <f>_xlfn.RANK.EQ(VLOOKUP($A187,Rooke_Full_Seaosn[[Name]:[WHIP]], 16, FALSE),Rooke_Full_Seaosn[ERA],1)</f>
        <v>437</v>
      </c>
      <c r="R187" s="11">
        <f>_xlfn.RANK.EQ(VLOOKUP($A187,Rooke_Full_Seaosn[[Name]:[WHIP]], 17, FALSE),Rooke_Full_Seaosn[FIP],1)</f>
        <v>236</v>
      </c>
      <c r="S187" s="5">
        <f>_xlfn.RANK.EQ(VLOOKUP($A187,Rooke_Full_Seaosn[[Name]:[WHIP]], 18,FALSE),Rooke_Full_Seaosn[WAR],0)</f>
        <v>64</v>
      </c>
      <c r="T187" s="5">
        <f>_xlfn.RANK.EQ(VLOOKUP($A187,Rooke_Full_Seaosn[[Name]:[WHIP]], 19, FALSE),Rooke_Full_Seaosn[WAR/162],0)</f>
        <v>123</v>
      </c>
      <c r="U187" s="5">
        <f>_xlfn.RANK.EQ(VLOOKUP($A187,Rooke_Full_Seaosn[[Name]:[WHIP]], 20, FALSE),Rooke_Full_Seaosn[WHIP],1)</f>
        <v>426</v>
      </c>
      <c r="V1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279.43022034082986</v>
      </c>
    </row>
    <row r="188" spans="1:22" x14ac:dyDescent="0.45">
      <c r="A188" s="11" t="s">
        <v>246</v>
      </c>
      <c r="B188" s="11">
        <v>2023</v>
      </c>
      <c r="C188" s="11" t="str">
        <f>VLOOKUP(Table10[[#This Row],[Name]], Rooke_Full_Seaosn[[Name]:[Team]], 2, FALSE)</f>
        <v>MIA</v>
      </c>
      <c r="D188" s="11">
        <v>31</v>
      </c>
      <c r="E188" s="11">
        <v>17</v>
      </c>
      <c r="F188" s="12">
        <v>0.54838709677419351</v>
      </c>
      <c r="G188" s="5">
        <f>_xlfn.RANK.EQ(VLOOKUP($A188,Rooke_Full_Seaosn[[Name]:[WHIP]], 6, FALSE),Rooke_Full_Seaosn[W],0)</f>
        <v>889</v>
      </c>
      <c r="H188" s="5">
        <f>_xlfn.RANK.EQ(VLOOKUP($A188,Rooke_Full_Seaosn[[Name]:[WHIP]], 7, FALSE),Rooke_Full_Seaosn[L],1)</f>
        <v>695</v>
      </c>
      <c r="I188" s="11">
        <f>_xlfn.RANK.EQ(VLOOKUP($A188,Rooke_Full_Seaosn[[Name]:[WHIP]], 8, FALSE),Rooke_Full_Seaosn[SV],0)</f>
        <v>225</v>
      </c>
      <c r="J188" s="11">
        <f>_xlfn.RANK.EQ(VLOOKUP($A188,Rooke_Full_Seaosn[[Name]:[WHIP]], 9, FALSE),Rooke_Full_Seaosn[IP],0)</f>
        <v>956</v>
      </c>
      <c r="K188" s="5">
        <f>_xlfn.RANK.EQ(VLOOKUP($A188,Rooke_Full_Seaosn[[Name]:[WHIP]], 10, FALSE),Rooke_Full_Seaosn[SO],0)</f>
        <v>270</v>
      </c>
      <c r="L188" s="5">
        <f>_xlfn.RANK.EQ(VLOOKUP($A188,Rooke_Full_Seaosn[[Name]:[WHIP]], 11, FALSE),Rooke_Full_Seaosn[K/9],0)</f>
        <v>23</v>
      </c>
      <c r="M188" s="5">
        <f>_xlfn.RANK.EQ(VLOOKUP($A188,Rooke_Full_Seaosn[[Name]:[WHIP]], 12, FALSE),Rooke_Full_Seaosn[BB/9],1)</f>
        <v>647</v>
      </c>
      <c r="N188" s="11">
        <f>_xlfn.RANK.EQ(VLOOKUP($A188,Rooke_Full_Seaosn[[Name]:[WHIP]], 13, FALSE),Rooke_Full_Seaosn[HR/9],1)</f>
        <v>1472</v>
      </c>
      <c r="O188" s="5">
        <f>_xlfn.RANK.EQ(VLOOKUP($A188,Rooke_Full_Seaosn[[Name]:[WHIP]], 14, FALSE),Rooke_Full_Seaosn[AVG],1)</f>
        <v>104</v>
      </c>
      <c r="P188" s="11">
        <f>_xlfn.RANK.EQ(VLOOKUP($A188,Rooke_Full_Seaosn[[Name]:[WHIP]], 15, FALSE),Rooke_Full_Seaosn[BABIP],1)</f>
        <v>395</v>
      </c>
      <c r="Q188" s="5">
        <f>_xlfn.RANK.EQ(VLOOKUP($A188,Rooke_Full_Seaosn[[Name]:[WHIP]], 16, FALSE),Rooke_Full_Seaosn[ERA],1)</f>
        <v>267</v>
      </c>
      <c r="R188" s="11">
        <f>_xlfn.RANK.EQ(VLOOKUP($A188,Rooke_Full_Seaosn[[Name]:[WHIP]], 17, FALSE),Rooke_Full_Seaosn[FIP],1)</f>
        <v>747</v>
      </c>
      <c r="S188" s="5">
        <f>_xlfn.RANK.EQ(VLOOKUP($A188,Rooke_Full_Seaosn[[Name]:[WHIP]], 18,FALSE),Rooke_Full_Seaosn[WAR],0)</f>
        <v>624</v>
      </c>
      <c r="T188" s="5">
        <f>_xlfn.RANK.EQ(VLOOKUP($A188,Rooke_Full_Seaosn[[Name]:[WHIP]], 19, FALSE),Rooke_Full_Seaosn[WAR/162],0)</f>
        <v>581</v>
      </c>
      <c r="U188" s="5">
        <f>_xlfn.RANK.EQ(VLOOKUP($A188,Rooke_Full_Seaosn[[Name]:[WHIP]], 20, FALSE),Rooke_Full_Seaosn[WHIP],1)</f>
        <v>117</v>
      </c>
      <c r="V1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279.63875704854354</v>
      </c>
    </row>
    <row r="189" spans="1:22" x14ac:dyDescent="0.45">
      <c r="A189" s="11" t="s">
        <v>861</v>
      </c>
      <c r="B189" s="11">
        <v>1975</v>
      </c>
      <c r="C189" s="11" t="str">
        <f>VLOOKUP(Table10[[#This Row],[Name]], Rooke_Full_Seaosn[[Name]:[Team]], 2, FALSE)</f>
        <v>CLE</v>
      </c>
      <c r="D189" s="11">
        <v>14</v>
      </c>
      <c r="E189" s="11">
        <v>10</v>
      </c>
      <c r="F189" s="12">
        <v>0.7142857142857143</v>
      </c>
      <c r="G189" s="5">
        <f>_xlfn.RANK.EQ(VLOOKUP($A189,Rooke_Full_Seaosn[[Name]:[WHIP]], 6, FALSE),Rooke_Full_Seaosn[W],0)</f>
        <v>174</v>
      </c>
      <c r="H189" s="5">
        <f>_xlfn.RANK.EQ(VLOOKUP($A189,Rooke_Full_Seaosn[[Name]:[WHIP]], 7, FALSE),Rooke_Full_Seaosn[L],1)</f>
        <v>885</v>
      </c>
      <c r="I189" s="11">
        <f>_xlfn.RANK.EQ(VLOOKUP($A189,Rooke_Full_Seaosn[[Name]:[WHIP]], 8, FALSE),Rooke_Full_Seaosn[SV],0)</f>
        <v>225</v>
      </c>
      <c r="J189" s="11">
        <f>_xlfn.RANK.EQ(VLOOKUP($A189,Rooke_Full_Seaosn[[Name]:[WHIP]], 9, FALSE),Rooke_Full_Seaosn[IP],0)</f>
        <v>318</v>
      </c>
      <c r="K189" s="5">
        <f>_xlfn.RANK.EQ(VLOOKUP($A189,Rooke_Full_Seaosn[[Name]:[WHIP]], 10, FALSE),Rooke_Full_Seaosn[SO],0)</f>
        <v>117</v>
      </c>
      <c r="L189" s="5">
        <f>_xlfn.RANK.EQ(VLOOKUP($A189,Rooke_Full_Seaosn[[Name]:[WHIP]], 11, FALSE),Rooke_Full_Seaosn[K/9],0)</f>
        <v>349</v>
      </c>
      <c r="M189" s="5">
        <f>_xlfn.RANK.EQ(VLOOKUP($A189,Rooke_Full_Seaosn[[Name]:[WHIP]], 12, FALSE),Rooke_Full_Seaosn[BB/9],1)</f>
        <v>1281</v>
      </c>
      <c r="N189" s="11">
        <f>_xlfn.RANK.EQ(VLOOKUP($A189,Rooke_Full_Seaosn[[Name]:[WHIP]], 13, FALSE),Rooke_Full_Seaosn[HR/9],1)</f>
        <v>802</v>
      </c>
      <c r="O189" s="5">
        <f>_xlfn.RANK.EQ(VLOOKUP($A189,Rooke_Full_Seaosn[[Name]:[WHIP]], 14, FALSE),Rooke_Full_Seaosn[AVG],1)</f>
        <v>116</v>
      </c>
      <c r="P189" s="11">
        <f>_xlfn.RANK.EQ(VLOOKUP($A189,Rooke_Full_Seaosn[[Name]:[WHIP]], 15, FALSE),Rooke_Full_Seaosn[BABIP],1)</f>
        <v>167</v>
      </c>
      <c r="Q189" s="5">
        <f>_xlfn.RANK.EQ(VLOOKUP($A189,Rooke_Full_Seaosn[[Name]:[WHIP]], 16, FALSE),Rooke_Full_Seaosn[ERA],1)</f>
        <v>144</v>
      </c>
      <c r="R189" s="11">
        <f>_xlfn.RANK.EQ(VLOOKUP($A189,Rooke_Full_Seaosn[[Name]:[WHIP]], 17, FALSE),Rooke_Full_Seaosn[FIP],1)</f>
        <v>385</v>
      </c>
      <c r="S189" s="5">
        <f>_xlfn.RANK.EQ(VLOOKUP($A189,Rooke_Full_Seaosn[[Name]:[WHIP]], 18,FALSE),Rooke_Full_Seaosn[WAR],0)</f>
        <v>222</v>
      </c>
      <c r="T189" s="5">
        <f>_xlfn.RANK.EQ(VLOOKUP($A189,Rooke_Full_Seaosn[[Name]:[WHIP]], 19, FALSE),Rooke_Full_Seaosn[WAR/162],0)</f>
        <v>246</v>
      </c>
      <c r="U189" s="5">
        <f>_xlfn.RANK.EQ(VLOOKUP($A189,Rooke_Full_Seaosn[[Name]:[WHIP]], 20, FALSE),Rooke_Full_Seaosn[WHIP],1)</f>
        <v>431</v>
      </c>
      <c r="V1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281.87974960954375</v>
      </c>
    </row>
    <row r="190" spans="1:22" x14ac:dyDescent="0.45">
      <c r="A190" s="11" t="s">
        <v>384</v>
      </c>
      <c r="B190" s="11">
        <v>1978</v>
      </c>
      <c r="C190" s="11" t="str">
        <f>VLOOKUP(Table10[[#This Row],[Name]], Rooke_Full_Seaosn[[Name]:[Team]], 2, FALSE)</f>
        <v>MON</v>
      </c>
      <c r="D190" s="11">
        <v>11</v>
      </c>
      <c r="E190" s="11">
        <v>11</v>
      </c>
      <c r="F190" s="12">
        <v>1</v>
      </c>
      <c r="G190" s="5">
        <f>_xlfn.RANK.EQ(VLOOKUP($A190,Rooke_Full_Seaosn[[Name]:[WHIP]], 6, FALSE),Rooke_Full_Seaosn[W],0)</f>
        <v>1054</v>
      </c>
      <c r="H190" s="5">
        <f>_xlfn.RANK.EQ(VLOOKUP($A190,Rooke_Full_Seaosn[[Name]:[WHIP]], 7, FALSE),Rooke_Full_Seaosn[L],1)</f>
        <v>45</v>
      </c>
      <c r="I190" s="11">
        <f>_xlfn.RANK.EQ(VLOOKUP($A190,Rooke_Full_Seaosn[[Name]:[WHIP]], 8, FALSE),Rooke_Full_Seaosn[SV],0)</f>
        <v>225</v>
      </c>
      <c r="J190" s="11">
        <f>_xlfn.RANK.EQ(VLOOKUP($A190,Rooke_Full_Seaosn[[Name]:[WHIP]], 9, FALSE),Rooke_Full_Seaosn[IP],0)</f>
        <v>1425</v>
      </c>
      <c r="K190" s="5">
        <f>_xlfn.RANK.EQ(VLOOKUP($A190,Rooke_Full_Seaosn[[Name]:[WHIP]], 10, FALSE),Rooke_Full_Seaosn[SO],0)</f>
        <v>1072</v>
      </c>
      <c r="L190" s="5">
        <f>_xlfn.RANK.EQ(VLOOKUP($A190,Rooke_Full_Seaosn[[Name]:[WHIP]], 11, FALSE),Rooke_Full_Seaosn[K/9],0)</f>
        <v>333</v>
      </c>
      <c r="M190" s="5">
        <f>_xlfn.RANK.EQ(VLOOKUP($A190,Rooke_Full_Seaosn[[Name]:[WHIP]], 12, FALSE),Rooke_Full_Seaosn[BB/9],1)</f>
        <v>642</v>
      </c>
      <c r="N190" s="11">
        <f>_xlfn.RANK.EQ(VLOOKUP($A190,Rooke_Full_Seaosn[[Name]:[WHIP]], 13, FALSE),Rooke_Full_Seaosn[HR/9],1)</f>
        <v>305</v>
      </c>
      <c r="O190" s="5">
        <f>_xlfn.RANK.EQ(VLOOKUP($A190,Rooke_Full_Seaosn[[Name]:[WHIP]], 14, FALSE),Rooke_Full_Seaosn[AVG],1)</f>
        <v>272</v>
      </c>
      <c r="P190" s="11">
        <f>_xlfn.RANK.EQ(VLOOKUP($A190,Rooke_Full_Seaosn[[Name]:[WHIP]], 15, FALSE),Rooke_Full_Seaosn[BABIP],1)</f>
        <v>744</v>
      </c>
      <c r="Q190" s="5">
        <f>_xlfn.RANK.EQ(VLOOKUP($A190,Rooke_Full_Seaosn[[Name]:[WHIP]], 16, FALSE),Rooke_Full_Seaosn[ERA],1)</f>
        <v>82</v>
      </c>
      <c r="R190" s="11">
        <f>_xlfn.RANK.EQ(VLOOKUP($A190,Rooke_Full_Seaosn[[Name]:[WHIP]], 17, FALSE),Rooke_Full_Seaosn[FIP],1)</f>
        <v>30</v>
      </c>
      <c r="S190" s="5">
        <f>_xlfn.RANK.EQ(VLOOKUP($A190,Rooke_Full_Seaosn[[Name]:[WHIP]], 18,FALSE),Rooke_Full_Seaosn[WAR],0)</f>
        <v>696</v>
      </c>
      <c r="T190" s="5">
        <f>_xlfn.RANK.EQ(VLOOKUP($A190,Rooke_Full_Seaosn[[Name]:[WHIP]], 19, FALSE),Rooke_Full_Seaosn[WAR/162],0)</f>
        <v>75</v>
      </c>
      <c r="U190" s="5">
        <f>_xlfn.RANK.EQ(VLOOKUP($A190,Rooke_Full_Seaosn[[Name]:[WHIP]], 20, FALSE),Rooke_Full_Seaosn[WHIP],1)</f>
        <v>255</v>
      </c>
      <c r="V1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282.41129426517858</v>
      </c>
    </row>
    <row r="191" spans="1:22" x14ac:dyDescent="0.45">
      <c r="A191" s="11" t="s">
        <v>858</v>
      </c>
      <c r="B191" s="11">
        <v>1950</v>
      </c>
      <c r="C191" s="11" t="str">
        <f>VLOOKUP(Table10[[#This Row],[Name]], Rooke_Full_Seaosn[[Name]:[Team]], 2, FALSE)</f>
        <v>NYY</v>
      </c>
      <c r="D191" s="11">
        <v>16</v>
      </c>
      <c r="E191" s="11">
        <v>13</v>
      </c>
      <c r="F191" s="12">
        <v>0.8125</v>
      </c>
      <c r="G191" s="5">
        <f>_xlfn.RANK.EQ(VLOOKUP($A191,Rooke_Full_Seaosn[[Name]:[WHIP]], 6, FALSE),Rooke_Full_Seaosn[W],0)</f>
        <v>401</v>
      </c>
      <c r="H191" s="5">
        <f>_xlfn.RANK.EQ(VLOOKUP($A191,Rooke_Full_Seaosn[[Name]:[WHIP]], 7, FALSE),Rooke_Full_Seaosn[L],1)</f>
        <v>7</v>
      </c>
      <c r="I191" s="11">
        <f>_xlfn.RANK.EQ(VLOOKUP($A191,Rooke_Full_Seaosn[[Name]:[WHIP]], 8, FALSE),Rooke_Full_Seaosn[SV],0)</f>
        <v>94</v>
      </c>
      <c r="J191" s="11">
        <f>_xlfn.RANK.EQ(VLOOKUP($A191,Rooke_Full_Seaosn[[Name]:[WHIP]], 9, FALSE),Rooke_Full_Seaosn[IP],0)</f>
        <v>747</v>
      </c>
      <c r="K191" s="5">
        <f>_xlfn.RANK.EQ(VLOOKUP($A191,Rooke_Full_Seaosn[[Name]:[WHIP]], 10, FALSE),Rooke_Full_Seaosn[SO],0)</f>
        <v>840</v>
      </c>
      <c r="L191" s="5">
        <f>_xlfn.RANK.EQ(VLOOKUP($A191,Rooke_Full_Seaosn[[Name]:[WHIP]], 11, FALSE),Rooke_Full_Seaosn[K/9],0)</f>
        <v>1056</v>
      </c>
      <c r="M191" s="5">
        <f>_xlfn.RANK.EQ(VLOOKUP($A191,Rooke_Full_Seaosn[[Name]:[WHIP]], 12, FALSE),Rooke_Full_Seaosn[BB/9],1)</f>
        <v>1282</v>
      </c>
      <c r="N191" s="11">
        <f>_xlfn.RANK.EQ(VLOOKUP($A191,Rooke_Full_Seaosn[[Name]:[WHIP]], 13, FALSE),Rooke_Full_Seaosn[HR/9],1)</f>
        <v>447</v>
      </c>
      <c r="O191" s="5">
        <f>_xlfn.RANK.EQ(VLOOKUP($A191,Rooke_Full_Seaosn[[Name]:[WHIP]], 14, FALSE),Rooke_Full_Seaosn[AVG],1)</f>
        <v>107</v>
      </c>
      <c r="P191" s="11">
        <f>_xlfn.RANK.EQ(VLOOKUP($A191,Rooke_Full_Seaosn[[Name]:[WHIP]], 15, FALSE),Rooke_Full_Seaosn[BABIP],1)</f>
        <v>60</v>
      </c>
      <c r="Q191" s="5">
        <f>_xlfn.RANK.EQ(VLOOKUP($A191,Rooke_Full_Seaosn[[Name]:[WHIP]], 16, FALSE),Rooke_Full_Seaosn[ERA],1)</f>
        <v>140</v>
      </c>
      <c r="R191" s="11">
        <f>_xlfn.RANK.EQ(VLOOKUP($A191,Rooke_Full_Seaosn[[Name]:[WHIP]], 17, FALSE),Rooke_Full_Seaosn[FIP],1)</f>
        <v>467</v>
      </c>
      <c r="S191" s="5">
        <f>_xlfn.RANK.EQ(VLOOKUP($A191,Rooke_Full_Seaosn[[Name]:[WHIP]], 18,FALSE),Rooke_Full_Seaosn[WAR],0)</f>
        <v>464</v>
      </c>
      <c r="T191" s="5">
        <f>_xlfn.RANK.EQ(VLOOKUP($A191,Rooke_Full_Seaosn[[Name]:[WHIP]], 19, FALSE),Rooke_Full_Seaosn[WAR/162],0)</f>
        <v>408</v>
      </c>
      <c r="U191" s="5">
        <f>_xlfn.RANK.EQ(VLOOKUP($A191,Rooke_Full_Seaosn[[Name]:[WHIP]], 20, FALSE),Rooke_Full_Seaosn[WHIP],1)</f>
        <v>359</v>
      </c>
      <c r="V1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282.60888055152213</v>
      </c>
    </row>
    <row r="192" spans="1:22" x14ac:dyDescent="0.45">
      <c r="A192" s="11" t="s">
        <v>1379</v>
      </c>
      <c r="B192" s="11">
        <v>1990</v>
      </c>
      <c r="C192" s="11" t="str">
        <f>VLOOKUP(Table10[[#This Row],[Name]], Rooke_Full_Seaosn[[Name]:[Team]], 2, FALSE)</f>
        <v>MIN</v>
      </c>
      <c r="D192" s="11">
        <v>19</v>
      </c>
      <c r="E192" s="11">
        <v>14</v>
      </c>
      <c r="F192" s="12">
        <v>0.73684210526315785</v>
      </c>
      <c r="G192" s="5">
        <f>_xlfn.RANK.EQ(VLOOKUP($A192,Rooke_Full_Seaosn[[Name]:[WHIP]], 6, FALSE),Rooke_Full_Seaosn[W],0)</f>
        <v>174</v>
      </c>
      <c r="H192" s="5">
        <f>_xlfn.RANK.EQ(VLOOKUP($A192,Rooke_Full_Seaosn[[Name]:[WHIP]], 7, FALSE),Rooke_Full_Seaosn[L],1)</f>
        <v>1060</v>
      </c>
      <c r="I192" s="11">
        <f>_xlfn.RANK.EQ(VLOOKUP($A192,Rooke_Full_Seaosn[[Name]:[WHIP]], 8, FALSE),Rooke_Full_Seaosn[SV],0)</f>
        <v>225</v>
      </c>
      <c r="J192" s="11">
        <f>_xlfn.RANK.EQ(VLOOKUP($A192,Rooke_Full_Seaosn[[Name]:[WHIP]], 9, FALSE),Rooke_Full_Seaosn[IP],0)</f>
        <v>397</v>
      </c>
      <c r="K192" s="5">
        <f>_xlfn.RANK.EQ(VLOOKUP($A192,Rooke_Full_Seaosn[[Name]:[WHIP]], 10, FALSE),Rooke_Full_Seaosn[SO],0)</f>
        <v>321</v>
      </c>
      <c r="L192" s="5">
        <f>_xlfn.RANK.EQ(VLOOKUP($A192,Rooke_Full_Seaosn[[Name]:[WHIP]], 11, FALSE),Rooke_Full_Seaosn[K/9],0)</f>
        <v>737</v>
      </c>
      <c r="M192" s="5">
        <f>_xlfn.RANK.EQ(VLOOKUP($A192,Rooke_Full_Seaosn[[Name]:[WHIP]], 12, FALSE),Rooke_Full_Seaosn[BB/9],1)</f>
        <v>39</v>
      </c>
      <c r="N192" s="11">
        <f>_xlfn.RANK.EQ(VLOOKUP($A192,Rooke_Full_Seaosn[[Name]:[WHIP]], 13, FALSE),Rooke_Full_Seaosn[HR/9],1)</f>
        <v>581</v>
      </c>
      <c r="O192" s="5">
        <f>_xlfn.RANK.EQ(VLOOKUP($A192,Rooke_Full_Seaosn[[Name]:[WHIP]], 14, FALSE),Rooke_Full_Seaosn[AVG],1)</f>
        <v>926</v>
      </c>
      <c r="P192" s="11">
        <f>_xlfn.RANK.EQ(VLOOKUP($A192,Rooke_Full_Seaosn[[Name]:[WHIP]], 15, FALSE),Rooke_Full_Seaosn[BABIP],1)</f>
        <v>1084</v>
      </c>
      <c r="Q192" s="5">
        <f>_xlfn.RANK.EQ(VLOOKUP($A192,Rooke_Full_Seaosn[[Name]:[WHIP]], 16, FALSE),Rooke_Full_Seaosn[ERA],1)</f>
        <v>803</v>
      </c>
      <c r="R192" s="11">
        <f>_xlfn.RANK.EQ(VLOOKUP($A192,Rooke_Full_Seaosn[[Name]:[WHIP]], 17, FALSE),Rooke_Full_Seaosn[FIP],1)</f>
        <v>99</v>
      </c>
      <c r="S192" s="5">
        <f>_xlfn.RANK.EQ(VLOOKUP($A192,Rooke_Full_Seaosn[[Name]:[WHIP]], 18,FALSE),Rooke_Full_Seaosn[WAR],0)</f>
        <v>74</v>
      </c>
      <c r="T192" s="5">
        <f>_xlfn.RANK.EQ(VLOOKUP($A192,Rooke_Full_Seaosn[[Name]:[WHIP]], 19, FALSE),Rooke_Full_Seaosn[WAR/162],0)</f>
        <v>126</v>
      </c>
      <c r="U192" s="5">
        <f>_xlfn.RANK.EQ(VLOOKUP($A192,Rooke_Full_Seaosn[[Name]:[WHIP]], 20, FALSE),Rooke_Full_Seaosn[WHIP],1)</f>
        <v>284</v>
      </c>
      <c r="V1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283.47446072051906</v>
      </c>
    </row>
    <row r="193" spans="1:22" x14ac:dyDescent="0.45">
      <c r="A193" s="11" t="s">
        <v>1380</v>
      </c>
      <c r="B193" s="11">
        <v>1999</v>
      </c>
      <c r="C193" s="11" t="str">
        <f>VLOOKUP(Table10[[#This Row],[Name]], Rooke_Full_Seaosn[[Name]:[Team]], 2, FALSE)</f>
        <v>SEA</v>
      </c>
      <c r="D193" s="11">
        <v>17</v>
      </c>
      <c r="E193" s="11">
        <v>11</v>
      </c>
      <c r="F193" s="12">
        <v>0.6470588235294118</v>
      </c>
      <c r="G193" s="5">
        <f>_xlfn.RANK.EQ(VLOOKUP($A193,Rooke_Full_Seaosn[[Name]:[WHIP]], 6, FALSE),Rooke_Full_Seaosn[W],0)</f>
        <v>36</v>
      </c>
      <c r="H193" s="5">
        <f>_xlfn.RANK.EQ(VLOOKUP($A193,Rooke_Full_Seaosn[[Name]:[WHIP]], 7, FALSE),Rooke_Full_Seaosn[L],1)</f>
        <v>1060</v>
      </c>
      <c r="I193" s="11">
        <f>_xlfn.RANK.EQ(VLOOKUP($A193,Rooke_Full_Seaosn[[Name]:[WHIP]], 8, FALSE),Rooke_Full_Seaosn[SV],0)</f>
        <v>225</v>
      </c>
      <c r="J193" s="11">
        <f>_xlfn.RANK.EQ(VLOOKUP($A193,Rooke_Full_Seaosn[[Name]:[WHIP]], 9, FALSE),Rooke_Full_Seaosn[IP],0)</f>
        <v>150</v>
      </c>
      <c r="K193" s="5">
        <f>_xlfn.RANK.EQ(VLOOKUP($A193,Rooke_Full_Seaosn[[Name]:[WHIP]], 10, FALSE),Rooke_Full_Seaosn[SO],0)</f>
        <v>35</v>
      </c>
      <c r="L193" s="5">
        <f>_xlfn.RANK.EQ(VLOOKUP($A193,Rooke_Full_Seaosn[[Name]:[WHIP]], 11, FALSE),Rooke_Full_Seaosn[K/9],0)</f>
        <v>282</v>
      </c>
      <c r="M193" s="5">
        <f>_xlfn.RANK.EQ(VLOOKUP($A193,Rooke_Full_Seaosn[[Name]:[WHIP]], 12, FALSE),Rooke_Full_Seaosn[BB/9],1)</f>
        <v>1206</v>
      </c>
      <c r="N193" s="11">
        <f>_xlfn.RANK.EQ(VLOOKUP($A193,Rooke_Full_Seaosn[[Name]:[WHIP]], 13, FALSE),Rooke_Full_Seaosn[HR/9],1)</f>
        <v>761</v>
      </c>
      <c r="O193" s="5">
        <f>_xlfn.RANK.EQ(VLOOKUP($A193,Rooke_Full_Seaosn[[Name]:[WHIP]], 14, FALSE),Rooke_Full_Seaosn[AVG],1)</f>
        <v>902</v>
      </c>
      <c r="P193" s="11">
        <f>_xlfn.RANK.EQ(VLOOKUP($A193,Rooke_Full_Seaosn[[Name]:[WHIP]], 15, FALSE),Rooke_Full_Seaosn[BABIP],1)</f>
        <v>1375</v>
      </c>
      <c r="Q193" s="5">
        <f>_xlfn.RANK.EQ(VLOOKUP($A193,Rooke_Full_Seaosn[[Name]:[WHIP]], 16, FALSE),Rooke_Full_Seaosn[ERA],1)</f>
        <v>804</v>
      </c>
      <c r="R193" s="11">
        <f>_xlfn.RANK.EQ(VLOOKUP($A193,Rooke_Full_Seaosn[[Name]:[WHIP]], 17, FALSE),Rooke_Full_Seaosn[FIP],1)</f>
        <v>735</v>
      </c>
      <c r="S193" s="5">
        <f>_xlfn.RANK.EQ(VLOOKUP($A193,Rooke_Full_Seaosn[[Name]:[WHIP]], 18,FALSE),Rooke_Full_Seaosn[WAR],0)</f>
        <v>51</v>
      </c>
      <c r="T193" s="5">
        <f>_xlfn.RANK.EQ(VLOOKUP($A193,Rooke_Full_Seaosn[[Name]:[WHIP]], 19, FALSE),Rooke_Full_Seaosn[WAR/162],0)</f>
        <v>185</v>
      </c>
      <c r="U193" s="5">
        <f>_xlfn.RANK.EQ(VLOOKUP($A193,Rooke_Full_Seaosn[[Name]:[WHIP]], 20, FALSE),Rooke_Full_Seaosn[WHIP],1)</f>
        <v>1082</v>
      </c>
      <c r="V1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283.57664352823065</v>
      </c>
    </row>
    <row r="194" spans="1:22" x14ac:dyDescent="0.45">
      <c r="A194" s="11" t="s">
        <v>759</v>
      </c>
      <c r="B194" s="11">
        <v>1992</v>
      </c>
      <c r="C194" s="11" t="str">
        <f>VLOOKUP(Table10[[#This Row],[Name]], Rooke_Full_Seaosn[[Name]:[Team]], 2, FALSE)</f>
        <v>LAD</v>
      </c>
      <c r="D194" s="11">
        <v>14</v>
      </c>
      <c r="E194" s="11">
        <v>14</v>
      </c>
      <c r="F194" s="12">
        <v>1</v>
      </c>
      <c r="G194" s="5">
        <f>_xlfn.RANK.EQ(VLOOKUP($A194,Rooke_Full_Seaosn[[Name]:[WHIP]], 6, FALSE),Rooke_Full_Seaosn[W],0)</f>
        <v>889</v>
      </c>
      <c r="H194" s="5">
        <f>_xlfn.RANK.EQ(VLOOKUP($A194,Rooke_Full_Seaosn[[Name]:[WHIP]], 7, FALSE),Rooke_Full_Seaosn[L],1)</f>
        <v>492</v>
      </c>
      <c r="I194" s="11">
        <f>_xlfn.RANK.EQ(VLOOKUP($A194,Rooke_Full_Seaosn[[Name]:[WHIP]], 8, FALSE),Rooke_Full_Seaosn[SV],0)</f>
        <v>225</v>
      </c>
      <c r="J194" s="11">
        <f>_xlfn.RANK.EQ(VLOOKUP($A194,Rooke_Full_Seaosn[[Name]:[WHIP]], 9, FALSE),Rooke_Full_Seaosn[IP],0)</f>
        <v>1084</v>
      </c>
      <c r="K194" s="5">
        <f>_xlfn.RANK.EQ(VLOOKUP($A194,Rooke_Full_Seaosn[[Name]:[WHIP]], 10, FALSE),Rooke_Full_Seaosn[SO],0)</f>
        <v>1187</v>
      </c>
      <c r="L194" s="5">
        <f>_xlfn.RANK.EQ(VLOOKUP($A194,Rooke_Full_Seaosn[[Name]:[WHIP]], 11, FALSE),Rooke_Full_Seaosn[K/9],0)</f>
        <v>1064</v>
      </c>
      <c r="M194" s="5">
        <f>_xlfn.RANK.EQ(VLOOKUP($A194,Rooke_Full_Seaosn[[Name]:[WHIP]], 12, FALSE),Rooke_Full_Seaosn[BB/9],1)</f>
        <v>177</v>
      </c>
      <c r="N194" s="11">
        <f>_xlfn.RANK.EQ(VLOOKUP($A194,Rooke_Full_Seaosn[[Name]:[WHIP]], 13, FALSE),Rooke_Full_Seaosn[HR/9],1)</f>
        <v>21</v>
      </c>
      <c r="O194" s="5">
        <f>_xlfn.RANK.EQ(VLOOKUP($A194,Rooke_Full_Seaosn[[Name]:[WHIP]], 14, FALSE),Rooke_Full_Seaosn[AVG],1)</f>
        <v>679</v>
      </c>
      <c r="P194" s="11">
        <f>_xlfn.RANK.EQ(VLOOKUP($A194,Rooke_Full_Seaosn[[Name]:[WHIP]], 15, FALSE),Rooke_Full_Seaosn[BABIP],1)</f>
        <v>919</v>
      </c>
      <c r="Q194" s="5">
        <f>_xlfn.RANK.EQ(VLOOKUP($A194,Rooke_Full_Seaosn[[Name]:[WHIP]], 16, FALSE),Rooke_Full_Seaosn[ERA],1)</f>
        <v>11</v>
      </c>
      <c r="R194" s="11">
        <f>_xlfn.RANK.EQ(VLOOKUP($A194,Rooke_Full_Seaosn[[Name]:[WHIP]], 17, FALSE),Rooke_Full_Seaosn[FIP],1)</f>
        <v>31</v>
      </c>
      <c r="S194" s="5">
        <f>_xlfn.RANK.EQ(VLOOKUP($A194,Rooke_Full_Seaosn[[Name]:[WHIP]], 18,FALSE),Rooke_Full_Seaosn[WAR],0)</f>
        <v>431</v>
      </c>
      <c r="T194" s="5">
        <f>_xlfn.RANK.EQ(VLOOKUP($A194,Rooke_Full_Seaosn[[Name]:[WHIP]], 19, FALSE),Rooke_Full_Seaosn[WAR/162],0)</f>
        <v>36</v>
      </c>
      <c r="U194" s="5">
        <f>_xlfn.RANK.EQ(VLOOKUP($A194,Rooke_Full_Seaosn[[Name]:[WHIP]], 20, FALSE),Rooke_Full_Seaosn[WHIP],1)</f>
        <v>303</v>
      </c>
      <c r="V1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284.16575104398282</v>
      </c>
    </row>
    <row r="195" spans="1:22" x14ac:dyDescent="0.45">
      <c r="A195" s="11" t="s">
        <v>1011</v>
      </c>
      <c r="B195" s="11">
        <v>2004</v>
      </c>
      <c r="C195" s="11" t="str">
        <f>VLOOKUP(Table10[[#This Row],[Name]], Rooke_Full_Seaosn[[Name]:[Team]], 2, FALSE)</f>
        <v>SEA</v>
      </c>
      <c r="D195" s="11">
        <v>33</v>
      </c>
      <c r="E195" s="11">
        <v>31</v>
      </c>
      <c r="F195" s="12">
        <v>0.93939393939393945</v>
      </c>
      <c r="G195" s="5">
        <f>_xlfn.RANK.EQ(VLOOKUP($A195,Rooke_Full_Seaosn[[Name]:[WHIP]], 6, FALSE),Rooke_Full_Seaosn[W],0)</f>
        <v>1054</v>
      </c>
      <c r="H195" s="5">
        <f>_xlfn.RANK.EQ(VLOOKUP($A195,Rooke_Full_Seaosn[[Name]:[WHIP]], 7, FALSE),Rooke_Full_Seaosn[L],1)</f>
        <v>147</v>
      </c>
      <c r="I195" s="11">
        <f>_xlfn.RANK.EQ(VLOOKUP($A195,Rooke_Full_Seaosn[[Name]:[WHIP]], 8, FALSE),Rooke_Full_Seaosn[SV],0)</f>
        <v>225</v>
      </c>
      <c r="J195" s="11">
        <f>_xlfn.RANK.EQ(VLOOKUP($A195,Rooke_Full_Seaosn[[Name]:[WHIP]], 9, FALSE),Rooke_Full_Seaosn[IP],0)</f>
        <v>1131</v>
      </c>
      <c r="K195" s="5">
        <f>_xlfn.RANK.EQ(VLOOKUP($A195,Rooke_Full_Seaosn[[Name]:[WHIP]], 10, FALSE),Rooke_Full_Seaosn[SO],0)</f>
        <v>880</v>
      </c>
      <c r="L195" s="5">
        <f>_xlfn.RANK.EQ(VLOOKUP($A195,Rooke_Full_Seaosn[[Name]:[WHIP]], 11, FALSE),Rooke_Full_Seaosn[K/9],0)</f>
        <v>513</v>
      </c>
      <c r="M195" s="5">
        <f>_xlfn.RANK.EQ(VLOOKUP($A195,Rooke_Full_Seaosn[[Name]:[WHIP]], 12, FALSE),Rooke_Full_Seaosn[BB/9],1)</f>
        <v>885</v>
      </c>
      <c r="N195" s="11">
        <f>_xlfn.RANK.EQ(VLOOKUP($A195,Rooke_Full_Seaosn[[Name]:[WHIP]], 13, FALSE),Rooke_Full_Seaosn[HR/9],1)</f>
        <v>172</v>
      </c>
      <c r="O195" s="5">
        <f>_xlfn.RANK.EQ(VLOOKUP($A195,Rooke_Full_Seaosn[[Name]:[WHIP]], 14, FALSE),Rooke_Full_Seaosn[AVG],1)</f>
        <v>185</v>
      </c>
      <c r="P195" s="11">
        <f>_xlfn.RANK.EQ(VLOOKUP($A195,Rooke_Full_Seaosn[[Name]:[WHIP]], 15, FALSE),Rooke_Full_Seaosn[BABIP],1)</f>
        <v>487</v>
      </c>
      <c r="Q195" s="5">
        <f>_xlfn.RANK.EQ(VLOOKUP($A195,Rooke_Full_Seaosn[[Name]:[WHIP]], 16, FALSE),Rooke_Full_Seaosn[ERA],1)</f>
        <v>344</v>
      </c>
      <c r="R195" s="11">
        <f>_xlfn.RANK.EQ(VLOOKUP($A195,Rooke_Full_Seaosn[[Name]:[WHIP]], 17, FALSE),Rooke_Full_Seaosn[FIP],1)</f>
        <v>195</v>
      </c>
      <c r="S195" s="5">
        <f>_xlfn.RANK.EQ(VLOOKUP($A195,Rooke_Full_Seaosn[[Name]:[WHIP]], 18,FALSE),Rooke_Full_Seaosn[WAR],0)</f>
        <v>319</v>
      </c>
      <c r="T195" s="5">
        <f>_xlfn.RANK.EQ(VLOOKUP($A195,Rooke_Full_Seaosn[[Name]:[WHIP]], 19, FALSE),Rooke_Full_Seaosn[WAR/162],0)</f>
        <v>13</v>
      </c>
      <c r="U195" s="5">
        <f>_xlfn.RANK.EQ(VLOOKUP($A195,Rooke_Full_Seaosn[[Name]:[WHIP]], 20, FALSE),Rooke_Full_Seaosn[WHIP],1)</f>
        <v>218</v>
      </c>
      <c r="V1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285.20832321619969</v>
      </c>
    </row>
    <row r="196" spans="1:22" x14ac:dyDescent="0.45">
      <c r="A196" s="11" t="s">
        <v>134</v>
      </c>
      <c r="B196" s="11">
        <v>2015</v>
      </c>
      <c r="C196" s="11" t="str">
        <f>VLOOKUP(Table10[[#This Row],[Name]], Rooke_Full_Seaosn[[Name]:[Team]], 2, FALSE)</f>
        <v>HOU</v>
      </c>
      <c r="D196" s="11">
        <v>12</v>
      </c>
      <c r="E196" s="11">
        <v>12</v>
      </c>
      <c r="F196" s="12">
        <v>1</v>
      </c>
      <c r="G196" s="5">
        <f>_xlfn.RANK.EQ(VLOOKUP($A196,Rooke_Full_Seaosn[[Name]:[WHIP]], 6, FALSE),Rooke_Full_Seaosn[W],0)</f>
        <v>735</v>
      </c>
      <c r="H196" s="5">
        <f>_xlfn.RANK.EQ(VLOOKUP($A196,Rooke_Full_Seaosn[[Name]:[WHIP]], 7, FALSE),Rooke_Full_Seaosn[L],1)</f>
        <v>885</v>
      </c>
      <c r="I196" s="11">
        <f>_xlfn.RANK.EQ(VLOOKUP($A196,Rooke_Full_Seaosn[[Name]:[WHIP]], 8, FALSE),Rooke_Full_Seaosn[SV],0)</f>
        <v>225</v>
      </c>
      <c r="J196" s="11">
        <f>_xlfn.RANK.EQ(VLOOKUP($A196,Rooke_Full_Seaosn[[Name]:[WHIP]], 9, FALSE),Rooke_Full_Seaosn[IP],0)</f>
        <v>631</v>
      </c>
      <c r="K196" s="5">
        <f>_xlfn.RANK.EQ(VLOOKUP($A196,Rooke_Full_Seaosn[[Name]:[WHIP]], 10, FALSE),Rooke_Full_Seaosn[SO],0)</f>
        <v>156</v>
      </c>
      <c r="L196" s="5">
        <f>_xlfn.RANK.EQ(VLOOKUP($A196,Rooke_Full_Seaosn[[Name]:[WHIP]], 11, FALSE),Rooke_Full_Seaosn[K/9],0)</f>
        <v>88</v>
      </c>
      <c r="M196" s="5">
        <f>_xlfn.RANK.EQ(VLOOKUP($A196,Rooke_Full_Seaosn[[Name]:[WHIP]], 12, FALSE),Rooke_Full_Seaosn[BB/9],1)</f>
        <v>657</v>
      </c>
      <c r="N196" s="11">
        <f>_xlfn.RANK.EQ(VLOOKUP($A196,Rooke_Full_Seaosn[[Name]:[WHIP]], 13, FALSE),Rooke_Full_Seaosn[HR/9],1)</f>
        <v>631</v>
      </c>
      <c r="O196" s="5">
        <f>_xlfn.RANK.EQ(VLOOKUP($A196,Rooke_Full_Seaosn[[Name]:[WHIP]], 14, FALSE),Rooke_Full_Seaosn[AVG],1)</f>
        <v>225</v>
      </c>
      <c r="P196" s="11">
        <f>_xlfn.RANK.EQ(VLOOKUP($A196,Rooke_Full_Seaosn[[Name]:[WHIP]], 15, FALSE),Rooke_Full_Seaosn[BABIP],1)</f>
        <v>937</v>
      </c>
      <c r="Q196" s="5">
        <f>_xlfn.RANK.EQ(VLOOKUP($A196,Rooke_Full_Seaosn[[Name]:[WHIP]], 16, FALSE),Rooke_Full_Seaosn[ERA],1)</f>
        <v>303</v>
      </c>
      <c r="R196" s="11">
        <f>_xlfn.RANK.EQ(VLOOKUP($A196,Rooke_Full_Seaosn[[Name]:[WHIP]], 17, FALSE),Rooke_Full_Seaosn[FIP],1)</f>
        <v>157</v>
      </c>
      <c r="S196" s="5">
        <f>_xlfn.RANK.EQ(VLOOKUP($A196,Rooke_Full_Seaosn[[Name]:[WHIP]], 18,FALSE),Rooke_Full_Seaosn[WAR],0)</f>
        <v>227</v>
      </c>
      <c r="T196" s="5">
        <f>_xlfn.RANK.EQ(VLOOKUP($A196,Rooke_Full_Seaosn[[Name]:[WHIP]], 19, FALSE),Rooke_Full_Seaosn[WAR/162],0)</f>
        <v>190</v>
      </c>
      <c r="U196" s="5">
        <f>_xlfn.RANK.EQ(VLOOKUP($A196,Rooke_Full_Seaosn[[Name]:[WHIP]], 20, FALSE),Rooke_Full_Seaosn[WHIP],1)</f>
        <v>209</v>
      </c>
      <c r="V1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285.5587117678146</v>
      </c>
    </row>
    <row r="197" spans="1:22" x14ac:dyDescent="0.45">
      <c r="A197" s="11" t="s">
        <v>793</v>
      </c>
      <c r="B197" s="11">
        <v>1939</v>
      </c>
      <c r="C197" s="11" t="str">
        <f>VLOOKUP(Table10[[#This Row],[Name]], Rooke_Full_Seaosn[[Name]:[Team]], 2, FALSE)</f>
        <v>NYY</v>
      </c>
      <c r="D197" s="11">
        <v>23</v>
      </c>
      <c r="E197" s="11">
        <v>23</v>
      </c>
      <c r="F197" s="12">
        <v>1</v>
      </c>
      <c r="G197" s="5">
        <f>_xlfn.RANK.EQ(VLOOKUP($A197,Rooke_Full_Seaosn[[Name]:[WHIP]], 6, FALSE),Rooke_Full_Seaosn[W],0)</f>
        <v>503</v>
      </c>
      <c r="H197" s="5">
        <f>_xlfn.RANK.EQ(VLOOKUP($A197,Rooke_Full_Seaosn[[Name]:[WHIP]], 7, FALSE),Rooke_Full_Seaosn[L],1)</f>
        <v>147</v>
      </c>
      <c r="I197" s="11">
        <f>_xlfn.RANK.EQ(VLOOKUP($A197,Rooke_Full_Seaosn[[Name]:[WHIP]], 8, FALSE),Rooke_Full_Seaosn[SV],0)</f>
        <v>44</v>
      </c>
      <c r="J197" s="11">
        <f>_xlfn.RANK.EQ(VLOOKUP($A197,Rooke_Full_Seaosn[[Name]:[WHIP]], 9, FALSE),Rooke_Full_Seaosn[IP],0)</f>
        <v>719</v>
      </c>
      <c r="K197" s="5">
        <f>_xlfn.RANK.EQ(VLOOKUP($A197,Rooke_Full_Seaosn[[Name]:[WHIP]], 10, FALSE),Rooke_Full_Seaosn[SO],0)</f>
        <v>917</v>
      </c>
      <c r="L197" s="5">
        <f>_xlfn.RANK.EQ(VLOOKUP($A197,Rooke_Full_Seaosn[[Name]:[WHIP]], 11, FALSE),Rooke_Full_Seaosn[K/9],0)</f>
        <v>1201</v>
      </c>
      <c r="M197" s="5">
        <f>_xlfn.RANK.EQ(VLOOKUP($A197,Rooke_Full_Seaosn[[Name]:[WHIP]], 12, FALSE),Rooke_Full_Seaosn[BB/9],1)</f>
        <v>724</v>
      </c>
      <c r="N197" s="11">
        <f>_xlfn.RANK.EQ(VLOOKUP($A197,Rooke_Full_Seaosn[[Name]:[WHIP]], 13, FALSE),Rooke_Full_Seaosn[HR/9],1)</f>
        <v>315</v>
      </c>
      <c r="O197" s="5">
        <f>_xlfn.RANK.EQ(VLOOKUP($A197,Rooke_Full_Seaosn[[Name]:[WHIP]], 14, FALSE),Rooke_Full_Seaosn[AVG],1)</f>
        <v>67</v>
      </c>
      <c r="P197" s="11">
        <f>_xlfn.RANK.EQ(VLOOKUP($A197,Rooke_Full_Seaosn[[Name]:[WHIP]], 15, FALSE),Rooke_Full_Seaosn[BABIP],1)</f>
        <v>31</v>
      </c>
      <c r="Q197" s="5">
        <f>_xlfn.RANK.EQ(VLOOKUP($A197,Rooke_Full_Seaosn[[Name]:[WHIP]], 16, FALSE),Rooke_Full_Seaosn[ERA],1)</f>
        <v>53</v>
      </c>
      <c r="R197" s="11">
        <f>_xlfn.RANK.EQ(VLOOKUP($A197,Rooke_Full_Seaosn[[Name]:[WHIP]], 17, FALSE),Rooke_Full_Seaosn[FIP],1)</f>
        <v>466</v>
      </c>
      <c r="S197" s="5">
        <f>_xlfn.RANK.EQ(VLOOKUP($A197,Rooke_Full_Seaosn[[Name]:[WHIP]], 18,FALSE),Rooke_Full_Seaosn[WAR],0)</f>
        <v>470</v>
      </c>
      <c r="T197" s="5">
        <f>_xlfn.RANK.EQ(VLOOKUP($A197,Rooke_Full_Seaosn[[Name]:[WHIP]], 19, FALSE),Rooke_Full_Seaosn[WAR/162],0)</f>
        <v>470</v>
      </c>
      <c r="U197" s="5">
        <f>_xlfn.RANK.EQ(VLOOKUP($A197,Rooke_Full_Seaosn[[Name]:[WHIP]], 20, FALSE),Rooke_Full_Seaosn[WHIP],1)</f>
        <v>78</v>
      </c>
      <c r="V1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285.57338012157015</v>
      </c>
    </row>
    <row r="198" spans="1:22" x14ac:dyDescent="0.45">
      <c r="A198" s="11" t="s">
        <v>343</v>
      </c>
      <c r="B198" s="11">
        <v>2000</v>
      </c>
      <c r="C198" s="11" t="str">
        <f>VLOOKUP(Table10[[#This Row],[Name]], Rooke_Full_Seaosn[[Name]:[Team]], 2, FALSE)</f>
        <v>FLA</v>
      </c>
      <c r="D198" s="11">
        <v>9</v>
      </c>
      <c r="E198" s="11">
        <v>9</v>
      </c>
      <c r="F198" s="12">
        <v>1</v>
      </c>
      <c r="G198" s="5">
        <f>_xlfn.RANK.EQ(VLOOKUP($A198,Rooke_Full_Seaosn[[Name]:[WHIP]], 6, FALSE),Rooke_Full_Seaosn[W],0)</f>
        <v>735</v>
      </c>
      <c r="H198" s="5">
        <f>_xlfn.RANK.EQ(VLOOKUP($A198,Rooke_Full_Seaosn[[Name]:[WHIP]], 7, FALSE),Rooke_Full_Seaosn[L],1)</f>
        <v>695</v>
      </c>
      <c r="I198" s="11">
        <f>_xlfn.RANK.EQ(VLOOKUP($A198,Rooke_Full_Seaosn[[Name]:[WHIP]], 8, FALSE),Rooke_Full_Seaosn[SV],0)</f>
        <v>225</v>
      </c>
      <c r="J198" s="11">
        <f>_xlfn.RANK.EQ(VLOOKUP($A198,Rooke_Full_Seaosn[[Name]:[WHIP]], 9, FALSE),Rooke_Full_Seaosn[IP],0)</f>
        <v>664</v>
      </c>
      <c r="K198" s="5">
        <f>_xlfn.RANK.EQ(VLOOKUP($A198,Rooke_Full_Seaosn[[Name]:[WHIP]], 10, FALSE),Rooke_Full_Seaosn[SO],0)</f>
        <v>203</v>
      </c>
      <c r="L198" s="5">
        <f>_xlfn.RANK.EQ(VLOOKUP($A198,Rooke_Full_Seaosn[[Name]:[WHIP]], 11, FALSE),Rooke_Full_Seaosn[K/9],0)</f>
        <v>136</v>
      </c>
      <c r="M198" s="5">
        <f>_xlfn.RANK.EQ(VLOOKUP($A198,Rooke_Full_Seaosn[[Name]:[WHIP]], 12, FALSE),Rooke_Full_Seaosn[BB/9],1)</f>
        <v>1181</v>
      </c>
      <c r="N198" s="11">
        <f>_xlfn.RANK.EQ(VLOOKUP($A198,Rooke_Full_Seaosn[[Name]:[WHIP]], 13, FALSE),Rooke_Full_Seaosn[HR/9],1)</f>
        <v>279</v>
      </c>
      <c r="O198" s="5">
        <f>_xlfn.RANK.EQ(VLOOKUP($A198,Rooke_Full_Seaosn[[Name]:[WHIP]], 14, FALSE),Rooke_Full_Seaosn[AVG],1)</f>
        <v>510</v>
      </c>
      <c r="P198" s="11">
        <f>_xlfn.RANK.EQ(VLOOKUP($A198,Rooke_Full_Seaosn[[Name]:[WHIP]], 15, FALSE),Rooke_Full_Seaosn[BABIP],1)</f>
        <v>1432</v>
      </c>
      <c r="Q198" s="5">
        <f>_xlfn.RANK.EQ(VLOOKUP($A198,Rooke_Full_Seaosn[[Name]:[WHIP]], 16, FALSE),Rooke_Full_Seaosn[ERA],1)</f>
        <v>308</v>
      </c>
      <c r="R198" s="11">
        <f>_xlfn.RANK.EQ(VLOOKUP($A198,Rooke_Full_Seaosn[[Name]:[WHIP]], 17, FALSE),Rooke_Full_Seaosn[FIP],1)</f>
        <v>145</v>
      </c>
      <c r="S198" s="5">
        <f>_xlfn.RANK.EQ(VLOOKUP($A198,Rooke_Full_Seaosn[[Name]:[WHIP]], 18,FALSE),Rooke_Full_Seaosn[WAR],0)</f>
        <v>85</v>
      </c>
      <c r="T198" s="5">
        <f>_xlfn.RANK.EQ(VLOOKUP($A198,Rooke_Full_Seaosn[[Name]:[WHIP]], 19, FALSE),Rooke_Full_Seaosn[WAR/162],0)</f>
        <v>25</v>
      </c>
      <c r="U198" s="5">
        <f>_xlfn.RANK.EQ(VLOOKUP($A198,Rooke_Full_Seaosn[[Name]:[WHIP]], 20, FALSE),Rooke_Full_Seaosn[WHIP],1)</f>
        <v>679</v>
      </c>
      <c r="V1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286.87364983212586</v>
      </c>
    </row>
    <row r="199" spans="1:22" x14ac:dyDescent="0.45">
      <c r="A199" s="11" t="s">
        <v>719</v>
      </c>
      <c r="B199" s="11">
        <v>1990</v>
      </c>
      <c r="C199" s="11" t="str">
        <f>VLOOKUP(Table10[[#This Row],[Name]], Rooke_Full_Seaosn[[Name]:[Team]], 2, FALSE)</f>
        <v>LAD</v>
      </c>
      <c r="D199" s="11">
        <v>25</v>
      </c>
      <c r="E199" s="11">
        <v>21</v>
      </c>
      <c r="F199" s="12">
        <v>0.84</v>
      </c>
      <c r="G199" s="5">
        <f>_xlfn.RANK.EQ(VLOOKUP($A199,Rooke_Full_Seaosn[[Name]:[WHIP]], 6, FALSE),Rooke_Full_Seaosn[W],0)</f>
        <v>889</v>
      </c>
      <c r="H199" s="5">
        <f>_xlfn.RANK.EQ(VLOOKUP($A199,Rooke_Full_Seaosn[[Name]:[WHIP]], 7, FALSE),Rooke_Full_Seaosn[L],1)</f>
        <v>147</v>
      </c>
      <c r="I199" s="11">
        <f>_xlfn.RANK.EQ(VLOOKUP($A199,Rooke_Full_Seaosn[[Name]:[WHIP]], 8, FALSE),Rooke_Full_Seaosn[SV],0)</f>
        <v>225</v>
      </c>
      <c r="J199" s="11">
        <f>_xlfn.RANK.EQ(VLOOKUP($A199,Rooke_Full_Seaosn[[Name]:[WHIP]], 9, FALSE),Rooke_Full_Seaosn[IP],0)</f>
        <v>1193</v>
      </c>
      <c r="K199" s="5">
        <f>_xlfn.RANK.EQ(VLOOKUP($A199,Rooke_Full_Seaosn[[Name]:[WHIP]], 10, FALSE),Rooke_Full_Seaosn[SO],0)</f>
        <v>1116</v>
      </c>
      <c r="L199" s="5">
        <f>_xlfn.RANK.EQ(VLOOKUP($A199,Rooke_Full_Seaosn[[Name]:[WHIP]], 11, FALSE),Rooke_Full_Seaosn[K/9],0)</f>
        <v>774</v>
      </c>
      <c r="M199" s="5">
        <f>_xlfn.RANK.EQ(VLOOKUP($A199,Rooke_Full_Seaosn[[Name]:[WHIP]], 12, FALSE),Rooke_Full_Seaosn[BB/9],1)</f>
        <v>65</v>
      </c>
      <c r="N199" s="11">
        <f>_xlfn.RANK.EQ(VLOOKUP($A199,Rooke_Full_Seaosn[[Name]:[WHIP]], 13, FALSE),Rooke_Full_Seaosn[HR/9],1)</f>
        <v>339</v>
      </c>
      <c r="O199" s="5">
        <f>_xlfn.RANK.EQ(VLOOKUP($A199,Rooke_Full_Seaosn[[Name]:[WHIP]], 14, FALSE),Rooke_Full_Seaosn[AVG],1)</f>
        <v>368</v>
      </c>
      <c r="P199" s="11">
        <f>_xlfn.RANK.EQ(VLOOKUP($A199,Rooke_Full_Seaosn[[Name]:[WHIP]], 15, FALSE),Rooke_Full_Seaosn[BABIP],1)</f>
        <v>501</v>
      </c>
      <c r="Q199" s="5">
        <f>_xlfn.RANK.EQ(VLOOKUP($A199,Rooke_Full_Seaosn[[Name]:[WHIP]], 16, FALSE),Rooke_Full_Seaosn[ERA],1)</f>
        <v>335</v>
      </c>
      <c r="R199" s="11">
        <f>_xlfn.RANK.EQ(VLOOKUP($A199,Rooke_Full_Seaosn[[Name]:[WHIP]], 17, FALSE),Rooke_Full_Seaosn[FIP],1)</f>
        <v>59</v>
      </c>
      <c r="S199" s="5">
        <f>_xlfn.RANK.EQ(VLOOKUP($A199,Rooke_Full_Seaosn[[Name]:[WHIP]], 18,FALSE),Rooke_Full_Seaosn[WAR],0)</f>
        <v>515</v>
      </c>
      <c r="T199" s="5">
        <f>_xlfn.RANK.EQ(VLOOKUP($A199,Rooke_Full_Seaosn[[Name]:[WHIP]], 19, FALSE),Rooke_Full_Seaosn[WAR/162],0)</f>
        <v>94</v>
      </c>
      <c r="U199" s="5">
        <f>_xlfn.RANK.EQ(VLOOKUP($A199,Rooke_Full_Seaosn[[Name]:[WHIP]], 20, FALSE),Rooke_Full_Seaosn[WHIP],1)</f>
        <v>92</v>
      </c>
      <c r="V1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288.74555964634408</v>
      </c>
    </row>
    <row r="200" spans="1:22" x14ac:dyDescent="0.45">
      <c r="A200" s="11" t="s">
        <v>214</v>
      </c>
      <c r="B200" s="11">
        <v>2016</v>
      </c>
      <c r="C200" s="11" t="str">
        <f>VLOOKUP(Table10[[#This Row],[Name]], Rooke_Full_Seaosn[[Name]:[Team]], 2, FALSE)</f>
        <v>NYM</v>
      </c>
      <c r="D200" s="11">
        <v>36</v>
      </c>
      <c r="E200" s="11">
        <v>34</v>
      </c>
      <c r="F200" s="12">
        <v>0.94444444444444442</v>
      </c>
      <c r="G200" s="5">
        <f>_xlfn.RANK.EQ(VLOOKUP($A200,Rooke_Full_Seaosn[[Name]:[WHIP]], 6, FALSE),Rooke_Full_Seaosn[W],0)</f>
        <v>401</v>
      </c>
      <c r="H200" s="5">
        <f>_xlfn.RANK.EQ(VLOOKUP($A200,Rooke_Full_Seaosn[[Name]:[WHIP]], 7, FALSE),Rooke_Full_Seaosn[L],1)</f>
        <v>1060</v>
      </c>
      <c r="I200" s="11">
        <f>_xlfn.RANK.EQ(VLOOKUP($A200,Rooke_Full_Seaosn[[Name]:[WHIP]], 8, FALSE),Rooke_Full_Seaosn[SV],0)</f>
        <v>225</v>
      </c>
      <c r="J200" s="11">
        <f>_xlfn.RANK.EQ(VLOOKUP($A200,Rooke_Full_Seaosn[[Name]:[WHIP]], 9, FALSE),Rooke_Full_Seaosn[IP],0)</f>
        <v>573</v>
      </c>
      <c r="K200" s="5">
        <f>_xlfn.RANK.EQ(VLOOKUP($A200,Rooke_Full_Seaosn[[Name]:[WHIP]], 10, FALSE),Rooke_Full_Seaosn[SO],0)</f>
        <v>156</v>
      </c>
      <c r="L200" s="5">
        <f>_xlfn.RANK.EQ(VLOOKUP($A200,Rooke_Full_Seaosn[[Name]:[WHIP]], 11, FALSE),Rooke_Full_Seaosn[K/9],0)</f>
        <v>125</v>
      </c>
      <c r="M200" s="5">
        <f>_xlfn.RANK.EQ(VLOOKUP($A200,Rooke_Full_Seaosn[[Name]:[WHIP]], 12, FALSE),Rooke_Full_Seaosn[BB/9],1)</f>
        <v>141</v>
      </c>
      <c r="N200" s="11">
        <f>_xlfn.RANK.EQ(VLOOKUP($A200,Rooke_Full_Seaosn[[Name]:[WHIP]], 13, FALSE),Rooke_Full_Seaosn[HR/9],1)</f>
        <v>975</v>
      </c>
      <c r="O200" s="5">
        <f>_xlfn.RANK.EQ(VLOOKUP($A200,Rooke_Full_Seaosn[[Name]:[WHIP]], 14, FALSE),Rooke_Full_Seaosn[AVG],1)</f>
        <v>712</v>
      </c>
      <c r="P200" s="11">
        <f>_xlfn.RANK.EQ(VLOOKUP($A200,Rooke_Full_Seaosn[[Name]:[WHIP]], 15, FALSE),Rooke_Full_Seaosn[BABIP],1)</f>
        <v>1384</v>
      </c>
      <c r="Q200" s="5">
        <f>_xlfn.RANK.EQ(VLOOKUP($A200,Rooke_Full_Seaosn[[Name]:[WHIP]], 16, FALSE),Rooke_Full_Seaosn[ERA],1)</f>
        <v>398</v>
      </c>
      <c r="R200" s="11">
        <f>_xlfn.RANK.EQ(VLOOKUP($A200,Rooke_Full_Seaosn[[Name]:[WHIP]], 17, FALSE),Rooke_Full_Seaosn[FIP],1)</f>
        <v>207</v>
      </c>
      <c r="S200" s="5">
        <f>_xlfn.RANK.EQ(VLOOKUP($A200,Rooke_Full_Seaosn[[Name]:[WHIP]], 18,FALSE),Rooke_Full_Seaosn[WAR],0)</f>
        <v>234</v>
      </c>
      <c r="T200" s="5">
        <f>_xlfn.RANK.EQ(VLOOKUP($A200,Rooke_Full_Seaosn[[Name]:[WHIP]], 19, FALSE),Rooke_Full_Seaosn[WAR/162],0)</f>
        <v>199</v>
      </c>
      <c r="U200" s="5">
        <f>_xlfn.RANK.EQ(VLOOKUP($A200,Rooke_Full_Seaosn[[Name]:[WHIP]], 20, FALSE),Rooke_Full_Seaosn[WHIP],1)</f>
        <v>274</v>
      </c>
      <c r="V2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290.12733744683533</v>
      </c>
    </row>
    <row r="201" spans="1:22" x14ac:dyDescent="0.45">
      <c r="A201" s="11" t="s">
        <v>911</v>
      </c>
      <c r="B201" s="11">
        <v>1943</v>
      </c>
      <c r="C201" s="11" t="str">
        <f>VLOOKUP(Table10[[#This Row],[Name]], Rooke_Full_Seaosn[[Name]:[Team]], 2, FALSE)</f>
        <v>CLE</v>
      </c>
      <c r="D201" s="11">
        <v>10</v>
      </c>
      <c r="E201" s="11">
        <v>10</v>
      </c>
      <c r="F201" s="12">
        <v>1</v>
      </c>
      <c r="G201" s="5">
        <f>_xlfn.RANK.EQ(VLOOKUP($A201,Rooke_Full_Seaosn[[Name]:[WHIP]], 6, FALSE),Rooke_Full_Seaosn[W],0)</f>
        <v>244</v>
      </c>
      <c r="H201" s="5">
        <f>_xlfn.RANK.EQ(VLOOKUP($A201,Rooke_Full_Seaosn[[Name]:[WHIP]], 7, FALSE),Rooke_Full_Seaosn[L],1)</f>
        <v>1512</v>
      </c>
      <c r="I201" s="11">
        <f>_xlfn.RANK.EQ(VLOOKUP($A201,Rooke_Full_Seaosn[[Name]:[WHIP]], 8, FALSE),Rooke_Full_Seaosn[SV],0)</f>
        <v>21</v>
      </c>
      <c r="J201" s="11">
        <f>_xlfn.RANK.EQ(VLOOKUP($A201,Rooke_Full_Seaosn[[Name]:[WHIP]], 9, FALSE),Rooke_Full_Seaosn[IP],0)</f>
        <v>158</v>
      </c>
      <c r="K201" s="5">
        <f>_xlfn.RANK.EQ(VLOOKUP($A201,Rooke_Full_Seaosn[[Name]:[WHIP]], 10, FALSE),Rooke_Full_Seaosn[SO],0)</f>
        <v>69</v>
      </c>
      <c r="L201" s="5">
        <f>_xlfn.RANK.EQ(VLOOKUP($A201,Rooke_Full_Seaosn[[Name]:[WHIP]], 11, FALSE),Rooke_Full_Seaosn[K/9],0)</f>
        <v>430</v>
      </c>
      <c r="M201" s="5">
        <f>_xlfn.RANK.EQ(VLOOKUP($A201,Rooke_Full_Seaosn[[Name]:[WHIP]], 12, FALSE),Rooke_Full_Seaosn[BB/9],1)</f>
        <v>1516</v>
      </c>
      <c r="N201" s="11">
        <f>_xlfn.RANK.EQ(VLOOKUP($A201,Rooke_Full_Seaosn[[Name]:[WHIP]], 13, FALSE),Rooke_Full_Seaosn[HR/9],1)</f>
        <v>28</v>
      </c>
      <c r="O201" s="5">
        <f>_xlfn.RANK.EQ(VLOOKUP($A201,Rooke_Full_Seaosn[[Name]:[WHIP]], 14, FALSE),Rooke_Full_Seaosn[AVG],1)</f>
        <v>41</v>
      </c>
      <c r="P201" s="11">
        <f>_xlfn.RANK.EQ(VLOOKUP($A201,Rooke_Full_Seaosn[[Name]:[WHIP]], 15, FALSE),Rooke_Full_Seaosn[BABIP],1)</f>
        <v>189</v>
      </c>
      <c r="Q201" s="5">
        <f>_xlfn.RANK.EQ(VLOOKUP($A201,Rooke_Full_Seaosn[[Name]:[WHIP]], 16, FALSE),Rooke_Full_Seaosn[ERA],1)</f>
        <v>207</v>
      </c>
      <c r="R201" s="11">
        <f>_xlfn.RANK.EQ(VLOOKUP($A201,Rooke_Full_Seaosn[[Name]:[WHIP]], 17, FALSE),Rooke_Full_Seaosn[FIP],1)</f>
        <v>94</v>
      </c>
      <c r="S201" s="5">
        <f>_xlfn.RANK.EQ(VLOOKUP($A201,Rooke_Full_Seaosn[[Name]:[WHIP]], 18,FALSE),Rooke_Full_Seaosn[WAR],0)</f>
        <v>165</v>
      </c>
      <c r="T201" s="5">
        <f>_xlfn.RANK.EQ(VLOOKUP($A201,Rooke_Full_Seaosn[[Name]:[WHIP]], 19, FALSE),Rooke_Full_Seaosn[WAR/162],0)</f>
        <v>463</v>
      </c>
      <c r="U201" s="5">
        <f>_xlfn.RANK.EQ(VLOOKUP($A201,Rooke_Full_Seaosn[[Name]:[WHIP]], 20, FALSE),Rooke_Full_Seaosn[WHIP],1)</f>
        <v>394</v>
      </c>
      <c r="V2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290.22002316375995</v>
      </c>
    </row>
    <row r="202" spans="1:22" x14ac:dyDescent="0.45">
      <c r="A202" s="11" t="s">
        <v>1121</v>
      </c>
      <c r="B202" s="11">
        <v>1927</v>
      </c>
      <c r="C202" s="11" t="str">
        <f>VLOOKUP(Table10[[#This Row],[Name]], Rooke_Full_Seaosn[[Name]:[Team]], 2, FALSE)</f>
        <v>WAS</v>
      </c>
      <c r="D202" s="11">
        <v>32</v>
      </c>
      <c r="E202" s="11">
        <v>25</v>
      </c>
      <c r="F202" s="12">
        <v>0.78125</v>
      </c>
      <c r="G202" s="5">
        <f>_xlfn.RANK.EQ(VLOOKUP($A202,Rooke_Full_Seaosn[[Name]:[WHIP]], 6, FALSE),Rooke_Full_Seaosn[W],0)</f>
        <v>25</v>
      </c>
      <c r="H202" s="5">
        <f>_xlfn.RANK.EQ(VLOOKUP($A202,Rooke_Full_Seaosn[[Name]:[WHIP]], 7, FALSE),Rooke_Full_Seaosn[L],1)</f>
        <v>1209</v>
      </c>
      <c r="I202" s="11">
        <f>_xlfn.RANK.EQ(VLOOKUP($A202,Rooke_Full_Seaosn[[Name]:[WHIP]], 8, FALSE),Rooke_Full_Seaosn[SV],0)</f>
        <v>225</v>
      </c>
      <c r="J202" s="11">
        <f>_xlfn.RANK.EQ(VLOOKUP($A202,Rooke_Full_Seaosn[[Name]:[WHIP]], 9, FALSE),Rooke_Full_Seaosn[IP],0)</f>
        <v>45</v>
      </c>
      <c r="K202" s="5">
        <f>_xlfn.RANK.EQ(VLOOKUP($A202,Rooke_Full_Seaosn[[Name]:[WHIP]], 10, FALSE),Rooke_Full_Seaosn[SO],0)</f>
        <v>293</v>
      </c>
      <c r="L202" s="5">
        <f>_xlfn.RANK.EQ(VLOOKUP($A202,Rooke_Full_Seaosn[[Name]:[WHIP]], 11, FALSE),Rooke_Full_Seaosn[K/9],0)</f>
        <v>1294</v>
      </c>
      <c r="M202" s="5">
        <f>_xlfn.RANK.EQ(VLOOKUP($A202,Rooke_Full_Seaosn[[Name]:[WHIP]], 12, FALSE),Rooke_Full_Seaosn[BB/9],1)</f>
        <v>540</v>
      </c>
      <c r="N202" s="11">
        <f>_xlfn.RANK.EQ(VLOOKUP($A202,Rooke_Full_Seaosn[[Name]:[WHIP]], 13, FALSE),Rooke_Full_Seaosn[HR/9],1)</f>
        <v>69</v>
      </c>
      <c r="O202" s="5">
        <f>_xlfn.RANK.EQ(VLOOKUP($A202,Rooke_Full_Seaosn[[Name]:[WHIP]], 14, FALSE),Rooke_Full_Seaosn[AVG],1)</f>
        <v>381</v>
      </c>
      <c r="P202" s="11">
        <f>_xlfn.RANK.EQ(VLOOKUP($A202,Rooke_Full_Seaosn[[Name]:[WHIP]], 15, FALSE),Rooke_Full_Seaosn[BABIP],1)</f>
        <v>366</v>
      </c>
      <c r="Q202" s="5">
        <f>_xlfn.RANK.EQ(VLOOKUP($A202,Rooke_Full_Seaosn[[Name]:[WHIP]], 16, FALSE),Rooke_Full_Seaosn[ERA],1)</f>
        <v>487</v>
      </c>
      <c r="R202" s="11">
        <f>_xlfn.RANK.EQ(VLOOKUP($A202,Rooke_Full_Seaosn[[Name]:[WHIP]], 17, FALSE),Rooke_Full_Seaosn[FIP],1)</f>
        <v>248</v>
      </c>
      <c r="S202" s="5">
        <f>_xlfn.RANK.EQ(VLOOKUP($A202,Rooke_Full_Seaosn[[Name]:[WHIP]], 18,FALSE),Rooke_Full_Seaosn[WAR],0)</f>
        <v>39</v>
      </c>
      <c r="T202" s="5">
        <f>_xlfn.RANK.EQ(VLOOKUP($A202,Rooke_Full_Seaosn[[Name]:[WHIP]], 19, FALSE),Rooke_Full_Seaosn[WAR/162],0)</f>
        <v>279</v>
      </c>
      <c r="U202" s="5">
        <f>_xlfn.RANK.EQ(VLOOKUP($A202,Rooke_Full_Seaosn[[Name]:[WHIP]], 20, FALSE),Rooke_Full_Seaosn[WHIP],1)</f>
        <v>340</v>
      </c>
      <c r="V2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290.27949778092142</v>
      </c>
    </row>
    <row r="203" spans="1:22" x14ac:dyDescent="0.45">
      <c r="A203" s="11" t="s">
        <v>885</v>
      </c>
      <c r="B203" s="11">
        <v>1978</v>
      </c>
      <c r="C203" s="11" t="str">
        <f>VLOOKUP(Table10[[#This Row],[Name]], Rooke_Full_Seaosn[[Name]:[Team]], 2, FALSE)</f>
        <v>BOS</v>
      </c>
      <c r="D203" s="11">
        <v>35</v>
      </c>
      <c r="E203" s="11">
        <v>27</v>
      </c>
      <c r="F203" s="12">
        <v>0.77142857142857146</v>
      </c>
      <c r="G203" s="5">
        <f>_xlfn.RANK.EQ(VLOOKUP($A203,Rooke_Full_Seaosn[[Name]:[WHIP]], 6, FALSE),Rooke_Full_Seaosn[W],0)</f>
        <v>503</v>
      </c>
      <c r="H203" s="5">
        <f>_xlfn.RANK.EQ(VLOOKUP($A203,Rooke_Full_Seaosn[[Name]:[WHIP]], 7, FALSE),Rooke_Full_Seaosn[L],1)</f>
        <v>298</v>
      </c>
      <c r="I203" s="11">
        <f>_xlfn.RANK.EQ(VLOOKUP($A203,Rooke_Full_Seaosn[[Name]:[WHIP]], 8, FALSE),Rooke_Full_Seaosn[SV],0)</f>
        <v>225</v>
      </c>
      <c r="J203" s="11">
        <f>_xlfn.RANK.EQ(VLOOKUP($A203,Rooke_Full_Seaosn[[Name]:[WHIP]], 9, FALSE),Rooke_Full_Seaosn[IP],0)</f>
        <v>911</v>
      </c>
      <c r="K203" s="5">
        <f>_xlfn.RANK.EQ(VLOOKUP($A203,Rooke_Full_Seaosn[[Name]:[WHIP]], 10, FALSE),Rooke_Full_Seaosn[SO],0)</f>
        <v>1187</v>
      </c>
      <c r="L203" s="5">
        <f>_xlfn.RANK.EQ(VLOOKUP($A203,Rooke_Full_Seaosn[[Name]:[WHIP]], 11, FALSE),Rooke_Full_Seaosn[K/9],0)</f>
        <v>1267</v>
      </c>
      <c r="M203" s="5">
        <f>_xlfn.RANK.EQ(VLOOKUP($A203,Rooke_Full_Seaosn[[Name]:[WHIP]], 12, FALSE),Rooke_Full_Seaosn[BB/9],1)</f>
        <v>22</v>
      </c>
      <c r="N203" s="11">
        <f>_xlfn.RANK.EQ(VLOOKUP($A203,Rooke_Full_Seaosn[[Name]:[WHIP]], 13, FALSE),Rooke_Full_Seaosn[HR/9],1)</f>
        <v>203</v>
      </c>
      <c r="O203" s="5">
        <f>_xlfn.RANK.EQ(VLOOKUP($A203,Rooke_Full_Seaosn[[Name]:[WHIP]], 14, FALSE),Rooke_Full_Seaosn[AVG],1)</f>
        <v>1175</v>
      </c>
      <c r="P203" s="11">
        <f>_xlfn.RANK.EQ(VLOOKUP($A203,Rooke_Full_Seaosn[[Name]:[WHIP]], 15, FALSE),Rooke_Full_Seaosn[BABIP],1)</f>
        <v>1176</v>
      </c>
      <c r="Q203" s="5">
        <f>_xlfn.RANK.EQ(VLOOKUP($A203,Rooke_Full_Seaosn[[Name]:[WHIP]], 16, FALSE),Rooke_Full_Seaosn[ERA],1)</f>
        <v>176</v>
      </c>
      <c r="R203" s="11">
        <f>_xlfn.RANK.EQ(VLOOKUP($A203,Rooke_Full_Seaosn[[Name]:[WHIP]], 17, FALSE),Rooke_Full_Seaosn[FIP],1)</f>
        <v>49</v>
      </c>
      <c r="S203" s="5">
        <f>_xlfn.RANK.EQ(VLOOKUP($A203,Rooke_Full_Seaosn[[Name]:[WHIP]], 18,FALSE),Rooke_Full_Seaosn[WAR],0)</f>
        <v>256</v>
      </c>
      <c r="T203" s="5">
        <f>_xlfn.RANK.EQ(VLOOKUP($A203,Rooke_Full_Seaosn[[Name]:[WHIP]], 19, FALSE),Rooke_Full_Seaosn[WAR/162],0)</f>
        <v>61</v>
      </c>
      <c r="U203" s="5">
        <f>_xlfn.RANK.EQ(VLOOKUP($A203,Rooke_Full_Seaosn[[Name]:[WHIP]], 20, FALSE),Rooke_Full_Seaosn[WHIP],1)</f>
        <v>271</v>
      </c>
      <c r="V2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290.90580587014881</v>
      </c>
    </row>
    <row r="204" spans="1:22" x14ac:dyDescent="0.45">
      <c r="A204" s="11" t="s">
        <v>443</v>
      </c>
      <c r="B204" s="11">
        <v>2016</v>
      </c>
      <c r="C204" s="11" t="str">
        <f>VLOOKUP(Table10[[#This Row],[Name]], Rooke_Full_Seaosn[[Name]:[Team]], 2, FALSE)</f>
        <v>PIT</v>
      </c>
      <c r="D204" s="11">
        <v>33</v>
      </c>
      <c r="E204" s="11">
        <v>23</v>
      </c>
      <c r="F204" s="12">
        <v>0.69696969696969702</v>
      </c>
      <c r="G204" s="5">
        <f>_xlfn.RANK.EQ(VLOOKUP($A204,Rooke_Full_Seaosn[[Name]:[WHIP]], 6, FALSE),Rooke_Full_Seaosn[W],0)</f>
        <v>889</v>
      </c>
      <c r="H204" s="5">
        <f>_xlfn.RANK.EQ(VLOOKUP($A204,Rooke_Full_Seaosn[[Name]:[WHIP]], 7, FALSE),Rooke_Full_Seaosn[L],1)</f>
        <v>298</v>
      </c>
      <c r="I204" s="11">
        <f>_xlfn.RANK.EQ(VLOOKUP($A204,Rooke_Full_Seaosn[[Name]:[WHIP]], 8, FALSE),Rooke_Full_Seaosn[SV],0)</f>
        <v>225</v>
      </c>
      <c r="J204" s="11">
        <f>_xlfn.RANK.EQ(VLOOKUP($A204,Rooke_Full_Seaosn[[Name]:[WHIP]], 9, FALSE),Rooke_Full_Seaosn[IP],0)</f>
        <v>824</v>
      </c>
      <c r="K204" s="5">
        <f>_xlfn.RANK.EQ(VLOOKUP($A204,Rooke_Full_Seaosn[[Name]:[WHIP]], 10, FALSE),Rooke_Full_Seaosn[SO],0)</f>
        <v>464</v>
      </c>
      <c r="L204" s="5">
        <f>_xlfn.RANK.EQ(VLOOKUP($A204,Rooke_Full_Seaosn[[Name]:[WHIP]], 11, FALSE),Rooke_Full_Seaosn[K/9],0)</f>
        <v>324</v>
      </c>
      <c r="M204" s="5">
        <f>_xlfn.RANK.EQ(VLOOKUP($A204,Rooke_Full_Seaosn[[Name]:[WHIP]], 12, FALSE),Rooke_Full_Seaosn[BB/9],1)</f>
        <v>27</v>
      </c>
      <c r="N204" s="11">
        <f>_xlfn.RANK.EQ(VLOOKUP($A204,Rooke_Full_Seaosn[[Name]:[WHIP]], 13, FALSE),Rooke_Full_Seaosn[HR/9],1)</f>
        <v>1181</v>
      </c>
      <c r="O204" s="5">
        <f>_xlfn.RANK.EQ(VLOOKUP($A204,Rooke_Full_Seaosn[[Name]:[WHIP]], 14, FALSE),Rooke_Full_Seaosn[AVG],1)</f>
        <v>625</v>
      </c>
      <c r="P204" s="11">
        <f>_xlfn.RANK.EQ(VLOOKUP($A204,Rooke_Full_Seaosn[[Name]:[WHIP]], 15, FALSE),Rooke_Full_Seaosn[BABIP],1)</f>
        <v>911</v>
      </c>
      <c r="Q204" s="5">
        <f>_xlfn.RANK.EQ(VLOOKUP($A204,Rooke_Full_Seaosn[[Name]:[WHIP]], 16, FALSE),Rooke_Full_Seaosn[ERA],1)</f>
        <v>387</v>
      </c>
      <c r="R204" s="11">
        <f>_xlfn.RANK.EQ(VLOOKUP($A204,Rooke_Full_Seaosn[[Name]:[WHIP]], 17, FALSE),Rooke_Full_Seaosn[FIP],1)</f>
        <v>411</v>
      </c>
      <c r="S204" s="5">
        <f>_xlfn.RANK.EQ(VLOOKUP($A204,Rooke_Full_Seaosn[[Name]:[WHIP]], 18,FALSE),Rooke_Full_Seaosn[WAR],0)</f>
        <v>484</v>
      </c>
      <c r="T204" s="5">
        <f>_xlfn.RANK.EQ(VLOOKUP($A204,Rooke_Full_Seaosn[[Name]:[WHIP]], 19, FALSE),Rooke_Full_Seaosn[WAR/162],0)</f>
        <v>344</v>
      </c>
      <c r="U204" s="5">
        <f>_xlfn.RANK.EQ(VLOOKUP($A204,Rooke_Full_Seaosn[[Name]:[WHIP]], 20, FALSE),Rooke_Full_Seaosn[WHIP],1)</f>
        <v>104</v>
      </c>
      <c r="V2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291.9828145349635</v>
      </c>
    </row>
    <row r="205" spans="1:22" x14ac:dyDescent="0.45">
      <c r="A205" s="11" t="s">
        <v>1373</v>
      </c>
      <c r="B205" s="11">
        <v>2009</v>
      </c>
      <c r="C205" s="11" t="str">
        <f>VLOOKUP(Table10[[#This Row],[Name]], Rooke_Full_Seaosn[[Name]:[Team]], 2, FALSE)</f>
        <v>OAK</v>
      </c>
      <c r="D205" s="11">
        <v>17</v>
      </c>
      <c r="E205" s="11">
        <v>10</v>
      </c>
      <c r="F205" s="12">
        <v>0.58823529411764708</v>
      </c>
      <c r="G205" s="5">
        <f>_xlfn.RANK.EQ(VLOOKUP($A205,Rooke_Full_Seaosn[[Name]:[WHIP]], 6, FALSE),Rooke_Full_Seaosn[W],0)</f>
        <v>244</v>
      </c>
      <c r="H205" s="5">
        <f>_xlfn.RANK.EQ(VLOOKUP($A205,Rooke_Full_Seaosn[[Name]:[WHIP]], 7, FALSE),Rooke_Full_Seaosn[L],1)</f>
        <v>1442</v>
      </c>
      <c r="I205" s="11">
        <f>_xlfn.RANK.EQ(VLOOKUP($A205,Rooke_Full_Seaosn[[Name]:[WHIP]], 8, FALSE),Rooke_Full_Seaosn[SV],0)</f>
        <v>225</v>
      </c>
      <c r="J205" s="11">
        <f>_xlfn.RANK.EQ(VLOOKUP($A205,Rooke_Full_Seaosn[[Name]:[WHIP]], 9, FALSE),Rooke_Full_Seaosn[IP],0)</f>
        <v>295</v>
      </c>
      <c r="K205" s="5">
        <f>_xlfn.RANK.EQ(VLOOKUP($A205,Rooke_Full_Seaosn[[Name]:[WHIP]], 10, FALSE),Rooke_Full_Seaosn[SO],0)</f>
        <v>74</v>
      </c>
      <c r="L205" s="5">
        <f>_xlfn.RANK.EQ(VLOOKUP($A205,Rooke_Full_Seaosn[[Name]:[WHIP]], 11, FALSE),Rooke_Full_Seaosn[K/9],0)</f>
        <v>260</v>
      </c>
      <c r="M205" s="5">
        <f>_xlfn.RANK.EQ(VLOOKUP($A205,Rooke_Full_Seaosn[[Name]:[WHIP]], 12, FALSE),Rooke_Full_Seaosn[BB/9],1)</f>
        <v>216</v>
      </c>
      <c r="N205" s="11">
        <f>_xlfn.RANK.EQ(VLOOKUP($A205,Rooke_Full_Seaosn[[Name]:[WHIP]], 13, FALSE),Rooke_Full_Seaosn[HR/9],1)</f>
        <v>1073</v>
      </c>
      <c r="O205" s="5">
        <f>_xlfn.RANK.EQ(VLOOKUP($A205,Rooke_Full_Seaosn[[Name]:[WHIP]], 14, FALSE),Rooke_Full_Seaosn[AVG],1)</f>
        <v>947</v>
      </c>
      <c r="P205" s="11">
        <f>_xlfn.RANK.EQ(VLOOKUP($A205,Rooke_Full_Seaosn[[Name]:[WHIP]], 15, FALSE),Rooke_Full_Seaosn[BABIP],1)</f>
        <v>1342</v>
      </c>
      <c r="Q205" s="5">
        <f>_xlfn.RANK.EQ(VLOOKUP($A205,Rooke_Full_Seaosn[[Name]:[WHIP]], 16, FALSE),Rooke_Full_Seaosn[ERA],1)</f>
        <v>796</v>
      </c>
      <c r="R205" s="11">
        <f>_xlfn.RANK.EQ(VLOOKUP($A205,Rooke_Full_Seaosn[[Name]:[WHIP]], 17, FALSE),Rooke_Full_Seaosn[FIP],1)</f>
        <v>395</v>
      </c>
      <c r="S205" s="5">
        <f>_xlfn.RANK.EQ(VLOOKUP($A205,Rooke_Full_Seaosn[[Name]:[WHIP]], 18,FALSE),Rooke_Full_Seaosn[WAR],0)</f>
        <v>63</v>
      </c>
      <c r="T205" s="5">
        <f>_xlfn.RANK.EQ(VLOOKUP($A205,Rooke_Full_Seaosn[[Name]:[WHIP]], 19, FALSE),Rooke_Full_Seaosn[WAR/162],0)</f>
        <v>145</v>
      </c>
      <c r="U205" s="5">
        <f>_xlfn.RANK.EQ(VLOOKUP($A205,Rooke_Full_Seaosn[[Name]:[WHIP]], 20, FALSE),Rooke_Full_Seaosn[WHIP],1)</f>
        <v>489</v>
      </c>
      <c r="V2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294.5977572798397</v>
      </c>
    </row>
    <row r="206" spans="1:22" x14ac:dyDescent="0.45">
      <c r="A206" s="11" t="s">
        <v>634</v>
      </c>
      <c r="B206" s="11">
        <v>2013</v>
      </c>
      <c r="C206" s="11" t="str">
        <f>VLOOKUP(Table10[[#This Row],[Name]], Rooke_Full_Seaosn[[Name]:[Team]], 2, FALSE)</f>
        <v>PIT</v>
      </c>
      <c r="D206" s="11">
        <v>8</v>
      </c>
      <c r="E206" s="11">
        <v>8</v>
      </c>
      <c r="F206" s="12">
        <v>1</v>
      </c>
      <c r="G206" s="5">
        <f>_xlfn.RANK.EQ(VLOOKUP($A206,Rooke_Full_Seaosn[[Name]:[WHIP]], 6, FALSE),Rooke_Full_Seaosn[W],0)</f>
        <v>320</v>
      </c>
      <c r="H206" s="5">
        <f>_xlfn.RANK.EQ(VLOOKUP($A206,Rooke_Full_Seaosn[[Name]:[WHIP]], 7, FALSE),Rooke_Full_Seaosn[L],1)</f>
        <v>885</v>
      </c>
      <c r="I206" s="11">
        <f>_xlfn.RANK.EQ(VLOOKUP($A206,Rooke_Full_Seaosn[[Name]:[WHIP]], 8, FALSE),Rooke_Full_Seaosn[SV],0)</f>
        <v>225</v>
      </c>
      <c r="J206" s="11">
        <f>_xlfn.RANK.EQ(VLOOKUP($A206,Rooke_Full_Seaosn[[Name]:[WHIP]], 9, FALSE),Rooke_Full_Seaosn[IP],0)</f>
        <v>706</v>
      </c>
      <c r="K206" s="5">
        <f>_xlfn.RANK.EQ(VLOOKUP($A206,Rooke_Full_Seaosn[[Name]:[WHIP]], 10, FALSE),Rooke_Full_Seaosn[SO],0)</f>
        <v>326</v>
      </c>
      <c r="L206" s="5">
        <f>_xlfn.RANK.EQ(VLOOKUP($A206,Rooke_Full_Seaosn[[Name]:[WHIP]], 11, FALSE),Rooke_Full_Seaosn[K/9],0)</f>
        <v>267</v>
      </c>
      <c r="M206" s="5">
        <f>_xlfn.RANK.EQ(VLOOKUP($A206,Rooke_Full_Seaosn[[Name]:[WHIP]], 12, FALSE),Rooke_Full_Seaosn[BB/9],1)</f>
        <v>156</v>
      </c>
      <c r="N206" s="11">
        <f>_xlfn.RANK.EQ(VLOOKUP($A206,Rooke_Full_Seaosn[[Name]:[WHIP]], 13, FALSE),Rooke_Full_Seaosn[HR/9],1)</f>
        <v>415</v>
      </c>
      <c r="O206" s="5">
        <f>_xlfn.RANK.EQ(VLOOKUP($A206,Rooke_Full_Seaosn[[Name]:[WHIP]], 14, FALSE),Rooke_Full_Seaosn[AVG],1)</f>
        <v>632</v>
      </c>
      <c r="P206" s="11">
        <f>_xlfn.RANK.EQ(VLOOKUP($A206,Rooke_Full_Seaosn[[Name]:[WHIP]], 15, FALSE),Rooke_Full_Seaosn[BABIP],1)</f>
        <v>1325</v>
      </c>
      <c r="Q206" s="5">
        <f>_xlfn.RANK.EQ(VLOOKUP($A206,Rooke_Full_Seaosn[[Name]:[WHIP]], 16, FALSE),Rooke_Full_Seaosn[ERA],1)</f>
        <v>301</v>
      </c>
      <c r="R206" s="11">
        <f>_xlfn.RANK.EQ(VLOOKUP($A206,Rooke_Full_Seaosn[[Name]:[WHIP]], 17, FALSE),Rooke_Full_Seaosn[FIP],1)</f>
        <v>58</v>
      </c>
      <c r="S206" s="5">
        <f>_xlfn.RANK.EQ(VLOOKUP($A206,Rooke_Full_Seaosn[[Name]:[WHIP]], 18,FALSE),Rooke_Full_Seaosn[WAR],0)</f>
        <v>273</v>
      </c>
      <c r="T206" s="5">
        <f>_xlfn.RANK.EQ(VLOOKUP($A206,Rooke_Full_Seaosn[[Name]:[WHIP]], 19, FALSE),Rooke_Full_Seaosn[WAR/162],0)</f>
        <v>141</v>
      </c>
      <c r="U206" s="5">
        <f>_xlfn.RANK.EQ(VLOOKUP($A206,Rooke_Full_Seaosn[[Name]:[WHIP]], 20, FALSE),Rooke_Full_Seaosn[WHIP],1)</f>
        <v>178</v>
      </c>
      <c r="V2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295.12310024258591</v>
      </c>
    </row>
    <row r="207" spans="1:22" x14ac:dyDescent="0.45">
      <c r="A207" s="11" t="s">
        <v>1043</v>
      </c>
      <c r="B207" s="11">
        <v>1931</v>
      </c>
      <c r="C207" s="11" t="str">
        <f>VLOOKUP(Table10[[#This Row],[Name]], Rooke_Full_Seaosn[[Name]:[Team]], 2, FALSE)</f>
        <v>STL</v>
      </c>
      <c r="D207" s="11">
        <v>26</v>
      </c>
      <c r="E207" s="11">
        <v>26</v>
      </c>
      <c r="F207" s="12">
        <v>1</v>
      </c>
      <c r="G207" s="5">
        <f>_xlfn.RANK.EQ(VLOOKUP($A207,Rooke_Full_Seaosn[[Name]:[WHIP]], 6, FALSE),Rooke_Full_Seaosn[W],0)</f>
        <v>25</v>
      </c>
      <c r="H207" s="5">
        <f>_xlfn.RANK.EQ(VLOOKUP($A207,Rooke_Full_Seaosn[[Name]:[WHIP]], 7, FALSE),Rooke_Full_Seaosn[L],1)</f>
        <v>1060</v>
      </c>
      <c r="I207" s="11">
        <f>_xlfn.RANK.EQ(VLOOKUP($A207,Rooke_Full_Seaosn[[Name]:[WHIP]], 8, FALSE),Rooke_Full_Seaosn[SV],0)</f>
        <v>44</v>
      </c>
      <c r="J207" s="11">
        <f>_xlfn.RANK.EQ(VLOOKUP($A207,Rooke_Full_Seaosn[[Name]:[WHIP]], 9, FALSE),Rooke_Full_Seaosn[IP],0)</f>
        <v>118</v>
      </c>
      <c r="K207" s="5">
        <f>_xlfn.RANK.EQ(VLOOKUP($A207,Rooke_Full_Seaosn[[Name]:[WHIP]], 10, FALSE),Rooke_Full_Seaosn[SO],0)</f>
        <v>132</v>
      </c>
      <c r="L207" s="5">
        <f>_xlfn.RANK.EQ(VLOOKUP($A207,Rooke_Full_Seaosn[[Name]:[WHIP]], 11, FALSE),Rooke_Full_Seaosn[K/9],0)</f>
        <v>740</v>
      </c>
      <c r="M207" s="5">
        <f>_xlfn.RANK.EQ(VLOOKUP($A207,Rooke_Full_Seaosn[[Name]:[WHIP]], 12, FALSE),Rooke_Full_Seaosn[BB/9],1)</f>
        <v>457</v>
      </c>
      <c r="N207" s="11">
        <f>_xlfn.RANK.EQ(VLOOKUP($A207,Rooke_Full_Seaosn[[Name]:[WHIP]], 13, FALSE),Rooke_Full_Seaosn[HR/9],1)</f>
        <v>214</v>
      </c>
      <c r="O207" s="5">
        <f>_xlfn.RANK.EQ(VLOOKUP($A207,Rooke_Full_Seaosn[[Name]:[WHIP]], 14, FALSE),Rooke_Full_Seaosn[AVG],1)</f>
        <v>1141</v>
      </c>
      <c r="P207" s="11">
        <f>_xlfn.RANK.EQ(VLOOKUP($A207,Rooke_Full_Seaosn[[Name]:[WHIP]], 15, FALSE),Rooke_Full_Seaosn[BABIP],1)</f>
        <v>1400</v>
      </c>
      <c r="Q207" s="5">
        <f>_xlfn.RANK.EQ(VLOOKUP($A207,Rooke_Full_Seaosn[[Name]:[WHIP]], 16, FALSE),Rooke_Full_Seaosn[ERA],1)</f>
        <v>381</v>
      </c>
      <c r="R207" s="11">
        <f>_xlfn.RANK.EQ(VLOOKUP($A207,Rooke_Full_Seaosn[[Name]:[WHIP]], 17, FALSE),Rooke_Full_Seaosn[FIP],1)</f>
        <v>214</v>
      </c>
      <c r="S207" s="5">
        <f>_xlfn.RANK.EQ(VLOOKUP($A207,Rooke_Full_Seaosn[[Name]:[WHIP]], 18,FALSE),Rooke_Full_Seaosn[WAR],0)</f>
        <v>53</v>
      </c>
      <c r="T207" s="5">
        <f>_xlfn.RANK.EQ(VLOOKUP($A207,Rooke_Full_Seaosn[[Name]:[WHIP]], 19, FALSE),Rooke_Full_Seaosn[WAR/162],0)</f>
        <v>235</v>
      </c>
      <c r="U207" s="5">
        <f>_xlfn.RANK.EQ(VLOOKUP($A207,Rooke_Full_Seaosn[[Name]:[WHIP]], 20, FALSE),Rooke_Full_Seaosn[WHIP],1)</f>
        <v>789</v>
      </c>
      <c r="V2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295.36559629916565</v>
      </c>
    </row>
    <row r="208" spans="1:22" x14ac:dyDescent="0.45">
      <c r="A208" s="11" t="s">
        <v>278</v>
      </c>
      <c r="B208" s="11">
        <v>2015</v>
      </c>
      <c r="C208" s="11" t="str">
        <f>VLOOKUP(Table10[[#This Row],[Name]], Rooke_Full_Seaosn[[Name]:[Team]], 2, FALSE)</f>
        <v>MIN</v>
      </c>
      <c r="D208" s="11">
        <v>31</v>
      </c>
      <c r="E208" s="11">
        <v>31</v>
      </c>
      <c r="F208" s="12">
        <v>1</v>
      </c>
      <c r="G208" s="5">
        <f>_xlfn.RANK.EQ(VLOOKUP($A208,Rooke_Full_Seaosn[[Name]:[WHIP]], 6, FALSE),Rooke_Full_Seaosn[W],0)</f>
        <v>889</v>
      </c>
      <c r="H208" s="5">
        <f>_xlfn.RANK.EQ(VLOOKUP($A208,Rooke_Full_Seaosn[[Name]:[WHIP]], 7, FALSE),Rooke_Full_Seaosn[L],1)</f>
        <v>7</v>
      </c>
      <c r="I208" s="11">
        <f>_xlfn.RANK.EQ(VLOOKUP($A208,Rooke_Full_Seaosn[[Name]:[WHIP]], 8, FALSE),Rooke_Full_Seaosn[SV],0)</f>
        <v>225</v>
      </c>
      <c r="J208" s="11">
        <f>_xlfn.RANK.EQ(VLOOKUP($A208,Rooke_Full_Seaosn[[Name]:[WHIP]], 9, FALSE),Rooke_Full_Seaosn[IP],0)</f>
        <v>1447</v>
      </c>
      <c r="K208" s="5">
        <f>_xlfn.RANK.EQ(VLOOKUP($A208,Rooke_Full_Seaosn[[Name]:[WHIP]], 10, FALSE),Rooke_Full_Seaosn[SO],0)</f>
        <v>966</v>
      </c>
      <c r="L208" s="5">
        <f>_xlfn.RANK.EQ(VLOOKUP($A208,Rooke_Full_Seaosn[[Name]:[WHIP]], 11, FALSE),Rooke_Full_Seaosn[K/9],0)</f>
        <v>187</v>
      </c>
      <c r="M208" s="5">
        <f>_xlfn.RANK.EQ(VLOOKUP($A208,Rooke_Full_Seaosn[[Name]:[WHIP]], 12, FALSE),Rooke_Full_Seaosn[BB/9],1)</f>
        <v>672</v>
      </c>
      <c r="N208" s="11">
        <f>_xlfn.RANK.EQ(VLOOKUP($A208,Rooke_Full_Seaosn[[Name]:[WHIP]], 13, FALSE),Rooke_Full_Seaosn[HR/9],1)</f>
        <v>520</v>
      </c>
      <c r="O208" s="5">
        <f>_xlfn.RANK.EQ(VLOOKUP($A208,Rooke_Full_Seaosn[[Name]:[WHIP]], 14, FALSE),Rooke_Full_Seaosn[AVG],1)</f>
        <v>702</v>
      </c>
      <c r="P208" s="11">
        <f>_xlfn.RANK.EQ(VLOOKUP($A208,Rooke_Full_Seaosn[[Name]:[WHIP]], 15, FALSE),Rooke_Full_Seaosn[BABIP],1)</f>
        <v>1418</v>
      </c>
      <c r="Q208" s="5">
        <f>_xlfn.RANK.EQ(VLOOKUP($A208,Rooke_Full_Seaosn[[Name]:[WHIP]], 16, FALSE),Rooke_Full_Seaosn[ERA],1)</f>
        <v>249</v>
      </c>
      <c r="R208" s="11">
        <f>_xlfn.RANK.EQ(VLOOKUP($A208,Rooke_Full_Seaosn[[Name]:[WHIP]], 17, FALSE),Rooke_Full_Seaosn[FIP],1)</f>
        <v>142</v>
      </c>
      <c r="S208" s="5">
        <f>_xlfn.RANK.EQ(VLOOKUP($A208,Rooke_Full_Seaosn[[Name]:[WHIP]], 18,FALSE),Rooke_Full_Seaosn[WAR],0)</f>
        <v>674</v>
      </c>
      <c r="T208" s="5">
        <f>_xlfn.RANK.EQ(VLOOKUP($A208,Rooke_Full_Seaosn[[Name]:[WHIP]], 19, FALSE),Rooke_Full_Seaosn[WAR/162],0)</f>
        <v>105</v>
      </c>
      <c r="U208" s="5">
        <f>_xlfn.RANK.EQ(VLOOKUP($A208,Rooke_Full_Seaosn[[Name]:[WHIP]], 20, FALSE),Rooke_Full_Seaosn[WHIP],1)</f>
        <v>561</v>
      </c>
      <c r="V2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296.45148645468259</v>
      </c>
    </row>
    <row r="209" spans="1:22" x14ac:dyDescent="0.45">
      <c r="A209" s="11" t="s">
        <v>143</v>
      </c>
      <c r="B209" s="11">
        <v>2019</v>
      </c>
      <c r="C209" s="11" t="str">
        <f>VLOOKUP(Table10[[#This Row],[Name]], Rooke_Full_Seaosn[[Name]:[Team]], 2, FALSE)</f>
        <v>- - -</v>
      </c>
      <c r="D209" s="11">
        <v>14</v>
      </c>
      <c r="E209" s="11">
        <v>14</v>
      </c>
      <c r="F209" s="12">
        <v>1</v>
      </c>
      <c r="G209" s="5">
        <f>_xlfn.RANK.EQ(VLOOKUP($A209,Rooke_Full_Seaosn[[Name]:[WHIP]], 6, FALSE),Rooke_Full_Seaosn[W],0)</f>
        <v>1282</v>
      </c>
      <c r="H209" s="5">
        <f>_xlfn.RANK.EQ(VLOOKUP($A209,Rooke_Full_Seaosn[[Name]:[WHIP]], 7, FALSE),Rooke_Full_Seaosn[L],1)</f>
        <v>695</v>
      </c>
      <c r="I209" s="11">
        <f>_xlfn.RANK.EQ(VLOOKUP($A209,Rooke_Full_Seaosn[[Name]:[WHIP]], 8, FALSE),Rooke_Full_Seaosn[SV],0)</f>
        <v>225</v>
      </c>
      <c r="J209" s="11">
        <f>_xlfn.RANK.EQ(VLOOKUP($A209,Rooke_Full_Seaosn[[Name]:[WHIP]], 9, FALSE),Rooke_Full_Seaosn[IP],0)</f>
        <v>1115</v>
      </c>
      <c r="K209" s="5">
        <f>_xlfn.RANK.EQ(VLOOKUP($A209,Rooke_Full_Seaosn[[Name]:[WHIP]], 10, FALSE),Rooke_Full_Seaosn[SO],0)</f>
        <v>364</v>
      </c>
      <c r="L209" s="5">
        <f>_xlfn.RANK.EQ(VLOOKUP($A209,Rooke_Full_Seaosn[[Name]:[WHIP]], 11, FALSE),Rooke_Full_Seaosn[K/9],0)</f>
        <v>21</v>
      </c>
      <c r="M209" s="5">
        <f>_xlfn.RANK.EQ(VLOOKUP($A209,Rooke_Full_Seaosn[[Name]:[WHIP]], 12, FALSE),Rooke_Full_Seaosn[BB/9],1)</f>
        <v>1219</v>
      </c>
      <c r="N209" s="11">
        <f>_xlfn.RANK.EQ(VLOOKUP($A209,Rooke_Full_Seaosn[[Name]:[WHIP]], 13, FALSE),Rooke_Full_Seaosn[HR/9],1)</f>
        <v>893</v>
      </c>
      <c r="O209" s="5">
        <f>_xlfn.RANK.EQ(VLOOKUP($A209,Rooke_Full_Seaosn[[Name]:[WHIP]], 14, FALSE),Rooke_Full_Seaosn[AVG],1)</f>
        <v>103</v>
      </c>
      <c r="P209" s="11">
        <f>_xlfn.RANK.EQ(VLOOKUP($A209,Rooke_Full_Seaosn[[Name]:[WHIP]], 15, FALSE),Rooke_Full_Seaosn[BABIP],1)</f>
        <v>859</v>
      </c>
      <c r="Q209" s="5">
        <f>_xlfn.RANK.EQ(VLOOKUP($A209,Rooke_Full_Seaosn[[Name]:[WHIP]], 16, FALSE),Rooke_Full_Seaosn[ERA],1)</f>
        <v>140</v>
      </c>
      <c r="R209" s="11">
        <f>_xlfn.RANK.EQ(VLOOKUP($A209,Rooke_Full_Seaosn[[Name]:[WHIP]], 17, FALSE),Rooke_Full_Seaosn[FIP],1)</f>
        <v>340</v>
      </c>
      <c r="S209" s="5">
        <f>_xlfn.RANK.EQ(VLOOKUP($A209,Rooke_Full_Seaosn[[Name]:[WHIP]], 18,FALSE),Rooke_Full_Seaosn[WAR],0)</f>
        <v>558</v>
      </c>
      <c r="T209" s="5">
        <f>_xlfn.RANK.EQ(VLOOKUP($A209,Rooke_Full_Seaosn[[Name]:[WHIP]], 19, FALSE),Rooke_Full_Seaosn[WAR/162],0)</f>
        <v>259</v>
      </c>
      <c r="U209" s="5">
        <f>_xlfn.RANK.EQ(VLOOKUP($A209,Rooke_Full_Seaosn[[Name]:[WHIP]], 20, FALSE),Rooke_Full_Seaosn[WHIP],1)</f>
        <v>312</v>
      </c>
      <c r="V2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297.32067022084289</v>
      </c>
    </row>
    <row r="210" spans="1:22" x14ac:dyDescent="0.45">
      <c r="A210" s="11" t="s">
        <v>908</v>
      </c>
      <c r="B210" s="11">
        <v>2010</v>
      </c>
      <c r="C210" s="11" t="str">
        <f>VLOOKUP(Table10[[#This Row],[Name]], Rooke_Full_Seaosn[[Name]:[Team]], 2, FALSE)</f>
        <v>COL</v>
      </c>
      <c r="D210" s="11">
        <v>32</v>
      </c>
      <c r="E210" s="11">
        <v>32</v>
      </c>
      <c r="F210" s="12">
        <v>1</v>
      </c>
      <c r="G210" s="5">
        <f>_xlfn.RANK.EQ(VLOOKUP($A210,Rooke_Full_Seaosn[[Name]:[WHIP]], 6, FALSE),Rooke_Full_Seaosn[W],0)</f>
        <v>401</v>
      </c>
      <c r="H210" s="5">
        <f>_xlfn.RANK.EQ(VLOOKUP($A210,Rooke_Full_Seaosn[[Name]:[WHIP]], 7, FALSE),Rooke_Full_Seaosn[L],1)</f>
        <v>1341</v>
      </c>
      <c r="I210" s="11">
        <f>_xlfn.RANK.EQ(VLOOKUP($A210,Rooke_Full_Seaosn[[Name]:[WHIP]], 8, FALSE),Rooke_Full_Seaosn[SV],0)</f>
        <v>225</v>
      </c>
      <c r="J210" s="11">
        <f>_xlfn.RANK.EQ(VLOOKUP($A210,Rooke_Full_Seaosn[[Name]:[WHIP]], 9, FALSE),Rooke_Full_Seaosn[IP],0)</f>
        <v>622</v>
      </c>
      <c r="K210" s="5">
        <f>_xlfn.RANK.EQ(VLOOKUP($A210,Rooke_Full_Seaosn[[Name]:[WHIP]], 10, FALSE),Rooke_Full_Seaosn[SO],0)</f>
        <v>183</v>
      </c>
      <c r="L210" s="5">
        <f>_xlfn.RANK.EQ(VLOOKUP($A210,Rooke_Full_Seaosn[[Name]:[WHIP]], 11, FALSE),Rooke_Full_Seaosn[K/9],0)</f>
        <v>126</v>
      </c>
      <c r="M210" s="5">
        <f>_xlfn.RANK.EQ(VLOOKUP($A210,Rooke_Full_Seaosn[[Name]:[WHIP]], 12, FALSE),Rooke_Full_Seaosn[BB/9],1)</f>
        <v>1218</v>
      </c>
      <c r="N210" s="11">
        <f>_xlfn.RANK.EQ(VLOOKUP($A210,Rooke_Full_Seaosn[[Name]:[WHIP]], 13, FALSE),Rooke_Full_Seaosn[HR/9],1)</f>
        <v>456</v>
      </c>
      <c r="O210" s="5">
        <f>_xlfn.RANK.EQ(VLOOKUP($A210,Rooke_Full_Seaosn[[Name]:[WHIP]], 14, FALSE),Rooke_Full_Seaosn[AVG],1)</f>
        <v>173</v>
      </c>
      <c r="P210" s="11">
        <f>_xlfn.RANK.EQ(VLOOKUP($A210,Rooke_Full_Seaosn[[Name]:[WHIP]], 15, FALSE),Rooke_Full_Seaosn[BABIP],1)</f>
        <v>819</v>
      </c>
      <c r="Q210" s="5">
        <f>_xlfn.RANK.EQ(VLOOKUP($A210,Rooke_Full_Seaosn[[Name]:[WHIP]], 16, FALSE),Rooke_Full_Seaosn[ERA],1)</f>
        <v>204</v>
      </c>
      <c r="R210" s="11">
        <f>_xlfn.RANK.EQ(VLOOKUP($A210,Rooke_Full_Seaosn[[Name]:[WHIP]], 17, FALSE),Rooke_Full_Seaosn[FIP],1)</f>
        <v>271</v>
      </c>
      <c r="S210" s="5">
        <f>_xlfn.RANK.EQ(VLOOKUP($A210,Rooke_Full_Seaosn[[Name]:[WHIP]], 18,FALSE),Rooke_Full_Seaosn[WAR],0)</f>
        <v>192</v>
      </c>
      <c r="T210" s="5">
        <f>_xlfn.RANK.EQ(VLOOKUP($A210,Rooke_Full_Seaosn[[Name]:[WHIP]], 19, FALSE),Rooke_Full_Seaosn[WAR/162],0)</f>
        <v>119</v>
      </c>
      <c r="U210" s="5">
        <f>_xlfn.RANK.EQ(VLOOKUP($A210,Rooke_Full_Seaosn[[Name]:[WHIP]], 20, FALSE),Rooke_Full_Seaosn[WHIP],1)</f>
        <v>448</v>
      </c>
      <c r="V2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297.6353115895219</v>
      </c>
    </row>
    <row r="211" spans="1:22" x14ac:dyDescent="0.45">
      <c r="A211" s="11" t="s">
        <v>267</v>
      </c>
      <c r="B211" s="11">
        <v>2021</v>
      </c>
      <c r="C211" s="11" t="str">
        <f>VLOOKUP(Table10[[#This Row],[Name]], Rooke_Full_Seaosn[[Name]:[Team]], 2, FALSE)</f>
        <v>SEA</v>
      </c>
      <c r="D211" s="11">
        <v>20</v>
      </c>
      <c r="E211" s="11">
        <v>20</v>
      </c>
      <c r="F211" s="12">
        <v>1</v>
      </c>
      <c r="G211" s="5">
        <f>_xlfn.RANK.EQ(VLOOKUP($A211,Rooke_Full_Seaosn[[Name]:[WHIP]], 6, FALSE),Rooke_Full_Seaosn[W],0)</f>
        <v>735</v>
      </c>
      <c r="H211" s="5">
        <f>_xlfn.RANK.EQ(VLOOKUP($A211,Rooke_Full_Seaosn[[Name]:[WHIP]], 7, FALSE),Rooke_Full_Seaosn[L],1)</f>
        <v>492</v>
      </c>
      <c r="I211" s="11">
        <f>_xlfn.RANK.EQ(VLOOKUP($A211,Rooke_Full_Seaosn[[Name]:[WHIP]], 8, FALSE),Rooke_Full_Seaosn[SV],0)</f>
        <v>225</v>
      </c>
      <c r="J211" s="11">
        <f>_xlfn.RANK.EQ(VLOOKUP($A211,Rooke_Full_Seaosn[[Name]:[WHIP]], 9, FALSE),Rooke_Full_Seaosn[IP],0)</f>
        <v>686</v>
      </c>
      <c r="K211" s="5">
        <f>_xlfn.RANK.EQ(VLOOKUP($A211,Rooke_Full_Seaosn[[Name]:[WHIP]], 10, FALSE),Rooke_Full_Seaosn[SO],0)</f>
        <v>162</v>
      </c>
      <c r="L211" s="5">
        <f>_xlfn.RANK.EQ(VLOOKUP($A211,Rooke_Full_Seaosn[[Name]:[WHIP]], 11, FALSE),Rooke_Full_Seaosn[K/9],0)</f>
        <v>62</v>
      </c>
      <c r="M211" s="5">
        <f>_xlfn.RANK.EQ(VLOOKUP($A211,Rooke_Full_Seaosn[[Name]:[WHIP]], 12, FALSE),Rooke_Full_Seaosn[BB/9],1)</f>
        <v>144</v>
      </c>
      <c r="N211" s="11">
        <f>_xlfn.RANK.EQ(VLOOKUP($A211,Rooke_Full_Seaosn[[Name]:[WHIP]], 13, FALSE),Rooke_Full_Seaosn[HR/9],1)</f>
        <v>1323</v>
      </c>
      <c r="O211" s="5">
        <f>_xlfn.RANK.EQ(VLOOKUP($A211,Rooke_Full_Seaosn[[Name]:[WHIP]], 14, FALSE),Rooke_Full_Seaosn[AVG],1)</f>
        <v>434</v>
      </c>
      <c r="P211" s="11">
        <f>_xlfn.RANK.EQ(VLOOKUP($A211,Rooke_Full_Seaosn[[Name]:[WHIP]], 15, FALSE),Rooke_Full_Seaosn[BABIP],1)</f>
        <v>1050</v>
      </c>
      <c r="Q211" s="5">
        <f>_xlfn.RANK.EQ(VLOOKUP($A211,Rooke_Full_Seaosn[[Name]:[WHIP]], 16, FALSE),Rooke_Full_Seaosn[ERA],1)</f>
        <v>1133</v>
      </c>
      <c r="R211" s="11">
        <f>_xlfn.RANK.EQ(VLOOKUP($A211,Rooke_Full_Seaosn[[Name]:[WHIP]], 17, FALSE),Rooke_Full_Seaosn[FIP],1)</f>
        <v>422</v>
      </c>
      <c r="S211" s="5">
        <f>_xlfn.RANK.EQ(VLOOKUP($A211,Rooke_Full_Seaosn[[Name]:[WHIP]], 18,FALSE),Rooke_Full_Seaosn[WAR],0)</f>
        <v>316</v>
      </c>
      <c r="T211" s="5">
        <f>_xlfn.RANK.EQ(VLOOKUP($A211,Rooke_Full_Seaosn[[Name]:[WHIP]], 19, FALSE),Rooke_Full_Seaosn[WAR/162],0)</f>
        <v>372</v>
      </c>
      <c r="U211" s="5">
        <f>_xlfn.RANK.EQ(VLOOKUP($A211,Rooke_Full_Seaosn[[Name]:[WHIP]], 20, FALSE),Rooke_Full_Seaosn[WHIP],1)</f>
        <v>190</v>
      </c>
      <c r="V2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299.17306452685978</v>
      </c>
    </row>
    <row r="212" spans="1:22" x14ac:dyDescent="0.45">
      <c r="A212" s="11" t="s">
        <v>974</v>
      </c>
      <c r="B212" s="11">
        <v>1996</v>
      </c>
      <c r="C212" s="11" t="str">
        <f>VLOOKUP(Table10[[#This Row],[Name]], Rooke_Full_Seaosn[[Name]:[Team]], 2, FALSE)</f>
        <v>KCR</v>
      </c>
      <c r="D212" s="11">
        <v>7</v>
      </c>
      <c r="E212" s="11">
        <v>7</v>
      </c>
      <c r="F212" s="12">
        <v>1</v>
      </c>
      <c r="G212" s="5">
        <f>_xlfn.RANK.EQ(VLOOKUP($A212,Rooke_Full_Seaosn[[Name]:[WHIP]], 6, FALSE),Rooke_Full_Seaosn[W],0)</f>
        <v>503</v>
      </c>
      <c r="H212" s="5">
        <f>_xlfn.RANK.EQ(VLOOKUP($A212,Rooke_Full_Seaosn[[Name]:[WHIP]], 7, FALSE),Rooke_Full_Seaosn[L],1)</f>
        <v>695</v>
      </c>
      <c r="I212" s="11">
        <f>_xlfn.RANK.EQ(VLOOKUP($A212,Rooke_Full_Seaosn[[Name]:[WHIP]], 8, FALSE),Rooke_Full_Seaosn[SV],0)</f>
        <v>225</v>
      </c>
      <c r="J212" s="11">
        <f>_xlfn.RANK.EQ(VLOOKUP($A212,Rooke_Full_Seaosn[[Name]:[WHIP]], 9, FALSE),Rooke_Full_Seaosn[IP],0)</f>
        <v>796</v>
      </c>
      <c r="K212" s="5">
        <f>_xlfn.RANK.EQ(VLOOKUP($A212,Rooke_Full_Seaosn[[Name]:[WHIP]], 10, FALSE),Rooke_Full_Seaosn[SO],0)</f>
        <v>765</v>
      </c>
      <c r="L212" s="5">
        <f>_xlfn.RANK.EQ(VLOOKUP($A212,Rooke_Full_Seaosn[[Name]:[WHIP]], 11, FALSE),Rooke_Full_Seaosn[K/9],0)</f>
        <v>849</v>
      </c>
      <c r="M212" s="5">
        <f>_xlfn.RANK.EQ(VLOOKUP($A212,Rooke_Full_Seaosn[[Name]:[WHIP]], 12, FALSE),Rooke_Full_Seaosn[BB/9],1)</f>
        <v>176</v>
      </c>
      <c r="N212" s="11">
        <f>_xlfn.RANK.EQ(VLOOKUP($A212,Rooke_Full_Seaosn[[Name]:[WHIP]], 13, FALSE),Rooke_Full_Seaosn[HR/9],1)</f>
        <v>485</v>
      </c>
      <c r="O212" s="5">
        <f>_xlfn.RANK.EQ(VLOOKUP($A212,Rooke_Full_Seaosn[[Name]:[WHIP]], 14, FALSE),Rooke_Full_Seaosn[AVG],1)</f>
        <v>561</v>
      </c>
      <c r="P212" s="11">
        <f>_xlfn.RANK.EQ(VLOOKUP($A212,Rooke_Full_Seaosn[[Name]:[WHIP]], 15, FALSE),Rooke_Full_Seaosn[BABIP],1)</f>
        <v>686</v>
      </c>
      <c r="Q212" s="5">
        <f>_xlfn.RANK.EQ(VLOOKUP($A212,Rooke_Full_Seaosn[[Name]:[WHIP]], 16, FALSE),Rooke_Full_Seaosn[ERA],1)</f>
        <v>291</v>
      </c>
      <c r="R212" s="11">
        <f>_xlfn.RANK.EQ(VLOOKUP($A212,Rooke_Full_Seaosn[[Name]:[WHIP]], 17, FALSE),Rooke_Full_Seaosn[FIP],1)</f>
        <v>380</v>
      </c>
      <c r="S212" s="5">
        <f>_xlfn.RANK.EQ(VLOOKUP($A212,Rooke_Full_Seaosn[[Name]:[WHIP]], 18,FALSE),Rooke_Full_Seaosn[WAR],0)</f>
        <v>162</v>
      </c>
      <c r="T212" s="5">
        <f>_xlfn.RANK.EQ(VLOOKUP($A212,Rooke_Full_Seaosn[[Name]:[WHIP]], 19, FALSE),Rooke_Full_Seaosn[WAR/162],0)</f>
        <v>26</v>
      </c>
      <c r="U212" s="5">
        <f>_xlfn.RANK.EQ(VLOOKUP($A212,Rooke_Full_Seaosn[[Name]:[WHIP]], 20, FALSE),Rooke_Full_Seaosn[WHIP],1)</f>
        <v>220</v>
      </c>
      <c r="V2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300.70465256250105</v>
      </c>
    </row>
    <row r="213" spans="1:22" x14ac:dyDescent="0.45">
      <c r="A213" s="11" t="s">
        <v>99</v>
      </c>
      <c r="B213" s="11">
        <v>2022</v>
      </c>
      <c r="C213" s="11" t="str">
        <f>VLOOKUP(Table10[[#This Row],[Name]], Rooke_Full_Seaosn[[Name]:[Team]], 2, FALSE)</f>
        <v>CIN</v>
      </c>
      <c r="D213" s="11">
        <v>19</v>
      </c>
      <c r="E213" s="11">
        <v>19</v>
      </c>
      <c r="F213" s="12">
        <v>1</v>
      </c>
      <c r="G213" s="5">
        <f>_xlfn.RANK.EQ(VLOOKUP($A213,Rooke_Full_Seaosn[[Name]:[WHIP]], 6, FALSE),Rooke_Full_Seaosn[W],0)</f>
        <v>889</v>
      </c>
      <c r="H213" s="5">
        <f>_xlfn.RANK.EQ(VLOOKUP($A213,Rooke_Full_Seaosn[[Name]:[WHIP]], 7, FALSE),Rooke_Full_Seaosn[L],1)</f>
        <v>1574</v>
      </c>
      <c r="I213" s="11">
        <f>_xlfn.RANK.EQ(VLOOKUP($A213,Rooke_Full_Seaosn[[Name]:[WHIP]], 8, FALSE),Rooke_Full_Seaosn[SV],0)</f>
        <v>225</v>
      </c>
      <c r="J213" s="11">
        <f>_xlfn.RANK.EQ(VLOOKUP($A213,Rooke_Full_Seaosn[[Name]:[WHIP]], 9, FALSE),Rooke_Full_Seaosn[IP],0)</f>
        <v>631</v>
      </c>
      <c r="K213" s="5">
        <f>_xlfn.RANK.EQ(VLOOKUP($A213,Rooke_Full_Seaosn[[Name]:[WHIP]], 10, FALSE),Rooke_Full_Seaosn[SO],0)</f>
        <v>46</v>
      </c>
      <c r="L213" s="5">
        <f>_xlfn.RANK.EQ(VLOOKUP($A213,Rooke_Full_Seaosn[[Name]:[WHIP]], 11, FALSE),Rooke_Full_Seaosn[K/9],0)</f>
        <v>6</v>
      </c>
      <c r="M213" s="5">
        <f>_xlfn.RANK.EQ(VLOOKUP($A213,Rooke_Full_Seaosn[[Name]:[WHIP]], 12, FALSE),Rooke_Full_Seaosn[BB/9],1)</f>
        <v>901</v>
      </c>
      <c r="N213" s="11">
        <f>_xlfn.RANK.EQ(VLOOKUP($A213,Rooke_Full_Seaosn[[Name]:[WHIP]], 13, FALSE),Rooke_Full_Seaosn[HR/9],1)</f>
        <v>1573</v>
      </c>
      <c r="O213" s="5">
        <f>_xlfn.RANK.EQ(VLOOKUP($A213,Rooke_Full_Seaosn[[Name]:[WHIP]], 14, FALSE),Rooke_Full_Seaosn[AVG],1)</f>
        <v>163</v>
      </c>
      <c r="P213" s="11">
        <f>_xlfn.RANK.EQ(VLOOKUP($A213,Rooke_Full_Seaosn[[Name]:[WHIP]], 15, FALSE),Rooke_Full_Seaosn[BABIP],1)</f>
        <v>778</v>
      </c>
      <c r="Q213" s="5">
        <f>_xlfn.RANK.EQ(VLOOKUP($A213,Rooke_Full_Seaosn[[Name]:[WHIP]], 16, FALSE),Rooke_Full_Seaosn[ERA],1)</f>
        <v>1022</v>
      </c>
      <c r="R213" s="11">
        <f>_xlfn.RANK.EQ(VLOOKUP($A213,Rooke_Full_Seaosn[[Name]:[WHIP]], 17, FALSE),Rooke_Full_Seaosn[FIP],1)</f>
        <v>942</v>
      </c>
      <c r="S213" s="5">
        <f>_xlfn.RANK.EQ(VLOOKUP($A213,Rooke_Full_Seaosn[[Name]:[WHIP]], 18,FALSE),Rooke_Full_Seaosn[WAR],0)</f>
        <v>546</v>
      </c>
      <c r="T213" s="5">
        <f>_xlfn.RANK.EQ(VLOOKUP($A213,Rooke_Full_Seaosn[[Name]:[WHIP]], 19, FALSE),Rooke_Full_Seaosn[WAR/162],0)</f>
        <v>711</v>
      </c>
      <c r="U213" s="5">
        <f>_xlfn.RANK.EQ(VLOOKUP($A213,Rooke_Full_Seaosn[[Name]:[WHIP]], 20, FALSE),Rooke_Full_Seaosn[WHIP],1)</f>
        <v>278</v>
      </c>
      <c r="V2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301.73701533866523</v>
      </c>
    </row>
    <row r="214" spans="1:22" x14ac:dyDescent="0.45">
      <c r="A214" s="11" t="s">
        <v>201</v>
      </c>
      <c r="B214" s="11">
        <v>2014</v>
      </c>
      <c r="C214" s="11" t="str">
        <f>VLOOKUP(Table10[[#This Row],[Name]], Rooke_Full_Seaosn[[Name]:[Team]], 2, FALSE)</f>
        <v>SDP</v>
      </c>
      <c r="D214" s="11">
        <v>14</v>
      </c>
      <c r="E214" s="11">
        <v>14</v>
      </c>
      <c r="F214" s="12">
        <v>1</v>
      </c>
      <c r="G214" s="5">
        <f>_xlfn.RANK.EQ(VLOOKUP($A214,Rooke_Full_Seaosn[[Name]:[WHIP]], 6, FALSE),Rooke_Full_Seaosn[W],0)</f>
        <v>610</v>
      </c>
      <c r="H214" s="5">
        <f>_xlfn.RANK.EQ(VLOOKUP($A214,Rooke_Full_Seaosn[[Name]:[WHIP]], 7, FALSE),Rooke_Full_Seaosn[L],1)</f>
        <v>147</v>
      </c>
      <c r="I214" s="11">
        <f>_xlfn.RANK.EQ(VLOOKUP($A214,Rooke_Full_Seaosn[[Name]:[WHIP]], 8, FALSE),Rooke_Full_Seaosn[SV],0)</f>
        <v>225</v>
      </c>
      <c r="J214" s="11">
        <f>_xlfn.RANK.EQ(VLOOKUP($A214,Rooke_Full_Seaosn[[Name]:[WHIP]], 9, FALSE),Rooke_Full_Seaosn[IP],0)</f>
        <v>1247</v>
      </c>
      <c r="K214" s="5">
        <f>_xlfn.RANK.EQ(VLOOKUP($A214,Rooke_Full_Seaosn[[Name]:[WHIP]], 10, FALSE),Rooke_Full_Seaosn[SO],0)</f>
        <v>743</v>
      </c>
      <c r="L214" s="5">
        <f>_xlfn.RANK.EQ(VLOOKUP($A214,Rooke_Full_Seaosn[[Name]:[WHIP]], 11, FALSE),Rooke_Full_Seaosn[K/9],0)</f>
        <v>168</v>
      </c>
      <c r="M214" s="5">
        <f>_xlfn.RANK.EQ(VLOOKUP($A214,Rooke_Full_Seaosn[[Name]:[WHIP]], 12, FALSE),Rooke_Full_Seaosn[BB/9],1)</f>
        <v>1076</v>
      </c>
      <c r="N214" s="11">
        <f>_xlfn.RANK.EQ(VLOOKUP($A214,Rooke_Full_Seaosn[[Name]:[WHIP]], 13, FALSE),Rooke_Full_Seaosn[HR/9],1)</f>
        <v>375</v>
      </c>
      <c r="O214" s="5">
        <f>_xlfn.RANK.EQ(VLOOKUP($A214,Rooke_Full_Seaosn[[Name]:[WHIP]], 14, FALSE),Rooke_Full_Seaosn[AVG],1)</f>
        <v>36</v>
      </c>
      <c r="P214" s="11">
        <f>_xlfn.RANK.EQ(VLOOKUP($A214,Rooke_Full_Seaosn[[Name]:[WHIP]], 15, FALSE),Rooke_Full_Seaosn[BABIP],1)</f>
        <v>176</v>
      </c>
      <c r="Q214" s="5">
        <f>_xlfn.RANK.EQ(VLOOKUP($A214,Rooke_Full_Seaosn[[Name]:[WHIP]], 16, FALSE),Rooke_Full_Seaosn[ERA],1)</f>
        <v>192</v>
      </c>
      <c r="R214" s="11">
        <f>_xlfn.RANK.EQ(VLOOKUP($A214,Rooke_Full_Seaosn[[Name]:[WHIP]], 17, FALSE),Rooke_Full_Seaosn[FIP],1)</f>
        <v>237</v>
      </c>
      <c r="S214" s="5">
        <f>_xlfn.RANK.EQ(VLOOKUP($A214,Rooke_Full_Seaosn[[Name]:[WHIP]], 18,FALSE),Rooke_Full_Seaosn[WAR],0)</f>
        <v>990</v>
      </c>
      <c r="T214" s="5">
        <f>_xlfn.RANK.EQ(VLOOKUP($A214,Rooke_Full_Seaosn[[Name]:[WHIP]], 19, FALSE),Rooke_Full_Seaosn[WAR/162],0)</f>
        <v>657</v>
      </c>
      <c r="U214" s="5">
        <f>_xlfn.RANK.EQ(VLOOKUP($A214,Rooke_Full_Seaosn[[Name]:[WHIP]], 20, FALSE),Rooke_Full_Seaosn[WHIP],1)</f>
        <v>118</v>
      </c>
      <c r="V2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302.37395729335157</v>
      </c>
    </row>
    <row r="215" spans="1:22" x14ac:dyDescent="0.45">
      <c r="A215" s="11" t="s">
        <v>374</v>
      </c>
      <c r="B215" s="11">
        <v>2006</v>
      </c>
      <c r="C215" s="11" t="str">
        <f>VLOOKUP(Table10[[#This Row],[Name]], Rooke_Full_Seaosn[[Name]:[Team]], 2, FALSE)</f>
        <v>PHI</v>
      </c>
      <c r="D215" s="11">
        <v>40</v>
      </c>
      <c r="E215" s="11">
        <v>30</v>
      </c>
      <c r="F215" s="12">
        <v>0.75</v>
      </c>
      <c r="G215" s="5">
        <f>_xlfn.RANK.EQ(VLOOKUP($A215,Rooke_Full_Seaosn[[Name]:[WHIP]], 6, FALSE),Rooke_Full_Seaosn[W],0)</f>
        <v>401</v>
      </c>
      <c r="H215" s="5">
        <f>_xlfn.RANK.EQ(VLOOKUP($A215,Rooke_Full_Seaosn[[Name]:[WHIP]], 7, FALSE),Rooke_Full_Seaosn[L],1)</f>
        <v>1060</v>
      </c>
      <c r="I215" s="11">
        <f>_xlfn.RANK.EQ(VLOOKUP($A215,Rooke_Full_Seaosn[[Name]:[WHIP]], 8, FALSE),Rooke_Full_Seaosn[SV],0)</f>
        <v>225</v>
      </c>
      <c r="J215" s="11">
        <f>_xlfn.RANK.EQ(VLOOKUP($A215,Rooke_Full_Seaosn[[Name]:[WHIP]], 9, FALSE),Rooke_Full_Seaosn[IP],0)</f>
        <v>573</v>
      </c>
      <c r="K215" s="5">
        <f>_xlfn.RANK.EQ(VLOOKUP($A215,Rooke_Full_Seaosn[[Name]:[WHIP]], 10, FALSE),Rooke_Full_Seaosn[SO],0)</f>
        <v>86</v>
      </c>
      <c r="L215" s="5">
        <f>_xlfn.RANK.EQ(VLOOKUP($A215,Rooke_Full_Seaosn[[Name]:[WHIP]], 11, FALSE),Rooke_Full_Seaosn[K/9],0)</f>
        <v>56</v>
      </c>
      <c r="M215" s="5">
        <f>_xlfn.RANK.EQ(VLOOKUP($A215,Rooke_Full_Seaosn[[Name]:[WHIP]], 12, FALSE),Rooke_Full_Seaosn[BB/9],1)</f>
        <v>785</v>
      </c>
      <c r="N215" s="11">
        <f>_xlfn.RANK.EQ(VLOOKUP($A215,Rooke_Full_Seaosn[[Name]:[WHIP]], 13, FALSE),Rooke_Full_Seaosn[HR/9],1)</f>
        <v>1336</v>
      </c>
      <c r="O215" s="5">
        <f>_xlfn.RANK.EQ(VLOOKUP($A215,Rooke_Full_Seaosn[[Name]:[WHIP]], 14, FALSE),Rooke_Full_Seaosn[AVG],1)</f>
        <v>308</v>
      </c>
      <c r="P215" s="11">
        <f>_xlfn.RANK.EQ(VLOOKUP($A215,Rooke_Full_Seaosn[[Name]:[WHIP]], 15, FALSE),Rooke_Full_Seaosn[BABIP],1)</f>
        <v>886</v>
      </c>
      <c r="Q215" s="5">
        <f>_xlfn.RANK.EQ(VLOOKUP($A215,Rooke_Full_Seaosn[[Name]:[WHIP]], 16, FALSE),Rooke_Full_Seaosn[ERA],1)</f>
        <v>813</v>
      </c>
      <c r="R215" s="11">
        <f>_xlfn.RANK.EQ(VLOOKUP($A215,Rooke_Full_Seaosn[[Name]:[WHIP]], 17, FALSE),Rooke_Full_Seaosn[FIP],1)</f>
        <v>633</v>
      </c>
      <c r="S215" s="5">
        <f>_xlfn.RANK.EQ(VLOOKUP($A215,Rooke_Full_Seaosn[[Name]:[WHIP]], 18,FALSE),Rooke_Full_Seaosn[WAR],0)</f>
        <v>210</v>
      </c>
      <c r="T215" s="5">
        <f>_xlfn.RANK.EQ(VLOOKUP($A215,Rooke_Full_Seaosn[[Name]:[WHIP]], 19, FALSE),Rooke_Full_Seaosn[WAR/162],0)</f>
        <v>208</v>
      </c>
      <c r="U215" s="5">
        <f>_xlfn.RANK.EQ(VLOOKUP($A215,Rooke_Full_Seaosn[[Name]:[WHIP]], 20, FALSE),Rooke_Full_Seaosn[WHIP],1)</f>
        <v>376</v>
      </c>
      <c r="V2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303.39736942325453</v>
      </c>
    </row>
    <row r="216" spans="1:22" x14ac:dyDescent="0.45">
      <c r="A216" s="11" t="s">
        <v>445</v>
      </c>
      <c r="B216" s="11">
        <v>2015</v>
      </c>
      <c r="C216" s="11" t="str">
        <f>VLOOKUP(Table10[[#This Row],[Name]], Rooke_Full_Seaosn[[Name]:[Team]], 2, FALSE)</f>
        <v>CIN</v>
      </c>
      <c r="D216" s="11">
        <v>12</v>
      </c>
      <c r="E216" s="11">
        <v>12</v>
      </c>
      <c r="F216" s="12">
        <v>1</v>
      </c>
      <c r="G216" s="5">
        <f>_xlfn.RANK.EQ(VLOOKUP($A216,Rooke_Full_Seaosn[[Name]:[WHIP]], 6, FALSE),Rooke_Full_Seaosn[W],0)</f>
        <v>1282</v>
      </c>
      <c r="H216" s="5">
        <f>_xlfn.RANK.EQ(VLOOKUP($A216,Rooke_Full_Seaosn[[Name]:[WHIP]], 7, FALSE),Rooke_Full_Seaosn[L],1)</f>
        <v>885</v>
      </c>
      <c r="I216" s="11">
        <f>_xlfn.RANK.EQ(VLOOKUP($A216,Rooke_Full_Seaosn[[Name]:[WHIP]], 8, FALSE),Rooke_Full_Seaosn[SV],0)</f>
        <v>225</v>
      </c>
      <c r="J216" s="11">
        <f>_xlfn.RANK.EQ(VLOOKUP($A216,Rooke_Full_Seaosn[[Name]:[WHIP]], 9, FALSE),Rooke_Full_Seaosn[IP],0)</f>
        <v>944</v>
      </c>
      <c r="K216" s="5">
        <f>_xlfn.RANK.EQ(VLOOKUP($A216,Rooke_Full_Seaosn[[Name]:[WHIP]], 10, FALSE),Rooke_Full_Seaosn[SO],0)</f>
        <v>313</v>
      </c>
      <c r="L216" s="5">
        <f>_xlfn.RANK.EQ(VLOOKUP($A216,Rooke_Full_Seaosn[[Name]:[WHIP]], 11, FALSE),Rooke_Full_Seaosn[K/9],0)</f>
        <v>48</v>
      </c>
      <c r="M216" s="5">
        <f>_xlfn.RANK.EQ(VLOOKUP($A216,Rooke_Full_Seaosn[[Name]:[WHIP]], 12, FALSE),Rooke_Full_Seaosn[BB/9],1)</f>
        <v>375</v>
      </c>
      <c r="N216" s="11">
        <f>_xlfn.RANK.EQ(VLOOKUP($A216,Rooke_Full_Seaosn[[Name]:[WHIP]], 13, FALSE),Rooke_Full_Seaosn[HR/9],1)</f>
        <v>1124</v>
      </c>
      <c r="O216" s="5">
        <f>_xlfn.RANK.EQ(VLOOKUP($A216,Rooke_Full_Seaosn[[Name]:[WHIP]], 14, FALSE),Rooke_Full_Seaosn[AVG],1)</f>
        <v>121</v>
      </c>
      <c r="P216" s="11">
        <f>_xlfn.RANK.EQ(VLOOKUP($A216,Rooke_Full_Seaosn[[Name]:[WHIP]], 15, FALSE),Rooke_Full_Seaosn[BABIP],1)</f>
        <v>590</v>
      </c>
      <c r="Q216" s="5">
        <f>_xlfn.RANK.EQ(VLOOKUP($A216,Rooke_Full_Seaosn[[Name]:[WHIP]], 16, FALSE),Rooke_Full_Seaosn[ERA],1)</f>
        <v>758</v>
      </c>
      <c r="R216" s="11">
        <f>_xlfn.RANK.EQ(VLOOKUP($A216,Rooke_Full_Seaosn[[Name]:[WHIP]], 17, FALSE),Rooke_Full_Seaosn[FIP],1)</f>
        <v>316</v>
      </c>
      <c r="S216" s="5">
        <f>_xlfn.RANK.EQ(VLOOKUP($A216,Rooke_Full_Seaosn[[Name]:[WHIP]], 18,FALSE),Rooke_Full_Seaosn[WAR],0)</f>
        <v>527</v>
      </c>
      <c r="T216" s="5">
        <f>_xlfn.RANK.EQ(VLOOKUP($A216,Rooke_Full_Seaosn[[Name]:[WHIP]], 19, FALSE),Rooke_Full_Seaosn[WAR/162],0)</f>
        <v>287</v>
      </c>
      <c r="U216" s="5">
        <f>_xlfn.RANK.EQ(VLOOKUP($A216,Rooke_Full_Seaosn[[Name]:[WHIP]], 20, FALSE),Rooke_Full_Seaosn[WHIP],1)</f>
        <v>76</v>
      </c>
      <c r="V2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303.99110909282086</v>
      </c>
    </row>
    <row r="217" spans="1:22" x14ac:dyDescent="0.45">
      <c r="A217" s="11" t="s">
        <v>1211</v>
      </c>
      <c r="B217" s="11">
        <v>2012</v>
      </c>
      <c r="C217" s="11" t="str">
        <f>VLOOKUP(Table10[[#This Row],[Name]], Rooke_Full_Seaosn[[Name]:[Team]], 2, FALSE)</f>
        <v>OAK</v>
      </c>
      <c r="D217" s="11">
        <v>6</v>
      </c>
      <c r="E217" s="11">
        <v>6</v>
      </c>
      <c r="F217" s="12">
        <v>1</v>
      </c>
      <c r="G217" s="5">
        <f>_xlfn.RANK.EQ(VLOOKUP($A217,Rooke_Full_Seaosn[[Name]:[WHIP]], 6, FALSE),Rooke_Full_Seaosn[W],0)</f>
        <v>123</v>
      </c>
      <c r="H217" s="5">
        <f>_xlfn.RANK.EQ(VLOOKUP($A217,Rooke_Full_Seaosn[[Name]:[WHIP]], 7, FALSE),Rooke_Full_Seaosn[L],1)</f>
        <v>1341</v>
      </c>
      <c r="I217" s="11">
        <f>_xlfn.RANK.EQ(VLOOKUP($A217,Rooke_Full_Seaosn[[Name]:[WHIP]], 8, FALSE),Rooke_Full_Seaosn[SV],0)</f>
        <v>225</v>
      </c>
      <c r="J217" s="11">
        <f>_xlfn.RANK.EQ(VLOOKUP($A217,Rooke_Full_Seaosn[[Name]:[WHIP]], 9, FALSE),Rooke_Full_Seaosn[IP],0)</f>
        <v>209</v>
      </c>
      <c r="K217" s="5">
        <f>_xlfn.RANK.EQ(VLOOKUP($A217,Rooke_Full_Seaosn[[Name]:[WHIP]], 10, FALSE),Rooke_Full_Seaosn[SO],0)</f>
        <v>120</v>
      </c>
      <c r="L217" s="5">
        <f>_xlfn.RANK.EQ(VLOOKUP($A217,Rooke_Full_Seaosn[[Name]:[WHIP]], 11, FALSE),Rooke_Full_Seaosn[K/9],0)</f>
        <v>516</v>
      </c>
      <c r="M217" s="5">
        <f>_xlfn.RANK.EQ(VLOOKUP($A217,Rooke_Full_Seaosn[[Name]:[WHIP]], 12, FALSE),Rooke_Full_Seaosn[BB/9],1)</f>
        <v>48</v>
      </c>
      <c r="N217" s="11">
        <f>_xlfn.RANK.EQ(VLOOKUP($A217,Rooke_Full_Seaosn[[Name]:[WHIP]], 13, FALSE),Rooke_Full_Seaosn[HR/9],1)</f>
        <v>1195</v>
      </c>
      <c r="O217" s="5">
        <f>_xlfn.RANK.EQ(VLOOKUP($A217,Rooke_Full_Seaosn[[Name]:[WHIP]], 14, FALSE),Rooke_Full_Seaosn[AVG],1)</f>
        <v>1237</v>
      </c>
      <c r="P217" s="11">
        <f>_xlfn.RANK.EQ(VLOOKUP($A217,Rooke_Full_Seaosn[[Name]:[WHIP]], 15, FALSE),Rooke_Full_Seaosn[BABIP],1)</f>
        <v>1349</v>
      </c>
      <c r="Q217" s="5">
        <f>_xlfn.RANK.EQ(VLOOKUP($A217,Rooke_Full_Seaosn[[Name]:[WHIP]], 16, FALSE),Rooke_Full_Seaosn[ERA],1)</f>
        <v>592</v>
      </c>
      <c r="R217" s="11">
        <f>_xlfn.RANK.EQ(VLOOKUP($A217,Rooke_Full_Seaosn[[Name]:[WHIP]], 17, FALSE),Rooke_Full_Seaosn[FIP],1)</f>
        <v>582</v>
      </c>
      <c r="S217" s="5">
        <f>_xlfn.RANK.EQ(VLOOKUP($A217,Rooke_Full_Seaosn[[Name]:[WHIP]], 18,FALSE),Rooke_Full_Seaosn[WAR],0)</f>
        <v>131</v>
      </c>
      <c r="T217" s="5">
        <f>_xlfn.RANK.EQ(VLOOKUP($A217,Rooke_Full_Seaosn[[Name]:[WHIP]], 19, FALSE),Rooke_Full_Seaosn[WAR/162],0)</f>
        <v>309</v>
      </c>
      <c r="U217" s="5">
        <f>_xlfn.RANK.EQ(VLOOKUP($A217,Rooke_Full_Seaosn[[Name]:[WHIP]], 20, FALSE),Rooke_Full_Seaosn[WHIP],1)</f>
        <v>469</v>
      </c>
      <c r="V2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304.33367462444915</v>
      </c>
    </row>
    <row r="218" spans="1:22" x14ac:dyDescent="0.45">
      <c r="A218" s="11" t="s">
        <v>851</v>
      </c>
      <c r="B218" s="11">
        <v>1972</v>
      </c>
      <c r="C218" s="11" t="str">
        <f>VLOOKUP(Table10[[#This Row],[Name]], Rooke_Full_Seaosn[[Name]:[Team]], 2, FALSE)</f>
        <v>CLE</v>
      </c>
      <c r="D218" s="11">
        <v>8</v>
      </c>
      <c r="E218" s="11">
        <v>8</v>
      </c>
      <c r="F218" s="12">
        <v>1</v>
      </c>
      <c r="G218" s="5">
        <f>_xlfn.RANK.EQ(VLOOKUP($A218,Rooke_Full_Seaosn[[Name]:[WHIP]], 6, FALSE),Rooke_Full_Seaosn[W],0)</f>
        <v>86</v>
      </c>
      <c r="H218" s="5">
        <f>_xlfn.RANK.EQ(VLOOKUP($A218,Rooke_Full_Seaosn[[Name]:[WHIP]], 7, FALSE),Rooke_Full_Seaosn[L],1)</f>
        <v>1644</v>
      </c>
      <c r="I218" s="11">
        <f>_xlfn.RANK.EQ(VLOOKUP($A218,Rooke_Full_Seaosn[[Name]:[WHIP]], 8, FALSE),Rooke_Full_Seaosn[SV],0)</f>
        <v>225</v>
      </c>
      <c r="J218" s="11">
        <f>_xlfn.RANK.EQ(VLOOKUP($A218,Rooke_Full_Seaosn[[Name]:[WHIP]], 9, FALSE),Rooke_Full_Seaosn[IP],0)</f>
        <v>48</v>
      </c>
      <c r="K218" s="5">
        <f>_xlfn.RANK.EQ(VLOOKUP($A218,Rooke_Full_Seaosn[[Name]:[WHIP]], 10, FALSE),Rooke_Full_Seaosn[SO],0)</f>
        <v>183</v>
      </c>
      <c r="L218" s="5">
        <f>_xlfn.RANK.EQ(VLOOKUP($A218,Rooke_Full_Seaosn[[Name]:[WHIP]], 11, FALSE),Rooke_Full_Seaosn[K/9],0)</f>
        <v>1080</v>
      </c>
      <c r="M218" s="5">
        <f>_xlfn.RANK.EQ(VLOOKUP($A218,Rooke_Full_Seaosn[[Name]:[WHIP]], 12, FALSE),Rooke_Full_Seaosn[BB/9],1)</f>
        <v>387</v>
      </c>
      <c r="N218" s="11">
        <f>_xlfn.RANK.EQ(VLOOKUP($A218,Rooke_Full_Seaosn[[Name]:[WHIP]], 13, FALSE),Rooke_Full_Seaosn[HR/9],1)</f>
        <v>749</v>
      </c>
      <c r="O218" s="5">
        <f>_xlfn.RANK.EQ(VLOOKUP($A218,Rooke_Full_Seaosn[[Name]:[WHIP]], 14, FALSE),Rooke_Full_Seaosn[AVG],1)</f>
        <v>218</v>
      </c>
      <c r="P218" s="11">
        <f>_xlfn.RANK.EQ(VLOOKUP($A218,Rooke_Full_Seaosn[[Name]:[WHIP]], 15, FALSE),Rooke_Full_Seaosn[BABIP],1)</f>
        <v>104</v>
      </c>
      <c r="Q218" s="5">
        <f>_xlfn.RANK.EQ(VLOOKUP($A218,Rooke_Full_Seaosn[[Name]:[WHIP]], 16, FALSE),Rooke_Full_Seaosn[ERA],1)</f>
        <v>129</v>
      </c>
      <c r="R218" s="11">
        <f>_xlfn.RANK.EQ(VLOOKUP($A218,Rooke_Full_Seaosn[[Name]:[WHIP]], 17, FALSE),Rooke_Full_Seaosn[FIP],1)</f>
        <v>258</v>
      </c>
      <c r="S218" s="5">
        <f>_xlfn.RANK.EQ(VLOOKUP($A218,Rooke_Full_Seaosn[[Name]:[WHIP]], 18,FALSE),Rooke_Full_Seaosn[WAR],0)</f>
        <v>238</v>
      </c>
      <c r="T218" s="5">
        <f>_xlfn.RANK.EQ(VLOOKUP($A218,Rooke_Full_Seaosn[[Name]:[WHIP]], 19, FALSE),Rooke_Full_Seaosn[WAR/162],0)</f>
        <v>741</v>
      </c>
      <c r="U218" s="5">
        <f>_xlfn.RANK.EQ(VLOOKUP($A218,Rooke_Full_Seaosn[[Name]:[WHIP]], 20, FALSE),Rooke_Full_Seaosn[WHIP],1)</f>
        <v>133</v>
      </c>
      <c r="V2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305.72285630798808</v>
      </c>
    </row>
    <row r="219" spans="1:22" x14ac:dyDescent="0.45">
      <c r="A219" s="11" t="s">
        <v>786</v>
      </c>
      <c r="B219" s="11">
        <v>1945</v>
      </c>
      <c r="C219" s="11" t="str">
        <f>VLOOKUP(Table10[[#This Row],[Name]], Rooke_Full_Seaosn[[Name]:[Team]], 2, FALSE)</f>
        <v>NYG</v>
      </c>
      <c r="D219" s="11">
        <v>18</v>
      </c>
      <c r="E219" s="11">
        <v>18</v>
      </c>
      <c r="F219" s="12">
        <v>1</v>
      </c>
      <c r="G219" s="5">
        <f>_xlfn.RANK.EQ(VLOOKUP($A219,Rooke_Full_Seaosn[[Name]:[WHIP]], 6, FALSE),Rooke_Full_Seaosn[W],0)</f>
        <v>889</v>
      </c>
      <c r="H219" s="5">
        <f>_xlfn.RANK.EQ(VLOOKUP($A219,Rooke_Full_Seaosn[[Name]:[WHIP]], 7, FALSE),Rooke_Full_Seaosn[L],1)</f>
        <v>298</v>
      </c>
      <c r="I219" s="11">
        <f>_xlfn.RANK.EQ(VLOOKUP($A219,Rooke_Full_Seaosn[[Name]:[WHIP]], 8, FALSE),Rooke_Full_Seaosn[SV],0)</f>
        <v>225</v>
      </c>
      <c r="J219" s="11">
        <f>_xlfn.RANK.EQ(VLOOKUP($A219,Rooke_Full_Seaosn[[Name]:[WHIP]], 9, FALSE),Rooke_Full_Seaosn[IP],0)</f>
        <v>1051</v>
      </c>
      <c r="K219" s="5">
        <f>_xlfn.RANK.EQ(VLOOKUP($A219,Rooke_Full_Seaosn[[Name]:[WHIP]], 10, FALSE),Rooke_Full_Seaosn[SO],0)</f>
        <v>1445</v>
      </c>
      <c r="L219" s="5">
        <f>_xlfn.RANK.EQ(VLOOKUP($A219,Rooke_Full_Seaosn[[Name]:[WHIP]], 11, FALSE),Rooke_Full_Seaosn[K/9],0)</f>
        <v>1437</v>
      </c>
      <c r="M219" s="5">
        <f>_xlfn.RANK.EQ(VLOOKUP($A219,Rooke_Full_Seaosn[[Name]:[WHIP]], 12, FALSE),Rooke_Full_Seaosn[BB/9],1)</f>
        <v>231</v>
      </c>
      <c r="N219" s="11">
        <f>_xlfn.RANK.EQ(VLOOKUP($A219,Rooke_Full_Seaosn[[Name]:[WHIP]], 13, FALSE),Rooke_Full_Seaosn[HR/9],1)</f>
        <v>67</v>
      </c>
      <c r="O219" s="5">
        <f>_xlfn.RANK.EQ(VLOOKUP($A219,Rooke_Full_Seaosn[[Name]:[WHIP]], 14, FALSE),Rooke_Full_Seaosn[AVG],1)</f>
        <v>253</v>
      </c>
      <c r="P219" s="11">
        <f>_xlfn.RANK.EQ(VLOOKUP($A219,Rooke_Full_Seaosn[[Name]:[WHIP]], 15, FALSE),Rooke_Full_Seaosn[BABIP],1)</f>
        <v>160</v>
      </c>
      <c r="Q219" s="5">
        <f>_xlfn.RANK.EQ(VLOOKUP($A219,Rooke_Full_Seaosn[[Name]:[WHIP]], 16, FALSE),Rooke_Full_Seaosn[ERA],1)</f>
        <v>47</v>
      </c>
      <c r="R219" s="11">
        <f>_xlfn.RANK.EQ(VLOOKUP($A219,Rooke_Full_Seaosn[[Name]:[WHIP]], 17, FALSE),Rooke_Full_Seaosn[FIP],1)</f>
        <v>97</v>
      </c>
      <c r="S219" s="5">
        <f>_xlfn.RANK.EQ(VLOOKUP($A219,Rooke_Full_Seaosn[[Name]:[WHIP]], 18,FALSE),Rooke_Full_Seaosn[WAR],0)</f>
        <v>477</v>
      </c>
      <c r="T219" s="5">
        <f>_xlfn.RANK.EQ(VLOOKUP($A219,Rooke_Full_Seaosn[[Name]:[WHIP]], 19, FALSE),Rooke_Full_Seaosn[WAR/162],0)</f>
        <v>107</v>
      </c>
      <c r="U219" s="5">
        <f>_xlfn.RANK.EQ(VLOOKUP($A219,Rooke_Full_Seaosn[[Name]:[WHIP]], 20, FALSE),Rooke_Full_Seaosn[WHIP],1)</f>
        <v>102</v>
      </c>
      <c r="V2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308.72907575877997</v>
      </c>
    </row>
    <row r="220" spans="1:22" x14ac:dyDescent="0.45">
      <c r="A220" s="11" t="s">
        <v>893</v>
      </c>
      <c r="B220" s="11">
        <v>1992</v>
      </c>
      <c r="C220" s="11" t="str">
        <f>VLOOKUP(Table10[[#This Row],[Name]], Rooke_Full_Seaosn[[Name]:[Team]], 2, FALSE)</f>
        <v>PHI</v>
      </c>
      <c r="D220" s="11">
        <v>30</v>
      </c>
      <c r="E220" s="11">
        <v>30</v>
      </c>
      <c r="F220" s="12">
        <v>1</v>
      </c>
      <c r="G220" s="5">
        <f>_xlfn.RANK.EQ(VLOOKUP($A220,Rooke_Full_Seaosn[[Name]:[WHIP]], 6, FALSE),Rooke_Full_Seaosn[W],0)</f>
        <v>610</v>
      </c>
      <c r="H220" s="5">
        <f>_xlfn.RANK.EQ(VLOOKUP($A220,Rooke_Full_Seaosn[[Name]:[WHIP]], 7, FALSE),Rooke_Full_Seaosn[L],1)</f>
        <v>147</v>
      </c>
      <c r="I220" s="11">
        <f>_xlfn.RANK.EQ(VLOOKUP($A220,Rooke_Full_Seaosn[[Name]:[WHIP]], 8, FALSE),Rooke_Full_Seaosn[SV],0)</f>
        <v>225</v>
      </c>
      <c r="J220" s="11">
        <f>_xlfn.RANK.EQ(VLOOKUP($A220,Rooke_Full_Seaosn[[Name]:[WHIP]], 9, FALSE),Rooke_Full_Seaosn[IP],0)</f>
        <v>951</v>
      </c>
      <c r="K220" s="5">
        <f>_xlfn.RANK.EQ(VLOOKUP($A220,Rooke_Full_Seaosn[[Name]:[WHIP]], 10, FALSE),Rooke_Full_Seaosn[SO],0)</f>
        <v>824</v>
      </c>
      <c r="L220" s="5">
        <f>_xlfn.RANK.EQ(VLOOKUP($A220,Rooke_Full_Seaosn[[Name]:[WHIP]], 11, FALSE),Rooke_Full_Seaosn[K/9],0)</f>
        <v>682</v>
      </c>
      <c r="M220" s="5">
        <f>_xlfn.RANK.EQ(VLOOKUP($A220,Rooke_Full_Seaosn[[Name]:[WHIP]], 12, FALSE),Rooke_Full_Seaosn[BB/9],1)</f>
        <v>496</v>
      </c>
      <c r="N220" s="11">
        <f>_xlfn.RANK.EQ(VLOOKUP($A220,Rooke_Full_Seaosn[[Name]:[WHIP]], 13, FALSE),Rooke_Full_Seaosn[HR/9],1)</f>
        <v>733</v>
      </c>
      <c r="O220" s="5">
        <f>_xlfn.RANK.EQ(VLOOKUP($A220,Rooke_Full_Seaosn[[Name]:[WHIP]], 14, FALSE),Rooke_Full_Seaosn[AVG],1)</f>
        <v>61</v>
      </c>
      <c r="P220" s="11">
        <f>_xlfn.RANK.EQ(VLOOKUP($A220,Rooke_Full_Seaosn[[Name]:[WHIP]], 15, FALSE),Rooke_Full_Seaosn[BABIP],1)</f>
        <v>43</v>
      </c>
      <c r="Q220" s="5">
        <f>_xlfn.RANK.EQ(VLOOKUP($A220,Rooke_Full_Seaosn[[Name]:[WHIP]], 16, FALSE),Rooke_Full_Seaosn[ERA],1)</f>
        <v>186</v>
      </c>
      <c r="R220" s="11">
        <f>_xlfn.RANK.EQ(VLOOKUP($A220,Rooke_Full_Seaosn[[Name]:[WHIP]], 17, FALSE),Rooke_Full_Seaosn[FIP],1)</f>
        <v>345</v>
      </c>
      <c r="S220" s="5">
        <f>_xlfn.RANK.EQ(VLOOKUP($A220,Rooke_Full_Seaosn[[Name]:[WHIP]], 18,FALSE),Rooke_Full_Seaosn[WAR],0)</f>
        <v>904</v>
      </c>
      <c r="T220" s="5">
        <f>_xlfn.RANK.EQ(VLOOKUP($A220,Rooke_Full_Seaosn[[Name]:[WHIP]], 19, FALSE),Rooke_Full_Seaosn[WAR/162],0)</f>
        <v>686</v>
      </c>
      <c r="U220" s="5">
        <f>_xlfn.RANK.EQ(VLOOKUP($A220,Rooke_Full_Seaosn[[Name]:[WHIP]], 20, FALSE),Rooke_Full_Seaosn[WHIP],1)</f>
        <v>45</v>
      </c>
      <c r="V2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308.91487929765964</v>
      </c>
    </row>
    <row r="221" spans="1:22" x14ac:dyDescent="0.45">
      <c r="A221" s="11" t="s">
        <v>952</v>
      </c>
      <c r="B221" s="11">
        <v>2005</v>
      </c>
      <c r="C221" s="11" t="str">
        <f>VLOOKUP(Table10[[#This Row],[Name]], Rooke_Full_Seaosn[[Name]:[Team]], 2, FALSE)</f>
        <v>SDP</v>
      </c>
      <c r="D221" s="11">
        <v>13</v>
      </c>
      <c r="E221" s="11">
        <v>13</v>
      </c>
      <c r="F221" s="12">
        <v>1</v>
      </c>
      <c r="G221" s="5">
        <f>_xlfn.RANK.EQ(VLOOKUP($A221,Rooke_Full_Seaosn[[Name]:[WHIP]], 6, FALSE),Rooke_Full_Seaosn[W],0)</f>
        <v>401</v>
      </c>
      <c r="H221" s="5">
        <f>_xlfn.RANK.EQ(VLOOKUP($A221,Rooke_Full_Seaosn[[Name]:[WHIP]], 7, FALSE),Rooke_Full_Seaosn[L],1)</f>
        <v>1060</v>
      </c>
      <c r="I221" s="11">
        <f>_xlfn.RANK.EQ(VLOOKUP($A221,Rooke_Full_Seaosn[[Name]:[WHIP]], 8, FALSE),Rooke_Full_Seaosn[SV],0)</f>
        <v>225</v>
      </c>
      <c r="J221" s="11">
        <f>_xlfn.RANK.EQ(VLOOKUP($A221,Rooke_Full_Seaosn[[Name]:[WHIP]], 9, FALSE),Rooke_Full_Seaosn[IP],0)</f>
        <v>309</v>
      </c>
      <c r="K221" s="5">
        <f>_xlfn.RANK.EQ(VLOOKUP($A221,Rooke_Full_Seaosn[[Name]:[WHIP]], 10, FALSE),Rooke_Full_Seaosn[SO],0)</f>
        <v>42</v>
      </c>
      <c r="L221" s="5">
        <f>_xlfn.RANK.EQ(VLOOKUP($A221,Rooke_Full_Seaosn[[Name]:[WHIP]], 11, FALSE),Rooke_Full_Seaosn[K/9],0)</f>
        <v>132</v>
      </c>
      <c r="M221" s="5">
        <f>_xlfn.RANK.EQ(VLOOKUP($A221,Rooke_Full_Seaosn[[Name]:[WHIP]], 12, FALSE),Rooke_Full_Seaosn[BB/9],1)</f>
        <v>1082</v>
      </c>
      <c r="N221" s="11">
        <f>_xlfn.RANK.EQ(VLOOKUP($A221,Rooke_Full_Seaosn[[Name]:[WHIP]], 13, FALSE),Rooke_Full_Seaosn[HR/9],1)</f>
        <v>391</v>
      </c>
      <c r="O221" s="5">
        <f>_xlfn.RANK.EQ(VLOOKUP($A221,Rooke_Full_Seaosn[[Name]:[WHIP]], 14, FALSE),Rooke_Full_Seaosn[AVG],1)</f>
        <v>17</v>
      </c>
      <c r="P221" s="11">
        <f>_xlfn.RANK.EQ(VLOOKUP($A221,Rooke_Full_Seaosn[[Name]:[WHIP]], 15, FALSE),Rooke_Full_Seaosn[BABIP],1)</f>
        <v>114</v>
      </c>
      <c r="Q221" s="5">
        <f>_xlfn.RANK.EQ(VLOOKUP($A221,Rooke_Full_Seaosn[[Name]:[WHIP]], 16, FALSE),Rooke_Full_Seaosn[ERA],1)</f>
        <v>261</v>
      </c>
      <c r="R221" s="11">
        <f>_xlfn.RANK.EQ(VLOOKUP($A221,Rooke_Full_Seaosn[[Name]:[WHIP]], 17, FALSE),Rooke_Full_Seaosn[FIP],1)</f>
        <v>235</v>
      </c>
      <c r="S221" s="5">
        <f>_xlfn.RANK.EQ(VLOOKUP($A221,Rooke_Full_Seaosn[[Name]:[WHIP]], 18,FALSE),Rooke_Full_Seaosn[WAR],0)</f>
        <v>26</v>
      </c>
      <c r="T221" s="5">
        <f>_xlfn.RANK.EQ(VLOOKUP($A221,Rooke_Full_Seaosn[[Name]:[WHIP]], 19, FALSE),Rooke_Full_Seaosn[WAR/162],0)</f>
        <v>83</v>
      </c>
      <c r="U221" s="5">
        <f>_xlfn.RANK.EQ(VLOOKUP($A221,Rooke_Full_Seaosn[[Name]:[WHIP]], 20, FALSE),Rooke_Full_Seaosn[WHIP],1)</f>
        <v>81</v>
      </c>
      <c r="V2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134.77603040168515</v>
      </c>
    </row>
    <row r="222" spans="1:22" x14ac:dyDescent="0.45">
      <c r="A222" s="11" t="s">
        <v>952</v>
      </c>
      <c r="B222" s="11">
        <v>2006</v>
      </c>
      <c r="C222" s="11" t="str">
        <f>VLOOKUP(Table10[[#This Row],[Name]], Rooke_Full_Seaosn[[Name]:[Team]], 2, FALSE)</f>
        <v>SDP</v>
      </c>
      <c r="D222" s="11">
        <v>7</v>
      </c>
      <c r="E222" s="11">
        <v>7</v>
      </c>
      <c r="F222" s="12">
        <v>1</v>
      </c>
      <c r="G222" s="5">
        <f>_xlfn.RANK.EQ(VLOOKUP($A222,Rooke_Full_Seaosn[[Name]:[WHIP]], 6, FALSE),Rooke_Full_Seaosn[W],0)</f>
        <v>401</v>
      </c>
      <c r="H222" s="5">
        <f>_xlfn.RANK.EQ(VLOOKUP($A222,Rooke_Full_Seaosn[[Name]:[WHIP]], 7, FALSE),Rooke_Full_Seaosn[L],1)</f>
        <v>1060</v>
      </c>
      <c r="I222" s="11">
        <f>_xlfn.RANK.EQ(VLOOKUP($A222,Rooke_Full_Seaosn[[Name]:[WHIP]], 8, FALSE),Rooke_Full_Seaosn[SV],0)</f>
        <v>225</v>
      </c>
      <c r="J222" s="11">
        <f>_xlfn.RANK.EQ(VLOOKUP($A222,Rooke_Full_Seaosn[[Name]:[WHIP]], 9, FALSE),Rooke_Full_Seaosn[IP],0)</f>
        <v>309</v>
      </c>
      <c r="K222" s="5">
        <f>_xlfn.RANK.EQ(VLOOKUP($A222,Rooke_Full_Seaosn[[Name]:[WHIP]], 10, FALSE),Rooke_Full_Seaosn[SO],0)</f>
        <v>42</v>
      </c>
      <c r="L222" s="5">
        <f>_xlfn.RANK.EQ(VLOOKUP($A222,Rooke_Full_Seaosn[[Name]:[WHIP]], 11, FALSE),Rooke_Full_Seaosn[K/9],0)</f>
        <v>132</v>
      </c>
      <c r="M222" s="5">
        <f>_xlfn.RANK.EQ(VLOOKUP($A222,Rooke_Full_Seaosn[[Name]:[WHIP]], 12, FALSE),Rooke_Full_Seaosn[BB/9],1)</f>
        <v>1082</v>
      </c>
      <c r="N222" s="11">
        <f>_xlfn.RANK.EQ(VLOOKUP($A222,Rooke_Full_Seaosn[[Name]:[WHIP]], 13, FALSE),Rooke_Full_Seaosn[HR/9],1)</f>
        <v>391</v>
      </c>
      <c r="O222" s="5">
        <f>_xlfn.RANK.EQ(VLOOKUP($A222,Rooke_Full_Seaosn[[Name]:[WHIP]], 14, FALSE),Rooke_Full_Seaosn[AVG],1)</f>
        <v>17</v>
      </c>
      <c r="P222" s="11">
        <f>_xlfn.RANK.EQ(VLOOKUP($A222,Rooke_Full_Seaosn[[Name]:[WHIP]], 15, FALSE),Rooke_Full_Seaosn[BABIP],1)</f>
        <v>114</v>
      </c>
      <c r="Q222" s="5">
        <f>_xlfn.RANK.EQ(VLOOKUP($A222,Rooke_Full_Seaosn[[Name]:[WHIP]], 16, FALSE),Rooke_Full_Seaosn[ERA],1)</f>
        <v>261</v>
      </c>
      <c r="R222" s="11">
        <f>_xlfn.RANK.EQ(VLOOKUP($A222,Rooke_Full_Seaosn[[Name]:[WHIP]], 17, FALSE),Rooke_Full_Seaosn[FIP],1)</f>
        <v>235</v>
      </c>
      <c r="S222" s="5">
        <f>_xlfn.RANK.EQ(VLOOKUP($A222,Rooke_Full_Seaosn[[Name]:[WHIP]], 18,FALSE),Rooke_Full_Seaosn[WAR],0)</f>
        <v>26</v>
      </c>
      <c r="T222" s="5">
        <f>_xlfn.RANK.EQ(VLOOKUP($A222,Rooke_Full_Seaosn[[Name]:[WHIP]], 19, FALSE),Rooke_Full_Seaosn[WAR/162],0)</f>
        <v>83</v>
      </c>
      <c r="U222" s="5">
        <f>_xlfn.RANK.EQ(VLOOKUP($A222,Rooke_Full_Seaosn[[Name]:[WHIP]], 20, FALSE),Rooke_Full_Seaosn[WHIP],1)</f>
        <v>81</v>
      </c>
      <c r="V2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134.77603040168515</v>
      </c>
    </row>
    <row r="223" spans="1:22" x14ac:dyDescent="0.45">
      <c r="A223" s="11" t="s">
        <v>952</v>
      </c>
      <c r="B223" s="11">
        <v>2007</v>
      </c>
      <c r="C223" s="11" t="str">
        <f>VLOOKUP(Table10[[#This Row],[Name]], Rooke_Full_Seaosn[[Name]:[Team]], 2, FALSE)</f>
        <v>SDP</v>
      </c>
      <c r="D223" s="11">
        <v>23</v>
      </c>
      <c r="E223" s="11">
        <v>19</v>
      </c>
      <c r="F223" s="12">
        <v>0.82608695652173914</v>
      </c>
      <c r="G223" s="5">
        <f>_xlfn.RANK.EQ(VLOOKUP($A223,Rooke_Full_Seaosn[[Name]:[WHIP]], 6, FALSE),Rooke_Full_Seaosn[W],0)</f>
        <v>401</v>
      </c>
      <c r="H223" s="5">
        <f>_xlfn.RANK.EQ(VLOOKUP($A223,Rooke_Full_Seaosn[[Name]:[WHIP]], 7, FALSE),Rooke_Full_Seaosn[L],1)</f>
        <v>1060</v>
      </c>
      <c r="I223" s="11">
        <f>_xlfn.RANK.EQ(VLOOKUP($A223,Rooke_Full_Seaosn[[Name]:[WHIP]], 8, FALSE),Rooke_Full_Seaosn[SV],0)</f>
        <v>225</v>
      </c>
      <c r="J223" s="11">
        <f>_xlfn.RANK.EQ(VLOOKUP($A223,Rooke_Full_Seaosn[[Name]:[WHIP]], 9, FALSE),Rooke_Full_Seaosn[IP],0)</f>
        <v>309</v>
      </c>
      <c r="K223" s="5">
        <f>_xlfn.RANK.EQ(VLOOKUP($A223,Rooke_Full_Seaosn[[Name]:[WHIP]], 10, FALSE),Rooke_Full_Seaosn[SO],0)</f>
        <v>42</v>
      </c>
      <c r="L223" s="5">
        <f>_xlfn.RANK.EQ(VLOOKUP($A223,Rooke_Full_Seaosn[[Name]:[WHIP]], 11, FALSE),Rooke_Full_Seaosn[K/9],0)</f>
        <v>132</v>
      </c>
      <c r="M223" s="5">
        <f>_xlfn.RANK.EQ(VLOOKUP($A223,Rooke_Full_Seaosn[[Name]:[WHIP]], 12, FALSE),Rooke_Full_Seaosn[BB/9],1)</f>
        <v>1082</v>
      </c>
      <c r="N223" s="11">
        <f>_xlfn.RANK.EQ(VLOOKUP($A223,Rooke_Full_Seaosn[[Name]:[WHIP]], 13, FALSE),Rooke_Full_Seaosn[HR/9],1)</f>
        <v>391</v>
      </c>
      <c r="O223" s="5">
        <f>_xlfn.RANK.EQ(VLOOKUP($A223,Rooke_Full_Seaosn[[Name]:[WHIP]], 14, FALSE),Rooke_Full_Seaosn[AVG],1)</f>
        <v>17</v>
      </c>
      <c r="P223" s="11">
        <f>_xlfn.RANK.EQ(VLOOKUP($A223,Rooke_Full_Seaosn[[Name]:[WHIP]], 15, FALSE),Rooke_Full_Seaosn[BABIP],1)</f>
        <v>114</v>
      </c>
      <c r="Q223" s="5">
        <f>_xlfn.RANK.EQ(VLOOKUP($A223,Rooke_Full_Seaosn[[Name]:[WHIP]], 16, FALSE),Rooke_Full_Seaosn[ERA],1)</f>
        <v>261</v>
      </c>
      <c r="R223" s="11">
        <f>_xlfn.RANK.EQ(VLOOKUP($A223,Rooke_Full_Seaosn[[Name]:[WHIP]], 17, FALSE),Rooke_Full_Seaosn[FIP],1)</f>
        <v>235</v>
      </c>
      <c r="S223" s="5">
        <f>_xlfn.RANK.EQ(VLOOKUP($A223,Rooke_Full_Seaosn[[Name]:[WHIP]], 18,FALSE),Rooke_Full_Seaosn[WAR],0)</f>
        <v>26</v>
      </c>
      <c r="T223" s="5">
        <f>_xlfn.RANK.EQ(VLOOKUP($A223,Rooke_Full_Seaosn[[Name]:[WHIP]], 19, FALSE),Rooke_Full_Seaosn[WAR/162],0)</f>
        <v>83</v>
      </c>
      <c r="U223" s="5">
        <f>_xlfn.RANK.EQ(VLOOKUP($A223,Rooke_Full_Seaosn[[Name]:[WHIP]], 20, FALSE),Rooke_Full_Seaosn[WHIP],1)</f>
        <v>81</v>
      </c>
      <c r="V2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134.77603040168515</v>
      </c>
    </row>
    <row r="224" spans="1:22" x14ac:dyDescent="0.45">
      <c r="A224" s="11" t="s">
        <v>97</v>
      </c>
      <c r="B224" s="11">
        <v>2022</v>
      </c>
      <c r="C224" s="11" t="str">
        <f>VLOOKUP(Table10[[#This Row],[Name]], Rooke_Full_Seaosn[[Name]:[Team]], 2, FALSE)</f>
        <v>CIN</v>
      </c>
      <c r="D224" s="11">
        <v>14</v>
      </c>
      <c r="E224" s="11">
        <v>14</v>
      </c>
      <c r="F224" s="12">
        <v>1</v>
      </c>
      <c r="G224" s="5">
        <f>_xlfn.RANK.EQ(VLOOKUP($A224,Rooke_Full_Seaosn[[Name]:[WHIP]], 6, FALSE),Rooke_Full_Seaosn[W],0)</f>
        <v>1054</v>
      </c>
      <c r="H224" s="5">
        <f>_xlfn.RANK.EQ(VLOOKUP($A224,Rooke_Full_Seaosn[[Name]:[WHIP]], 7, FALSE),Rooke_Full_Seaosn[L],1)</f>
        <v>885</v>
      </c>
      <c r="I224" s="11">
        <f>_xlfn.RANK.EQ(VLOOKUP($A224,Rooke_Full_Seaosn[[Name]:[WHIP]], 8, FALSE),Rooke_Full_Seaosn[SV],0)</f>
        <v>225</v>
      </c>
      <c r="J224" s="11">
        <f>_xlfn.RANK.EQ(VLOOKUP($A224,Rooke_Full_Seaosn[[Name]:[WHIP]], 9, FALSE),Rooke_Full_Seaosn[IP],0)</f>
        <v>831</v>
      </c>
      <c r="K224" s="5">
        <f>_xlfn.RANK.EQ(VLOOKUP($A224,Rooke_Full_Seaosn[[Name]:[WHIP]], 10, FALSE),Rooke_Full_Seaosn[SO],0)</f>
        <v>145</v>
      </c>
      <c r="L224" s="5">
        <f>_xlfn.RANK.EQ(VLOOKUP($A224,Rooke_Full_Seaosn[[Name]:[WHIP]], 11, FALSE),Rooke_Full_Seaosn[K/9],0)</f>
        <v>7</v>
      </c>
      <c r="M224" s="5">
        <f>_xlfn.RANK.EQ(VLOOKUP($A224,Rooke_Full_Seaosn[[Name]:[WHIP]], 12, FALSE),Rooke_Full_Seaosn[BB/9],1)</f>
        <v>873</v>
      </c>
      <c r="N224" s="11">
        <f>_xlfn.RANK.EQ(VLOOKUP($A224,Rooke_Full_Seaosn[[Name]:[WHIP]], 13, FALSE),Rooke_Full_Seaosn[HR/9],1)</f>
        <v>1193</v>
      </c>
      <c r="O224" s="5">
        <f>_xlfn.RANK.EQ(VLOOKUP($A224,Rooke_Full_Seaosn[[Name]:[WHIP]], 14, FALSE),Rooke_Full_Seaosn[AVG],1)</f>
        <v>367</v>
      </c>
      <c r="P224" s="11">
        <f>_xlfn.RANK.EQ(VLOOKUP($A224,Rooke_Full_Seaosn[[Name]:[WHIP]], 15, FALSE),Rooke_Full_Seaosn[BABIP],1)</f>
        <v>1490</v>
      </c>
      <c r="Q224" s="5">
        <f>_xlfn.RANK.EQ(VLOOKUP($A224,Rooke_Full_Seaosn[[Name]:[WHIP]], 16, FALSE),Rooke_Full_Seaosn[ERA],1)</f>
        <v>535</v>
      </c>
      <c r="R224" s="11">
        <f>_xlfn.RANK.EQ(VLOOKUP($A224,Rooke_Full_Seaosn[[Name]:[WHIP]], 17, FALSE),Rooke_Full_Seaosn[FIP],1)</f>
        <v>555</v>
      </c>
      <c r="S224" s="5">
        <f>_xlfn.RANK.EQ(VLOOKUP($A224,Rooke_Full_Seaosn[[Name]:[WHIP]], 18,FALSE),Rooke_Full_Seaosn[WAR],0)</f>
        <v>426</v>
      </c>
      <c r="T224" s="5">
        <f>_xlfn.RANK.EQ(VLOOKUP($A224,Rooke_Full_Seaosn[[Name]:[WHIP]], 19, FALSE),Rooke_Full_Seaosn[WAR/162],0)</f>
        <v>325</v>
      </c>
      <c r="U224" s="5">
        <f>_xlfn.RANK.EQ(VLOOKUP($A224,Rooke_Full_Seaosn[[Name]:[WHIP]], 20, FALSE),Rooke_Full_Seaosn[WHIP],1)</f>
        <v>382</v>
      </c>
      <c r="V2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311.43257288485006</v>
      </c>
    </row>
    <row r="225" spans="1:22" x14ac:dyDescent="0.45">
      <c r="A225" s="11" t="s">
        <v>994</v>
      </c>
      <c r="B225" s="11">
        <v>1954</v>
      </c>
      <c r="C225" s="11" t="str">
        <f>VLOOKUP(Table10[[#This Row],[Name]], Rooke_Full_Seaosn[[Name]:[Team]], 2, FALSE)</f>
        <v>NYY</v>
      </c>
      <c r="D225" s="11">
        <v>29</v>
      </c>
      <c r="E225" s="11">
        <v>19</v>
      </c>
      <c r="F225" s="12">
        <v>0.65517241379310343</v>
      </c>
      <c r="G225" s="5">
        <f>_xlfn.RANK.EQ(VLOOKUP($A225,Rooke_Full_Seaosn[[Name]:[WHIP]], 6, FALSE),Rooke_Full_Seaosn[W],0)</f>
        <v>7</v>
      </c>
      <c r="H225" s="5">
        <f>_xlfn.RANK.EQ(VLOOKUP($A225,Rooke_Full_Seaosn[[Name]:[WHIP]], 7, FALSE),Rooke_Full_Seaosn[L],1)</f>
        <v>695</v>
      </c>
      <c r="I225" s="11">
        <f>_xlfn.RANK.EQ(VLOOKUP($A225,Rooke_Full_Seaosn[[Name]:[WHIP]], 8, FALSE),Rooke_Full_Seaosn[SV],0)</f>
        <v>225</v>
      </c>
      <c r="J225" s="11">
        <f>_xlfn.RANK.EQ(VLOOKUP($A225,Rooke_Full_Seaosn[[Name]:[WHIP]], 9, FALSE),Rooke_Full_Seaosn[IP],0)</f>
        <v>157</v>
      </c>
      <c r="K225" s="5">
        <f>_xlfn.RANK.EQ(VLOOKUP($A225,Rooke_Full_Seaosn[[Name]:[WHIP]], 10, FALSE),Rooke_Full_Seaosn[SO],0)</f>
        <v>270</v>
      </c>
      <c r="L225" s="5">
        <f>_xlfn.RANK.EQ(VLOOKUP($A225,Rooke_Full_Seaosn[[Name]:[WHIP]], 11, FALSE),Rooke_Full_Seaosn[K/9],0)</f>
        <v>1010</v>
      </c>
      <c r="M225" s="5">
        <f>_xlfn.RANK.EQ(VLOOKUP($A225,Rooke_Full_Seaosn[[Name]:[WHIP]], 12, FALSE),Rooke_Full_Seaosn[BB/9],1)</f>
        <v>1129</v>
      </c>
      <c r="N225" s="11">
        <f>_xlfn.RANK.EQ(VLOOKUP($A225,Rooke_Full_Seaosn[[Name]:[WHIP]], 13, FALSE),Rooke_Full_Seaosn[HR/9],1)</f>
        <v>250</v>
      </c>
      <c r="O225" s="5">
        <f>_xlfn.RANK.EQ(VLOOKUP($A225,Rooke_Full_Seaosn[[Name]:[WHIP]], 14, FALSE),Rooke_Full_Seaosn[AVG],1)</f>
        <v>410</v>
      </c>
      <c r="P225" s="11">
        <f>_xlfn.RANK.EQ(VLOOKUP($A225,Rooke_Full_Seaosn[[Name]:[WHIP]], 15, FALSE),Rooke_Full_Seaosn[BABIP],1)</f>
        <v>492</v>
      </c>
      <c r="Q225" s="5">
        <f>_xlfn.RANK.EQ(VLOOKUP($A225,Rooke_Full_Seaosn[[Name]:[WHIP]], 16, FALSE),Rooke_Full_Seaosn[ERA],1)</f>
        <v>323</v>
      </c>
      <c r="R225" s="11">
        <f>_xlfn.RANK.EQ(VLOOKUP($A225,Rooke_Full_Seaosn[[Name]:[WHIP]], 17, FALSE),Rooke_Full_Seaosn[FIP],1)</f>
        <v>140</v>
      </c>
      <c r="S225" s="5">
        <f>_xlfn.RANK.EQ(VLOOKUP($A225,Rooke_Full_Seaosn[[Name]:[WHIP]], 18,FALSE),Rooke_Full_Seaosn[WAR],0)</f>
        <v>154</v>
      </c>
      <c r="T225" s="5">
        <f>_xlfn.RANK.EQ(VLOOKUP($A225,Rooke_Full_Seaosn[[Name]:[WHIP]], 19, FALSE),Rooke_Full_Seaosn[WAR/162],0)</f>
        <v>528</v>
      </c>
      <c r="U225" s="5">
        <f>_xlfn.RANK.EQ(VLOOKUP($A225,Rooke_Full_Seaosn[[Name]:[WHIP]], 20, FALSE),Rooke_Full_Seaosn[WHIP],1)</f>
        <v>554</v>
      </c>
      <c r="V2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312.68804066552798</v>
      </c>
    </row>
    <row r="226" spans="1:22" x14ac:dyDescent="0.45">
      <c r="A226" s="11" t="s">
        <v>318</v>
      </c>
      <c r="B226" s="11">
        <v>2012</v>
      </c>
      <c r="C226" s="11" t="str">
        <f>VLOOKUP(Table10[[#This Row],[Name]], Rooke_Full_Seaosn[[Name]:[Team]], 2, FALSE)</f>
        <v>MIL</v>
      </c>
      <c r="D226" s="11">
        <v>14</v>
      </c>
      <c r="E226" s="11">
        <v>14</v>
      </c>
      <c r="F226" s="12">
        <v>1</v>
      </c>
      <c r="G226" s="5">
        <f>_xlfn.RANK.EQ(VLOOKUP($A226,Rooke_Full_Seaosn[[Name]:[WHIP]], 6, FALSE),Rooke_Full_Seaosn[W],0)</f>
        <v>401</v>
      </c>
      <c r="H226" s="5">
        <f>_xlfn.RANK.EQ(VLOOKUP($A226,Rooke_Full_Seaosn[[Name]:[WHIP]], 7, FALSE),Rooke_Full_Seaosn[L],1)</f>
        <v>1341</v>
      </c>
      <c r="I226" s="11">
        <f>_xlfn.RANK.EQ(VLOOKUP($A226,Rooke_Full_Seaosn[[Name]:[WHIP]], 8, FALSE),Rooke_Full_Seaosn[SV],0)</f>
        <v>225</v>
      </c>
      <c r="J226" s="11">
        <f>_xlfn.RANK.EQ(VLOOKUP($A226,Rooke_Full_Seaosn[[Name]:[WHIP]], 9, FALSE),Rooke_Full_Seaosn[IP],0)</f>
        <v>622</v>
      </c>
      <c r="K226" s="5">
        <f>_xlfn.RANK.EQ(VLOOKUP($A226,Rooke_Full_Seaosn[[Name]:[WHIP]], 10, FALSE),Rooke_Full_Seaosn[SO],0)</f>
        <v>136</v>
      </c>
      <c r="L226" s="5">
        <f>_xlfn.RANK.EQ(VLOOKUP($A226,Rooke_Full_Seaosn[[Name]:[WHIP]], 11, FALSE),Rooke_Full_Seaosn[K/9],0)</f>
        <v>73</v>
      </c>
      <c r="M226" s="5">
        <f>_xlfn.RANK.EQ(VLOOKUP($A226,Rooke_Full_Seaosn[[Name]:[WHIP]], 12, FALSE),Rooke_Full_Seaosn[BB/9],1)</f>
        <v>336</v>
      </c>
      <c r="N226" s="11">
        <f>_xlfn.RANK.EQ(VLOOKUP($A226,Rooke_Full_Seaosn[[Name]:[WHIP]], 13, FALSE),Rooke_Full_Seaosn[HR/9],1)</f>
        <v>822</v>
      </c>
      <c r="O226" s="5">
        <f>_xlfn.RANK.EQ(VLOOKUP($A226,Rooke_Full_Seaosn[[Name]:[WHIP]], 14, FALSE),Rooke_Full_Seaosn[AVG],1)</f>
        <v>686</v>
      </c>
      <c r="P226" s="11">
        <f>_xlfn.RANK.EQ(VLOOKUP($A226,Rooke_Full_Seaosn[[Name]:[WHIP]], 15, FALSE),Rooke_Full_Seaosn[BABIP],1)</f>
        <v>1471</v>
      </c>
      <c r="Q226" s="5">
        <f>_xlfn.RANK.EQ(VLOOKUP($A226,Rooke_Full_Seaosn[[Name]:[WHIP]], 16, FALSE),Rooke_Full_Seaosn[ERA],1)</f>
        <v>613</v>
      </c>
      <c r="R226" s="11">
        <f>_xlfn.RANK.EQ(VLOOKUP($A226,Rooke_Full_Seaosn[[Name]:[WHIP]], 17, FALSE),Rooke_Full_Seaosn[FIP],1)</f>
        <v>103</v>
      </c>
      <c r="S226" s="5">
        <f>_xlfn.RANK.EQ(VLOOKUP($A226,Rooke_Full_Seaosn[[Name]:[WHIP]], 18,FALSE),Rooke_Full_Seaosn[WAR],0)</f>
        <v>187</v>
      </c>
      <c r="T226" s="5">
        <f>_xlfn.RANK.EQ(VLOOKUP($A226,Rooke_Full_Seaosn[[Name]:[WHIP]], 19, FALSE),Rooke_Full_Seaosn[WAR/162],0)</f>
        <v>143</v>
      </c>
      <c r="U226" s="5">
        <f>_xlfn.RANK.EQ(VLOOKUP($A226,Rooke_Full_Seaosn[[Name]:[WHIP]], 20, FALSE),Rooke_Full_Seaosn[WHIP],1)</f>
        <v>449</v>
      </c>
      <c r="V2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313.11096534949007</v>
      </c>
    </row>
    <row r="227" spans="1:22" x14ac:dyDescent="0.45">
      <c r="A227" s="11" t="s">
        <v>863</v>
      </c>
      <c r="B227" s="11">
        <v>1924</v>
      </c>
      <c r="C227" s="11" t="str">
        <f>VLOOKUP(Table10[[#This Row],[Name]], Rooke_Full_Seaosn[[Name]:[Team]], 2, FALSE)</f>
        <v>PIT</v>
      </c>
      <c r="D227" s="11">
        <v>9</v>
      </c>
      <c r="E227" s="11">
        <v>9</v>
      </c>
      <c r="F227" s="12">
        <v>1</v>
      </c>
      <c r="G227" s="5">
        <f>_xlfn.RANK.EQ(VLOOKUP($A227,Rooke_Full_Seaosn[[Name]:[WHIP]], 6, FALSE),Rooke_Full_Seaosn[W],0)</f>
        <v>49</v>
      </c>
      <c r="H227" s="5">
        <f>_xlfn.RANK.EQ(VLOOKUP($A227,Rooke_Full_Seaosn[[Name]:[WHIP]], 7, FALSE),Rooke_Full_Seaosn[L],1)</f>
        <v>147</v>
      </c>
      <c r="I227" s="11">
        <f>_xlfn.RANK.EQ(VLOOKUP($A227,Rooke_Full_Seaosn[[Name]:[WHIP]], 8, FALSE),Rooke_Full_Seaosn[SV],0)</f>
        <v>225</v>
      </c>
      <c r="J227" s="11">
        <f>_xlfn.RANK.EQ(VLOOKUP($A227,Rooke_Full_Seaosn[[Name]:[WHIP]], 9, FALSE),Rooke_Full_Seaosn[IP],0)</f>
        <v>184</v>
      </c>
      <c r="K227" s="5">
        <f>_xlfn.RANK.EQ(VLOOKUP($A227,Rooke_Full_Seaosn[[Name]:[WHIP]], 10, FALSE),Rooke_Full_Seaosn[SO],0)</f>
        <v>966</v>
      </c>
      <c r="L227" s="5">
        <f>_xlfn.RANK.EQ(VLOOKUP($A227,Rooke_Full_Seaosn[[Name]:[WHIP]], 11, FALSE),Rooke_Full_Seaosn[K/9],0)</f>
        <v>1623</v>
      </c>
      <c r="M227" s="5">
        <f>_xlfn.RANK.EQ(VLOOKUP($A227,Rooke_Full_Seaosn[[Name]:[WHIP]], 12, FALSE),Rooke_Full_Seaosn[BB/9],1)</f>
        <v>520</v>
      </c>
      <c r="N227" s="11">
        <f>_xlfn.RANK.EQ(VLOOKUP($A227,Rooke_Full_Seaosn[[Name]:[WHIP]], 13, FALSE),Rooke_Full_Seaosn[HR/9],1)</f>
        <v>29</v>
      </c>
      <c r="O227" s="5">
        <f>_xlfn.RANK.EQ(VLOOKUP($A227,Rooke_Full_Seaosn[[Name]:[WHIP]], 14, FALSE),Rooke_Full_Seaosn[AVG],1)</f>
        <v>411</v>
      </c>
      <c r="P227" s="11">
        <f>_xlfn.RANK.EQ(VLOOKUP($A227,Rooke_Full_Seaosn[[Name]:[WHIP]], 15, FALSE),Rooke_Full_Seaosn[BABIP],1)</f>
        <v>242</v>
      </c>
      <c r="Q227" s="5">
        <f>_xlfn.RANK.EQ(VLOOKUP($A227,Rooke_Full_Seaosn[[Name]:[WHIP]], 16, FALSE),Rooke_Full_Seaosn[ERA],1)</f>
        <v>147</v>
      </c>
      <c r="R227" s="11">
        <f>_xlfn.RANK.EQ(VLOOKUP($A227,Rooke_Full_Seaosn[[Name]:[WHIP]], 17, FALSE),Rooke_Full_Seaosn[FIP],1)</f>
        <v>516</v>
      </c>
      <c r="S227" s="5">
        <f>_xlfn.RANK.EQ(VLOOKUP($A227,Rooke_Full_Seaosn[[Name]:[WHIP]], 18,FALSE),Rooke_Full_Seaosn[WAR],0)</f>
        <v>204</v>
      </c>
      <c r="T227" s="5">
        <f>_xlfn.RANK.EQ(VLOOKUP($A227,Rooke_Full_Seaosn[[Name]:[WHIP]], 19, FALSE),Rooke_Full_Seaosn[WAR/162],0)</f>
        <v>524</v>
      </c>
      <c r="U227" s="5">
        <f>_xlfn.RANK.EQ(VLOOKUP($A227,Rooke_Full_Seaosn[[Name]:[WHIP]], 20, FALSE),Rooke_Full_Seaosn[WHIP],1)</f>
        <v>241</v>
      </c>
      <c r="V2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313.39712337426164</v>
      </c>
    </row>
    <row r="228" spans="1:22" x14ac:dyDescent="0.45">
      <c r="A228" s="11" t="s">
        <v>1204</v>
      </c>
      <c r="B228" s="11">
        <v>2019</v>
      </c>
      <c r="C228" s="11" t="str">
        <f>VLOOKUP(Table10[[#This Row],[Name]], Rooke_Full_Seaosn[[Name]:[Team]], 2, FALSE)</f>
        <v>BAL</v>
      </c>
      <c r="D228" s="11">
        <v>13</v>
      </c>
      <c r="E228" s="11">
        <v>13</v>
      </c>
      <c r="F228" s="12">
        <v>1</v>
      </c>
      <c r="G228" s="5">
        <f>_xlfn.RANK.EQ(VLOOKUP($A228,Rooke_Full_Seaosn[[Name]:[WHIP]], 6, FALSE),Rooke_Full_Seaosn[W],0)</f>
        <v>320</v>
      </c>
      <c r="H228" s="5">
        <f>_xlfn.RANK.EQ(VLOOKUP($A228,Rooke_Full_Seaosn[[Name]:[WHIP]], 7, FALSE),Rooke_Full_Seaosn[L],1)</f>
        <v>1442</v>
      </c>
      <c r="I228" s="11">
        <f>_xlfn.RANK.EQ(VLOOKUP($A228,Rooke_Full_Seaosn[[Name]:[WHIP]], 8, FALSE),Rooke_Full_Seaosn[SV],0)</f>
        <v>225</v>
      </c>
      <c r="J228" s="11">
        <f>_xlfn.RANK.EQ(VLOOKUP($A228,Rooke_Full_Seaosn[[Name]:[WHIP]], 9, FALSE),Rooke_Full_Seaosn[IP],0)</f>
        <v>466</v>
      </c>
      <c r="K228" s="5">
        <f>_xlfn.RANK.EQ(VLOOKUP($A228,Rooke_Full_Seaosn[[Name]:[WHIP]], 10, FALSE),Rooke_Full_Seaosn[SO],0)</f>
        <v>270</v>
      </c>
      <c r="L228" s="5">
        <f>_xlfn.RANK.EQ(VLOOKUP($A228,Rooke_Full_Seaosn[[Name]:[WHIP]], 11, FALSE),Rooke_Full_Seaosn[K/9],0)</f>
        <v>487</v>
      </c>
      <c r="M228" s="5">
        <f>_xlfn.RANK.EQ(VLOOKUP($A228,Rooke_Full_Seaosn[[Name]:[WHIP]], 12, FALSE),Rooke_Full_Seaosn[BB/9],1)</f>
        <v>153</v>
      </c>
      <c r="N228" s="11">
        <f>_xlfn.RANK.EQ(VLOOKUP($A228,Rooke_Full_Seaosn[[Name]:[WHIP]], 13, FALSE),Rooke_Full_Seaosn[HR/9],1)</f>
        <v>1387</v>
      </c>
      <c r="O228" s="5">
        <f>_xlfn.RANK.EQ(VLOOKUP($A228,Rooke_Full_Seaosn[[Name]:[WHIP]], 14, FALSE),Rooke_Full_Seaosn[AVG],1)</f>
        <v>366</v>
      </c>
      <c r="P228" s="11">
        <f>_xlfn.RANK.EQ(VLOOKUP($A228,Rooke_Full_Seaosn[[Name]:[WHIP]], 15, FALSE),Rooke_Full_Seaosn[BABIP],1)</f>
        <v>264</v>
      </c>
      <c r="Q228" s="5">
        <f>_xlfn.RANK.EQ(VLOOKUP($A228,Rooke_Full_Seaosn[[Name]:[WHIP]], 16, FALSE),Rooke_Full_Seaosn[ERA],1)</f>
        <v>583</v>
      </c>
      <c r="R228" s="11">
        <f>_xlfn.RANK.EQ(VLOOKUP($A228,Rooke_Full_Seaosn[[Name]:[WHIP]], 17, FALSE),Rooke_Full_Seaosn[FIP],1)</f>
        <v>1038</v>
      </c>
      <c r="S228" s="5">
        <f>_xlfn.RANK.EQ(VLOOKUP($A228,Rooke_Full_Seaosn[[Name]:[WHIP]], 18,FALSE),Rooke_Full_Seaosn[WAR],0)</f>
        <v>151</v>
      </c>
      <c r="T228" s="5">
        <f>_xlfn.RANK.EQ(VLOOKUP($A228,Rooke_Full_Seaosn[[Name]:[WHIP]], 19, FALSE),Rooke_Full_Seaosn[WAR/162],0)</f>
        <v>230</v>
      </c>
      <c r="U228" s="5">
        <f>_xlfn.RANK.EQ(VLOOKUP($A228,Rooke_Full_Seaosn[[Name]:[WHIP]], 20, FALSE),Rooke_Full_Seaosn[WHIP],1)</f>
        <v>141</v>
      </c>
      <c r="V2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315.26611361260547</v>
      </c>
    </row>
    <row r="229" spans="1:22" x14ac:dyDescent="0.45">
      <c r="A229" s="11" t="s">
        <v>971</v>
      </c>
      <c r="B229" s="11">
        <v>1961</v>
      </c>
      <c r="C229" s="11" t="str">
        <f>VLOOKUP(Table10[[#This Row],[Name]], Rooke_Full_Seaosn[[Name]:[Team]], 2, FALSE)</f>
        <v>KCA</v>
      </c>
      <c r="D229" s="11">
        <v>13</v>
      </c>
      <c r="E229" s="11">
        <v>13</v>
      </c>
      <c r="F229" s="12">
        <v>1</v>
      </c>
      <c r="G229" s="5">
        <f>_xlfn.RANK.EQ(VLOOKUP($A229,Rooke_Full_Seaosn[[Name]:[WHIP]], 6, FALSE),Rooke_Full_Seaosn[W],0)</f>
        <v>401</v>
      </c>
      <c r="H229" s="5">
        <f>_xlfn.RANK.EQ(VLOOKUP($A229,Rooke_Full_Seaosn[[Name]:[WHIP]], 7, FALSE),Rooke_Full_Seaosn[L],1)</f>
        <v>1644</v>
      </c>
      <c r="I229" s="11">
        <f>_xlfn.RANK.EQ(VLOOKUP($A229,Rooke_Full_Seaosn[[Name]:[WHIP]], 8, FALSE),Rooke_Full_Seaosn[SV],0)</f>
        <v>2</v>
      </c>
      <c r="J229" s="11">
        <f>_xlfn.RANK.EQ(VLOOKUP($A229,Rooke_Full_Seaosn[[Name]:[WHIP]], 9, FALSE),Rooke_Full_Seaosn[IP],0)</f>
        <v>136</v>
      </c>
      <c r="K229" s="5">
        <f>_xlfn.RANK.EQ(VLOOKUP($A229,Rooke_Full_Seaosn[[Name]:[WHIP]], 10, FALSE),Rooke_Full_Seaosn[SO],0)</f>
        <v>251</v>
      </c>
      <c r="L229" s="5">
        <f>_xlfn.RANK.EQ(VLOOKUP($A229,Rooke_Full_Seaosn[[Name]:[WHIP]], 11, FALSE),Rooke_Full_Seaosn[K/9],0)</f>
        <v>1031</v>
      </c>
      <c r="M229" s="5">
        <f>_xlfn.RANK.EQ(VLOOKUP($A229,Rooke_Full_Seaosn[[Name]:[WHIP]], 12, FALSE),Rooke_Full_Seaosn[BB/9],1)</f>
        <v>374</v>
      </c>
      <c r="N229" s="11">
        <f>_xlfn.RANK.EQ(VLOOKUP($A229,Rooke_Full_Seaosn[[Name]:[WHIP]], 13, FALSE),Rooke_Full_Seaosn[HR/9],1)</f>
        <v>335</v>
      </c>
      <c r="O229" s="5">
        <f>_xlfn.RANK.EQ(VLOOKUP($A229,Rooke_Full_Seaosn[[Name]:[WHIP]], 14, FALSE),Rooke_Full_Seaosn[AVG],1)</f>
        <v>676</v>
      </c>
      <c r="P229" s="11">
        <f>_xlfn.RANK.EQ(VLOOKUP($A229,Rooke_Full_Seaosn[[Name]:[WHIP]], 15, FALSE),Rooke_Full_Seaosn[BABIP],1)</f>
        <v>727</v>
      </c>
      <c r="Q229" s="5">
        <f>_xlfn.RANK.EQ(VLOOKUP($A229,Rooke_Full_Seaosn[[Name]:[WHIP]], 16, FALSE),Rooke_Full_Seaosn[ERA],1)</f>
        <v>286</v>
      </c>
      <c r="R229" s="11">
        <f>_xlfn.RANK.EQ(VLOOKUP($A229,Rooke_Full_Seaosn[[Name]:[WHIP]], 17, FALSE),Rooke_Full_Seaosn[FIP],1)</f>
        <v>110</v>
      </c>
      <c r="S229" s="5">
        <f>_xlfn.RANK.EQ(VLOOKUP($A229,Rooke_Full_Seaosn[[Name]:[WHIP]], 18,FALSE),Rooke_Full_Seaosn[WAR],0)</f>
        <v>12</v>
      </c>
      <c r="T229" s="5">
        <f>_xlfn.RANK.EQ(VLOOKUP($A229,Rooke_Full_Seaosn[[Name]:[WHIP]], 19, FALSE),Rooke_Full_Seaosn[WAR/162],0)</f>
        <v>134</v>
      </c>
      <c r="U229" s="5">
        <f>_xlfn.RANK.EQ(VLOOKUP($A229,Rooke_Full_Seaosn[[Name]:[WHIP]], 20, FALSE),Rooke_Full_Seaosn[WHIP],1)</f>
        <v>496</v>
      </c>
      <c r="V2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315.71343430497063</v>
      </c>
    </row>
    <row r="230" spans="1:22" x14ac:dyDescent="0.45">
      <c r="A230" s="11" t="s">
        <v>795</v>
      </c>
      <c r="B230" s="11">
        <v>1933</v>
      </c>
      <c r="C230" s="11" t="str">
        <f>VLOOKUP(Table10[[#This Row],[Name]], Rooke_Full_Seaosn[[Name]:[Team]], 2, FALSE)</f>
        <v>PHI</v>
      </c>
      <c r="D230" s="11">
        <v>12</v>
      </c>
      <c r="E230" s="11">
        <v>6</v>
      </c>
      <c r="F230" s="12">
        <v>0.5</v>
      </c>
      <c r="G230" s="5">
        <f>_xlfn.RANK.EQ(VLOOKUP($A230,Rooke_Full_Seaosn[[Name]:[WHIP]], 6, FALSE),Rooke_Full_Seaosn[W],0)</f>
        <v>1609</v>
      </c>
      <c r="H230" s="5">
        <f>_xlfn.RANK.EQ(VLOOKUP($A230,Rooke_Full_Seaosn[[Name]:[WHIP]], 7, FALSE),Rooke_Full_Seaosn[L],1)</f>
        <v>147</v>
      </c>
      <c r="I230" s="11">
        <f>_xlfn.RANK.EQ(VLOOKUP($A230,Rooke_Full_Seaosn[[Name]:[WHIP]], 8, FALSE),Rooke_Full_Seaosn[SV],0)</f>
        <v>225</v>
      </c>
      <c r="J230" s="11">
        <f>_xlfn.RANK.EQ(VLOOKUP($A230,Rooke_Full_Seaosn[[Name]:[WHIP]], 9, FALSE),Rooke_Full_Seaosn[IP],0)</f>
        <v>1647</v>
      </c>
      <c r="K230" s="5">
        <f>_xlfn.RANK.EQ(VLOOKUP($A230,Rooke_Full_Seaosn[[Name]:[WHIP]], 10, FALSE),Rooke_Full_Seaosn[SO],0)</f>
        <v>1702</v>
      </c>
      <c r="L230" s="5">
        <f>_xlfn.RANK.EQ(VLOOKUP($A230,Rooke_Full_Seaosn[[Name]:[WHIP]], 11, FALSE),Rooke_Full_Seaosn[K/9],0)</f>
        <v>1686</v>
      </c>
      <c r="M230" s="5">
        <f>_xlfn.RANK.EQ(VLOOKUP($A230,Rooke_Full_Seaosn[[Name]:[WHIP]], 12, FALSE),Rooke_Full_Seaosn[BB/9],1)</f>
        <v>76</v>
      </c>
      <c r="N230" s="11">
        <f>_xlfn.RANK.EQ(VLOOKUP($A230,Rooke_Full_Seaosn[[Name]:[WHIP]], 13, FALSE),Rooke_Full_Seaosn[HR/9],1)</f>
        <v>676</v>
      </c>
      <c r="O230" s="5">
        <f>_xlfn.RANK.EQ(VLOOKUP($A230,Rooke_Full_Seaosn[[Name]:[WHIP]], 14, FALSE),Rooke_Full_Seaosn[AVG],1)</f>
        <v>128</v>
      </c>
      <c r="P230" s="11">
        <f>_xlfn.RANK.EQ(VLOOKUP($A230,Rooke_Full_Seaosn[[Name]:[WHIP]], 15, FALSE),Rooke_Full_Seaosn[BABIP],1)</f>
        <v>11</v>
      </c>
      <c r="Q230" s="5">
        <f>_xlfn.RANK.EQ(VLOOKUP($A230,Rooke_Full_Seaosn[[Name]:[WHIP]], 16, FALSE),Rooke_Full_Seaosn[ERA],1)</f>
        <v>55</v>
      </c>
      <c r="R230" s="11">
        <f>_xlfn.RANK.EQ(VLOOKUP($A230,Rooke_Full_Seaosn[[Name]:[WHIP]], 17, FALSE),Rooke_Full_Seaosn[FIP],1)</f>
        <v>884</v>
      </c>
      <c r="S230" s="5">
        <f>_xlfn.RANK.EQ(VLOOKUP($A230,Rooke_Full_Seaosn[[Name]:[WHIP]], 18,FALSE),Rooke_Full_Seaosn[WAR],0)</f>
        <v>1286</v>
      </c>
      <c r="T230" s="5">
        <f>_xlfn.RANK.EQ(VLOOKUP($A230,Rooke_Full_Seaosn[[Name]:[WHIP]], 19, FALSE),Rooke_Full_Seaosn[WAR/162],0)</f>
        <v>1041</v>
      </c>
      <c r="U230" s="5">
        <f>_xlfn.RANK.EQ(VLOOKUP($A230,Rooke_Full_Seaosn[[Name]:[WHIP]], 20, FALSE),Rooke_Full_Seaosn[WHIP],1)</f>
        <v>21</v>
      </c>
      <c r="V2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316.882878833147</v>
      </c>
    </row>
    <row r="231" spans="1:22" x14ac:dyDescent="0.45">
      <c r="A231" s="11" t="s">
        <v>797</v>
      </c>
      <c r="B231" s="11">
        <v>1946</v>
      </c>
      <c r="C231" s="11" t="str">
        <f>VLOOKUP(Table10[[#This Row],[Name]], Rooke_Full_Seaosn[[Name]:[Team]], 2, FALSE)</f>
        <v>CIN</v>
      </c>
      <c r="D231" s="11">
        <v>16</v>
      </c>
      <c r="E231" s="11">
        <v>14</v>
      </c>
      <c r="F231" s="12">
        <v>0.875</v>
      </c>
      <c r="G231" s="5">
        <f>_xlfn.RANK.EQ(VLOOKUP($A231,Rooke_Full_Seaosn[[Name]:[WHIP]], 6, FALSE),Rooke_Full_Seaosn[W],0)</f>
        <v>401</v>
      </c>
      <c r="H231" s="5">
        <f>_xlfn.RANK.EQ(VLOOKUP($A231,Rooke_Full_Seaosn[[Name]:[WHIP]], 7, FALSE),Rooke_Full_Seaosn[L],1)</f>
        <v>1574</v>
      </c>
      <c r="I231" s="11">
        <f>_xlfn.RANK.EQ(VLOOKUP($A231,Rooke_Full_Seaosn[[Name]:[WHIP]], 8, FALSE),Rooke_Full_Seaosn[SV],0)</f>
        <v>225</v>
      </c>
      <c r="J231" s="11">
        <f>_xlfn.RANK.EQ(VLOOKUP($A231,Rooke_Full_Seaosn[[Name]:[WHIP]], 9, FALSE),Rooke_Full_Seaosn[IP],0)</f>
        <v>177</v>
      </c>
      <c r="K231" s="5">
        <f>_xlfn.RANK.EQ(VLOOKUP($A231,Rooke_Full_Seaosn[[Name]:[WHIP]], 10, FALSE),Rooke_Full_Seaosn[SO],0)</f>
        <v>326</v>
      </c>
      <c r="L231" s="5">
        <f>_xlfn.RANK.EQ(VLOOKUP($A231,Rooke_Full_Seaosn[[Name]:[WHIP]], 11, FALSE),Rooke_Full_Seaosn[K/9],0)</f>
        <v>1092</v>
      </c>
      <c r="M231" s="5">
        <f>_xlfn.RANK.EQ(VLOOKUP($A231,Rooke_Full_Seaosn[[Name]:[WHIP]], 12, FALSE),Rooke_Full_Seaosn[BB/9],1)</f>
        <v>1037</v>
      </c>
      <c r="N231" s="11">
        <f>_xlfn.RANK.EQ(VLOOKUP($A231,Rooke_Full_Seaosn[[Name]:[WHIP]], 13, FALSE),Rooke_Full_Seaosn[HR/9],1)</f>
        <v>13</v>
      </c>
      <c r="O231" s="5">
        <f>_xlfn.RANK.EQ(VLOOKUP($A231,Rooke_Full_Seaosn[[Name]:[WHIP]], 14, FALSE),Rooke_Full_Seaosn[AVG],1)</f>
        <v>185</v>
      </c>
      <c r="P231" s="11">
        <f>_xlfn.RANK.EQ(VLOOKUP($A231,Rooke_Full_Seaosn[[Name]:[WHIP]], 15, FALSE),Rooke_Full_Seaosn[BABIP],1)</f>
        <v>300</v>
      </c>
      <c r="Q231" s="5">
        <f>_xlfn.RANK.EQ(VLOOKUP($A231,Rooke_Full_Seaosn[[Name]:[WHIP]], 16, FALSE),Rooke_Full_Seaosn[ERA],1)</f>
        <v>57</v>
      </c>
      <c r="R231" s="11">
        <f>_xlfn.RANK.EQ(VLOOKUP($A231,Rooke_Full_Seaosn[[Name]:[WHIP]], 17, FALSE),Rooke_Full_Seaosn[FIP],1)</f>
        <v>55</v>
      </c>
      <c r="S231" s="5">
        <f>_xlfn.RANK.EQ(VLOOKUP($A231,Rooke_Full_Seaosn[[Name]:[WHIP]], 18,FALSE),Rooke_Full_Seaosn[WAR],0)</f>
        <v>62</v>
      </c>
      <c r="T231" s="5">
        <f>_xlfn.RANK.EQ(VLOOKUP($A231,Rooke_Full_Seaosn[[Name]:[WHIP]], 19, FALSE),Rooke_Full_Seaosn[WAR/162],0)</f>
        <v>209</v>
      </c>
      <c r="U231" s="5">
        <f>_xlfn.RANK.EQ(VLOOKUP($A231,Rooke_Full_Seaosn[[Name]:[WHIP]], 20, FALSE),Rooke_Full_Seaosn[WHIP],1)</f>
        <v>322</v>
      </c>
      <c r="V2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317.01575969421106</v>
      </c>
    </row>
    <row r="232" spans="1:22" x14ac:dyDescent="0.45">
      <c r="A232" s="11" t="s">
        <v>353</v>
      </c>
      <c r="B232" s="11">
        <v>1942</v>
      </c>
      <c r="C232" s="11" t="str">
        <f>VLOOKUP(Table10[[#This Row],[Name]], Rooke_Full_Seaosn[[Name]:[Team]], 2, FALSE)</f>
        <v>DET</v>
      </c>
      <c r="D232" s="11">
        <v>10</v>
      </c>
      <c r="E232" s="11">
        <v>10</v>
      </c>
      <c r="F232" s="12">
        <v>1</v>
      </c>
      <c r="G232" s="5">
        <f>_xlfn.RANK.EQ(VLOOKUP($A232,Rooke_Full_Seaosn[[Name]:[WHIP]], 6, FALSE),Rooke_Full_Seaosn[W],0)</f>
        <v>86</v>
      </c>
      <c r="H232" s="5">
        <f>_xlfn.RANK.EQ(VLOOKUP($A232,Rooke_Full_Seaosn[[Name]:[WHIP]], 7, FALSE),Rooke_Full_Seaosn[L],1)</f>
        <v>1060</v>
      </c>
      <c r="I232" s="11">
        <f>_xlfn.RANK.EQ(VLOOKUP($A232,Rooke_Full_Seaosn[[Name]:[WHIP]], 8, FALSE),Rooke_Full_Seaosn[SV],0)</f>
        <v>225</v>
      </c>
      <c r="J232" s="11">
        <f>_xlfn.RANK.EQ(VLOOKUP($A232,Rooke_Full_Seaosn[[Name]:[WHIP]], 9, FALSE),Rooke_Full_Seaosn[IP],0)</f>
        <v>345</v>
      </c>
      <c r="K232" s="5">
        <f>_xlfn.RANK.EQ(VLOOKUP($A232,Rooke_Full_Seaosn[[Name]:[WHIP]], 10, FALSE),Rooke_Full_Seaosn[SO],0)</f>
        <v>408</v>
      </c>
      <c r="L232" s="5">
        <f>_xlfn.RANK.EQ(VLOOKUP($A232,Rooke_Full_Seaosn[[Name]:[WHIP]], 11, FALSE),Rooke_Full_Seaosn[K/9],0)</f>
        <v>1008</v>
      </c>
      <c r="M232" s="5">
        <f>_xlfn.RANK.EQ(VLOOKUP($A232,Rooke_Full_Seaosn[[Name]:[WHIP]], 12, FALSE),Rooke_Full_Seaosn[BB/9],1)</f>
        <v>1185</v>
      </c>
      <c r="N232" s="11">
        <f>_xlfn.RANK.EQ(VLOOKUP($A232,Rooke_Full_Seaosn[[Name]:[WHIP]], 13, FALSE),Rooke_Full_Seaosn[HR/9],1)</f>
        <v>38</v>
      </c>
      <c r="O232" s="5">
        <f>_xlfn.RANK.EQ(VLOOKUP($A232,Rooke_Full_Seaosn[[Name]:[WHIP]], 14, FALSE),Rooke_Full_Seaosn[AVG],1)</f>
        <v>264</v>
      </c>
      <c r="P232" s="11">
        <f>_xlfn.RANK.EQ(VLOOKUP($A232,Rooke_Full_Seaosn[[Name]:[WHIP]], 15, FALSE),Rooke_Full_Seaosn[BABIP],1)</f>
        <v>392</v>
      </c>
      <c r="Q232" s="5">
        <f>_xlfn.RANK.EQ(VLOOKUP($A232,Rooke_Full_Seaosn[[Name]:[WHIP]], 16, FALSE),Rooke_Full_Seaosn[ERA],1)</f>
        <v>121</v>
      </c>
      <c r="R232" s="11">
        <f>_xlfn.RANK.EQ(VLOOKUP($A232,Rooke_Full_Seaosn[[Name]:[WHIP]], 17, FALSE),Rooke_Full_Seaosn[FIP],1)</f>
        <v>69</v>
      </c>
      <c r="S232" s="5">
        <f>_xlfn.RANK.EQ(VLOOKUP($A232,Rooke_Full_Seaosn[[Name]:[WHIP]], 18,FALSE),Rooke_Full_Seaosn[WAR],0)</f>
        <v>83</v>
      </c>
      <c r="T232" s="5">
        <f>_xlfn.RANK.EQ(VLOOKUP($A232,Rooke_Full_Seaosn[[Name]:[WHIP]], 19, FALSE),Rooke_Full_Seaosn[WAR/162],0)</f>
        <v>147</v>
      </c>
      <c r="U232" s="5">
        <f>_xlfn.RANK.EQ(VLOOKUP($A232,Rooke_Full_Seaosn[[Name]:[WHIP]], 20, FALSE),Rooke_Full_Seaosn[WHIP],1)</f>
        <v>594</v>
      </c>
      <c r="V2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317.11840841769225</v>
      </c>
    </row>
    <row r="233" spans="1:22" x14ac:dyDescent="0.45">
      <c r="A233" s="11" t="s">
        <v>473</v>
      </c>
      <c r="B233" s="11">
        <v>1973</v>
      </c>
      <c r="C233" s="11" t="str">
        <f>VLOOKUP(Table10[[#This Row],[Name]], Rooke_Full_Seaosn[[Name]:[Team]], 2, FALSE)</f>
        <v>KCR</v>
      </c>
      <c r="D233" s="11">
        <v>9</v>
      </c>
      <c r="E233" s="11">
        <v>9</v>
      </c>
      <c r="F233" s="12">
        <v>1</v>
      </c>
      <c r="G233" s="5">
        <f>_xlfn.RANK.EQ(VLOOKUP($A233,Rooke_Full_Seaosn[[Name]:[WHIP]], 6, FALSE),Rooke_Full_Seaosn[W],0)</f>
        <v>49</v>
      </c>
      <c r="H233" s="5">
        <f>_xlfn.RANK.EQ(VLOOKUP($A233,Rooke_Full_Seaosn[[Name]:[WHIP]], 7, FALSE),Rooke_Full_Seaosn[L],1)</f>
        <v>1644</v>
      </c>
      <c r="I233" s="11">
        <f>_xlfn.RANK.EQ(VLOOKUP($A233,Rooke_Full_Seaosn[[Name]:[WHIP]], 8, FALSE),Rooke_Full_Seaosn[SV],0)</f>
        <v>225</v>
      </c>
      <c r="J233" s="11">
        <f>_xlfn.RANK.EQ(VLOOKUP($A233,Rooke_Full_Seaosn[[Name]:[WHIP]], 9, FALSE),Rooke_Full_Seaosn[IP],0)</f>
        <v>47</v>
      </c>
      <c r="K233" s="5">
        <f>_xlfn.RANK.EQ(VLOOKUP($A233,Rooke_Full_Seaosn[[Name]:[WHIP]], 10, FALSE),Rooke_Full_Seaosn[SO],0)</f>
        <v>28</v>
      </c>
      <c r="L233" s="5">
        <f>_xlfn.RANK.EQ(VLOOKUP($A233,Rooke_Full_Seaosn[[Name]:[WHIP]], 11, FALSE),Rooke_Full_Seaosn[K/9],0)</f>
        <v>492</v>
      </c>
      <c r="M233" s="5">
        <f>_xlfn.RANK.EQ(VLOOKUP($A233,Rooke_Full_Seaosn[[Name]:[WHIP]], 12, FALSE),Rooke_Full_Seaosn[BB/9],1)</f>
        <v>1182</v>
      </c>
      <c r="N233" s="11">
        <f>_xlfn.RANK.EQ(VLOOKUP($A233,Rooke_Full_Seaosn[[Name]:[WHIP]], 13, FALSE),Rooke_Full_Seaosn[HR/9],1)</f>
        <v>582</v>
      </c>
      <c r="O233" s="5">
        <f>_xlfn.RANK.EQ(VLOOKUP($A233,Rooke_Full_Seaosn[[Name]:[WHIP]], 14, FALSE),Rooke_Full_Seaosn[AVG],1)</f>
        <v>1037</v>
      </c>
      <c r="P233" s="11">
        <f>_xlfn.RANK.EQ(VLOOKUP($A233,Rooke_Full_Seaosn[[Name]:[WHIP]], 15, FALSE),Rooke_Full_Seaosn[BABIP],1)</f>
        <v>1358</v>
      </c>
      <c r="Q233" s="5">
        <f>_xlfn.RANK.EQ(VLOOKUP($A233,Rooke_Full_Seaosn[[Name]:[WHIP]], 16, FALSE),Rooke_Full_Seaosn[ERA],1)</f>
        <v>898</v>
      </c>
      <c r="R233" s="11">
        <f>_xlfn.RANK.EQ(VLOOKUP($A233,Rooke_Full_Seaosn[[Name]:[WHIP]], 17, FALSE),Rooke_Full_Seaosn[FIP],1)</f>
        <v>263</v>
      </c>
      <c r="S233" s="5">
        <f>_xlfn.RANK.EQ(VLOOKUP($A233,Rooke_Full_Seaosn[[Name]:[WHIP]], 18,FALSE),Rooke_Full_Seaosn[WAR],0)</f>
        <v>35</v>
      </c>
      <c r="T233" s="5">
        <f>_xlfn.RANK.EQ(VLOOKUP($A233,Rooke_Full_Seaosn[[Name]:[WHIP]], 19, FALSE),Rooke_Full_Seaosn[WAR/162],0)</f>
        <v>220</v>
      </c>
      <c r="U233" s="5">
        <f>_xlfn.RANK.EQ(VLOOKUP($A233,Rooke_Full_Seaosn[[Name]:[WHIP]], 20, FALSE),Rooke_Full_Seaosn[WHIP],1)</f>
        <v>1106</v>
      </c>
      <c r="V2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317.47822600892272</v>
      </c>
    </row>
    <row r="234" spans="1:22" x14ac:dyDescent="0.45">
      <c r="A234" s="11" t="s">
        <v>543</v>
      </c>
      <c r="B234" s="11">
        <v>2005</v>
      </c>
      <c r="C234" s="11" t="str">
        <f>VLOOKUP(Table10[[#This Row],[Name]], Rooke_Full_Seaosn[[Name]:[Team]], 2, FALSE)</f>
        <v>TBD</v>
      </c>
      <c r="D234" s="11">
        <v>19</v>
      </c>
      <c r="E234" s="11">
        <v>12</v>
      </c>
      <c r="F234" s="12">
        <v>0.63157894736842102</v>
      </c>
      <c r="G234" s="5">
        <f>_xlfn.RANK.EQ(VLOOKUP($A234,Rooke_Full_Seaosn[[Name]:[WHIP]], 6, FALSE),Rooke_Full_Seaosn[W],0)</f>
        <v>320</v>
      </c>
      <c r="H234" s="5">
        <f>_xlfn.RANK.EQ(VLOOKUP($A234,Rooke_Full_Seaosn[[Name]:[WHIP]], 7, FALSE),Rooke_Full_Seaosn[L],1)</f>
        <v>1209</v>
      </c>
      <c r="I234" s="11">
        <f>_xlfn.RANK.EQ(VLOOKUP($A234,Rooke_Full_Seaosn[[Name]:[WHIP]], 8, FALSE),Rooke_Full_Seaosn[SV],0)</f>
        <v>225</v>
      </c>
      <c r="J234" s="11">
        <f>_xlfn.RANK.EQ(VLOOKUP($A234,Rooke_Full_Seaosn[[Name]:[WHIP]], 9, FALSE),Rooke_Full_Seaosn[IP],0)</f>
        <v>234</v>
      </c>
      <c r="K234" s="5">
        <f>_xlfn.RANK.EQ(VLOOKUP($A234,Rooke_Full_Seaosn[[Name]:[WHIP]], 10, FALSE),Rooke_Full_Seaosn[SO],0)</f>
        <v>28</v>
      </c>
      <c r="L234" s="5">
        <f>_xlfn.RANK.EQ(VLOOKUP($A234,Rooke_Full_Seaosn[[Name]:[WHIP]], 11, FALSE),Rooke_Full_Seaosn[K/9],0)</f>
        <v>158</v>
      </c>
      <c r="M234" s="5">
        <f>_xlfn.RANK.EQ(VLOOKUP($A234,Rooke_Full_Seaosn[[Name]:[WHIP]], 12, FALSE),Rooke_Full_Seaosn[BB/9],1)</f>
        <v>1482</v>
      </c>
      <c r="N234" s="11">
        <f>_xlfn.RANK.EQ(VLOOKUP($A234,Rooke_Full_Seaosn[[Name]:[WHIP]], 13, FALSE),Rooke_Full_Seaosn[HR/9],1)</f>
        <v>473</v>
      </c>
      <c r="O234" s="5">
        <f>_xlfn.RANK.EQ(VLOOKUP($A234,Rooke_Full_Seaosn[[Name]:[WHIP]], 14, FALSE),Rooke_Full_Seaosn[AVG],1)</f>
        <v>501</v>
      </c>
      <c r="P234" s="11">
        <f>_xlfn.RANK.EQ(VLOOKUP($A234,Rooke_Full_Seaosn[[Name]:[WHIP]], 15, FALSE),Rooke_Full_Seaosn[BABIP],1)</f>
        <v>1298</v>
      </c>
      <c r="Q234" s="5">
        <f>_xlfn.RANK.EQ(VLOOKUP($A234,Rooke_Full_Seaosn[[Name]:[WHIP]], 16, FALSE),Rooke_Full_Seaosn[ERA],1)</f>
        <v>618</v>
      </c>
      <c r="R234" s="11">
        <f>_xlfn.RANK.EQ(VLOOKUP($A234,Rooke_Full_Seaosn[[Name]:[WHIP]], 17, FALSE),Rooke_Full_Seaosn[FIP],1)</f>
        <v>444</v>
      </c>
      <c r="S234" s="5">
        <f>_xlfn.RANK.EQ(VLOOKUP($A234,Rooke_Full_Seaosn[[Name]:[WHIP]], 18,FALSE),Rooke_Full_Seaosn[WAR],0)</f>
        <v>66</v>
      </c>
      <c r="T234" s="5">
        <f>_xlfn.RANK.EQ(VLOOKUP($A234,Rooke_Full_Seaosn[[Name]:[WHIP]], 19, FALSE),Rooke_Full_Seaosn[WAR/162],0)</f>
        <v>197</v>
      </c>
      <c r="U234" s="5">
        <f>_xlfn.RANK.EQ(VLOOKUP($A234,Rooke_Full_Seaosn[[Name]:[WHIP]], 20, FALSE),Rooke_Full_Seaosn[WHIP],1)</f>
        <v>1075</v>
      </c>
      <c r="V2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319.18938708219616</v>
      </c>
    </row>
    <row r="235" spans="1:22" x14ac:dyDescent="0.45">
      <c r="A235" s="11" t="s">
        <v>463</v>
      </c>
      <c r="B235" s="11">
        <v>1998</v>
      </c>
      <c r="C235" s="11" t="str">
        <f>VLOOKUP(Table10[[#This Row],[Name]], Rooke_Full_Seaosn[[Name]:[Team]], 2, FALSE)</f>
        <v>TBD</v>
      </c>
      <c r="D235" s="11">
        <v>12</v>
      </c>
      <c r="E235" s="11">
        <v>12</v>
      </c>
      <c r="F235" s="12">
        <v>1</v>
      </c>
      <c r="G235" s="5">
        <f>_xlfn.RANK.EQ(VLOOKUP($A235,Rooke_Full_Seaosn[[Name]:[WHIP]], 6, FALSE),Rooke_Full_Seaosn[W],0)</f>
        <v>86</v>
      </c>
      <c r="H235" s="5">
        <f>_xlfn.RANK.EQ(VLOOKUP($A235,Rooke_Full_Seaosn[[Name]:[WHIP]], 7, FALSE),Rooke_Full_Seaosn[L],1)</f>
        <v>1512</v>
      </c>
      <c r="I235" s="11">
        <f>_xlfn.RANK.EQ(VLOOKUP($A235,Rooke_Full_Seaosn[[Name]:[WHIP]], 8, FALSE),Rooke_Full_Seaosn[SV],0)</f>
        <v>225</v>
      </c>
      <c r="J235" s="11">
        <f>_xlfn.RANK.EQ(VLOOKUP($A235,Rooke_Full_Seaosn[[Name]:[WHIP]], 9, FALSE),Rooke_Full_Seaosn[IP],0)</f>
        <v>148</v>
      </c>
      <c r="K235" s="5">
        <f>_xlfn.RANK.EQ(VLOOKUP($A235,Rooke_Full_Seaosn[[Name]:[WHIP]], 10, FALSE),Rooke_Full_Seaosn[SO],0)</f>
        <v>68</v>
      </c>
      <c r="L235" s="5">
        <f>_xlfn.RANK.EQ(VLOOKUP($A235,Rooke_Full_Seaosn[[Name]:[WHIP]], 11, FALSE),Rooke_Full_Seaosn[K/9],0)</f>
        <v>443</v>
      </c>
      <c r="M235" s="5">
        <f>_xlfn.RANK.EQ(VLOOKUP($A235,Rooke_Full_Seaosn[[Name]:[WHIP]], 12, FALSE),Rooke_Full_Seaosn[BB/9],1)</f>
        <v>537</v>
      </c>
      <c r="N235" s="11">
        <f>_xlfn.RANK.EQ(VLOOKUP($A235,Rooke_Full_Seaosn[[Name]:[WHIP]], 13, FALSE),Rooke_Full_Seaosn[HR/9],1)</f>
        <v>950</v>
      </c>
      <c r="O235" s="5">
        <f>_xlfn.RANK.EQ(VLOOKUP($A235,Rooke_Full_Seaosn[[Name]:[WHIP]], 14, FALSE),Rooke_Full_Seaosn[AVG],1)</f>
        <v>742</v>
      </c>
      <c r="P235" s="11">
        <f>_xlfn.RANK.EQ(VLOOKUP($A235,Rooke_Full_Seaosn[[Name]:[WHIP]], 15, FALSE),Rooke_Full_Seaosn[BABIP],1)</f>
        <v>1025</v>
      </c>
      <c r="Q235" s="5">
        <f>_xlfn.RANK.EQ(VLOOKUP($A235,Rooke_Full_Seaosn[[Name]:[WHIP]], 16, FALSE),Rooke_Full_Seaosn[ERA],1)</f>
        <v>483</v>
      </c>
      <c r="R235" s="11">
        <f>_xlfn.RANK.EQ(VLOOKUP($A235,Rooke_Full_Seaosn[[Name]:[WHIP]], 17, FALSE),Rooke_Full_Seaosn[FIP],1)</f>
        <v>841</v>
      </c>
      <c r="S235" s="5">
        <f>_xlfn.RANK.EQ(VLOOKUP($A235,Rooke_Full_Seaosn[[Name]:[WHIP]], 18,FALSE),Rooke_Full_Seaosn[WAR],0)</f>
        <v>114</v>
      </c>
      <c r="T235" s="5">
        <f>_xlfn.RANK.EQ(VLOOKUP($A235,Rooke_Full_Seaosn[[Name]:[WHIP]], 19, FALSE),Rooke_Full_Seaosn[WAR/162],0)</f>
        <v>284</v>
      </c>
      <c r="U235" s="5">
        <f>_xlfn.RANK.EQ(VLOOKUP($A235,Rooke_Full_Seaosn[[Name]:[WHIP]], 20, FALSE),Rooke_Full_Seaosn[WHIP],1)</f>
        <v>501</v>
      </c>
      <c r="V2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322.65240902246904</v>
      </c>
    </row>
    <row r="236" spans="1:22" x14ac:dyDescent="0.45">
      <c r="A236" s="11" t="s">
        <v>798</v>
      </c>
      <c r="B236" s="11">
        <v>1986</v>
      </c>
      <c r="C236" s="11" t="str">
        <f>VLOOKUP(Table10[[#This Row],[Name]], Rooke_Full_Seaosn[[Name]:[Team]], 2, FALSE)</f>
        <v>PHI</v>
      </c>
      <c r="D236" s="11">
        <v>20</v>
      </c>
      <c r="E236" s="11">
        <v>20</v>
      </c>
      <c r="F236" s="12">
        <v>1</v>
      </c>
      <c r="G236" s="5">
        <f>_xlfn.RANK.EQ(VLOOKUP($A236,Rooke_Full_Seaosn[[Name]:[WHIP]], 6, FALSE),Rooke_Full_Seaosn[W],0)</f>
        <v>401</v>
      </c>
      <c r="H236" s="5">
        <f>_xlfn.RANK.EQ(VLOOKUP($A236,Rooke_Full_Seaosn[[Name]:[WHIP]], 7, FALSE),Rooke_Full_Seaosn[L],1)</f>
        <v>298</v>
      </c>
      <c r="I236" s="11">
        <f>_xlfn.RANK.EQ(VLOOKUP($A236,Rooke_Full_Seaosn[[Name]:[WHIP]], 8, FALSE),Rooke_Full_Seaosn[SV],0)</f>
        <v>225</v>
      </c>
      <c r="J236" s="11">
        <f>_xlfn.RANK.EQ(VLOOKUP($A236,Rooke_Full_Seaosn[[Name]:[WHIP]], 9, FALSE),Rooke_Full_Seaosn[IP],0)</f>
        <v>472</v>
      </c>
      <c r="K236" s="5">
        <f>_xlfn.RANK.EQ(VLOOKUP($A236,Rooke_Full_Seaosn[[Name]:[WHIP]], 10, FALSE),Rooke_Full_Seaosn[SO],0)</f>
        <v>658</v>
      </c>
      <c r="L236" s="5">
        <f>_xlfn.RANK.EQ(VLOOKUP($A236,Rooke_Full_Seaosn[[Name]:[WHIP]], 11, FALSE),Rooke_Full_Seaosn[K/9],0)</f>
        <v>1195</v>
      </c>
      <c r="M236" s="5">
        <f>_xlfn.RANK.EQ(VLOOKUP($A236,Rooke_Full_Seaosn[[Name]:[WHIP]], 12, FALSE),Rooke_Full_Seaosn[BB/9],1)</f>
        <v>421</v>
      </c>
      <c r="N236" s="11">
        <f>_xlfn.RANK.EQ(VLOOKUP($A236,Rooke_Full_Seaosn[[Name]:[WHIP]], 13, FALSE),Rooke_Full_Seaosn[HR/9],1)</f>
        <v>197</v>
      </c>
      <c r="O236" s="5">
        <f>_xlfn.RANK.EQ(VLOOKUP($A236,Rooke_Full_Seaosn[[Name]:[WHIP]], 14, FALSE),Rooke_Full_Seaosn[AVG],1)</f>
        <v>624</v>
      </c>
      <c r="P236" s="11">
        <f>_xlfn.RANK.EQ(VLOOKUP($A236,Rooke_Full_Seaosn[[Name]:[WHIP]], 15, FALSE),Rooke_Full_Seaosn[BABIP],1)</f>
        <v>664</v>
      </c>
      <c r="Q236" s="5">
        <f>_xlfn.RANK.EQ(VLOOKUP($A236,Rooke_Full_Seaosn[[Name]:[WHIP]], 16, FALSE),Rooke_Full_Seaosn[ERA],1)</f>
        <v>58</v>
      </c>
      <c r="R236" s="11">
        <f>_xlfn.RANK.EQ(VLOOKUP($A236,Rooke_Full_Seaosn[[Name]:[WHIP]], 17, FALSE),Rooke_Full_Seaosn[FIP],1)</f>
        <v>161</v>
      </c>
      <c r="S236" s="5">
        <f>_xlfn.RANK.EQ(VLOOKUP($A236,Rooke_Full_Seaosn[[Name]:[WHIP]], 18,FALSE),Rooke_Full_Seaosn[WAR],0)</f>
        <v>196</v>
      </c>
      <c r="T236" s="5">
        <f>_xlfn.RANK.EQ(VLOOKUP($A236,Rooke_Full_Seaosn[[Name]:[WHIP]], 19, FALSE),Rooke_Full_Seaosn[WAR/162],0)</f>
        <v>128</v>
      </c>
      <c r="U236" s="5">
        <f>_xlfn.RANK.EQ(VLOOKUP($A236,Rooke_Full_Seaosn[[Name]:[WHIP]], 20, FALSE),Rooke_Full_Seaosn[WHIP],1)</f>
        <v>368</v>
      </c>
      <c r="V2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325.17436245998852</v>
      </c>
    </row>
    <row r="237" spans="1:22" x14ac:dyDescent="0.45">
      <c r="A237" s="11" t="s">
        <v>920</v>
      </c>
      <c r="B237" s="11">
        <v>1976</v>
      </c>
      <c r="C237" s="11" t="str">
        <f>VLOOKUP(Table10[[#This Row],[Name]], Rooke_Full_Seaosn[[Name]:[Team]], 2, FALSE)</f>
        <v>CIN</v>
      </c>
      <c r="D237" s="11">
        <v>22</v>
      </c>
      <c r="E237" s="11">
        <v>22</v>
      </c>
      <c r="F237" s="12">
        <v>1</v>
      </c>
      <c r="G237" s="5">
        <f>_xlfn.RANK.EQ(VLOOKUP($A237,Rooke_Full_Seaosn[[Name]:[WHIP]], 6, FALSE),Rooke_Full_Seaosn[W],0)</f>
        <v>174</v>
      </c>
      <c r="H237" s="5">
        <f>_xlfn.RANK.EQ(VLOOKUP($A237,Rooke_Full_Seaosn[[Name]:[WHIP]], 7, FALSE),Rooke_Full_Seaosn[L],1)</f>
        <v>885</v>
      </c>
      <c r="I237" s="11">
        <f>_xlfn.RANK.EQ(VLOOKUP($A237,Rooke_Full_Seaosn[[Name]:[WHIP]], 8, FALSE),Rooke_Full_Seaosn[SV],0)</f>
        <v>225</v>
      </c>
      <c r="J237" s="11">
        <f>_xlfn.RANK.EQ(VLOOKUP($A237,Rooke_Full_Seaosn[[Name]:[WHIP]], 9, FALSE),Rooke_Full_Seaosn[IP],0)</f>
        <v>251</v>
      </c>
      <c r="K237" s="5">
        <f>_xlfn.RANK.EQ(VLOOKUP($A237,Rooke_Full_Seaosn[[Name]:[WHIP]], 10, FALSE),Rooke_Full_Seaosn[SO],0)</f>
        <v>174</v>
      </c>
      <c r="L237" s="5">
        <f>_xlfn.RANK.EQ(VLOOKUP($A237,Rooke_Full_Seaosn[[Name]:[WHIP]], 11, FALSE),Rooke_Full_Seaosn[K/9],0)</f>
        <v>604</v>
      </c>
      <c r="M237" s="5">
        <f>_xlfn.RANK.EQ(VLOOKUP($A237,Rooke_Full_Seaosn[[Name]:[WHIP]], 12, FALSE),Rooke_Full_Seaosn[BB/9],1)</f>
        <v>1039</v>
      </c>
      <c r="N237" s="11">
        <f>_xlfn.RANK.EQ(VLOOKUP($A237,Rooke_Full_Seaosn[[Name]:[WHIP]], 13, FALSE),Rooke_Full_Seaosn[HR/9],1)</f>
        <v>231</v>
      </c>
      <c r="O237" s="5">
        <f>_xlfn.RANK.EQ(VLOOKUP($A237,Rooke_Full_Seaosn[[Name]:[WHIP]], 14, FALSE),Rooke_Full_Seaosn[AVG],1)</f>
        <v>309</v>
      </c>
      <c r="P237" s="11">
        <f>_xlfn.RANK.EQ(VLOOKUP($A237,Rooke_Full_Seaosn[[Name]:[WHIP]], 15, FALSE),Rooke_Full_Seaosn[BABIP],1)</f>
        <v>572</v>
      </c>
      <c r="Q237" s="5">
        <f>_xlfn.RANK.EQ(VLOOKUP($A237,Rooke_Full_Seaosn[[Name]:[WHIP]], 16, FALSE),Rooke_Full_Seaosn[ERA],1)</f>
        <v>219</v>
      </c>
      <c r="R237" s="11">
        <f>_xlfn.RANK.EQ(VLOOKUP($A237,Rooke_Full_Seaosn[[Name]:[WHIP]], 17, FALSE),Rooke_Full_Seaosn[FIP],1)</f>
        <v>98</v>
      </c>
      <c r="S237" s="5">
        <f>_xlfn.RANK.EQ(VLOOKUP($A237,Rooke_Full_Seaosn[[Name]:[WHIP]], 18,FALSE),Rooke_Full_Seaosn[WAR],0)</f>
        <v>127</v>
      </c>
      <c r="T237" s="5">
        <f>_xlfn.RANK.EQ(VLOOKUP($A237,Rooke_Full_Seaosn[[Name]:[WHIP]], 19, FALSE),Rooke_Full_Seaosn[WAR/162],0)</f>
        <v>215</v>
      </c>
      <c r="U237" s="5">
        <f>_xlfn.RANK.EQ(VLOOKUP($A237,Rooke_Full_Seaosn[[Name]:[WHIP]], 20, FALSE),Rooke_Full_Seaosn[WHIP],1)</f>
        <v>440</v>
      </c>
      <c r="V2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326.2715232369506</v>
      </c>
    </row>
    <row r="238" spans="1:22" x14ac:dyDescent="0.45">
      <c r="A238" s="11" t="s">
        <v>437</v>
      </c>
      <c r="B238" s="11">
        <v>1969</v>
      </c>
      <c r="C238" s="11" t="str">
        <f>VLOOKUP(Table10[[#This Row],[Name]], Rooke_Full_Seaosn[[Name]:[Team]], 2, FALSE)</f>
        <v>NYM</v>
      </c>
      <c r="D238" s="11">
        <v>37</v>
      </c>
      <c r="E238" s="11">
        <v>35</v>
      </c>
      <c r="F238" s="12">
        <v>0.94594594594594594</v>
      </c>
      <c r="G238" s="5">
        <f>_xlfn.RANK.EQ(VLOOKUP($A238,Rooke_Full_Seaosn[[Name]:[WHIP]], 6, FALSE),Rooke_Full_Seaosn[W],0)</f>
        <v>123</v>
      </c>
      <c r="H238" s="5">
        <f>_xlfn.RANK.EQ(VLOOKUP($A238,Rooke_Full_Seaosn[[Name]:[WHIP]], 7, FALSE),Rooke_Full_Seaosn[L],1)</f>
        <v>1512</v>
      </c>
      <c r="I238" s="11">
        <f>_xlfn.RANK.EQ(VLOOKUP($A238,Rooke_Full_Seaosn[[Name]:[WHIP]], 8, FALSE),Rooke_Full_Seaosn[SV],0)</f>
        <v>225</v>
      </c>
      <c r="J238" s="11">
        <f>_xlfn.RANK.EQ(VLOOKUP($A238,Rooke_Full_Seaosn[[Name]:[WHIP]], 9, FALSE),Rooke_Full_Seaosn[IP],0)</f>
        <v>55</v>
      </c>
      <c r="K238" s="5">
        <f>_xlfn.RANK.EQ(VLOOKUP($A238,Rooke_Full_Seaosn[[Name]:[WHIP]], 10, FALSE),Rooke_Full_Seaosn[SO],0)</f>
        <v>63</v>
      </c>
      <c r="L238" s="5">
        <f>_xlfn.RANK.EQ(VLOOKUP($A238,Rooke_Full_Seaosn[[Name]:[WHIP]], 11, FALSE),Rooke_Full_Seaosn[K/9],0)</f>
        <v>671</v>
      </c>
      <c r="M238" s="5">
        <f>_xlfn.RANK.EQ(VLOOKUP($A238,Rooke_Full_Seaosn[[Name]:[WHIP]], 12, FALSE),Rooke_Full_Seaosn[BB/9],1)</f>
        <v>687</v>
      </c>
      <c r="N238" s="11">
        <f>_xlfn.RANK.EQ(VLOOKUP($A238,Rooke_Full_Seaosn[[Name]:[WHIP]], 13, FALSE),Rooke_Full_Seaosn[HR/9],1)</f>
        <v>935</v>
      </c>
      <c r="O238" s="5">
        <f>_xlfn.RANK.EQ(VLOOKUP($A238,Rooke_Full_Seaosn[[Name]:[WHIP]], 14, FALSE),Rooke_Full_Seaosn[AVG],1)</f>
        <v>156</v>
      </c>
      <c r="P238" s="11">
        <f>_xlfn.RANK.EQ(VLOOKUP($A238,Rooke_Full_Seaosn[[Name]:[WHIP]], 15, FALSE),Rooke_Full_Seaosn[BABIP],1)</f>
        <v>115</v>
      </c>
      <c r="Q238" s="5">
        <f>_xlfn.RANK.EQ(VLOOKUP($A238,Rooke_Full_Seaosn[[Name]:[WHIP]], 16, FALSE),Rooke_Full_Seaosn[ERA],1)</f>
        <v>419</v>
      </c>
      <c r="R238" s="11">
        <f>_xlfn.RANK.EQ(VLOOKUP($A238,Rooke_Full_Seaosn[[Name]:[WHIP]], 17, FALSE),Rooke_Full_Seaosn[FIP],1)</f>
        <v>350</v>
      </c>
      <c r="S238" s="5">
        <f>_xlfn.RANK.EQ(VLOOKUP($A238,Rooke_Full_Seaosn[[Name]:[WHIP]], 18,FALSE),Rooke_Full_Seaosn[WAR],0)</f>
        <v>300</v>
      </c>
      <c r="T238" s="5">
        <f>_xlfn.RANK.EQ(VLOOKUP($A238,Rooke_Full_Seaosn[[Name]:[WHIP]], 19, FALSE),Rooke_Full_Seaosn[WAR/162],0)</f>
        <v>734</v>
      </c>
      <c r="U238" s="5">
        <f>_xlfn.RANK.EQ(VLOOKUP($A238,Rooke_Full_Seaosn[[Name]:[WHIP]], 20, FALSE),Rooke_Full_Seaosn[WHIP],1)</f>
        <v>179</v>
      </c>
      <c r="V2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326.8500589439127</v>
      </c>
    </row>
    <row r="239" spans="1:22" x14ac:dyDescent="0.45">
      <c r="A239" s="11" t="s">
        <v>775</v>
      </c>
      <c r="B239" s="11">
        <v>1924</v>
      </c>
      <c r="C239" s="11" t="str">
        <f>VLOOKUP(Table10[[#This Row],[Name]], Rooke_Full_Seaosn[[Name]:[Team]], 2, FALSE)</f>
        <v>BRO</v>
      </c>
      <c r="D239" s="11">
        <v>44</v>
      </c>
      <c r="E239" s="11">
        <v>27</v>
      </c>
      <c r="F239" s="12">
        <v>0.61363636363636365</v>
      </c>
      <c r="G239" s="5">
        <f>_xlfn.RANK.EQ(VLOOKUP($A239,Rooke_Full_Seaosn[[Name]:[WHIP]], 6, FALSE),Rooke_Full_Seaosn[W],0)</f>
        <v>889</v>
      </c>
      <c r="H239" s="5">
        <f>_xlfn.RANK.EQ(VLOOKUP($A239,Rooke_Full_Seaosn[[Name]:[WHIP]], 7, FALSE),Rooke_Full_Seaosn[L],1)</f>
        <v>147</v>
      </c>
      <c r="I239" s="11">
        <f>_xlfn.RANK.EQ(VLOOKUP($A239,Rooke_Full_Seaosn[[Name]:[WHIP]], 8, FALSE),Rooke_Full_Seaosn[SV],0)</f>
        <v>225</v>
      </c>
      <c r="J239" s="11">
        <f>_xlfn.RANK.EQ(VLOOKUP($A239,Rooke_Full_Seaosn[[Name]:[WHIP]], 9, FALSE),Rooke_Full_Seaosn[IP],0)</f>
        <v>1064</v>
      </c>
      <c r="K239" s="5">
        <f>_xlfn.RANK.EQ(VLOOKUP($A239,Rooke_Full_Seaosn[[Name]:[WHIP]], 10, FALSE),Rooke_Full_Seaosn[SO],0)</f>
        <v>1688</v>
      </c>
      <c r="L239" s="5">
        <f>_xlfn.RANK.EQ(VLOOKUP($A239,Rooke_Full_Seaosn[[Name]:[WHIP]], 11, FALSE),Rooke_Full_Seaosn[K/9],0)</f>
        <v>1700</v>
      </c>
      <c r="M239" s="5">
        <f>_xlfn.RANK.EQ(VLOOKUP($A239,Rooke_Full_Seaosn[[Name]:[WHIP]], 12, FALSE),Rooke_Full_Seaosn[BB/9],1)</f>
        <v>66</v>
      </c>
      <c r="N239" s="11">
        <f>_xlfn.RANK.EQ(VLOOKUP($A239,Rooke_Full_Seaosn[[Name]:[WHIP]], 13, FALSE),Rooke_Full_Seaosn[HR/9],1)</f>
        <v>416</v>
      </c>
      <c r="O239" s="5">
        <f>_xlfn.RANK.EQ(VLOOKUP($A239,Rooke_Full_Seaosn[[Name]:[WHIP]], 14, FALSE),Rooke_Full_Seaosn[AVG],1)</f>
        <v>303</v>
      </c>
      <c r="P239" s="11">
        <f>_xlfn.RANK.EQ(VLOOKUP($A239,Rooke_Full_Seaosn[[Name]:[WHIP]], 15, FALSE),Rooke_Full_Seaosn[BABIP],1)</f>
        <v>48</v>
      </c>
      <c r="Q239" s="5">
        <f>_xlfn.RANK.EQ(VLOOKUP($A239,Rooke_Full_Seaosn[[Name]:[WHIP]], 16, FALSE),Rooke_Full_Seaosn[ERA],1)</f>
        <v>32</v>
      </c>
      <c r="R239" s="11">
        <f>_xlfn.RANK.EQ(VLOOKUP($A239,Rooke_Full_Seaosn[[Name]:[WHIP]], 17, FALSE),Rooke_Full_Seaosn[FIP],1)</f>
        <v>857</v>
      </c>
      <c r="S239" s="5">
        <f>_xlfn.RANK.EQ(VLOOKUP($A239,Rooke_Full_Seaosn[[Name]:[WHIP]], 18,FALSE),Rooke_Full_Seaosn[WAR],0)</f>
        <v>1215</v>
      </c>
      <c r="T239" s="5">
        <f>_xlfn.RANK.EQ(VLOOKUP($A239,Rooke_Full_Seaosn[[Name]:[WHIP]], 19, FALSE),Rooke_Full_Seaosn[WAR/162],0)</f>
        <v>1172</v>
      </c>
      <c r="U239" s="5">
        <f>_xlfn.RANK.EQ(VLOOKUP($A239,Rooke_Full_Seaosn[[Name]:[WHIP]], 20, FALSE),Rooke_Full_Seaosn[WHIP],1)</f>
        <v>41</v>
      </c>
      <c r="V2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327.07434082924163</v>
      </c>
    </row>
    <row r="240" spans="1:22" x14ac:dyDescent="0.45">
      <c r="A240" s="11" t="s">
        <v>736</v>
      </c>
      <c r="B240" s="11">
        <v>1968</v>
      </c>
      <c r="C240" s="11" t="str">
        <f>VLOOKUP(Table10[[#This Row],[Name]], Rooke_Full_Seaosn[[Name]:[Team]], 2, FALSE)</f>
        <v>NYM</v>
      </c>
      <c r="D240" s="11">
        <v>28</v>
      </c>
      <c r="E240" s="11">
        <v>19</v>
      </c>
      <c r="F240" s="12">
        <v>0.6785714285714286</v>
      </c>
      <c r="G240" s="5">
        <f>_xlfn.RANK.EQ(VLOOKUP($A240,Rooke_Full_Seaosn[[Name]:[WHIP]], 6, FALSE),Rooke_Full_Seaosn[W],0)</f>
        <v>1054</v>
      </c>
      <c r="H240" s="5">
        <f>_xlfn.RANK.EQ(VLOOKUP($A240,Rooke_Full_Seaosn[[Name]:[WHIP]], 7, FALSE),Rooke_Full_Seaosn[L],1)</f>
        <v>885</v>
      </c>
      <c r="I240" s="11">
        <f>_xlfn.RANK.EQ(VLOOKUP($A240,Rooke_Full_Seaosn[[Name]:[WHIP]], 8, FALSE),Rooke_Full_Seaosn[SV],0)</f>
        <v>225</v>
      </c>
      <c r="J240" s="11">
        <f>_xlfn.RANK.EQ(VLOOKUP($A240,Rooke_Full_Seaosn[[Name]:[WHIP]], 9, FALSE),Rooke_Full_Seaosn[IP],0)</f>
        <v>1131</v>
      </c>
      <c r="K240" s="5">
        <f>_xlfn.RANK.EQ(VLOOKUP($A240,Rooke_Full_Seaosn[[Name]:[WHIP]], 10, FALSE),Rooke_Full_Seaosn[SO],0)</f>
        <v>1116</v>
      </c>
      <c r="L240" s="5">
        <f>_xlfn.RANK.EQ(VLOOKUP($A240,Rooke_Full_Seaosn[[Name]:[WHIP]], 11, FALSE),Rooke_Full_Seaosn[K/9],0)</f>
        <v>895</v>
      </c>
      <c r="M240" s="5">
        <f>_xlfn.RANK.EQ(VLOOKUP($A240,Rooke_Full_Seaosn[[Name]:[WHIP]], 12, FALSE),Rooke_Full_Seaosn[BB/9],1)</f>
        <v>90</v>
      </c>
      <c r="N240" s="11">
        <f>_xlfn.RANK.EQ(VLOOKUP($A240,Rooke_Full_Seaosn[[Name]:[WHIP]], 13, FALSE),Rooke_Full_Seaosn[HR/9],1)</f>
        <v>458</v>
      </c>
      <c r="O240" s="5">
        <f>_xlfn.RANK.EQ(VLOOKUP($A240,Rooke_Full_Seaosn[[Name]:[WHIP]], 14, FALSE),Rooke_Full_Seaosn[AVG],1)</f>
        <v>235</v>
      </c>
      <c r="P240" s="11">
        <f>_xlfn.RANK.EQ(VLOOKUP($A240,Rooke_Full_Seaosn[[Name]:[WHIP]], 15, FALSE),Rooke_Full_Seaosn[BABIP],1)</f>
        <v>226</v>
      </c>
      <c r="Q240" s="5">
        <f>_xlfn.RANK.EQ(VLOOKUP($A240,Rooke_Full_Seaosn[[Name]:[WHIP]], 16, FALSE),Rooke_Full_Seaosn[ERA],1)</f>
        <v>34</v>
      </c>
      <c r="R240" s="11">
        <f>_xlfn.RANK.EQ(VLOOKUP($A240,Rooke_Full_Seaosn[[Name]:[WHIP]], 17, FALSE),Rooke_Full_Seaosn[FIP],1)</f>
        <v>45</v>
      </c>
      <c r="S240" s="5">
        <f>_xlfn.RANK.EQ(VLOOKUP($A240,Rooke_Full_Seaosn[[Name]:[WHIP]], 18,FALSE),Rooke_Full_Seaosn[WAR],0)</f>
        <v>935</v>
      </c>
      <c r="T240" s="5">
        <f>_xlfn.RANK.EQ(VLOOKUP($A240,Rooke_Full_Seaosn[[Name]:[WHIP]], 19, FALSE),Rooke_Full_Seaosn[WAR/162],0)</f>
        <v>570</v>
      </c>
      <c r="U240" s="5">
        <f>_xlfn.RANK.EQ(VLOOKUP($A240,Rooke_Full_Seaosn[[Name]:[WHIP]], 20, FALSE),Rooke_Full_Seaosn[WHIP],1)</f>
        <v>40</v>
      </c>
      <c r="V2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327.70320268016457</v>
      </c>
    </row>
    <row r="241" spans="1:22" x14ac:dyDescent="0.45">
      <c r="A241" s="11" t="s">
        <v>415</v>
      </c>
      <c r="B241" s="11">
        <v>1993</v>
      </c>
      <c r="C241" s="11" t="str">
        <f>VLOOKUP(Table10[[#This Row],[Name]], Rooke_Full_Seaosn[[Name]:[Team]], 2, FALSE)</f>
        <v>CHW</v>
      </c>
      <c r="D241" s="11">
        <v>33</v>
      </c>
      <c r="E241" s="11">
        <v>23</v>
      </c>
      <c r="F241" s="12">
        <v>0.69696969696969702</v>
      </c>
      <c r="G241" s="5">
        <f>_xlfn.RANK.EQ(VLOOKUP($A241,Rooke_Full_Seaosn[[Name]:[WHIP]], 6, FALSE),Rooke_Full_Seaosn[W],0)</f>
        <v>174</v>
      </c>
      <c r="H241" s="5">
        <f>_xlfn.RANK.EQ(VLOOKUP($A241,Rooke_Full_Seaosn[[Name]:[WHIP]], 7, FALSE),Rooke_Full_Seaosn[L],1)</f>
        <v>492</v>
      </c>
      <c r="I241" s="11">
        <f>_xlfn.RANK.EQ(VLOOKUP($A241,Rooke_Full_Seaosn[[Name]:[WHIP]], 8, FALSE),Rooke_Full_Seaosn[SV],0)</f>
        <v>225</v>
      </c>
      <c r="J241" s="11">
        <f>_xlfn.RANK.EQ(VLOOKUP($A241,Rooke_Full_Seaosn[[Name]:[WHIP]], 9, FALSE),Rooke_Full_Seaosn[IP],0)</f>
        <v>501</v>
      </c>
      <c r="K241" s="5">
        <f>_xlfn.RANK.EQ(VLOOKUP($A241,Rooke_Full_Seaosn[[Name]:[WHIP]], 10, FALSE),Rooke_Full_Seaosn[SO],0)</f>
        <v>156</v>
      </c>
      <c r="L241" s="5">
        <f>_xlfn.RANK.EQ(VLOOKUP($A241,Rooke_Full_Seaosn[[Name]:[WHIP]], 11, FALSE),Rooke_Full_Seaosn[K/9],0)</f>
        <v>207</v>
      </c>
      <c r="M241" s="5">
        <f>_xlfn.RANK.EQ(VLOOKUP($A241,Rooke_Full_Seaosn[[Name]:[WHIP]], 12, FALSE),Rooke_Full_Seaosn[BB/9],1)</f>
        <v>1550</v>
      </c>
      <c r="N241" s="11">
        <f>_xlfn.RANK.EQ(VLOOKUP($A241,Rooke_Full_Seaosn[[Name]:[WHIP]], 13, FALSE),Rooke_Full_Seaosn[HR/9],1)</f>
        <v>691</v>
      </c>
      <c r="O241" s="5">
        <f>_xlfn.RANK.EQ(VLOOKUP($A241,Rooke_Full_Seaosn[[Name]:[WHIP]], 14, FALSE),Rooke_Full_Seaosn[AVG],1)</f>
        <v>85</v>
      </c>
      <c r="P241" s="11">
        <f>_xlfn.RANK.EQ(VLOOKUP($A241,Rooke_Full_Seaosn[[Name]:[WHIP]], 15, FALSE),Rooke_Full_Seaosn[BABIP],1)</f>
        <v>244</v>
      </c>
      <c r="Q241" s="5">
        <f>_xlfn.RANK.EQ(VLOOKUP($A241,Rooke_Full_Seaosn[[Name]:[WHIP]], 16, FALSE),Rooke_Full_Seaosn[ERA],1)</f>
        <v>435</v>
      </c>
      <c r="R241" s="11">
        <f>_xlfn.RANK.EQ(VLOOKUP($A241,Rooke_Full_Seaosn[[Name]:[WHIP]], 17, FALSE),Rooke_Full_Seaosn[FIP],1)</f>
        <v>723</v>
      </c>
      <c r="S241" s="5">
        <f>_xlfn.RANK.EQ(VLOOKUP($A241,Rooke_Full_Seaosn[[Name]:[WHIP]], 18,FALSE),Rooke_Full_Seaosn[WAR],0)</f>
        <v>347</v>
      </c>
      <c r="T241" s="5">
        <f>_xlfn.RANK.EQ(VLOOKUP($A241,Rooke_Full_Seaosn[[Name]:[WHIP]], 19, FALSE),Rooke_Full_Seaosn[WAR/162],0)</f>
        <v>421</v>
      </c>
      <c r="U241" s="5">
        <f>_xlfn.RANK.EQ(VLOOKUP($A241,Rooke_Full_Seaosn[[Name]:[WHIP]], 20, FALSE),Rooke_Full_Seaosn[WHIP],1)</f>
        <v>632</v>
      </c>
      <c r="V2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328.48669412218266</v>
      </c>
    </row>
    <row r="242" spans="1:22" x14ac:dyDescent="0.45">
      <c r="A242" s="11" t="s">
        <v>864</v>
      </c>
      <c r="B242" s="11">
        <v>1928</v>
      </c>
      <c r="C242" s="11" t="str">
        <f>VLOOKUP(Table10[[#This Row],[Name]], Rooke_Full_Seaosn[[Name]:[Team]], 2, FALSE)</f>
        <v>NYG</v>
      </c>
      <c r="D242" s="11">
        <v>27</v>
      </c>
      <c r="E242" s="11">
        <v>27</v>
      </c>
      <c r="F242" s="12">
        <v>1</v>
      </c>
      <c r="G242" s="5">
        <f>_xlfn.RANK.EQ(VLOOKUP($A242,Rooke_Full_Seaosn[[Name]:[WHIP]], 6, FALSE),Rooke_Full_Seaosn[W],0)</f>
        <v>320</v>
      </c>
      <c r="H242" s="5">
        <f>_xlfn.RANK.EQ(VLOOKUP($A242,Rooke_Full_Seaosn[[Name]:[WHIP]], 7, FALSE),Rooke_Full_Seaosn[L],1)</f>
        <v>695</v>
      </c>
      <c r="I242" s="11">
        <f>_xlfn.RANK.EQ(VLOOKUP($A242,Rooke_Full_Seaosn[[Name]:[WHIP]], 8, FALSE),Rooke_Full_Seaosn[SV],0)</f>
        <v>94</v>
      </c>
      <c r="J242" s="11">
        <f>_xlfn.RANK.EQ(VLOOKUP($A242,Rooke_Full_Seaosn[[Name]:[WHIP]], 9, FALSE),Rooke_Full_Seaosn[IP],0)</f>
        <v>653</v>
      </c>
      <c r="K242" s="5">
        <f>_xlfn.RANK.EQ(VLOOKUP($A242,Rooke_Full_Seaosn[[Name]:[WHIP]], 10, FALSE),Rooke_Full_Seaosn[SO],0)</f>
        <v>1335</v>
      </c>
      <c r="L242" s="5">
        <f>_xlfn.RANK.EQ(VLOOKUP($A242,Rooke_Full_Seaosn[[Name]:[WHIP]], 11, FALSE),Rooke_Full_Seaosn[K/9],0)</f>
        <v>1589</v>
      </c>
      <c r="M242" s="5">
        <f>_xlfn.RANK.EQ(VLOOKUP($A242,Rooke_Full_Seaosn[[Name]:[WHIP]], 12, FALSE),Rooke_Full_Seaosn[BB/9],1)</f>
        <v>29</v>
      </c>
      <c r="N242" s="11">
        <f>_xlfn.RANK.EQ(VLOOKUP($A242,Rooke_Full_Seaosn[[Name]:[WHIP]], 13, FALSE),Rooke_Full_Seaosn[HR/9],1)</f>
        <v>363</v>
      </c>
      <c r="O242" s="5">
        <f>_xlfn.RANK.EQ(VLOOKUP($A242,Rooke_Full_Seaosn[[Name]:[WHIP]], 14, FALSE),Rooke_Full_Seaosn[AVG],1)</f>
        <v>461</v>
      </c>
      <c r="P242" s="11">
        <f>_xlfn.RANK.EQ(VLOOKUP($A242,Rooke_Full_Seaosn[[Name]:[WHIP]], 15, FALSE),Rooke_Full_Seaosn[BABIP],1)</f>
        <v>171</v>
      </c>
      <c r="Q242" s="5">
        <f>_xlfn.RANK.EQ(VLOOKUP($A242,Rooke_Full_Seaosn[[Name]:[WHIP]], 16, FALSE),Rooke_Full_Seaosn[ERA],1)</f>
        <v>148</v>
      </c>
      <c r="R242" s="11">
        <f>_xlfn.RANK.EQ(VLOOKUP($A242,Rooke_Full_Seaosn[[Name]:[WHIP]], 17, FALSE),Rooke_Full_Seaosn[FIP],1)</f>
        <v>430</v>
      </c>
      <c r="S242" s="5">
        <f>_xlfn.RANK.EQ(VLOOKUP($A242,Rooke_Full_Seaosn[[Name]:[WHIP]], 18,FALSE),Rooke_Full_Seaosn[WAR],0)</f>
        <v>435</v>
      </c>
      <c r="T242" s="5">
        <f>_xlfn.RANK.EQ(VLOOKUP($A242,Rooke_Full_Seaosn[[Name]:[WHIP]], 19, FALSE),Rooke_Full_Seaosn[WAR/162],0)</f>
        <v>371</v>
      </c>
      <c r="U242" s="5">
        <f>_xlfn.RANK.EQ(VLOOKUP($A242,Rooke_Full_Seaosn[[Name]:[WHIP]], 20, FALSE),Rooke_Full_Seaosn[WHIP],1)</f>
        <v>98</v>
      </c>
      <c r="V2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328.79028956223829</v>
      </c>
    </row>
    <row r="243" spans="1:22" x14ac:dyDescent="0.45">
      <c r="A243" s="11" t="s">
        <v>1306</v>
      </c>
      <c r="B243" s="11">
        <v>1991</v>
      </c>
      <c r="C243" s="11" t="str">
        <f>VLOOKUP(Table10[[#This Row],[Name]], Rooke_Full_Seaosn[[Name]:[Team]], 2, FALSE)</f>
        <v>STL</v>
      </c>
      <c r="D243" s="11">
        <v>7</v>
      </c>
      <c r="E243" s="11">
        <v>5</v>
      </c>
      <c r="F243" s="12">
        <v>0.7142857142857143</v>
      </c>
      <c r="G243" s="5">
        <f>_xlfn.RANK.EQ(VLOOKUP($A243,Rooke_Full_Seaosn[[Name]:[WHIP]], 6, FALSE),Rooke_Full_Seaosn[W],0)</f>
        <v>1054</v>
      </c>
      <c r="H243" s="5">
        <f>_xlfn.RANK.EQ(VLOOKUP($A243,Rooke_Full_Seaosn[[Name]:[WHIP]], 7, FALSE),Rooke_Full_Seaosn[L],1)</f>
        <v>492</v>
      </c>
      <c r="I243" s="11">
        <f>_xlfn.RANK.EQ(VLOOKUP($A243,Rooke_Full_Seaosn[[Name]:[WHIP]], 8, FALSE),Rooke_Full_Seaosn[SV],0)</f>
        <v>225</v>
      </c>
      <c r="J243" s="11">
        <f>_xlfn.RANK.EQ(VLOOKUP($A243,Rooke_Full_Seaosn[[Name]:[WHIP]], 9, FALSE),Rooke_Full_Seaosn[IP],0)</f>
        <v>1314</v>
      </c>
      <c r="K243" s="5">
        <f>_xlfn.RANK.EQ(VLOOKUP($A243,Rooke_Full_Seaosn[[Name]:[WHIP]], 10, FALSE),Rooke_Full_Seaosn[SO],0)</f>
        <v>1307</v>
      </c>
      <c r="L243" s="5">
        <f>_xlfn.RANK.EQ(VLOOKUP($A243,Rooke_Full_Seaosn[[Name]:[WHIP]], 11, FALSE),Rooke_Full_Seaosn[K/9],0)</f>
        <v>934</v>
      </c>
      <c r="M243" s="5">
        <f>_xlfn.RANK.EQ(VLOOKUP($A243,Rooke_Full_Seaosn[[Name]:[WHIP]], 12, FALSE),Rooke_Full_Seaosn[BB/9],1)</f>
        <v>6</v>
      </c>
      <c r="N243" s="11">
        <f>_xlfn.RANK.EQ(VLOOKUP($A243,Rooke_Full_Seaosn[[Name]:[WHIP]], 13, FALSE),Rooke_Full_Seaosn[HR/9],1)</f>
        <v>243</v>
      </c>
      <c r="O243" s="5">
        <f>_xlfn.RANK.EQ(VLOOKUP($A243,Rooke_Full_Seaosn[[Name]:[WHIP]], 14, FALSE),Rooke_Full_Seaosn[AVG],1)</f>
        <v>1148</v>
      </c>
      <c r="P243" s="11">
        <f>_xlfn.RANK.EQ(VLOOKUP($A243,Rooke_Full_Seaosn[[Name]:[WHIP]], 15, FALSE),Rooke_Full_Seaosn[BABIP],1)</f>
        <v>1300</v>
      </c>
      <c r="Q243" s="5">
        <f>_xlfn.RANK.EQ(VLOOKUP($A243,Rooke_Full_Seaosn[[Name]:[WHIP]], 16, FALSE),Rooke_Full_Seaosn[ERA],1)</f>
        <v>713</v>
      </c>
      <c r="R243" s="11">
        <f>_xlfn.RANK.EQ(VLOOKUP($A243,Rooke_Full_Seaosn[[Name]:[WHIP]], 17, FALSE),Rooke_Full_Seaosn[FIP],1)</f>
        <v>36</v>
      </c>
      <c r="S243" s="5">
        <f>_xlfn.RANK.EQ(VLOOKUP($A243,Rooke_Full_Seaosn[[Name]:[WHIP]], 18,FALSE),Rooke_Full_Seaosn[WAR],0)</f>
        <v>511</v>
      </c>
      <c r="T243" s="5">
        <f>_xlfn.RANK.EQ(VLOOKUP($A243,Rooke_Full_Seaosn[[Name]:[WHIP]], 19, FALSE),Rooke_Full_Seaosn[WAR/162],0)</f>
        <v>40</v>
      </c>
      <c r="U243" s="5">
        <f>_xlfn.RANK.EQ(VLOOKUP($A243,Rooke_Full_Seaosn[[Name]:[WHIP]], 20, FALSE),Rooke_Full_Seaosn[WHIP],1)</f>
        <v>234</v>
      </c>
      <c r="V2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329.02641041606546</v>
      </c>
    </row>
    <row r="244" spans="1:22" x14ac:dyDescent="0.45">
      <c r="A244" s="11" t="s">
        <v>926</v>
      </c>
      <c r="B244" s="11">
        <v>2006</v>
      </c>
      <c r="C244" s="11" t="str">
        <f>VLOOKUP(Table10[[#This Row],[Name]], Rooke_Full_Seaosn[[Name]:[Team]], 2, FALSE)</f>
        <v>FLA</v>
      </c>
      <c r="D244" s="11">
        <v>13</v>
      </c>
      <c r="E244" s="11">
        <v>13</v>
      </c>
      <c r="F244" s="12">
        <v>1</v>
      </c>
      <c r="G244" s="5">
        <f>_xlfn.RANK.EQ(VLOOKUP($A244,Rooke_Full_Seaosn[[Name]:[WHIP]], 6, FALSE),Rooke_Full_Seaosn[W],0)</f>
        <v>244</v>
      </c>
      <c r="H244" s="5">
        <f>_xlfn.RANK.EQ(VLOOKUP($A244,Rooke_Full_Seaosn[[Name]:[WHIP]], 7, FALSE),Rooke_Full_Seaosn[L],1)</f>
        <v>492</v>
      </c>
      <c r="I244" s="11">
        <f>_xlfn.RANK.EQ(VLOOKUP($A244,Rooke_Full_Seaosn[[Name]:[WHIP]], 8, FALSE),Rooke_Full_Seaosn[SV],0)</f>
        <v>225</v>
      </c>
      <c r="J244" s="11">
        <f>_xlfn.RANK.EQ(VLOOKUP($A244,Rooke_Full_Seaosn[[Name]:[WHIP]], 9, FALSE),Rooke_Full_Seaosn[IP],0)</f>
        <v>479</v>
      </c>
      <c r="K244" s="5">
        <f>_xlfn.RANK.EQ(VLOOKUP($A244,Rooke_Full_Seaosn[[Name]:[WHIP]], 10, FALSE),Rooke_Full_Seaosn[SO],0)</f>
        <v>183</v>
      </c>
      <c r="L244" s="5">
        <f>_xlfn.RANK.EQ(VLOOKUP($A244,Rooke_Full_Seaosn[[Name]:[WHIP]], 11, FALSE),Rooke_Full_Seaosn[K/9],0)</f>
        <v>278</v>
      </c>
      <c r="M244" s="5">
        <f>_xlfn.RANK.EQ(VLOOKUP($A244,Rooke_Full_Seaosn[[Name]:[WHIP]], 12, FALSE),Rooke_Full_Seaosn[BB/9],1)</f>
        <v>1033</v>
      </c>
      <c r="N244" s="11">
        <f>_xlfn.RANK.EQ(VLOOKUP($A244,Rooke_Full_Seaosn[[Name]:[WHIP]], 13, FALSE),Rooke_Full_Seaosn[HR/9],1)</f>
        <v>762</v>
      </c>
      <c r="O244" s="5">
        <f>_xlfn.RANK.EQ(VLOOKUP($A244,Rooke_Full_Seaosn[[Name]:[WHIP]], 14, FALSE),Rooke_Full_Seaosn[AVG],1)</f>
        <v>387</v>
      </c>
      <c r="P244" s="11">
        <f>_xlfn.RANK.EQ(VLOOKUP($A244,Rooke_Full_Seaosn[[Name]:[WHIP]], 15, FALSE),Rooke_Full_Seaosn[BABIP],1)</f>
        <v>835</v>
      </c>
      <c r="Q244" s="5">
        <f>_xlfn.RANK.EQ(VLOOKUP($A244,Rooke_Full_Seaosn[[Name]:[WHIP]], 16, FALSE),Rooke_Full_Seaosn[ERA],1)</f>
        <v>227</v>
      </c>
      <c r="R244" s="11">
        <f>_xlfn.RANK.EQ(VLOOKUP($A244,Rooke_Full_Seaosn[[Name]:[WHIP]], 17, FALSE),Rooke_Full_Seaosn[FIP],1)</f>
        <v>572</v>
      </c>
      <c r="S244" s="5">
        <f>_xlfn.RANK.EQ(VLOOKUP($A244,Rooke_Full_Seaosn[[Name]:[WHIP]], 18,FALSE),Rooke_Full_Seaosn[WAR],0)</f>
        <v>216</v>
      </c>
      <c r="T244" s="5">
        <f>_xlfn.RANK.EQ(VLOOKUP($A244,Rooke_Full_Seaosn[[Name]:[WHIP]], 19, FALSE),Rooke_Full_Seaosn[WAR/162],0)</f>
        <v>243</v>
      </c>
      <c r="U244" s="5">
        <f>_xlfn.RANK.EQ(VLOOKUP($A244,Rooke_Full_Seaosn[[Name]:[WHIP]], 20, FALSE),Rooke_Full_Seaosn[WHIP],1)</f>
        <v>514</v>
      </c>
      <c r="V2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329.20855326697256</v>
      </c>
    </row>
    <row r="245" spans="1:22" x14ac:dyDescent="0.45">
      <c r="A245" s="11" t="s">
        <v>916</v>
      </c>
      <c r="B245" s="11">
        <v>1977</v>
      </c>
      <c r="C245" s="11" t="str">
        <f>VLOOKUP(Table10[[#This Row],[Name]], Rooke_Full_Seaosn[[Name]:[Team]], 2, FALSE)</f>
        <v>STL</v>
      </c>
      <c r="D245" s="11">
        <v>6</v>
      </c>
      <c r="E245" s="11">
        <v>6</v>
      </c>
      <c r="F245" s="12">
        <v>1</v>
      </c>
      <c r="G245" s="5">
        <f>_xlfn.RANK.EQ(VLOOKUP($A245,Rooke_Full_Seaosn[[Name]:[WHIP]], 6, FALSE),Rooke_Full_Seaosn[W],0)</f>
        <v>889</v>
      </c>
      <c r="H245" s="5">
        <f>_xlfn.RANK.EQ(VLOOKUP($A245,Rooke_Full_Seaosn[[Name]:[WHIP]], 7, FALSE),Rooke_Full_Seaosn[L],1)</f>
        <v>147</v>
      </c>
      <c r="I245" s="11">
        <f>_xlfn.RANK.EQ(VLOOKUP($A245,Rooke_Full_Seaosn[[Name]:[WHIP]], 8, FALSE),Rooke_Full_Seaosn[SV],0)</f>
        <v>225</v>
      </c>
      <c r="J245" s="11">
        <f>_xlfn.RANK.EQ(VLOOKUP($A245,Rooke_Full_Seaosn[[Name]:[WHIP]], 9, FALSE),Rooke_Full_Seaosn[IP],0)</f>
        <v>1103</v>
      </c>
      <c r="K245" s="5">
        <f>_xlfn.RANK.EQ(VLOOKUP($A245,Rooke_Full_Seaosn[[Name]:[WHIP]], 10, FALSE),Rooke_Full_Seaosn[SO],0)</f>
        <v>1025</v>
      </c>
      <c r="L245" s="5">
        <f>_xlfn.RANK.EQ(VLOOKUP($A245,Rooke_Full_Seaosn[[Name]:[WHIP]], 11, FALSE),Rooke_Full_Seaosn[K/9],0)</f>
        <v>789</v>
      </c>
      <c r="M245" s="5">
        <f>_xlfn.RANK.EQ(VLOOKUP($A245,Rooke_Full_Seaosn[[Name]:[WHIP]], 12, FALSE),Rooke_Full_Seaosn[BB/9],1)</f>
        <v>106</v>
      </c>
      <c r="N245" s="11">
        <f>_xlfn.RANK.EQ(VLOOKUP($A245,Rooke_Full_Seaosn[[Name]:[WHIP]], 13, FALSE),Rooke_Full_Seaosn[HR/9],1)</f>
        <v>573</v>
      </c>
      <c r="O245" s="5">
        <f>_xlfn.RANK.EQ(VLOOKUP($A245,Rooke_Full_Seaosn[[Name]:[WHIP]], 14, FALSE),Rooke_Full_Seaosn[AVG],1)</f>
        <v>681</v>
      </c>
      <c r="P245" s="11">
        <f>_xlfn.RANK.EQ(VLOOKUP($A245,Rooke_Full_Seaosn[[Name]:[WHIP]], 15, FALSE),Rooke_Full_Seaosn[BABIP],1)</f>
        <v>833</v>
      </c>
      <c r="Q245" s="5">
        <f>_xlfn.RANK.EQ(VLOOKUP($A245,Rooke_Full_Seaosn[[Name]:[WHIP]], 16, FALSE),Rooke_Full_Seaosn[ERA],1)</f>
        <v>213</v>
      </c>
      <c r="R245" s="11">
        <f>_xlfn.RANK.EQ(VLOOKUP($A245,Rooke_Full_Seaosn[[Name]:[WHIP]], 17, FALSE),Rooke_Full_Seaosn[FIP],1)</f>
        <v>107</v>
      </c>
      <c r="S245" s="5">
        <f>_xlfn.RANK.EQ(VLOOKUP($A245,Rooke_Full_Seaosn[[Name]:[WHIP]], 18,FALSE),Rooke_Full_Seaosn[WAR],0)</f>
        <v>518</v>
      </c>
      <c r="T245" s="5">
        <f>_xlfn.RANK.EQ(VLOOKUP($A245,Rooke_Full_Seaosn[[Name]:[WHIP]], 19, FALSE),Rooke_Full_Seaosn[WAR/162],0)</f>
        <v>96</v>
      </c>
      <c r="U245" s="5">
        <f>_xlfn.RANK.EQ(VLOOKUP($A245,Rooke_Full_Seaosn[[Name]:[WHIP]], 20, FALSE),Rooke_Full_Seaosn[WHIP],1)</f>
        <v>189</v>
      </c>
      <c r="V2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329.90700276673124</v>
      </c>
    </row>
    <row r="246" spans="1:22" x14ac:dyDescent="0.45">
      <c r="A246" s="11" t="s">
        <v>897</v>
      </c>
      <c r="B246" s="11">
        <v>2011</v>
      </c>
      <c r="C246" s="11" t="str">
        <f>VLOOKUP(Table10[[#This Row],[Name]], Rooke_Full_Seaosn[[Name]:[Team]], 2, FALSE)</f>
        <v>TBR</v>
      </c>
      <c r="D246" s="11">
        <v>9</v>
      </c>
      <c r="E246" s="11">
        <v>8</v>
      </c>
      <c r="F246" s="12">
        <v>0.88888888888888884</v>
      </c>
      <c r="G246" s="5">
        <f>_xlfn.RANK.EQ(VLOOKUP($A246,Rooke_Full_Seaosn[[Name]:[WHIP]], 6, FALSE),Rooke_Full_Seaosn[W],0)</f>
        <v>123</v>
      </c>
      <c r="H246" s="5">
        <f>_xlfn.RANK.EQ(VLOOKUP($A246,Rooke_Full_Seaosn[[Name]:[WHIP]], 7, FALSE),Rooke_Full_Seaosn[L],1)</f>
        <v>1341</v>
      </c>
      <c r="I246" s="11">
        <f>_xlfn.RANK.EQ(VLOOKUP($A246,Rooke_Full_Seaosn[[Name]:[WHIP]], 8, FALSE),Rooke_Full_Seaosn[SV],0)</f>
        <v>225</v>
      </c>
      <c r="J246" s="11">
        <f>_xlfn.RANK.EQ(VLOOKUP($A246,Rooke_Full_Seaosn[[Name]:[WHIP]], 9, FALSE),Rooke_Full_Seaosn[IP],0)</f>
        <v>212</v>
      </c>
      <c r="K246" s="5">
        <f>_xlfn.RANK.EQ(VLOOKUP($A246,Rooke_Full_Seaosn[[Name]:[WHIP]], 10, FALSE),Rooke_Full_Seaosn[SO],0)</f>
        <v>208</v>
      </c>
      <c r="L246" s="5">
        <f>_xlfn.RANK.EQ(VLOOKUP($A246,Rooke_Full_Seaosn[[Name]:[WHIP]], 11, FALSE),Rooke_Full_Seaosn[K/9],0)</f>
        <v>781</v>
      </c>
      <c r="M246" s="5">
        <f>_xlfn.RANK.EQ(VLOOKUP($A246,Rooke_Full_Seaosn[[Name]:[WHIP]], 12, FALSE),Rooke_Full_Seaosn[BB/9],1)</f>
        <v>897</v>
      </c>
      <c r="N246" s="11">
        <f>_xlfn.RANK.EQ(VLOOKUP($A246,Rooke_Full_Seaosn[[Name]:[WHIP]], 13, FALSE),Rooke_Full_Seaosn[HR/9],1)</f>
        <v>1045</v>
      </c>
      <c r="O246" s="5">
        <f>_xlfn.RANK.EQ(VLOOKUP($A246,Rooke_Full_Seaosn[[Name]:[WHIP]], 14, FALSE),Rooke_Full_Seaosn[AVG],1)</f>
        <v>89</v>
      </c>
      <c r="P246" s="11">
        <f>_xlfn.RANK.EQ(VLOOKUP($A246,Rooke_Full_Seaosn[[Name]:[WHIP]], 15, FALSE),Rooke_Full_Seaosn[BABIP],1)</f>
        <v>32</v>
      </c>
      <c r="Q246" s="5">
        <f>_xlfn.RANK.EQ(VLOOKUP($A246,Rooke_Full_Seaosn[[Name]:[WHIP]], 16, FALSE),Rooke_Full_Seaosn[ERA],1)</f>
        <v>190</v>
      </c>
      <c r="R246" s="11">
        <f>_xlfn.RANK.EQ(VLOOKUP($A246,Rooke_Full_Seaosn[[Name]:[WHIP]], 17, FALSE),Rooke_Full_Seaosn[FIP],1)</f>
        <v>1005</v>
      </c>
      <c r="S246" s="5">
        <f>_xlfn.RANK.EQ(VLOOKUP($A246,Rooke_Full_Seaosn[[Name]:[WHIP]], 18,FALSE),Rooke_Full_Seaosn[WAR],0)</f>
        <v>369</v>
      </c>
      <c r="T246" s="5">
        <f>_xlfn.RANK.EQ(VLOOKUP($A246,Rooke_Full_Seaosn[[Name]:[WHIP]], 19, FALSE),Rooke_Full_Seaosn[WAR/162],0)</f>
        <v>665</v>
      </c>
      <c r="U246" s="5">
        <f>_xlfn.RANK.EQ(VLOOKUP($A246,Rooke_Full_Seaosn[[Name]:[WHIP]], 20, FALSE),Rooke_Full_Seaosn[WHIP],1)</f>
        <v>158</v>
      </c>
      <c r="V2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330.93975474816409</v>
      </c>
    </row>
    <row r="247" spans="1:22" x14ac:dyDescent="0.45">
      <c r="A247" s="11" t="s">
        <v>396</v>
      </c>
      <c r="B247" s="11">
        <v>2023</v>
      </c>
      <c r="C247" s="11" t="str">
        <f>VLOOKUP(Table10[[#This Row],[Name]], Rooke_Full_Seaosn[[Name]:[Team]], 2, FALSE)</f>
        <v>SEA</v>
      </c>
      <c r="D247" s="11">
        <v>11</v>
      </c>
      <c r="E247" s="11">
        <v>11</v>
      </c>
      <c r="F247" s="12">
        <v>1</v>
      </c>
      <c r="G247" s="5">
        <f>_xlfn.RANK.EQ(VLOOKUP($A247,Rooke_Full_Seaosn[[Name]:[WHIP]], 6, FALSE),Rooke_Full_Seaosn[W],0)</f>
        <v>503</v>
      </c>
      <c r="H247" s="5">
        <f>_xlfn.RANK.EQ(VLOOKUP($A247,Rooke_Full_Seaosn[[Name]:[WHIP]], 7, FALSE),Rooke_Full_Seaosn[L],1)</f>
        <v>885</v>
      </c>
      <c r="I247" s="11">
        <f>_xlfn.RANK.EQ(VLOOKUP($A247,Rooke_Full_Seaosn[[Name]:[WHIP]], 8, FALSE),Rooke_Full_Seaosn[SV],0)</f>
        <v>225</v>
      </c>
      <c r="J247" s="11">
        <f>_xlfn.RANK.EQ(VLOOKUP($A247,Rooke_Full_Seaosn[[Name]:[WHIP]], 9, FALSE),Rooke_Full_Seaosn[IP],0)</f>
        <v>579</v>
      </c>
      <c r="K247" s="5">
        <f>_xlfn.RANK.EQ(VLOOKUP($A247,Rooke_Full_Seaosn[[Name]:[WHIP]], 10, FALSE),Rooke_Full_Seaosn[SO],0)</f>
        <v>197</v>
      </c>
      <c r="L247" s="5">
        <f>_xlfn.RANK.EQ(VLOOKUP($A247,Rooke_Full_Seaosn[[Name]:[WHIP]], 11, FALSE),Rooke_Full_Seaosn[K/9],0)</f>
        <v>202</v>
      </c>
      <c r="M247" s="5">
        <f>_xlfn.RANK.EQ(VLOOKUP($A247,Rooke_Full_Seaosn[[Name]:[WHIP]], 12, FALSE),Rooke_Full_Seaosn[BB/9],1)</f>
        <v>56</v>
      </c>
      <c r="N247" s="11">
        <f>_xlfn.RANK.EQ(VLOOKUP($A247,Rooke_Full_Seaosn[[Name]:[WHIP]], 13, FALSE),Rooke_Full_Seaosn[HR/9],1)</f>
        <v>1285</v>
      </c>
      <c r="O247" s="5">
        <f>_xlfn.RANK.EQ(VLOOKUP($A247,Rooke_Full_Seaosn[[Name]:[WHIP]], 14, FALSE),Rooke_Full_Seaosn[AVG],1)</f>
        <v>563</v>
      </c>
      <c r="P247" s="11">
        <f>_xlfn.RANK.EQ(VLOOKUP($A247,Rooke_Full_Seaosn[[Name]:[WHIP]], 15, FALSE),Rooke_Full_Seaosn[BABIP],1)</f>
        <v>951</v>
      </c>
      <c r="Q247" s="5">
        <f>_xlfn.RANK.EQ(VLOOKUP($A247,Rooke_Full_Seaosn[[Name]:[WHIP]], 16, FALSE),Rooke_Full_Seaosn[ERA],1)</f>
        <v>953</v>
      </c>
      <c r="R247" s="11">
        <f>_xlfn.RANK.EQ(VLOOKUP($A247,Rooke_Full_Seaosn[[Name]:[WHIP]], 17, FALSE),Rooke_Full_Seaosn[FIP],1)</f>
        <v>634</v>
      </c>
      <c r="S247" s="5">
        <f>_xlfn.RANK.EQ(VLOOKUP($A247,Rooke_Full_Seaosn[[Name]:[WHIP]], 18,FALSE),Rooke_Full_Seaosn[WAR],0)</f>
        <v>398</v>
      </c>
      <c r="T247" s="5">
        <f>_xlfn.RANK.EQ(VLOOKUP($A247,Rooke_Full_Seaosn[[Name]:[WHIP]], 19, FALSE),Rooke_Full_Seaosn[WAR/162],0)</f>
        <v>543</v>
      </c>
      <c r="U247" s="5">
        <f>_xlfn.RANK.EQ(VLOOKUP($A247,Rooke_Full_Seaosn[[Name]:[WHIP]], 20, FALSE),Rooke_Full_Seaosn[WHIP],1)</f>
        <v>142</v>
      </c>
      <c r="V2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332.13063972287449</v>
      </c>
    </row>
    <row r="248" spans="1:22" x14ac:dyDescent="0.45">
      <c r="A248" s="11" t="s">
        <v>228</v>
      </c>
      <c r="B248" s="11">
        <v>2014</v>
      </c>
      <c r="C248" s="11" t="str">
        <f>VLOOKUP(Table10[[#This Row],[Name]], Rooke_Full_Seaosn[[Name]:[Team]], 2, FALSE)</f>
        <v>KCR</v>
      </c>
      <c r="D248" s="11">
        <v>19</v>
      </c>
      <c r="E248" s="11">
        <v>19</v>
      </c>
      <c r="F248" s="12">
        <v>1</v>
      </c>
      <c r="G248" s="5">
        <f>_xlfn.RANK.EQ(VLOOKUP($A248,Rooke_Full_Seaosn[[Name]:[WHIP]], 6, FALSE),Rooke_Full_Seaosn[W],0)</f>
        <v>123</v>
      </c>
      <c r="H248" s="5">
        <f>_xlfn.RANK.EQ(VLOOKUP($A248,Rooke_Full_Seaosn[[Name]:[WHIP]], 7, FALSE),Rooke_Full_Seaosn[L],1)</f>
        <v>1341</v>
      </c>
      <c r="I248" s="11">
        <f>_xlfn.RANK.EQ(VLOOKUP($A248,Rooke_Full_Seaosn[[Name]:[WHIP]], 8, FALSE),Rooke_Full_Seaosn[SV],0)</f>
        <v>225</v>
      </c>
      <c r="J248" s="11">
        <f>_xlfn.RANK.EQ(VLOOKUP($A248,Rooke_Full_Seaosn[[Name]:[WHIP]], 9, FALSE),Rooke_Full_Seaosn[IP],0)</f>
        <v>258</v>
      </c>
      <c r="K248" s="5">
        <f>_xlfn.RANK.EQ(VLOOKUP($A248,Rooke_Full_Seaosn[[Name]:[WHIP]], 10, FALSE),Rooke_Full_Seaosn[SO],0)</f>
        <v>58</v>
      </c>
      <c r="L248" s="5">
        <f>_xlfn.RANK.EQ(VLOOKUP($A248,Rooke_Full_Seaosn[[Name]:[WHIP]], 11, FALSE),Rooke_Full_Seaosn[K/9],0)</f>
        <v>251</v>
      </c>
      <c r="M248" s="5">
        <f>_xlfn.RANK.EQ(VLOOKUP($A248,Rooke_Full_Seaosn[[Name]:[WHIP]], 12, FALSE),Rooke_Full_Seaosn[BB/9],1)</f>
        <v>894</v>
      </c>
      <c r="N248" s="11">
        <f>_xlfn.RANK.EQ(VLOOKUP($A248,Rooke_Full_Seaosn[[Name]:[WHIP]], 13, FALSE),Rooke_Full_Seaosn[HR/9],1)</f>
        <v>599</v>
      </c>
      <c r="O248" s="5">
        <f>_xlfn.RANK.EQ(VLOOKUP($A248,Rooke_Full_Seaosn[[Name]:[WHIP]], 14, FALSE),Rooke_Full_Seaosn[AVG],1)</f>
        <v>420</v>
      </c>
      <c r="P248" s="11">
        <f>_xlfn.RANK.EQ(VLOOKUP($A248,Rooke_Full_Seaosn[[Name]:[WHIP]], 15, FALSE),Rooke_Full_Seaosn[BABIP],1)</f>
        <v>925</v>
      </c>
      <c r="Q248" s="5">
        <f>_xlfn.RANK.EQ(VLOOKUP($A248,Rooke_Full_Seaosn[[Name]:[WHIP]], 16, FALSE),Rooke_Full_Seaosn[ERA],1)</f>
        <v>307</v>
      </c>
      <c r="R248" s="11">
        <f>_xlfn.RANK.EQ(VLOOKUP($A248,Rooke_Full_Seaosn[[Name]:[WHIP]], 17, FALSE),Rooke_Full_Seaosn[FIP],1)</f>
        <v>355</v>
      </c>
      <c r="S248" s="5">
        <f>_xlfn.RANK.EQ(VLOOKUP($A248,Rooke_Full_Seaosn[[Name]:[WHIP]], 18,FALSE),Rooke_Full_Seaosn[WAR],0)</f>
        <v>236</v>
      </c>
      <c r="T248" s="5">
        <f>_xlfn.RANK.EQ(VLOOKUP($A248,Rooke_Full_Seaosn[[Name]:[WHIP]], 19, FALSE),Rooke_Full_Seaosn[WAR/162],0)</f>
        <v>472</v>
      </c>
      <c r="U248" s="5">
        <f>_xlfn.RANK.EQ(VLOOKUP($A248,Rooke_Full_Seaosn[[Name]:[WHIP]], 20, FALSE),Rooke_Full_Seaosn[WHIP],1)</f>
        <v>537</v>
      </c>
      <c r="V2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332.58212788333896</v>
      </c>
    </row>
    <row r="249" spans="1:22" x14ac:dyDescent="0.45">
      <c r="A249" s="11" t="s">
        <v>882</v>
      </c>
      <c r="B249" s="11">
        <v>2020</v>
      </c>
      <c r="C249" s="11" t="str">
        <f>VLOOKUP(Table10[[#This Row],[Name]], Rooke_Full_Seaosn[[Name]:[Team]], 2, FALSE)</f>
        <v>LAD</v>
      </c>
      <c r="D249" s="11">
        <v>10</v>
      </c>
      <c r="E249" s="11">
        <v>10</v>
      </c>
      <c r="F249" s="12">
        <v>1</v>
      </c>
      <c r="G249" s="5">
        <f>_xlfn.RANK.EQ(VLOOKUP($A249,Rooke_Full_Seaosn[[Name]:[WHIP]], 6, FALSE),Rooke_Full_Seaosn[W],0)</f>
        <v>1465</v>
      </c>
      <c r="H249" s="5">
        <f>_xlfn.RANK.EQ(VLOOKUP($A249,Rooke_Full_Seaosn[[Name]:[WHIP]], 7, FALSE),Rooke_Full_Seaosn[L],1)</f>
        <v>7</v>
      </c>
      <c r="I249" s="11">
        <f>_xlfn.RANK.EQ(VLOOKUP($A249,Rooke_Full_Seaosn[[Name]:[WHIP]], 8, FALSE),Rooke_Full_Seaosn[SV],0)</f>
        <v>225</v>
      </c>
      <c r="J249" s="11">
        <f>_xlfn.RANK.EQ(VLOOKUP($A249,Rooke_Full_Seaosn[[Name]:[WHIP]], 9, FALSE),Rooke_Full_Seaosn[IP],0)</f>
        <v>1668</v>
      </c>
      <c r="K249" s="5">
        <f>_xlfn.RANK.EQ(VLOOKUP($A249,Rooke_Full_Seaosn[[Name]:[WHIP]], 10, FALSE),Rooke_Full_Seaosn[SO],0)</f>
        <v>1425</v>
      </c>
      <c r="L249" s="5">
        <f>_xlfn.RANK.EQ(VLOOKUP($A249,Rooke_Full_Seaosn[[Name]:[WHIP]], 11, FALSE),Rooke_Full_Seaosn[K/9],0)</f>
        <v>544</v>
      </c>
      <c r="M249" s="5">
        <f>_xlfn.RANK.EQ(VLOOKUP($A249,Rooke_Full_Seaosn[[Name]:[WHIP]], 12, FALSE),Rooke_Full_Seaosn[BB/9],1)</f>
        <v>307</v>
      </c>
      <c r="N249" s="11">
        <f>_xlfn.RANK.EQ(VLOOKUP($A249,Rooke_Full_Seaosn[[Name]:[WHIP]], 13, FALSE),Rooke_Full_Seaosn[HR/9],1)</f>
        <v>1392</v>
      </c>
      <c r="O249" s="5">
        <f>_xlfn.RANK.EQ(VLOOKUP($A249,Rooke_Full_Seaosn[[Name]:[WHIP]], 14, FALSE),Rooke_Full_Seaosn[AVG],1)</f>
        <v>256</v>
      </c>
      <c r="P249" s="11">
        <f>_xlfn.RANK.EQ(VLOOKUP($A249,Rooke_Full_Seaosn[[Name]:[WHIP]], 15, FALSE),Rooke_Full_Seaosn[BABIP],1)</f>
        <v>124</v>
      </c>
      <c r="Q249" s="5">
        <f>_xlfn.RANK.EQ(VLOOKUP($A249,Rooke_Full_Seaosn[[Name]:[WHIP]], 16, FALSE),Rooke_Full_Seaosn[ERA],1)</f>
        <v>173</v>
      </c>
      <c r="R249" s="11">
        <f>_xlfn.RANK.EQ(VLOOKUP($A249,Rooke_Full_Seaosn[[Name]:[WHIP]], 17, FALSE),Rooke_Full_Seaosn[FIP],1)</f>
        <v>1138</v>
      </c>
      <c r="S249" s="5">
        <f>_xlfn.RANK.EQ(VLOOKUP($A249,Rooke_Full_Seaosn[[Name]:[WHIP]], 18,FALSE),Rooke_Full_Seaosn[WAR],0)</f>
        <v>1240</v>
      </c>
      <c r="T249" s="5">
        <f>_xlfn.RANK.EQ(VLOOKUP($A249,Rooke_Full_Seaosn[[Name]:[WHIP]], 19, FALSE),Rooke_Full_Seaosn[WAR/162],0)</f>
        <v>958</v>
      </c>
      <c r="U249" s="5">
        <f>_xlfn.RANK.EQ(VLOOKUP($A249,Rooke_Full_Seaosn[[Name]:[WHIP]], 20, FALSE),Rooke_Full_Seaosn[WHIP],1)</f>
        <v>129</v>
      </c>
      <c r="V2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332.59451114659521</v>
      </c>
    </row>
    <row r="250" spans="1:22" x14ac:dyDescent="0.45">
      <c r="A250" s="11" t="s">
        <v>1101</v>
      </c>
      <c r="B250" s="11">
        <v>1928</v>
      </c>
      <c r="C250" s="11" t="str">
        <f>VLOOKUP(Table10[[#This Row],[Name]], Rooke_Full_Seaosn[[Name]:[Team]], 2, FALSE)</f>
        <v>BOS</v>
      </c>
      <c r="D250" s="11">
        <v>29</v>
      </c>
      <c r="E250" s="11">
        <v>29</v>
      </c>
      <c r="F250" s="12">
        <v>1</v>
      </c>
      <c r="G250" s="5">
        <f>_xlfn.RANK.EQ(VLOOKUP($A250,Rooke_Full_Seaosn[[Name]:[WHIP]], 6, FALSE),Rooke_Full_Seaosn[W],0)</f>
        <v>14</v>
      </c>
      <c r="H250" s="5">
        <f>_xlfn.RANK.EQ(VLOOKUP($A250,Rooke_Full_Seaosn[[Name]:[WHIP]], 7, FALSE),Rooke_Full_Seaosn[L],1)</f>
        <v>1644</v>
      </c>
      <c r="I250" s="11">
        <f>_xlfn.RANK.EQ(VLOOKUP($A250,Rooke_Full_Seaosn[[Name]:[WHIP]], 8, FALSE),Rooke_Full_Seaosn[SV],0)</f>
        <v>2</v>
      </c>
      <c r="J250" s="11">
        <f>_xlfn.RANK.EQ(VLOOKUP($A250,Rooke_Full_Seaosn[[Name]:[WHIP]], 9, FALSE),Rooke_Full_Seaosn[IP],0)</f>
        <v>19</v>
      </c>
      <c r="K250" s="5">
        <f>_xlfn.RANK.EQ(VLOOKUP($A250,Rooke_Full_Seaosn[[Name]:[WHIP]], 10, FALSE),Rooke_Full_Seaosn[SO],0)</f>
        <v>301</v>
      </c>
      <c r="L250" s="5">
        <f>_xlfn.RANK.EQ(VLOOKUP($A250,Rooke_Full_Seaosn[[Name]:[WHIP]], 11, FALSE),Rooke_Full_Seaosn[K/9],0)</f>
        <v>1376</v>
      </c>
      <c r="M250" s="5">
        <f>_xlfn.RANK.EQ(VLOOKUP($A250,Rooke_Full_Seaosn[[Name]:[WHIP]], 12, FALSE),Rooke_Full_Seaosn[BB/9],1)</f>
        <v>474</v>
      </c>
      <c r="N250" s="11">
        <f>_xlfn.RANK.EQ(VLOOKUP($A250,Rooke_Full_Seaosn[[Name]:[WHIP]], 13, FALSE),Rooke_Full_Seaosn[HR/9],1)</f>
        <v>84</v>
      </c>
      <c r="O250" s="5">
        <f>_xlfn.RANK.EQ(VLOOKUP($A250,Rooke_Full_Seaosn[[Name]:[WHIP]], 14, FALSE),Rooke_Full_Seaosn[AVG],1)</f>
        <v>570</v>
      </c>
      <c r="P250" s="11">
        <f>_xlfn.RANK.EQ(VLOOKUP($A250,Rooke_Full_Seaosn[[Name]:[WHIP]], 15, FALSE),Rooke_Full_Seaosn[BABIP],1)</f>
        <v>505</v>
      </c>
      <c r="Q250" s="5">
        <f>_xlfn.RANK.EQ(VLOOKUP($A250,Rooke_Full_Seaosn[[Name]:[WHIP]], 16, FALSE),Rooke_Full_Seaosn[ERA],1)</f>
        <v>458</v>
      </c>
      <c r="R250" s="11">
        <f>_xlfn.RANK.EQ(VLOOKUP($A250,Rooke_Full_Seaosn[[Name]:[WHIP]], 17, FALSE),Rooke_Full_Seaosn[FIP],1)</f>
        <v>304</v>
      </c>
      <c r="S250" s="5">
        <f>_xlfn.RANK.EQ(VLOOKUP($A250,Rooke_Full_Seaosn[[Name]:[WHIP]], 18,FALSE),Rooke_Full_Seaosn[WAR],0)</f>
        <v>55</v>
      </c>
      <c r="T250" s="5">
        <f>_xlfn.RANK.EQ(VLOOKUP($A250,Rooke_Full_Seaosn[[Name]:[WHIP]], 19, FALSE),Rooke_Full_Seaosn[WAR/162],0)</f>
        <v>497</v>
      </c>
      <c r="U250" s="5">
        <f>_xlfn.RANK.EQ(VLOOKUP($A250,Rooke_Full_Seaosn[[Name]:[WHIP]], 20, FALSE),Rooke_Full_Seaosn[WHIP],1)</f>
        <v>532</v>
      </c>
      <c r="V2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333.7616366848888</v>
      </c>
    </row>
    <row r="251" spans="1:22" x14ac:dyDescent="0.45">
      <c r="A251" s="11" t="s">
        <v>1187</v>
      </c>
      <c r="B251" s="11">
        <v>1932</v>
      </c>
      <c r="C251" s="11" t="str">
        <f>VLOOKUP(Table10[[#This Row],[Name]], Rooke_Full_Seaosn[[Name]:[Team]], 2, FALSE)</f>
        <v>NYY</v>
      </c>
      <c r="D251" s="11">
        <v>10</v>
      </c>
      <c r="E251" s="11">
        <v>6</v>
      </c>
      <c r="F251" s="12">
        <v>0.6</v>
      </c>
      <c r="G251" s="5">
        <f>_xlfn.RANK.EQ(VLOOKUP($A251,Rooke_Full_Seaosn[[Name]:[WHIP]], 6, FALSE),Rooke_Full_Seaosn[W],0)</f>
        <v>36</v>
      </c>
      <c r="H251" s="5">
        <f>_xlfn.RANK.EQ(VLOOKUP($A251,Rooke_Full_Seaosn[[Name]:[WHIP]], 7, FALSE),Rooke_Full_Seaosn[L],1)</f>
        <v>298</v>
      </c>
      <c r="I251" s="11">
        <f>_xlfn.RANK.EQ(VLOOKUP($A251,Rooke_Full_Seaosn[[Name]:[WHIP]], 8, FALSE),Rooke_Full_Seaosn[SV],0)</f>
        <v>11</v>
      </c>
      <c r="J251" s="11">
        <f>_xlfn.RANK.EQ(VLOOKUP($A251,Rooke_Full_Seaosn[[Name]:[WHIP]], 9, FALSE),Rooke_Full_Seaosn[IP],0)</f>
        <v>194</v>
      </c>
      <c r="K251" s="5">
        <f>_xlfn.RANK.EQ(VLOOKUP($A251,Rooke_Full_Seaosn[[Name]:[WHIP]], 10, FALSE),Rooke_Full_Seaosn[SO],0)</f>
        <v>261</v>
      </c>
      <c r="L251" s="5">
        <f>_xlfn.RANK.EQ(VLOOKUP($A251,Rooke_Full_Seaosn[[Name]:[WHIP]], 11, FALSE),Rooke_Full_Seaosn[K/9],0)</f>
        <v>941</v>
      </c>
      <c r="M251" s="5">
        <f>_xlfn.RANK.EQ(VLOOKUP($A251,Rooke_Full_Seaosn[[Name]:[WHIP]], 12, FALSE),Rooke_Full_Seaosn[BB/9],1)</f>
        <v>985</v>
      </c>
      <c r="N251" s="11">
        <f>_xlfn.RANK.EQ(VLOOKUP($A251,Rooke_Full_Seaosn[[Name]:[WHIP]], 13, FALSE),Rooke_Full_Seaosn[HR/9],1)</f>
        <v>318</v>
      </c>
      <c r="O251" s="5">
        <f>_xlfn.RANK.EQ(VLOOKUP($A251,Rooke_Full_Seaosn[[Name]:[WHIP]], 14, FALSE),Rooke_Full_Seaosn[AVG],1)</f>
        <v>214</v>
      </c>
      <c r="P251" s="11">
        <f>_xlfn.RANK.EQ(VLOOKUP($A251,Rooke_Full_Seaosn[[Name]:[WHIP]], 15, FALSE),Rooke_Full_Seaosn[BABIP],1)</f>
        <v>219</v>
      </c>
      <c r="Q251" s="5">
        <f>_xlfn.RANK.EQ(VLOOKUP($A251,Rooke_Full_Seaosn[[Name]:[WHIP]], 16, FALSE),Rooke_Full_Seaosn[ERA],1)</f>
        <v>566</v>
      </c>
      <c r="R251" s="11">
        <f>_xlfn.RANK.EQ(VLOOKUP($A251,Rooke_Full_Seaosn[[Name]:[WHIP]], 17, FALSE),Rooke_Full_Seaosn[FIP],1)</f>
        <v>491</v>
      </c>
      <c r="S251" s="5">
        <f>_xlfn.RANK.EQ(VLOOKUP($A251,Rooke_Full_Seaosn[[Name]:[WHIP]], 18,FALSE),Rooke_Full_Seaosn[WAR],0)</f>
        <v>258</v>
      </c>
      <c r="T251" s="5">
        <f>_xlfn.RANK.EQ(VLOOKUP($A251,Rooke_Full_Seaosn[[Name]:[WHIP]], 19, FALSE),Rooke_Full_Seaosn[WAR/162],0)</f>
        <v>616</v>
      </c>
      <c r="U251" s="5">
        <f>_xlfn.RANK.EQ(VLOOKUP($A251,Rooke_Full_Seaosn[[Name]:[WHIP]], 20, FALSE),Rooke_Full_Seaosn[WHIP],1)</f>
        <v>349</v>
      </c>
      <c r="V2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334.30595870535365</v>
      </c>
    </row>
    <row r="252" spans="1:22" x14ac:dyDescent="0.45">
      <c r="A252" s="11" t="s">
        <v>875</v>
      </c>
      <c r="B252" s="11">
        <v>1991</v>
      </c>
      <c r="C252" s="11" t="str">
        <f>VLOOKUP(Table10[[#This Row],[Name]], Rooke_Full_Seaosn[[Name]:[Team]], 2, FALSE)</f>
        <v>BAL</v>
      </c>
      <c r="D252" s="11">
        <v>22</v>
      </c>
      <c r="E252" s="11">
        <v>22</v>
      </c>
      <c r="F252" s="12">
        <v>1</v>
      </c>
      <c r="G252" s="5">
        <f>_xlfn.RANK.EQ(VLOOKUP($A252,Rooke_Full_Seaosn[[Name]:[WHIP]], 6, FALSE),Rooke_Full_Seaosn[W],0)</f>
        <v>1054</v>
      </c>
      <c r="H252" s="5">
        <f>_xlfn.RANK.EQ(VLOOKUP($A252,Rooke_Full_Seaosn[[Name]:[WHIP]], 7, FALSE),Rooke_Full_Seaosn[L],1)</f>
        <v>492</v>
      </c>
      <c r="I252" s="11">
        <f>_xlfn.RANK.EQ(VLOOKUP($A252,Rooke_Full_Seaosn[[Name]:[WHIP]], 8, FALSE),Rooke_Full_Seaosn[SV],0)</f>
        <v>225</v>
      </c>
      <c r="J252" s="11">
        <f>_xlfn.RANK.EQ(VLOOKUP($A252,Rooke_Full_Seaosn[[Name]:[WHIP]], 9, FALSE),Rooke_Full_Seaosn[IP],0)</f>
        <v>1008</v>
      </c>
      <c r="K252" s="5">
        <f>_xlfn.RANK.EQ(VLOOKUP($A252,Rooke_Full_Seaosn[[Name]:[WHIP]], 10, FALSE),Rooke_Full_Seaosn[SO],0)</f>
        <v>996</v>
      </c>
      <c r="L252" s="5">
        <f>_xlfn.RANK.EQ(VLOOKUP($A252,Rooke_Full_Seaosn[[Name]:[WHIP]], 11, FALSE),Rooke_Full_Seaosn[K/9],0)</f>
        <v>864</v>
      </c>
      <c r="M252" s="5">
        <f>_xlfn.RANK.EQ(VLOOKUP($A252,Rooke_Full_Seaosn[[Name]:[WHIP]], 12, FALSE),Rooke_Full_Seaosn[BB/9],1)</f>
        <v>160</v>
      </c>
      <c r="N252" s="11">
        <f>_xlfn.RANK.EQ(VLOOKUP($A252,Rooke_Full_Seaosn[[Name]:[WHIP]], 13, FALSE),Rooke_Full_Seaosn[HR/9],1)</f>
        <v>634</v>
      </c>
      <c r="O252" s="5">
        <f>_xlfn.RANK.EQ(VLOOKUP($A252,Rooke_Full_Seaosn[[Name]:[WHIP]], 14, FALSE),Rooke_Full_Seaosn[AVG],1)</f>
        <v>375</v>
      </c>
      <c r="P252" s="11">
        <f>_xlfn.RANK.EQ(VLOOKUP($A252,Rooke_Full_Seaosn[[Name]:[WHIP]], 15, FALSE),Rooke_Full_Seaosn[BABIP],1)</f>
        <v>387</v>
      </c>
      <c r="Q252" s="5">
        <f>_xlfn.RANK.EQ(VLOOKUP($A252,Rooke_Full_Seaosn[[Name]:[WHIP]], 16, FALSE),Rooke_Full_Seaosn[ERA],1)</f>
        <v>163</v>
      </c>
      <c r="R252" s="11">
        <f>_xlfn.RANK.EQ(VLOOKUP($A252,Rooke_Full_Seaosn[[Name]:[WHIP]], 17, FALSE),Rooke_Full_Seaosn[FIP],1)</f>
        <v>254</v>
      </c>
      <c r="S252" s="5">
        <f>_xlfn.RANK.EQ(VLOOKUP($A252,Rooke_Full_Seaosn[[Name]:[WHIP]], 18,FALSE),Rooke_Full_Seaosn[WAR],0)</f>
        <v>486</v>
      </c>
      <c r="T252" s="5">
        <f>_xlfn.RANK.EQ(VLOOKUP($A252,Rooke_Full_Seaosn[[Name]:[WHIP]], 19, FALSE),Rooke_Full_Seaosn[WAR/162],0)</f>
        <v>85</v>
      </c>
      <c r="U252" s="5">
        <f>_xlfn.RANK.EQ(VLOOKUP($A252,Rooke_Full_Seaosn[[Name]:[WHIP]], 20, FALSE),Rooke_Full_Seaosn[WHIP],1)</f>
        <v>105</v>
      </c>
      <c r="V2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337.06698341836528</v>
      </c>
    </row>
    <row r="253" spans="1:22" x14ac:dyDescent="0.45">
      <c r="A253" s="11" t="s">
        <v>552</v>
      </c>
      <c r="B253" s="11">
        <v>1985</v>
      </c>
      <c r="C253" s="11" t="str">
        <f>VLOOKUP(Table10[[#This Row],[Name]], Rooke_Full_Seaosn[[Name]:[Team]], 2, FALSE)</f>
        <v>MIL</v>
      </c>
      <c r="D253" s="11">
        <v>40</v>
      </c>
      <c r="E253" s="11">
        <v>23</v>
      </c>
      <c r="F253" s="12">
        <v>0.57499999999999996</v>
      </c>
      <c r="G253" s="5">
        <f>_xlfn.RANK.EQ(VLOOKUP($A253,Rooke_Full_Seaosn[[Name]:[WHIP]], 6, FALSE),Rooke_Full_Seaosn[W],0)</f>
        <v>65</v>
      </c>
      <c r="H253" s="5">
        <f>_xlfn.RANK.EQ(VLOOKUP($A253,Rooke_Full_Seaosn[[Name]:[WHIP]], 7, FALSE),Rooke_Full_Seaosn[L],1)</f>
        <v>1060</v>
      </c>
      <c r="I253" s="11">
        <f>_xlfn.RANK.EQ(VLOOKUP($A253,Rooke_Full_Seaosn[[Name]:[WHIP]], 8, FALSE),Rooke_Full_Seaosn[SV],0)</f>
        <v>225</v>
      </c>
      <c r="J253" s="11">
        <f>_xlfn.RANK.EQ(VLOOKUP($A253,Rooke_Full_Seaosn[[Name]:[WHIP]], 9, FALSE),Rooke_Full_Seaosn[IP],0)</f>
        <v>137</v>
      </c>
      <c r="K253" s="5">
        <f>_xlfn.RANK.EQ(VLOOKUP($A253,Rooke_Full_Seaosn[[Name]:[WHIP]], 10, FALSE),Rooke_Full_Seaosn[SO],0)</f>
        <v>191</v>
      </c>
      <c r="L253" s="5">
        <f>_xlfn.RANK.EQ(VLOOKUP($A253,Rooke_Full_Seaosn[[Name]:[WHIP]], 11, FALSE),Rooke_Full_Seaosn[K/9],0)</f>
        <v>871</v>
      </c>
      <c r="M253" s="5">
        <f>_xlfn.RANK.EQ(VLOOKUP($A253,Rooke_Full_Seaosn[[Name]:[WHIP]], 12, FALSE),Rooke_Full_Seaosn[BB/9],1)</f>
        <v>430</v>
      </c>
      <c r="N253" s="11">
        <f>_xlfn.RANK.EQ(VLOOKUP($A253,Rooke_Full_Seaosn[[Name]:[WHIP]], 13, FALSE),Rooke_Full_Seaosn[HR/9],1)</f>
        <v>1001</v>
      </c>
      <c r="O253" s="5">
        <f>_xlfn.RANK.EQ(VLOOKUP($A253,Rooke_Full_Seaosn[[Name]:[WHIP]], 14, FALSE),Rooke_Full_Seaosn[AVG],1)</f>
        <v>361</v>
      </c>
      <c r="P253" s="11">
        <f>_xlfn.RANK.EQ(VLOOKUP($A253,Rooke_Full_Seaosn[[Name]:[WHIP]], 15, FALSE),Rooke_Full_Seaosn[BABIP],1)</f>
        <v>235</v>
      </c>
      <c r="Q253" s="5">
        <f>_xlfn.RANK.EQ(VLOOKUP($A253,Rooke_Full_Seaosn[[Name]:[WHIP]], 16, FALSE),Rooke_Full_Seaosn[ERA],1)</f>
        <v>757</v>
      </c>
      <c r="R253" s="11">
        <f>_xlfn.RANK.EQ(VLOOKUP($A253,Rooke_Full_Seaosn[[Name]:[WHIP]], 17, FALSE),Rooke_Full_Seaosn[FIP],1)</f>
        <v>513</v>
      </c>
      <c r="S253" s="5">
        <f>_xlfn.RANK.EQ(VLOOKUP($A253,Rooke_Full_Seaosn[[Name]:[WHIP]], 18,FALSE),Rooke_Full_Seaosn[WAR],0)</f>
        <v>171</v>
      </c>
      <c r="T253" s="5">
        <f>_xlfn.RANK.EQ(VLOOKUP($A253,Rooke_Full_Seaosn[[Name]:[WHIP]], 19, FALSE),Rooke_Full_Seaosn[WAR/162],0)</f>
        <v>352</v>
      </c>
      <c r="U253" s="5">
        <f>_xlfn.RANK.EQ(VLOOKUP($A253,Rooke_Full_Seaosn[[Name]:[WHIP]], 20, FALSE),Rooke_Full_Seaosn[WHIP],1)</f>
        <v>235</v>
      </c>
      <c r="V2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337.28334143178114</v>
      </c>
    </row>
    <row r="254" spans="1:22" x14ac:dyDescent="0.45">
      <c r="A254" s="11" t="s">
        <v>936</v>
      </c>
      <c r="B254" s="11">
        <v>1947</v>
      </c>
      <c r="C254" s="11" t="str">
        <f>VLOOKUP(Table10[[#This Row],[Name]], Rooke_Full_Seaosn[[Name]:[Team]], 2, FALSE)</f>
        <v>NYY</v>
      </c>
      <c r="D254" s="11">
        <v>16</v>
      </c>
      <c r="E254" s="11">
        <v>16</v>
      </c>
      <c r="F254" s="12">
        <v>1</v>
      </c>
      <c r="G254" s="5">
        <f>_xlfn.RANK.EQ(VLOOKUP($A254,Rooke_Full_Seaosn[[Name]:[WHIP]], 6, FALSE),Rooke_Full_Seaosn[W],0)</f>
        <v>86</v>
      </c>
      <c r="H254" s="5">
        <f>_xlfn.RANK.EQ(VLOOKUP($A254,Rooke_Full_Seaosn[[Name]:[WHIP]], 7, FALSE),Rooke_Full_Seaosn[L],1)</f>
        <v>492</v>
      </c>
      <c r="I254" s="11">
        <f>_xlfn.RANK.EQ(VLOOKUP($A254,Rooke_Full_Seaosn[[Name]:[WHIP]], 8, FALSE),Rooke_Full_Seaosn[SV],0)</f>
        <v>94</v>
      </c>
      <c r="J254" s="11">
        <f>_xlfn.RANK.EQ(VLOOKUP($A254,Rooke_Full_Seaosn[[Name]:[WHIP]], 9, FALSE),Rooke_Full_Seaosn[IP],0)</f>
        <v>272</v>
      </c>
      <c r="K254" s="5">
        <f>_xlfn.RANK.EQ(VLOOKUP($A254,Rooke_Full_Seaosn[[Name]:[WHIP]], 10, FALSE),Rooke_Full_Seaosn[SO],0)</f>
        <v>423</v>
      </c>
      <c r="L254" s="5">
        <f>_xlfn.RANK.EQ(VLOOKUP($A254,Rooke_Full_Seaosn[[Name]:[WHIP]], 11, FALSE),Rooke_Full_Seaosn[K/9],0)</f>
        <v>1144</v>
      </c>
      <c r="M254" s="5">
        <f>_xlfn.RANK.EQ(VLOOKUP($A254,Rooke_Full_Seaosn[[Name]:[WHIP]], 12, FALSE),Rooke_Full_Seaosn[BB/9],1)</f>
        <v>1382</v>
      </c>
      <c r="N254" s="11">
        <f>_xlfn.RANK.EQ(VLOOKUP($A254,Rooke_Full_Seaosn[[Name]:[WHIP]], 13, FALSE),Rooke_Full_Seaosn[HR/9],1)</f>
        <v>358</v>
      </c>
      <c r="O254" s="5">
        <f>_xlfn.RANK.EQ(VLOOKUP($A254,Rooke_Full_Seaosn[[Name]:[WHIP]], 14, FALSE),Rooke_Full_Seaosn[AVG],1)</f>
        <v>39</v>
      </c>
      <c r="P254" s="11">
        <f>_xlfn.RANK.EQ(VLOOKUP($A254,Rooke_Full_Seaosn[[Name]:[WHIP]], 15, FALSE),Rooke_Full_Seaosn[BABIP],1)</f>
        <v>21</v>
      </c>
      <c r="Q254" s="5">
        <f>_xlfn.RANK.EQ(VLOOKUP($A254,Rooke_Full_Seaosn[[Name]:[WHIP]], 16, FALSE),Rooke_Full_Seaosn[ERA],1)</f>
        <v>243</v>
      </c>
      <c r="R254" s="11">
        <f>_xlfn.RANK.EQ(VLOOKUP($A254,Rooke_Full_Seaosn[[Name]:[WHIP]], 17, FALSE),Rooke_Full_Seaosn[FIP],1)</f>
        <v>615</v>
      </c>
      <c r="S254" s="5">
        <f>_xlfn.RANK.EQ(VLOOKUP($A254,Rooke_Full_Seaosn[[Name]:[WHIP]], 18,FALSE),Rooke_Full_Seaosn[WAR],0)</f>
        <v>408</v>
      </c>
      <c r="T254" s="5">
        <f>_xlfn.RANK.EQ(VLOOKUP($A254,Rooke_Full_Seaosn[[Name]:[WHIP]], 19, FALSE),Rooke_Full_Seaosn[WAR/162],0)</f>
        <v>638</v>
      </c>
      <c r="U254" s="5">
        <f>_xlfn.RANK.EQ(VLOOKUP($A254,Rooke_Full_Seaosn[[Name]:[WHIP]], 20, FALSE),Rooke_Full_Seaosn[WHIP],1)</f>
        <v>273</v>
      </c>
      <c r="V2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337.29137500480823</v>
      </c>
    </row>
    <row r="255" spans="1:22" x14ac:dyDescent="0.45">
      <c r="A255" s="11" t="s">
        <v>1127</v>
      </c>
      <c r="B255" s="11">
        <v>1960</v>
      </c>
      <c r="C255" s="11" t="str">
        <f>VLOOKUP(Table10[[#This Row],[Name]], Rooke_Full_Seaosn[[Name]:[Team]], 2, FALSE)</f>
        <v>BAL</v>
      </c>
      <c r="D255" s="11">
        <v>13</v>
      </c>
      <c r="E255" s="11">
        <v>13</v>
      </c>
      <c r="F255" s="12">
        <v>1</v>
      </c>
      <c r="G255" s="5">
        <f>_xlfn.RANK.EQ(VLOOKUP($A255,Rooke_Full_Seaosn[[Name]:[WHIP]], 6, FALSE),Rooke_Full_Seaosn[W],0)</f>
        <v>25</v>
      </c>
      <c r="H255" s="5">
        <f>_xlfn.RANK.EQ(VLOOKUP($A255,Rooke_Full_Seaosn[[Name]:[WHIP]], 7, FALSE),Rooke_Full_Seaosn[L],1)</f>
        <v>1442</v>
      </c>
      <c r="I255" s="11">
        <f>_xlfn.RANK.EQ(VLOOKUP($A255,Rooke_Full_Seaosn[[Name]:[WHIP]], 8, FALSE),Rooke_Full_Seaosn[SV],0)</f>
        <v>44</v>
      </c>
      <c r="J255" s="11">
        <f>_xlfn.RANK.EQ(VLOOKUP($A255,Rooke_Full_Seaosn[[Name]:[WHIP]], 9, FALSE),Rooke_Full_Seaosn[IP],0)</f>
        <v>127</v>
      </c>
      <c r="K255" s="5">
        <f>_xlfn.RANK.EQ(VLOOKUP($A255,Rooke_Full_Seaosn[[Name]:[WHIP]], 10, FALSE),Rooke_Full_Seaosn[SO],0)</f>
        <v>90</v>
      </c>
      <c r="L255" s="5">
        <f>_xlfn.RANK.EQ(VLOOKUP($A255,Rooke_Full_Seaosn[[Name]:[WHIP]], 11, FALSE),Rooke_Full_Seaosn[K/9],0)</f>
        <v>585</v>
      </c>
      <c r="M255" s="5">
        <f>_xlfn.RANK.EQ(VLOOKUP($A255,Rooke_Full_Seaosn[[Name]:[WHIP]], 12, FALSE),Rooke_Full_Seaosn[BB/9],1)</f>
        <v>1349</v>
      </c>
      <c r="N255" s="11">
        <f>_xlfn.RANK.EQ(VLOOKUP($A255,Rooke_Full_Seaosn[[Name]:[WHIP]], 13, FALSE),Rooke_Full_Seaosn[HR/9],1)</f>
        <v>723</v>
      </c>
      <c r="O255" s="5">
        <f>_xlfn.RANK.EQ(VLOOKUP($A255,Rooke_Full_Seaosn[[Name]:[WHIP]], 14, FALSE),Rooke_Full_Seaosn[AVG],1)</f>
        <v>105</v>
      </c>
      <c r="P255" s="11">
        <f>_xlfn.RANK.EQ(VLOOKUP($A255,Rooke_Full_Seaosn[[Name]:[WHIP]], 15, FALSE),Rooke_Full_Seaosn[BABIP],1)</f>
        <v>97</v>
      </c>
      <c r="Q255" s="5">
        <f>_xlfn.RANK.EQ(VLOOKUP($A255,Rooke_Full_Seaosn[[Name]:[WHIP]], 16, FALSE),Rooke_Full_Seaosn[ERA],1)</f>
        <v>495</v>
      </c>
      <c r="R255" s="11">
        <f>_xlfn.RANK.EQ(VLOOKUP($A255,Rooke_Full_Seaosn[[Name]:[WHIP]], 17, FALSE),Rooke_Full_Seaosn[FIP],1)</f>
        <v>592</v>
      </c>
      <c r="S255" s="5">
        <f>_xlfn.RANK.EQ(VLOOKUP($A255,Rooke_Full_Seaosn[[Name]:[WHIP]], 18,FALSE),Rooke_Full_Seaosn[WAR],0)</f>
        <v>399</v>
      </c>
      <c r="T255" s="5">
        <f>_xlfn.RANK.EQ(VLOOKUP($A255,Rooke_Full_Seaosn[[Name]:[WHIP]], 19, FALSE),Rooke_Full_Seaosn[WAR/162],0)</f>
        <v>879</v>
      </c>
      <c r="U255" s="5">
        <f>_xlfn.RANK.EQ(VLOOKUP($A255,Rooke_Full_Seaosn[[Name]:[WHIP]], 20, FALSE),Rooke_Full_Seaosn[WHIP],1)</f>
        <v>416</v>
      </c>
      <c r="V2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337.92204081544344</v>
      </c>
    </row>
    <row r="256" spans="1:22" x14ac:dyDescent="0.45">
      <c r="A256" s="11" t="s">
        <v>262</v>
      </c>
      <c r="B256" s="11">
        <v>1962</v>
      </c>
      <c r="C256" s="11" t="str">
        <f>VLOOKUP(Table10[[#This Row],[Name]], Rooke_Full_Seaosn[[Name]:[Team]], 2, FALSE)</f>
        <v>PHI</v>
      </c>
      <c r="D256" s="11">
        <v>17</v>
      </c>
      <c r="E256" s="11">
        <v>16</v>
      </c>
      <c r="F256" s="12">
        <v>0.94117647058823528</v>
      </c>
      <c r="G256" s="5">
        <f>_xlfn.RANK.EQ(VLOOKUP($A256,Rooke_Full_Seaosn[[Name]:[WHIP]], 6, FALSE),Rooke_Full_Seaosn[W],0)</f>
        <v>401</v>
      </c>
      <c r="H256" s="5">
        <f>_xlfn.RANK.EQ(VLOOKUP($A256,Rooke_Full_Seaosn[[Name]:[WHIP]], 7, FALSE),Rooke_Full_Seaosn[L],1)</f>
        <v>1209</v>
      </c>
      <c r="I256" s="11">
        <f>_xlfn.RANK.EQ(VLOOKUP($A256,Rooke_Full_Seaosn[[Name]:[WHIP]], 8, FALSE),Rooke_Full_Seaosn[SV],0)</f>
        <v>21</v>
      </c>
      <c r="J256" s="11">
        <f>_xlfn.RANK.EQ(VLOOKUP($A256,Rooke_Full_Seaosn[[Name]:[WHIP]], 9, FALSE),Rooke_Full_Seaosn[IP],0)</f>
        <v>297</v>
      </c>
      <c r="K256" s="5">
        <f>_xlfn.RANK.EQ(VLOOKUP($A256,Rooke_Full_Seaosn[[Name]:[WHIP]], 10, FALSE),Rooke_Full_Seaosn[SO],0)</f>
        <v>77</v>
      </c>
      <c r="L256" s="5">
        <f>_xlfn.RANK.EQ(VLOOKUP($A256,Rooke_Full_Seaosn[[Name]:[WHIP]], 11, FALSE),Rooke_Full_Seaosn[K/9],0)</f>
        <v>265</v>
      </c>
      <c r="M256" s="5">
        <f>_xlfn.RANK.EQ(VLOOKUP($A256,Rooke_Full_Seaosn[[Name]:[WHIP]], 12, FALSE),Rooke_Full_Seaosn[BB/9],1)</f>
        <v>942</v>
      </c>
      <c r="N256" s="11">
        <f>_xlfn.RANK.EQ(VLOOKUP($A256,Rooke_Full_Seaosn[[Name]:[WHIP]], 13, FALSE),Rooke_Full_Seaosn[HR/9],1)</f>
        <v>853</v>
      </c>
      <c r="O256" s="5">
        <f>_xlfn.RANK.EQ(VLOOKUP($A256,Rooke_Full_Seaosn[[Name]:[WHIP]], 14, FALSE),Rooke_Full_Seaosn[AVG],1)</f>
        <v>182</v>
      </c>
      <c r="P256" s="11">
        <f>_xlfn.RANK.EQ(VLOOKUP($A256,Rooke_Full_Seaosn[[Name]:[WHIP]], 15, FALSE),Rooke_Full_Seaosn[BABIP],1)</f>
        <v>413</v>
      </c>
      <c r="Q256" s="5">
        <f>_xlfn.RANK.EQ(VLOOKUP($A256,Rooke_Full_Seaosn[[Name]:[WHIP]], 16, FALSE),Rooke_Full_Seaosn[ERA],1)</f>
        <v>653</v>
      </c>
      <c r="R256" s="11">
        <f>_xlfn.RANK.EQ(VLOOKUP($A256,Rooke_Full_Seaosn[[Name]:[WHIP]], 17, FALSE),Rooke_Full_Seaosn[FIP],1)</f>
        <v>247</v>
      </c>
      <c r="S256" s="5">
        <f>_xlfn.RANK.EQ(VLOOKUP($A256,Rooke_Full_Seaosn[[Name]:[WHIP]], 18,FALSE),Rooke_Full_Seaosn[WAR],0)</f>
        <v>163</v>
      </c>
      <c r="T256" s="5">
        <f>_xlfn.RANK.EQ(VLOOKUP($A256,Rooke_Full_Seaosn[[Name]:[WHIP]], 19, FALSE),Rooke_Full_Seaosn[WAR/162],0)</f>
        <v>373</v>
      </c>
      <c r="U256" s="5">
        <f>_xlfn.RANK.EQ(VLOOKUP($A256,Rooke_Full_Seaosn[[Name]:[WHIP]], 20, FALSE),Rooke_Full_Seaosn[WHIP],1)</f>
        <v>292</v>
      </c>
      <c r="V2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338.34690115543788</v>
      </c>
    </row>
    <row r="257" spans="1:22" x14ac:dyDescent="0.45">
      <c r="A257" s="11" t="s">
        <v>1194</v>
      </c>
      <c r="B257" s="11">
        <v>2002</v>
      </c>
      <c r="C257" s="11" t="str">
        <f>VLOOKUP(Table10[[#This Row],[Name]], Rooke_Full_Seaosn[[Name]:[Team]], 2, FALSE)</f>
        <v>BAL</v>
      </c>
      <c r="D257" s="11">
        <v>11</v>
      </c>
      <c r="E257" s="11">
        <v>11</v>
      </c>
      <c r="F257" s="12">
        <v>1</v>
      </c>
      <c r="G257" s="5">
        <f>_xlfn.RANK.EQ(VLOOKUP($A257,Rooke_Full_Seaosn[[Name]:[WHIP]], 6, FALSE),Rooke_Full_Seaosn[W],0)</f>
        <v>86</v>
      </c>
      <c r="H257" s="5">
        <f>_xlfn.RANK.EQ(VLOOKUP($A257,Rooke_Full_Seaosn[[Name]:[WHIP]], 7, FALSE),Rooke_Full_Seaosn[L],1)</f>
        <v>1209</v>
      </c>
      <c r="I257" s="11">
        <f>_xlfn.RANK.EQ(VLOOKUP($A257,Rooke_Full_Seaosn[[Name]:[WHIP]], 8, FALSE),Rooke_Full_Seaosn[SV],0)</f>
        <v>225</v>
      </c>
      <c r="J257" s="11">
        <f>_xlfn.RANK.EQ(VLOOKUP($A257,Rooke_Full_Seaosn[[Name]:[WHIP]], 9, FALSE),Rooke_Full_Seaosn[IP],0)</f>
        <v>255</v>
      </c>
      <c r="K257" s="5">
        <f>_xlfn.RANK.EQ(VLOOKUP($A257,Rooke_Full_Seaosn[[Name]:[WHIP]], 10, FALSE),Rooke_Full_Seaosn[SO],0)</f>
        <v>183</v>
      </c>
      <c r="L257" s="5">
        <f>_xlfn.RANK.EQ(VLOOKUP($A257,Rooke_Full_Seaosn[[Name]:[WHIP]], 11, FALSE),Rooke_Full_Seaosn[K/9],0)</f>
        <v>613</v>
      </c>
      <c r="M257" s="5">
        <f>_xlfn.RANK.EQ(VLOOKUP($A257,Rooke_Full_Seaosn[[Name]:[WHIP]], 12, FALSE),Rooke_Full_Seaosn[BB/9],1)</f>
        <v>487</v>
      </c>
      <c r="N257" s="11">
        <f>_xlfn.RANK.EQ(VLOOKUP($A257,Rooke_Full_Seaosn[[Name]:[WHIP]], 13, FALSE),Rooke_Full_Seaosn[HR/9],1)</f>
        <v>1141</v>
      </c>
      <c r="O257" s="5">
        <f>_xlfn.RANK.EQ(VLOOKUP($A257,Rooke_Full_Seaosn[[Name]:[WHIP]], 14, FALSE),Rooke_Full_Seaosn[AVG],1)</f>
        <v>398</v>
      </c>
      <c r="P257" s="11">
        <f>_xlfn.RANK.EQ(VLOOKUP($A257,Rooke_Full_Seaosn[[Name]:[WHIP]], 15, FALSE),Rooke_Full_Seaosn[BABIP],1)</f>
        <v>355</v>
      </c>
      <c r="Q257" s="5">
        <f>_xlfn.RANK.EQ(VLOOKUP($A257,Rooke_Full_Seaosn[[Name]:[WHIP]], 16, FALSE),Rooke_Full_Seaosn[ERA],1)</f>
        <v>573</v>
      </c>
      <c r="R257" s="11">
        <f>_xlfn.RANK.EQ(VLOOKUP($A257,Rooke_Full_Seaosn[[Name]:[WHIP]], 17, FALSE),Rooke_Full_Seaosn[FIP],1)</f>
        <v>803</v>
      </c>
      <c r="S257" s="5">
        <f>_xlfn.RANK.EQ(VLOOKUP($A257,Rooke_Full_Seaosn[[Name]:[WHIP]], 18,FALSE),Rooke_Full_Seaosn[WAR],0)</f>
        <v>178</v>
      </c>
      <c r="T257" s="5">
        <f>_xlfn.RANK.EQ(VLOOKUP($A257,Rooke_Full_Seaosn[[Name]:[WHIP]], 19, FALSE),Rooke_Full_Seaosn[WAR/162],0)</f>
        <v>310</v>
      </c>
      <c r="U257" s="5">
        <f>_xlfn.RANK.EQ(VLOOKUP($A257,Rooke_Full_Seaosn[[Name]:[WHIP]], 20, FALSE),Rooke_Full_Seaosn[WHIP],1)</f>
        <v>282</v>
      </c>
      <c r="V2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339.19026375174116</v>
      </c>
    </row>
    <row r="258" spans="1:22" x14ac:dyDescent="0.45">
      <c r="A258" s="11" t="s">
        <v>686</v>
      </c>
      <c r="B258" s="11">
        <v>2018</v>
      </c>
      <c r="C258" s="11" t="str">
        <f>VLOOKUP(Table10[[#This Row],[Name]], Rooke_Full_Seaosn[[Name]:[Team]], 2, FALSE)</f>
        <v>SFG</v>
      </c>
      <c r="D258" s="11">
        <v>8</v>
      </c>
      <c r="E258" s="11">
        <v>6</v>
      </c>
      <c r="F258" s="12">
        <v>0.75</v>
      </c>
      <c r="G258" s="5">
        <f>_xlfn.RANK.EQ(VLOOKUP($A258,Rooke_Full_Seaosn[[Name]:[WHIP]], 6, FALSE),Rooke_Full_Seaosn[W],0)</f>
        <v>889</v>
      </c>
      <c r="H258" s="5">
        <f>_xlfn.RANK.EQ(VLOOKUP($A258,Rooke_Full_Seaosn[[Name]:[WHIP]], 7, FALSE),Rooke_Full_Seaosn[L],1)</f>
        <v>298</v>
      </c>
      <c r="I258" s="11">
        <f>_xlfn.RANK.EQ(VLOOKUP($A258,Rooke_Full_Seaosn[[Name]:[WHIP]], 8, FALSE),Rooke_Full_Seaosn[SV],0)</f>
        <v>225</v>
      </c>
      <c r="J258" s="11">
        <f>_xlfn.RANK.EQ(VLOOKUP($A258,Rooke_Full_Seaosn[[Name]:[WHIP]], 9, FALSE),Rooke_Full_Seaosn[IP],0)</f>
        <v>747</v>
      </c>
      <c r="K258" s="5">
        <f>_xlfn.RANK.EQ(VLOOKUP($A258,Rooke_Full_Seaosn[[Name]:[WHIP]], 10, FALSE),Rooke_Full_Seaosn[SO],0)</f>
        <v>496</v>
      </c>
      <c r="L258" s="5">
        <f>_xlfn.RANK.EQ(VLOOKUP($A258,Rooke_Full_Seaosn[[Name]:[WHIP]], 11, FALSE),Rooke_Full_Seaosn[K/9],0)</f>
        <v>490</v>
      </c>
      <c r="M258" s="5">
        <f>_xlfn.RANK.EQ(VLOOKUP($A258,Rooke_Full_Seaosn[[Name]:[WHIP]], 12, FALSE),Rooke_Full_Seaosn[BB/9],1)</f>
        <v>383</v>
      </c>
      <c r="N258" s="11">
        <f>_xlfn.RANK.EQ(VLOOKUP($A258,Rooke_Full_Seaosn[[Name]:[WHIP]], 13, FALSE),Rooke_Full_Seaosn[HR/9],1)</f>
        <v>641</v>
      </c>
      <c r="O258" s="5">
        <f>_xlfn.RANK.EQ(VLOOKUP($A258,Rooke_Full_Seaosn[[Name]:[WHIP]], 14, FALSE),Rooke_Full_Seaosn[AVG],1)</f>
        <v>196</v>
      </c>
      <c r="P258" s="11">
        <f>_xlfn.RANK.EQ(VLOOKUP($A258,Rooke_Full_Seaosn[[Name]:[WHIP]], 15, FALSE),Rooke_Full_Seaosn[BABIP],1)</f>
        <v>301</v>
      </c>
      <c r="Q258" s="5">
        <f>_xlfn.RANK.EQ(VLOOKUP($A258,Rooke_Full_Seaosn[[Name]:[WHIP]], 16, FALSE),Rooke_Full_Seaosn[ERA],1)</f>
        <v>172</v>
      </c>
      <c r="R258" s="11">
        <f>_xlfn.RANK.EQ(VLOOKUP($A258,Rooke_Full_Seaosn[[Name]:[WHIP]], 17, FALSE),Rooke_Full_Seaosn[FIP],1)</f>
        <v>487</v>
      </c>
      <c r="S258" s="5">
        <f>_xlfn.RANK.EQ(VLOOKUP($A258,Rooke_Full_Seaosn[[Name]:[WHIP]], 18,FALSE),Rooke_Full_Seaosn[WAR],0)</f>
        <v>524</v>
      </c>
      <c r="T258" s="5">
        <f>_xlfn.RANK.EQ(VLOOKUP($A258,Rooke_Full_Seaosn[[Name]:[WHIP]], 19, FALSE),Rooke_Full_Seaosn[WAR/162],0)</f>
        <v>427</v>
      </c>
      <c r="U258" s="5">
        <f>_xlfn.RANK.EQ(VLOOKUP($A258,Rooke_Full_Seaosn[[Name]:[WHIP]], 20, FALSE),Rooke_Full_Seaosn[WHIP],1)</f>
        <v>112</v>
      </c>
      <c r="V2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340.31071685720093</v>
      </c>
    </row>
    <row r="259" spans="1:22" x14ac:dyDescent="0.45">
      <c r="A259" s="11" t="s">
        <v>841</v>
      </c>
      <c r="B259" s="11">
        <v>2010</v>
      </c>
      <c r="C259" s="11" t="str">
        <f>VLOOKUP(Table10[[#This Row],[Name]], Rooke_Full_Seaosn[[Name]:[Team]], 2, FALSE)</f>
        <v>STL</v>
      </c>
      <c r="D259" s="11">
        <v>22</v>
      </c>
      <c r="E259" s="11">
        <v>22</v>
      </c>
      <c r="F259" s="12">
        <v>1</v>
      </c>
      <c r="G259" s="5">
        <f>_xlfn.RANK.EQ(VLOOKUP($A259,Rooke_Full_Seaosn[[Name]:[WHIP]], 6, FALSE),Rooke_Full_Seaosn[W],0)</f>
        <v>123</v>
      </c>
      <c r="H259" s="5">
        <f>_xlfn.RANK.EQ(VLOOKUP($A259,Rooke_Full_Seaosn[[Name]:[WHIP]], 7, FALSE),Rooke_Full_Seaosn[L],1)</f>
        <v>1060</v>
      </c>
      <c r="I259" s="11">
        <f>_xlfn.RANK.EQ(VLOOKUP($A259,Rooke_Full_Seaosn[[Name]:[WHIP]], 8, FALSE),Rooke_Full_Seaosn[SV],0)</f>
        <v>225</v>
      </c>
      <c r="J259" s="11">
        <f>_xlfn.RANK.EQ(VLOOKUP($A259,Rooke_Full_Seaosn[[Name]:[WHIP]], 9, FALSE),Rooke_Full_Seaosn[IP],0)</f>
        <v>372</v>
      </c>
      <c r="K259" s="5">
        <f>_xlfn.RANK.EQ(VLOOKUP($A259,Rooke_Full_Seaosn[[Name]:[WHIP]], 10, FALSE),Rooke_Full_Seaosn[SO],0)</f>
        <v>140</v>
      </c>
      <c r="L259" s="5">
        <f>_xlfn.RANK.EQ(VLOOKUP($A259,Rooke_Full_Seaosn[[Name]:[WHIP]], 11, FALSE),Rooke_Full_Seaosn[K/9],0)</f>
        <v>340</v>
      </c>
      <c r="M259" s="5">
        <f>_xlfn.RANK.EQ(VLOOKUP($A259,Rooke_Full_Seaosn[[Name]:[WHIP]], 12, FALSE),Rooke_Full_Seaosn[BB/9],1)</f>
        <v>963</v>
      </c>
      <c r="N259" s="11">
        <f>_xlfn.RANK.EQ(VLOOKUP($A259,Rooke_Full_Seaosn[[Name]:[WHIP]], 13, FALSE),Rooke_Full_Seaosn[HR/9],1)</f>
        <v>348</v>
      </c>
      <c r="O259" s="5">
        <f>_xlfn.RANK.EQ(VLOOKUP($A259,Rooke_Full_Seaosn[[Name]:[WHIP]], 14, FALSE),Rooke_Full_Seaosn[AVG],1)</f>
        <v>465</v>
      </c>
      <c r="P259" s="11">
        <f>_xlfn.RANK.EQ(VLOOKUP($A259,Rooke_Full_Seaosn[[Name]:[WHIP]], 15, FALSE),Rooke_Full_Seaosn[BABIP],1)</f>
        <v>1015</v>
      </c>
      <c r="Q259" s="5">
        <f>_xlfn.RANK.EQ(VLOOKUP($A259,Rooke_Full_Seaosn[[Name]:[WHIP]], 16, FALSE),Rooke_Full_Seaosn[ERA],1)</f>
        <v>112</v>
      </c>
      <c r="R259" s="11">
        <f>_xlfn.RANK.EQ(VLOOKUP($A259,Rooke_Full_Seaosn[[Name]:[WHIP]], 17, FALSE),Rooke_Full_Seaosn[FIP],1)</f>
        <v>221</v>
      </c>
      <c r="S259" s="5">
        <f>_xlfn.RANK.EQ(VLOOKUP($A259,Rooke_Full_Seaosn[[Name]:[WHIP]], 18,FALSE),Rooke_Full_Seaosn[WAR],0)</f>
        <v>266</v>
      </c>
      <c r="T259" s="5">
        <f>_xlfn.RANK.EQ(VLOOKUP($A259,Rooke_Full_Seaosn[[Name]:[WHIP]], 19, FALSE),Rooke_Full_Seaosn[WAR/162],0)</f>
        <v>449</v>
      </c>
      <c r="U259" s="5">
        <f>_xlfn.RANK.EQ(VLOOKUP($A259,Rooke_Full_Seaosn[[Name]:[WHIP]], 20, FALSE),Rooke_Full_Seaosn[WHIP],1)</f>
        <v>584</v>
      </c>
      <c r="V2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341.71622633499999</v>
      </c>
    </row>
    <row r="260" spans="1:22" x14ac:dyDescent="0.45">
      <c r="A260" s="11" t="s">
        <v>276</v>
      </c>
      <c r="B260" s="11">
        <v>2017</v>
      </c>
      <c r="C260" s="11" t="str">
        <f>VLOOKUP(Table10[[#This Row],[Name]], Rooke_Full_Seaosn[[Name]:[Team]], 2, FALSE)</f>
        <v>NYY</v>
      </c>
      <c r="D260" s="11">
        <v>13</v>
      </c>
      <c r="E260" s="11">
        <v>13</v>
      </c>
      <c r="F260" s="12">
        <v>1</v>
      </c>
      <c r="G260" s="5">
        <f>_xlfn.RANK.EQ(VLOOKUP($A260,Rooke_Full_Seaosn[[Name]:[WHIP]], 6, FALSE),Rooke_Full_Seaosn[W],0)</f>
        <v>401</v>
      </c>
      <c r="H260" s="5">
        <f>_xlfn.RANK.EQ(VLOOKUP($A260,Rooke_Full_Seaosn[[Name]:[WHIP]], 7, FALSE),Rooke_Full_Seaosn[L],1)</f>
        <v>885</v>
      </c>
      <c r="I260" s="11">
        <f>_xlfn.RANK.EQ(VLOOKUP($A260,Rooke_Full_Seaosn[[Name]:[WHIP]], 8, FALSE),Rooke_Full_Seaosn[SV],0)</f>
        <v>225</v>
      </c>
      <c r="J260" s="11">
        <f>_xlfn.RANK.EQ(VLOOKUP($A260,Rooke_Full_Seaosn[[Name]:[WHIP]], 9, FALSE),Rooke_Full_Seaosn[IP],0)</f>
        <v>418</v>
      </c>
      <c r="K260" s="5">
        <f>_xlfn.RANK.EQ(VLOOKUP($A260,Rooke_Full_Seaosn[[Name]:[WHIP]], 10, FALSE),Rooke_Full_Seaosn[SO],0)</f>
        <v>90</v>
      </c>
      <c r="L260" s="5">
        <f>_xlfn.RANK.EQ(VLOOKUP($A260,Rooke_Full_Seaosn[[Name]:[WHIP]], 11, FALSE),Rooke_Full_Seaosn[K/9],0)</f>
        <v>169</v>
      </c>
      <c r="M260" s="5">
        <f>_xlfn.RANK.EQ(VLOOKUP($A260,Rooke_Full_Seaosn[[Name]:[WHIP]], 12, FALSE),Rooke_Full_Seaosn[BB/9],1)</f>
        <v>578</v>
      </c>
      <c r="N260" s="11">
        <f>_xlfn.RANK.EQ(VLOOKUP($A260,Rooke_Full_Seaosn[[Name]:[WHIP]], 13, FALSE),Rooke_Full_Seaosn[HR/9],1)</f>
        <v>1270</v>
      </c>
      <c r="O260" s="5">
        <f>_xlfn.RANK.EQ(VLOOKUP($A260,Rooke_Full_Seaosn[[Name]:[WHIP]], 14, FALSE),Rooke_Full_Seaosn[AVG],1)</f>
        <v>360</v>
      </c>
      <c r="P260" s="11">
        <f>_xlfn.RANK.EQ(VLOOKUP($A260,Rooke_Full_Seaosn[[Name]:[WHIP]], 15, FALSE),Rooke_Full_Seaosn[BABIP],1)</f>
        <v>660</v>
      </c>
      <c r="Q260" s="5">
        <f>_xlfn.RANK.EQ(VLOOKUP($A260,Rooke_Full_Seaosn[[Name]:[WHIP]], 16, FALSE),Rooke_Full_Seaosn[ERA],1)</f>
        <v>694</v>
      </c>
      <c r="R260" s="11">
        <f>_xlfn.RANK.EQ(VLOOKUP($A260,Rooke_Full_Seaosn[[Name]:[WHIP]], 17, FALSE),Rooke_Full_Seaosn[FIP],1)</f>
        <v>707</v>
      </c>
      <c r="S260" s="5">
        <f>_xlfn.RANK.EQ(VLOOKUP($A260,Rooke_Full_Seaosn[[Name]:[WHIP]], 18,FALSE),Rooke_Full_Seaosn[WAR],0)</f>
        <v>217</v>
      </c>
      <c r="T260" s="5">
        <f>_xlfn.RANK.EQ(VLOOKUP($A260,Rooke_Full_Seaosn[[Name]:[WHIP]], 19, FALSE),Rooke_Full_Seaosn[WAR/162],0)</f>
        <v>406</v>
      </c>
      <c r="U260" s="5">
        <f>_xlfn.RANK.EQ(VLOOKUP($A260,Rooke_Full_Seaosn[[Name]:[WHIP]], 20, FALSE),Rooke_Full_Seaosn[WHIP],1)</f>
        <v>320</v>
      </c>
      <c r="V2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342.13242944563029</v>
      </c>
    </row>
    <row r="261" spans="1:22" x14ac:dyDescent="0.45">
      <c r="A261" s="11" t="s">
        <v>877</v>
      </c>
      <c r="B261" s="11">
        <v>1937</v>
      </c>
      <c r="C261" s="11" t="str">
        <f>VLOOKUP(Table10[[#This Row],[Name]], Rooke_Full_Seaosn[[Name]:[Team]], 2, FALSE)</f>
        <v>PIT</v>
      </c>
      <c r="D261" s="11">
        <v>8</v>
      </c>
      <c r="E261" s="11">
        <v>8</v>
      </c>
      <c r="F261" s="12">
        <v>1</v>
      </c>
      <c r="G261" s="5">
        <f>_xlfn.RANK.EQ(VLOOKUP($A261,Rooke_Full_Seaosn[[Name]:[WHIP]], 6, FALSE),Rooke_Full_Seaosn[W],0)</f>
        <v>123</v>
      </c>
      <c r="H261" s="5">
        <f>_xlfn.RANK.EQ(VLOOKUP($A261,Rooke_Full_Seaosn[[Name]:[WHIP]], 7, FALSE),Rooke_Full_Seaosn[L],1)</f>
        <v>695</v>
      </c>
      <c r="I261" s="11">
        <f>_xlfn.RANK.EQ(VLOOKUP($A261,Rooke_Full_Seaosn[[Name]:[WHIP]], 8, FALSE),Rooke_Full_Seaosn[SV],0)</f>
        <v>94</v>
      </c>
      <c r="J261" s="11">
        <f>_xlfn.RANK.EQ(VLOOKUP($A261,Rooke_Full_Seaosn[[Name]:[WHIP]], 9, FALSE),Rooke_Full_Seaosn[IP],0)</f>
        <v>225</v>
      </c>
      <c r="K261" s="5">
        <f>_xlfn.RANK.EQ(VLOOKUP($A261,Rooke_Full_Seaosn[[Name]:[WHIP]], 10, FALSE),Rooke_Full_Seaosn[SO],0)</f>
        <v>203</v>
      </c>
      <c r="L261" s="5">
        <f>_xlfn.RANK.EQ(VLOOKUP($A261,Rooke_Full_Seaosn[[Name]:[WHIP]], 11, FALSE),Rooke_Full_Seaosn[K/9],0)</f>
        <v>758</v>
      </c>
      <c r="M261" s="5">
        <f>_xlfn.RANK.EQ(VLOOKUP($A261,Rooke_Full_Seaosn[[Name]:[WHIP]], 12, FALSE),Rooke_Full_Seaosn[BB/9],1)</f>
        <v>1122</v>
      </c>
      <c r="N261" s="11">
        <f>_xlfn.RANK.EQ(VLOOKUP($A261,Rooke_Full_Seaosn[[Name]:[WHIP]], 13, FALSE),Rooke_Full_Seaosn[HR/9],1)</f>
        <v>17</v>
      </c>
      <c r="O261" s="5">
        <f>_xlfn.RANK.EQ(VLOOKUP($A261,Rooke_Full_Seaosn[[Name]:[WHIP]], 14, FALSE),Rooke_Full_Seaosn[AVG],1)</f>
        <v>468</v>
      </c>
      <c r="P261" s="11">
        <f>_xlfn.RANK.EQ(VLOOKUP($A261,Rooke_Full_Seaosn[[Name]:[WHIP]], 15, FALSE),Rooke_Full_Seaosn[BABIP],1)</f>
        <v>878</v>
      </c>
      <c r="Q261" s="5">
        <f>_xlfn.RANK.EQ(VLOOKUP($A261,Rooke_Full_Seaosn[[Name]:[WHIP]], 16, FALSE),Rooke_Full_Seaosn[ERA],1)</f>
        <v>165</v>
      </c>
      <c r="R261" s="11">
        <f>_xlfn.RANK.EQ(VLOOKUP($A261,Rooke_Full_Seaosn[[Name]:[WHIP]], 17, FALSE),Rooke_Full_Seaosn[FIP],1)</f>
        <v>230</v>
      </c>
      <c r="S261" s="5">
        <f>_xlfn.RANK.EQ(VLOOKUP($A261,Rooke_Full_Seaosn[[Name]:[WHIP]], 18,FALSE),Rooke_Full_Seaosn[WAR],0)</f>
        <v>90</v>
      </c>
      <c r="T261" s="5">
        <f>_xlfn.RANK.EQ(VLOOKUP($A261,Rooke_Full_Seaosn[[Name]:[WHIP]], 19, FALSE),Rooke_Full_Seaosn[WAR/162],0)</f>
        <v>302</v>
      </c>
      <c r="U261" s="5">
        <f>_xlfn.RANK.EQ(VLOOKUP($A261,Rooke_Full_Seaosn[[Name]:[WHIP]], 20, FALSE),Rooke_Full_Seaosn[WHIP],1)</f>
        <v>720</v>
      </c>
      <c r="V2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342.63835492647985</v>
      </c>
    </row>
    <row r="262" spans="1:22" x14ac:dyDescent="0.45">
      <c r="A262" s="11" t="s">
        <v>947</v>
      </c>
      <c r="B262" s="11">
        <v>1943</v>
      </c>
      <c r="C262" s="11" t="str">
        <f>VLOOKUP(Table10[[#This Row],[Name]], Rooke_Full_Seaosn[[Name]:[Team]], 2, FALSE)</f>
        <v>PHA</v>
      </c>
      <c r="D262" s="11">
        <v>18</v>
      </c>
      <c r="E262" s="11">
        <v>11</v>
      </c>
      <c r="F262" s="12">
        <v>0.61111111111111116</v>
      </c>
      <c r="G262" s="5">
        <f>_xlfn.RANK.EQ(VLOOKUP($A262,Rooke_Full_Seaosn[[Name]:[WHIP]], 6, FALSE),Rooke_Full_Seaosn[W],0)</f>
        <v>174</v>
      </c>
      <c r="H262" s="5">
        <f>_xlfn.RANK.EQ(VLOOKUP($A262,Rooke_Full_Seaosn[[Name]:[WHIP]], 7, FALSE),Rooke_Full_Seaosn[L],1)</f>
        <v>1621</v>
      </c>
      <c r="I262" s="11">
        <f>_xlfn.RANK.EQ(VLOOKUP($A262,Rooke_Full_Seaosn[[Name]:[WHIP]], 8, FALSE),Rooke_Full_Seaosn[SV],0)</f>
        <v>225</v>
      </c>
      <c r="J262" s="11">
        <f>_xlfn.RANK.EQ(VLOOKUP($A262,Rooke_Full_Seaosn[[Name]:[WHIP]], 9, FALSE),Rooke_Full_Seaosn[IP],0)</f>
        <v>62</v>
      </c>
      <c r="K262" s="5">
        <f>_xlfn.RANK.EQ(VLOOKUP($A262,Rooke_Full_Seaosn[[Name]:[WHIP]], 10, FALSE),Rooke_Full_Seaosn[SO],0)</f>
        <v>225</v>
      </c>
      <c r="L262" s="5">
        <f>_xlfn.RANK.EQ(VLOOKUP($A262,Rooke_Full_Seaosn[[Name]:[WHIP]], 11, FALSE),Rooke_Full_Seaosn[K/9],0)</f>
        <v>1166</v>
      </c>
      <c r="M262" s="5">
        <f>_xlfn.RANK.EQ(VLOOKUP($A262,Rooke_Full_Seaosn[[Name]:[WHIP]], 12, FALSE),Rooke_Full_Seaosn[BB/9],1)</f>
        <v>432</v>
      </c>
      <c r="N262" s="11">
        <f>_xlfn.RANK.EQ(VLOOKUP($A262,Rooke_Full_Seaosn[[Name]:[WHIP]], 13, FALSE),Rooke_Full_Seaosn[HR/9],1)</f>
        <v>361</v>
      </c>
      <c r="O262" s="5">
        <f>_xlfn.RANK.EQ(VLOOKUP($A262,Rooke_Full_Seaosn[[Name]:[WHIP]], 14, FALSE),Rooke_Full_Seaosn[AVG],1)</f>
        <v>371</v>
      </c>
      <c r="P262" s="11">
        <f>_xlfn.RANK.EQ(VLOOKUP($A262,Rooke_Full_Seaosn[[Name]:[WHIP]], 15, FALSE),Rooke_Full_Seaosn[BABIP],1)</f>
        <v>307</v>
      </c>
      <c r="Q262" s="5">
        <f>_xlfn.RANK.EQ(VLOOKUP($A262,Rooke_Full_Seaosn[[Name]:[WHIP]], 16, FALSE),Rooke_Full_Seaosn[ERA],1)</f>
        <v>254</v>
      </c>
      <c r="R262" s="11">
        <f>_xlfn.RANK.EQ(VLOOKUP($A262,Rooke_Full_Seaosn[[Name]:[WHIP]], 17, FALSE),Rooke_Full_Seaosn[FIP],1)</f>
        <v>200</v>
      </c>
      <c r="S262" s="5">
        <f>_xlfn.RANK.EQ(VLOOKUP($A262,Rooke_Full_Seaosn[[Name]:[WHIP]], 18,FALSE),Rooke_Full_Seaosn[WAR],0)</f>
        <v>117</v>
      </c>
      <c r="T262" s="5">
        <f>_xlfn.RANK.EQ(VLOOKUP($A262,Rooke_Full_Seaosn[[Name]:[WHIP]], 19, FALSE),Rooke_Full_Seaosn[WAR/162],0)</f>
        <v>262</v>
      </c>
      <c r="U262" s="5">
        <f>_xlfn.RANK.EQ(VLOOKUP($A262,Rooke_Full_Seaosn[[Name]:[WHIP]], 20, FALSE),Rooke_Full_Seaosn[WHIP],1)</f>
        <v>243</v>
      </c>
      <c r="V2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342.84657331814333</v>
      </c>
    </row>
    <row r="263" spans="1:22" x14ac:dyDescent="0.45">
      <c r="A263" s="11" t="s">
        <v>1007</v>
      </c>
      <c r="B263" s="11">
        <v>1925</v>
      </c>
      <c r="C263" s="11" t="str">
        <f>VLOOKUP(Table10[[#This Row],[Name]], Rooke_Full_Seaosn[[Name]:[Team]], 2, FALSE)</f>
        <v>- - -</v>
      </c>
      <c r="D263" s="11">
        <v>36</v>
      </c>
      <c r="E263" s="11">
        <v>24</v>
      </c>
      <c r="F263" s="12">
        <v>0.66666666666666663</v>
      </c>
      <c r="G263" s="5">
        <f>_xlfn.RANK.EQ(VLOOKUP($A263,Rooke_Full_Seaosn[[Name]:[WHIP]], 6, FALSE),Rooke_Full_Seaosn[W],0)</f>
        <v>401</v>
      </c>
      <c r="H263" s="5">
        <f>_xlfn.RANK.EQ(VLOOKUP($A263,Rooke_Full_Seaosn[[Name]:[WHIP]], 7, FALSE),Rooke_Full_Seaosn[L],1)</f>
        <v>695</v>
      </c>
      <c r="I263" s="11">
        <f>_xlfn.RANK.EQ(VLOOKUP($A263,Rooke_Full_Seaosn[[Name]:[WHIP]], 8, FALSE),Rooke_Full_Seaosn[SV],0)</f>
        <v>225</v>
      </c>
      <c r="J263" s="11">
        <f>_xlfn.RANK.EQ(VLOOKUP($A263,Rooke_Full_Seaosn[[Name]:[WHIP]], 9, FALSE),Rooke_Full_Seaosn[IP],0)</f>
        <v>662</v>
      </c>
      <c r="K263" s="5">
        <f>_xlfn.RANK.EQ(VLOOKUP($A263,Rooke_Full_Seaosn[[Name]:[WHIP]], 10, FALSE),Rooke_Full_Seaosn[SO],0)</f>
        <v>725</v>
      </c>
      <c r="L263" s="5">
        <f>_xlfn.RANK.EQ(VLOOKUP($A263,Rooke_Full_Seaosn[[Name]:[WHIP]], 11, FALSE),Rooke_Full_Seaosn[K/9],0)</f>
        <v>1028</v>
      </c>
      <c r="M263" s="5">
        <f>_xlfn.RANK.EQ(VLOOKUP($A263,Rooke_Full_Seaosn[[Name]:[WHIP]], 12, FALSE),Rooke_Full_Seaosn[BB/9],1)</f>
        <v>296</v>
      </c>
      <c r="N263" s="11">
        <f>_xlfn.RANK.EQ(VLOOKUP($A263,Rooke_Full_Seaosn[[Name]:[WHIP]], 13, FALSE),Rooke_Full_Seaosn[HR/9],1)</f>
        <v>1</v>
      </c>
      <c r="O263" s="5">
        <f>_xlfn.RANK.EQ(VLOOKUP($A263,Rooke_Full_Seaosn[[Name]:[WHIP]], 14, FALSE),Rooke_Full_Seaosn[AVG],1)</f>
        <v>490</v>
      </c>
      <c r="P263" s="11" t="e">
        <f>_xlfn.RANK.EQ(VLOOKUP($A263,Rooke_Full_Seaosn[[Name]:[WHIP]], 15, FALSE),Rooke_Full_Seaosn[BABIP],1)</f>
        <v>#N/A</v>
      </c>
      <c r="Q263" s="5">
        <f>_xlfn.RANK.EQ(VLOOKUP($A263,Rooke_Full_Seaosn[[Name]:[WHIP]], 16, FALSE),Rooke_Full_Seaosn[ERA],1)</f>
        <v>338</v>
      </c>
      <c r="R263" s="11" t="e">
        <f>_xlfn.RANK.EQ(VLOOKUP($A263,Rooke_Full_Seaosn[[Name]:[WHIP]], 17, FALSE),Rooke_Full_Seaosn[FIP],1)</f>
        <v>#N/A</v>
      </c>
      <c r="S263" s="5">
        <f>_xlfn.RANK.EQ(VLOOKUP($A263,Rooke_Full_Seaosn[[Name]:[WHIP]], 18,FALSE),Rooke_Full_Seaosn[WAR],0)</f>
        <v>111</v>
      </c>
      <c r="T263" s="5">
        <f>_xlfn.RANK.EQ(VLOOKUP($A263,Rooke_Full_Seaosn[[Name]:[WHIP]], 19, FALSE),Rooke_Full_Seaosn[WAR/162],0)</f>
        <v>66</v>
      </c>
      <c r="U263" s="5">
        <f>_xlfn.RANK.EQ(VLOOKUP($A263,Rooke_Full_Seaosn[[Name]:[WHIP]], 20, FALSE),Rooke_Full_Seaosn[WHIP],1)</f>
        <v>303</v>
      </c>
      <c r="V2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343.09740496805699</v>
      </c>
    </row>
    <row r="264" spans="1:22" x14ac:dyDescent="0.45">
      <c r="A264" s="11" t="s">
        <v>878</v>
      </c>
      <c r="B264" s="11">
        <v>1937</v>
      </c>
      <c r="C264" s="11" t="str">
        <f>VLOOKUP(Table10[[#This Row],[Name]], Rooke_Full_Seaosn[[Name]:[Team]], 2, FALSE)</f>
        <v>BSN</v>
      </c>
      <c r="D264" s="11">
        <v>10</v>
      </c>
      <c r="E264" s="11">
        <v>10</v>
      </c>
      <c r="F264" s="12">
        <v>1</v>
      </c>
      <c r="G264" s="5">
        <f>_xlfn.RANK.EQ(VLOOKUP($A264,Rooke_Full_Seaosn[[Name]:[WHIP]], 6, FALSE),Rooke_Full_Seaosn[W],0)</f>
        <v>7</v>
      </c>
      <c r="H264" s="5">
        <f>_xlfn.RANK.EQ(VLOOKUP($A264,Rooke_Full_Seaosn[[Name]:[WHIP]], 7, FALSE),Rooke_Full_Seaosn[L],1)</f>
        <v>1341</v>
      </c>
      <c r="I264" s="11">
        <f>_xlfn.RANK.EQ(VLOOKUP($A264,Rooke_Full_Seaosn[[Name]:[WHIP]], 8, FALSE),Rooke_Full_Seaosn[SV],0)</f>
        <v>225</v>
      </c>
      <c r="J264" s="11">
        <f>_xlfn.RANK.EQ(VLOOKUP($A264,Rooke_Full_Seaosn[[Name]:[WHIP]], 9, FALSE),Rooke_Full_Seaosn[IP],0)</f>
        <v>18</v>
      </c>
      <c r="K264" s="5">
        <f>_xlfn.RANK.EQ(VLOOKUP($A264,Rooke_Full_Seaosn[[Name]:[WHIP]], 10, FALSE),Rooke_Full_Seaosn[SO],0)</f>
        <v>658</v>
      </c>
      <c r="L264" s="5">
        <f>_xlfn.RANK.EQ(VLOOKUP($A264,Rooke_Full_Seaosn[[Name]:[WHIP]], 11, FALSE),Rooke_Full_Seaosn[K/9],0)</f>
        <v>1627</v>
      </c>
      <c r="M264" s="5">
        <f>_xlfn.RANK.EQ(VLOOKUP($A264,Rooke_Full_Seaosn[[Name]:[WHIP]], 12, FALSE),Rooke_Full_Seaosn[BB/9],1)</f>
        <v>483</v>
      </c>
      <c r="N264" s="11">
        <f>_xlfn.RANK.EQ(VLOOKUP($A264,Rooke_Full_Seaosn[[Name]:[WHIP]], 13, FALSE),Rooke_Full_Seaosn[HR/9],1)</f>
        <v>44</v>
      </c>
      <c r="O264" s="5">
        <f>_xlfn.RANK.EQ(VLOOKUP($A264,Rooke_Full_Seaosn[[Name]:[WHIP]], 14, FALSE),Rooke_Full_Seaosn[AVG],1)</f>
        <v>557</v>
      </c>
      <c r="P264" s="11">
        <f>_xlfn.RANK.EQ(VLOOKUP($A264,Rooke_Full_Seaosn[[Name]:[WHIP]], 15, FALSE),Rooke_Full_Seaosn[BABIP],1)</f>
        <v>360</v>
      </c>
      <c r="Q264" s="5">
        <f>_xlfn.RANK.EQ(VLOOKUP($A264,Rooke_Full_Seaosn[[Name]:[WHIP]], 16, FALSE),Rooke_Full_Seaosn[ERA],1)</f>
        <v>166</v>
      </c>
      <c r="R264" s="11">
        <f>_xlfn.RANK.EQ(VLOOKUP($A264,Rooke_Full_Seaosn[[Name]:[WHIP]], 17, FALSE),Rooke_Full_Seaosn[FIP],1)</f>
        <v>553</v>
      </c>
      <c r="S264" s="5">
        <f>_xlfn.RANK.EQ(VLOOKUP($A264,Rooke_Full_Seaosn[[Name]:[WHIP]], 18,FALSE),Rooke_Full_Seaosn[WAR],0)</f>
        <v>215</v>
      </c>
      <c r="T264" s="5">
        <f>_xlfn.RANK.EQ(VLOOKUP($A264,Rooke_Full_Seaosn[[Name]:[WHIP]], 19, FALSE),Rooke_Full_Seaosn[WAR/162],0)</f>
        <v>610</v>
      </c>
      <c r="U264" s="5">
        <f>_xlfn.RANK.EQ(VLOOKUP($A264,Rooke_Full_Seaosn[[Name]:[WHIP]], 20, FALSE),Rooke_Full_Seaosn[WHIP],1)</f>
        <v>389</v>
      </c>
      <c r="V2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343.53964098860325</v>
      </c>
    </row>
    <row r="265" spans="1:22" x14ac:dyDescent="0.45">
      <c r="A265" s="11" t="s">
        <v>72</v>
      </c>
      <c r="B265" s="11">
        <v>2017</v>
      </c>
      <c r="C265" s="11" t="str">
        <f>VLOOKUP(Table10[[#This Row],[Name]], Rooke_Full_Seaosn[[Name]:[Team]], 2, FALSE)</f>
        <v>SDP</v>
      </c>
      <c r="D265" s="11">
        <v>21</v>
      </c>
      <c r="E265" s="11">
        <v>13</v>
      </c>
      <c r="F265" s="12">
        <v>0.61904761904761907</v>
      </c>
      <c r="G265" s="5">
        <f>_xlfn.RANK.EQ(VLOOKUP($A265,Rooke_Full_Seaosn[[Name]:[WHIP]], 6, FALSE),Rooke_Full_Seaosn[W],0)</f>
        <v>610</v>
      </c>
      <c r="H265" s="5">
        <f>_xlfn.RANK.EQ(VLOOKUP($A265,Rooke_Full_Seaosn[[Name]:[WHIP]], 7, FALSE),Rooke_Full_Seaosn[L],1)</f>
        <v>1060</v>
      </c>
      <c r="I265" s="11">
        <f>_xlfn.RANK.EQ(VLOOKUP($A265,Rooke_Full_Seaosn[[Name]:[WHIP]], 8, FALSE),Rooke_Full_Seaosn[SV],0)</f>
        <v>225</v>
      </c>
      <c r="J265" s="11">
        <f>_xlfn.RANK.EQ(VLOOKUP($A265,Rooke_Full_Seaosn[[Name]:[WHIP]], 9, FALSE),Rooke_Full_Seaosn[IP],0)</f>
        <v>729</v>
      </c>
      <c r="K265" s="5">
        <f>_xlfn.RANK.EQ(VLOOKUP($A265,Rooke_Full_Seaosn[[Name]:[WHIP]], 10, FALSE),Rooke_Full_Seaosn[SO],0)</f>
        <v>113</v>
      </c>
      <c r="L265" s="5">
        <f>_xlfn.RANK.EQ(VLOOKUP($A265,Rooke_Full_Seaosn[[Name]:[WHIP]], 11, FALSE),Rooke_Full_Seaosn[K/9],0)</f>
        <v>18</v>
      </c>
      <c r="M265" s="5">
        <f>_xlfn.RANK.EQ(VLOOKUP($A265,Rooke_Full_Seaosn[[Name]:[WHIP]], 12, FALSE),Rooke_Full_Seaosn[BB/9],1)</f>
        <v>1308</v>
      </c>
      <c r="N265" s="11">
        <f>_xlfn.RANK.EQ(VLOOKUP($A265,Rooke_Full_Seaosn[[Name]:[WHIP]], 13, FALSE),Rooke_Full_Seaosn[HR/9],1)</f>
        <v>1433</v>
      </c>
      <c r="O265" s="5">
        <f>_xlfn.RANK.EQ(VLOOKUP($A265,Rooke_Full_Seaosn[[Name]:[WHIP]], 14, FALSE),Rooke_Full_Seaosn[AVG],1)</f>
        <v>81</v>
      </c>
      <c r="P265" s="11">
        <f>_xlfn.RANK.EQ(VLOOKUP($A265,Rooke_Full_Seaosn[[Name]:[WHIP]], 15, FALSE),Rooke_Full_Seaosn[BABIP],1)</f>
        <v>387</v>
      </c>
      <c r="Q265" s="5">
        <f>_xlfn.RANK.EQ(VLOOKUP($A265,Rooke_Full_Seaosn[[Name]:[WHIP]], 16, FALSE),Rooke_Full_Seaosn[ERA],1)</f>
        <v>1077</v>
      </c>
      <c r="R265" s="11">
        <f>_xlfn.RANK.EQ(VLOOKUP($A265,Rooke_Full_Seaosn[[Name]:[WHIP]], 17, FALSE),Rooke_Full_Seaosn[FIP],1)</f>
        <v>923</v>
      </c>
      <c r="S265" s="5">
        <f>_xlfn.RANK.EQ(VLOOKUP($A265,Rooke_Full_Seaosn[[Name]:[WHIP]], 18,FALSE),Rooke_Full_Seaosn[WAR],0)</f>
        <v>622</v>
      </c>
      <c r="T265" s="5">
        <f>_xlfn.RANK.EQ(VLOOKUP($A265,Rooke_Full_Seaosn[[Name]:[WHIP]], 19, FALSE),Rooke_Full_Seaosn[WAR/162],0)</f>
        <v>682</v>
      </c>
      <c r="U265" s="5">
        <f>_xlfn.RANK.EQ(VLOOKUP($A265,Rooke_Full_Seaosn[[Name]:[WHIP]], 20, FALSE),Rooke_Full_Seaosn[WHIP],1)</f>
        <v>362</v>
      </c>
      <c r="V2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343.76198186698605</v>
      </c>
    </row>
    <row r="266" spans="1:22" x14ac:dyDescent="0.45">
      <c r="A266" s="11" t="s">
        <v>761</v>
      </c>
      <c r="B266" s="11">
        <v>1933</v>
      </c>
      <c r="C266" s="11" t="str">
        <f>VLOOKUP(Table10[[#This Row],[Name]], Rooke_Full_Seaosn[[Name]:[Team]], 2, FALSE)</f>
        <v>- - -</v>
      </c>
      <c r="D266" s="11">
        <v>29</v>
      </c>
      <c r="E266" s="11">
        <v>29</v>
      </c>
      <c r="F266" s="12">
        <v>1</v>
      </c>
      <c r="G266" s="5">
        <f>_xlfn.RANK.EQ(VLOOKUP($A266,Rooke_Full_Seaosn[[Name]:[WHIP]], 6, FALSE),Rooke_Full_Seaosn[W],0)</f>
        <v>1054</v>
      </c>
      <c r="H266" s="5">
        <f>_xlfn.RANK.EQ(VLOOKUP($A266,Rooke_Full_Seaosn[[Name]:[WHIP]], 7, FALSE),Rooke_Full_Seaosn[L],1)</f>
        <v>492</v>
      </c>
      <c r="I266" s="11">
        <f>_xlfn.RANK.EQ(VLOOKUP($A266,Rooke_Full_Seaosn[[Name]:[WHIP]], 8, FALSE),Rooke_Full_Seaosn[SV],0)</f>
        <v>225</v>
      </c>
      <c r="J266" s="11">
        <f>_xlfn.RANK.EQ(VLOOKUP($A266,Rooke_Full_Seaosn[[Name]:[WHIP]], 9, FALSE),Rooke_Full_Seaosn[IP],0)</f>
        <v>1122</v>
      </c>
      <c r="K266" s="5">
        <f>_xlfn.RANK.EQ(VLOOKUP($A266,Rooke_Full_Seaosn[[Name]:[WHIP]], 10, FALSE),Rooke_Full_Seaosn[SO],0)</f>
        <v>1210</v>
      </c>
      <c r="L266" s="5">
        <f>_xlfn.RANK.EQ(VLOOKUP($A266,Rooke_Full_Seaosn[[Name]:[WHIP]], 11, FALSE),Rooke_Full_Seaosn[K/9],0)</f>
        <v>1052</v>
      </c>
      <c r="M266" s="5">
        <f>_xlfn.RANK.EQ(VLOOKUP($A266,Rooke_Full_Seaosn[[Name]:[WHIP]], 12, FALSE),Rooke_Full_Seaosn[BB/9],1)</f>
        <v>791</v>
      </c>
      <c r="N266" s="11">
        <f>_xlfn.RANK.EQ(VLOOKUP($A266,Rooke_Full_Seaosn[[Name]:[WHIP]], 13, FALSE),Rooke_Full_Seaosn[HR/9],1)</f>
        <v>72</v>
      </c>
      <c r="O266" s="5">
        <f>_xlfn.RANK.EQ(VLOOKUP($A266,Rooke_Full_Seaosn[[Name]:[WHIP]], 14, FALSE),Rooke_Full_Seaosn[AVG],1)</f>
        <v>64</v>
      </c>
      <c r="P266" s="11">
        <f>_xlfn.RANK.EQ(VLOOKUP($A266,Rooke_Full_Seaosn[[Name]:[WHIP]], 15, FALSE),Rooke_Full_Seaosn[BABIP],1)</f>
        <v>58</v>
      </c>
      <c r="Q266" s="5">
        <f>_xlfn.RANK.EQ(VLOOKUP($A266,Rooke_Full_Seaosn[[Name]:[WHIP]], 16, FALSE),Rooke_Full_Seaosn[ERA],1)</f>
        <v>14</v>
      </c>
      <c r="R266" s="11">
        <f>_xlfn.RANK.EQ(VLOOKUP($A266,Rooke_Full_Seaosn[[Name]:[WHIP]], 17, FALSE),Rooke_Full_Seaosn[FIP],1)</f>
        <v>188</v>
      </c>
      <c r="S266" s="5">
        <f>_xlfn.RANK.EQ(VLOOKUP($A266,Rooke_Full_Seaosn[[Name]:[WHIP]], 18,FALSE),Rooke_Full_Seaosn[WAR],0)</f>
        <v>933</v>
      </c>
      <c r="T266" s="5">
        <f>_xlfn.RANK.EQ(VLOOKUP($A266,Rooke_Full_Seaosn[[Name]:[WHIP]], 19, FALSE),Rooke_Full_Seaosn[WAR/162],0)</f>
        <v>377</v>
      </c>
      <c r="U266" s="5">
        <f>_xlfn.RANK.EQ(VLOOKUP($A266,Rooke_Full_Seaosn[[Name]:[WHIP]], 20, FALSE),Rooke_Full_Seaosn[WHIP],1)</f>
        <v>143</v>
      </c>
      <c r="V2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344.4808109282107</v>
      </c>
    </row>
    <row r="267" spans="1:22" x14ac:dyDescent="0.45">
      <c r="A267" s="11" t="s">
        <v>179</v>
      </c>
      <c r="B267" s="11">
        <v>2015</v>
      </c>
      <c r="C267" s="11" t="str">
        <f>VLOOKUP(Table10[[#This Row],[Name]], Rooke_Full_Seaosn[[Name]:[Team]], 2, FALSE)</f>
        <v>WSN</v>
      </c>
      <c r="D267" s="11">
        <v>12</v>
      </c>
      <c r="E267" s="11">
        <v>12</v>
      </c>
      <c r="F267" s="12">
        <v>1</v>
      </c>
      <c r="G267" s="5">
        <f>_xlfn.RANK.EQ(VLOOKUP($A267,Rooke_Full_Seaosn[[Name]:[WHIP]], 6, FALSE),Rooke_Full_Seaosn[W],0)</f>
        <v>889</v>
      </c>
      <c r="H267" s="5">
        <f>_xlfn.RANK.EQ(VLOOKUP($A267,Rooke_Full_Seaosn[[Name]:[WHIP]], 7, FALSE),Rooke_Full_Seaosn[L],1)</f>
        <v>492</v>
      </c>
      <c r="I267" s="11">
        <f>_xlfn.RANK.EQ(VLOOKUP($A267,Rooke_Full_Seaosn[[Name]:[WHIP]], 8, FALSE),Rooke_Full_Seaosn[SV],0)</f>
        <v>225</v>
      </c>
      <c r="J267" s="11">
        <f>_xlfn.RANK.EQ(VLOOKUP($A267,Rooke_Full_Seaosn[[Name]:[WHIP]], 9, FALSE),Rooke_Full_Seaosn[IP],0)</f>
        <v>1200</v>
      </c>
      <c r="K267" s="5">
        <f>_xlfn.RANK.EQ(VLOOKUP($A267,Rooke_Full_Seaosn[[Name]:[WHIP]], 10, FALSE),Rooke_Full_Seaosn[SO],0)</f>
        <v>689</v>
      </c>
      <c r="L267" s="5">
        <f>_xlfn.RANK.EQ(VLOOKUP($A267,Rooke_Full_Seaosn[[Name]:[WHIP]], 11, FALSE),Rooke_Full_Seaosn[K/9],0)</f>
        <v>173</v>
      </c>
      <c r="M267" s="5">
        <f>_xlfn.RANK.EQ(VLOOKUP($A267,Rooke_Full_Seaosn[[Name]:[WHIP]], 12, FALSE),Rooke_Full_Seaosn[BB/9],1)</f>
        <v>274</v>
      </c>
      <c r="N267" s="11">
        <f>_xlfn.RANK.EQ(VLOOKUP($A267,Rooke_Full_Seaosn[[Name]:[WHIP]], 13, FALSE),Rooke_Full_Seaosn[HR/9],1)</f>
        <v>830</v>
      </c>
      <c r="O267" s="5">
        <f>_xlfn.RANK.EQ(VLOOKUP($A267,Rooke_Full_Seaosn[[Name]:[WHIP]], 14, FALSE),Rooke_Full_Seaosn[AVG],1)</f>
        <v>178</v>
      </c>
      <c r="P267" s="11">
        <f>_xlfn.RANK.EQ(VLOOKUP($A267,Rooke_Full_Seaosn[[Name]:[WHIP]], 15, FALSE),Rooke_Full_Seaosn[BABIP],1)</f>
        <v>503</v>
      </c>
      <c r="Q267" s="5">
        <f>_xlfn.RANK.EQ(VLOOKUP($A267,Rooke_Full_Seaosn[[Name]:[WHIP]], 16, FALSE),Rooke_Full_Seaosn[ERA],1)</f>
        <v>626</v>
      </c>
      <c r="R267" s="11">
        <f>_xlfn.RANK.EQ(VLOOKUP($A267,Rooke_Full_Seaosn[[Name]:[WHIP]], 17, FALSE),Rooke_Full_Seaosn[FIP],1)</f>
        <v>226</v>
      </c>
      <c r="S267" s="5">
        <f>_xlfn.RANK.EQ(VLOOKUP($A267,Rooke_Full_Seaosn[[Name]:[WHIP]], 18,FALSE),Rooke_Full_Seaosn[WAR],0)</f>
        <v>641</v>
      </c>
      <c r="T267" s="5">
        <f>_xlfn.RANK.EQ(VLOOKUP($A267,Rooke_Full_Seaosn[[Name]:[WHIP]], 19, FALSE),Rooke_Full_Seaosn[WAR/162],0)</f>
        <v>238</v>
      </c>
      <c r="U267" s="5">
        <f>_xlfn.RANK.EQ(VLOOKUP($A267,Rooke_Full_Seaosn[[Name]:[WHIP]], 20, FALSE),Rooke_Full_Seaosn[WHIP],1)</f>
        <v>99</v>
      </c>
      <c r="V2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345.21902911979953</v>
      </c>
    </row>
    <row r="268" spans="1:22" x14ac:dyDescent="0.45">
      <c r="A268" s="11" t="s">
        <v>1130</v>
      </c>
      <c r="B268" s="11">
        <v>2009</v>
      </c>
      <c r="C268" s="11" t="str">
        <f>VLOOKUP(Table10[[#This Row],[Name]], Rooke_Full_Seaosn[[Name]:[Team]], 2, FALSE)</f>
        <v>OAK</v>
      </c>
      <c r="D268" s="11">
        <v>10</v>
      </c>
      <c r="E268" s="11">
        <v>10</v>
      </c>
      <c r="F268" s="12">
        <v>1</v>
      </c>
      <c r="G268" s="5">
        <f>_xlfn.RANK.EQ(VLOOKUP($A268,Rooke_Full_Seaosn[[Name]:[WHIP]], 6, FALSE),Rooke_Full_Seaosn[W],0)</f>
        <v>1054</v>
      </c>
      <c r="H268" s="5">
        <f>_xlfn.RANK.EQ(VLOOKUP($A268,Rooke_Full_Seaosn[[Name]:[WHIP]], 7, FALSE),Rooke_Full_Seaosn[L],1)</f>
        <v>7</v>
      </c>
      <c r="I268" s="11">
        <f>_xlfn.RANK.EQ(VLOOKUP($A268,Rooke_Full_Seaosn[[Name]:[WHIP]], 8, FALSE),Rooke_Full_Seaosn[SV],0)</f>
        <v>225</v>
      </c>
      <c r="J268" s="11">
        <f>_xlfn.RANK.EQ(VLOOKUP($A268,Rooke_Full_Seaosn[[Name]:[WHIP]], 9, FALSE),Rooke_Full_Seaosn[IP],0)</f>
        <v>1335</v>
      </c>
      <c r="K268" s="5">
        <f>_xlfn.RANK.EQ(VLOOKUP($A268,Rooke_Full_Seaosn[[Name]:[WHIP]], 10, FALSE),Rooke_Full_Seaosn[SO],0)</f>
        <v>1025</v>
      </c>
      <c r="L268" s="5">
        <f>_xlfn.RANK.EQ(VLOOKUP($A268,Rooke_Full_Seaosn[[Name]:[WHIP]], 11, FALSE),Rooke_Full_Seaosn[K/9],0)</f>
        <v>421</v>
      </c>
      <c r="M268" s="5">
        <f>_xlfn.RANK.EQ(VLOOKUP($A268,Rooke_Full_Seaosn[[Name]:[WHIP]], 12, FALSE),Rooke_Full_Seaosn[BB/9],1)</f>
        <v>908</v>
      </c>
      <c r="N268" s="11">
        <f>_xlfn.RANK.EQ(VLOOKUP($A268,Rooke_Full_Seaosn[[Name]:[WHIP]], 13, FALSE),Rooke_Full_Seaosn[HR/9],1)</f>
        <v>1289</v>
      </c>
      <c r="O268" s="5">
        <f>_xlfn.RANK.EQ(VLOOKUP($A268,Rooke_Full_Seaosn[[Name]:[WHIP]], 14, FALSE),Rooke_Full_Seaosn[AVG],1)</f>
        <v>112</v>
      </c>
      <c r="P268" s="11">
        <f>_xlfn.RANK.EQ(VLOOKUP($A268,Rooke_Full_Seaosn[[Name]:[WHIP]], 15, FALSE),Rooke_Full_Seaosn[BABIP],1)</f>
        <v>64</v>
      </c>
      <c r="Q268" s="5">
        <f>_xlfn.RANK.EQ(VLOOKUP($A268,Rooke_Full_Seaosn[[Name]:[WHIP]], 16, FALSE),Rooke_Full_Seaosn[ERA],1)</f>
        <v>498</v>
      </c>
      <c r="R268" s="11">
        <f>_xlfn.RANK.EQ(VLOOKUP($A268,Rooke_Full_Seaosn[[Name]:[WHIP]], 17, FALSE),Rooke_Full_Seaosn[FIP],1)</f>
        <v>1054</v>
      </c>
      <c r="S268" s="5">
        <f>_xlfn.RANK.EQ(VLOOKUP($A268,Rooke_Full_Seaosn[[Name]:[WHIP]], 18,FALSE),Rooke_Full_Seaosn[WAR],0)</f>
        <v>1034</v>
      </c>
      <c r="T268" s="5">
        <f>_xlfn.RANK.EQ(VLOOKUP($A268,Rooke_Full_Seaosn[[Name]:[WHIP]], 19, FALSE),Rooke_Full_Seaosn[WAR/162],0)</f>
        <v>723</v>
      </c>
      <c r="U268" s="5">
        <f>_xlfn.RANK.EQ(VLOOKUP($A268,Rooke_Full_Seaosn[[Name]:[WHIP]], 20, FALSE),Rooke_Full_Seaosn[WHIP],1)</f>
        <v>201</v>
      </c>
      <c r="V2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345.48824226642819</v>
      </c>
    </row>
    <row r="269" spans="1:22" x14ac:dyDescent="0.45">
      <c r="A269" s="11" t="s">
        <v>333</v>
      </c>
      <c r="B269" s="11">
        <v>2016</v>
      </c>
      <c r="C269" s="11" t="str">
        <f>VLOOKUP(Table10[[#This Row],[Name]], Rooke_Full_Seaosn[[Name]:[Team]], 2, FALSE)</f>
        <v>LAD</v>
      </c>
      <c r="D269" s="11">
        <v>29</v>
      </c>
      <c r="E269" s="11">
        <v>29</v>
      </c>
      <c r="F269" s="12">
        <v>1</v>
      </c>
      <c r="G269" s="5">
        <f>_xlfn.RANK.EQ(VLOOKUP($A269,Rooke_Full_Seaosn[[Name]:[WHIP]], 6, FALSE),Rooke_Full_Seaosn[W],0)</f>
        <v>1054</v>
      </c>
      <c r="H269" s="5">
        <f>_xlfn.RANK.EQ(VLOOKUP($A269,Rooke_Full_Seaosn[[Name]:[WHIP]], 7, FALSE),Rooke_Full_Seaosn[L],1)</f>
        <v>45</v>
      </c>
      <c r="I269" s="11">
        <f>_xlfn.RANK.EQ(VLOOKUP($A269,Rooke_Full_Seaosn[[Name]:[WHIP]], 8, FALSE),Rooke_Full_Seaosn[SV],0)</f>
        <v>225</v>
      </c>
      <c r="J269" s="11">
        <f>_xlfn.RANK.EQ(VLOOKUP($A269,Rooke_Full_Seaosn[[Name]:[WHIP]], 9, FALSE),Rooke_Full_Seaosn[IP],0)</f>
        <v>1263</v>
      </c>
      <c r="K269" s="5">
        <f>_xlfn.RANK.EQ(VLOOKUP($A269,Rooke_Full_Seaosn[[Name]:[WHIP]], 10, FALSE),Rooke_Full_Seaosn[SO],0)</f>
        <v>554</v>
      </c>
      <c r="L269" s="5">
        <f>_xlfn.RANK.EQ(VLOOKUP($A269,Rooke_Full_Seaosn[[Name]:[WHIP]], 11, FALSE),Rooke_Full_Seaosn[K/9],0)</f>
        <v>42</v>
      </c>
      <c r="M269" s="5">
        <f>_xlfn.RANK.EQ(VLOOKUP($A269,Rooke_Full_Seaosn[[Name]:[WHIP]], 12, FALSE),Rooke_Full_Seaosn[BB/9],1)</f>
        <v>943</v>
      </c>
      <c r="N269" s="11">
        <f>_xlfn.RANK.EQ(VLOOKUP($A269,Rooke_Full_Seaosn[[Name]:[WHIP]], 13, FALSE),Rooke_Full_Seaosn[HR/9],1)</f>
        <v>388</v>
      </c>
      <c r="O269" s="5">
        <f>_xlfn.RANK.EQ(VLOOKUP($A269,Rooke_Full_Seaosn[[Name]:[WHIP]], 14, FALSE),Rooke_Full_Seaosn[AVG],1)</f>
        <v>847</v>
      </c>
      <c r="P269" s="11">
        <f>_xlfn.RANK.EQ(VLOOKUP($A269,Rooke_Full_Seaosn[[Name]:[WHIP]], 15, FALSE),Rooke_Full_Seaosn[BABIP],1)</f>
        <v>1650</v>
      </c>
      <c r="Q269" s="5">
        <f>_xlfn.RANK.EQ(VLOOKUP($A269,Rooke_Full_Seaosn[[Name]:[WHIP]], 16, FALSE),Rooke_Full_Seaosn[ERA],1)</f>
        <v>314</v>
      </c>
      <c r="R269" s="11">
        <f>_xlfn.RANK.EQ(VLOOKUP($A269,Rooke_Full_Seaosn[[Name]:[WHIP]], 17, FALSE),Rooke_Full_Seaosn[FIP],1)</f>
        <v>77</v>
      </c>
      <c r="S269" s="5">
        <f>_xlfn.RANK.EQ(VLOOKUP($A269,Rooke_Full_Seaosn[[Name]:[WHIP]], 18,FALSE),Rooke_Full_Seaosn[WAR],0)</f>
        <v>502</v>
      </c>
      <c r="T269" s="5">
        <f>_xlfn.RANK.EQ(VLOOKUP($A269,Rooke_Full_Seaosn[[Name]:[WHIP]], 19, FALSE),Rooke_Full_Seaosn[WAR/162],0)</f>
        <v>212</v>
      </c>
      <c r="U269" s="5">
        <f>_xlfn.RANK.EQ(VLOOKUP($A269,Rooke_Full_Seaosn[[Name]:[WHIP]], 20, FALSE),Rooke_Full_Seaosn[WHIP],1)</f>
        <v>827</v>
      </c>
      <c r="V2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345.67518333696563</v>
      </c>
    </row>
    <row r="270" spans="1:22" x14ac:dyDescent="0.45">
      <c r="A270" s="11" t="s">
        <v>458</v>
      </c>
      <c r="B270" s="11">
        <v>2007</v>
      </c>
      <c r="C270" s="11" t="str">
        <f>VLOOKUP(Table10[[#This Row],[Name]], Rooke_Full_Seaosn[[Name]:[Team]], 2, FALSE)</f>
        <v>MIL</v>
      </c>
      <c r="D270" s="11">
        <v>30</v>
      </c>
      <c r="E270" s="11">
        <v>30</v>
      </c>
      <c r="F270" s="12">
        <v>1</v>
      </c>
      <c r="G270" s="5">
        <f>_xlfn.RANK.EQ(VLOOKUP($A270,Rooke_Full_Seaosn[[Name]:[WHIP]], 6, FALSE),Rooke_Full_Seaosn[W],0)</f>
        <v>401</v>
      </c>
      <c r="H270" s="5">
        <f>_xlfn.RANK.EQ(VLOOKUP($A270,Rooke_Full_Seaosn[[Name]:[WHIP]], 7, FALSE),Rooke_Full_Seaosn[L],1)</f>
        <v>298</v>
      </c>
      <c r="I270" s="11">
        <f>_xlfn.RANK.EQ(VLOOKUP($A270,Rooke_Full_Seaosn[[Name]:[WHIP]], 8, FALSE),Rooke_Full_Seaosn[SV],0)</f>
        <v>225</v>
      </c>
      <c r="J270" s="11">
        <f>_xlfn.RANK.EQ(VLOOKUP($A270,Rooke_Full_Seaosn[[Name]:[WHIP]], 9, FALSE),Rooke_Full_Seaosn[IP],0)</f>
        <v>854</v>
      </c>
      <c r="K270" s="5">
        <f>_xlfn.RANK.EQ(VLOOKUP($A270,Rooke_Full_Seaosn[[Name]:[WHIP]], 10, FALSE),Rooke_Full_Seaosn[SO],0)</f>
        <v>388</v>
      </c>
      <c r="L270" s="5">
        <f>_xlfn.RANK.EQ(VLOOKUP($A270,Rooke_Full_Seaosn[[Name]:[WHIP]], 11, FALSE),Rooke_Full_Seaosn[K/9],0)</f>
        <v>177</v>
      </c>
      <c r="M270" s="5">
        <f>_xlfn.RANK.EQ(VLOOKUP($A270,Rooke_Full_Seaosn[[Name]:[WHIP]], 12, FALSE),Rooke_Full_Seaosn[BB/9],1)</f>
        <v>686</v>
      </c>
      <c r="N270" s="11">
        <f>_xlfn.RANK.EQ(VLOOKUP($A270,Rooke_Full_Seaosn[[Name]:[WHIP]], 13, FALSE),Rooke_Full_Seaosn[HR/9],1)</f>
        <v>623</v>
      </c>
      <c r="O270" s="5">
        <f>_xlfn.RANK.EQ(VLOOKUP($A270,Rooke_Full_Seaosn[[Name]:[WHIP]], 14, FALSE),Rooke_Full_Seaosn[AVG],1)</f>
        <v>536</v>
      </c>
      <c r="P270" s="11">
        <f>_xlfn.RANK.EQ(VLOOKUP($A270,Rooke_Full_Seaosn[[Name]:[WHIP]], 15, FALSE),Rooke_Full_Seaosn[BABIP],1)</f>
        <v>1233</v>
      </c>
      <c r="Q270" s="5">
        <f>_xlfn.RANK.EQ(VLOOKUP($A270,Rooke_Full_Seaosn[[Name]:[WHIP]], 16, FALSE),Rooke_Full_Seaosn[ERA],1)</f>
        <v>593</v>
      </c>
      <c r="R270" s="11">
        <f>_xlfn.RANK.EQ(VLOOKUP($A270,Rooke_Full_Seaosn[[Name]:[WHIP]], 17, FALSE),Rooke_Full_Seaosn[FIP],1)</f>
        <v>283</v>
      </c>
      <c r="S270" s="5">
        <f>_xlfn.RANK.EQ(VLOOKUP($A270,Rooke_Full_Seaosn[[Name]:[WHIP]], 18,FALSE),Rooke_Full_Seaosn[WAR],0)</f>
        <v>279</v>
      </c>
      <c r="T270" s="5">
        <f>_xlfn.RANK.EQ(VLOOKUP($A270,Rooke_Full_Seaosn[[Name]:[WHIP]], 19, FALSE),Rooke_Full_Seaosn[WAR/162],0)</f>
        <v>95</v>
      </c>
      <c r="U270" s="5">
        <f>_xlfn.RANK.EQ(VLOOKUP($A270,Rooke_Full_Seaosn[[Name]:[WHIP]], 20, FALSE),Rooke_Full_Seaosn[WHIP],1)</f>
        <v>522</v>
      </c>
      <c r="V2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346.23482973804187</v>
      </c>
    </row>
    <row r="271" spans="1:22" x14ac:dyDescent="0.45">
      <c r="A271" s="11" t="s">
        <v>1333</v>
      </c>
      <c r="B271" s="11">
        <v>2016</v>
      </c>
      <c r="C271" s="11" t="str">
        <f>VLOOKUP(Table10[[#This Row],[Name]], Rooke_Full_Seaosn[[Name]:[Team]], 2, FALSE)</f>
        <v>MIL</v>
      </c>
      <c r="D271" s="11">
        <v>13</v>
      </c>
      <c r="E271" s="11">
        <v>13</v>
      </c>
      <c r="F271" s="12">
        <v>1</v>
      </c>
      <c r="G271" s="5">
        <f>_xlfn.RANK.EQ(VLOOKUP($A271,Rooke_Full_Seaosn[[Name]:[WHIP]], 6, FALSE),Rooke_Full_Seaosn[W],0)</f>
        <v>244</v>
      </c>
      <c r="H271" s="5">
        <f>_xlfn.RANK.EQ(VLOOKUP($A271,Rooke_Full_Seaosn[[Name]:[WHIP]], 7, FALSE),Rooke_Full_Seaosn[L],1)</f>
        <v>885</v>
      </c>
      <c r="I271" s="11">
        <f>_xlfn.RANK.EQ(VLOOKUP($A271,Rooke_Full_Seaosn[[Name]:[WHIP]], 8, FALSE),Rooke_Full_Seaosn[SV],0)</f>
        <v>225</v>
      </c>
      <c r="J271" s="11">
        <f>_xlfn.RANK.EQ(VLOOKUP($A271,Rooke_Full_Seaosn[[Name]:[WHIP]], 9, FALSE),Rooke_Full_Seaosn[IP],0)</f>
        <v>372</v>
      </c>
      <c r="K271" s="5">
        <f>_xlfn.RANK.EQ(VLOOKUP($A271,Rooke_Full_Seaosn[[Name]:[WHIP]], 10, FALSE),Rooke_Full_Seaosn[SO],0)</f>
        <v>125</v>
      </c>
      <c r="L271" s="5">
        <f>_xlfn.RANK.EQ(VLOOKUP($A271,Rooke_Full_Seaosn[[Name]:[WHIP]], 11, FALSE),Rooke_Full_Seaosn[K/9],0)</f>
        <v>312</v>
      </c>
      <c r="M271" s="5">
        <f>_xlfn.RANK.EQ(VLOOKUP($A271,Rooke_Full_Seaosn[[Name]:[WHIP]], 12, FALSE),Rooke_Full_Seaosn[BB/9],1)</f>
        <v>137</v>
      </c>
      <c r="N271" s="11">
        <f>_xlfn.RANK.EQ(VLOOKUP($A271,Rooke_Full_Seaosn[[Name]:[WHIP]], 13, FALSE),Rooke_Full_Seaosn[HR/9],1)</f>
        <v>1158</v>
      </c>
      <c r="O271" s="5">
        <f>_xlfn.RANK.EQ(VLOOKUP($A271,Rooke_Full_Seaosn[[Name]:[WHIP]], 14, FALSE),Rooke_Full_Seaosn[AVG],1)</f>
        <v>903</v>
      </c>
      <c r="P271" s="11">
        <f>_xlfn.RANK.EQ(VLOOKUP($A271,Rooke_Full_Seaosn[[Name]:[WHIP]], 15, FALSE),Rooke_Full_Seaosn[BABIP],1)</f>
        <v>1230</v>
      </c>
      <c r="Q271" s="5">
        <f>_xlfn.RANK.EQ(VLOOKUP($A271,Rooke_Full_Seaosn[[Name]:[WHIP]], 16, FALSE),Rooke_Full_Seaosn[ERA],1)</f>
        <v>746</v>
      </c>
      <c r="R271" s="11">
        <f>_xlfn.RANK.EQ(VLOOKUP($A271,Rooke_Full_Seaosn[[Name]:[WHIP]], 17, FALSE),Rooke_Full_Seaosn[FIP],1)</f>
        <v>552</v>
      </c>
      <c r="S271" s="5">
        <f>_xlfn.RANK.EQ(VLOOKUP($A271,Rooke_Full_Seaosn[[Name]:[WHIP]], 18,FALSE),Rooke_Full_Seaosn[WAR],0)</f>
        <v>225</v>
      </c>
      <c r="T271" s="5">
        <f>_xlfn.RANK.EQ(VLOOKUP($A271,Rooke_Full_Seaosn[[Name]:[WHIP]], 19, FALSE),Rooke_Full_Seaosn[WAR/162],0)</f>
        <v>383</v>
      </c>
      <c r="U271" s="5">
        <f>_xlfn.RANK.EQ(VLOOKUP($A271,Rooke_Full_Seaosn[[Name]:[WHIP]], 20, FALSE),Rooke_Full_Seaosn[WHIP],1)</f>
        <v>384</v>
      </c>
      <c r="V2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347.55675724989965</v>
      </c>
    </row>
    <row r="272" spans="1:22" x14ac:dyDescent="0.45">
      <c r="A272" s="11" t="s">
        <v>955</v>
      </c>
      <c r="B272" s="11">
        <v>1983</v>
      </c>
      <c r="C272" s="11" t="str">
        <f>VLOOKUP(Table10[[#This Row],[Name]], Rooke_Full_Seaosn[[Name]:[Team]], 2, FALSE)</f>
        <v>SEA</v>
      </c>
      <c r="D272" s="11">
        <v>29</v>
      </c>
      <c r="E272" s="11">
        <v>20</v>
      </c>
      <c r="F272" s="12">
        <v>0.68965517241379315</v>
      </c>
      <c r="G272" s="5">
        <f>_xlfn.RANK.EQ(VLOOKUP($A272,Rooke_Full_Seaosn[[Name]:[WHIP]], 6, FALSE),Rooke_Full_Seaosn[W],0)</f>
        <v>244</v>
      </c>
      <c r="H272" s="5">
        <f>_xlfn.RANK.EQ(VLOOKUP($A272,Rooke_Full_Seaosn[[Name]:[WHIP]], 7, FALSE),Rooke_Full_Seaosn[L],1)</f>
        <v>1644</v>
      </c>
      <c r="I272" s="11">
        <f>_xlfn.RANK.EQ(VLOOKUP($A272,Rooke_Full_Seaosn[[Name]:[WHIP]], 8, FALSE),Rooke_Full_Seaosn[SV],0)</f>
        <v>225</v>
      </c>
      <c r="J272" s="11">
        <f>_xlfn.RANK.EQ(VLOOKUP($A272,Rooke_Full_Seaosn[[Name]:[WHIP]], 9, FALSE),Rooke_Full_Seaosn[IP],0)</f>
        <v>146</v>
      </c>
      <c r="K272" s="5">
        <f>_xlfn.RANK.EQ(VLOOKUP($A272,Rooke_Full_Seaosn[[Name]:[WHIP]], 10, FALSE),Rooke_Full_Seaosn[SO],0)</f>
        <v>149</v>
      </c>
      <c r="L272" s="5">
        <f>_xlfn.RANK.EQ(VLOOKUP($A272,Rooke_Full_Seaosn[[Name]:[WHIP]], 11, FALSE),Rooke_Full_Seaosn[K/9],0)</f>
        <v>716</v>
      </c>
      <c r="M272" s="5">
        <f>_xlfn.RANK.EQ(VLOOKUP($A272,Rooke_Full_Seaosn[[Name]:[WHIP]], 12, FALSE),Rooke_Full_Seaosn[BB/9],1)</f>
        <v>941</v>
      </c>
      <c r="N272" s="11">
        <f>_xlfn.RANK.EQ(VLOOKUP($A272,Rooke_Full_Seaosn[[Name]:[WHIP]], 13, FALSE),Rooke_Full_Seaosn[HR/9],1)</f>
        <v>618</v>
      </c>
      <c r="O272" s="5">
        <f>_xlfn.RANK.EQ(VLOOKUP($A272,Rooke_Full_Seaosn[[Name]:[WHIP]], 14, FALSE),Rooke_Full_Seaosn[AVG],1)</f>
        <v>311</v>
      </c>
      <c r="P272" s="11">
        <f>_xlfn.RANK.EQ(VLOOKUP($A272,Rooke_Full_Seaosn[[Name]:[WHIP]], 15, FALSE),Rooke_Full_Seaosn[BABIP],1)</f>
        <v>356</v>
      </c>
      <c r="Q272" s="5">
        <f>_xlfn.RANK.EQ(VLOOKUP($A272,Rooke_Full_Seaosn[[Name]:[WHIP]], 16, FALSE),Rooke_Full_Seaosn[ERA],1)</f>
        <v>265</v>
      </c>
      <c r="R272" s="11">
        <f>_xlfn.RANK.EQ(VLOOKUP($A272,Rooke_Full_Seaosn[[Name]:[WHIP]], 17, FALSE),Rooke_Full_Seaosn[FIP],1)</f>
        <v>438</v>
      </c>
      <c r="S272" s="5">
        <f>_xlfn.RANK.EQ(VLOOKUP($A272,Rooke_Full_Seaosn[[Name]:[WHIP]], 18,FALSE),Rooke_Full_Seaosn[WAR],0)</f>
        <v>82</v>
      </c>
      <c r="T272" s="5">
        <f>_xlfn.RANK.EQ(VLOOKUP($A272,Rooke_Full_Seaosn[[Name]:[WHIP]], 19, FALSE),Rooke_Full_Seaosn[WAR/162],0)</f>
        <v>240</v>
      </c>
      <c r="U272" s="5">
        <f>_xlfn.RANK.EQ(VLOOKUP($A272,Rooke_Full_Seaosn[[Name]:[WHIP]], 20, FALSE),Rooke_Full_Seaosn[WHIP],1)</f>
        <v>405</v>
      </c>
      <c r="V2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348.53523817288669</v>
      </c>
    </row>
    <row r="273" spans="1:22" x14ac:dyDescent="0.45">
      <c r="A273" s="11" t="s">
        <v>101</v>
      </c>
      <c r="B273" s="11">
        <v>2021</v>
      </c>
      <c r="C273" s="11" t="str">
        <f>VLOOKUP(Table10[[#This Row],[Name]], Rooke_Full_Seaosn[[Name]:[Team]], 2, FALSE)</f>
        <v>ATL</v>
      </c>
      <c r="D273" s="11">
        <v>18</v>
      </c>
      <c r="E273" s="11">
        <v>11</v>
      </c>
      <c r="F273" s="12">
        <v>0.61111111111111116</v>
      </c>
      <c r="G273" s="5">
        <f>_xlfn.RANK.EQ(VLOOKUP($A273,Rooke_Full_Seaosn[[Name]:[WHIP]], 6, FALSE),Rooke_Full_Seaosn[W],0)</f>
        <v>401</v>
      </c>
      <c r="H273" s="5">
        <f>_xlfn.RANK.EQ(VLOOKUP($A273,Rooke_Full_Seaosn[[Name]:[WHIP]], 7, FALSE),Rooke_Full_Seaosn[L],1)</f>
        <v>492</v>
      </c>
      <c r="I273" s="11">
        <f>_xlfn.RANK.EQ(VLOOKUP($A273,Rooke_Full_Seaosn[[Name]:[WHIP]], 8, FALSE),Rooke_Full_Seaosn[SV],0)</f>
        <v>225</v>
      </c>
      <c r="J273" s="11">
        <f>_xlfn.RANK.EQ(VLOOKUP($A273,Rooke_Full_Seaosn[[Name]:[WHIP]], 9, FALSE),Rooke_Full_Seaosn[IP],0)</f>
        <v>606</v>
      </c>
      <c r="K273" s="5">
        <f>_xlfn.RANK.EQ(VLOOKUP($A273,Rooke_Full_Seaosn[[Name]:[WHIP]], 10, FALSE),Rooke_Full_Seaosn[SO],0)</f>
        <v>174</v>
      </c>
      <c r="L273" s="5">
        <f>_xlfn.RANK.EQ(VLOOKUP($A273,Rooke_Full_Seaosn[[Name]:[WHIP]], 11, FALSE),Rooke_Full_Seaosn[K/9],0)</f>
        <v>130</v>
      </c>
      <c r="M273" s="5">
        <f>_xlfn.RANK.EQ(VLOOKUP($A273,Rooke_Full_Seaosn[[Name]:[WHIP]], 12, FALSE),Rooke_Full_Seaosn[BB/9],1)</f>
        <v>1069</v>
      </c>
      <c r="N273" s="11">
        <f>_xlfn.RANK.EQ(VLOOKUP($A273,Rooke_Full_Seaosn[[Name]:[WHIP]], 13, FALSE),Rooke_Full_Seaosn[HR/9],1)</f>
        <v>1177</v>
      </c>
      <c r="O273" s="5">
        <f>_xlfn.RANK.EQ(VLOOKUP($A273,Rooke_Full_Seaosn[[Name]:[WHIP]], 14, FALSE),Rooke_Full_Seaosn[AVG],1)</f>
        <v>147</v>
      </c>
      <c r="P273" s="11">
        <f>_xlfn.RANK.EQ(VLOOKUP($A273,Rooke_Full_Seaosn[[Name]:[WHIP]], 15, FALSE),Rooke_Full_Seaosn[BABIP],1)</f>
        <v>386</v>
      </c>
      <c r="Q273" s="5">
        <f>_xlfn.RANK.EQ(VLOOKUP($A273,Rooke_Full_Seaosn[[Name]:[WHIP]], 16, FALSE),Rooke_Full_Seaosn[ERA],1)</f>
        <v>492</v>
      </c>
      <c r="R273" s="11">
        <f>_xlfn.RANK.EQ(VLOOKUP($A273,Rooke_Full_Seaosn[[Name]:[WHIP]], 17, FALSE),Rooke_Full_Seaosn[FIP],1)</f>
        <v>758</v>
      </c>
      <c r="S273" s="5">
        <f>_xlfn.RANK.EQ(VLOOKUP($A273,Rooke_Full_Seaosn[[Name]:[WHIP]], 18,FALSE),Rooke_Full_Seaosn[WAR],0)</f>
        <v>439</v>
      </c>
      <c r="T273" s="5">
        <f>_xlfn.RANK.EQ(VLOOKUP($A273,Rooke_Full_Seaosn[[Name]:[WHIP]], 19, FALSE),Rooke_Full_Seaosn[WAR/162],0)</f>
        <v>571</v>
      </c>
      <c r="U273" s="5">
        <f>_xlfn.RANK.EQ(VLOOKUP($A273,Rooke_Full_Seaosn[[Name]:[WHIP]], 20, FALSE),Rooke_Full_Seaosn[WHIP],1)</f>
        <v>326</v>
      </c>
      <c r="V2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350.76644782609145</v>
      </c>
    </row>
    <row r="274" spans="1:22" x14ac:dyDescent="0.45">
      <c r="A274" s="11" t="s">
        <v>963</v>
      </c>
      <c r="B274" s="11">
        <v>1997</v>
      </c>
      <c r="C274" s="11" t="str">
        <f>VLOOKUP(Table10[[#This Row],[Name]], Rooke_Full_Seaosn[[Name]:[Team]], 2, FALSE)</f>
        <v>FLA</v>
      </c>
      <c r="D274" s="11">
        <v>26</v>
      </c>
      <c r="E274" s="11">
        <v>26</v>
      </c>
      <c r="F274" s="12">
        <v>1</v>
      </c>
      <c r="G274" s="5">
        <f>_xlfn.RANK.EQ(VLOOKUP($A274,Rooke_Full_Seaosn[[Name]:[WHIP]], 6, FALSE),Rooke_Full_Seaosn[W],0)</f>
        <v>401</v>
      </c>
      <c r="H274" s="5">
        <f>_xlfn.RANK.EQ(VLOOKUP($A274,Rooke_Full_Seaosn[[Name]:[WHIP]], 7, FALSE),Rooke_Full_Seaosn[L],1)</f>
        <v>147</v>
      </c>
      <c r="I274" s="11">
        <f>_xlfn.RANK.EQ(VLOOKUP($A274,Rooke_Full_Seaosn[[Name]:[WHIP]], 8, FALSE),Rooke_Full_Seaosn[SV],0)</f>
        <v>225</v>
      </c>
      <c r="J274" s="11">
        <f>_xlfn.RANK.EQ(VLOOKUP($A274,Rooke_Full_Seaosn[[Name]:[WHIP]], 9, FALSE),Rooke_Full_Seaosn[IP],0)</f>
        <v>906</v>
      </c>
      <c r="K274" s="5">
        <f>_xlfn.RANK.EQ(VLOOKUP($A274,Rooke_Full_Seaosn[[Name]:[WHIP]], 10, FALSE),Rooke_Full_Seaosn[SO],0)</f>
        <v>619</v>
      </c>
      <c r="L274" s="5">
        <f>_xlfn.RANK.EQ(VLOOKUP($A274,Rooke_Full_Seaosn[[Name]:[WHIP]], 11, FALSE),Rooke_Full_Seaosn[K/9],0)</f>
        <v>453</v>
      </c>
      <c r="M274" s="5">
        <f>_xlfn.RANK.EQ(VLOOKUP($A274,Rooke_Full_Seaosn[[Name]:[WHIP]], 12, FALSE),Rooke_Full_Seaosn[BB/9],1)</f>
        <v>976</v>
      </c>
      <c r="N274" s="11">
        <f>_xlfn.RANK.EQ(VLOOKUP($A274,Rooke_Full_Seaosn[[Name]:[WHIP]], 13, FALSE),Rooke_Full_Seaosn[HR/9],1)</f>
        <v>317</v>
      </c>
      <c r="O274" s="5">
        <f>_xlfn.RANK.EQ(VLOOKUP($A274,Rooke_Full_Seaosn[[Name]:[WHIP]], 14, FALSE),Rooke_Full_Seaosn[AVG],1)</f>
        <v>198</v>
      </c>
      <c r="P274" s="11">
        <f>_xlfn.RANK.EQ(VLOOKUP($A274,Rooke_Full_Seaosn[[Name]:[WHIP]], 15, FALSE),Rooke_Full_Seaosn[BABIP],1)</f>
        <v>444</v>
      </c>
      <c r="Q274" s="5">
        <f>_xlfn.RANK.EQ(VLOOKUP($A274,Rooke_Full_Seaosn[[Name]:[WHIP]], 16, FALSE),Rooke_Full_Seaosn[ERA],1)</f>
        <v>276</v>
      </c>
      <c r="R274" s="11">
        <f>_xlfn.RANK.EQ(VLOOKUP($A274,Rooke_Full_Seaosn[[Name]:[WHIP]], 17, FALSE),Rooke_Full_Seaosn[FIP],1)</f>
        <v>306</v>
      </c>
      <c r="S274" s="5">
        <f>_xlfn.RANK.EQ(VLOOKUP($A274,Rooke_Full_Seaosn[[Name]:[WHIP]], 18,FALSE),Rooke_Full_Seaosn[WAR],0)</f>
        <v>425</v>
      </c>
      <c r="T274" s="5">
        <f>_xlfn.RANK.EQ(VLOOKUP($A274,Rooke_Full_Seaosn[[Name]:[WHIP]], 19, FALSE),Rooke_Full_Seaosn[WAR/162],0)</f>
        <v>225</v>
      </c>
      <c r="U274" s="5">
        <f>_xlfn.RANK.EQ(VLOOKUP($A274,Rooke_Full_Seaosn[[Name]:[WHIP]], 20, FALSE),Rooke_Full_Seaosn[WHIP],1)</f>
        <v>338</v>
      </c>
      <c r="V2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351.13674558912805</v>
      </c>
    </row>
    <row r="275" spans="1:22" x14ac:dyDescent="0.45">
      <c r="A275" s="11" t="s">
        <v>782</v>
      </c>
      <c r="B275" s="11">
        <v>1933</v>
      </c>
      <c r="C275" s="11" t="str">
        <f>VLOOKUP(Table10[[#This Row],[Name]], Rooke_Full_Seaosn[[Name]:[Team]], 2, FALSE)</f>
        <v>CLE</v>
      </c>
      <c r="D275" s="11">
        <v>11</v>
      </c>
      <c r="E275" s="11">
        <v>11</v>
      </c>
      <c r="F275" s="12">
        <v>1</v>
      </c>
      <c r="G275" s="5">
        <f>_xlfn.RANK.EQ(VLOOKUP($A275,Rooke_Full_Seaosn[[Name]:[WHIP]], 6, FALSE),Rooke_Full_Seaosn[W],0)</f>
        <v>320</v>
      </c>
      <c r="H275" s="5">
        <f>_xlfn.RANK.EQ(VLOOKUP($A275,Rooke_Full_Seaosn[[Name]:[WHIP]], 7, FALSE),Rooke_Full_Seaosn[L],1)</f>
        <v>492</v>
      </c>
      <c r="I275" s="11">
        <f>_xlfn.RANK.EQ(VLOOKUP($A275,Rooke_Full_Seaosn[[Name]:[WHIP]], 8, FALSE),Rooke_Full_Seaosn[SV],0)</f>
        <v>225</v>
      </c>
      <c r="J275" s="11">
        <f>_xlfn.RANK.EQ(VLOOKUP($A275,Rooke_Full_Seaosn[[Name]:[WHIP]], 9, FALSE),Rooke_Full_Seaosn[IP],0)</f>
        <v>551</v>
      </c>
      <c r="K275" s="5">
        <f>_xlfn.RANK.EQ(VLOOKUP($A275,Rooke_Full_Seaosn[[Name]:[WHIP]], 10, FALSE),Rooke_Full_Seaosn[SO],0)</f>
        <v>941</v>
      </c>
      <c r="L275" s="5">
        <f>_xlfn.RANK.EQ(VLOOKUP($A275,Rooke_Full_Seaosn[[Name]:[WHIP]], 11, FALSE),Rooke_Full_Seaosn[K/9],0)</f>
        <v>1390</v>
      </c>
      <c r="M275" s="5">
        <f>_xlfn.RANK.EQ(VLOOKUP($A275,Rooke_Full_Seaosn[[Name]:[WHIP]], 12, FALSE),Rooke_Full_Seaosn[BB/9],1)</f>
        <v>1036</v>
      </c>
      <c r="N275" s="11">
        <f>_xlfn.RANK.EQ(VLOOKUP($A275,Rooke_Full_Seaosn[[Name]:[WHIP]], 13, FALSE),Rooke_Full_Seaosn[HR/9],1)</f>
        <v>160</v>
      </c>
      <c r="O275" s="5">
        <f>_xlfn.RANK.EQ(VLOOKUP($A275,Rooke_Full_Seaosn[[Name]:[WHIP]], 14, FALSE),Rooke_Full_Seaosn[AVG],1)</f>
        <v>158</v>
      </c>
      <c r="P275" s="11">
        <f>_xlfn.RANK.EQ(VLOOKUP($A275,Rooke_Full_Seaosn[[Name]:[WHIP]], 15, FALSE),Rooke_Full_Seaosn[BABIP],1)</f>
        <v>91</v>
      </c>
      <c r="Q275" s="5">
        <f>_xlfn.RANK.EQ(VLOOKUP($A275,Rooke_Full_Seaosn[[Name]:[WHIP]], 16, FALSE),Rooke_Full_Seaosn[ERA],1)</f>
        <v>41</v>
      </c>
      <c r="R275" s="11">
        <f>_xlfn.RANK.EQ(VLOOKUP($A275,Rooke_Full_Seaosn[[Name]:[WHIP]], 17, FALSE),Rooke_Full_Seaosn[FIP],1)</f>
        <v>477</v>
      </c>
      <c r="S275" s="5">
        <f>_xlfn.RANK.EQ(VLOOKUP($A275,Rooke_Full_Seaosn[[Name]:[WHIP]], 18,FALSE),Rooke_Full_Seaosn[WAR],0)</f>
        <v>330</v>
      </c>
      <c r="T275" s="5">
        <f>_xlfn.RANK.EQ(VLOOKUP($A275,Rooke_Full_Seaosn[[Name]:[WHIP]], 19, FALSE),Rooke_Full_Seaosn[WAR/162],0)</f>
        <v>201</v>
      </c>
      <c r="U275" s="5">
        <f>_xlfn.RANK.EQ(VLOOKUP($A275,Rooke_Full_Seaosn[[Name]:[WHIP]], 20, FALSE),Rooke_Full_Seaosn[WHIP],1)</f>
        <v>315</v>
      </c>
      <c r="V2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351.60421724866376</v>
      </c>
    </row>
    <row r="276" spans="1:22" x14ac:dyDescent="0.45">
      <c r="A276" s="11" t="s">
        <v>845</v>
      </c>
      <c r="B276" s="11">
        <v>2009</v>
      </c>
      <c r="C276" s="11" t="str">
        <f>VLOOKUP(Table10[[#This Row],[Name]], Rooke_Full_Seaosn[[Name]:[Team]], 2, FALSE)</f>
        <v>MIN</v>
      </c>
      <c r="D276" s="11">
        <v>15</v>
      </c>
      <c r="E276" s="11">
        <v>9</v>
      </c>
      <c r="F276" s="12">
        <v>0.6</v>
      </c>
      <c r="G276" s="5">
        <f>_xlfn.RANK.EQ(VLOOKUP($A276,Rooke_Full_Seaosn[[Name]:[WHIP]], 6, FALSE),Rooke_Full_Seaosn[W],0)</f>
        <v>889</v>
      </c>
      <c r="H276" s="5">
        <f>_xlfn.RANK.EQ(VLOOKUP($A276,Rooke_Full_Seaosn[[Name]:[WHIP]], 7, FALSE),Rooke_Full_Seaosn[L],1)</f>
        <v>7</v>
      </c>
      <c r="I276" s="11">
        <f>_xlfn.RANK.EQ(VLOOKUP($A276,Rooke_Full_Seaosn[[Name]:[WHIP]], 8, FALSE),Rooke_Full_Seaosn[SV],0)</f>
        <v>225</v>
      </c>
      <c r="J276" s="11">
        <f>_xlfn.RANK.EQ(VLOOKUP($A276,Rooke_Full_Seaosn[[Name]:[WHIP]], 9, FALSE),Rooke_Full_Seaosn[IP],0)</f>
        <v>1548</v>
      </c>
      <c r="K276" s="5">
        <f>_xlfn.RANK.EQ(VLOOKUP($A276,Rooke_Full_Seaosn[[Name]:[WHIP]], 10, FALSE),Rooke_Full_Seaosn[SO],0)</f>
        <v>1425</v>
      </c>
      <c r="L276" s="5">
        <f>_xlfn.RANK.EQ(VLOOKUP($A276,Rooke_Full_Seaosn[[Name]:[WHIP]], 11, FALSE),Rooke_Full_Seaosn[K/9],0)</f>
        <v>767</v>
      </c>
      <c r="M276" s="5">
        <f>_xlfn.RANK.EQ(VLOOKUP($A276,Rooke_Full_Seaosn[[Name]:[WHIP]], 12, FALSE),Rooke_Full_Seaosn[BB/9],1)</f>
        <v>340</v>
      </c>
      <c r="N276" s="11">
        <f>_xlfn.RANK.EQ(VLOOKUP($A276,Rooke_Full_Seaosn[[Name]:[WHIP]], 13, FALSE),Rooke_Full_Seaosn[HR/9],1)</f>
        <v>585</v>
      </c>
      <c r="O276" s="5">
        <f>_xlfn.RANK.EQ(VLOOKUP($A276,Rooke_Full_Seaosn[[Name]:[WHIP]], 14, FALSE),Rooke_Full_Seaosn[AVG],1)</f>
        <v>804</v>
      </c>
      <c r="P276" s="11">
        <f>_xlfn.RANK.EQ(VLOOKUP($A276,Rooke_Full_Seaosn[[Name]:[WHIP]], 15, FALSE),Rooke_Full_Seaosn[BABIP],1)</f>
        <v>976</v>
      </c>
      <c r="Q276" s="5">
        <f>_xlfn.RANK.EQ(VLOOKUP($A276,Rooke_Full_Seaosn[[Name]:[WHIP]], 16, FALSE),Rooke_Full_Seaosn[ERA],1)</f>
        <v>118</v>
      </c>
      <c r="R276" s="11">
        <f>_xlfn.RANK.EQ(VLOOKUP($A276,Rooke_Full_Seaosn[[Name]:[WHIP]], 17, FALSE),Rooke_Full_Seaosn[FIP],1)</f>
        <v>474</v>
      </c>
      <c r="S276" s="5">
        <f>_xlfn.RANK.EQ(VLOOKUP($A276,Rooke_Full_Seaosn[[Name]:[WHIP]], 18,FALSE),Rooke_Full_Seaosn[WAR],0)</f>
        <v>982</v>
      </c>
      <c r="T276" s="5">
        <f>_xlfn.RANK.EQ(VLOOKUP($A276,Rooke_Full_Seaosn[[Name]:[WHIP]], 19, FALSE),Rooke_Full_Seaosn[WAR/162],0)</f>
        <v>343</v>
      </c>
      <c r="U276" s="5">
        <f>_xlfn.RANK.EQ(VLOOKUP($A276,Rooke_Full_Seaosn[[Name]:[WHIP]], 20, FALSE),Rooke_Full_Seaosn[WHIP],1)</f>
        <v>393</v>
      </c>
      <c r="V2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351.80541193051209</v>
      </c>
    </row>
    <row r="277" spans="1:22" x14ac:dyDescent="0.45">
      <c r="A277" s="11" t="s">
        <v>832</v>
      </c>
      <c r="B277" s="11">
        <v>2016</v>
      </c>
      <c r="C277" s="11" t="str">
        <f>VLOOKUP(Table10[[#This Row],[Name]], Rooke_Full_Seaosn[[Name]:[Team]], 2, FALSE)</f>
        <v>NYM</v>
      </c>
      <c r="D277" s="11">
        <v>21</v>
      </c>
      <c r="E277" s="11">
        <v>21</v>
      </c>
      <c r="F277" s="12">
        <v>1</v>
      </c>
      <c r="G277" s="5">
        <f>_xlfn.RANK.EQ(VLOOKUP($A277,Rooke_Full_Seaosn[[Name]:[WHIP]], 6, FALSE),Rooke_Full_Seaosn[W],0)</f>
        <v>889</v>
      </c>
      <c r="H277" s="5">
        <f>_xlfn.RANK.EQ(VLOOKUP($A277,Rooke_Full_Seaosn[[Name]:[WHIP]], 7, FALSE),Rooke_Full_Seaosn[L],1)</f>
        <v>7</v>
      </c>
      <c r="I277" s="11">
        <f>_xlfn.RANK.EQ(VLOOKUP($A277,Rooke_Full_Seaosn[[Name]:[WHIP]], 8, FALSE),Rooke_Full_Seaosn[SV],0)</f>
        <v>225</v>
      </c>
      <c r="J277" s="11">
        <f>_xlfn.RANK.EQ(VLOOKUP($A277,Rooke_Full_Seaosn[[Name]:[WHIP]], 9, FALSE),Rooke_Full_Seaosn[IP],0)</f>
        <v>1659</v>
      </c>
      <c r="K277" s="5">
        <f>_xlfn.RANK.EQ(VLOOKUP($A277,Rooke_Full_Seaosn[[Name]:[WHIP]], 10, FALSE),Rooke_Full_Seaosn[SO],0)</f>
        <v>1510</v>
      </c>
      <c r="L277" s="5">
        <f>_xlfn.RANK.EQ(VLOOKUP($A277,Rooke_Full_Seaosn[[Name]:[WHIP]], 11, FALSE),Rooke_Full_Seaosn[K/9],0)</f>
        <v>793</v>
      </c>
      <c r="M277" s="5">
        <f>_xlfn.RANK.EQ(VLOOKUP($A277,Rooke_Full_Seaosn[[Name]:[WHIP]], 12, FALSE),Rooke_Full_Seaosn[BB/9],1)</f>
        <v>517</v>
      </c>
      <c r="N277" s="11">
        <f>_xlfn.RANK.EQ(VLOOKUP($A277,Rooke_Full_Seaosn[[Name]:[WHIP]], 13, FALSE),Rooke_Full_Seaosn[HR/9],1)</f>
        <v>1383</v>
      </c>
      <c r="O277" s="5">
        <f>_xlfn.RANK.EQ(VLOOKUP($A277,Rooke_Full_Seaosn[[Name]:[WHIP]], 14, FALSE),Rooke_Full_Seaosn[AVG],1)</f>
        <v>215</v>
      </c>
      <c r="P277" s="11">
        <f>_xlfn.RANK.EQ(VLOOKUP($A277,Rooke_Full_Seaosn[[Name]:[WHIP]], 15, FALSE),Rooke_Full_Seaosn[BABIP],1)</f>
        <v>60</v>
      </c>
      <c r="Q277" s="5">
        <f>_xlfn.RANK.EQ(VLOOKUP($A277,Rooke_Full_Seaosn[[Name]:[WHIP]], 16, FALSE),Rooke_Full_Seaosn[ERA],1)</f>
        <v>101</v>
      </c>
      <c r="R277" s="11">
        <f>_xlfn.RANK.EQ(VLOOKUP($A277,Rooke_Full_Seaosn[[Name]:[WHIP]], 17, FALSE),Rooke_Full_Seaosn[FIP],1)</f>
        <v>1327</v>
      </c>
      <c r="S277" s="5">
        <f>_xlfn.RANK.EQ(VLOOKUP($A277,Rooke_Full_Seaosn[[Name]:[WHIP]], 18,FALSE),Rooke_Full_Seaosn[WAR],0)</f>
        <v>1520</v>
      </c>
      <c r="T277" s="5">
        <f>_xlfn.RANK.EQ(VLOOKUP($A277,Rooke_Full_Seaosn[[Name]:[WHIP]], 19, FALSE),Rooke_Full_Seaosn[WAR/162],0)</f>
        <v>1514</v>
      </c>
      <c r="U277" s="5">
        <f>_xlfn.RANK.EQ(VLOOKUP($A277,Rooke_Full_Seaosn[[Name]:[WHIP]], 20, FALSE),Rooke_Full_Seaosn[WHIP],1)</f>
        <v>153</v>
      </c>
      <c r="V2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352.30282092138259</v>
      </c>
    </row>
    <row r="278" spans="1:22" x14ac:dyDescent="0.45">
      <c r="A278" s="11" t="s">
        <v>965</v>
      </c>
      <c r="B278" s="11">
        <v>1981</v>
      </c>
      <c r="C278" s="11" t="str">
        <f>VLOOKUP(Table10[[#This Row],[Name]], Rooke_Full_Seaosn[[Name]:[Team]], 2, FALSE)</f>
        <v>CIN</v>
      </c>
      <c r="D278" s="11">
        <v>12</v>
      </c>
      <c r="E278" s="11">
        <v>12</v>
      </c>
      <c r="F278" s="12">
        <v>1</v>
      </c>
      <c r="G278" s="5">
        <f>_xlfn.RANK.EQ(VLOOKUP($A278,Rooke_Full_Seaosn[[Name]:[WHIP]], 6, FALSE),Rooke_Full_Seaosn[W],0)</f>
        <v>401</v>
      </c>
      <c r="H278" s="5">
        <f>_xlfn.RANK.EQ(VLOOKUP($A278,Rooke_Full_Seaosn[[Name]:[WHIP]], 7, FALSE),Rooke_Full_Seaosn[L],1)</f>
        <v>695</v>
      </c>
      <c r="I278" s="11">
        <f>_xlfn.RANK.EQ(VLOOKUP($A278,Rooke_Full_Seaosn[[Name]:[WHIP]], 8, FALSE),Rooke_Full_Seaosn[SV],0)</f>
        <v>225</v>
      </c>
      <c r="J278" s="11">
        <f>_xlfn.RANK.EQ(VLOOKUP($A278,Rooke_Full_Seaosn[[Name]:[WHIP]], 9, FALSE),Rooke_Full_Seaosn[IP],0)</f>
        <v>650</v>
      </c>
      <c r="K278" s="5">
        <f>_xlfn.RANK.EQ(VLOOKUP($A278,Rooke_Full_Seaosn[[Name]:[WHIP]], 10, FALSE),Rooke_Full_Seaosn[SO],0)</f>
        <v>287</v>
      </c>
      <c r="L278" s="5">
        <f>_xlfn.RANK.EQ(VLOOKUP($A278,Rooke_Full_Seaosn[[Name]:[WHIP]], 11, FALSE),Rooke_Full_Seaosn[K/9],0)</f>
        <v>266</v>
      </c>
      <c r="M278" s="5">
        <f>_xlfn.RANK.EQ(VLOOKUP($A278,Rooke_Full_Seaosn[[Name]:[WHIP]], 12, FALSE),Rooke_Full_Seaosn[BB/9],1)</f>
        <v>1614</v>
      </c>
      <c r="N278" s="11">
        <f>_xlfn.RANK.EQ(VLOOKUP($A278,Rooke_Full_Seaosn[[Name]:[WHIP]], 13, FALSE),Rooke_Full_Seaosn[HR/9],1)</f>
        <v>68</v>
      </c>
      <c r="O278" s="5">
        <f>_xlfn.RANK.EQ(VLOOKUP($A278,Rooke_Full_Seaosn[[Name]:[WHIP]], 14, FALSE),Rooke_Full_Seaosn[AVG],1)</f>
        <v>59</v>
      </c>
      <c r="P278" s="11">
        <f>_xlfn.RANK.EQ(VLOOKUP($A278,Rooke_Full_Seaosn[[Name]:[WHIP]], 15, FALSE),Rooke_Full_Seaosn[BABIP],1)</f>
        <v>320</v>
      </c>
      <c r="Q278" s="5">
        <f>_xlfn.RANK.EQ(VLOOKUP($A278,Rooke_Full_Seaosn[[Name]:[WHIP]], 16, FALSE),Rooke_Full_Seaosn[ERA],1)</f>
        <v>279</v>
      </c>
      <c r="R278" s="11">
        <f>_xlfn.RANK.EQ(VLOOKUP($A278,Rooke_Full_Seaosn[[Name]:[WHIP]], 17, FALSE),Rooke_Full_Seaosn[FIP],1)</f>
        <v>82</v>
      </c>
      <c r="S278" s="5">
        <f>_xlfn.RANK.EQ(VLOOKUP($A278,Rooke_Full_Seaosn[[Name]:[WHIP]], 18,FALSE),Rooke_Full_Seaosn[WAR],0)</f>
        <v>317</v>
      </c>
      <c r="T278" s="5">
        <f>_xlfn.RANK.EQ(VLOOKUP($A278,Rooke_Full_Seaosn[[Name]:[WHIP]], 19, FALSE),Rooke_Full_Seaosn[WAR/162],0)</f>
        <v>223</v>
      </c>
      <c r="U278" s="5">
        <f>_xlfn.RANK.EQ(VLOOKUP($A278,Rooke_Full_Seaosn[[Name]:[WHIP]], 20, FALSE),Rooke_Full_Seaosn[WHIP],1)</f>
        <v>749</v>
      </c>
      <c r="V2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352.86602068365539</v>
      </c>
    </row>
    <row r="279" spans="1:22" x14ac:dyDescent="0.45">
      <c r="A279" s="11" t="s">
        <v>941</v>
      </c>
      <c r="B279" s="11">
        <v>1932</v>
      </c>
      <c r="C279" s="11" t="str">
        <f>VLOOKUP(Table10[[#This Row],[Name]], Rooke_Full_Seaosn[[Name]:[Team]], 2, FALSE)</f>
        <v>- - -</v>
      </c>
      <c r="D279" s="11">
        <v>31</v>
      </c>
      <c r="E279" s="11">
        <v>31</v>
      </c>
      <c r="F279" s="12">
        <v>1</v>
      </c>
      <c r="G279" s="5">
        <f>_xlfn.RANK.EQ(VLOOKUP($A279,Rooke_Full_Seaosn[[Name]:[WHIP]], 6, FALSE),Rooke_Full_Seaosn[W],0)</f>
        <v>1609</v>
      </c>
      <c r="H279" s="5">
        <f>_xlfn.RANK.EQ(VLOOKUP($A279,Rooke_Full_Seaosn[[Name]:[WHIP]], 7, FALSE),Rooke_Full_Seaosn[L],1)</f>
        <v>492</v>
      </c>
      <c r="I279" s="11">
        <f>_xlfn.RANK.EQ(VLOOKUP($A279,Rooke_Full_Seaosn[[Name]:[WHIP]], 8, FALSE),Rooke_Full_Seaosn[SV],0)</f>
        <v>225</v>
      </c>
      <c r="J279" s="11">
        <f>_xlfn.RANK.EQ(VLOOKUP($A279,Rooke_Full_Seaosn[[Name]:[WHIP]], 9, FALSE),Rooke_Full_Seaosn[IP],0)</f>
        <v>1668</v>
      </c>
      <c r="K279" s="5">
        <f>_xlfn.RANK.EQ(VLOOKUP($A279,Rooke_Full_Seaosn[[Name]:[WHIP]], 10, FALSE),Rooke_Full_Seaosn[SO],0)</f>
        <v>1623</v>
      </c>
      <c r="L279" s="5">
        <f>_xlfn.RANK.EQ(VLOOKUP($A279,Rooke_Full_Seaosn[[Name]:[WHIP]], 11, FALSE),Rooke_Full_Seaosn[K/9],0)</f>
        <v>1210</v>
      </c>
      <c r="M279" s="5">
        <f>_xlfn.RANK.EQ(VLOOKUP($A279,Rooke_Full_Seaosn[[Name]:[WHIP]], 12, FALSE),Rooke_Full_Seaosn[BB/9],1)</f>
        <v>1</v>
      </c>
      <c r="N279" s="11">
        <f>_xlfn.RANK.EQ(VLOOKUP($A279,Rooke_Full_Seaosn[[Name]:[WHIP]], 13, FALSE),Rooke_Full_Seaosn[HR/9],1)</f>
        <v>1</v>
      </c>
      <c r="O279" s="5">
        <f>_xlfn.RANK.EQ(VLOOKUP($A279,Rooke_Full_Seaosn[[Name]:[WHIP]], 14, FALSE),Rooke_Full_Seaosn[AVG],1)</f>
        <v>1159</v>
      </c>
      <c r="P279" s="11" t="e">
        <f>_xlfn.RANK.EQ(VLOOKUP($A279,Rooke_Full_Seaosn[[Name]:[WHIP]], 15, FALSE),Rooke_Full_Seaosn[BABIP],1)</f>
        <v>#N/A</v>
      </c>
      <c r="Q279" s="5">
        <f>_xlfn.RANK.EQ(VLOOKUP($A279,Rooke_Full_Seaosn[[Name]:[WHIP]], 16, FALSE),Rooke_Full_Seaosn[ERA],1)</f>
        <v>247</v>
      </c>
      <c r="R279" s="11" t="e">
        <f>_xlfn.RANK.EQ(VLOOKUP($A279,Rooke_Full_Seaosn[[Name]:[WHIP]], 17, FALSE),Rooke_Full_Seaosn[FIP],1)</f>
        <v>#N/A</v>
      </c>
      <c r="S279" s="5">
        <f>_xlfn.RANK.EQ(VLOOKUP($A279,Rooke_Full_Seaosn[[Name]:[WHIP]], 18,FALSE),Rooke_Full_Seaosn[WAR],0)</f>
        <v>1170</v>
      </c>
      <c r="T279" s="5">
        <f>_xlfn.RANK.EQ(VLOOKUP($A279,Rooke_Full_Seaosn[[Name]:[WHIP]], 19, FALSE),Rooke_Full_Seaosn[WAR/162],0)</f>
        <v>451</v>
      </c>
      <c r="U279" s="5">
        <f>_xlfn.RANK.EQ(VLOOKUP($A279,Rooke_Full_Seaosn[[Name]:[WHIP]], 20, FALSE),Rooke_Full_Seaosn[WHIP],1)</f>
        <v>128</v>
      </c>
      <c r="V2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353.01875579204807</v>
      </c>
    </row>
    <row r="280" spans="1:22" x14ac:dyDescent="0.45">
      <c r="A280" s="11" t="s">
        <v>405</v>
      </c>
      <c r="B280" s="11">
        <v>2012</v>
      </c>
      <c r="C280" s="11" t="str">
        <f>VLOOKUP(Table10[[#This Row],[Name]], Rooke_Full_Seaosn[[Name]:[Team]], 2, FALSE)</f>
        <v>TBR</v>
      </c>
      <c r="D280" s="11">
        <v>33</v>
      </c>
      <c r="E280" s="11">
        <v>21</v>
      </c>
      <c r="F280" s="12">
        <v>0.63636363636363635</v>
      </c>
      <c r="G280" s="5">
        <f>_xlfn.RANK.EQ(VLOOKUP($A280,Rooke_Full_Seaosn[[Name]:[WHIP]], 6, FALSE),Rooke_Full_Seaosn[W],0)</f>
        <v>244</v>
      </c>
      <c r="H280" s="5">
        <f>_xlfn.RANK.EQ(VLOOKUP($A280,Rooke_Full_Seaosn[[Name]:[WHIP]], 7, FALSE),Rooke_Full_Seaosn[L],1)</f>
        <v>1442</v>
      </c>
      <c r="I280" s="11">
        <f>_xlfn.RANK.EQ(VLOOKUP($A280,Rooke_Full_Seaosn[[Name]:[WHIP]], 8, FALSE),Rooke_Full_Seaosn[SV],0)</f>
        <v>225</v>
      </c>
      <c r="J280" s="11">
        <f>_xlfn.RANK.EQ(VLOOKUP($A280,Rooke_Full_Seaosn[[Name]:[WHIP]], 9, FALSE),Rooke_Full_Seaosn[IP],0)</f>
        <v>281</v>
      </c>
      <c r="K280" s="5">
        <f>_xlfn.RANK.EQ(VLOOKUP($A280,Rooke_Full_Seaosn[[Name]:[WHIP]], 10, FALSE),Rooke_Full_Seaosn[SO],0)</f>
        <v>27</v>
      </c>
      <c r="L280" s="5">
        <f>_xlfn.RANK.EQ(VLOOKUP($A280,Rooke_Full_Seaosn[[Name]:[WHIP]], 11, FALSE),Rooke_Full_Seaosn[K/9],0)</f>
        <v>116</v>
      </c>
      <c r="M280" s="5">
        <f>_xlfn.RANK.EQ(VLOOKUP($A280,Rooke_Full_Seaosn[[Name]:[WHIP]], 12, FALSE),Rooke_Full_Seaosn[BB/9],1)</f>
        <v>1247</v>
      </c>
      <c r="N280" s="11">
        <f>_xlfn.RANK.EQ(VLOOKUP($A280,Rooke_Full_Seaosn[[Name]:[WHIP]], 13, FALSE),Rooke_Full_Seaosn[HR/9],1)</f>
        <v>915</v>
      </c>
      <c r="O280" s="5">
        <f>_xlfn.RANK.EQ(VLOOKUP($A280,Rooke_Full_Seaosn[[Name]:[WHIP]], 14, FALSE),Rooke_Full_Seaosn[AVG],1)</f>
        <v>374</v>
      </c>
      <c r="P280" s="11">
        <f>_xlfn.RANK.EQ(VLOOKUP($A280,Rooke_Full_Seaosn[[Name]:[WHIP]], 15, FALSE),Rooke_Full_Seaosn[BABIP],1)</f>
        <v>1044</v>
      </c>
      <c r="Q280" s="5">
        <f>_xlfn.RANK.EQ(VLOOKUP($A280,Rooke_Full_Seaosn[[Name]:[WHIP]], 16, FALSE),Rooke_Full_Seaosn[ERA],1)</f>
        <v>645</v>
      </c>
      <c r="R280" s="11">
        <f>_xlfn.RANK.EQ(VLOOKUP($A280,Rooke_Full_Seaosn[[Name]:[WHIP]], 17, FALSE),Rooke_Full_Seaosn[FIP],1)</f>
        <v>586</v>
      </c>
      <c r="S280" s="5">
        <f>_xlfn.RANK.EQ(VLOOKUP($A280,Rooke_Full_Seaosn[[Name]:[WHIP]], 18,FALSE),Rooke_Full_Seaosn[WAR],0)</f>
        <v>250</v>
      </c>
      <c r="T280" s="5">
        <f>_xlfn.RANK.EQ(VLOOKUP($A280,Rooke_Full_Seaosn[[Name]:[WHIP]], 19, FALSE),Rooke_Full_Seaosn[WAR/162],0)</f>
        <v>530</v>
      </c>
      <c r="U280" s="5">
        <f>_xlfn.RANK.EQ(VLOOKUP($A280,Rooke_Full_Seaosn[[Name]:[WHIP]], 20, FALSE),Rooke_Full_Seaosn[WHIP],1)</f>
        <v>693</v>
      </c>
      <c r="V2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353.4617084926598</v>
      </c>
    </row>
    <row r="281" spans="1:22" x14ac:dyDescent="0.45">
      <c r="A281" s="11" t="s">
        <v>929</v>
      </c>
      <c r="B281" s="11">
        <v>2009</v>
      </c>
      <c r="C281" s="11" t="str">
        <f>VLOOKUP(Table10[[#This Row],[Name]], Rooke_Full_Seaosn[[Name]:[Team]], 2, FALSE)</f>
        <v>CHC</v>
      </c>
      <c r="D281" s="11">
        <v>14</v>
      </c>
      <c r="E281" s="11">
        <v>8</v>
      </c>
      <c r="F281" s="12">
        <v>0.5714285714285714</v>
      </c>
      <c r="G281" s="5">
        <f>_xlfn.RANK.EQ(VLOOKUP($A281,Rooke_Full_Seaosn[[Name]:[WHIP]], 6, FALSE),Rooke_Full_Seaosn[W],0)</f>
        <v>174</v>
      </c>
      <c r="H281" s="5">
        <f>_xlfn.RANK.EQ(VLOOKUP($A281,Rooke_Full_Seaosn[[Name]:[WHIP]], 7, FALSE),Rooke_Full_Seaosn[L],1)</f>
        <v>1341</v>
      </c>
      <c r="I281" s="11">
        <f>_xlfn.RANK.EQ(VLOOKUP($A281,Rooke_Full_Seaosn[[Name]:[WHIP]], 8, FALSE),Rooke_Full_Seaosn[SV],0)</f>
        <v>225</v>
      </c>
      <c r="J281" s="11">
        <f>_xlfn.RANK.EQ(VLOOKUP($A281,Rooke_Full_Seaosn[[Name]:[WHIP]], 9, FALSE),Rooke_Full_Seaosn[IP],0)</f>
        <v>357</v>
      </c>
      <c r="K281" s="5">
        <f>_xlfn.RANK.EQ(VLOOKUP($A281,Rooke_Full_Seaosn[[Name]:[WHIP]], 10, FALSE),Rooke_Full_Seaosn[SO],0)</f>
        <v>301</v>
      </c>
      <c r="L281" s="5">
        <f>_xlfn.RANK.EQ(VLOOKUP($A281,Rooke_Full_Seaosn[[Name]:[WHIP]], 11, FALSE),Rooke_Full_Seaosn[K/9],0)</f>
        <v>757</v>
      </c>
      <c r="M281" s="5">
        <f>_xlfn.RANK.EQ(VLOOKUP($A281,Rooke_Full_Seaosn[[Name]:[WHIP]], 12, FALSE),Rooke_Full_Seaosn[BB/9],1)</f>
        <v>303</v>
      </c>
      <c r="N281" s="11">
        <f>_xlfn.RANK.EQ(VLOOKUP($A281,Rooke_Full_Seaosn[[Name]:[WHIP]], 13, FALSE),Rooke_Full_Seaosn[HR/9],1)</f>
        <v>697</v>
      </c>
      <c r="O281" s="5">
        <f>_xlfn.RANK.EQ(VLOOKUP($A281,Rooke_Full_Seaosn[[Name]:[WHIP]], 14, FALSE),Rooke_Full_Seaosn[AVG],1)</f>
        <v>821</v>
      </c>
      <c r="P281" s="11">
        <f>_xlfn.RANK.EQ(VLOOKUP($A281,Rooke_Full_Seaosn[[Name]:[WHIP]], 15, FALSE),Rooke_Full_Seaosn[BABIP],1)</f>
        <v>935</v>
      </c>
      <c r="Q281" s="5">
        <f>_xlfn.RANK.EQ(VLOOKUP($A281,Rooke_Full_Seaosn[[Name]:[WHIP]], 16, FALSE),Rooke_Full_Seaosn[ERA],1)</f>
        <v>232</v>
      </c>
      <c r="R281" s="11">
        <f>_xlfn.RANK.EQ(VLOOKUP($A281,Rooke_Full_Seaosn[[Name]:[WHIP]], 17, FALSE),Rooke_Full_Seaosn[FIP],1)</f>
        <v>541</v>
      </c>
      <c r="S281" s="5">
        <f>_xlfn.RANK.EQ(VLOOKUP($A281,Rooke_Full_Seaosn[[Name]:[WHIP]], 18,FALSE),Rooke_Full_Seaosn[WAR],0)</f>
        <v>122</v>
      </c>
      <c r="T281" s="5">
        <f>_xlfn.RANK.EQ(VLOOKUP($A281,Rooke_Full_Seaosn[[Name]:[WHIP]], 19, FALSE),Rooke_Full_Seaosn[WAR/162],0)</f>
        <v>184</v>
      </c>
      <c r="U281" s="5">
        <f>_xlfn.RANK.EQ(VLOOKUP($A281,Rooke_Full_Seaosn[[Name]:[WHIP]], 20, FALSE),Rooke_Full_Seaosn[WHIP],1)</f>
        <v>462</v>
      </c>
      <c r="V2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355.03680781036456</v>
      </c>
    </row>
    <row r="282" spans="1:22" x14ac:dyDescent="0.45">
      <c r="A282" s="11" t="s">
        <v>889</v>
      </c>
      <c r="B282" s="11">
        <v>1965</v>
      </c>
      <c r="C282" s="11" t="str">
        <f>VLOOKUP(Table10[[#This Row],[Name]], Rooke_Full_Seaosn[[Name]:[Team]], 2, FALSE)</f>
        <v>CAL</v>
      </c>
      <c r="D282" s="11">
        <v>19</v>
      </c>
      <c r="E282" s="11">
        <v>19</v>
      </c>
      <c r="F282" s="12">
        <v>1</v>
      </c>
      <c r="G282" s="5">
        <f>_xlfn.RANK.EQ(VLOOKUP($A282,Rooke_Full_Seaosn[[Name]:[WHIP]], 6, FALSE),Rooke_Full_Seaosn[W],0)</f>
        <v>86</v>
      </c>
      <c r="H282" s="5">
        <f>_xlfn.RANK.EQ(VLOOKUP($A282,Rooke_Full_Seaosn[[Name]:[WHIP]], 7, FALSE),Rooke_Full_Seaosn[L],1)</f>
        <v>1574</v>
      </c>
      <c r="I282" s="11">
        <f>_xlfn.RANK.EQ(VLOOKUP($A282,Rooke_Full_Seaosn[[Name]:[WHIP]], 8, FALSE),Rooke_Full_Seaosn[SV],0)</f>
        <v>94</v>
      </c>
      <c r="J282" s="11">
        <f>_xlfn.RANK.EQ(VLOOKUP($A282,Rooke_Full_Seaosn[[Name]:[WHIP]], 9, FALSE),Rooke_Full_Seaosn[IP],0)</f>
        <v>103</v>
      </c>
      <c r="K282" s="5">
        <f>_xlfn.RANK.EQ(VLOOKUP($A282,Rooke_Full_Seaosn[[Name]:[WHIP]], 10, FALSE),Rooke_Full_Seaosn[SO],0)</f>
        <v>189</v>
      </c>
      <c r="L282" s="5">
        <f>_xlfn.RANK.EQ(VLOOKUP($A282,Rooke_Full_Seaosn[[Name]:[WHIP]], 11, FALSE),Rooke_Full_Seaosn[K/9],0)</f>
        <v>947</v>
      </c>
      <c r="M282" s="5">
        <f>_xlfn.RANK.EQ(VLOOKUP($A282,Rooke_Full_Seaosn[[Name]:[WHIP]], 12, FALSE),Rooke_Full_Seaosn[BB/9],1)</f>
        <v>895</v>
      </c>
      <c r="N282" s="11">
        <f>_xlfn.RANK.EQ(VLOOKUP($A282,Rooke_Full_Seaosn[[Name]:[WHIP]], 13, FALSE),Rooke_Full_Seaosn[HR/9],1)</f>
        <v>355</v>
      </c>
      <c r="O282" s="5">
        <f>_xlfn.RANK.EQ(VLOOKUP($A282,Rooke_Full_Seaosn[[Name]:[WHIP]], 14, FALSE),Rooke_Full_Seaosn[AVG],1)</f>
        <v>251</v>
      </c>
      <c r="P282" s="11">
        <f>_xlfn.RANK.EQ(VLOOKUP($A282,Rooke_Full_Seaosn[[Name]:[WHIP]], 15, FALSE),Rooke_Full_Seaosn[BABIP],1)</f>
        <v>256</v>
      </c>
      <c r="Q282" s="5">
        <f>_xlfn.RANK.EQ(VLOOKUP($A282,Rooke_Full_Seaosn[[Name]:[WHIP]], 16, FALSE),Rooke_Full_Seaosn[ERA],1)</f>
        <v>181</v>
      </c>
      <c r="R282" s="11">
        <f>_xlfn.RANK.EQ(VLOOKUP($A282,Rooke_Full_Seaosn[[Name]:[WHIP]], 17, FALSE),Rooke_Full_Seaosn[FIP],1)</f>
        <v>178</v>
      </c>
      <c r="S282" s="5">
        <f>_xlfn.RANK.EQ(VLOOKUP($A282,Rooke_Full_Seaosn[[Name]:[WHIP]], 18,FALSE),Rooke_Full_Seaosn[WAR],0)</f>
        <v>179</v>
      </c>
      <c r="T282" s="5">
        <f>_xlfn.RANK.EQ(VLOOKUP($A282,Rooke_Full_Seaosn[[Name]:[WHIP]], 19, FALSE),Rooke_Full_Seaosn[WAR/162],0)</f>
        <v>522</v>
      </c>
      <c r="U282" s="5">
        <f>_xlfn.RANK.EQ(VLOOKUP($A282,Rooke_Full_Seaosn[[Name]:[WHIP]], 20, FALSE),Rooke_Full_Seaosn[WHIP],1)</f>
        <v>350</v>
      </c>
      <c r="V2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355.47428327537403</v>
      </c>
    </row>
    <row r="283" spans="1:22" x14ac:dyDescent="0.45">
      <c r="A283" s="11" t="s">
        <v>1210</v>
      </c>
      <c r="B283" s="11">
        <v>2008</v>
      </c>
      <c r="C283" s="11" t="str">
        <f>VLOOKUP(Table10[[#This Row],[Name]], Rooke_Full_Seaosn[[Name]:[Team]], 2, FALSE)</f>
        <v>LAD</v>
      </c>
      <c r="D283" s="11">
        <v>10</v>
      </c>
      <c r="E283" s="11">
        <v>6</v>
      </c>
      <c r="F283" s="12">
        <v>0.6</v>
      </c>
      <c r="G283" s="5">
        <f>_xlfn.RANK.EQ(VLOOKUP($A283,Rooke_Full_Seaosn[[Name]:[WHIP]], 6, FALSE),Rooke_Full_Seaosn[W],0)</f>
        <v>401</v>
      </c>
      <c r="H283" s="5">
        <f>_xlfn.RANK.EQ(VLOOKUP($A283,Rooke_Full_Seaosn[[Name]:[WHIP]], 7, FALSE),Rooke_Full_Seaosn[L],1)</f>
        <v>1341</v>
      </c>
      <c r="I283" s="11">
        <f>_xlfn.RANK.EQ(VLOOKUP($A283,Rooke_Full_Seaosn[[Name]:[WHIP]], 8, FALSE),Rooke_Full_Seaosn[SV],0)</f>
        <v>225</v>
      </c>
      <c r="J283" s="11">
        <f>_xlfn.RANK.EQ(VLOOKUP($A283,Rooke_Full_Seaosn[[Name]:[WHIP]], 9, FALSE),Rooke_Full_Seaosn[IP],0)</f>
        <v>244</v>
      </c>
      <c r="K283" s="5">
        <f>_xlfn.RANK.EQ(VLOOKUP($A283,Rooke_Full_Seaosn[[Name]:[WHIP]], 10, FALSE),Rooke_Full_Seaosn[SO],0)</f>
        <v>216</v>
      </c>
      <c r="L283" s="5">
        <f>_xlfn.RANK.EQ(VLOOKUP($A283,Rooke_Full_Seaosn[[Name]:[WHIP]], 11, FALSE),Rooke_Full_Seaosn[K/9],0)</f>
        <v>745</v>
      </c>
      <c r="M283" s="5">
        <f>_xlfn.RANK.EQ(VLOOKUP($A283,Rooke_Full_Seaosn[[Name]:[WHIP]], 12, FALSE),Rooke_Full_Seaosn[BB/9],1)</f>
        <v>124</v>
      </c>
      <c r="N283" s="11">
        <f>_xlfn.RANK.EQ(VLOOKUP($A283,Rooke_Full_Seaosn[[Name]:[WHIP]], 13, FALSE),Rooke_Full_Seaosn[HR/9],1)</f>
        <v>540</v>
      </c>
      <c r="O283" s="5">
        <f>_xlfn.RANK.EQ(VLOOKUP($A283,Rooke_Full_Seaosn[[Name]:[WHIP]], 14, FALSE),Rooke_Full_Seaosn[AVG],1)</f>
        <v>634</v>
      </c>
      <c r="P283" s="11">
        <f>_xlfn.RANK.EQ(VLOOKUP($A283,Rooke_Full_Seaosn[[Name]:[WHIP]], 15, FALSE),Rooke_Full_Seaosn[BABIP],1)</f>
        <v>783</v>
      </c>
      <c r="Q283" s="5">
        <f>_xlfn.RANK.EQ(VLOOKUP($A283,Rooke_Full_Seaosn[[Name]:[WHIP]], 16, FALSE),Rooke_Full_Seaosn[ERA],1)</f>
        <v>588</v>
      </c>
      <c r="R283" s="11">
        <f>_xlfn.RANK.EQ(VLOOKUP($A283,Rooke_Full_Seaosn[[Name]:[WHIP]], 17, FALSE),Rooke_Full_Seaosn[FIP],1)</f>
        <v>325</v>
      </c>
      <c r="S283" s="5">
        <f>_xlfn.RANK.EQ(VLOOKUP($A283,Rooke_Full_Seaosn[[Name]:[WHIP]], 18,FALSE),Rooke_Full_Seaosn[WAR],0)</f>
        <v>110</v>
      </c>
      <c r="T283" s="5">
        <f>_xlfn.RANK.EQ(VLOOKUP($A283,Rooke_Full_Seaosn[[Name]:[WHIP]], 19, FALSE),Rooke_Full_Seaosn[WAR/162],0)</f>
        <v>248</v>
      </c>
      <c r="U283" s="5">
        <f>_xlfn.RANK.EQ(VLOOKUP($A283,Rooke_Full_Seaosn[[Name]:[WHIP]], 20, FALSE),Rooke_Full_Seaosn[WHIP],1)</f>
        <v>298</v>
      </c>
      <c r="V2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355.80595083103321</v>
      </c>
    </row>
    <row r="284" spans="1:22" x14ac:dyDescent="0.45">
      <c r="A284" s="11" t="s">
        <v>336</v>
      </c>
      <c r="B284" s="11">
        <v>2015</v>
      </c>
      <c r="C284" s="11" t="str">
        <f>VLOOKUP(Table10[[#This Row],[Name]], Rooke_Full_Seaosn[[Name]:[Team]], 2, FALSE)</f>
        <v>PHI</v>
      </c>
      <c r="D284" s="11">
        <v>16</v>
      </c>
      <c r="E284" s="11">
        <v>16</v>
      </c>
      <c r="F284" s="12">
        <v>1</v>
      </c>
      <c r="G284" s="5">
        <f>_xlfn.RANK.EQ(VLOOKUP($A284,Rooke_Full_Seaosn[[Name]:[WHIP]], 6, FALSE),Rooke_Full_Seaosn[W],0)</f>
        <v>735</v>
      </c>
      <c r="H284" s="5">
        <f>_xlfn.RANK.EQ(VLOOKUP($A284,Rooke_Full_Seaosn[[Name]:[WHIP]], 7, FALSE),Rooke_Full_Seaosn[L],1)</f>
        <v>45</v>
      </c>
      <c r="I284" s="11">
        <f>_xlfn.RANK.EQ(VLOOKUP($A284,Rooke_Full_Seaosn[[Name]:[WHIP]], 8, FALSE),Rooke_Full_Seaosn[SV],0)</f>
        <v>225</v>
      </c>
      <c r="J284" s="11">
        <f>_xlfn.RANK.EQ(VLOOKUP($A284,Rooke_Full_Seaosn[[Name]:[WHIP]], 9, FALSE),Rooke_Full_Seaosn[IP],0)</f>
        <v>1148</v>
      </c>
      <c r="K284" s="5">
        <f>_xlfn.RANK.EQ(VLOOKUP($A284,Rooke_Full_Seaosn[[Name]:[WHIP]], 10, FALSE),Rooke_Full_Seaosn[SO],0)</f>
        <v>689</v>
      </c>
      <c r="L284" s="5">
        <f>_xlfn.RANK.EQ(VLOOKUP($A284,Rooke_Full_Seaosn[[Name]:[WHIP]], 11, FALSE),Rooke_Full_Seaosn[K/9],0)</f>
        <v>231</v>
      </c>
      <c r="M284" s="5">
        <f>_xlfn.RANK.EQ(VLOOKUP($A284,Rooke_Full_Seaosn[[Name]:[WHIP]], 12, FALSE),Rooke_Full_Seaosn[BB/9],1)</f>
        <v>178</v>
      </c>
      <c r="N284" s="11">
        <f>_xlfn.RANK.EQ(VLOOKUP($A284,Rooke_Full_Seaosn[[Name]:[WHIP]], 13, FALSE),Rooke_Full_Seaosn[HR/9],1)</f>
        <v>1316</v>
      </c>
      <c r="O284" s="5">
        <f>_xlfn.RANK.EQ(VLOOKUP($A284,Rooke_Full_Seaosn[[Name]:[WHIP]], 14, FALSE),Rooke_Full_Seaosn[AVG],1)</f>
        <v>641</v>
      </c>
      <c r="P284" s="11">
        <f>_xlfn.RANK.EQ(VLOOKUP($A284,Rooke_Full_Seaosn[[Name]:[WHIP]], 15, FALSE),Rooke_Full_Seaosn[BABIP],1)</f>
        <v>954</v>
      </c>
      <c r="Q284" s="5">
        <f>_xlfn.RANK.EQ(VLOOKUP($A284,Rooke_Full_Seaosn[[Name]:[WHIP]], 16, FALSE),Rooke_Full_Seaosn[ERA],1)</f>
        <v>504</v>
      </c>
      <c r="R284" s="11">
        <f>_xlfn.RANK.EQ(VLOOKUP($A284,Rooke_Full_Seaosn[[Name]:[WHIP]], 17, FALSE),Rooke_Full_Seaosn[FIP],1)</f>
        <v>682</v>
      </c>
      <c r="S284" s="5">
        <f>_xlfn.RANK.EQ(VLOOKUP($A284,Rooke_Full_Seaosn[[Name]:[WHIP]], 18,FALSE),Rooke_Full_Seaosn[WAR],0)</f>
        <v>861</v>
      </c>
      <c r="T284" s="5">
        <f>_xlfn.RANK.EQ(VLOOKUP($A284,Rooke_Full_Seaosn[[Name]:[WHIP]], 19, FALSE),Rooke_Full_Seaosn[WAR/162],0)</f>
        <v>550</v>
      </c>
      <c r="U284" s="5">
        <f>_xlfn.RANK.EQ(VLOOKUP($A284,Rooke_Full_Seaosn[[Name]:[WHIP]], 20, FALSE),Rooke_Full_Seaosn[WHIP],1)</f>
        <v>230</v>
      </c>
      <c r="V2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356.29795524514202</v>
      </c>
    </row>
    <row r="285" spans="1:22" x14ac:dyDescent="0.45">
      <c r="A285" s="11" t="s">
        <v>758</v>
      </c>
      <c r="B285" s="11">
        <v>2013</v>
      </c>
      <c r="C285" s="11" t="str">
        <f>VLOOKUP(Table10[[#This Row],[Name]], Rooke_Full_Seaosn[[Name]:[Team]], 2, FALSE)</f>
        <v>HOU</v>
      </c>
      <c r="D285" s="11">
        <v>8</v>
      </c>
      <c r="E285" s="11">
        <v>8</v>
      </c>
      <c r="F285" s="12">
        <v>1</v>
      </c>
      <c r="G285" s="5">
        <f>_xlfn.RANK.EQ(VLOOKUP($A285,Rooke_Full_Seaosn[[Name]:[WHIP]], 6, FALSE),Rooke_Full_Seaosn[W],0)</f>
        <v>1609</v>
      </c>
      <c r="H285" s="5">
        <f>_xlfn.RANK.EQ(VLOOKUP($A285,Rooke_Full_Seaosn[[Name]:[WHIP]], 7, FALSE),Rooke_Full_Seaosn[L],1)</f>
        <v>7</v>
      </c>
      <c r="I285" s="11">
        <f>_xlfn.RANK.EQ(VLOOKUP($A285,Rooke_Full_Seaosn[[Name]:[WHIP]], 8, FALSE),Rooke_Full_Seaosn[SV],0)</f>
        <v>225</v>
      </c>
      <c r="J285" s="11">
        <f>_xlfn.RANK.EQ(VLOOKUP($A285,Rooke_Full_Seaosn[[Name]:[WHIP]], 9, FALSE),Rooke_Full_Seaosn[IP],0)</f>
        <v>1413</v>
      </c>
      <c r="K285" s="5">
        <f>_xlfn.RANK.EQ(VLOOKUP($A285,Rooke_Full_Seaosn[[Name]:[WHIP]], 10, FALSE),Rooke_Full_Seaosn[SO],0)</f>
        <v>1425</v>
      </c>
      <c r="L285" s="5">
        <f>_xlfn.RANK.EQ(VLOOKUP($A285,Rooke_Full_Seaosn[[Name]:[WHIP]], 11, FALSE),Rooke_Full_Seaosn[K/9],0)</f>
        <v>989</v>
      </c>
      <c r="M285" s="5">
        <f>_xlfn.RANK.EQ(VLOOKUP($A285,Rooke_Full_Seaosn[[Name]:[WHIP]], 12, FALSE),Rooke_Full_Seaosn[BB/9],1)</f>
        <v>1580</v>
      </c>
      <c r="N285" s="11">
        <f>_xlfn.RANK.EQ(VLOOKUP($A285,Rooke_Full_Seaosn[[Name]:[WHIP]], 13, FALSE),Rooke_Full_Seaosn[HR/9],1)</f>
        <v>295</v>
      </c>
      <c r="O285" s="5">
        <f>_xlfn.RANK.EQ(VLOOKUP($A285,Rooke_Full_Seaosn[[Name]:[WHIP]], 14, FALSE),Rooke_Full_Seaosn[AVG],1)</f>
        <v>140</v>
      </c>
      <c r="P285" s="11">
        <f>_xlfn.RANK.EQ(VLOOKUP($A285,Rooke_Full_Seaosn[[Name]:[WHIP]], 15, FALSE),Rooke_Full_Seaosn[BABIP],1)</f>
        <v>146</v>
      </c>
      <c r="Q285" s="5">
        <f>_xlfn.RANK.EQ(VLOOKUP($A285,Rooke_Full_Seaosn[[Name]:[WHIP]], 16, FALSE),Rooke_Full_Seaosn[ERA],1)</f>
        <v>10</v>
      </c>
      <c r="R285" s="11">
        <f>_xlfn.RANK.EQ(VLOOKUP($A285,Rooke_Full_Seaosn[[Name]:[WHIP]], 17, FALSE),Rooke_Full_Seaosn[FIP],1)</f>
        <v>925</v>
      </c>
      <c r="S285" s="5">
        <f>_xlfn.RANK.EQ(VLOOKUP($A285,Rooke_Full_Seaosn[[Name]:[WHIP]], 18,FALSE),Rooke_Full_Seaosn[WAR],0)</f>
        <v>1290</v>
      </c>
      <c r="T285" s="5">
        <f>_xlfn.RANK.EQ(VLOOKUP($A285,Rooke_Full_Seaosn[[Name]:[WHIP]], 19, FALSE),Rooke_Full_Seaosn[WAR/162],0)</f>
        <v>1052</v>
      </c>
      <c r="U285" s="5">
        <f>_xlfn.RANK.EQ(VLOOKUP($A285,Rooke_Full_Seaosn[[Name]:[WHIP]], 20, FALSE),Rooke_Full_Seaosn[WHIP],1)</f>
        <v>701</v>
      </c>
      <c r="V2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356.76100862278832</v>
      </c>
    </row>
    <row r="286" spans="1:22" x14ac:dyDescent="0.45">
      <c r="A286" s="11" t="s">
        <v>269</v>
      </c>
      <c r="B286" s="11">
        <v>2021</v>
      </c>
      <c r="C286" s="11" t="str">
        <f>VLOOKUP(Table10[[#This Row],[Name]], Rooke_Full_Seaosn[[Name]:[Team]], 2, FALSE)</f>
        <v>CLE</v>
      </c>
      <c r="D286" s="11">
        <v>18</v>
      </c>
      <c r="E286" s="11">
        <v>18</v>
      </c>
      <c r="F286" s="12">
        <v>1</v>
      </c>
      <c r="G286" s="5">
        <f>_xlfn.RANK.EQ(VLOOKUP($A286,Rooke_Full_Seaosn[[Name]:[WHIP]], 6, FALSE),Rooke_Full_Seaosn[W],0)</f>
        <v>889</v>
      </c>
      <c r="H286" s="5">
        <f>_xlfn.RANK.EQ(VLOOKUP($A286,Rooke_Full_Seaosn[[Name]:[WHIP]], 7, FALSE),Rooke_Full_Seaosn[L],1)</f>
        <v>1209</v>
      </c>
      <c r="I286" s="11">
        <f>_xlfn.RANK.EQ(VLOOKUP($A286,Rooke_Full_Seaosn[[Name]:[WHIP]], 8, FALSE),Rooke_Full_Seaosn[SV],0)</f>
        <v>225</v>
      </c>
      <c r="J286" s="11">
        <f>_xlfn.RANK.EQ(VLOOKUP($A286,Rooke_Full_Seaosn[[Name]:[WHIP]], 9, FALSE),Rooke_Full_Seaosn[IP],0)</f>
        <v>718</v>
      </c>
      <c r="K286" s="5">
        <f>_xlfn.RANK.EQ(VLOOKUP($A286,Rooke_Full_Seaosn[[Name]:[WHIP]], 10, FALSE),Rooke_Full_Seaosn[SO],0)</f>
        <v>145</v>
      </c>
      <c r="L286" s="5">
        <f>_xlfn.RANK.EQ(VLOOKUP($A286,Rooke_Full_Seaosn[[Name]:[WHIP]], 11, FALSE),Rooke_Full_Seaosn[K/9],0)</f>
        <v>36</v>
      </c>
      <c r="M286" s="5">
        <f>_xlfn.RANK.EQ(VLOOKUP($A286,Rooke_Full_Seaosn[[Name]:[WHIP]], 12, FALSE),Rooke_Full_Seaosn[BB/9],1)</f>
        <v>1280</v>
      </c>
      <c r="N286" s="11">
        <f>_xlfn.RANK.EQ(VLOOKUP($A286,Rooke_Full_Seaosn[[Name]:[WHIP]], 13, FALSE),Rooke_Full_Seaosn[HR/9],1)</f>
        <v>1538</v>
      </c>
      <c r="O286" s="5">
        <f>_xlfn.RANK.EQ(VLOOKUP($A286,Rooke_Full_Seaosn[[Name]:[WHIP]], 14, FALSE),Rooke_Full_Seaosn[AVG],1)</f>
        <v>24</v>
      </c>
      <c r="P286" s="11">
        <f>_xlfn.RANK.EQ(VLOOKUP($A286,Rooke_Full_Seaosn[[Name]:[WHIP]], 15, FALSE),Rooke_Full_Seaosn[BABIP],1)</f>
        <v>41</v>
      </c>
      <c r="Q286" s="5">
        <f>_xlfn.RANK.EQ(VLOOKUP($A286,Rooke_Full_Seaosn[[Name]:[WHIP]], 16, FALSE),Rooke_Full_Seaosn[ERA],1)</f>
        <v>1283</v>
      </c>
      <c r="R286" s="11">
        <f>_xlfn.RANK.EQ(VLOOKUP($A286,Rooke_Full_Seaosn[[Name]:[WHIP]], 17, FALSE),Rooke_Full_Seaosn[FIP],1)</f>
        <v>1200</v>
      </c>
      <c r="S286" s="5">
        <f>_xlfn.RANK.EQ(VLOOKUP($A286,Rooke_Full_Seaosn[[Name]:[WHIP]], 18,FALSE),Rooke_Full_Seaosn[WAR],0)</f>
        <v>826</v>
      </c>
      <c r="T286" s="5">
        <f>_xlfn.RANK.EQ(VLOOKUP($A286,Rooke_Full_Seaosn[[Name]:[WHIP]], 19, FALSE),Rooke_Full_Seaosn[WAR/162],0)</f>
        <v>1022</v>
      </c>
      <c r="U286" s="5">
        <f>_xlfn.RANK.EQ(VLOOKUP($A286,Rooke_Full_Seaosn[[Name]:[WHIP]], 20, FALSE),Rooke_Full_Seaosn[WHIP],1)</f>
        <v>181</v>
      </c>
      <c r="V2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357.1705109428309</v>
      </c>
    </row>
    <row r="287" spans="1:22" x14ac:dyDescent="0.45">
      <c r="A287" s="11" t="s">
        <v>892</v>
      </c>
      <c r="B287" s="11">
        <v>1946</v>
      </c>
      <c r="C287" s="11" t="str">
        <f>VLOOKUP(Table10[[#This Row],[Name]], Rooke_Full_Seaosn[[Name]:[Team]], 2, FALSE)</f>
        <v>BSN</v>
      </c>
      <c r="D287" s="11">
        <v>15</v>
      </c>
      <c r="E287" s="11">
        <v>15</v>
      </c>
      <c r="F287" s="12">
        <v>1</v>
      </c>
      <c r="G287" s="5">
        <f>_xlfn.RANK.EQ(VLOOKUP($A287,Rooke_Full_Seaosn[[Name]:[WHIP]], 6, FALSE),Rooke_Full_Seaosn[W],0)</f>
        <v>503</v>
      </c>
      <c r="H287" s="5">
        <f>_xlfn.RANK.EQ(VLOOKUP($A287,Rooke_Full_Seaosn[[Name]:[WHIP]], 7, FALSE),Rooke_Full_Seaosn[L],1)</f>
        <v>492</v>
      </c>
      <c r="I287" s="11">
        <f>_xlfn.RANK.EQ(VLOOKUP($A287,Rooke_Full_Seaosn[[Name]:[WHIP]], 8, FALSE),Rooke_Full_Seaosn[SV],0)</f>
        <v>94</v>
      </c>
      <c r="J287" s="11">
        <f>_xlfn.RANK.EQ(VLOOKUP($A287,Rooke_Full_Seaosn[[Name]:[WHIP]], 9, FALSE),Rooke_Full_Seaosn[IP],0)</f>
        <v>631</v>
      </c>
      <c r="K287" s="5">
        <f>_xlfn.RANK.EQ(VLOOKUP($A287,Rooke_Full_Seaosn[[Name]:[WHIP]], 10, FALSE),Rooke_Full_Seaosn[SO],0)</f>
        <v>706</v>
      </c>
      <c r="L287" s="5">
        <f>_xlfn.RANK.EQ(VLOOKUP($A287,Rooke_Full_Seaosn[[Name]:[WHIP]], 11, FALSE),Rooke_Full_Seaosn[K/9],0)</f>
        <v>1039</v>
      </c>
      <c r="M287" s="5">
        <f>_xlfn.RANK.EQ(VLOOKUP($A287,Rooke_Full_Seaosn[[Name]:[WHIP]], 12, FALSE),Rooke_Full_Seaosn[BB/9],1)</f>
        <v>349</v>
      </c>
      <c r="N287" s="11">
        <f>_xlfn.RANK.EQ(VLOOKUP($A287,Rooke_Full_Seaosn[[Name]:[WHIP]], 13, FALSE),Rooke_Full_Seaosn[HR/9],1)</f>
        <v>268</v>
      </c>
      <c r="O287" s="5">
        <f>_xlfn.RANK.EQ(VLOOKUP($A287,Rooke_Full_Seaosn[[Name]:[WHIP]], 14, FALSE),Rooke_Full_Seaosn[AVG],1)</f>
        <v>219</v>
      </c>
      <c r="P287" s="11">
        <f>_xlfn.RANK.EQ(VLOOKUP($A287,Rooke_Full_Seaosn[[Name]:[WHIP]], 15, FALSE),Rooke_Full_Seaosn[BABIP],1)</f>
        <v>190</v>
      </c>
      <c r="Q287" s="5">
        <f>_xlfn.RANK.EQ(VLOOKUP($A287,Rooke_Full_Seaosn[[Name]:[WHIP]], 16, FALSE),Rooke_Full_Seaosn[ERA],1)</f>
        <v>185</v>
      </c>
      <c r="R287" s="11">
        <f>_xlfn.RANK.EQ(VLOOKUP($A287,Rooke_Full_Seaosn[[Name]:[WHIP]], 17, FALSE),Rooke_Full_Seaosn[FIP],1)</f>
        <v>76</v>
      </c>
      <c r="S287" s="5">
        <f>_xlfn.RANK.EQ(VLOOKUP($A287,Rooke_Full_Seaosn[[Name]:[WHIP]], 18,FALSE),Rooke_Full_Seaosn[WAR],0)</f>
        <v>292</v>
      </c>
      <c r="T287" s="5">
        <f>_xlfn.RANK.EQ(VLOOKUP($A287,Rooke_Full_Seaosn[[Name]:[WHIP]], 19, FALSE),Rooke_Full_Seaosn[WAR/162],0)</f>
        <v>339</v>
      </c>
      <c r="U287" s="5">
        <f>_xlfn.RANK.EQ(VLOOKUP($A287,Rooke_Full_Seaosn[[Name]:[WHIP]], 20, FALSE),Rooke_Full_Seaosn[WHIP],1)</f>
        <v>134</v>
      </c>
      <c r="V2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357.44415144211126</v>
      </c>
    </row>
    <row r="288" spans="1:22" x14ac:dyDescent="0.45">
      <c r="A288" s="11" t="s">
        <v>1360</v>
      </c>
      <c r="B288" s="11">
        <v>2006</v>
      </c>
      <c r="C288" s="11" t="str">
        <f>VLOOKUP(Table10[[#This Row],[Name]], Rooke_Full_Seaosn[[Name]:[Team]], 2, FALSE)</f>
        <v>FLA</v>
      </c>
      <c r="D288" s="11">
        <v>13</v>
      </c>
      <c r="E288" s="11">
        <v>12</v>
      </c>
      <c r="F288" s="12">
        <v>0.92307692307692313</v>
      </c>
      <c r="G288" s="5">
        <f>_xlfn.RANK.EQ(VLOOKUP($A288,Rooke_Full_Seaosn[[Name]:[WHIP]], 6, FALSE),Rooke_Full_Seaosn[W],0)</f>
        <v>174</v>
      </c>
      <c r="H288" s="5">
        <f>_xlfn.RANK.EQ(VLOOKUP($A288,Rooke_Full_Seaosn[[Name]:[WHIP]], 7, FALSE),Rooke_Full_Seaosn[L],1)</f>
        <v>1341</v>
      </c>
      <c r="I288" s="11">
        <f>_xlfn.RANK.EQ(VLOOKUP($A288,Rooke_Full_Seaosn[[Name]:[WHIP]], 8, FALSE),Rooke_Full_Seaosn[SV],0)</f>
        <v>225</v>
      </c>
      <c r="J288" s="11">
        <f>_xlfn.RANK.EQ(VLOOKUP($A288,Rooke_Full_Seaosn[[Name]:[WHIP]], 9, FALSE),Rooke_Full_Seaosn[IP],0)</f>
        <v>264</v>
      </c>
      <c r="K288" s="5">
        <f>_xlfn.RANK.EQ(VLOOKUP($A288,Rooke_Full_Seaosn[[Name]:[WHIP]], 10, FALSE),Rooke_Full_Seaosn[SO],0)</f>
        <v>43</v>
      </c>
      <c r="L288" s="5">
        <f>_xlfn.RANK.EQ(VLOOKUP($A288,Rooke_Full_Seaosn[[Name]:[WHIP]], 11, FALSE),Rooke_Full_Seaosn[K/9],0)</f>
        <v>180</v>
      </c>
      <c r="M288" s="5">
        <f>_xlfn.RANK.EQ(VLOOKUP($A288,Rooke_Full_Seaosn[[Name]:[WHIP]], 12, FALSE),Rooke_Full_Seaosn[BB/9],1)</f>
        <v>1079</v>
      </c>
      <c r="N288" s="11">
        <f>_xlfn.RANK.EQ(VLOOKUP($A288,Rooke_Full_Seaosn[[Name]:[WHIP]], 13, FALSE),Rooke_Full_Seaosn[HR/9],1)</f>
        <v>1206</v>
      </c>
      <c r="O288" s="5">
        <f>_xlfn.RANK.EQ(VLOOKUP($A288,Rooke_Full_Seaosn[[Name]:[WHIP]], 14, FALSE),Rooke_Full_Seaosn[AVG],1)</f>
        <v>377</v>
      </c>
      <c r="P288" s="11">
        <f>_xlfn.RANK.EQ(VLOOKUP($A288,Rooke_Full_Seaosn[[Name]:[WHIP]], 15, FALSE),Rooke_Full_Seaosn[BABIP],1)</f>
        <v>761</v>
      </c>
      <c r="Q288" s="5">
        <f>_xlfn.RANK.EQ(VLOOKUP($A288,Rooke_Full_Seaosn[[Name]:[WHIP]], 16, FALSE),Rooke_Full_Seaosn[ERA],1)</f>
        <v>782</v>
      </c>
      <c r="R288" s="11">
        <f>_xlfn.RANK.EQ(VLOOKUP($A288,Rooke_Full_Seaosn[[Name]:[WHIP]], 17, FALSE),Rooke_Full_Seaosn[FIP],1)</f>
        <v>905</v>
      </c>
      <c r="S288" s="5">
        <f>_xlfn.RANK.EQ(VLOOKUP($A288,Rooke_Full_Seaosn[[Name]:[WHIP]], 18,FALSE),Rooke_Full_Seaosn[WAR],0)</f>
        <v>229</v>
      </c>
      <c r="T288" s="5">
        <f>_xlfn.RANK.EQ(VLOOKUP($A288,Rooke_Full_Seaosn[[Name]:[WHIP]], 19, FALSE),Rooke_Full_Seaosn[WAR/162],0)</f>
        <v>490</v>
      </c>
      <c r="U288" s="5">
        <f>_xlfn.RANK.EQ(VLOOKUP($A288,Rooke_Full_Seaosn[[Name]:[WHIP]], 20, FALSE),Rooke_Full_Seaosn[WHIP],1)</f>
        <v>534</v>
      </c>
      <c r="V2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357.83773433264258</v>
      </c>
    </row>
    <row r="289" spans="1:22" x14ac:dyDescent="0.45">
      <c r="A289" s="11" t="s">
        <v>1198</v>
      </c>
      <c r="B289" s="11">
        <v>1995</v>
      </c>
      <c r="C289" s="11" t="str">
        <f>VLOOKUP(Table10[[#This Row],[Name]], Rooke_Full_Seaosn[[Name]:[Team]], 2, FALSE)</f>
        <v>MON</v>
      </c>
      <c r="D289" s="11">
        <v>15</v>
      </c>
      <c r="E289" s="11">
        <v>15</v>
      </c>
      <c r="F289" s="12">
        <v>1</v>
      </c>
      <c r="G289" s="5">
        <f>_xlfn.RANK.EQ(VLOOKUP($A289,Rooke_Full_Seaosn[[Name]:[WHIP]], 6, FALSE),Rooke_Full_Seaosn[W],0)</f>
        <v>320</v>
      </c>
      <c r="H289" s="5">
        <f>_xlfn.RANK.EQ(VLOOKUP($A289,Rooke_Full_Seaosn[[Name]:[WHIP]], 7, FALSE),Rooke_Full_Seaosn[L],1)</f>
        <v>1060</v>
      </c>
      <c r="I289" s="11">
        <f>_xlfn.RANK.EQ(VLOOKUP($A289,Rooke_Full_Seaosn[[Name]:[WHIP]], 8, FALSE),Rooke_Full_Seaosn[SV],0)</f>
        <v>225</v>
      </c>
      <c r="J289" s="11">
        <f>_xlfn.RANK.EQ(VLOOKUP($A289,Rooke_Full_Seaosn[[Name]:[WHIP]], 9, FALSE),Rooke_Full_Seaosn[IP],0)</f>
        <v>551</v>
      </c>
      <c r="K289" s="5">
        <f>_xlfn.RANK.EQ(VLOOKUP($A289,Rooke_Full_Seaosn[[Name]:[WHIP]], 10, FALSE),Rooke_Full_Seaosn[SO],0)</f>
        <v>321</v>
      </c>
      <c r="L289" s="5">
        <f>_xlfn.RANK.EQ(VLOOKUP($A289,Rooke_Full_Seaosn[[Name]:[WHIP]], 11, FALSE),Rooke_Full_Seaosn[K/9],0)</f>
        <v>457</v>
      </c>
      <c r="M289" s="5">
        <f>_xlfn.RANK.EQ(VLOOKUP($A289,Rooke_Full_Seaosn[[Name]:[WHIP]], 12, FALSE),Rooke_Full_Seaosn[BB/9],1)</f>
        <v>51</v>
      </c>
      <c r="N289" s="11">
        <f>_xlfn.RANK.EQ(VLOOKUP($A289,Rooke_Full_Seaosn[[Name]:[WHIP]], 13, FALSE),Rooke_Full_Seaosn[HR/9],1)</f>
        <v>1190</v>
      </c>
      <c r="O289" s="5">
        <f>_xlfn.RANK.EQ(VLOOKUP($A289,Rooke_Full_Seaosn[[Name]:[WHIP]], 14, FALSE),Rooke_Full_Seaosn[AVG],1)</f>
        <v>776</v>
      </c>
      <c r="P289" s="11">
        <f>_xlfn.RANK.EQ(VLOOKUP($A289,Rooke_Full_Seaosn[[Name]:[WHIP]], 15, FALSE),Rooke_Full_Seaosn[BABIP],1)</f>
        <v>906</v>
      </c>
      <c r="Q289" s="5">
        <f>_xlfn.RANK.EQ(VLOOKUP($A289,Rooke_Full_Seaosn[[Name]:[WHIP]], 16, FALSE),Rooke_Full_Seaosn[ERA],1)</f>
        <v>577</v>
      </c>
      <c r="R289" s="11">
        <f>_xlfn.RANK.EQ(VLOOKUP($A289,Rooke_Full_Seaosn[[Name]:[WHIP]], 17, FALSE),Rooke_Full_Seaosn[FIP],1)</f>
        <v>548</v>
      </c>
      <c r="S289" s="5">
        <f>_xlfn.RANK.EQ(VLOOKUP($A289,Rooke_Full_Seaosn[[Name]:[WHIP]], 18,FALSE),Rooke_Full_Seaosn[WAR],0)</f>
        <v>332</v>
      </c>
      <c r="T289" s="5">
        <f>_xlfn.RANK.EQ(VLOOKUP($A289,Rooke_Full_Seaosn[[Name]:[WHIP]], 19, FALSE),Rooke_Full_Seaosn[WAR/162],0)</f>
        <v>356</v>
      </c>
      <c r="U289" s="5">
        <f>_xlfn.RANK.EQ(VLOOKUP($A289,Rooke_Full_Seaosn[[Name]:[WHIP]], 20, FALSE),Rooke_Full_Seaosn[WHIP],1)</f>
        <v>259</v>
      </c>
      <c r="V2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358.20963504840535</v>
      </c>
    </row>
    <row r="290" spans="1:22" x14ac:dyDescent="0.45">
      <c r="A290" s="11" t="s">
        <v>890</v>
      </c>
      <c r="B290" s="11">
        <v>1939</v>
      </c>
      <c r="C290" s="11" t="str">
        <f>VLOOKUP(Table10[[#This Row],[Name]], Rooke_Full_Seaosn[[Name]:[Team]], 2, FALSE)</f>
        <v>BRO</v>
      </c>
      <c r="D290" s="11">
        <v>20</v>
      </c>
      <c r="E290" s="11">
        <v>16</v>
      </c>
      <c r="F290" s="12">
        <v>0.8</v>
      </c>
      <c r="G290" s="5">
        <f>_xlfn.RANK.EQ(VLOOKUP($A290,Rooke_Full_Seaosn[[Name]:[WHIP]], 6, FALSE),Rooke_Full_Seaosn[W],0)</f>
        <v>65</v>
      </c>
      <c r="H290" s="5">
        <f>_xlfn.RANK.EQ(VLOOKUP($A290,Rooke_Full_Seaosn[[Name]:[WHIP]], 7, FALSE),Rooke_Full_Seaosn[L],1)</f>
        <v>1341</v>
      </c>
      <c r="I290" s="11">
        <f>_xlfn.RANK.EQ(VLOOKUP($A290,Rooke_Full_Seaosn[[Name]:[WHIP]], 8, FALSE),Rooke_Full_Seaosn[SV],0)</f>
        <v>94</v>
      </c>
      <c r="J290" s="11">
        <f>_xlfn.RANK.EQ(VLOOKUP($A290,Rooke_Full_Seaosn[[Name]:[WHIP]], 9, FALSE),Rooke_Full_Seaosn[IP],0)</f>
        <v>69</v>
      </c>
      <c r="K290" s="5">
        <f>_xlfn.RANK.EQ(VLOOKUP($A290,Rooke_Full_Seaosn[[Name]:[WHIP]], 10, FALSE),Rooke_Full_Seaosn[SO],0)</f>
        <v>528</v>
      </c>
      <c r="L290" s="5">
        <f>_xlfn.RANK.EQ(VLOOKUP($A290,Rooke_Full_Seaosn[[Name]:[WHIP]], 11, FALSE),Rooke_Full_Seaosn[K/9],0)</f>
        <v>1512</v>
      </c>
      <c r="M290" s="5">
        <f>_xlfn.RANK.EQ(VLOOKUP($A290,Rooke_Full_Seaosn[[Name]:[WHIP]], 12, FALSE),Rooke_Full_Seaosn[BB/9],1)</f>
        <v>152</v>
      </c>
      <c r="N290" s="11">
        <f>_xlfn.RANK.EQ(VLOOKUP($A290,Rooke_Full_Seaosn[[Name]:[WHIP]], 13, FALSE),Rooke_Full_Seaosn[HR/9],1)</f>
        <v>379</v>
      </c>
      <c r="O290" s="5">
        <f>_xlfn.RANK.EQ(VLOOKUP($A290,Rooke_Full_Seaosn[[Name]:[WHIP]], 14, FALSE),Rooke_Full_Seaosn[AVG],1)</f>
        <v>755</v>
      </c>
      <c r="P290" s="11">
        <f>_xlfn.RANK.EQ(VLOOKUP($A290,Rooke_Full_Seaosn[[Name]:[WHIP]], 15, FALSE),Rooke_Full_Seaosn[BABIP],1)</f>
        <v>475</v>
      </c>
      <c r="Q290" s="5">
        <f>_xlfn.RANK.EQ(VLOOKUP($A290,Rooke_Full_Seaosn[[Name]:[WHIP]], 16, FALSE),Rooke_Full_Seaosn[ERA],1)</f>
        <v>182</v>
      </c>
      <c r="R290" s="11">
        <f>_xlfn.RANK.EQ(VLOOKUP($A290,Rooke_Full_Seaosn[[Name]:[WHIP]], 17, FALSE),Rooke_Full_Seaosn[FIP],1)</f>
        <v>545</v>
      </c>
      <c r="S290" s="5">
        <f>_xlfn.RANK.EQ(VLOOKUP($A290,Rooke_Full_Seaosn[[Name]:[WHIP]], 18,FALSE),Rooke_Full_Seaosn[WAR],0)</f>
        <v>125</v>
      </c>
      <c r="T290" s="5">
        <f>_xlfn.RANK.EQ(VLOOKUP($A290,Rooke_Full_Seaosn[[Name]:[WHIP]], 19, FALSE),Rooke_Full_Seaosn[WAR/162],0)</f>
        <v>539</v>
      </c>
      <c r="U290" s="5">
        <f>_xlfn.RANK.EQ(VLOOKUP($A290,Rooke_Full_Seaosn[[Name]:[WHIP]], 20, FALSE),Rooke_Full_Seaosn[WHIP],1)</f>
        <v>356</v>
      </c>
      <c r="V2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358.28931374539229</v>
      </c>
    </row>
    <row r="291" spans="1:22" x14ac:dyDescent="0.45">
      <c r="A291" s="11" t="s">
        <v>1135</v>
      </c>
      <c r="B291" s="11">
        <v>2011</v>
      </c>
      <c r="C291" s="11" t="str">
        <f>VLOOKUP(Table10[[#This Row],[Name]], Rooke_Full_Seaosn[[Name]:[Team]], 2, FALSE)</f>
        <v>ARI</v>
      </c>
      <c r="D291" s="11">
        <v>32</v>
      </c>
      <c r="E291" s="11">
        <v>32</v>
      </c>
      <c r="F291" s="12">
        <v>1</v>
      </c>
      <c r="G291" s="5">
        <f>_xlfn.RANK.EQ(VLOOKUP($A291,Rooke_Full_Seaosn[[Name]:[WHIP]], 6, FALSE),Rooke_Full_Seaosn[W],0)</f>
        <v>401</v>
      </c>
      <c r="H291" s="5">
        <f>_xlfn.RANK.EQ(VLOOKUP($A291,Rooke_Full_Seaosn[[Name]:[WHIP]], 7, FALSE),Rooke_Full_Seaosn[L],1)</f>
        <v>1341</v>
      </c>
      <c r="I291" s="11">
        <f>_xlfn.RANK.EQ(VLOOKUP($A291,Rooke_Full_Seaosn[[Name]:[WHIP]], 8, FALSE),Rooke_Full_Seaosn[SV],0)</f>
        <v>225</v>
      </c>
      <c r="J291" s="11">
        <f>_xlfn.RANK.EQ(VLOOKUP($A291,Rooke_Full_Seaosn[[Name]:[WHIP]], 9, FALSE),Rooke_Full_Seaosn[IP],0)</f>
        <v>516</v>
      </c>
      <c r="K291" s="5">
        <f>_xlfn.RANK.EQ(VLOOKUP($A291,Rooke_Full_Seaosn[[Name]:[WHIP]], 10, FALSE),Rooke_Full_Seaosn[SO],0)</f>
        <v>423</v>
      </c>
      <c r="L291" s="5">
        <f>_xlfn.RANK.EQ(VLOOKUP($A291,Rooke_Full_Seaosn[[Name]:[WHIP]], 11, FALSE),Rooke_Full_Seaosn[K/9],0)</f>
        <v>734</v>
      </c>
      <c r="M291" s="5">
        <f>_xlfn.RANK.EQ(VLOOKUP($A291,Rooke_Full_Seaosn[[Name]:[WHIP]], 12, FALSE),Rooke_Full_Seaosn[BB/9],1)</f>
        <v>52</v>
      </c>
      <c r="N291" s="11">
        <f>_xlfn.RANK.EQ(VLOOKUP($A291,Rooke_Full_Seaosn[[Name]:[WHIP]], 13, FALSE),Rooke_Full_Seaosn[HR/9],1)</f>
        <v>1072</v>
      </c>
      <c r="O291" s="5">
        <f>_xlfn.RANK.EQ(VLOOKUP($A291,Rooke_Full_Seaosn[[Name]:[WHIP]], 14, FALSE),Rooke_Full_Seaosn[AVG],1)</f>
        <v>429</v>
      </c>
      <c r="P291" s="11">
        <f>_xlfn.RANK.EQ(VLOOKUP($A291,Rooke_Full_Seaosn[[Name]:[WHIP]], 15, FALSE),Rooke_Full_Seaosn[BABIP],1)</f>
        <v>345</v>
      </c>
      <c r="Q291" s="5">
        <f>_xlfn.RANK.EQ(VLOOKUP($A291,Rooke_Full_Seaosn[[Name]:[WHIP]], 16, FALSE),Rooke_Full_Seaosn[ERA],1)</f>
        <v>503</v>
      </c>
      <c r="R291" s="11">
        <f>_xlfn.RANK.EQ(VLOOKUP($A291,Rooke_Full_Seaosn[[Name]:[WHIP]], 17, FALSE),Rooke_Full_Seaosn[FIP],1)</f>
        <v>559</v>
      </c>
      <c r="S291" s="5">
        <f>_xlfn.RANK.EQ(VLOOKUP($A291,Rooke_Full_Seaosn[[Name]:[WHIP]], 18,FALSE),Rooke_Full_Seaosn[WAR],0)</f>
        <v>400</v>
      </c>
      <c r="T291" s="5">
        <f>_xlfn.RANK.EQ(VLOOKUP($A291,Rooke_Full_Seaosn[[Name]:[WHIP]], 19, FALSE),Rooke_Full_Seaosn[WAR/162],0)</f>
        <v>494</v>
      </c>
      <c r="U291" s="5">
        <f>_xlfn.RANK.EQ(VLOOKUP($A291,Rooke_Full_Seaosn[[Name]:[WHIP]], 20, FALSE),Rooke_Full_Seaosn[WHIP],1)</f>
        <v>97</v>
      </c>
      <c r="V2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359.35168641600666</v>
      </c>
    </row>
    <row r="292" spans="1:22" x14ac:dyDescent="0.45">
      <c r="A292" s="11" t="s">
        <v>822</v>
      </c>
      <c r="B292" s="11">
        <v>1963</v>
      </c>
      <c r="C292" s="11" t="str">
        <f>VLOOKUP(Table10[[#This Row],[Name]], Rooke_Full_Seaosn[[Name]:[Team]], 2, FALSE)</f>
        <v>MIL</v>
      </c>
      <c r="D292" s="11">
        <v>20</v>
      </c>
      <c r="E292" s="11">
        <v>17</v>
      </c>
      <c r="F292" s="12">
        <v>0.85</v>
      </c>
      <c r="G292" s="5">
        <f>_xlfn.RANK.EQ(VLOOKUP($A292,Rooke_Full_Seaosn[[Name]:[WHIP]], 6, FALSE),Rooke_Full_Seaosn[W],0)</f>
        <v>889</v>
      </c>
      <c r="H292" s="5">
        <f>_xlfn.RANK.EQ(VLOOKUP($A292,Rooke_Full_Seaosn[[Name]:[WHIP]], 7, FALSE),Rooke_Full_Seaosn[L],1)</f>
        <v>885</v>
      </c>
      <c r="I292" s="11">
        <f>_xlfn.RANK.EQ(VLOOKUP($A292,Rooke_Full_Seaosn[[Name]:[WHIP]], 8, FALSE),Rooke_Full_Seaosn[SV],0)</f>
        <v>225</v>
      </c>
      <c r="J292" s="11">
        <f>_xlfn.RANK.EQ(VLOOKUP($A292,Rooke_Full_Seaosn[[Name]:[WHIP]], 9, FALSE),Rooke_Full_Seaosn[IP],0)</f>
        <v>714</v>
      </c>
      <c r="K292" s="5">
        <f>_xlfn.RANK.EQ(VLOOKUP($A292,Rooke_Full_Seaosn[[Name]:[WHIP]], 10, FALSE),Rooke_Full_Seaosn[SO],0)</f>
        <v>619</v>
      </c>
      <c r="L292" s="5">
        <f>_xlfn.RANK.EQ(VLOOKUP($A292,Rooke_Full_Seaosn[[Name]:[WHIP]], 11, FALSE),Rooke_Full_Seaosn[K/9],0)</f>
        <v>791</v>
      </c>
      <c r="M292" s="5">
        <f>_xlfn.RANK.EQ(VLOOKUP($A292,Rooke_Full_Seaosn[[Name]:[WHIP]], 12, FALSE),Rooke_Full_Seaosn[BB/9],1)</f>
        <v>220</v>
      </c>
      <c r="N292" s="11">
        <f>_xlfn.RANK.EQ(VLOOKUP($A292,Rooke_Full_Seaosn[[Name]:[WHIP]], 13, FALSE),Rooke_Full_Seaosn[HR/9],1)</f>
        <v>517</v>
      </c>
      <c r="O292" s="5">
        <f>_xlfn.RANK.EQ(VLOOKUP($A292,Rooke_Full_Seaosn[[Name]:[WHIP]], 14, FALSE),Rooke_Full_Seaosn[AVG],1)</f>
        <v>263</v>
      </c>
      <c r="P292" s="11">
        <f>_xlfn.RANK.EQ(VLOOKUP($A292,Rooke_Full_Seaosn[[Name]:[WHIP]], 15, FALSE),Rooke_Full_Seaosn[BABIP],1)</f>
        <v>292</v>
      </c>
      <c r="Q292" s="5">
        <f>_xlfn.RANK.EQ(VLOOKUP($A292,Rooke_Full_Seaosn[[Name]:[WHIP]], 16, FALSE),Rooke_Full_Seaosn[ERA],1)</f>
        <v>87</v>
      </c>
      <c r="R292" s="11">
        <f>_xlfn.RANK.EQ(VLOOKUP($A292,Rooke_Full_Seaosn[[Name]:[WHIP]], 17, FALSE),Rooke_Full_Seaosn[FIP],1)</f>
        <v>80</v>
      </c>
      <c r="S292" s="5">
        <f>_xlfn.RANK.EQ(VLOOKUP($A292,Rooke_Full_Seaosn[[Name]:[WHIP]], 18,FALSE),Rooke_Full_Seaosn[WAR],0)</f>
        <v>509</v>
      </c>
      <c r="T292" s="5">
        <f>_xlfn.RANK.EQ(VLOOKUP($A292,Rooke_Full_Seaosn[[Name]:[WHIP]], 19, FALSE),Rooke_Full_Seaosn[WAR/162],0)</f>
        <v>416</v>
      </c>
      <c r="U292" s="5">
        <f>_xlfn.RANK.EQ(VLOOKUP($A292,Rooke_Full_Seaosn[[Name]:[WHIP]], 20, FALSE),Rooke_Full_Seaosn[WHIP],1)</f>
        <v>88</v>
      </c>
      <c r="V2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359.57572362920803</v>
      </c>
    </row>
    <row r="293" spans="1:22" x14ac:dyDescent="0.45">
      <c r="A293" s="11" t="s">
        <v>1137</v>
      </c>
      <c r="B293" s="11">
        <v>1929</v>
      </c>
      <c r="C293" s="11" t="str">
        <f>VLOOKUP(Table10[[#This Row],[Name]], Rooke_Full_Seaosn[[Name]:[Team]], 2, FALSE)</f>
        <v>CLE</v>
      </c>
      <c r="D293" s="11">
        <v>36</v>
      </c>
      <c r="E293" s="11">
        <v>30</v>
      </c>
      <c r="F293" s="12">
        <v>0.83333333333333337</v>
      </c>
      <c r="G293" s="5">
        <f>_xlfn.RANK.EQ(VLOOKUP($A293,Rooke_Full_Seaosn[[Name]:[WHIP]], 6, FALSE),Rooke_Full_Seaosn[W],0)</f>
        <v>2</v>
      </c>
      <c r="H293" s="5">
        <f>_xlfn.RANK.EQ(VLOOKUP($A293,Rooke_Full_Seaosn[[Name]:[WHIP]], 7, FALSE),Rooke_Full_Seaosn[L],1)</f>
        <v>1341</v>
      </c>
      <c r="I293" s="11">
        <f>_xlfn.RANK.EQ(VLOOKUP($A293,Rooke_Full_Seaosn[[Name]:[WHIP]], 8, FALSE),Rooke_Full_Seaosn[SV],0)</f>
        <v>2</v>
      </c>
      <c r="J293" s="11">
        <f>_xlfn.RANK.EQ(VLOOKUP($A293,Rooke_Full_Seaosn[[Name]:[WHIP]], 9, FALSE),Rooke_Full_Seaosn[IP],0)</f>
        <v>43</v>
      </c>
      <c r="K293" s="5">
        <f>_xlfn.RANK.EQ(VLOOKUP($A293,Rooke_Full_Seaosn[[Name]:[WHIP]], 10, FALSE),Rooke_Full_Seaosn[SO],0)</f>
        <v>326</v>
      </c>
      <c r="L293" s="5">
        <f>_xlfn.RANK.EQ(VLOOKUP($A293,Rooke_Full_Seaosn[[Name]:[WHIP]], 11, FALSE),Rooke_Full_Seaosn[K/9],0)</f>
        <v>1354</v>
      </c>
      <c r="M293" s="5">
        <f>_xlfn.RANK.EQ(VLOOKUP($A293,Rooke_Full_Seaosn[[Name]:[WHIP]], 12, FALSE),Rooke_Full_Seaosn[BB/9],1)</f>
        <v>1217</v>
      </c>
      <c r="N293" s="11">
        <f>_xlfn.RANK.EQ(VLOOKUP($A293,Rooke_Full_Seaosn[[Name]:[WHIP]], 13, FALSE),Rooke_Full_Seaosn[HR/9],1)</f>
        <v>98</v>
      </c>
      <c r="O293" s="5">
        <f>_xlfn.RANK.EQ(VLOOKUP($A293,Rooke_Full_Seaosn[[Name]:[WHIP]], 14, FALSE),Rooke_Full_Seaosn[AVG],1)</f>
        <v>1119</v>
      </c>
      <c r="P293" s="11">
        <f>_xlfn.RANK.EQ(VLOOKUP($A293,Rooke_Full_Seaosn[[Name]:[WHIP]], 15, FALSE),Rooke_Full_Seaosn[BABIP],1)</f>
        <v>1098</v>
      </c>
      <c r="Q293" s="5">
        <f>_xlfn.RANK.EQ(VLOOKUP($A293,Rooke_Full_Seaosn[[Name]:[WHIP]], 16, FALSE),Rooke_Full_Seaosn[ERA],1)</f>
        <v>506</v>
      </c>
      <c r="R293" s="11">
        <f>_xlfn.RANK.EQ(VLOOKUP($A293,Rooke_Full_Seaosn[[Name]:[WHIP]], 17, FALSE),Rooke_Full_Seaosn[FIP],1)</f>
        <v>789</v>
      </c>
      <c r="S293" s="5">
        <f>_xlfn.RANK.EQ(VLOOKUP($A293,Rooke_Full_Seaosn[[Name]:[WHIP]], 18,FALSE),Rooke_Full_Seaosn[WAR],0)</f>
        <v>78</v>
      </c>
      <c r="T293" s="5">
        <f>_xlfn.RANK.EQ(VLOOKUP($A293,Rooke_Full_Seaosn[[Name]:[WHIP]], 19, FALSE),Rooke_Full_Seaosn[WAR/162],0)</f>
        <v>487</v>
      </c>
      <c r="U293" s="5">
        <f>_xlfn.RANK.EQ(VLOOKUP($A293,Rooke_Full_Seaosn[[Name]:[WHIP]], 20, FALSE),Rooke_Full_Seaosn[WHIP],1)</f>
        <v>1202</v>
      </c>
      <c r="V2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360.66950608935247</v>
      </c>
    </row>
    <row r="294" spans="1:22" x14ac:dyDescent="0.45">
      <c r="A294" s="11" t="s">
        <v>906</v>
      </c>
      <c r="B294" s="11">
        <v>1994</v>
      </c>
      <c r="C294" s="11" t="str">
        <f>VLOOKUP(Table10[[#This Row],[Name]], Rooke_Full_Seaosn[[Name]:[Team]], 2, FALSE)</f>
        <v>SDP</v>
      </c>
      <c r="D294" s="11">
        <v>7</v>
      </c>
      <c r="E294" s="11">
        <v>6</v>
      </c>
      <c r="F294" s="12">
        <v>0.8571428571428571</v>
      </c>
      <c r="G294" s="5">
        <f>_xlfn.RANK.EQ(VLOOKUP($A294,Rooke_Full_Seaosn[[Name]:[WHIP]], 6, FALSE),Rooke_Full_Seaosn[W],0)</f>
        <v>401</v>
      </c>
      <c r="H294" s="5">
        <f>_xlfn.RANK.EQ(VLOOKUP($A294,Rooke_Full_Seaosn[[Name]:[WHIP]], 7, FALSE),Rooke_Full_Seaosn[L],1)</f>
        <v>695</v>
      </c>
      <c r="I294" s="11">
        <f>_xlfn.RANK.EQ(VLOOKUP($A294,Rooke_Full_Seaosn[[Name]:[WHIP]], 8, FALSE),Rooke_Full_Seaosn[SV],0)</f>
        <v>225</v>
      </c>
      <c r="J294" s="11">
        <f>_xlfn.RANK.EQ(VLOOKUP($A294,Rooke_Full_Seaosn[[Name]:[WHIP]], 9, FALSE),Rooke_Full_Seaosn[IP],0)</f>
        <v>781</v>
      </c>
      <c r="K294" s="5">
        <f>_xlfn.RANK.EQ(VLOOKUP($A294,Rooke_Full_Seaosn[[Name]:[WHIP]], 10, FALSE),Rooke_Full_Seaosn[SO],0)</f>
        <v>810</v>
      </c>
      <c r="L294" s="5">
        <f>_xlfn.RANK.EQ(VLOOKUP($A294,Rooke_Full_Seaosn[[Name]:[WHIP]], 11, FALSE),Rooke_Full_Seaosn[K/9],0)</f>
        <v>957</v>
      </c>
      <c r="M294" s="5">
        <f>_xlfn.RANK.EQ(VLOOKUP($A294,Rooke_Full_Seaosn[[Name]:[WHIP]], 12, FALSE),Rooke_Full_Seaosn[BB/9],1)</f>
        <v>263</v>
      </c>
      <c r="N294" s="11">
        <f>_xlfn.RANK.EQ(VLOOKUP($A294,Rooke_Full_Seaosn[[Name]:[WHIP]], 13, FALSE),Rooke_Full_Seaosn[HR/9],1)</f>
        <v>472</v>
      </c>
      <c r="O294" s="5">
        <f>_xlfn.RANK.EQ(VLOOKUP($A294,Rooke_Full_Seaosn[[Name]:[WHIP]], 14, FALSE),Rooke_Full_Seaosn[AVG],1)</f>
        <v>418</v>
      </c>
      <c r="P294" s="11">
        <f>_xlfn.RANK.EQ(VLOOKUP($A294,Rooke_Full_Seaosn[[Name]:[WHIP]], 15, FALSE),Rooke_Full_Seaosn[BABIP],1)</f>
        <v>439</v>
      </c>
      <c r="Q294" s="5">
        <f>_xlfn.RANK.EQ(VLOOKUP($A294,Rooke_Full_Seaosn[[Name]:[WHIP]], 16, FALSE),Rooke_Full_Seaosn[ERA],1)</f>
        <v>202</v>
      </c>
      <c r="R294" s="11">
        <f>_xlfn.RANK.EQ(VLOOKUP($A294,Rooke_Full_Seaosn[[Name]:[WHIP]], 17, FALSE),Rooke_Full_Seaosn[FIP],1)</f>
        <v>485</v>
      </c>
      <c r="S294" s="5">
        <f>_xlfn.RANK.EQ(VLOOKUP($A294,Rooke_Full_Seaosn[[Name]:[WHIP]], 18,FALSE),Rooke_Full_Seaosn[WAR],0)</f>
        <v>364</v>
      </c>
      <c r="T294" s="5">
        <f>_xlfn.RANK.EQ(VLOOKUP($A294,Rooke_Full_Seaosn[[Name]:[WHIP]], 19, FALSE),Rooke_Full_Seaosn[WAR/162],0)</f>
        <v>124</v>
      </c>
      <c r="U294" s="5">
        <f>_xlfn.RANK.EQ(VLOOKUP($A294,Rooke_Full_Seaosn[[Name]:[WHIP]], 20, FALSE),Rooke_Full_Seaosn[WHIP],1)</f>
        <v>180</v>
      </c>
      <c r="V2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362.31015828141074</v>
      </c>
    </row>
    <row r="295" spans="1:22" x14ac:dyDescent="0.45">
      <c r="A295" s="11" t="s">
        <v>370</v>
      </c>
      <c r="B295" s="11">
        <v>2012</v>
      </c>
      <c r="C295" s="11" t="str">
        <f>VLOOKUP(Table10[[#This Row],[Name]], Rooke_Full_Seaosn[[Name]:[Team]], 2, FALSE)</f>
        <v>DET</v>
      </c>
      <c r="D295" s="11">
        <v>10</v>
      </c>
      <c r="E295" s="11">
        <v>7</v>
      </c>
      <c r="F295" s="12">
        <v>0.7</v>
      </c>
      <c r="G295" s="5">
        <f>_xlfn.RANK.EQ(VLOOKUP($A295,Rooke_Full_Seaosn[[Name]:[WHIP]], 6, FALSE),Rooke_Full_Seaosn[W],0)</f>
        <v>1054</v>
      </c>
      <c r="H295" s="5">
        <f>_xlfn.RANK.EQ(VLOOKUP($A295,Rooke_Full_Seaosn[[Name]:[WHIP]], 7, FALSE),Rooke_Full_Seaosn[L],1)</f>
        <v>147</v>
      </c>
      <c r="I295" s="11">
        <f>_xlfn.RANK.EQ(VLOOKUP($A295,Rooke_Full_Seaosn[[Name]:[WHIP]], 8, FALSE),Rooke_Full_Seaosn[SV],0)</f>
        <v>225</v>
      </c>
      <c r="J295" s="11">
        <f>_xlfn.RANK.EQ(VLOOKUP($A295,Rooke_Full_Seaosn[[Name]:[WHIP]], 9, FALSE),Rooke_Full_Seaosn[IP],0)</f>
        <v>921</v>
      </c>
      <c r="K295" s="5">
        <f>_xlfn.RANK.EQ(VLOOKUP($A295,Rooke_Full_Seaosn[[Name]:[WHIP]], 10, FALSE),Rooke_Full_Seaosn[SO],0)</f>
        <v>433</v>
      </c>
      <c r="L295" s="5">
        <f>_xlfn.RANK.EQ(VLOOKUP($A295,Rooke_Full_Seaosn[[Name]:[WHIP]], 11, FALSE),Rooke_Full_Seaosn[K/9],0)</f>
        <v>170</v>
      </c>
      <c r="M295" s="5">
        <f>_xlfn.RANK.EQ(VLOOKUP($A295,Rooke_Full_Seaosn[[Name]:[WHIP]], 12, FALSE),Rooke_Full_Seaosn[BB/9],1)</f>
        <v>290</v>
      </c>
      <c r="N295" s="11">
        <f>_xlfn.RANK.EQ(VLOOKUP($A295,Rooke_Full_Seaosn[[Name]:[WHIP]], 13, FALSE),Rooke_Full_Seaosn[HR/9],1)</f>
        <v>1196</v>
      </c>
      <c r="O295" s="5">
        <f>_xlfn.RANK.EQ(VLOOKUP($A295,Rooke_Full_Seaosn[[Name]:[WHIP]], 14, FALSE),Rooke_Full_Seaosn[AVG],1)</f>
        <v>506</v>
      </c>
      <c r="P295" s="11">
        <f>_xlfn.RANK.EQ(VLOOKUP($A295,Rooke_Full_Seaosn[[Name]:[WHIP]], 15, FALSE),Rooke_Full_Seaosn[BABIP],1)</f>
        <v>968</v>
      </c>
      <c r="Q295" s="5">
        <f>_xlfn.RANK.EQ(VLOOKUP($A295,Rooke_Full_Seaosn[[Name]:[WHIP]], 16, FALSE),Rooke_Full_Seaosn[ERA],1)</f>
        <v>628</v>
      </c>
      <c r="R295" s="11">
        <f>_xlfn.RANK.EQ(VLOOKUP($A295,Rooke_Full_Seaosn[[Name]:[WHIP]], 17, FALSE),Rooke_Full_Seaosn[FIP],1)</f>
        <v>449</v>
      </c>
      <c r="S295" s="5">
        <f>_xlfn.RANK.EQ(VLOOKUP($A295,Rooke_Full_Seaosn[[Name]:[WHIP]], 18,FALSE),Rooke_Full_Seaosn[WAR],0)</f>
        <v>445</v>
      </c>
      <c r="T295" s="5">
        <f>_xlfn.RANK.EQ(VLOOKUP($A295,Rooke_Full_Seaosn[[Name]:[WHIP]], 19, FALSE),Rooke_Full_Seaosn[WAR/162],0)</f>
        <v>301</v>
      </c>
      <c r="U295" s="5">
        <f>_xlfn.RANK.EQ(VLOOKUP($A295,Rooke_Full_Seaosn[[Name]:[WHIP]], 20, FALSE),Rooke_Full_Seaosn[WHIP],1)</f>
        <v>281</v>
      </c>
      <c r="V2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362.84703185111243</v>
      </c>
    </row>
    <row r="296" spans="1:22" x14ac:dyDescent="0.45">
      <c r="A296" s="11" t="s">
        <v>1406</v>
      </c>
      <c r="B296" s="11">
        <v>2014</v>
      </c>
      <c r="C296" s="11" t="str">
        <f>VLOOKUP(Table10[[#This Row],[Name]], Rooke_Full_Seaosn[[Name]:[Team]], 2, FALSE)</f>
        <v>TBR</v>
      </c>
      <c r="D296" s="11">
        <v>6</v>
      </c>
      <c r="E296" s="11">
        <v>6</v>
      </c>
      <c r="F296" s="12">
        <v>1</v>
      </c>
      <c r="G296" s="5">
        <f>_xlfn.RANK.EQ(VLOOKUP($A296,Rooke_Full_Seaosn[[Name]:[WHIP]], 6, FALSE),Rooke_Full_Seaosn[W],0)</f>
        <v>244</v>
      </c>
      <c r="H296" s="5">
        <f>_xlfn.RANK.EQ(VLOOKUP($A296,Rooke_Full_Seaosn[[Name]:[WHIP]], 7, FALSE),Rooke_Full_Seaosn[L],1)</f>
        <v>1574</v>
      </c>
      <c r="I296" s="11">
        <f>_xlfn.RANK.EQ(VLOOKUP($A296,Rooke_Full_Seaosn[[Name]:[WHIP]], 8, FALSE),Rooke_Full_Seaosn[SV],0)</f>
        <v>225</v>
      </c>
      <c r="J296" s="11">
        <f>_xlfn.RANK.EQ(VLOOKUP($A296,Rooke_Full_Seaosn[[Name]:[WHIP]], 9, FALSE),Rooke_Full_Seaosn[IP],0)</f>
        <v>341</v>
      </c>
      <c r="K296" s="5">
        <f>_xlfn.RANK.EQ(VLOOKUP($A296,Rooke_Full_Seaosn[[Name]:[WHIP]], 10, FALSE),Rooke_Full_Seaosn[SO],0)</f>
        <v>28</v>
      </c>
      <c r="L296" s="5">
        <f>_xlfn.RANK.EQ(VLOOKUP($A296,Rooke_Full_Seaosn[[Name]:[WHIP]], 11, FALSE),Rooke_Full_Seaosn[K/9],0)</f>
        <v>82</v>
      </c>
      <c r="M296" s="5">
        <f>_xlfn.RANK.EQ(VLOOKUP($A296,Rooke_Full_Seaosn[[Name]:[WHIP]], 12, FALSE),Rooke_Full_Seaosn[BB/9],1)</f>
        <v>708</v>
      </c>
      <c r="N296" s="11">
        <f>_xlfn.RANK.EQ(VLOOKUP($A296,Rooke_Full_Seaosn[[Name]:[WHIP]], 13, FALSE),Rooke_Full_Seaosn[HR/9],1)</f>
        <v>1123</v>
      </c>
      <c r="O296" s="5">
        <f>_xlfn.RANK.EQ(VLOOKUP($A296,Rooke_Full_Seaosn[[Name]:[WHIP]], 14, FALSE),Rooke_Full_Seaosn[AVG],1)</f>
        <v>425</v>
      </c>
      <c r="P296" s="11">
        <f>_xlfn.RANK.EQ(VLOOKUP($A296,Rooke_Full_Seaosn[[Name]:[WHIP]], 15, FALSE),Rooke_Full_Seaosn[BABIP],1)</f>
        <v>1082</v>
      </c>
      <c r="Q296" s="5">
        <f>_xlfn.RANK.EQ(VLOOKUP($A296,Rooke_Full_Seaosn[[Name]:[WHIP]], 16, FALSE),Rooke_Full_Seaosn[ERA],1)</f>
        <v>835</v>
      </c>
      <c r="R296" s="11">
        <f>_xlfn.RANK.EQ(VLOOKUP($A296,Rooke_Full_Seaosn[[Name]:[WHIP]], 17, FALSE),Rooke_Full_Seaosn[FIP],1)</f>
        <v>434</v>
      </c>
      <c r="S296" s="5">
        <f>_xlfn.RANK.EQ(VLOOKUP($A296,Rooke_Full_Seaosn[[Name]:[WHIP]], 18,FALSE),Rooke_Full_Seaosn[WAR],0)</f>
        <v>465</v>
      </c>
      <c r="T296" s="5">
        <f>_xlfn.RANK.EQ(VLOOKUP($A296,Rooke_Full_Seaosn[[Name]:[WHIP]], 19, FALSE),Rooke_Full_Seaosn[WAR/162],0)</f>
        <v>830</v>
      </c>
      <c r="U296" s="5">
        <f>_xlfn.RANK.EQ(VLOOKUP($A296,Rooke_Full_Seaosn[[Name]:[WHIP]], 20, FALSE),Rooke_Full_Seaosn[WHIP],1)</f>
        <v>474</v>
      </c>
      <c r="V2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363.72943569843477</v>
      </c>
    </row>
    <row r="297" spans="1:22" x14ac:dyDescent="0.45">
      <c r="A297" s="11" t="s">
        <v>985</v>
      </c>
      <c r="B297" s="11">
        <v>2001</v>
      </c>
      <c r="C297" s="11" t="str">
        <f>VLOOKUP(Table10[[#This Row],[Name]], Rooke_Full_Seaosn[[Name]:[Team]], 2, FALSE)</f>
        <v>SDP</v>
      </c>
      <c r="D297" s="11">
        <v>11</v>
      </c>
      <c r="E297" s="11">
        <v>11</v>
      </c>
      <c r="F297" s="12">
        <v>1</v>
      </c>
      <c r="G297" s="5">
        <f>_xlfn.RANK.EQ(VLOOKUP($A297,Rooke_Full_Seaosn[[Name]:[WHIP]], 6, FALSE),Rooke_Full_Seaosn[W],0)</f>
        <v>889</v>
      </c>
      <c r="H297" s="5">
        <f>_xlfn.RANK.EQ(VLOOKUP($A297,Rooke_Full_Seaosn[[Name]:[WHIP]], 7, FALSE),Rooke_Full_Seaosn[L],1)</f>
        <v>492</v>
      </c>
      <c r="I297" s="11">
        <f>_xlfn.RANK.EQ(VLOOKUP($A297,Rooke_Full_Seaosn[[Name]:[WHIP]], 8, FALSE),Rooke_Full_Seaosn[SV],0)</f>
        <v>225</v>
      </c>
      <c r="J297" s="11">
        <f>_xlfn.RANK.EQ(VLOOKUP($A297,Rooke_Full_Seaosn[[Name]:[WHIP]], 9, FALSE),Rooke_Full_Seaosn[IP],0)</f>
        <v>889</v>
      </c>
      <c r="K297" s="5">
        <f>_xlfn.RANK.EQ(VLOOKUP($A297,Rooke_Full_Seaosn[[Name]:[WHIP]], 10, FALSE),Rooke_Full_Seaosn[SO],0)</f>
        <v>619</v>
      </c>
      <c r="L297" s="5">
        <f>_xlfn.RANK.EQ(VLOOKUP($A297,Rooke_Full_Seaosn[[Name]:[WHIP]], 11, FALSE),Rooke_Full_Seaosn[K/9],0)</f>
        <v>483</v>
      </c>
      <c r="M297" s="5">
        <f>_xlfn.RANK.EQ(VLOOKUP($A297,Rooke_Full_Seaosn[[Name]:[WHIP]], 12, FALSE),Rooke_Full_Seaosn[BB/9],1)</f>
        <v>297</v>
      </c>
      <c r="N297" s="11">
        <f>_xlfn.RANK.EQ(VLOOKUP($A297,Rooke_Full_Seaosn[[Name]:[WHIP]], 13, FALSE),Rooke_Full_Seaosn[HR/9],1)</f>
        <v>662</v>
      </c>
      <c r="O297" s="5">
        <f>_xlfn.RANK.EQ(VLOOKUP($A297,Rooke_Full_Seaosn[[Name]:[WHIP]], 14, FALSE),Rooke_Full_Seaosn[AVG],1)</f>
        <v>394</v>
      </c>
      <c r="P297" s="11">
        <f>_xlfn.RANK.EQ(VLOOKUP($A297,Rooke_Full_Seaosn[[Name]:[WHIP]], 15, FALSE),Rooke_Full_Seaosn[BABIP],1)</f>
        <v>618</v>
      </c>
      <c r="Q297" s="5">
        <f>_xlfn.RANK.EQ(VLOOKUP($A297,Rooke_Full_Seaosn[[Name]:[WHIP]], 16, FALSE),Rooke_Full_Seaosn[ERA],1)</f>
        <v>306</v>
      </c>
      <c r="R297" s="11">
        <f>_xlfn.RANK.EQ(VLOOKUP($A297,Rooke_Full_Seaosn[[Name]:[WHIP]], 17, FALSE),Rooke_Full_Seaosn[FIP],1)</f>
        <v>302</v>
      </c>
      <c r="S297" s="5">
        <f>_xlfn.RANK.EQ(VLOOKUP($A297,Rooke_Full_Seaosn[[Name]:[WHIP]], 18,FALSE),Rooke_Full_Seaosn[WAR],0)</f>
        <v>376</v>
      </c>
      <c r="T297" s="5">
        <f>_xlfn.RANK.EQ(VLOOKUP($A297,Rooke_Full_Seaosn[[Name]:[WHIP]], 19, FALSE),Rooke_Full_Seaosn[WAR/162],0)</f>
        <v>113</v>
      </c>
      <c r="U297" s="5">
        <f>_xlfn.RANK.EQ(VLOOKUP($A297,Rooke_Full_Seaosn[[Name]:[WHIP]], 20, FALSE),Rooke_Full_Seaosn[WHIP],1)</f>
        <v>212</v>
      </c>
      <c r="V2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365.18092894916134</v>
      </c>
    </row>
    <row r="298" spans="1:22" x14ac:dyDescent="0.45">
      <c r="A298" s="11" t="s">
        <v>824</v>
      </c>
      <c r="B298" s="11">
        <v>1976</v>
      </c>
      <c r="C298" s="11" t="str">
        <f>VLOOKUP(Table10[[#This Row],[Name]], Rooke_Full_Seaosn[[Name]:[Team]], 2, FALSE)</f>
        <v>CAL</v>
      </c>
      <c r="D298" s="11">
        <v>28</v>
      </c>
      <c r="E298" s="11">
        <v>28</v>
      </c>
      <c r="F298" s="12">
        <v>1</v>
      </c>
      <c r="G298" s="5">
        <f>_xlfn.RANK.EQ(VLOOKUP($A298,Rooke_Full_Seaosn[[Name]:[WHIP]], 6, FALSE),Rooke_Full_Seaosn[W],0)</f>
        <v>610</v>
      </c>
      <c r="H298" s="5">
        <f>_xlfn.RANK.EQ(VLOOKUP($A298,Rooke_Full_Seaosn[[Name]:[WHIP]], 7, FALSE),Rooke_Full_Seaosn[L],1)</f>
        <v>45</v>
      </c>
      <c r="I298" s="11">
        <f>_xlfn.RANK.EQ(VLOOKUP($A298,Rooke_Full_Seaosn[[Name]:[WHIP]], 8, FALSE),Rooke_Full_Seaosn[SV],0)</f>
        <v>225</v>
      </c>
      <c r="J298" s="11">
        <f>_xlfn.RANK.EQ(VLOOKUP($A298,Rooke_Full_Seaosn[[Name]:[WHIP]], 9, FALSE),Rooke_Full_Seaosn[IP],0)</f>
        <v>778</v>
      </c>
      <c r="K298" s="5">
        <f>_xlfn.RANK.EQ(VLOOKUP($A298,Rooke_Full_Seaosn[[Name]:[WHIP]], 10, FALSE),Rooke_Full_Seaosn[SO],0)</f>
        <v>1425</v>
      </c>
      <c r="L298" s="5">
        <f>_xlfn.RANK.EQ(VLOOKUP($A298,Rooke_Full_Seaosn[[Name]:[WHIP]], 11, FALSE),Rooke_Full_Seaosn[K/9],0)</f>
        <v>1581</v>
      </c>
      <c r="M298" s="5">
        <f>_xlfn.RANK.EQ(VLOOKUP($A298,Rooke_Full_Seaosn[[Name]:[WHIP]], 12, FALSE),Rooke_Full_Seaosn[BB/9],1)</f>
        <v>219</v>
      </c>
      <c r="N298" s="11">
        <f>_xlfn.RANK.EQ(VLOOKUP($A298,Rooke_Full_Seaosn[[Name]:[WHIP]], 13, FALSE),Rooke_Full_Seaosn[HR/9],1)</f>
        <v>86</v>
      </c>
      <c r="O298" s="5">
        <f>_xlfn.RANK.EQ(VLOOKUP($A298,Rooke_Full_Seaosn[[Name]:[WHIP]], 14, FALSE),Rooke_Full_Seaosn[AVG],1)</f>
        <v>598</v>
      </c>
      <c r="P298" s="11">
        <f>_xlfn.RANK.EQ(VLOOKUP($A298,Rooke_Full_Seaosn[[Name]:[WHIP]], 15, FALSE),Rooke_Full_Seaosn[BABIP],1)</f>
        <v>419</v>
      </c>
      <c r="Q298" s="5">
        <f>_xlfn.RANK.EQ(VLOOKUP($A298,Rooke_Full_Seaosn[[Name]:[WHIP]], 16, FALSE),Rooke_Full_Seaosn[ERA],1)</f>
        <v>90</v>
      </c>
      <c r="R298" s="11">
        <f>_xlfn.RANK.EQ(VLOOKUP($A298,Rooke_Full_Seaosn[[Name]:[WHIP]], 17, FALSE),Rooke_Full_Seaosn[FIP],1)</f>
        <v>192</v>
      </c>
      <c r="S298" s="5">
        <f>_xlfn.RANK.EQ(VLOOKUP($A298,Rooke_Full_Seaosn[[Name]:[WHIP]], 18,FALSE),Rooke_Full_Seaosn[WAR],0)</f>
        <v>631</v>
      </c>
      <c r="T298" s="5">
        <f>_xlfn.RANK.EQ(VLOOKUP($A298,Rooke_Full_Seaosn[[Name]:[WHIP]], 19, FALSE),Rooke_Full_Seaosn[WAR/162],0)</f>
        <v>346</v>
      </c>
      <c r="U298" s="5">
        <f>_xlfn.RANK.EQ(VLOOKUP($A298,Rooke_Full_Seaosn[[Name]:[WHIP]], 20, FALSE),Rooke_Full_Seaosn[WHIP],1)</f>
        <v>283</v>
      </c>
      <c r="V2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367.58423623012192</v>
      </c>
    </row>
    <row r="299" spans="1:22" x14ac:dyDescent="0.45">
      <c r="A299" s="11" t="s">
        <v>1258</v>
      </c>
      <c r="B299" s="11">
        <v>2020</v>
      </c>
      <c r="C299" s="11" t="str">
        <f>VLOOKUP(Table10[[#This Row],[Name]], Rooke_Full_Seaosn[[Name]:[Team]], 2, FALSE)</f>
        <v>OAK</v>
      </c>
      <c r="D299" s="11">
        <v>14</v>
      </c>
      <c r="E299" s="11">
        <v>14</v>
      </c>
      <c r="F299" s="12">
        <v>1</v>
      </c>
      <c r="G299" s="5">
        <f>_xlfn.RANK.EQ(VLOOKUP($A299,Rooke_Full_Seaosn[[Name]:[WHIP]], 6, FALSE),Rooke_Full_Seaosn[W],0)</f>
        <v>1282</v>
      </c>
      <c r="H299" s="5">
        <f>_xlfn.RANK.EQ(VLOOKUP($A299,Rooke_Full_Seaosn[[Name]:[WHIP]], 7, FALSE),Rooke_Full_Seaosn[L],1)</f>
        <v>45</v>
      </c>
      <c r="I299" s="11">
        <f>_xlfn.RANK.EQ(VLOOKUP($A299,Rooke_Full_Seaosn[[Name]:[WHIP]], 8, FALSE),Rooke_Full_Seaosn[SV],0)</f>
        <v>225</v>
      </c>
      <c r="J299" s="11">
        <f>_xlfn.RANK.EQ(VLOOKUP($A299,Rooke_Full_Seaosn[[Name]:[WHIP]], 9, FALSE),Rooke_Full_Seaosn[IP],0)</f>
        <v>1620</v>
      </c>
      <c r="K299" s="5">
        <f>_xlfn.RANK.EQ(VLOOKUP($A299,Rooke_Full_Seaosn[[Name]:[WHIP]], 10, FALSE),Rooke_Full_Seaosn[SO],0)</f>
        <v>996</v>
      </c>
      <c r="L299" s="5">
        <f>_xlfn.RANK.EQ(VLOOKUP($A299,Rooke_Full_Seaosn[[Name]:[WHIP]], 11, FALSE),Rooke_Full_Seaosn[K/9],0)</f>
        <v>70</v>
      </c>
      <c r="M299" s="5">
        <f>_xlfn.RANK.EQ(VLOOKUP($A299,Rooke_Full_Seaosn[[Name]:[WHIP]], 12, FALSE),Rooke_Full_Seaosn[BB/9],1)</f>
        <v>111</v>
      </c>
      <c r="N299" s="11">
        <f>_xlfn.RANK.EQ(VLOOKUP($A299,Rooke_Full_Seaosn[[Name]:[WHIP]], 13, FALSE),Rooke_Full_Seaosn[HR/9],1)</f>
        <v>1545</v>
      </c>
      <c r="O299" s="5">
        <f>_xlfn.RANK.EQ(VLOOKUP($A299,Rooke_Full_Seaosn[[Name]:[WHIP]], 14, FALSE),Rooke_Full_Seaosn[AVG],1)</f>
        <v>808</v>
      </c>
      <c r="P299" s="11">
        <f>_xlfn.RANK.EQ(VLOOKUP($A299,Rooke_Full_Seaosn[[Name]:[WHIP]], 15, FALSE),Rooke_Full_Seaosn[BABIP],1)</f>
        <v>1317</v>
      </c>
      <c r="Q299" s="5">
        <f>_xlfn.RANK.EQ(VLOOKUP($A299,Rooke_Full_Seaosn[[Name]:[WHIP]], 16, FALSE),Rooke_Full_Seaosn[ERA],1)</f>
        <v>659</v>
      </c>
      <c r="R299" s="11">
        <f>_xlfn.RANK.EQ(VLOOKUP($A299,Rooke_Full_Seaosn[[Name]:[WHIP]], 17, FALSE),Rooke_Full_Seaosn[FIP],1)</f>
        <v>899</v>
      </c>
      <c r="S299" s="5">
        <f>_xlfn.RANK.EQ(VLOOKUP($A299,Rooke_Full_Seaosn[[Name]:[WHIP]], 18,FALSE),Rooke_Full_Seaosn[WAR],0)</f>
        <v>1110</v>
      </c>
      <c r="T299" s="5">
        <f>_xlfn.RANK.EQ(VLOOKUP($A299,Rooke_Full_Seaosn[[Name]:[WHIP]], 19, FALSE),Rooke_Full_Seaosn[WAR/162],0)</f>
        <v>589</v>
      </c>
      <c r="U299" s="5">
        <f>_xlfn.RANK.EQ(VLOOKUP($A299,Rooke_Full_Seaosn[[Name]:[WHIP]], 20, FALSE),Rooke_Full_Seaosn[WHIP],1)</f>
        <v>297</v>
      </c>
      <c r="V2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368.49130061687458</v>
      </c>
    </row>
    <row r="300" spans="1:22" x14ac:dyDescent="0.45">
      <c r="A300" s="11" t="s">
        <v>1231</v>
      </c>
      <c r="B300" s="11">
        <v>2022</v>
      </c>
      <c r="C300" s="11" t="str">
        <f>VLOOKUP(Table10[[#This Row],[Name]], Rooke_Full_Seaosn[[Name]:[Team]], 2, FALSE)</f>
        <v>LAA</v>
      </c>
      <c r="D300" s="11">
        <v>34</v>
      </c>
      <c r="E300" s="11">
        <v>22</v>
      </c>
      <c r="F300" s="12">
        <v>0.6470588235294118</v>
      </c>
      <c r="G300" s="5">
        <f>_xlfn.RANK.EQ(VLOOKUP($A300,Rooke_Full_Seaosn[[Name]:[WHIP]], 6, FALSE),Rooke_Full_Seaosn[W],0)</f>
        <v>610</v>
      </c>
      <c r="H300" s="5">
        <f>_xlfn.RANK.EQ(VLOOKUP($A300,Rooke_Full_Seaosn[[Name]:[WHIP]], 7, FALSE),Rooke_Full_Seaosn[L],1)</f>
        <v>695</v>
      </c>
      <c r="I300" s="11">
        <f>_xlfn.RANK.EQ(VLOOKUP($A300,Rooke_Full_Seaosn[[Name]:[WHIP]], 8, FALSE),Rooke_Full_Seaosn[SV],0)</f>
        <v>225</v>
      </c>
      <c r="J300" s="11">
        <f>_xlfn.RANK.EQ(VLOOKUP($A300,Rooke_Full_Seaosn[[Name]:[WHIP]], 9, FALSE),Rooke_Full_Seaosn[IP],0)</f>
        <v>598</v>
      </c>
      <c r="K300" s="5">
        <f>_xlfn.RANK.EQ(VLOOKUP($A300,Rooke_Full_Seaosn[[Name]:[WHIP]], 10, FALSE),Rooke_Full_Seaosn[SO],0)</f>
        <v>189</v>
      </c>
      <c r="L300" s="5">
        <f>_xlfn.RANK.EQ(VLOOKUP($A300,Rooke_Full_Seaosn[[Name]:[WHIP]], 11, FALSE),Rooke_Full_Seaosn[K/9],0)</f>
        <v>148</v>
      </c>
      <c r="M300" s="5">
        <f>_xlfn.RANK.EQ(VLOOKUP($A300,Rooke_Full_Seaosn[[Name]:[WHIP]], 12, FALSE),Rooke_Full_Seaosn[BB/9],1)</f>
        <v>742</v>
      </c>
      <c r="N300" s="11">
        <f>_xlfn.RANK.EQ(VLOOKUP($A300,Rooke_Full_Seaosn[[Name]:[WHIP]], 13, FALSE),Rooke_Full_Seaosn[HR/9],1)</f>
        <v>906</v>
      </c>
      <c r="O300" s="5">
        <f>_xlfn.RANK.EQ(VLOOKUP($A300,Rooke_Full_Seaosn[[Name]:[WHIP]], 14, FALSE),Rooke_Full_Seaosn[AVG],1)</f>
        <v>246</v>
      </c>
      <c r="P300" s="11">
        <f>_xlfn.RANK.EQ(VLOOKUP($A300,Rooke_Full_Seaosn[[Name]:[WHIP]], 15, FALSE),Rooke_Full_Seaosn[BABIP],1)</f>
        <v>698</v>
      </c>
      <c r="Q300" s="5">
        <f>_xlfn.RANK.EQ(VLOOKUP($A300,Rooke_Full_Seaosn[[Name]:[WHIP]], 16, FALSE),Rooke_Full_Seaosn[ERA],1)</f>
        <v>616</v>
      </c>
      <c r="R300" s="11">
        <f>_xlfn.RANK.EQ(VLOOKUP($A300,Rooke_Full_Seaosn[[Name]:[WHIP]], 17, FALSE),Rooke_Full_Seaosn[FIP],1)</f>
        <v>463</v>
      </c>
      <c r="S300" s="5">
        <f>_xlfn.RANK.EQ(VLOOKUP($A300,Rooke_Full_Seaosn[[Name]:[WHIP]], 18,FALSE),Rooke_Full_Seaosn[WAR],0)</f>
        <v>314</v>
      </c>
      <c r="T300" s="5">
        <f>_xlfn.RANK.EQ(VLOOKUP($A300,Rooke_Full_Seaosn[[Name]:[WHIP]], 19, FALSE),Rooke_Full_Seaosn[WAR/162],0)</f>
        <v>401</v>
      </c>
      <c r="U300" s="5">
        <f>_xlfn.RANK.EQ(VLOOKUP($A300,Rooke_Full_Seaosn[[Name]:[WHIP]], 20, FALSE),Rooke_Full_Seaosn[WHIP],1)</f>
        <v>276</v>
      </c>
      <c r="V3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368.63290494438365</v>
      </c>
    </row>
    <row r="301" spans="1:22" x14ac:dyDescent="0.45">
      <c r="A301" s="11" t="s">
        <v>1177</v>
      </c>
      <c r="B301" s="11">
        <v>2015</v>
      </c>
      <c r="C301" s="11" t="str">
        <f>VLOOKUP(Table10[[#This Row],[Name]], Rooke_Full_Seaosn[[Name]:[Team]], 2, FALSE)</f>
        <v>MIA</v>
      </c>
      <c r="D301" s="11">
        <v>21</v>
      </c>
      <c r="E301" s="11">
        <v>21</v>
      </c>
      <c r="F301" s="12">
        <v>1</v>
      </c>
      <c r="G301" s="5">
        <f>_xlfn.RANK.EQ(VLOOKUP($A301,Rooke_Full_Seaosn[[Name]:[WHIP]], 6, FALSE),Rooke_Full_Seaosn[W],0)</f>
        <v>1054</v>
      </c>
      <c r="H301" s="5">
        <f>_xlfn.RANK.EQ(VLOOKUP($A301,Rooke_Full_Seaosn[[Name]:[WHIP]], 7, FALSE),Rooke_Full_Seaosn[L],1)</f>
        <v>7</v>
      </c>
      <c r="I301" s="11">
        <f>_xlfn.RANK.EQ(VLOOKUP($A301,Rooke_Full_Seaosn[[Name]:[WHIP]], 8, FALSE),Rooke_Full_Seaosn[SV],0)</f>
        <v>225</v>
      </c>
      <c r="J301" s="11">
        <f>_xlfn.RANK.EQ(VLOOKUP($A301,Rooke_Full_Seaosn[[Name]:[WHIP]], 9, FALSE),Rooke_Full_Seaosn[IP],0)</f>
        <v>1434</v>
      </c>
      <c r="K301" s="5">
        <f>_xlfn.RANK.EQ(VLOOKUP($A301,Rooke_Full_Seaosn[[Name]:[WHIP]], 10, FALSE),Rooke_Full_Seaosn[SO],0)</f>
        <v>917</v>
      </c>
      <c r="L301" s="5">
        <f>_xlfn.RANK.EQ(VLOOKUP($A301,Rooke_Full_Seaosn[[Name]:[WHIP]], 11, FALSE),Rooke_Full_Seaosn[K/9],0)</f>
        <v>155</v>
      </c>
      <c r="M301" s="5">
        <f>_xlfn.RANK.EQ(VLOOKUP($A301,Rooke_Full_Seaosn[[Name]:[WHIP]], 12, FALSE),Rooke_Full_Seaosn[BB/9],1)</f>
        <v>547</v>
      </c>
      <c r="N301" s="11">
        <f>_xlfn.RANK.EQ(VLOOKUP($A301,Rooke_Full_Seaosn[[Name]:[WHIP]], 13, FALSE),Rooke_Full_Seaosn[HR/9],1)</f>
        <v>926</v>
      </c>
      <c r="O301" s="5">
        <f>_xlfn.RANK.EQ(VLOOKUP($A301,Rooke_Full_Seaosn[[Name]:[WHIP]], 14, FALSE),Rooke_Full_Seaosn[AVG],1)</f>
        <v>1003</v>
      </c>
      <c r="P301" s="11">
        <f>_xlfn.RANK.EQ(VLOOKUP($A301,Rooke_Full_Seaosn[[Name]:[WHIP]], 15, FALSE),Rooke_Full_Seaosn[BABIP],1)</f>
        <v>1516</v>
      </c>
      <c r="Q301" s="5">
        <f>_xlfn.RANK.EQ(VLOOKUP($A301,Rooke_Full_Seaosn[[Name]:[WHIP]], 16, FALSE),Rooke_Full_Seaosn[ERA],1)</f>
        <v>553</v>
      </c>
      <c r="R301" s="11">
        <f>_xlfn.RANK.EQ(VLOOKUP($A301,Rooke_Full_Seaosn[[Name]:[WHIP]], 17, FALSE),Rooke_Full_Seaosn[FIP],1)</f>
        <v>376</v>
      </c>
      <c r="S301" s="5">
        <f>_xlfn.RANK.EQ(VLOOKUP($A301,Rooke_Full_Seaosn[[Name]:[WHIP]], 18,FALSE),Rooke_Full_Seaosn[WAR],0)</f>
        <v>788</v>
      </c>
      <c r="T301" s="5">
        <f>_xlfn.RANK.EQ(VLOOKUP($A301,Rooke_Full_Seaosn[[Name]:[WHIP]], 19, FALSE),Rooke_Full_Seaosn[WAR/162],0)</f>
        <v>270</v>
      </c>
      <c r="U301" s="5">
        <f>_xlfn.RANK.EQ(VLOOKUP($A301,Rooke_Full_Seaosn[[Name]:[WHIP]], 20, FALSE),Rooke_Full_Seaosn[WHIP],1)</f>
        <v>686</v>
      </c>
      <c r="V3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368.71152881792818</v>
      </c>
    </row>
    <row r="302" spans="1:22" x14ac:dyDescent="0.45">
      <c r="A302" s="11" t="s">
        <v>876</v>
      </c>
      <c r="B302" s="11">
        <v>1921</v>
      </c>
      <c r="C302" s="11" t="str">
        <f>VLOOKUP(Table10[[#This Row],[Name]], Rooke_Full_Seaosn[[Name]:[Team]], 2, FALSE)</f>
        <v>PIT</v>
      </c>
      <c r="D302" s="11">
        <v>18</v>
      </c>
      <c r="E302" s="11">
        <v>18</v>
      </c>
      <c r="F302" s="12">
        <v>1</v>
      </c>
      <c r="G302" s="5">
        <f>_xlfn.RANK.EQ(VLOOKUP($A302,Rooke_Full_Seaosn[[Name]:[WHIP]], 6, FALSE),Rooke_Full_Seaosn[W],0)</f>
        <v>401</v>
      </c>
      <c r="H302" s="5">
        <f>_xlfn.RANK.EQ(VLOOKUP($A302,Rooke_Full_Seaosn[[Name]:[WHIP]], 7, FALSE),Rooke_Full_Seaosn[L],1)</f>
        <v>885</v>
      </c>
      <c r="I302" s="11">
        <f>_xlfn.RANK.EQ(VLOOKUP($A302,Rooke_Full_Seaosn[[Name]:[WHIP]], 8, FALSE),Rooke_Full_Seaosn[SV],0)</f>
        <v>225</v>
      </c>
      <c r="J302" s="11">
        <f>_xlfn.RANK.EQ(VLOOKUP($A302,Rooke_Full_Seaosn[[Name]:[WHIP]], 9, FALSE),Rooke_Full_Seaosn[IP],0)</f>
        <v>490</v>
      </c>
      <c r="K302" s="5">
        <f>_xlfn.RANK.EQ(VLOOKUP($A302,Rooke_Full_Seaosn[[Name]:[WHIP]], 10, FALSE),Rooke_Full_Seaosn[SO],0)</f>
        <v>996</v>
      </c>
      <c r="L302" s="5">
        <f>_xlfn.RANK.EQ(VLOOKUP($A302,Rooke_Full_Seaosn[[Name]:[WHIP]], 11, FALSE),Rooke_Full_Seaosn[K/9],0)</f>
        <v>1480</v>
      </c>
      <c r="M302" s="5">
        <f>_xlfn.RANK.EQ(VLOOKUP($A302,Rooke_Full_Seaosn[[Name]:[WHIP]], 12, FALSE),Rooke_Full_Seaosn[BB/9],1)</f>
        <v>125</v>
      </c>
      <c r="N302" s="11">
        <f>_xlfn.RANK.EQ(VLOOKUP($A302,Rooke_Full_Seaosn[[Name]:[WHIP]], 13, FALSE),Rooke_Full_Seaosn[HR/9],1)</f>
        <v>55</v>
      </c>
      <c r="O302" s="5">
        <f>_xlfn.RANK.EQ(VLOOKUP($A302,Rooke_Full_Seaosn[[Name]:[WHIP]], 14, FALSE),Rooke_Full_Seaosn[AVG],1)</f>
        <v>607</v>
      </c>
      <c r="P302" s="11">
        <f>_xlfn.RANK.EQ(VLOOKUP($A302,Rooke_Full_Seaosn[[Name]:[WHIP]], 15, FALSE),Rooke_Full_Seaosn[BABIP],1)</f>
        <v>549</v>
      </c>
      <c r="Q302" s="5">
        <f>_xlfn.RANK.EQ(VLOOKUP($A302,Rooke_Full_Seaosn[[Name]:[WHIP]], 16, FALSE),Rooke_Full_Seaosn[ERA],1)</f>
        <v>164</v>
      </c>
      <c r="R302" s="11">
        <f>_xlfn.RANK.EQ(VLOOKUP($A302,Rooke_Full_Seaosn[[Name]:[WHIP]], 17, FALSE),Rooke_Full_Seaosn[FIP],1)</f>
        <v>210</v>
      </c>
      <c r="S302" s="5">
        <f>_xlfn.RANK.EQ(VLOOKUP($A302,Rooke_Full_Seaosn[[Name]:[WHIP]], 18,FALSE),Rooke_Full_Seaosn[WAR],0)</f>
        <v>263</v>
      </c>
      <c r="T302" s="5">
        <f>_xlfn.RANK.EQ(VLOOKUP($A302,Rooke_Full_Seaosn[[Name]:[WHIP]], 19, FALSE),Rooke_Full_Seaosn[WAR/162],0)</f>
        <v>198</v>
      </c>
      <c r="U302" s="5">
        <f>_xlfn.RANK.EQ(VLOOKUP($A302,Rooke_Full_Seaosn[[Name]:[WHIP]], 20, FALSE),Rooke_Full_Seaosn[WHIP],1)</f>
        <v>137</v>
      </c>
      <c r="V3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368.7137007462419</v>
      </c>
    </row>
    <row r="303" spans="1:22" x14ac:dyDescent="0.45">
      <c r="A303" s="11" t="s">
        <v>87</v>
      </c>
      <c r="B303" s="11">
        <v>1989</v>
      </c>
      <c r="C303" s="11" t="str">
        <f>VLOOKUP(Table10[[#This Row],[Name]], Rooke_Full_Seaosn[[Name]:[Team]], 2, FALSE)</f>
        <v>SDP</v>
      </c>
      <c r="D303" s="11">
        <v>10</v>
      </c>
      <c r="E303" s="11">
        <v>10</v>
      </c>
      <c r="F303" s="12">
        <v>1</v>
      </c>
      <c r="G303" s="5">
        <f>_xlfn.RANK.EQ(VLOOKUP($A303,Rooke_Full_Seaosn[[Name]:[WHIP]], 6, FALSE),Rooke_Full_Seaosn[W],0)</f>
        <v>735</v>
      </c>
      <c r="H303" s="5">
        <f>_xlfn.RANK.EQ(VLOOKUP($A303,Rooke_Full_Seaosn[[Name]:[WHIP]], 7, FALSE),Rooke_Full_Seaosn[L],1)</f>
        <v>147</v>
      </c>
      <c r="I303" s="11">
        <f>_xlfn.RANK.EQ(VLOOKUP($A303,Rooke_Full_Seaosn[[Name]:[WHIP]], 8, FALSE),Rooke_Full_Seaosn[SV],0)</f>
        <v>225</v>
      </c>
      <c r="J303" s="11">
        <f>_xlfn.RANK.EQ(VLOOKUP($A303,Rooke_Full_Seaosn[[Name]:[WHIP]], 9, FALSE),Rooke_Full_Seaosn[IP],0)</f>
        <v>1314</v>
      </c>
      <c r="K303" s="5">
        <f>_xlfn.RANK.EQ(VLOOKUP($A303,Rooke_Full_Seaosn[[Name]:[WHIP]], 10, FALSE),Rooke_Full_Seaosn[SO],0)</f>
        <v>725</v>
      </c>
      <c r="L303" s="5">
        <f>_xlfn.RANK.EQ(VLOOKUP($A303,Rooke_Full_Seaosn[[Name]:[WHIP]], 11, FALSE),Rooke_Full_Seaosn[K/9],0)</f>
        <v>111</v>
      </c>
      <c r="M303" s="5">
        <f>_xlfn.RANK.EQ(VLOOKUP($A303,Rooke_Full_Seaosn[[Name]:[WHIP]], 12, FALSE),Rooke_Full_Seaosn[BB/9],1)</f>
        <v>1285</v>
      </c>
      <c r="N303" s="11">
        <f>_xlfn.RANK.EQ(VLOOKUP($A303,Rooke_Full_Seaosn[[Name]:[WHIP]], 13, FALSE),Rooke_Full_Seaosn[HR/9],1)</f>
        <v>962</v>
      </c>
      <c r="O303" s="5">
        <f>_xlfn.RANK.EQ(VLOOKUP($A303,Rooke_Full_Seaosn[[Name]:[WHIP]], 14, FALSE),Rooke_Full_Seaosn[AVG],1)</f>
        <v>70</v>
      </c>
      <c r="P303" s="11">
        <f>_xlfn.RANK.EQ(VLOOKUP($A303,Rooke_Full_Seaosn[[Name]:[WHIP]], 15, FALSE),Rooke_Full_Seaosn[BABIP],1)</f>
        <v>215</v>
      </c>
      <c r="Q303" s="5">
        <f>_xlfn.RANK.EQ(VLOOKUP($A303,Rooke_Full_Seaosn[[Name]:[WHIP]], 16, FALSE),Rooke_Full_Seaosn[ERA],1)</f>
        <v>454</v>
      </c>
      <c r="R303" s="11">
        <f>_xlfn.RANK.EQ(VLOOKUP($A303,Rooke_Full_Seaosn[[Name]:[WHIP]], 17, FALSE),Rooke_Full_Seaosn[FIP],1)</f>
        <v>321</v>
      </c>
      <c r="S303" s="5">
        <f>_xlfn.RANK.EQ(VLOOKUP($A303,Rooke_Full_Seaosn[[Name]:[WHIP]], 18,FALSE),Rooke_Full_Seaosn[WAR],0)</f>
        <v>966</v>
      </c>
      <c r="T303" s="5">
        <f>_xlfn.RANK.EQ(VLOOKUP($A303,Rooke_Full_Seaosn[[Name]:[WHIP]], 19, FALSE),Rooke_Full_Seaosn[WAR/162],0)</f>
        <v>425</v>
      </c>
      <c r="U303" s="5">
        <f>_xlfn.RANK.EQ(VLOOKUP($A303,Rooke_Full_Seaosn[[Name]:[WHIP]], 20, FALSE),Rooke_Full_Seaosn[WHIP],1)</f>
        <v>323</v>
      </c>
      <c r="V3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369.22332234932833</v>
      </c>
    </row>
    <row r="304" spans="1:22" x14ac:dyDescent="0.45">
      <c r="A304" s="11" t="s">
        <v>1036</v>
      </c>
      <c r="B304" s="11">
        <v>1936</v>
      </c>
      <c r="C304" s="11" t="str">
        <f>VLOOKUP(Table10[[#This Row],[Name]], Rooke_Full_Seaosn[[Name]:[Team]], 2, FALSE)</f>
        <v>CLE</v>
      </c>
      <c r="D304" s="11">
        <v>16</v>
      </c>
      <c r="E304" s="11">
        <v>16</v>
      </c>
      <c r="F304" s="12">
        <v>1</v>
      </c>
      <c r="G304" s="5">
        <f>_xlfn.RANK.EQ(VLOOKUP($A304,Rooke_Full_Seaosn[[Name]:[WHIP]], 6, FALSE),Rooke_Full_Seaosn[W],0)</f>
        <v>889</v>
      </c>
      <c r="H304" s="5">
        <f>_xlfn.RANK.EQ(VLOOKUP($A304,Rooke_Full_Seaosn[[Name]:[WHIP]], 7, FALSE),Rooke_Full_Seaosn[L],1)</f>
        <v>147</v>
      </c>
      <c r="I304" s="11">
        <f>_xlfn.RANK.EQ(VLOOKUP($A304,Rooke_Full_Seaosn[[Name]:[WHIP]], 8, FALSE),Rooke_Full_Seaosn[SV],0)</f>
        <v>94</v>
      </c>
      <c r="J304" s="11">
        <f>_xlfn.RANK.EQ(VLOOKUP($A304,Rooke_Full_Seaosn[[Name]:[WHIP]], 9, FALSE),Rooke_Full_Seaosn[IP],0)</f>
        <v>1380</v>
      </c>
      <c r="K304" s="5">
        <f>_xlfn.RANK.EQ(VLOOKUP($A304,Rooke_Full_Seaosn[[Name]:[WHIP]], 10, FALSE),Rooke_Full_Seaosn[SO],0)</f>
        <v>566</v>
      </c>
      <c r="L304" s="5">
        <f>_xlfn.RANK.EQ(VLOOKUP($A304,Rooke_Full_Seaosn[[Name]:[WHIP]], 11, FALSE),Rooke_Full_Seaosn[K/9],0)</f>
        <v>16</v>
      </c>
      <c r="M304" s="5">
        <f>_xlfn.RANK.EQ(VLOOKUP($A304,Rooke_Full_Seaosn[[Name]:[WHIP]], 12, FALSE),Rooke_Full_Seaosn[BB/9],1)</f>
        <v>1685</v>
      </c>
      <c r="N304" s="11">
        <f>_xlfn.RANK.EQ(VLOOKUP($A304,Rooke_Full_Seaosn[[Name]:[WHIP]], 13, FALSE),Rooke_Full_Seaosn[HR/9],1)</f>
        <v>32</v>
      </c>
      <c r="O304" s="5">
        <f>_xlfn.RANK.EQ(VLOOKUP($A304,Rooke_Full_Seaosn[[Name]:[WHIP]], 14, FALSE),Rooke_Full_Seaosn[AVG],1)</f>
        <v>267</v>
      </c>
      <c r="P304" s="11">
        <f>_xlfn.RANK.EQ(VLOOKUP($A304,Rooke_Full_Seaosn[[Name]:[WHIP]], 15, FALSE),Rooke_Full_Seaosn[BABIP],1)</f>
        <v>1608</v>
      </c>
      <c r="Q304" s="5">
        <f>_xlfn.RANK.EQ(VLOOKUP($A304,Rooke_Full_Seaosn[[Name]:[WHIP]], 16, FALSE),Rooke_Full_Seaosn[ERA],1)</f>
        <v>373</v>
      </c>
      <c r="R304" s="11">
        <f>_xlfn.RANK.EQ(VLOOKUP($A304,Rooke_Full_Seaosn[[Name]:[WHIP]], 17, FALSE),Rooke_Full_Seaosn[FIP],1)</f>
        <v>291</v>
      </c>
      <c r="S304" s="5">
        <f>_xlfn.RANK.EQ(VLOOKUP($A304,Rooke_Full_Seaosn[[Name]:[WHIP]], 18,FALSE),Rooke_Full_Seaosn[WAR],0)</f>
        <v>615</v>
      </c>
      <c r="T304" s="5">
        <f>_xlfn.RANK.EQ(VLOOKUP($A304,Rooke_Full_Seaosn[[Name]:[WHIP]], 19, FALSE),Rooke_Full_Seaosn[WAR/162],0)</f>
        <v>271</v>
      </c>
      <c r="U304" s="5">
        <f>_xlfn.RANK.EQ(VLOOKUP($A304,Rooke_Full_Seaosn[[Name]:[WHIP]], 20, FALSE),Rooke_Full_Seaosn[WHIP],1)</f>
        <v>1437</v>
      </c>
      <c r="V3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369.59634543751696</v>
      </c>
    </row>
    <row r="305" spans="1:22" x14ac:dyDescent="0.45">
      <c r="A305" s="11" t="s">
        <v>1174</v>
      </c>
      <c r="B305" s="11">
        <v>1993</v>
      </c>
      <c r="C305" s="11" t="str">
        <f>VLOOKUP(Table10[[#This Row],[Name]], Rooke_Full_Seaosn[[Name]:[Team]], 2, FALSE)</f>
        <v>STL</v>
      </c>
      <c r="D305" s="11">
        <v>16</v>
      </c>
      <c r="E305" s="11">
        <v>11</v>
      </c>
      <c r="F305" s="12">
        <v>0.6875</v>
      </c>
      <c r="G305" s="5">
        <f>_xlfn.RANK.EQ(VLOOKUP($A305,Rooke_Full_Seaosn[[Name]:[WHIP]], 6, FALSE),Rooke_Full_Seaosn[W],0)</f>
        <v>244</v>
      </c>
      <c r="H305" s="5">
        <f>_xlfn.RANK.EQ(VLOOKUP($A305,Rooke_Full_Seaosn[[Name]:[WHIP]], 7, FALSE),Rooke_Full_Seaosn[L],1)</f>
        <v>885</v>
      </c>
      <c r="I305" s="11">
        <f>_xlfn.RANK.EQ(VLOOKUP($A305,Rooke_Full_Seaosn[[Name]:[WHIP]], 8, FALSE),Rooke_Full_Seaosn[SV],0)</f>
        <v>225</v>
      </c>
      <c r="J305" s="11">
        <f>_xlfn.RANK.EQ(VLOOKUP($A305,Rooke_Full_Seaosn[[Name]:[WHIP]], 9, FALSE),Rooke_Full_Seaosn[IP],0)</f>
        <v>263</v>
      </c>
      <c r="K305" s="5">
        <f>_xlfn.RANK.EQ(VLOOKUP($A305,Rooke_Full_Seaosn[[Name]:[WHIP]], 10, FALSE),Rooke_Full_Seaosn[SO],0)</f>
        <v>415</v>
      </c>
      <c r="L305" s="5">
        <f>_xlfn.RANK.EQ(VLOOKUP($A305,Rooke_Full_Seaosn[[Name]:[WHIP]], 11, FALSE),Rooke_Full_Seaosn[K/9],0)</f>
        <v>1146</v>
      </c>
      <c r="M305" s="5">
        <f>_xlfn.RANK.EQ(VLOOKUP($A305,Rooke_Full_Seaosn[[Name]:[WHIP]], 12, FALSE),Rooke_Full_Seaosn[BB/9],1)</f>
        <v>25</v>
      </c>
      <c r="N305" s="11">
        <f>_xlfn.RANK.EQ(VLOOKUP($A305,Rooke_Full_Seaosn[[Name]:[WHIP]], 13, FALSE),Rooke_Full_Seaosn[HR/9],1)</f>
        <v>961</v>
      </c>
      <c r="O305" s="5">
        <f>_xlfn.RANK.EQ(VLOOKUP($A305,Rooke_Full_Seaosn[[Name]:[WHIP]], 14, FALSE),Rooke_Full_Seaosn[AVG],1)</f>
        <v>1085</v>
      </c>
      <c r="P305" s="11">
        <f>_xlfn.RANK.EQ(VLOOKUP($A305,Rooke_Full_Seaosn[[Name]:[WHIP]], 15, FALSE),Rooke_Full_Seaosn[BABIP],1)</f>
        <v>872</v>
      </c>
      <c r="Q305" s="5">
        <f>_xlfn.RANK.EQ(VLOOKUP($A305,Rooke_Full_Seaosn[[Name]:[WHIP]], 16, FALSE),Rooke_Full_Seaosn[ERA],1)</f>
        <v>549</v>
      </c>
      <c r="R305" s="11">
        <f>_xlfn.RANK.EQ(VLOOKUP($A305,Rooke_Full_Seaosn[[Name]:[WHIP]], 17, FALSE),Rooke_Full_Seaosn[FIP],1)</f>
        <v>551</v>
      </c>
      <c r="S305" s="5">
        <f>_xlfn.RANK.EQ(VLOOKUP($A305,Rooke_Full_Seaosn[[Name]:[WHIP]], 18,FALSE),Rooke_Full_Seaosn[WAR],0)</f>
        <v>239</v>
      </c>
      <c r="T305" s="5">
        <f>_xlfn.RANK.EQ(VLOOKUP($A305,Rooke_Full_Seaosn[[Name]:[WHIP]], 19, FALSE),Rooke_Full_Seaosn[WAR/162],0)</f>
        <v>443</v>
      </c>
      <c r="U305" s="5">
        <f>_xlfn.RANK.EQ(VLOOKUP($A305,Rooke_Full_Seaosn[[Name]:[WHIP]], 20, FALSE),Rooke_Full_Seaosn[WHIP],1)</f>
        <v>296</v>
      </c>
      <c r="V3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369.87938264731275</v>
      </c>
    </row>
    <row r="306" spans="1:22" x14ac:dyDescent="0.45">
      <c r="A306" s="11" t="s">
        <v>1147</v>
      </c>
      <c r="B306" s="11">
        <v>2006</v>
      </c>
      <c r="C306" s="11" t="str">
        <f>VLOOKUP(Table10[[#This Row],[Name]], Rooke_Full_Seaosn[[Name]:[Team]], 2, FALSE)</f>
        <v>DET</v>
      </c>
      <c r="D306" s="11">
        <v>34</v>
      </c>
      <c r="E306" s="11">
        <v>34</v>
      </c>
      <c r="F306" s="12">
        <v>1</v>
      </c>
      <c r="G306" s="5">
        <f>_xlfn.RANK.EQ(VLOOKUP($A306,Rooke_Full_Seaosn[[Name]:[WHIP]], 6, FALSE),Rooke_Full_Seaosn[W],0)</f>
        <v>36</v>
      </c>
      <c r="H306" s="5">
        <f>_xlfn.RANK.EQ(VLOOKUP($A306,Rooke_Full_Seaosn[[Name]:[WHIP]], 7, FALSE),Rooke_Full_Seaosn[L],1)</f>
        <v>1209</v>
      </c>
      <c r="I306" s="11">
        <f>_xlfn.RANK.EQ(VLOOKUP($A306,Rooke_Full_Seaosn[[Name]:[WHIP]], 8, FALSE),Rooke_Full_Seaosn[SV],0)</f>
        <v>225</v>
      </c>
      <c r="J306" s="11">
        <f>_xlfn.RANK.EQ(VLOOKUP($A306,Rooke_Full_Seaosn[[Name]:[WHIP]], 9, FALSE),Rooke_Full_Seaosn[IP],0)</f>
        <v>234</v>
      </c>
      <c r="K306" s="5">
        <f>_xlfn.RANK.EQ(VLOOKUP($A306,Rooke_Full_Seaosn[[Name]:[WHIP]], 10, FALSE),Rooke_Full_Seaosn[SO],0)</f>
        <v>174</v>
      </c>
      <c r="L306" s="5">
        <f>_xlfn.RANK.EQ(VLOOKUP($A306,Rooke_Full_Seaosn[[Name]:[WHIP]], 11, FALSE),Rooke_Full_Seaosn[K/9],0)</f>
        <v>653</v>
      </c>
      <c r="M306" s="5">
        <f>_xlfn.RANK.EQ(VLOOKUP($A306,Rooke_Full_Seaosn[[Name]:[WHIP]], 12, FALSE),Rooke_Full_Seaosn[BB/9],1)</f>
        <v>543</v>
      </c>
      <c r="N306" s="11">
        <f>_xlfn.RANK.EQ(VLOOKUP($A306,Rooke_Full_Seaosn[[Name]:[WHIP]], 13, FALSE),Rooke_Full_Seaosn[HR/9],1)</f>
        <v>1059</v>
      </c>
      <c r="O306" s="5">
        <f>_xlfn.RANK.EQ(VLOOKUP($A306,Rooke_Full_Seaosn[[Name]:[WHIP]], 14, FALSE),Rooke_Full_Seaosn[AVG],1)</f>
        <v>973</v>
      </c>
      <c r="P306" s="11">
        <f>_xlfn.RANK.EQ(VLOOKUP($A306,Rooke_Full_Seaosn[[Name]:[WHIP]], 15, FALSE),Rooke_Full_Seaosn[BABIP],1)</f>
        <v>1061</v>
      </c>
      <c r="Q306" s="5">
        <f>_xlfn.RANK.EQ(VLOOKUP($A306,Rooke_Full_Seaosn[[Name]:[WHIP]], 16, FALSE),Rooke_Full_Seaosn[ERA],1)</f>
        <v>517</v>
      </c>
      <c r="R306" s="11">
        <f>_xlfn.RANK.EQ(VLOOKUP($A306,Rooke_Full_Seaosn[[Name]:[WHIP]], 17, FALSE),Rooke_Full_Seaosn[FIP],1)</f>
        <v>920</v>
      </c>
      <c r="S306" s="5">
        <f>_xlfn.RANK.EQ(VLOOKUP($A306,Rooke_Full_Seaosn[[Name]:[WHIP]], 18,FALSE),Rooke_Full_Seaosn[WAR],0)</f>
        <v>169</v>
      </c>
      <c r="T306" s="5">
        <f>_xlfn.RANK.EQ(VLOOKUP($A306,Rooke_Full_Seaosn[[Name]:[WHIP]], 19, FALSE),Rooke_Full_Seaosn[WAR/162],0)</f>
        <v>350</v>
      </c>
      <c r="U306" s="5">
        <f>_xlfn.RANK.EQ(VLOOKUP($A306,Rooke_Full_Seaosn[[Name]:[WHIP]], 20, FALSE),Rooke_Full_Seaosn[WHIP],1)</f>
        <v>621</v>
      </c>
      <c r="V3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371.16248977488669</v>
      </c>
    </row>
    <row r="307" spans="1:22" x14ac:dyDescent="0.45">
      <c r="A307" s="11" t="s">
        <v>195</v>
      </c>
      <c r="B307" s="11">
        <v>2019</v>
      </c>
      <c r="C307" s="11" t="str">
        <f>VLOOKUP(Table10[[#This Row],[Name]], Rooke_Full_Seaosn[[Name]:[Team]], 2, FALSE)</f>
        <v>LAA</v>
      </c>
      <c r="D307" s="11">
        <v>16</v>
      </c>
      <c r="E307" s="11">
        <v>16</v>
      </c>
      <c r="F307" s="12">
        <v>1</v>
      </c>
      <c r="G307" s="5">
        <f>_xlfn.RANK.EQ(VLOOKUP($A307,Rooke_Full_Seaosn[[Name]:[WHIP]], 6, FALSE),Rooke_Full_Seaosn[W],0)</f>
        <v>889</v>
      </c>
      <c r="H307" s="5">
        <f>_xlfn.RANK.EQ(VLOOKUP($A307,Rooke_Full_Seaosn[[Name]:[WHIP]], 7, FALSE),Rooke_Full_Seaosn[L],1)</f>
        <v>492</v>
      </c>
      <c r="I307" s="11">
        <f>_xlfn.RANK.EQ(VLOOKUP($A307,Rooke_Full_Seaosn[[Name]:[WHIP]], 8, FALSE),Rooke_Full_Seaosn[SV],0)</f>
        <v>225</v>
      </c>
      <c r="J307" s="11">
        <f>_xlfn.RANK.EQ(VLOOKUP($A307,Rooke_Full_Seaosn[[Name]:[WHIP]], 9, FALSE),Rooke_Full_Seaosn[IP],0)</f>
        <v>996</v>
      </c>
      <c r="K307" s="5">
        <f>_xlfn.RANK.EQ(VLOOKUP($A307,Rooke_Full_Seaosn[[Name]:[WHIP]], 10, FALSE),Rooke_Full_Seaosn[SO],0)</f>
        <v>378</v>
      </c>
      <c r="L307" s="5">
        <f>_xlfn.RANK.EQ(VLOOKUP($A307,Rooke_Full_Seaosn[[Name]:[WHIP]], 11, FALSE),Rooke_Full_Seaosn[K/9],0)</f>
        <v>64</v>
      </c>
      <c r="M307" s="5">
        <f>_xlfn.RANK.EQ(VLOOKUP($A307,Rooke_Full_Seaosn[[Name]:[WHIP]], 12, FALSE),Rooke_Full_Seaosn[BB/9],1)</f>
        <v>577</v>
      </c>
      <c r="N307" s="11">
        <f>_xlfn.RANK.EQ(VLOOKUP($A307,Rooke_Full_Seaosn[[Name]:[WHIP]], 13, FALSE),Rooke_Full_Seaosn[HR/9],1)</f>
        <v>1374</v>
      </c>
      <c r="O307" s="5">
        <f>_xlfn.RANK.EQ(VLOOKUP($A307,Rooke_Full_Seaosn[[Name]:[WHIP]], 14, FALSE),Rooke_Full_Seaosn[AVG],1)</f>
        <v>213</v>
      </c>
      <c r="P307" s="11">
        <f>_xlfn.RANK.EQ(VLOOKUP($A307,Rooke_Full_Seaosn[[Name]:[WHIP]], 15, FALSE),Rooke_Full_Seaosn[BABIP],1)</f>
        <v>573</v>
      </c>
      <c r="Q307" s="5">
        <f>_xlfn.RANK.EQ(VLOOKUP($A307,Rooke_Full_Seaosn[[Name]:[WHIP]], 16, FALSE),Rooke_Full_Seaosn[ERA],1)</f>
        <v>864</v>
      </c>
      <c r="R307" s="11">
        <f>_xlfn.RANK.EQ(VLOOKUP($A307,Rooke_Full_Seaosn[[Name]:[WHIP]], 17, FALSE),Rooke_Full_Seaosn[FIP],1)</f>
        <v>853</v>
      </c>
      <c r="S307" s="5">
        <f>_xlfn.RANK.EQ(VLOOKUP($A307,Rooke_Full_Seaosn[[Name]:[WHIP]], 18,FALSE),Rooke_Full_Seaosn[WAR],0)</f>
        <v>574</v>
      </c>
      <c r="T307" s="5">
        <f>_xlfn.RANK.EQ(VLOOKUP($A307,Rooke_Full_Seaosn[[Name]:[WHIP]], 19, FALSE),Rooke_Full_Seaosn[WAR/162],0)</f>
        <v>392</v>
      </c>
      <c r="U307" s="5">
        <f>_xlfn.RANK.EQ(VLOOKUP($A307,Rooke_Full_Seaosn[[Name]:[WHIP]], 20, FALSE),Rooke_Full_Seaosn[WHIP],1)</f>
        <v>198</v>
      </c>
      <c r="V3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371.48997176157684</v>
      </c>
    </row>
    <row r="308" spans="1:22" x14ac:dyDescent="0.45">
      <c r="A308" s="11" t="s">
        <v>856</v>
      </c>
      <c r="B308" s="11">
        <v>1995</v>
      </c>
      <c r="C308" s="11" t="str">
        <f>VLOOKUP(Table10[[#This Row],[Name]], Rooke_Full_Seaosn[[Name]:[Team]], 2, FALSE)</f>
        <v>NYM</v>
      </c>
      <c r="D308" s="11">
        <v>12</v>
      </c>
      <c r="E308" s="11">
        <v>8</v>
      </c>
      <c r="F308" s="12">
        <v>0.66666666666666663</v>
      </c>
      <c r="G308" s="5">
        <f>_xlfn.RANK.EQ(VLOOKUP($A308,Rooke_Full_Seaosn[[Name]:[WHIP]], 6, FALSE),Rooke_Full_Seaosn[W],0)</f>
        <v>401</v>
      </c>
      <c r="H308" s="5">
        <f>_xlfn.RANK.EQ(VLOOKUP($A308,Rooke_Full_Seaosn[[Name]:[WHIP]], 7, FALSE),Rooke_Full_Seaosn[L],1)</f>
        <v>45</v>
      </c>
      <c r="I308" s="11">
        <f>_xlfn.RANK.EQ(VLOOKUP($A308,Rooke_Full_Seaosn[[Name]:[WHIP]], 8, FALSE),Rooke_Full_Seaosn[SV],0)</f>
        <v>225</v>
      </c>
      <c r="J308" s="11">
        <f>_xlfn.RANK.EQ(VLOOKUP($A308,Rooke_Full_Seaosn[[Name]:[WHIP]], 9, FALSE),Rooke_Full_Seaosn[IP],0)</f>
        <v>936</v>
      </c>
      <c r="K308" s="5">
        <f>_xlfn.RANK.EQ(VLOOKUP($A308,Rooke_Full_Seaosn[[Name]:[WHIP]], 10, FALSE),Rooke_Full_Seaosn[SO],0)</f>
        <v>917</v>
      </c>
      <c r="L308" s="5">
        <f>_xlfn.RANK.EQ(VLOOKUP($A308,Rooke_Full_Seaosn[[Name]:[WHIP]], 11, FALSE),Rooke_Full_Seaosn[K/9],0)</f>
        <v>869</v>
      </c>
      <c r="M308" s="5">
        <f>_xlfn.RANK.EQ(VLOOKUP($A308,Rooke_Full_Seaosn[[Name]:[WHIP]], 12, FALSE),Rooke_Full_Seaosn[BB/9],1)</f>
        <v>612</v>
      </c>
      <c r="N308" s="11">
        <f>_xlfn.RANK.EQ(VLOOKUP($A308,Rooke_Full_Seaosn[[Name]:[WHIP]], 13, FALSE),Rooke_Full_Seaosn[HR/9],1)</f>
        <v>473</v>
      </c>
      <c r="O308" s="5">
        <f>_xlfn.RANK.EQ(VLOOKUP($A308,Rooke_Full_Seaosn[[Name]:[WHIP]], 14, FALSE),Rooke_Full_Seaosn[AVG],1)</f>
        <v>655</v>
      </c>
      <c r="P308" s="11">
        <f>_xlfn.RANK.EQ(VLOOKUP($A308,Rooke_Full_Seaosn[[Name]:[WHIP]], 15, FALSE),Rooke_Full_Seaosn[BABIP],1)</f>
        <v>804</v>
      </c>
      <c r="Q308" s="5">
        <f>_xlfn.RANK.EQ(VLOOKUP($A308,Rooke_Full_Seaosn[[Name]:[WHIP]], 16, FALSE),Rooke_Full_Seaosn[ERA],1)</f>
        <v>137</v>
      </c>
      <c r="R308" s="11">
        <f>_xlfn.RANK.EQ(VLOOKUP($A308,Rooke_Full_Seaosn[[Name]:[WHIP]], 17, FALSE),Rooke_Full_Seaosn[FIP],1)</f>
        <v>496</v>
      </c>
      <c r="S308" s="5">
        <f>_xlfn.RANK.EQ(VLOOKUP($A308,Rooke_Full_Seaosn[[Name]:[WHIP]], 18,FALSE),Rooke_Full_Seaosn[WAR],0)</f>
        <v>577</v>
      </c>
      <c r="T308" s="5">
        <f>_xlfn.RANK.EQ(VLOOKUP($A308,Rooke_Full_Seaosn[[Name]:[WHIP]], 19, FALSE),Rooke_Full_Seaosn[WAR/162],0)</f>
        <v>233</v>
      </c>
      <c r="U308" s="5">
        <f>_xlfn.RANK.EQ(VLOOKUP($A308,Rooke_Full_Seaosn[[Name]:[WHIP]], 20, FALSE),Rooke_Full_Seaosn[WHIP],1)</f>
        <v>473</v>
      </c>
      <c r="V3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371.60813804525316</v>
      </c>
    </row>
    <row r="309" spans="1:22" x14ac:dyDescent="0.45">
      <c r="A309" s="11" t="s">
        <v>1184</v>
      </c>
      <c r="B309" s="11">
        <v>1922</v>
      </c>
      <c r="C309" s="11" t="str">
        <f>VLOOKUP(Table10[[#This Row],[Name]], Rooke_Full_Seaosn[[Name]:[Team]], 2, FALSE)</f>
        <v>BRO</v>
      </c>
      <c r="D309" s="11">
        <v>9</v>
      </c>
      <c r="E309" s="11">
        <v>9</v>
      </c>
      <c r="F309" s="12">
        <v>1</v>
      </c>
      <c r="G309" s="5">
        <f>_xlfn.RANK.EQ(VLOOKUP($A309,Rooke_Full_Seaosn[[Name]:[WHIP]], 6, FALSE),Rooke_Full_Seaosn[W],0)</f>
        <v>25</v>
      </c>
      <c r="H309" s="5">
        <f>_xlfn.RANK.EQ(VLOOKUP($A309,Rooke_Full_Seaosn[[Name]:[WHIP]], 7, FALSE),Rooke_Full_Seaosn[L],1)</f>
        <v>1512</v>
      </c>
      <c r="I309" s="11">
        <f>_xlfn.RANK.EQ(VLOOKUP($A309,Rooke_Full_Seaosn[[Name]:[WHIP]], 8, FALSE),Rooke_Full_Seaosn[SV],0)</f>
        <v>225</v>
      </c>
      <c r="J309" s="11">
        <f>_xlfn.RANK.EQ(VLOOKUP($A309,Rooke_Full_Seaosn[[Name]:[WHIP]], 9, FALSE),Rooke_Full_Seaosn[IP],0)</f>
        <v>34</v>
      </c>
      <c r="K309" s="5">
        <f>_xlfn.RANK.EQ(VLOOKUP($A309,Rooke_Full_Seaosn[[Name]:[WHIP]], 10, FALSE),Rooke_Full_Seaosn[SO],0)</f>
        <v>132</v>
      </c>
      <c r="L309" s="5">
        <f>_xlfn.RANK.EQ(VLOOKUP($A309,Rooke_Full_Seaosn[[Name]:[WHIP]], 11, FALSE),Rooke_Full_Seaosn[K/9],0)</f>
        <v>1001</v>
      </c>
      <c r="M309" s="5">
        <f>_xlfn.RANK.EQ(VLOOKUP($A309,Rooke_Full_Seaosn[[Name]:[WHIP]], 12, FALSE),Rooke_Full_Seaosn[BB/9],1)</f>
        <v>907</v>
      </c>
      <c r="N309" s="11">
        <f>_xlfn.RANK.EQ(VLOOKUP($A309,Rooke_Full_Seaosn[[Name]:[WHIP]], 13, FALSE),Rooke_Full_Seaosn[HR/9],1)</f>
        <v>156</v>
      </c>
      <c r="O309" s="5">
        <f>_xlfn.RANK.EQ(VLOOKUP($A309,Rooke_Full_Seaosn[[Name]:[WHIP]], 14, FALSE),Rooke_Full_Seaosn[AVG],1)</f>
        <v>1083</v>
      </c>
      <c r="P309" s="11">
        <f>_xlfn.RANK.EQ(VLOOKUP($A309,Rooke_Full_Seaosn[[Name]:[WHIP]], 15, FALSE),Rooke_Full_Seaosn[BABIP],1)</f>
        <v>1250</v>
      </c>
      <c r="Q309" s="5">
        <f>_xlfn.RANK.EQ(VLOOKUP($A309,Rooke_Full_Seaosn[[Name]:[WHIP]], 16, FALSE),Rooke_Full_Seaosn[ERA],1)</f>
        <v>563</v>
      </c>
      <c r="R309" s="11">
        <f>_xlfn.RANK.EQ(VLOOKUP($A309,Rooke_Full_Seaosn[[Name]:[WHIP]], 17, FALSE),Rooke_Full_Seaosn[FIP],1)</f>
        <v>458</v>
      </c>
      <c r="S309" s="5">
        <f>_xlfn.RANK.EQ(VLOOKUP($A309,Rooke_Full_Seaosn[[Name]:[WHIP]], 18,FALSE),Rooke_Full_Seaosn[WAR],0)</f>
        <v>65</v>
      </c>
      <c r="T309" s="5">
        <f>_xlfn.RANK.EQ(VLOOKUP($A309,Rooke_Full_Seaosn[[Name]:[WHIP]], 19, FALSE),Rooke_Full_Seaosn[WAR/162],0)</f>
        <v>282</v>
      </c>
      <c r="U309" s="5">
        <f>_xlfn.RANK.EQ(VLOOKUP($A309,Rooke_Full_Seaosn[[Name]:[WHIP]], 20, FALSE),Rooke_Full_Seaosn[WHIP],1)</f>
        <v>996</v>
      </c>
      <c r="V3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371.76335178156666</v>
      </c>
    </row>
    <row r="310" spans="1:22" x14ac:dyDescent="0.45">
      <c r="A310" s="11" t="s">
        <v>1330</v>
      </c>
      <c r="B310" s="11">
        <v>1978</v>
      </c>
      <c r="C310" s="11" t="str">
        <f>VLOOKUP(Table10[[#This Row],[Name]], Rooke_Full_Seaosn[[Name]:[Team]], 2, FALSE)</f>
        <v>MIN</v>
      </c>
      <c r="D310" s="11">
        <v>11</v>
      </c>
      <c r="E310" s="11">
        <v>11</v>
      </c>
      <c r="F310" s="12">
        <v>1</v>
      </c>
      <c r="G310" s="5">
        <f>_xlfn.RANK.EQ(VLOOKUP($A310,Rooke_Full_Seaosn[[Name]:[WHIP]], 6, FALSE),Rooke_Full_Seaosn[W],0)</f>
        <v>86</v>
      </c>
      <c r="H310" s="5">
        <f>_xlfn.RANK.EQ(VLOOKUP($A310,Rooke_Full_Seaosn[[Name]:[WHIP]], 7, FALSE),Rooke_Full_Seaosn[L],1)</f>
        <v>1574</v>
      </c>
      <c r="I310" s="11">
        <f>_xlfn.RANK.EQ(VLOOKUP($A310,Rooke_Full_Seaosn[[Name]:[WHIP]], 8, FALSE),Rooke_Full_Seaosn[SV],0)</f>
        <v>225</v>
      </c>
      <c r="J310" s="11">
        <f>_xlfn.RANK.EQ(VLOOKUP($A310,Rooke_Full_Seaosn[[Name]:[WHIP]], 9, FALSE),Rooke_Full_Seaosn[IP],0)</f>
        <v>10</v>
      </c>
      <c r="K310" s="5">
        <f>_xlfn.RANK.EQ(VLOOKUP($A310,Rooke_Full_Seaosn[[Name]:[WHIP]], 10, FALSE),Rooke_Full_Seaosn[SO],0)</f>
        <v>191</v>
      </c>
      <c r="L310" s="5">
        <f>_xlfn.RANK.EQ(VLOOKUP($A310,Rooke_Full_Seaosn[[Name]:[WHIP]], 11, FALSE),Rooke_Full_Seaosn[K/9],0)</f>
        <v>1243</v>
      </c>
      <c r="M310" s="5">
        <f>_xlfn.RANK.EQ(VLOOKUP($A310,Rooke_Full_Seaosn[[Name]:[WHIP]], 12, FALSE),Rooke_Full_Seaosn[BB/9],1)</f>
        <v>403</v>
      </c>
      <c r="N310" s="11">
        <f>_xlfn.RANK.EQ(VLOOKUP($A310,Rooke_Full_Seaosn[[Name]:[WHIP]], 13, FALSE),Rooke_Full_Seaosn[HR/9],1)</f>
        <v>543</v>
      </c>
      <c r="O310" s="5">
        <f>_xlfn.RANK.EQ(VLOOKUP($A310,Rooke_Full_Seaosn[[Name]:[WHIP]], 14, FALSE),Rooke_Full_Seaosn[AVG],1)</f>
        <v>882</v>
      </c>
      <c r="P310" s="11">
        <f>_xlfn.RANK.EQ(VLOOKUP($A310,Rooke_Full_Seaosn[[Name]:[WHIP]], 15, FALSE),Rooke_Full_Seaosn[BABIP],1)</f>
        <v>738</v>
      </c>
      <c r="Q310" s="5">
        <f>_xlfn.RANK.EQ(VLOOKUP($A310,Rooke_Full_Seaosn[[Name]:[WHIP]], 16, FALSE),Rooke_Full_Seaosn[ERA],1)</f>
        <v>743</v>
      </c>
      <c r="R310" s="11">
        <f>_xlfn.RANK.EQ(VLOOKUP($A310,Rooke_Full_Seaosn[[Name]:[WHIP]], 17, FALSE),Rooke_Full_Seaosn[FIP],1)</f>
        <v>320</v>
      </c>
      <c r="S310" s="5">
        <f>_xlfn.RANK.EQ(VLOOKUP($A310,Rooke_Full_Seaosn[[Name]:[WHIP]], 18,FALSE),Rooke_Full_Seaosn[WAR],0)</f>
        <v>44</v>
      </c>
      <c r="T310" s="5">
        <f>_xlfn.RANK.EQ(VLOOKUP($A310,Rooke_Full_Seaosn[[Name]:[WHIP]], 19, FALSE),Rooke_Full_Seaosn[WAR/162],0)</f>
        <v>250</v>
      </c>
      <c r="U310" s="5">
        <f>_xlfn.RANK.EQ(VLOOKUP($A310,Rooke_Full_Seaosn[[Name]:[WHIP]], 20, FALSE),Rooke_Full_Seaosn[WHIP],1)</f>
        <v>551</v>
      </c>
      <c r="V3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372.5044286861538</v>
      </c>
    </row>
    <row r="311" spans="1:22" x14ac:dyDescent="0.45">
      <c r="A311" s="11" t="s">
        <v>870</v>
      </c>
      <c r="B311" s="11">
        <v>1922</v>
      </c>
      <c r="C311" s="11" t="str">
        <f>VLOOKUP(Table10[[#This Row],[Name]], Rooke_Full_Seaosn[[Name]:[Team]], 2, FALSE)</f>
        <v>DET</v>
      </c>
      <c r="D311" s="11">
        <v>14</v>
      </c>
      <c r="E311" s="11">
        <v>14</v>
      </c>
      <c r="F311" s="12">
        <v>1</v>
      </c>
      <c r="G311" s="5">
        <f>_xlfn.RANK.EQ(VLOOKUP($A311,Rooke_Full_Seaosn[[Name]:[WHIP]], 6, FALSE),Rooke_Full_Seaosn[W],0)</f>
        <v>14</v>
      </c>
      <c r="H311" s="5">
        <f>_xlfn.RANK.EQ(VLOOKUP($A311,Rooke_Full_Seaosn[[Name]:[WHIP]], 7, FALSE),Rooke_Full_Seaosn[L],1)</f>
        <v>1512</v>
      </c>
      <c r="I311" s="11">
        <f>_xlfn.RANK.EQ(VLOOKUP($A311,Rooke_Full_Seaosn[[Name]:[WHIP]], 8, FALSE),Rooke_Full_Seaosn[SV],0)</f>
        <v>94</v>
      </c>
      <c r="J311" s="11">
        <f>_xlfn.RANK.EQ(VLOOKUP($A311,Rooke_Full_Seaosn[[Name]:[WHIP]], 9, FALSE),Rooke_Full_Seaosn[IP],0)</f>
        <v>6</v>
      </c>
      <c r="K311" s="5">
        <f>_xlfn.RANK.EQ(VLOOKUP($A311,Rooke_Full_Seaosn[[Name]:[WHIP]], 10, FALSE),Rooke_Full_Seaosn[SO],0)</f>
        <v>637</v>
      </c>
      <c r="L311" s="5">
        <f>_xlfn.RANK.EQ(VLOOKUP($A311,Rooke_Full_Seaosn[[Name]:[WHIP]], 11, FALSE),Rooke_Full_Seaosn[K/9],0)</f>
        <v>1637</v>
      </c>
      <c r="M311" s="5">
        <f>_xlfn.RANK.EQ(VLOOKUP($A311,Rooke_Full_Seaosn[[Name]:[WHIP]], 12, FALSE),Rooke_Full_Seaosn[BB/9],1)</f>
        <v>681</v>
      </c>
      <c r="N311" s="11">
        <f>_xlfn.RANK.EQ(VLOOKUP($A311,Rooke_Full_Seaosn[[Name]:[WHIP]], 13, FALSE),Rooke_Full_Seaosn[HR/9],1)</f>
        <v>62</v>
      </c>
      <c r="O311" s="5">
        <f>_xlfn.RANK.EQ(VLOOKUP($A311,Rooke_Full_Seaosn[[Name]:[WHIP]], 14, FALSE),Rooke_Full_Seaosn[AVG],1)</f>
        <v>695</v>
      </c>
      <c r="P311" s="11">
        <f>_xlfn.RANK.EQ(VLOOKUP($A311,Rooke_Full_Seaosn[[Name]:[WHIP]], 15, FALSE),Rooke_Full_Seaosn[BABIP],1)</f>
        <v>450</v>
      </c>
      <c r="Q311" s="5">
        <f>_xlfn.RANK.EQ(VLOOKUP($A311,Rooke_Full_Seaosn[[Name]:[WHIP]], 16, FALSE),Rooke_Full_Seaosn[ERA],1)</f>
        <v>157</v>
      </c>
      <c r="R311" s="11">
        <f>_xlfn.RANK.EQ(VLOOKUP($A311,Rooke_Full_Seaosn[[Name]:[WHIP]], 17, FALSE),Rooke_Full_Seaosn[FIP],1)</f>
        <v>755</v>
      </c>
      <c r="S311" s="5">
        <f>_xlfn.RANK.EQ(VLOOKUP($A311,Rooke_Full_Seaosn[[Name]:[WHIP]], 18,FALSE),Rooke_Full_Seaosn[WAR],0)</f>
        <v>106</v>
      </c>
      <c r="T311" s="5">
        <f>_xlfn.RANK.EQ(VLOOKUP($A311,Rooke_Full_Seaosn[[Name]:[WHIP]], 19, FALSE),Rooke_Full_Seaosn[WAR/162],0)</f>
        <v>477</v>
      </c>
      <c r="U311" s="5">
        <f>_xlfn.RANK.EQ(VLOOKUP($A311,Rooke_Full_Seaosn[[Name]:[WHIP]], 20, FALSE),Rooke_Full_Seaosn[WHIP],1)</f>
        <v>623</v>
      </c>
      <c r="V3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372.66720813977014</v>
      </c>
    </row>
    <row r="312" spans="1:22" x14ac:dyDescent="0.45">
      <c r="A312" s="11" t="s">
        <v>223</v>
      </c>
      <c r="B312" s="11">
        <v>2019</v>
      </c>
      <c r="C312" s="11" t="str">
        <f>VLOOKUP(Table10[[#This Row],[Name]], Rooke_Full_Seaosn[[Name]:[Team]], 2, FALSE)</f>
        <v>MIA</v>
      </c>
      <c r="D312" s="11">
        <v>16</v>
      </c>
      <c r="E312" s="11">
        <v>16</v>
      </c>
      <c r="F312" s="12">
        <v>1</v>
      </c>
      <c r="G312" s="5">
        <f>_xlfn.RANK.EQ(VLOOKUP($A312,Rooke_Full_Seaosn[[Name]:[WHIP]], 6, FALSE),Rooke_Full_Seaosn[W],0)</f>
        <v>1054</v>
      </c>
      <c r="H312" s="5">
        <f>_xlfn.RANK.EQ(VLOOKUP($A312,Rooke_Full_Seaosn[[Name]:[WHIP]], 7, FALSE),Rooke_Full_Seaosn[L],1)</f>
        <v>492</v>
      </c>
      <c r="I312" s="11">
        <f>_xlfn.RANK.EQ(VLOOKUP($A312,Rooke_Full_Seaosn[[Name]:[WHIP]], 8, FALSE),Rooke_Full_Seaosn[SV],0)</f>
        <v>225</v>
      </c>
      <c r="J312" s="11">
        <f>_xlfn.RANK.EQ(VLOOKUP($A312,Rooke_Full_Seaosn[[Name]:[WHIP]], 9, FALSE),Rooke_Full_Seaosn[IP],0)</f>
        <v>1136</v>
      </c>
      <c r="K312" s="5">
        <f>_xlfn.RANK.EQ(VLOOKUP($A312,Rooke_Full_Seaosn[[Name]:[WHIP]], 10, FALSE),Rooke_Full_Seaosn[SO],0)</f>
        <v>496</v>
      </c>
      <c r="L312" s="5">
        <f>_xlfn.RANK.EQ(VLOOKUP($A312,Rooke_Full_Seaosn[[Name]:[WHIP]], 11, FALSE),Rooke_Full_Seaosn[K/9],0)</f>
        <v>77</v>
      </c>
      <c r="M312" s="5">
        <f>_xlfn.RANK.EQ(VLOOKUP($A312,Rooke_Full_Seaosn[[Name]:[WHIP]], 12, FALSE),Rooke_Full_Seaosn[BB/9],1)</f>
        <v>1257</v>
      </c>
      <c r="N312" s="11">
        <f>_xlfn.RANK.EQ(VLOOKUP($A312,Rooke_Full_Seaosn[[Name]:[WHIP]], 13, FALSE),Rooke_Full_Seaosn[HR/9],1)</f>
        <v>1305</v>
      </c>
      <c r="O312" s="5">
        <f>_xlfn.RANK.EQ(VLOOKUP($A312,Rooke_Full_Seaosn[[Name]:[WHIP]], 14, FALSE),Rooke_Full_Seaosn[AVG],1)</f>
        <v>19</v>
      </c>
      <c r="P312" s="11">
        <f>_xlfn.RANK.EQ(VLOOKUP($A312,Rooke_Full_Seaosn[[Name]:[WHIP]], 15, FALSE),Rooke_Full_Seaosn[BABIP],1)</f>
        <v>37</v>
      </c>
      <c r="Q312" s="5">
        <f>_xlfn.RANK.EQ(VLOOKUP($A312,Rooke_Full_Seaosn[[Name]:[WHIP]], 16, FALSE),Rooke_Full_Seaosn[ERA],1)</f>
        <v>1037</v>
      </c>
      <c r="R312" s="11">
        <f>_xlfn.RANK.EQ(VLOOKUP($A312,Rooke_Full_Seaosn[[Name]:[WHIP]], 17, FALSE),Rooke_Full_Seaosn[FIP],1)</f>
        <v>1059</v>
      </c>
      <c r="S312" s="5">
        <f>_xlfn.RANK.EQ(VLOOKUP($A312,Rooke_Full_Seaosn[[Name]:[WHIP]], 18,FALSE),Rooke_Full_Seaosn[WAR],0)</f>
        <v>959</v>
      </c>
      <c r="T312" s="5">
        <f>_xlfn.RANK.EQ(VLOOKUP($A312,Rooke_Full_Seaosn[[Name]:[WHIP]], 19, FALSE),Rooke_Full_Seaosn[WAR/162],0)</f>
        <v>801</v>
      </c>
      <c r="U312" s="5">
        <f>_xlfn.RANK.EQ(VLOOKUP($A312,Rooke_Full_Seaosn[[Name]:[WHIP]], 20, FALSE),Rooke_Full_Seaosn[WHIP],1)</f>
        <v>145</v>
      </c>
      <c r="V3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374.7541816601032</v>
      </c>
    </row>
    <row r="313" spans="1:22" x14ac:dyDescent="0.45">
      <c r="A313" s="11" t="s">
        <v>827</v>
      </c>
      <c r="B313" s="11">
        <v>2012</v>
      </c>
      <c r="C313" s="11" t="str">
        <f>VLOOKUP(Table10[[#This Row],[Name]], Rooke_Full_Seaosn[[Name]:[Team]], 2, FALSE)</f>
        <v>SEA</v>
      </c>
      <c r="D313" s="11">
        <v>31</v>
      </c>
      <c r="E313" s="11">
        <v>25</v>
      </c>
      <c r="F313" s="12">
        <v>0.80645161290322576</v>
      </c>
      <c r="G313" s="5">
        <f>_xlfn.RANK.EQ(VLOOKUP($A313,Rooke_Full_Seaosn[[Name]:[WHIP]], 6, FALSE),Rooke_Full_Seaosn[W],0)</f>
        <v>503</v>
      </c>
      <c r="H313" s="5">
        <f>_xlfn.RANK.EQ(VLOOKUP($A313,Rooke_Full_Seaosn[[Name]:[WHIP]], 7, FALSE),Rooke_Full_Seaosn[L],1)</f>
        <v>298</v>
      </c>
      <c r="I313" s="11">
        <f>_xlfn.RANK.EQ(VLOOKUP($A313,Rooke_Full_Seaosn[[Name]:[WHIP]], 8, FALSE),Rooke_Full_Seaosn[SV],0)</f>
        <v>225</v>
      </c>
      <c r="J313" s="11">
        <f>_xlfn.RANK.EQ(VLOOKUP($A313,Rooke_Full_Seaosn[[Name]:[WHIP]], 9, FALSE),Rooke_Full_Seaosn[IP],0)</f>
        <v>921</v>
      </c>
      <c r="K313" s="5">
        <f>_xlfn.RANK.EQ(VLOOKUP($A313,Rooke_Full_Seaosn[[Name]:[WHIP]], 10, FALSE),Rooke_Full_Seaosn[SO],0)</f>
        <v>540</v>
      </c>
      <c r="L313" s="5">
        <f>_xlfn.RANK.EQ(VLOOKUP($A313,Rooke_Full_Seaosn[[Name]:[WHIP]], 11, FALSE),Rooke_Full_Seaosn[K/9],0)</f>
        <v>320</v>
      </c>
      <c r="M313" s="5">
        <f>_xlfn.RANK.EQ(VLOOKUP($A313,Rooke_Full_Seaosn[[Name]:[WHIP]], 12, FALSE),Rooke_Full_Seaosn[BB/9],1)</f>
        <v>385</v>
      </c>
      <c r="N313" s="11">
        <f>_xlfn.RANK.EQ(VLOOKUP($A313,Rooke_Full_Seaosn[[Name]:[WHIP]], 13, FALSE),Rooke_Full_Seaosn[HR/9],1)</f>
        <v>1090</v>
      </c>
      <c r="O313" s="5">
        <f>_xlfn.RANK.EQ(VLOOKUP($A313,Rooke_Full_Seaosn[[Name]:[WHIP]], 14, FALSE),Rooke_Full_Seaosn[AVG],1)</f>
        <v>562</v>
      </c>
      <c r="P313" s="11">
        <f>_xlfn.RANK.EQ(VLOOKUP($A313,Rooke_Full_Seaosn[[Name]:[WHIP]], 15, FALSE),Rooke_Full_Seaosn[BABIP],1)</f>
        <v>886</v>
      </c>
      <c r="Q313" s="5">
        <f>_xlfn.RANK.EQ(VLOOKUP($A313,Rooke_Full_Seaosn[[Name]:[WHIP]], 16, FALSE),Rooke_Full_Seaosn[ERA],1)</f>
        <v>94</v>
      </c>
      <c r="R313" s="11">
        <f>_xlfn.RANK.EQ(VLOOKUP($A313,Rooke_Full_Seaosn[[Name]:[WHIP]], 17, FALSE),Rooke_Full_Seaosn[FIP],1)</f>
        <v>563</v>
      </c>
      <c r="S313" s="5">
        <f>_xlfn.RANK.EQ(VLOOKUP($A313,Rooke_Full_Seaosn[[Name]:[WHIP]], 18,FALSE),Rooke_Full_Seaosn[WAR],0)</f>
        <v>680</v>
      </c>
      <c r="T313" s="5">
        <f>_xlfn.RANK.EQ(VLOOKUP($A313,Rooke_Full_Seaosn[[Name]:[WHIP]], 19, FALSE),Rooke_Full_Seaosn[WAR/162],0)</f>
        <v>467</v>
      </c>
      <c r="U313" s="5">
        <f>_xlfn.RANK.EQ(VLOOKUP($A313,Rooke_Full_Seaosn[[Name]:[WHIP]], 20, FALSE),Rooke_Full_Seaosn[WHIP],1)</f>
        <v>327</v>
      </c>
      <c r="V3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374.80264165601739</v>
      </c>
    </row>
    <row r="314" spans="1:22" x14ac:dyDescent="0.45">
      <c r="A314" s="11" t="s">
        <v>884</v>
      </c>
      <c r="B314" s="11">
        <v>1945</v>
      </c>
      <c r="C314" s="11" t="str">
        <f>VLOOKUP(Table10[[#This Row],[Name]], Rooke_Full_Seaosn[[Name]:[Team]], 2, FALSE)</f>
        <v>STL</v>
      </c>
      <c r="D314" s="11">
        <v>16</v>
      </c>
      <c r="E314" s="11">
        <v>15</v>
      </c>
      <c r="F314" s="12">
        <v>0.9375</v>
      </c>
      <c r="G314" s="5">
        <f>_xlfn.RANK.EQ(VLOOKUP($A314,Rooke_Full_Seaosn[[Name]:[WHIP]], 6, FALSE),Rooke_Full_Seaosn[W],0)</f>
        <v>25</v>
      </c>
      <c r="H314" s="5">
        <f>_xlfn.RANK.EQ(VLOOKUP($A314,Rooke_Full_Seaosn[[Name]:[WHIP]], 7, FALSE),Rooke_Full_Seaosn[L],1)</f>
        <v>1060</v>
      </c>
      <c r="I314" s="11">
        <f>_xlfn.RANK.EQ(VLOOKUP($A314,Rooke_Full_Seaosn[[Name]:[WHIP]], 8, FALSE),Rooke_Full_Seaosn[SV],0)</f>
        <v>44</v>
      </c>
      <c r="J314" s="11">
        <f>_xlfn.RANK.EQ(VLOOKUP($A314,Rooke_Full_Seaosn[[Name]:[WHIP]], 9, FALSE),Rooke_Full_Seaosn[IP],0)</f>
        <v>94</v>
      </c>
      <c r="K314" s="5">
        <f>_xlfn.RANK.EQ(VLOOKUP($A314,Rooke_Full_Seaosn[[Name]:[WHIP]], 10, FALSE),Rooke_Full_Seaosn[SO],0)</f>
        <v>706</v>
      </c>
      <c r="L314" s="5">
        <f>_xlfn.RANK.EQ(VLOOKUP($A314,Rooke_Full_Seaosn[[Name]:[WHIP]], 11, FALSE),Rooke_Full_Seaosn[K/9],0)</f>
        <v>1572</v>
      </c>
      <c r="M314" s="5">
        <f>_xlfn.RANK.EQ(VLOOKUP($A314,Rooke_Full_Seaosn[[Name]:[WHIP]], 12, FALSE),Rooke_Full_Seaosn[BB/9],1)</f>
        <v>438</v>
      </c>
      <c r="N314" s="11">
        <f>_xlfn.RANK.EQ(VLOOKUP($A314,Rooke_Full_Seaosn[[Name]:[WHIP]], 13, FALSE),Rooke_Full_Seaosn[HR/9],1)</f>
        <v>202</v>
      </c>
      <c r="O314" s="5">
        <f>_xlfn.RANK.EQ(VLOOKUP($A314,Rooke_Full_Seaosn[[Name]:[WHIP]], 14, FALSE),Rooke_Full_Seaosn[AVG],1)</f>
        <v>597</v>
      </c>
      <c r="P314" s="11">
        <f>_xlfn.RANK.EQ(VLOOKUP($A314,Rooke_Full_Seaosn[[Name]:[WHIP]], 15, FALSE),Rooke_Full_Seaosn[BABIP],1)</f>
        <v>374</v>
      </c>
      <c r="Q314" s="5">
        <f>_xlfn.RANK.EQ(VLOOKUP($A314,Rooke_Full_Seaosn[[Name]:[WHIP]], 16, FALSE),Rooke_Full_Seaosn[ERA],1)</f>
        <v>175</v>
      </c>
      <c r="R314" s="11">
        <f>_xlfn.RANK.EQ(VLOOKUP($A314,Rooke_Full_Seaosn[[Name]:[WHIP]], 17, FALSE),Rooke_Full_Seaosn[FIP],1)</f>
        <v>305</v>
      </c>
      <c r="S314" s="5">
        <f>_xlfn.RANK.EQ(VLOOKUP($A314,Rooke_Full_Seaosn[[Name]:[WHIP]], 18,FALSE),Rooke_Full_Seaosn[WAR],0)</f>
        <v>158</v>
      </c>
      <c r="T314" s="5">
        <f>_xlfn.RANK.EQ(VLOOKUP($A314,Rooke_Full_Seaosn[[Name]:[WHIP]], 19, FALSE),Rooke_Full_Seaosn[WAR/162],0)</f>
        <v>679</v>
      </c>
      <c r="U314" s="5">
        <f>_xlfn.RANK.EQ(VLOOKUP($A314,Rooke_Full_Seaosn[[Name]:[WHIP]], 20, FALSE),Rooke_Full_Seaosn[WHIP],1)</f>
        <v>391</v>
      </c>
      <c r="V3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375.98396419844335</v>
      </c>
    </row>
    <row r="315" spans="1:22" x14ac:dyDescent="0.45">
      <c r="A315" s="11" t="s">
        <v>780</v>
      </c>
      <c r="B315" s="11">
        <v>1960</v>
      </c>
      <c r="C315" s="11" t="str">
        <f>VLOOKUP(Table10[[#This Row],[Name]], Rooke_Full_Seaosn[[Name]:[Team]], 2, FALSE)</f>
        <v>PHI</v>
      </c>
      <c r="D315" s="11">
        <v>10</v>
      </c>
      <c r="E315" s="11">
        <v>7</v>
      </c>
      <c r="F315" s="12">
        <v>0.7</v>
      </c>
      <c r="G315" s="5">
        <f>_xlfn.RANK.EQ(VLOOKUP($A315,Rooke_Full_Seaosn[[Name]:[WHIP]], 6, FALSE),Rooke_Full_Seaosn[W],0)</f>
        <v>610</v>
      </c>
      <c r="H315" s="5">
        <f>_xlfn.RANK.EQ(VLOOKUP($A315,Rooke_Full_Seaosn[[Name]:[WHIP]], 7, FALSE),Rooke_Full_Seaosn[L],1)</f>
        <v>147</v>
      </c>
      <c r="I315" s="11">
        <f>_xlfn.RANK.EQ(VLOOKUP($A315,Rooke_Full_Seaosn[[Name]:[WHIP]], 8, FALSE),Rooke_Full_Seaosn[SV],0)</f>
        <v>225</v>
      </c>
      <c r="J315" s="11">
        <f>_xlfn.RANK.EQ(VLOOKUP($A315,Rooke_Full_Seaosn[[Name]:[WHIP]], 9, FALSE),Rooke_Full_Seaosn[IP],0)</f>
        <v>933</v>
      </c>
      <c r="K315" s="5">
        <f>_xlfn.RANK.EQ(VLOOKUP($A315,Rooke_Full_Seaosn[[Name]:[WHIP]], 10, FALSE),Rooke_Full_Seaosn[SO],0)</f>
        <v>898</v>
      </c>
      <c r="L315" s="5">
        <f>_xlfn.RANK.EQ(VLOOKUP($A315,Rooke_Full_Seaosn[[Name]:[WHIP]], 11, FALSE),Rooke_Full_Seaosn[K/9],0)</f>
        <v>845</v>
      </c>
      <c r="M315" s="5">
        <f>_xlfn.RANK.EQ(VLOOKUP($A315,Rooke_Full_Seaosn[[Name]:[WHIP]], 12, FALSE),Rooke_Full_Seaosn[BB/9],1)</f>
        <v>793</v>
      </c>
      <c r="N315" s="11">
        <f>_xlfn.RANK.EQ(VLOOKUP($A315,Rooke_Full_Seaosn[[Name]:[WHIP]], 13, FALSE),Rooke_Full_Seaosn[HR/9],1)</f>
        <v>844</v>
      </c>
      <c r="O315" s="5">
        <f>_xlfn.RANK.EQ(VLOOKUP($A315,Rooke_Full_Seaosn[[Name]:[WHIP]], 14, FALSE),Rooke_Full_Seaosn[AVG],1)</f>
        <v>228</v>
      </c>
      <c r="P315" s="11">
        <f>_xlfn.RANK.EQ(VLOOKUP($A315,Rooke_Full_Seaosn[[Name]:[WHIP]], 15, FALSE),Rooke_Full_Seaosn[BABIP],1)</f>
        <v>138</v>
      </c>
      <c r="Q315" s="5">
        <f>_xlfn.RANK.EQ(VLOOKUP($A315,Rooke_Full_Seaosn[[Name]:[WHIP]], 16, FALSE),Rooke_Full_Seaosn[ERA],1)</f>
        <v>39</v>
      </c>
      <c r="R315" s="11">
        <f>_xlfn.RANK.EQ(VLOOKUP($A315,Rooke_Full_Seaosn[[Name]:[WHIP]], 17, FALSE),Rooke_Full_Seaosn[FIP],1)</f>
        <v>404</v>
      </c>
      <c r="S315" s="5">
        <f>_xlfn.RANK.EQ(VLOOKUP($A315,Rooke_Full_Seaosn[[Name]:[WHIP]], 18,FALSE),Rooke_Full_Seaosn[WAR],0)</f>
        <v>854</v>
      </c>
      <c r="T315" s="5">
        <f>_xlfn.RANK.EQ(VLOOKUP($A315,Rooke_Full_Seaosn[[Name]:[WHIP]], 19, FALSE),Rooke_Full_Seaosn[WAR/162],0)</f>
        <v>623</v>
      </c>
      <c r="U315" s="5">
        <f>_xlfn.RANK.EQ(VLOOKUP($A315,Rooke_Full_Seaosn[[Name]:[WHIP]], 20, FALSE),Rooke_Full_Seaosn[WHIP],1)</f>
        <v>240</v>
      </c>
      <c r="V3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379.07138460354463</v>
      </c>
    </row>
    <row r="316" spans="1:22" x14ac:dyDescent="0.45">
      <c r="A316" s="11" t="s">
        <v>829</v>
      </c>
      <c r="B316" s="11">
        <v>1972</v>
      </c>
      <c r="C316" s="11" t="str">
        <f>VLOOKUP(Table10[[#This Row],[Name]], Rooke_Full_Seaosn[[Name]:[Team]], 2, FALSE)</f>
        <v>MIN</v>
      </c>
      <c r="D316" s="11">
        <v>35</v>
      </c>
      <c r="E316" s="11">
        <v>35</v>
      </c>
      <c r="F316" s="12">
        <v>1</v>
      </c>
      <c r="G316" s="5">
        <f>_xlfn.RANK.EQ(VLOOKUP($A316,Rooke_Full_Seaosn[[Name]:[WHIP]], 6, FALSE),Rooke_Full_Seaosn[W],0)</f>
        <v>1282</v>
      </c>
      <c r="H316" s="5">
        <f>_xlfn.RANK.EQ(VLOOKUP($A316,Rooke_Full_Seaosn[[Name]:[WHIP]], 7, FALSE),Rooke_Full_Seaosn[L],1)</f>
        <v>147</v>
      </c>
      <c r="I316" s="11">
        <f>_xlfn.RANK.EQ(VLOOKUP($A316,Rooke_Full_Seaosn[[Name]:[WHIP]], 8, FALSE),Rooke_Full_Seaosn[SV],0)</f>
        <v>94</v>
      </c>
      <c r="J316" s="11">
        <f>_xlfn.RANK.EQ(VLOOKUP($A316,Rooke_Full_Seaosn[[Name]:[WHIP]], 9, FALSE),Rooke_Full_Seaosn[IP],0)</f>
        <v>964</v>
      </c>
      <c r="K316" s="5">
        <f>_xlfn.RANK.EQ(VLOOKUP($A316,Rooke_Full_Seaosn[[Name]:[WHIP]], 10, FALSE),Rooke_Full_Seaosn[SO],0)</f>
        <v>1307</v>
      </c>
      <c r="L316" s="5">
        <f>_xlfn.RANK.EQ(VLOOKUP($A316,Rooke_Full_Seaosn[[Name]:[WHIP]], 11, FALSE),Rooke_Full_Seaosn[K/9],0)</f>
        <v>1339</v>
      </c>
      <c r="M316" s="5">
        <f>_xlfn.RANK.EQ(VLOOKUP($A316,Rooke_Full_Seaosn[[Name]:[WHIP]], 12, FALSE),Rooke_Full_Seaosn[BB/9],1)</f>
        <v>344</v>
      </c>
      <c r="N316" s="11">
        <f>_xlfn.RANK.EQ(VLOOKUP($A316,Rooke_Full_Seaosn[[Name]:[WHIP]], 13, FALSE),Rooke_Full_Seaosn[HR/9],1)</f>
        <v>346</v>
      </c>
      <c r="O316" s="5">
        <f>_xlfn.RANK.EQ(VLOOKUP($A316,Rooke_Full_Seaosn[[Name]:[WHIP]], 14, FALSE),Rooke_Full_Seaosn[AVG],1)</f>
        <v>157</v>
      </c>
      <c r="P316" s="11">
        <f>_xlfn.RANK.EQ(VLOOKUP($A316,Rooke_Full_Seaosn[[Name]:[WHIP]], 15, FALSE),Rooke_Full_Seaosn[BABIP],1)</f>
        <v>75</v>
      </c>
      <c r="Q316" s="5">
        <f>_xlfn.RANK.EQ(VLOOKUP($A316,Rooke_Full_Seaosn[[Name]:[WHIP]], 16, FALSE),Rooke_Full_Seaosn[ERA],1)</f>
        <v>98</v>
      </c>
      <c r="R316" s="11">
        <f>_xlfn.RANK.EQ(VLOOKUP($A316,Rooke_Full_Seaosn[[Name]:[WHIP]], 17, FALSE),Rooke_Full_Seaosn[FIP],1)</f>
        <v>108</v>
      </c>
      <c r="S316" s="5">
        <f>_xlfn.RANK.EQ(VLOOKUP($A316,Rooke_Full_Seaosn[[Name]:[WHIP]], 18,FALSE),Rooke_Full_Seaosn[WAR],0)</f>
        <v>750</v>
      </c>
      <c r="T316" s="5">
        <f>_xlfn.RANK.EQ(VLOOKUP($A316,Rooke_Full_Seaosn[[Name]:[WHIP]], 19, FALSE),Rooke_Full_Seaosn[WAR/162],0)</f>
        <v>508</v>
      </c>
      <c r="U316" s="5">
        <f>_xlfn.RANK.EQ(VLOOKUP($A316,Rooke_Full_Seaosn[[Name]:[WHIP]], 20, FALSE),Rooke_Full_Seaosn[WHIP],1)</f>
        <v>93</v>
      </c>
      <c r="V3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379.43322920160693</v>
      </c>
    </row>
    <row r="317" spans="1:22" x14ac:dyDescent="0.45">
      <c r="A317" s="11" t="s">
        <v>1175</v>
      </c>
      <c r="B317" s="11">
        <v>2008</v>
      </c>
      <c r="C317" s="11" t="str">
        <f>VLOOKUP(Table10[[#This Row],[Name]], Rooke_Full_Seaosn[[Name]:[Team]], 2, FALSE)</f>
        <v>ATL</v>
      </c>
      <c r="D317" s="11">
        <v>18</v>
      </c>
      <c r="E317" s="11">
        <v>18</v>
      </c>
      <c r="F317" s="12">
        <v>1</v>
      </c>
      <c r="G317" s="5">
        <f>_xlfn.RANK.EQ(VLOOKUP($A317,Rooke_Full_Seaosn[[Name]:[WHIP]], 6, FALSE),Rooke_Full_Seaosn[W],0)</f>
        <v>123</v>
      </c>
      <c r="H317" s="5">
        <f>_xlfn.RANK.EQ(VLOOKUP($A317,Rooke_Full_Seaosn[[Name]:[WHIP]], 7, FALSE),Rooke_Full_Seaosn[L],1)</f>
        <v>1341</v>
      </c>
      <c r="I317" s="11">
        <f>_xlfn.RANK.EQ(VLOOKUP($A317,Rooke_Full_Seaosn[[Name]:[WHIP]], 8, FALSE),Rooke_Full_Seaosn[SV],0)</f>
        <v>225</v>
      </c>
      <c r="J317" s="11">
        <f>_xlfn.RANK.EQ(VLOOKUP($A317,Rooke_Full_Seaosn[[Name]:[WHIP]], 9, FALSE),Rooke_Full_Seaosn[IP],0)</f>
        <v>219</v>
      </c>
      <c r="K317" s="5">
        <f>_xlfn.RANK.EQ(VLOOKUP($A317,Rooke_Full_Seaosn[[Name]:[WHIP]], 10, FALSE),Rooke_Full_Seaosn[SO],0)</f>
        <v>113</v>
      </c>
      <c r="L317" s="5">
        <f>_xlfn.RANK.EQ(VLOOKUP($A317,Rooke_Full_Seaosn[[Name]:[WHIP]], 11, FALSE),Rooke_Full_Seaosn[K/9],0)</f>
        <v>480</v>
      </c>
      <c r="M317" s="5">
        <f>_xlfn.RANK.EQ(VLOOKUP($A317,Rooke_Full_Seaosn[[Name]:[WHIP]], 12, FALSE),Rooke_Full_Seaosn[BB/9],1)</f>
        <v>840</v>
      </c>
      <c r="N317" s="11">
        <f>_xlfn.RANK.EQ(VLOOKUP($A317,Rooke_Full_Seaosn[[Name]:[WHIP]], 13, FALSE),Rooke_Full_Seaosn[HR/9],1)</f>
        <v>401</v>
      </c>
      <c r="O317" s="5">
        <f>_xlfn.RANK.EQ(VLOOKUP($A317,Rooke_Full_Seaosn[[Name]:[WHIP]], 14, FALSE),Rooke_Full_Seaosn[AVG],1)</f>
        <v>760</v>
      </c>
      <c r="P317" s="11">
        <f>_xlfn.RANK.EQ(VLOOKUP($A317,Rooke_Full_Seaosn[[Name]:[WHIP]], 15, FALSE),Rooke_Full_Seaosn[BABIP],1)</f>
        <v>1195</v>
      </c>
      <c r="Q317" s="5">
        <f>_xlfn.RANK.EQ(VLOOKUP($A317,Rooke_Full_Seaosn[[Name]:[WHIP]], 16, FALSE),Rooke_Full_Seaosn[ERA],1)</f>
        <v>550</v>
      </c>
      <c r="R317" s="11">
        <f>_xlfn.RANK.EQ(VLOOKUP($A317,Rooke_Full_Seaosn[[Name]:[WHIP]], 17, FALSE),Rooke_Full_Seaosn[FIP],1)</f>
        <v>328</v>
      </c>
      <c r="S317" s="5">
        <f>_xlfn.RANK.EQ(VLOOKUP($A317,Rooke_Full_Seaosn[[Name]:[WHIP]], 18,FALSE),Rooke_Full_Seaosn[WAR],0)</f>
        <v>104</v>
      </c>
      <c r="T317" s="5">
        <f>_xlfn.RANK.EQ(VLOOKUP($A317,Rooke_Full_Seaosn[[Name]:[WHIP]], 19, FALSE),Rooke_Full_Seaosn[WAR/162],0)</f>
        <v>242</v>
      </c>
      <c r="U317" s="5">
        <f>_xlfn.RANK.EQ(VLOOKUP($A317,Rooke_Full_Seaosn[[Name]:[WHIP]], 20, FALSE),Rooke_Full_Seaosn[WHIP],1)</f>
        <v>788</v>
      </c>
      <c r="V3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379.70682734801636</v>
      </c>
    </row>
    <row r="318" spans="1:22" x14ac:dyDescent="0.45">
      <c r="A318" s="11" t="s">
        <v>1040</v>
      </c>
      <c r="B318" s="11">
        <v>1989</v>
      </c>
      <c r="C318" s="11" t="str">
        <f>VLOOKUP(Table10[[#This Row],[Name]], Rooke_Full_Seaosn[[Name]:[Team]], 2, FALSE)</f>
        <v>TEX</v>
      </c>
      <c r="D318" s="11">
        <v>6</v>
      </c>
      <c r="E318" s="11">
        <v>6</v>
      </c>
      <c r="F318" s="12">
        <v>1</v>
      </c>
      <c r="G318" s="5">
        <f>_xlfn.RANK.EQ(VLOOKUP($A318,Rooke_Full_Seaosn[[Name]:[WHIP]], 6, FALSE),Rooke_Full_Seaosn[W],0)</f>
        <v>174</v>
      </c>
      <c r="H318" s="5">
        <f>_xlfn.RANK.EQ(VLOOKUP($A318,Rooke_Full_Seaosn[[Name]:[WHIP]], 7, FALSE),Rooke_Full_Seaosn[L],1)</f>
        <v>1209</v>
      </c>
      <c r="I318" s="11">
        <f>_xlfn.RANK.EQ(VLOOKUP($A318,Rooke_Full_Seaosn[[Name]:[WHIP]], 8, FALSE),Rooke_Full_Seaosn[SV],0)</f>
        <v>225</v>
      </c>
      <c r="J318" s="11">
        <f>_xlfn.RANK.EQ(VLOOKUP($A318,Rooke_Full_Seaosn[[Name]:[WHIP]], 9, FALSE),Rooke_Full_Seaosn[IP],0)</f>
        <v>201</v>
      </c>
      <c r="K318" s="5">
        <f>_xlfn.RANK.EQ(VLOOKUP($A318,Rooke_Full_Seaosn[[Name]:[WHIP]], 10, FALSE),Rooke_Full_Seaosn[SO],0)</f>
        <v>301</v>
      </c>
      <c r="L318" s="5">
        <f>_xlfn.RANK.EQ(VLOOKUP($A318,Rooke_Full_Seaosn[[Name]:[WHIP]], 11, FALSE),Rooke_Full_Seaosn[K/9],0)</f>
        <v>1002</v>
      </c>
      <c r="M318" s="5">
        <f>_xlfn.RANK.EQ(VLOOKUP($A318,Rooke_Full_Seaosn[[Name]:[WHIP]], 12, FALSE),Rooke_Full_Seaosn[BB/9],1)</f>
        <v>809</v>
      </c>
      <c r="N318" s="11">
        <f>_xlfn.RANK.EQ(VLOOKUP($A318,Rooke_Full_Seaosn[[Name]:[WHIP]], 13, FALSE),Rooke_Full_Seaosn[HR/9],1)</f>
        <v>320</v>
      </c>
      <c r="O318" s="5">
        <f>_xlfn.RANK.EQ(VLOOKUP($A318,Rooke_Full_Seaosn[[Name]:[WHIP]], 14, FALSE),Rooke_Full_Seaosn[AVG],1)</f>
        <v>307</v>
      </c>
      <c r="P318" s="11">
        <f>_xlfn.RANK.EQ(VLOOKUP($A318,Rooke_Full_Seaosn[[Name]:[WHIP]], 15, FALSE),Rooke_Full_Seaosn[BABIP],1)</f>
        <v>311</v>
      </c>
      <c r="Q318" s="5">
        <f>_xlfn.RANK.EQ(VLOOKUP($A318,Rooke_Full_Seaosn[[Name]:[WHIP]], 16, FALSE),Rooke_Full_Seaosn[ERA],1)</f>
        <v>377</v>
      </c>
      <c r="R318" s="11">
        <f>_xlfn.RANK.EQ(VLOOKUP($A318,Rooke_Full_Seaosn[[Name]:[WHIP]], 17, FALSE),Rooke_Full_Seaosn[FIP],1)</f>
        <v>279</v>
      </c>
      <c r="S318" s="5">
        <f>_xlfn.RANK.EQ(VLOOKUP($A318,Rooke_Full_Seaosn[[Name]:[WHIP]], 18,FALSE),Rooke_Full_Seaosn[WAR],0)</f>
        <v>132</v>
      </c>
      <c r="T318" s="5">
        <f>_xlfn.RANK.EQ(VLOOKUP($A318,Rooke_Full_Seaosn[[Name]:[WHIP]], 19, FALSE),Rooke_Full_Seaosn[WAR/162],0)</f>
        <v>224</v>
      </c>
      <c r="U318" s="5">
        <f>_xlfn.RANK.EQ(VLOOKUP($A318,Rooke_Full_Seaosn[[Name]:[WHIP]], 20, FALSE),Rooke_Full_Seaosn[WHIP],1)</f>
        <v>358</v>
      </c>
      <c r="V3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380.0618683501624</v>
      </c>
    </row>
    <row r="319" spans="1:22" x14ac:dyDescent="0.45">
      <c r="A319" s="11" t="s">
        <v>527</v>
      </c>
      <c r="B319" s="11">
        <v>2021</v>
      </c>
      <c r="C319" s="11" t="str">
        <f>VLOOKUP(Table10[[#This Row],[Name]], Rooke_Full_Seaosn[[Name]:[Team]], 2, FALSE)</f>
        <v>MIN</v>
      </c>
      <c r="D319" s="11">
        <v>20</v>
      </c>
      <c r="E319" s="11">
        <v>20</v>
      </c>
      <c r="F319" s="12">
        <v>1</v>
      </c>
      <c r="G319" s="5">
        <f>_xlfn.RANK.EQ(VLOOKUP($A319,Rooke_Full_Seaosn[[Name]:[WHIP]], 6, FALSE),Rooke_Full_Seaosn[W],0)</f>
        <v>1282</v>
      </c>
      <c r="H319" s="5">
        <f>_xlfn.RANK.EQ(VLOOKUP($A319,Rooke_Full_Seaosn[[Name]:[WHIP]], 7, FALSE),Rooke_Full_Seaosn[L],1)</f>
        <v>147</v>
      </c>
      <c r="I319" s="11">
        <f>_xlfn.RANK.EQ(VLOOKUP($A319,Rooke_Full_Seaosn[[Name]:[WHIP]], 8, FALSE),Rooke_Full_Seaosn[SV],0)</f>
        <v>225</v>
      </c>
      <c r="J319" s="11">
        <f>_xlfn.RANK.EQ(VLOOKUP($A319,Rooke_Full_Seaosn[[Name]:[WHIP]], 9, FALSE),Rooke_Full_Seaosn[IP],0)</f>
        <v>944</v>
      </c>
      <c r="K319" s="5">
        <f>_xlfn.RANK.EQ(VLOOKUP($A319,Rooke_Full_Seaosn[[Name]:[WHIP]], 10, FALSE),Rooke_Full_Seaosn[SO],0)</f>
        <v>364</v>
      </c>
      <c r="L319" s="5">
        <f>_xlfn.RANK.EQ(VLOOKUP($A319,Rooke_Full_Seaosn[[Name]:[WHIP]], 11, FALSE),Rooke_Full_Seaosn[K/9],0)</f>
        <v>79</v>
      </c>
      <c r="M319" s="5">
        <f>_xlfn.RANK.EQ(VLOOKUP($A319,Rooke_Full_Seaosn[[Name]:[WHIP]], 12, FALSE),Rooke_Full_Seaosn[BB/9],1)</f>
        <v>70</v>
      </c>
      <c r="N319" s="11">
        <f>_xlfn.RANK.EQ(VLOOKUP($A319,Rooke_Full_Seaosn[[Name]:[WHIP]], 13, FALSE),Rooke_Full_Seaosn[HR/9],1)</f>
        <v>1631</v>
      </c>
      <c r="O319" s="5">
        <f>_xlfn.RANK.EQ(VLOOKUP($A319,Rooke_Full_Seaosn[[Name]:[WHIP]], 14, FALSE),Rooke_Full_Seaosn[AVG],1)</f>
        <v>802</v>
      </c>
      <c r="P319" s="11">
        <f>_xlfn.RANK.EQ(VLOOKUP($A319,Rooke_Full_Seaosn[[Name]:[WHIP]], 15, FALSE),Rooke_Full_Seaosn[BABIP],1)</f>
        <v>1108</v>
      </c>
      <c r="Q319" s="5">
        <f>_xlfn.RANK.EQ(VLOOKUP($A319,Rooke_Full_Seaosn[[Name]:[WHIP]], 16, FALSE),Rooke_Full_Seaosn[ERA],1)</f>
        <v>870</v>
      </c>
      <c r="R319" s="11">
        <f>_xlfn.RANK.EQ(VLOOKUP($A319,Rooke_Full_Seaosn[[Name]:[WHIP]], 17, FALSE),Rooke_Full_Seaosn[FIP],1)</f>
        <v>1088</v>
      </c>
      <c r="S319" s="5">
        <f>_xlfn.RANK.EQ(VLOOKUP($A319,Rooke_Full_Seaosn[[Name]:[WHIP]], 18,FALSE),Rooke_Full_Seaosn[WAR],0)</f>
        <v>960</v>
      </c>
      <c r="T319" s="5">
        <f>_xlfn.RANK.EQ(VLOOKUP($A319,Rooke_Full_Seaosn[[Name]:[WHIP]], 19, FALSE),Rooke_Full_Seaosn[WAR/162],0)</f>
        <v>1021</v>
      </c>
      <c r="U319" s="5">
        <f>_xlfn.RANK.EQ(VLOOKUP($A319,Rooke_Full_Seaosn[[Name]:[WHIP]], 20, FALSE),Rooke_Full_Seaosn[WHIP],1)</f>
        <v>245</v>
      </c>
      <c r="V3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380.46863082154039</v>
      </c>
    </row>
    <row r="320" spans="1:22" x14ac:dyDescent="0.45">
      <c r="A320" s="11" t="s">
        <v>1079</v>
      </c>
      <c r="B320" s="11">
        <v>2017</v>
      </c>
      <c r="C320" s="11" t="str">
        <f>VLOOKUP(Table10[[#This Row],[Name]], Rooke_Full_Seaosn[[Name]:[Team]], 2, FALSE)</f>
        <v>MIL</v>
      </c>
      <c r="D320" s="11">
        <v>12</v>
      </c>
      <c r="E320" s="11">
        <v>9</v>
      </c>
      <c r="F320" s="12">
        <v>0.75</v>
      </c>
      <c r="G320" s="5">
        <f>_xlfn.RANK.EQ(VLOOKUP($A320,Rooke_Full_Seaosn[[Name]:[WHIP]], 6, FALSE),Rooke_Full_Seaosn[W],0)</f>
        <v>1282</v>
      </c>
      <c r="H320" s="5">
        <f>_xlfn.RANK.EQ(VLOOKUP($A320,Rooke_Full_Seaosn[[Name]:[WHIP]], 7, FALSE),Rooke_Full_Seaosn[L],1)</f>
        <v>45</v>
      </c>
      <c r="I320" s="11">
        <f>_xlfn.RANK.EQ(VLOOKUP($A320,Rooke_Full_Seaosn[[Name]:[WHIP]], 8, FALSE),Rooke_Full_Seaosn[SV],0)</f>
        <v>225</v>
      </c>
      <c r="J320" s="11">
        <f>_xlfn.RANK.EQ(VLOOKUP($A320,Rooke_Full_Seaosn[[Name]:[WHIP]], 9, FALSE),Rooke_Full_Seaosn[IP],0)</f>
        <v>1240</v>
      </c>
      <c r="K320" s="5">
        <f>_xlfn.RANK.EQ(VLOOKUP($A320,Rooke_Full_Seaosn[[Name]:[WHIP]], 10, FALSE),Rooke_Full_Seaosn[SO],0)</f>
        <v>941</v>
      </c>
      <c r="L320" s="5">
        <f>_xlfn.RANK.EQ(VLOOKUP($A320,Rooke_Full_Seaosn[[Name]:[WHIP]], 11, FALSE),Rooke_Full_Seaosn[K/9],0)</f>
        <v>413</v>
      </c>
      <c r="M320" s="5">
        <f>_xlfn.RANK.EQ(VLOOKUP($A320,Rooke_Full_Seaosn[[Name]:[WHIP]], 12, FALSE),Rooke_Full_Seaosn[BB/9],1)</f>
        <v>122</v>
      </c>
      <c r="N320" s="11">
        <f>_xlfn.RANK.EQ(VLOOKUP($A320,Rooke_Full_Seaosn[[Name]:[WHIP]], 13, FALSE),Rooke_Full_Seaosn[HR/9],1)</f>
        <v>1069</v>
      </c>
      <c r="O320" s="5">
        <f>_xlfn.RANK.EQ(VLOOKUP($A320,Rooke_Full_Seaosn[[Name]:[WHIP]], 14, FALSE),Rooke_Full_Seaosn[AVG],1)</f>
        <v>806</v>
      </c>
      <c r="P320" s="11">
        <f>_xlfn.RANK.EQ(VLOOKUP($A320,Rooke_Full_Seaosn[[Name]:[WHIP]], 15, FALSE),Rooke_Full_Seaosn[BABIP],1)</f>
        <v>1062</v>
      </c>
      <c r="Q320" s="5">
        <f>_xlfn.RANK.EQ(VLOOKUP($A320,Rooke_Full_Seaosn[[Name]:[WHIP]], 16, FALSE),Rooke_Full_Seaosn[ERA],1)</f>
        <v>431</v>
      </c>
      <c r="R320" s="11">
        <f>_xlfn.RANK.EQ(VLOOKUP($A320,Rooke_Full_Seaosn[[Name]:[WHIP]], 17, FALSE),Rooke_Full_Seaosn[FIP],1)</f>
        <v>499</v>
      </c>
      <c r="S320" s="5">
        <f>_xlfn.RANK.EQ(VLOOKUP($A320,Rooke_Full_Seaosn[[Name]:[WHIP]], 18,FALSE),Rooke_Full_Seaosn[WAR],0)</f>
        <v>664</v>
      </c>
      <c r="T320" s="5">
        <f>_xlfn.RANK.EQ(VLOOKUP($A320,Rooke_Full_Seaosn[[Name]:[WHIP]], 19, FALSE),Rooke_Full_Seaosn[WAR/162],0)</f>
        <v>327</v>
      </c>
      <c r="U320" s="5">
        <f>_xlfn.RANK.EQ(VLOOKUP($A320,Rooke_Full_Seaosn[[Name]:[WHIP]], 20, FALSE),Rooke_Full_Seaosn[WHIP],1)</f>
        <v>309</v>
      </c>
      <c r="V3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380.58237047555599</v>
      </c>
    </row>
    <row r="321" spans="1:22" x14ac:dyDescent="0.45">
      <c r="A321" s="11" t="s">
        <v>79</v>
      </c>
      <c r="B321" s="11">
        <v>2023</v>
      </c>
      <c r="C321" s="11" t="str">
        <f>VLOOKUP(Table10[[#This Row],[Name]], Rooke_Full_Seaosn[[Name]:[Team]], 2, FALSE)</f>
        <v>CIN</v>
      </c>
      <c r="D321" s="11">
        <v>10</v>
      </c>
      <c r="E321" s="11">
        <v>10</v>
      </c>
      <c r="F321" s="12">
        <v>1</v>
      </c>
      <c r="G321" s="5">
        <f>_xlfn.RANK.EQ(VLOOKUP($A321,Rooke_Full_Seaosn[[Name]:[WHIP]], 6, FALSE),Rooke_Full_Seaosn[W],0)</f>
        <v>503</v>
      </c>
      <c r="H321" s="5">
        <f>_xlfn.RANK.EQ(VLOOKUP($A321,Rooke_Full_Seaosn[[Name]:[WHIP]], 7, FALSE),Rooke_Full_Seaosn[L],1)</f>
        <v>695</v>
      </c>
      <c r="I321" s="11">
        <f>_xlfn.RANK.EQ(VLOOKUP($A321,Rooke_Full_Seaosn[[Name]:[WHIP]], 8, FALSE),Rooke_Full_Seaosn[SV],0)</f>
        <v>225</v>
      </c>
      <c r="J321" s="11">
        <f>_xlfn.RANK.EQ(VLOOKUP($A321,Rooke_Full_Seaosn[[Name]:[WHIP]], 9, FALSE),Rooke_Full_Seaosn[IP],0)</f>
        <v>775</v>
      </c>
      <c r="K321" s="5">
        <f>_xlfn.RANK.EQ(VLOOKUP($A321,Rooke_Full_Seaosn[[Name]:[WHIP]], 10, FALSE),Rooke_Full_Seaosn[SO],0)</f>
        <v>194</v>
      </c>
      <c r="L321" s="5">
        <f>_xlfn.RANK.EQ(VLOOKUP($A321,Rooke_Full_Seaosn[[Name]:[WHIP]], 11, FALSE),Rooke_Full_Seaosn[K/9],0)</f>
        <v>54</v>
      </c>
      <c r="M321" s="5">
        <f>_xlfn.RANK.EQ(VLOOKUP($A321,Rooke_Full_Seaosn[[Name]:[WHIP]], 12, FALSE),Rooke_Full_Seaosn[BB/9],1)</f>
        <v>1020</v>
      </c>
      <c r="N321" s="11">
        <f>_xlfn.RANK.EQ(VLOOKUP($A321,Rooke_Full_Seaosn[[Name]:[WHIP]], 13, FALSE),Rooke_Full_Seaosn[HR/9],1)</f>
        <v>1365</v>
      </c>
      <c r="O321" s="5">
        <f>_xlfn.RANK.EQ(VLOOKUP($A321,Rooke_Full_Seaosn[[Name]:[WHIP]], 14, FALSE),Rooke_Full_Seaosn[AVG],1)</f>
        <v>481</v>
      </c>
      <c r="P321" s="11">
        <f>_xlfn.RANK.EQ(VLOOKUP($A321,Rooke_Full_Seaosn[[Name]:[WHIP]], 15, FALSE),Rooke_Full_Seaosn[BABIP],1)</f>
        <v>1225</v>
      </c>
      <c r="Q321" s="5">
        <f>_xlfn.RANK.EQ(VLOOKUP($A321,Rooke_Full_Seaosn[[Name]:[WHIP]], 16, FALSE),Rooke_Full_Seaosn[ERA],1)</f>
        <v>684</v>
      </c>
      <c r="R321" s="11">
        <f>_xlfn.RANK.EQ(VLOOKUP($A321,Rooke_Full_Seaosn[[Name]:[WHIP]], 17, FALSE),Rooke_Full_Seaosn[FIP],1)</f>
        <v>805</v>
      </c>
      <c r="S321" s="5">
        <f>_xlfn.RANK.EQ(VLOOKUP($A321,Rooke_Full_Seaosn[[Name]:[WHIP]], 18,FALSE),Rooke_Full_Seaosn[WAR],0)</f>
        <v>328</v>
      </c>
      <c r="T321" s="5">
        <f>_xlfn.RANK.EQ(VLOOKUP($A321,Rooke_Full_Seaosn[[Name]:[WHIP]], 19, FALSE),Rooke_Full_Seaosn[WAR/162],0)</f>
        <v>276</v>
      </c>
      <c r="U321" s="5">
        <f>_xlfn.RANK.EQ(VLOOKUP($A321,Rooke_Full_Seaosn[[Name]:[WHIP]], 20, FALSE),Rooke_Full_Seaosn[WHIP],1)</f>
        <v>589</v>
      </c>
      <c r="V3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381.63200145192792</v>
      </c>
    </row>
    <row r="322" spans="1:22" x14ac:dyDescent="0.45">
      <c r="A322" s="11" t="s">
        <v>1830</v>
      </c>
      <c r="B322" s="11">
        <v>2023</v>
      </c>
      <c r="C322" s="11" t="str">
        <f>VLOOKUP(Table10[[#This Row],[Name]], Rooke_Full_Seaosn[[Name]:[Team]], 2, FALSE)</f>
        <v>LAD</v>
      </c>
      <c r="D322" s="11">
        <v>36</v>
      </c>
      <c r="E322" s="11">
        <v>30</v>
      </c>
      <c r="F322" s="12">
        <v>0.83333333333333337</v>
      </c>
      <c r="G322" s="5">
        <f>_xlfn.RANK.EQ(VLOOKUP($A322,Rooke_Full_Seaosn[[Name]:[WHIP]], 6, FALSE),Rooke_Full_Seaosn[W],0)</f>
        <v>1054</v>
      </c>
      <c r="H322" s="5">
        <f>_xlfn.RANK.EQ(VLOOKUP($A322,Rooke_Full_Seaosn[[Name]:[WHIP]], 7, FALSE),Rooke_Full_Seaosn[L],1)</f>
        <v>7</v>
      </c>
      <c r="I322" s="11">
        <f>_xlfn.RANK.EQ(VLOOKUP($A322,Rooke_Full_Seaosn[[Name]:[WHIP]], 8, FALSE),Rooke_Full_Seaosn[SV],0)</f>
        <v>225</v>
      </c>
      <c r="J322" s="11">
        <f>_xlfn.RANK.EQ(VLOOKUP($A322,Rooke_Full_Seaosn[[Name]:[WHIP]], 9, FALSE),Rooke_Full_Seaosn[IP],0)</f>
        <v>1537</v>
      </c>
      <c r="K322" s="5">
        <f>_xlfn.RANK.EQ(VLOOKUP($A322,Rooke_Full_Seaosn[[Name]:[WHIP]], 10, FALSE),Rooke_Full_Seaosn[SO],0)</f>
        <v>898</v>
      </c>
      <c r="L322" s="5">
        <f>_xlfn.RANK.EQ(VLOOKUP($A322,Rooke_Full_Seaosn[[Name]:[WHIP]], 11, FALSE),Rooke_Full_Seaosn[K/9],0)</f>
        <v>74</v>
      </c>
      <c r="M322" s="5">
        <f>_xlfn.RANK.EQ(VLOOKUP($A322,Rooke_Full_Seaosn[[Name]:[WHIP]], 12, FALSE),Rooke_Full_Seaosn[BB/9],1)</f>
        <v>1300</v>
      </c>
      <c r="N322" s="11">
        <f>_xlfn.RANK.EQ(VLOOKUP($A322,Rooke_Full_Seaosn[[Name]:[WHIP]], 13, FALSE),Rooke_Full_Seaosn[HR/9],1)</f>
        <v>1494</v>
      </c>
      <c r="O322" s="5">
        <f>_xlfn.RANK.EQ(VLOOKUP($A322,Rooke_Full_Seaosn[[Name]:[WHIP]], 14, FALSE),Rooke_Full_Seaosn[AVG],1)</f>
        <v>133</v>
      </c>
      <c r="P322" s="11">
        <f>_xlfn.RANK.EQ(VLOOKUP($A322,Rooke_Full_Seaosn[[Name]:[WHIP]], 15, FALSE),Rooke_Full_Seaosn[BABIP],1)</f>
        <v>281</v>
      </c>
      <c r="Q322" s="5">
        <f>_xlfn.RANK.EQ(VLOOKUP($A322,Rooke_Full_Seaosn[[Name]:[WHIP]], 16, FALSE),Rooke_Full_Seaosn[ERA],1)</f>
        <v>1356</v>
      </c>
      <c r="R322" s="11">
        <f>_xlfn.RANK.EQ(VLOOKUP($A322,Rooke_Full_Seaosn[[Name]:[WHIP]], 17, FALSE),Rooke_Full_Seaosn[FIP],1)</f>
        <v>1258</v>
      </c>
      <c r="S322" s="5">
        <f>_xlfn.RANK.EQ(VLOOKUP($A322,Rooke_Full_Seaosn[[Name]:[WHIP]], 18,FALSE),Rooke_Full_Seaosn[WAR],0)</f>
        <v>1236</v>
      </c>
      <c r="T322" s="5">
        <f>_xlfn.RANK.EQ(VLOOKUP($A322,Rooke_Full_Seaosn[[Name]:[WHIP]], 19, FALSE),Rooke_Full_Seaosn[WAR/162],0)</f>
        <v>1011</v>
      </c>
      <c r="U322" s="5">
        <f>_xlfn.RANK.EQ(VLOOKUP($A322,Rooke_Full_Seaosn[[Name]:[WHIP]], 20, FALSE),Rooke_Full_Seaosn[WHIP],1)</f>
        <v>458</v>
      </c>
      <c r="V3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381.78041828830237</v>
      </c>
    </row>
    <row r="323" spans="1:22" x14ac:dyDescent="0.45">
      <c r="A323" s="11" t="s">
        <v>1108</v>
      </c>
      <c r="B323" s="11">
        <v>2012</v>
      </c>
      <c r="C323" s="11" t="str">
        <f>VLOOKUP(Table10[[#This Row],[Name]], Rooke_Full_Seaosn[[Name]:[Team]], 2, FALSE)</f>
        <v>MIN</v>
      </c>
      <c r="D323" s="11">
        <v>14</v>
      </c>
      <c r="E323" s="11">
        <v>14</v>
      </c>
      <c r="F323" s="12">
        <v>1</v>
      </c>
      <c r="G323" s="5">
        <f>_xlfn.RANK.EQ(VLOOKUP($A323,Rooke_Full_Seaosn[[Name]:[WHIP]], 6, FALSE),Rooke_Full_Seaosn[W],0)</f>
        <v>174</v>
      </c>
      <c r="H323" s="5">
        <f>_xlfn.RANK.EQ(VLOOKUP($A323,Rooke_Full_Seaosn[[Name]:[WHIP]], 7, FALSE),Rooke_Full_Seaosn[L],1)</f>
        <v>1209</v>
      </c>
      <c r="I323" s="11">
        <f>_xlfn.RANK.EQ(VLOOKUP($A323,Rooke_Full_Seaosn[[Name]:[WHIP]], 8, FALSE),Rooke_Full_Seaosn[SV],0)</f>
        <v>225</v>
      </c>
      <c r="J323" s="11">
        <f>_xlfn.RANK.EQ(VLOOKUP($A323,Rooke_Full_Seaosn[[Name]:[WHIP]], 9, FALSE),Rooke_Full_Seaosn[IP],0)</f>
        <v>309</v>
      </c>
      <c r="K323" s="5">
        <f>_xlfn.RANK.EQ(VLOOKUP($A323,Rooke_Full_Seaosn[[Name]:[WHIP]], 10, FALSE),Rooke_Full_Seaosn[SO],0)</f>
        <v>415</v>
      </c>
      <c r="L323" s="5">
        <f>_xlfn.RANK.EQ(VLOOKUP($A323,Rooke_Full_Seaosn[[Name]:[WHIP]], 11, FALSE),Rooke_Full_Seaosn[K/9],0)</f>
        <v>1072</v>
      </c>
      <c r="M323" s="5">
        <f>_xlfn.RANK.EQ(VLOOKUP($A323,Rooke_Full_Seaosn[[Name]:[WHIP]], 12, FALSE),Rooke_Full_Seaosn[BB/9],1)</f>
        <v>35</v>
      </c>
      <c r="N323" s="11">
        <f>_xlfn.RANK.EQ(VLOOKUP($A323,Rooke_Full_Seaosn[[Name]:[WHIP]], 13, FALSE),Rooke_Full_Seaosn[HR/9],1)</f>
        <v>868</v>
      </c>
      <c r="O323" s="5">
        <f>_xlfn.RANK.EQ(VLOOKUP($A323,Rooke_Full_Seaosn[[Name]:[WHIP]], 14, FALSE),Rooke_Full_Seaosn[AVG],1)</f>
        <v>1154</v>
      </c>
      <c r="P323" s="11">
        <f>_xlfn.RANK.EQ(VLOOKUP($A323,Rooke_Full_Seaosn[[Name]:[WHIP]], 15, FALSE),Rooke_Full_Seaosn[BABIP],1)</f>
        <v>1026</v>
      </c>
      <c r="Q323" s="5">
        <f>_xlfn.RANK.EQ(VLOOKUP($A323,Rooke_Full_Seaosn[[Name]:[WHIP]], 16, FALSE),Rooke_Full_Seaosn[ERA],1)</f>
        <v>466</v>
      </c>
      <c r="R323" s="11">
        <f>_xlfn.RANK.EQ(VLOOKUP($A323,Rooke_Full_Seaosn[[Name]:[WHIP]], 17, FALSE),Rooke_Full_Seaosn[FIP],1)</f>
        <v>595</v>
      </c>
      <c r="S323" s="5">
        <f>_xlfn.RANK.EQ(VLOOKUP($A323,Rooke_Full_Seaosn[[Name]:[WHIP]], 18,FALSE),Rooke_Full_Seaosn[WAR],0)</f>
        <v>260</v>
      </c>
      <c r="T323" s="5">
        <f>_xlfn.RANK.EQ(VLOOKUP($A323,Rooke_Full_Seaosn[[Name]:[WHIP]], 19, FALSE),Rooke_Full_Seaosn[WAR/162],0)</f>
        <v>400</v>
      </c>
      <c r="U323" s="5">
        <f>_xlfn.RANK.EQ(VLOOKUP($A323,Rooke_Full_Seaosn[[Name]:[WHIP]], 20, FALSE),Rooke_Full_Seaosn[WHIP],1)</f>
        <v>363</v>
      </c>
      <c r="V3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382.19219741697896</v>
      </c>
    </row>
    <row r="324" spans="1:22" x14ac:dyDescent="0.45">
      <c r="A324" s="11" t="s">
        <v>1133</v>
      </c>
      <c r="B324" s="11">
        <v>2008</v>
      </c>
      <c r="C324" s="11" t="str">
        <f>VLOOKUP(Table10[[#This Row],[Name]], Rooke_Full_Seaosn[[Name]:[Team]], 2, FALSE)</f>
        <v>DET</v>
      </c>
      <c r="D324" s="11">
        <v>22</v>
      </c>
      <c r="E324" s="11">
        <v>22</v>
      </c>
      <c r="F324" s="12">
        <v>1</v>
      </c>
      <c r="G324" s="5">
        <f>_xlfn.RANK.EQ(VLOOKUP($A324,Rooke_Full_Seaosn[[Name]:[WHIP]], 6, FALSE),Rooke_Full_Seaosn[W],0)</f>
        <v>123</v>
      </c>
      <c r="H324" s="5">
        <f>_xlfn.RANK.EQ(VLOOKUP($A324,Rooke_Full_Seaosn[[Name]:[WHIP]], 7, FALSE),Rooke_Full_Seaosn[L],1)</f>
        <v>695</v>
      </c>
      <c r="I324" s="11">
        <f>_xlfn.RANK.EQ(VLOOKUP($A324,Rooke_Full_Seaosn[[Name]:[WHIP]], 8, FALSE),Rooke_Full_Seaosn[SV],0)</f>
        <v>225</v>
      </c>
      <c r="J324" s="11">
        <f>_xlfn.RANK.EQ(VLOOKUP($A324,Rooke_Full_Seaosn[[Name]:[WHIP]], 9, FALSE),Rooke_Full_Seaosn[IP],0)</f>
        <v>292</v>
      </c>
      <c r="K324" s="5">
        <f>_xlfn.RANK.EQ(VLOOKUP($A324,Rooke_Full_Seaosn[[Name]:[WHIP]], 10, FALSE),Rooke_Full_Seaosn[SO],0)</f>
        <v>174</v>
      </c>
      <c r="L324" s="5">
        <f>_xlfn.RANK.EQ(VLOOKUP($A324,Rooke_Full_Seaosn[[Name]:[WHIP]], 11, FALSE),Rooke_Full_Seaosn[K/9],0)</f>
        <v>552</v>
      </c>
      <c r="M324" s="5">
        <f>_xlfn.RANK.EQ(VLOOKUP($A324,Rooke_Full_Seaosn[[Name]:[WHIP]], 12, FALSE),Rooke_Full_Seaosn[BB/9],1)</f>
        <v>593</v>
      </c>
      <c r="N324" s="11">
        <f>_xlfn.RANK.EQ(VLOOKUP($A324,Rooke_Full_Seaosn[[Name]:[WHIP]], 13, FALSE),Rooke_Full_Seaosn[HR/9],1)</f>
        <v>1413</v>
      </c>
      <c r="O324" s="5">
        <f>_xlfn.RANK.EQ(VLOOKUP($A324,Rooke_Full_Seaosn[[Name]:[WHIP]], 14, FALSE),Rooke_Full_Seaosn[AVG],1)</f>
        <v>242</v>
      </c>
      <c r="P324" s="11">
        <f>_xlfn.RANK.EQ(VLOOKUP($A324,Rooke_Full_Seaosn[[Name]:[WHIP]], 15, FALSE),Rooke_Full_Seaosn[BABIP],1)</f>
        <v>105</v>
      </c>
      <c r="Q324" s="5">
        <f>_xlfn.RANK.EQ(VLOOKUP($A324,Rooke_Full_Seaosn[[Name]:[WHIP]], 16, FALSE),Rooke_Full_Seaosn[ERA],1)</f>
        <v>501</v>
      </c>
      <c r="R324" s="11">
        <f>_xlfn.RANK.EQ(VLOOKUP($A324,Rooke_Full_Seaosn[[Name]:[WHIP]], 17, FALSE),Rooke_Full_Seaosn[FIP],1)</f>
        <v>1259</v>
      </c>
      <c r="S324" s="5">
        <f>_xlfn.RANK.EQ(VLOOKUP($A324,Rooke_Full_Seaosn[[Name]:[WHIP]], 18,FALSE),Rooke_Full_Seaosn[WAR],0)</f>
        <v>590</v>
      </c>
      <c r="T324" s="5">
        <f>_xlfn.RANK.EQ(VLOOKUP($A324,Rooke_Full_Seaosn[[Name]:[WHIP]], 19, FALSE),Rooke_Full_Seaosn[WAR/162],0)</f>
        <v>889</v>
      </c>
      <c r="U324" s="5">
        <f>_xlfn.RANK.EQ(VLOOKUP($A324,Rooke_Full_Seaosn[[Name]:[WHIP]], 20, FALSE),Rooke_Full_Seaosn[WHIP],1)</f>
        <v>217</v>
      </c>
      <c r="V3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382.58677483931234</v>
      </c>
    </row>
    <row r="325" spans="1:22" x14ac:dyDescent="0.45">
      <c r="A325" s="11" t="s">
        <v>347</v>
      </c>
      <c r="B325" s="11">
        <v>1986</v>
      </c>
      <c r="C325" s="11" t="str">
        <f>VLOOKUP(Table10[[#This Row],[Name]], Rooke_Full_Seaosn[[Name]:[Team]], 2, FALSE)</f>
        <v>CLE</v>
      </c>
      <c r="D325" s="11">
        <v>15</v>
      </c>
      <c r="E325" s="11">
        <v>12</v>
      </c>
      <c r="F325" s="12">
        <v>0.8</v>
      </c>
      <c r="G325" s="5">
        <f>_xlfn.RANK.EQ(VLOOKUP($A325,Rooke_Full_Seaosn[[Name]:[WHIP]], 6, FALSE),Rooke_Full_Seaosn[W],0)</f>
        <v>889</v>
      </c>
      <c r="H325" s="5">
        <f>_xlfn.RANK.EQ(VLOOKUP($A325,Rooke_Full_Seaosn[[Name]:[WHIP]], 7, FALSE),Rooke_Full_Seaosn[L],1)</f>
        <v>45</v>
      </c>
      <c r="I325" s="11">
        <f>_xlfn.RANK.EQ(VLOOKUP($A325,Rooke_Full_Seaosn[[Name]:[WHIP]], 8, FALSE),Rooke_Full_Seaosn[SV],0)</f>
        <v>225</v>
      </c>
      <c r="J325" s="11">
        <f>_xlfn.RANK.EQ(VLOOKUP($A325,Rooke_Full_Seaosn[[Name]:[WHIP]], 9, FALSE),Rooke_Full_Seaosn[IP],0)</f>
        <v>1384</v>
      </c>
      <c r="K325" s="5">
        <f>_xlfn.RANK.EQ(VLOOKUP($A325,Rooke_Full_Seaosn[[Name]:[WHIP]], 10, FALSE),Rooke_Full_Seaosn[SO],0)</f>
        <v>1116</v>
      </c>
      <c r="L325" s="5">
        <f>_xlfn.RANK.EQ(VLOOKUP($A325,Rooke_Full_Seaosn[[Name]:[WHIP]], 11, FALSE),Rooke_Full_Seaosn[K/9],0)</f>
        <v>458</v>
      </c>
      <c r="M325" s="5">
        <f>_xlfn.RANK.EQ(VLOOKUP($A325,Rooke_Full_Seaosn[[Name]:[WHIP]], 12, FALSE),Rooke_Full_Seaosn[BB/9],1)</f>
        <v>173</v>
      </c>
      <c r="N325" s="11">
        <f>_xlfn.RANK.EQ(VLOOKUP($A325,Rooke_Full_Seaosn[[Name]:[WHIP]], 13, FALSE),Rooke_Full_Seaosn[HR/9],1)</f>
        <v>1360</v>
      </c>
      <c r="O325" s="5">
        <f>_xlfn.RANK.EQ(VLOOKUP($A325,Rooke_Full_Seaosn[[Name]:[WHIP]], 14, FALSE),Rooke_Full_Seaosn[AVG],1)</f>
        <v>431</v>
      </c>
      <c r="P325" s="11">
        <f>_xlfn.RANK.EQ(VLOOKUP($A325,Rooke_Full_Seaosn[[Name]:[WHIP]], 15, FALSE),Rooke_Full_Seaosn[BABIP],1)</f>
        <v>381</v>
      </c>
      <c r="Q325" s="5">
        <f>_xlfn.RANK.EQ(VLOOKUP($A325,Rooke_Full_Seaosn[[Name]:[WHIP]], 16, FALSE),Rooke_Full_Seaosn[ERA],1)</f>
        <v>899</v>
      </c>
      <c r="R325" s="11">
        <f>_xlfn.RANK.EQ(VLOOKUP($A325,Rooke_Full_Seaosn[[Name]:[WHIP]], 17, FALSE),Rooke_Full_Seaosn[FIP],1)</f>
        <v>612</v>
      </c>
      <c r="S325" s="5">
        <f>_xlfn.RANK.EQ(VLOOKUP($A325,Rooke_Full_Seaosn[[Name]:[WHIP]], 18,FALSE),Rooke_Full_Seaosn[WAR],0)</f>
        <v>946</v>
      </c>
      <c r="T325" s="5">
        <f>_xlfn.RANK.EQ(VLOOKUP($A325,Rooke_Full_Seaosn[[Name]:[WHIP]], 19, FALSE),Rooke_Full_Seaosn[WAR/162],0)</f>
        <v>299</v>
      </c>
      <c r="U325" s="5">
        <f>_xlfn.RANK.EQ(VLOOKUP($A325,Rooke_Full_Seaosn[[Name]:[WHIP]], 20, FALSE),Rooke_Full_Seaosn[WHIP],1)</f>
        <v>177</v>
      </c>
      <c r="V3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383.39483718239103</v>
      </c>
    </row>
    <row r="326" spans="1:22" x14ac:dyDescent="0.45">
      <c r="A326" s="11" t="s">
        <v>1104</v>
      </c>
      <c r="B326" s="11">
        <v>2011</v>
      </c>
      <c r="C326" s="11" t="str">
        <f>VLOOKUP(Table10[[#This Row],[Name]], Rooke_Full_Seaosn[[Name]:[Team]], 2, FALSE)</f>
        <v>TOR</v>
      </c>
      <c r="D326" s="11">
        <v>8</v>
      </c>
      <c r="E326" s="11">
        <v>8</v>
      </c>
      <c r="F326" s="12">
        <v>1</v>
      </c>
      <c r="G326" s="5">
        <f>_xlfn.RANK.EQ(VLOOKUP($A326,Rooke_Full_Seaosn[[Name]:[WHIP]], 6, FALSE),Rooke_Full_Seaosn[W],0)</f>
        <v>1609</v>
      </c>
      <c r="H326" s="5">
        <f>_xlfn.RANK.EQ(VLOOKUP($A326,Rooke_Full_Seaosn[[Name]:[WHIP]], 7, FALSE),Rooke_Full_Seaosn[L],1)</f>
        <v>147</v>
      </c>
      <c r="I326" s="11">
        <f>_xlfn.RANK.EQ(VLOOKUP($A326,Rooke_Full_Seaosn[[Name]:[WHIP]], 8, FALSE),Rooke_Full_Seaosn[SV],0)</f>
        <v>225</v>
      </c>
      <c r="J326" s="11">
        <f>_xlfn.RANK.EQ(VLOOKUP($A326,Rooke_Full_Seaosn[[Name]:[WHIP]], 9, FALSE),Rooke_Full_Seaosn[IP],0)</f>
        <v>1358</v>
      </c>
      <c r="K326" s="5">
        <f>_xlfn.RANK.EQ(VLOOKUP($A326,Rooke_Full_Seaosn[[Name]:[WHIP]], 10, FALSE),Rooke_Full_Seaosn[SO],0)</f>
        <v>1255</v>
      </c>
      <c r="L326" s="5">
        <f>_xlfn.RANK.EQ(VLOOKUP($A326,Rooke_Full_Seaosn[[Name]:[WHIP]], 11, FALSE),Rooke_Full_Seaosn[K/9],0)</f>
        <v>763</v>
      </c>
      <c r="M326" s="5">
        <f>_xlfn.RANK.EQ(VLOOKUP($A326,Rooke_Full_Seaosn[[Name]:[WHIP]], 12, FALSE),Rooke_Full_Seaosn[BB/9],1)</f>
        <v>8</v>
      </c>
      <c r="N326" s="11">
        <f>_xlfn.RANK.EQ(VLOOKUP($A326,Rooke_Full_Seaosn[[Name]:[WHIP]], 13, FALSE),Rooke_Full_Seaosn[HR/9],1)</f>
        <v>1191</v>
      </c>
      <c r="O326" s="5">
        <f>_xlfn.RANK.EQ(VLOOKUP($A326,Rooke_Full_Seaosn[[Name]:[WHIP]], 14, FALSE),Rooke_Full_Seaosn[AVG],1)</f>
        <v>872</v>
      </c>
      <c r="P326" s="11">
        <f>_xlfn.RANK.EQ(VLOOKUP($A326,Rooke_Full_Seaosn[[Name]:[WHIP]], 15, FALSE),Rooke_Full_Seaosn[BABIP],1)</f>
        <v>797</v>
      </c>
      <c r="Q326" s="5">
        <f>_xlfn.RANK.EQ(VLOOKUP($A326,Rooke_Full_Seaosn[[Name]:[WHIP]], 16, FALSE),Rooke_Full_Seaosn[ERA],1)</f>
        <v>461</v>
      </c>
      <c r="R326" s="11">
        <f>_xlfn.RANK.EQ(VLOOKUP($A326,Rooke_Full_Seaosn[[Name]:[WHIP]], 17, FALSE),Rooke_Full_Seaosn[FIP],1)</f>
        <v>624</v>
      </c>
      <c r="S326" s="5">
        <f>_xlfn.RANK.EQ(VLOOKUP($A326,Rooke_Full_Seaosn[[Name]:[WHIP]], 18,FALSE),Rooke_Full_Seaosn[WAR],0)</f>
        <v>1106</v>
      </c>
      <c r="T326" s="5">
        <f>_xlfn.RANK.EQ(VLOOKUP($A326,Rooke_Full_Seaosn[[Name]:[WHIP]], 19, FALSE),Rooke_Full_Seaosn[WAR/162],0)</f>
        <v>697</v>
      </c>
      <c r="U326" s="5">
        <f>_xlfn.RANK.EQ(VLOOKUP($A326,Rooke_Full_Seaosn[[Name]:[WHIP]], 20, FALSE),Rooke_Full_Seaosn[WHIP],1)</f>
        <v>123</v>
      </c>
      <c r="V3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383.64028561335891</v>
      </c>
    </row>
    <row r="327" spans="1:22" x14ac:dyDescent="0.45">
      <c r="A327" s="11" t="s">
        <v>217</v>
      </c>
      <c r="B327" s="11">
        <v>1971</v>
      </c>
      <c r="C327" s="11" t="str">
        <f>VLOOKUP(Table10[[#This Row],[Name]], Rooke_Full_Seaosn[[Name]:[Team]], 2, FALSE)</f>
        <v>MIL</v>
      </c>
      <c r="D327" s="11">
        <v>27</v>
      </c>
      <c r="E327" s="11">
        <v>25</v>
      </c>
      <c r="F327" s="12">
        <v>0.92592592592592593</v>
      </c>
      <c r="G327" s="5">
        <f>_xlfn.RANK.EQ(VLOOKUP($A327,Rooke_Full_Seaosn[[Name]:[WHIP]], 6, FALSE),Rooke_Full_Seaosn[W],0)</f>
        <v>123</v>
      </c>
      <c r="H327" s="5">
        <f>_xlfn.RANK.EQ(VLOOKUP($A327,Rooke_Full_Seaosn[[Name]:[WHIP]], 7, FALSE),Rooke_Full_Seaosn[L],1)</f>
        <v>1680</v>
      </c>
      <c r="I327" s="11">
        <f>_xlfn.RANK.EQ(VLOOKUP($A327,Rooke_Full_Seaosn[[Name]:[WHIP]], 8, FALSE),Rooke_Full_Seaosn[SV],0)</f>
        <v>225</v>
      </c>
      <c r="J327" s="11">
        <f>_xlfn.RANK.EQ(VLOOKUP($A327,Rooke_Full_Seaosn[[Name]:[WHIP]], 9, FALSE),Rooke_Full_Seaosn[IP],0)</f>
        <v>37</v>
      </c>
      <c r="K327" s="5">
        <f>_xlfn.RANK.EQ(VLOOKUP($A327,Rooke_Full_Seaosn[[Name]:[WHIP]], 10, FALSE),Rooke_Full_Seaosn[SO],0)</f>
        <v>113</v>
      </c>
      <c r="L327" s="5">
        <f>_xlfn.RANK.EQ(VLOOKUP($A327,Rooke_Full_Seaosn[[Name]:[WHIP]], 11, FALSE),Rooke_Full_Seaosn[K/9],0)</f>
        <v>939</v>
      </c>
      <c r="M327" s="5">
        <f>_xlfn.RANK.EQ(VLOOKUP($A327,Rooke_Full_Seaosn[[Name]:[WHIP]], 12, FALSE),Rooke_Full_Seaosn[BB/9],1)</f>
        <v>887</v>
      </c>
      <c r="N327" s="11">
        <f>_xlfn.RANK.EQ(VLOOKUP($A327,Rooke_Full_Seaosn[[Name]:[WHIP]], 13, FALSE),Rooke_Full_Seaosn[HR/9],1)</f>
        <v>603</v>
      </c>
      <c r="O327" s="5">
        <f>_xlfn.RANK.EQ(VLOOKUP($A327,Rooke_Full_Seaosn[[Name]:[WHIP]], 14, FALSE),Rooke_Full_Seaosn[AVG],1)</f>
        <v>395</v>
      </c>
      <c r="P327" s="11">
        <f>_xlfn.RANK.EQ(VLOOKUP($A327,Rooke_Full_Seaosn[[Name]:[WHIP]], 15, FALSE),Rooke_Full_Seaosn[BABIP],1)</f>
        <v>379</v>
      </c>
      <c r="Q327" s="5">
        <f>_xlfn.RANK.EQ(VLOOKUP($A327,Rooke_Full_Seaosn[[Name]:[WHIP]], 16, FALSE),Rooke_Full_Seaosn[ERA],1)</f>
        <v>288</v>
      </c>
      <c r="R327" s="11">
        <f>_xlfn.RANK.EQ(VLOOKUP($A327,Rooke_Full_Seaosn[[Name]:[WHIP]], 17, FALSE),Rooke_Full_Seaosn[FIP],1)</f>
        <v>277</v>
      </c>
      <c r="S327" s="5">
        <f>_xlfn.RANK.EQ(VLOOKUP($A327,Rooke_Full_Seaosn[[Name]:[WHIP]], 18,FALSE),Rooke_Full_Seaosn[WAR],0)</f>
        <v>147</v>
      </c>
      <c r="T327" s="5">
        <f>_xlfn.RANK.EQ(VLOOKUP($A327,Rooke_Full_Seaosn[[Name]:[WHIP]], 19, FALSE),Rooke_Full_Seaosn[WAR/162],0)</f>
        <v>471</v>
      </c>
      <c r="U327" s="5">
        <f>_xlfn.RANK.EQ(VLOOKUP($A327,Rooke_Full_Seaosn[[Name]:[WHIP]], 20, FALSE),Rooke_Full_Seaosn[WHIP],1)</f>
        <v>459</v>
      </c>
      <c r="V3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384.32820358921083</v>
      </c>
    </row>
    <row r="328" spans="1:22" x14ac:dyDescent="0.45">
      <c r="A328" s="11" t="s">
        <v>873</v>
      </c>
      <c r="B328" s="11">
        <v>1984</v>
      </c>
      <c r="C328" s="11" t="str">
        <f>VLOOKUP(Table10[[#This Row],[Name]], Rooke_Full_Seaosn[[Name]:[Team]], 2, FALSE)</f>
        <v>CIN</v>
      </c>
      <c r="D328" s="11">
        <v>38</v>
      </c>
      <c r="E328" s="11">
        <v>26</v>
      </c>
      <c r="F328" s="12">
        <v>0.68421052631578949</v>
      </c>
      <c r="G328" s="5">
        <f>_xlfn.RANK.EQ(VLOOKUP($A328,Rooke_Full_Seaosn[[Name]:[WHIP]], 6, FALSE),Rooke_Full_Seaosn[W],0)</f>
        <v>735</v>
      </c>
      <c r="H328" s="5">
        <f>_xlfn.RANK.EQ(VLOOKUP($A328,Rooke_Full_Seaosn[[Name]:[WHIP]], 7, FALSE),Rooke_Full_Seaosn[L],1)</f>
        <v>45</v>
      </c>
      <c r="I328" s="11">
        <f>_xlfn.RANK.EQ(VLOOKUP($A328,Rooke_Full_Seaosn[[Name]:[WHIP]], 8, FALSE),Rooke_Full_Seaosn[SV],0)</f>
        <v>225</v>
      </c>
      <c r="J328" s="11">
        <f>_xlfn.RANK.EQ(VLOOKUP($A328,Rooke_Full_Seaosn[[Name]:[WHIP]], 9, FALSE),Rooke_Full_Seaosn[IP],0)</f>
        <v>858</v>
      </c>
      <c r="K328" s="5">
        <f>_xlfn.RANK.EQ(VLOOKUP($A328,Rooke_Full_Seaosn[[Name]:[WHIP]], 10, FALSE),Rooke_Full_Seaosn[SO],0)</f>
        <v>1255</v>
      </c>
      <c r="L328" s="5">
        <f>_xlfn.RANK.EQ(VLOOKUP($A328,Rooke_Full_Seaosn[[Name]:[WHIP]], 11, FALSE),Rooke_Full_Seaosn[K/9],0)</f>
        <v>1394</v>
      </c>
      <c r="M328" s="5">
        <f>_xlfn.RANK.EQ(VLOOKUP($A328,Rooke_Full_Seaosn[[Name]:[WHIP]], 12, FALSE),Rooke_Full_Seaosn[BB/9],1)</f>
        <v>573</v>
      </c>
      <c r="N328" s="11">
        <f>_xlfn.RANK.EQ(VLOOKUP($A328,Rooke_Full_Seaosn[[Name]:[WHIP]], 13, FALSE),Rooke_Full_Seaosn[HR/9],1)</f>
        <v>185</v>
      </c>
      <c r="O328" s="5">
        <f>_xlfn.RANK.EQ(VLOOKUP($A328,Rooke_Full_Seaosn[[Name]:[WHIP]], 14, FALSE),Rooke_Full_Seaosn[AVG],1)</f>
        <v>369</v>
      </c>
      <c r="P328" s="11">
        <f>_xlfn.RANK.EQ(VLOOKUP($A328,Rooke_Full_Seaosn[[Name]:[WHIP]], 15, FALSE),Rooke_Full_Seaosn[BABIP],1)</f>
        <v>265</v>
      </c>
      <c r="Q328" s="5">
        <f>_xlfn.RANK.EQ(VLOOKUP($A328,Rooke_Full_Seaosn[[Name]:[WHIP]], 16, FALSE),Rooke_Full_Seaosn[ERA],1)</f>
        <v>161</v>
      </c>
      <c r="R328" s="11">
        <f>_xlfn.RANK.EQ(VLOOKUP($A328,Rooke_Full_Seaosn[[Name]:[WHIP]], 17, FALSE),Rooke_Full_Seaosn[FIP],1)</f>
        <v>259</v>
      </c>
      <c r="S328" s="5">
        <f>_xlfn.RANK.EQ(VLOOKUP($A328,Rooke_Full_Seaosn[[Name]:[WHIP]], 18,FALSE),Rooke_Full_Seaosn[WAR],0)</f>
        <v>610</v>
      </c>
      <c r="T328" s="5">
        <f>_xlfn.RANK.EQ(VLOOKUP($A328,Rooke_Full_Seaosn[[Name]:[WHIP]], 19, FALSE),Rooke_Full_Seaosn[WAR/162],0)</f>
        <v>264</v>
      </c>
      <c r="U328" s="5">
        <f>_xlfn.RANK.EQ(VLOOKUP($A328,Rooke_Full_Seaosn[[Name]:[WHIP]], 20, FALSE),Rooke_Full_Seaosn[WHIP],1)</f>
        <v>223</v>
      </c>
      <c r="V3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384.56095192277326</v>
      </c>
    </row>
    <row r="329" spans="1:22" x14ac:dyDescent="0.45">
      <c r="A329" s="11" t="s">
        <v>997</v>
      </c>
      <c r="B329" s="11">
        <v>1966</v>
      </c>
      <c r="C329" s="11" t="str">
        <f>VLOOKUP(Table10[[#This Row],[Name]], Rooke_Full_Seaosn[[Name]:[Team]], 2, FALSE)</f>
        <v>STL</v>
      </c>
      <c r="D329" s="11">
        <v>25</v>
      </c>
      <c r="E329" s="11">
        <v>25</v>
      </c>
      <c r="F329" s="12">
        <v>1</v>
      </c>
      <c r="G329" s="5">
        <f>_xlfn.RANK.EQ(VLOOKUP($A329,Rooke_Full_Seaosn[[Name]:[WHIP]], 6, FALSE),Rooke_Full_Seaosn[W],0)</f>
        <v>244</v>
      </c>
      <c r="H329" s="5">
        <f>_xlfn.RANK.EQ(VLOOKUP($A329,Rooke_Full_Seaosn[[Name]:[WHIP]], 7, FALSE),Rooke_Full_Seaosn[L],1)</f>
        <v>492</v>
      </c>
      <c r="I329" s="11">
        <f>_xlfn.RANK.EQ(VLOOKUP($A329,Rooke_Full_Seaosn[[Name]:[WHIP]], 8, FALSE),Rooke_Full_Seaosn[SV],0)</f>
        <v>225</v>
      </c>
      <c r="J329" s="11">
        <f>_xlfn.RANK.EQ(VLOOKUP($A329,Rooke_Full_Seaosn[[Name]:[WHIP]], 9, FALSE),Rooke_Full_Seaosn[IP],0)</f>
        <v>440</v>
      </c>
      <c r="K329" s="5">
        <f>_xlfn.RANK.EQ(VLOOKUP($A329,Rooke_Full_Seaosn[[Name]:[WHIP]], 10, FALSE),Rooke_Full_Seaosn[SO],0)</f>
        <v>396</v>
      </c>
      <c r="L329" s="5">
        <f>_xlfn.RANK.EQ(VLOOKUP($A329,Rooke_Full_Seaosn[[Name]:[WHIP]], 11, FALSE),Rooke_Full_Seaosn[K/9],0)</f>
        <v>830</v>
      </c>
      <c r="M329" s="5">
        <f>_xlfn.RANK.EQ(VLOOKUP($A329,Rooke_Full_Seaosn[[Name]:[WHIP]], 12, FALSE),Rooke_Full_Seaosn[BB/9],1)</f>
        <v>399</v>
      </c>
      <c r="N329" s="11">
        <f>_xlfn.RANK.EQ(VLOOKUP($A329,Rooke_Full_Seaosn[[Name]:[WHIP]], 13, FALSE),Rooke_Full_Seaosn[HR/9],1)</f>
        <v>1051</v>
      </c>
      <c r="O329" s="5">
        <f>_xlfn.RANK.EQ(VLOOKUP($A329,Rooke_Full_Seaosn[[Name]:[WHIP]], 14, FALSE),Rooke_Full_Seaosn[AVG],1)</f>
        <v>185</v>
      </c>
      <c r="P329" s="11">
        <f>_xlfn.RANK.EQ(VLOOKUP($A329,Rooke_Full_Seaosn[[Name]:[WHIP]], 15, FALSE),Rooke_Full_Seaosn[BABIP],1)</f>
        <v>101</v>
      </c>
      <c r="Q329" s="5">
        <f>_xlfn.RANK.EQ(VLOOKUP($A329,Rooke_Full_Seaosn[[Name]:[WHIP]], 16, FALSE),Rooke_Full_Seaosn[ERA],1)</f>
        <v>326</v>
      </c>
      <c r="R329" s="11">
        <f>_xlfn.RANK.EQ(VLOOKUP($A329,Rooke_Full_Seaosn[[Name]:[WHIP]], 17, FALSE),Rooke_Full_Seaosn[FIP],1)</f>
        <v>462</v>
      </c>
      <c r="S329" s="5">
        <f>_xlfn.RANK.EQ(VLOOKUP($A329,Rooke_Full_Seaosn[[Name]:[WHIP]], 18,FALSE),Rooke_Full_Seaosn[WAR],0)</f>
        <v>757</v>
      </c>
      <c r="T329" s="5">
        <f>_xlfn.RANK.EQ(VLOOKUP($A329,Rooke_Full_Seaosn[[Name]:[WHIP]], 19, FALSE),Rooke_Full_Seaosn[WAR/162],0)</f>
        <v>987</v>
      </c>
      <c r="U329" s="5">
        <f>_xlfn.RANK.EQ(VLOOKUP($A329,Rooke_Full_Seaosn[[Name]:[WHIP]], 20, FALSE),Rooke_Full_Seaosn[WHIP],1)</f>
        <v>100</v>
      </c>
      <c r="V3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384.67179707811528</v>
      </c>
    </row>
    <row r="330" spans="1:22" x14ac:dyDescent="0.45">
      <c r="A330" s="11" t="s">
        <v>1454</v>
      </c>
      <c r="B330" s="11">
        <v>1949</v>
      </c>
      <c r="C330" s="11" t="str">
        <f>VLOOKUP(Table10[[#This Row],[Name]], Rooke_Full_Seaosn[[Name]:[Team]], 2, FALSE)</f>
        <v>PIT</v>
      </c>
      <c r="D330" s="11">
        <v>13</v>
      </c>
      <c r="E330" s="11">
        <v>11</v>
      </c>
      <c r="F330" s="12">
        <v>0.84615384615384615</v>
      </c>
      <c r="G330" s="5">
        <f>_xlfn.RANK.EQ(VLOOKUP($A330,Rooke_Full_Seaosn[[Name]:[WHIP]], 6, FALSE),Rooke_Full_Seaosn[W],0)</f>
        <v>174</v>
      </c>
      <c r="H330" s="5">
        <f>_xlfn.RANK.EQ(VLOOKUP($A330,Rooke_Full_Seaosn[[Name]:[WHIP]], 7, FALSE),Rooke_Full_Seaosn[L],1)</f>
        <v>1574</v>
      </c>
      <c r="I330" s="11">
        <f>_xlfn.RANK.EQ(VLOOKUP($A330,Rooke_Full_Seaosn[[Name]:[WHIP]], 8, FALSE),Rooke_Full_Seaosn[SV],0)</f>
        <v>225</v>
      </c>
      <c r="J330" s="11">
        <f>_xlfn.RANK.EQ(VLOOKUP($A330,Rooke_Full_Seaosn[[Name]:[WHIP]], 9, FALSE),Rooke_Full_Seaosn[IP],0)</f>
        <v>85</v>
      </c>
      <c r="K330" s="5">
        <f>_xlfn.RANK.EQ(VLOOKUP($A330,Rooke_Full_Seaosn[[Name]:[WHIP]], 10, FALSE),Rooke_Full_Seaosn[SO],0)</f>
        <v>287</v>
      </c>
      <c r="L330" s="5">
        <f>_xlfn.RANK.EQ(VLOOKUP($A330,Rooke_Full_Seaosn[[Name]:[WHIP]], 11, FALSE),Rooke_Full_Seaosn[K/9],0)</f>
        <v>1190</v>
      </c>
      <c r="M330" s="5">
        <f>_xlfn.RANK.EQ(VLOOKUP($A330,Rooke_Full_Seaosn[[Name]:[WHIP]], 12, FALSE),Rooke_Full_Seaosn[BB/9],1)</f>
        <v>133</v>
      </c>
      <c r="N330" s="11">
        <f>_xlfn.RANK.EQ(VLOOKUP($A330,Rooke_Full_Seaosn[[Name]:[WHIP]], 13, FALSE),Rooke_Full_Seaosn[HR/9],1)</f>
        <v>886</v>
      </c>
      <c r="O330" s="5">
        <f>_xlfn.RANK.EQ(VLOOKUP($A330,Rooke_Full_Seaosn[[Name]:[WHIP]], 14, FALSE),Rooke_Full_Seaosn[AVG],1)</f>
        <v>1218</v>
      </c>
      <c r="P330" s="11">
        <f>_xlfn.RANK.EQ(VLOOKUP($A330,Rooke_Full_Seaosn[[Name]:[WHIP]], 15, FALSE),Rooke_Full_Seaosn[BABIP],1)</f>
        <v>1014</v>
      </c>
      <c r="Q330" s="5">
        <f>_xlfn.RANK.EQ(VLOOKUP($A330,Rooke_Full_Seaosn[[Name]:[WHIP]], 16, FALSE),Rooke_Full_Seaosn[ERA],1)</f>
        <v>900</v>
      </c>
      <c r="R330" s="11">
        <f>_xlfn.RANK.EQ(VLOOKUP($A330,Rooke_Full_Seaosn[[Name]:[WHIP]], 17, FALSE),Rooke_Full_Seaosn[FIP],1)</f>
        <v>361</v>
      </c>
      <c r="S330" s="5">
        <f>_xlfn.RANK.EQ(VLOOKUP($A330,Rooke_Full_Seaosn[[Name]:[WHIP]], 18,FALSE),Rooke_Full_Seaosn[WAR],0)</f>
        <v>41</v>
      </c>
      <c r="T330" s="5">
        <f>_xlfn.RANK.EQ(VLOOKUP($A330,Rooke_Full_Seaosn[[Name]:[WHIP]], 19, FALSE),Rooke_Full_Seaosn[WAR/162],0)</f>
        <v>203</v>
      </c>
      <c r="U330" s="5">
        <f>_xlfn.RANK.EQ(VLOOKUP($A330,Rooke_Full_Seaosn[[Name]:[WHIP]], 20, FALSE),Rooke_Full_Seaosn[WHIP],1)</f>
        <v>626</v>
      </c>
      <c r="V3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384.73159244323892</v>
      </c>
    </row>
    <row r="331" spans="1:22" x14ac:dyDescent="0.45">
      <c r="A331" s="11" t="s">
        <v>777</v>
      </c>
      <c r="B331" s="11">
        <v>1933</v>
      </c>
      <c r="C331" s="11" t="str">
        <f>VLOOKUP(Table10[[#This Row],[Name]], Rooke_Full_Seaosn[[Name]:[Team]], 2, FALSE)</f>
        <v>PIT</v>
      </c>
      <c r="D331" s="11">
        <v>20</v>
      </c>
      <c r="E331" s="11">
        <v>20</v>
      </c>
      <c r="F331" s="12">
        <v>1</v>
      </c>
      <c r="G331" s="5">
        <f>_xlfn.RANK.EQ(VLOOKUP($A331,Rooke_Full_Seaosn[[Name]:[WHIP]], 6, FALSE),Rooke_Full_Seaosn[W],0)</f>
        <v>1054</v>
      </c>
      <c r="H331" s="5">
        <f>_xlfn.RANK.EQ(VLOOKUP($A331,Rooke_Full_Seaosn[[Name]:[WHIP]], 7, FALSE),Rooke_Full_Seaosn[L],1)</f>
        <v>45</v>
      </c>
      <c r="I331" s="11">
        <f>_xlfn.RANK.EQ(VLOOKUP($A331,Rooke_Full_Seaosn[[Name]:[WHIP]], 8, FALSE),Rooke_Full_Seaosn[SV],0)</f>
        <v>225</v>
      </c>
      <c r="J331" s="11">
        <f>_xlfn.RANK.EQ(VLOOKUP($A331,Rooke_Full_Seaosn[[Name]:[WHIP]], 9, FALSE),Rooke_Full_Seaosn[IP],0)</f>
        <v>1591</v>
      </c>
      <c r="K331" s="5">
        <f>_xlfn.RANK.EQ(VLOOKUP($A331,Rooke_Full_Seaosn[[Name]:[WHIP]], 10, FALSE),Rooke_Full_Seaosn[SO],0)</f>
        <v>1645</v>
      </c>
      <c r="L331" s="5">
        <f>_xlfn.RANK.EQ(VLOOKUP($A331,Rooke_Full_Seaosn[[Name]:[WHIP]], 11, FALSE),Rooke_Full_Seaosn[K/9],0)</f>
        <v>1405</v>
      </c>
      <c r="M331" s="5">
        <f>_xlfn.RANK.EQ(VLOOKUP($A331,Rooke_Full_Seaosn[[Name]:[WHIP]], 12, FALSE),Rooke_Full_Seaosn[BB/9],1)</f>
        <v>625</v>
      </c>
      <c r="N331" s="11">
        <f>_xlfn.RANK.EQ(VLOOKUP($A331,Rooke_Full_Seaosn[[Name]:[WHIP]], 13, FALSE),Rooke_Full_Seaosn[HR/9],1)</f>
        <v>48</v>
      </c>
      <c r="O331" s="5">
        <f>_xlfn.RANK.EQ(VLOOKUP($A331,Rooke_Full_Seaosn[[Name]:[WHIP]], 14, FALSE),Rooke_Full_Seaosn[AVG],1)</f>
        <v>260</v>
      </c>
      <c r="P331" s="11">
        <f>_xlfn.RANK.EQ(VLOOKUP($A331,Rooke_Full_Seaosn[[Name]:[WHIP]], 15, FALSE),Rooke_Full_Seaosn[BABIP],1)</f>
        <v>190</v>
      </c>
      <c r="Q331" s="5">
        <f>_xlfn.RANK.EQ(VLOOKUP($A331,Rooke_Full_Seaosn[[Name]:[WHIP]], 16, FALSE),Rooke_Full_Seaosn[ERA],1)</f>
        <v>36</v>
      </c>
      <c r="R331" s="11">
        <f>_xlfn.RANK.EQ(VLOOKUP($A331,Rooke_Full_Seaosn[[Name]:[WHIP]], 17, FALSE),Rooke_Full_Seaosn[FIP],1)</f>
        <v>240</v>
      </c>
      <c r="S331" s="5">
        <f>_xlfn.RANK.EQ(VLOOKUP($A331,Rooke_Full_Seaosn[[Name]:[WHIP]], 18,FALSE),Rooke_Full_Seaosn[WAR],0)</f>
        <v>1074</v>
      </c>
      <c r="T331" s="5">
        <f>_xlfn.RANK.EQ(VLOOKUP($A331,Rooke_Full_Seaosn[[Name]:[WHIP]], 19, FALSE),Rooke_Full_Seaosn[WAR/162],0)</f>
        <v>510</v>
      </c>
      <c r="U331" s="5">
        <f>_xlfn.RANK.EQ(VLOOKUP($A331,Rooke_Full_Seaosn[[Name]:[WHIP]], 20, FALSE),Rooke_Full_Seaosn[WHIP],1)</f>
        <v>208</v>
      </c>
      <c r="V3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385.80593206084984</v>
      </c>
    </row>
    <row r="332" spans="1:22" x14ac:dyDescent="0.45">
      <c r="A332" s="11" t="s">
        <v>1073</v>
      </c>
      <c r="B332" s="11">
        <v>2016</v>
      </c>
      <c r="C332" s="11" t="str">
        <f>VLOOKUP(Table10[[#This Row],[Name]], Rooke_Full_Seaosn[[Name]:[Team]], 2, FALSE)</f>
        <v>SEA</v>
      </c>
      <c r="D332" s="11">
        <v>18</v>
      </c>
      <c r="E332" s="11">
        <v>18</v>
      </c>
      <c r="F332" s="12">
        <v>1</v>
      </c>
      <c r="G332" s="5">
        <f>_xlfn.RANK.EQ(VLOOKUP($A332,Rooke_Full_Seaosn[[Name]:[WHIP]], 6, FALSE),Rooke_Full_Seaosn[W],0)</f>
        <v>1054</v>
      </c>
      <c r="H332" s="5">
        <f>_xlfn.RANK.EQ(VLOOKUP($A332,Rooke_Full_Seaosn[[Name]:[WHIP]], 7, FALSE),Rooke_Full_Seaosn[L],1)</f>
        <v>45</v>
      </c>
      <c r="I332" s="11">
        <f>_xlfn.RANK.EQ(VLOOKUP($A332,Rooke_Full_Seaosn[[Name]:[WHIP]], 8, FALSE),Rooke_Full_Seaosn[SV],0)</f>
        <v>225</v>
      </c>
      <c r="J332" s="11">
        <f>_xlfn.RANK.EQ(VLOOKUP($A332,Rooke_Full_Seaosn[[Name]:[WHIP]], 9, FALSE),Rooke_Full_Seaosn[IP],0)</f>
        <v>1499</v>
      </c>
      <c r="K332" s="5">
        <f>_xlfn.RANK.EQ(VLOOKUP($A332,Rooke_Full_Seaosn[[Name]:[WHIP]], 10, FALSE),Rooke_Full_Seaosn[SO],0)</f>
        <v>1278</v>
      </c>
      <c r="L332" s="5">
        <f>_xlfn.RANK.EQ(VLOOKUP($A332,Rooke_Full_Seaosn[[Name]:[WHIP]], 11, FALSE),Rooke_Full_Seaosn[K/9],0)</f>
        <v>538</v>
      </c>
      <c r="M332" s="5">
        <f>_xlfn.RANK.EQ(VLOOKUP($A332,Rooke_Full_Seaosn[[Name]:[WHIP]], 12, FALSE),Rooke_Full_Seaosn[BB/9],1)</f>
        <v>571</v>
      </c>
      <c r="N332" s="11">
        <f>_xlfn.RANK.EQ(VLOOKUP($A332,Rooke_Full_Seaosn[[Name]:[WHIP]], 13, FALSE),Rooke_Full_Seaosn[HR/9],1)</f>
        <v>1589</v>
      </c>
      <c r="O332" s="5">
        <f>_xlfn.RANK.EQ(VLOOKUP($A332,Rooke_Full_Seaosn[[Name]:[WHIP]], 14, FALSE),Rooke_Full_Seaosn[AVG],1)</f>
        <v>82</v>
      </c>
      <c r="P332" s="11">
        <f>_xlfn.RANK.EQ(VLOOKUP($A332,Rooke_Full_Seaosn[[Name]:[WHIP]], 15, FALSE),Rooke_Full_Seaosn[BABIP],1)</f>
        <v>8</v>
      </c>
      <c r="Q332" s="5">
        <f>_xlfn.RANK.EQ(VLOOKUP($A332,Rooke_Full_Seaosn[[Name]:[WHIP]], 16, FALSE),Rooke_Full_Seaosn[ERA],1)</f>
        <v>424</v>
      </c>
      <c r="R332" s="11">
        <f>_xlfn.RANK.EQ(VLOOKUP($A332,Rooke_Full_Seaosn[[Name]:[WHIP]], 17, FALSE),Rooke_Full_Seaosn[FIP],1)</f>
        <v>1494</v>
      </c>
      <c r="S332" s="5">
        <f>_xlfn.RANK.EQ(VLOOKUP($A332,Rooke_Full_Seaosn[[Name]:[WHIP]], 18,FALSE),Rooke_Full_Seaosn[WAR],0)</f>
        <v>1449</v>
      </c>
      <c r="T332" s="5">
        <f>_xlfn.RANK.EQ(VLOOKUP($A332,Rooke_Full_Seaosn[[Name]:[WHIP]], 19, FALSE),Rooke_Full_Seaosn[WAR/162],0)</f>
        <v>1401</v>
      </c>
      <c r="U332" s="5">
        <f>_xlfn.RANK.EQ(VLOOKUP($A332,Rooke_Full_Seaosn[[Name]:[WHIP]], 20, FALSE),Rooke_Full_Seaosn[WHIP],1)</f>
        <v>56</v>
      </c>
      <c r="V3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386.08920760618935</v>
      </c>
    </row>
    <row r="333" spans="1:22" x14ac:dyDescent="0.45">
      <c r="A333" s="11" t="s">
        <v>956</v>
      </c>
      <c r="B333" s="11">
        <v>1982</v>
      </c>
      <c r="C333" s="11" t="str">
        <f>VLOOKUP(Table10[[#This Row],[Name]], Rooke_Full_Seaosn[[Name]:[Team]], 2, FALSE)</f>
        <v>SFG</v>
      </c>
      <c r="D333" s="11">
        <v>17</v>
      </c>
      <c r="E333" s="11">
        <v>17</v>
      </c>
      <c r="F333" s="12">
        <v>1</v>
      </c>
      <c r="G333" s="5">
        <f>_xlfn.RANK.EQ(VLOOKUP($A333,Rooke_Full_Seaosn[[Name]:[WHIP]], 6, FALSE),Rooke_Full_Seaosn[W],0)</f>
        <v>123</v>
      </c>
      <c r="H333" s="5">
        <f>_xlfn.RANK.EQ(VLOOKUP($A333,Rooke_Full_Seaosn[[Name]:[WHIP]], 7, FALSE),Rooke_Full_Seaosn[L],1)</f>
        <v>1512</v>
      </c>
      <c r="I333" s="11">
        <f>_xlfn.RANK.EQ(VLOOKUP($A333,Rooke_Full_Seaosn[[Name]:[WHIP]], 8, FALSE),Rooke_Full_Seaosn[SV],0)</f>
        <v>225</v>
      </c>
      <c r="J333" s="11">
        <f>_xlfn.RANK.EQ(VLOOKUP($A333,Rooke_Full_Seaosn[[Name]:[WHIP]], 9, FALSE),Rooke_Full_Seaosn[IP],0)</f>
        <v>216</v>
      </c>
      <c r="K333" s="5">
        <f>_xlfn.RANK.EQ(VLOOKUP($A333,Rooke_Full_Seaosn[[Name]:[WHIP]], 10, FALSE),Rooke_Full_Seaosn[SO],0)</f>
        <v>433</v>
      </c>
      <c r="L333" s="5">
        <f>_xlfn.RANK.EQ(VLOOKUP($A333,Rooke_Full_Seaosn[[Name]:[WHIP]], 11, FALSE),Rooke_Full_Seaosn[K/9],0)</f>
        <v>1218</v>
      </c>
      <c r="M333" s="5">
        <f>_xlfn.RANK.EQ(VLOOKUP($A333,Rooke_Full_Seaosn[[Name]:[WHIP]], 12, FALSE),Rooke_Full_Seaosn[BB/9],1)</f>
        <v>109</v>
      </c>
      <c r="N333" s="11">
        <f>_xlfn.RANK.EQ(VLOOKUP($A333,Rooke_Full_Seaosn[[Name]:[WHIP]], 13, FALSE),Rooke_Full_Seaosn[HR/9],1)</f>
        <v>575</v>
      </c>
      <c r="O333" s="5">
        <f>_xlfn.RANK.EQ(VLOOKUP($A333,Rooke_Full_Seaosn[[Name]:[WHIP]], 14, FALSE),Rooke_Full_Seaosn[AVG],1)</f>
        <v>699</v>
      </c>
      <c r="P333" s="11">
        <f>_xlfn.RANK.EQ(VLOOKUP($A333,Rooke_Full_Seaosn[[Name]:[WHIP]], 15, FALSE),Rooke_Full_Seaosn[BABIP],1)</f>
        <v>548</v>
      </c>
      <c r="Q333" s="5">
        <f>_xlfn.RANK.EQ(VLOOKUP($A333,Rooke_Full_Seaosn[[Name]:[WHIP]], 16, FALSE),Rooke_Full_Seaosn[ERA],1)</f>
        <v>266</v>
      </c>
      <c r="R333" s="11">
        <f>_xlfn.RANK.EQ(VLOOKUP($A333,Rooke_Full_Seaosn[[Name]:[WHIP]], 17, FALSE),Rooke_Full_Seaosn[FIP],1)</f>
        <v>249</v>
      </c>
      <c r="S333" s="5">
        <f>_xlfn.RANK.EQ(VLOOKUP($A333,Rooke_Full_Seaosn[[Name]:[WHIP]], 18,FALSE),Rooke_Full_Seaosn[WAR],0)</f>
        <v>265</v>
      </c>
      <c r="T333" s="5">
        <f>_xlfn.RANK.EQ(VLOOKUP($A333,Rooke_Full_Seaosn[[Name]:[WHIP]], 19, FALSE),Rooke_Full_Seaosn[WAR/162],0)</f>
        <v>560</v>
      </c>
      <c r="U333" s="5">
        <f>_xlfn.RANK.EQ(VLOOKUP($A333,Rooke_Full_Seaosn[[Name]:[WHIP]], 20, FALSE),Rooke_Full_Seaosn[WHIP],1)</f>
        <v>252</v>
      </c>
      <c r="V3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386.47480251255234</v>
      </c>
    </row>
    <row r="334" spans="1:22" x14ac:dyDescent="0.45">
      <c r="A334" s="11" t="s">
        <v>1370</v>
      </c>
      <c r="B334" s="11">
        <v>2009</v>
      </c>
      <c r="C334" s="11" t="str">
        <f>VLOOKUP(Table10[[#This Row],[Name]], Rooke_Full_Seaosn[[Name]:[Team]], 2, FALSE)</f>
        <v>BAL</v>
      </c>
      <c r="D334" s="11">
        <v>13</v>
      </c>
      <c r="E334" s="11">
        <v>7</v>
      </c>
      <c r="F334" s="12">
        <v>0.53846153846153844</v>
      </c>
      <c r="G334" s="5">
        <f>_xlfn.RANK.EQ(VLOOKUP($A334,Rooke_Full_Seaosn[[Name]:[WHIP]], 6, FALSE),Rooke_Full_Seaosn[W],0)</f>
        <v>1465</v>
      </c>
      <c r="H334" s="5">
        <f>_xlfn.RANK.EQ(VLOOKUP($A334,Rooke_Full_Seaosn[[Name]:[WHIP]], 7, FALSE),Rooke_Full_Seaosn[L],1)</f>
        <v>298</v>
      </c>
      <c r="I334" s="11">
        <f>_xlfn.RANK.EQ(VLOOKUP($A334,Rooke_Full_Seaosn[[Name]:[WHIP]], 8, FALSE),Rooke_Full_Seaosn[SV],0)</f>
        <v>225</v>
      </c>
      <c r="J334" s="11">
        <f>_xlfn.RANK.EQ(VLOOKUP($A334,Rooke_Full_Seaosn[[Name]:[WHIP]], 9, FALSE),Rooke_Full_Seaosn[IP],0)</f>
        <v>1314</v>
      </c>
      <c r="K334" s="5">
        <f>_xlfn.RANK.EQ(VLOOKUP($A334,Rooke_Full_Seaosn[[Name]:[WHIP]], 10, FALSE),Rooke_Full_Seaosn[SO],0)</f>
        <v>1072</v>
      </c>
      <c r="L334" s="5">
        <f>_xlfn.RANK.EQ(VLOOKUP($A334,Rooke_Full_Seaosn[[Name]:[WHIP]], 11, FALSE),Rooke_Full_Seaosn[K/9],0)</f>
        <v>518</v>
      </c>
      <c r="M334" s="5">
        <f>_xlfn.RANK.EQ(VLOOKUP($A334,Rooke_Full_Seaosn[[Name]:[WHIP]], 12, FALSE),Rooke_Full_Seaosn[BB/9],1)</f>
        <v>37</v>
      </c>
      <c r="N334" s="11">
        <f>_xlfn.RANK.EQ(VLOOKUP($A334,Rooke_Full_Seaosn[[Name]:[WHIP]], 13, FALSE),Rooke_Full_Seaosn[HR/9],1)</f>
        <v>963</v>
      </c>
      <c r="O334" s="5">
        <f>_xlfn.RANK.EQ(VLOOKUP($A334,Rooke_Full_Seaosn[[Name]:[WHIP]], 14, FALSE),Rooke_Full_Seaosn[AVG],1)</f>
        <v>1044</v>
      </c>
      <c r="P334" s="11">
        <f>_xlfn.RANK.EQ(VLOOKUP($A334,Rooke_Full_Seaosn[[Name]:[WHIP]], 15, FALSE),Rooke_Full_Seaosn[BABIP],1)</f>
        <v>1219</v>
      </c>
      <c r="Q334" s="5">
        <f>_xlfn.RANK.EQ(VLOOKUP($A334,Rooke_Full_Seaosn[[Name]:[WHIP]], 16, FALSE),Rooke_Full_Seaosn[ERA],1)</f>
        <v>793</v>
      </c>
      <c r="R334" s="11">
        <f>_xlfn.RANK.EQ(VLOOKUP($A334,Rooke_Full_Seaosn[[Name]:[WHIP]], 17, FALSE),Rooke_Full_Seaosn[FIP],1)</f>
        <v>303</v>
      </c>
      <c r="S334" s="5">
        <f>_xlfn.RANK.EQ(VLOOKUP($A334,Rooke_Full_Seaosn[[Name]:[WHIP]], 18,FALSE),Rooke_Full_Seaosn[WAR],0)</f>
        <v>446</v>
      </c>
      <c r="T334" s="5">
        <f>_xlfn.RANK.EQ(VLOOKUP($A334,Rooke_Full_Seaosn[[Name]:[WHIP]], 19, FALSE),Rooke_Full_Seaosn[WAR/162],0)</f>
        <v>62</v>
      </c>
      <c r="U334" s="5">
        <f>_xlfn.RANK.EQ(VLOOKUP($A334,Rooke_Full_Seaosn[[Name]:[WHIP]], 20, FALSE),Rooke_Full_Seaosn[WHIP],1)</f>
        <v>370</v>
      </c>
      <c r="V3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387.3184735686358</v>
      </c>
    </row>
    <row r="335" spans="1:22" x14ac:dyDescent="0.45">
      <c r="A335" s="11" t="s">
        <v>511</v>
      </c>
      <c r="B335" s="11">
        <v>1986</v>
      </c>
      <c r="C335" s="11" t="str">
        <f>VLOOKUP(Table10[[#This Row],[Name]], Rooke_Full_Seaosn[[Name]:[Team]], 2, FALSE)</f>
        <v>SFG</v>
      </c>
      <c r="D335" s="11">
        <v>12</v>
      </c>
      <c r="E335" s="11">
        <v>12</v>
      </c>
      <c r="F335" s="12">
        <v>1</v>
      </c>
      <c r="G335" s="5">
        <f>_xlfn.RANK.EQ(VLOOKUP($A335,Rooke_Full_Seaosn[[Name]:[WHIP]], 6, FALSE),Rooke_Full_Seaosn[W],0)</f>
        <v>1054</v>
      </c>
      <c r="H335" s="5">
        <f>_xlfn.RANK.EQ(VLOOKUP($A335,Rooke_Full_Seaosn[[Name]:[WHIP]], 7, FALSE),Rooke_Full_Seaosn[L],1)</f>
        <v>298</v>
      </c>
      <c r="I335" s="11">
        <f>_xlfn.RANK.EQ(VLOOKUP($A335,Rooke_Full_Seaosn[[Name]:[WHIP]], 8, FALSE),Rooke_Full_Seaosn[SV],0)</f>
        <v>225</v>
      </c>
      <c r="J335" s="11">
        <f>_xlfn.RANK.EQ(VLOOKUP($A335,Rooke_Full_Seaosn[[Name]:[WHIP]], 9, FALSE),Rooke_Full_Seaosn[IP],0)</f>
        <v>996</v>
      </c>
      <c r="K335" s="5">
        <f>_xlfn.RANK.EQ(VLOOKUP($A335,Rooke_Full_Seaosn[[Name]:[WHIP]], 10, FALSE),Rooke_Full_Seaosn[SO],0)</f>
        <v>765</v>
      </c>
      <c r="L335" s="5">
        <f>_xlfn.RANK.EQ(VLOOKUP($A335,Rooke_Full_Seaosn[[Name]:[WHIP]], 11, FALSE),Rooke_Full_Seaosn[K/9],0)</f>
        <v>505</v>
      </c>
      <c r="M335" s="5">
        <f>_xlfn.RANK.EQ(VLOOKUP($A335,Rooke_Full_Seaosn[[Name]:[WHIP]], 12, FALSE),Rooke_Full_Seaosn[BB/9],1)</f>
        <v>649</v>
      </c>
      <c r="N335" s="11">
        <f>_xlfn.RANK.EQ(VLOOKUP($A335,Rooke_Full_Seaosn[[Name]:[WHIP]], 13, FALSE),Rooke_Full_Seaosn[HR/9],1)</f>
        <v>365</v>
      </c>
      <c r="O335" s="5">
        <f>_xlfn.RANK.EQ(VLOOKUP($A335,Rooke_Full_Seaosn[[Name]:[WHIP]], 14, FALSE),Rooke_Full_Seaosn[AVG],1)</f>
        <v>297</v>
      </c>
      <c r="P335" s="11">
        <f>_xlfn.RANK.EQ(VLOOKUP($A335,Rooke_Full_Seaosn[[Name]:[WHIP]], 15, FALSE),Rooke_Full_Seaosn[BABIP],1)</f>
        <v>541</v>
      </c>
      <c r="Q335" s="5">
        <f>_xlfn.RANK.EQ(VLOOKUP($A335,Rooke_Full_Seaosn[[Name]:[WHIP]], 16, FALSE),Rooke_Full_Seaosn[ERA],1)</f>
        <v>123</v>
      </c>
      <c r="R335" s="11">
        <f>_xlfn.RANK.EQ(VLOOKUP($A335,Rooke_Full_Seaosn[[Name]:[WHIP]], 17, FALSE),Rooke_Full_Seaosn[FIP],1)</f>
        <v>127</v>
      </c>
      <c r="S335" s="5">
        <f>_xlfn.RANK.EQ(VLOOKUP($A335,Rooke_Full_Seaosn[[Name]:[WHIP]], 18,FALSE),Rooke_Full_Seaosn[WAR],0)</f>
        <v>506</v>
      </c>
      <c r="T335" s="5">
        <f>_xlfn.RANK.EQ(VLOOKUP($A335,Rooke_Full_Seaosn[[Name]:[WHIP]], 19, FALSE),Rooke_Full_Seaosn[WAR/162],0)</f>
        <v>170</v>
      </c>
      <c r="U335" s="5">
        <f>_xlfn.RANK.EQ(VLOOKUP($A335,Rooke_Full_Seaosn[[Name]:[WHIP]], 20, FALSE),Rooke_Full_Seaosn[WHIP],1)</f>
        <v>308</v>
      </c>
      <c r="V3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387.44192162771623</v>
      </c>
    </row>
    <row r="336" spans="1:22" x14ac:dyDescent="0.45">
      <c r="A336" s="11" t="s">
        <v>1124</v>
      </c>
      <c r="B336" s="11">
        <v>1933</v>
      </c>
      <c r="C336" s="11" t="str">
        <f>VLOOKUP(Table10[[#This Row],[Name]], Rooke_Full_Seaosn[[Name]:[Team]], 2, FALSE)</f>
        <v>DET</v>
      </c>
      <c r="D336" s="11">
        <v>31</v>
      </c>
      <c r="E336" s="11">
        <v>31</v>
      </c>
      <c r="F336" s="12">
        <v>1</v>
      </c>
      <c r="G336" s="5">
        <f>_xlfn.RANK.EQ(VLOOKUP($A336,Rooke_Full_Seaosn[[Name]:[WHIP]], 6, FALSE),Rooke_Full_Seaosn[W],0)</f>
        <v>610</v>
      </c>
      <c r="H336" s="5">
        <f>_xlfn.RANK.EQ(VLOOKUP($A336,Rooke_Full_Seaosn[[Name]:[WHIP]], 7, FALSE),Rooke_Full_Seaosn[L],1)</f>
        <v>298</v>
      </c>
      <c r="I336" s="11">
        <f>_xlfn.RANK.EQ(VLOOKUP($A336,Rooke_Full_Seaosn[[Name]:[WHIP]], 8, FALSE),Rooke_Full_Seaosn[SV],0)</f>
        <v>225</v>
      </c>
      <c r="J336" s="11">
        <f>_xlfn.RANK.EQ(VLOOKUP($A336,Rooke_Full_Seaosn[[Name]:[WHIP]], 9, FALSE),Rooke_Full_Seaosn[IP],0)</f>
        <v>658</v>
      </c>
      <c r="K336" s="5">
        <f>_xlfn.RANK.EQ(VLOOKUP($A336,Rooke_Full_Seaosn[[Name]:[WHIP]], 10, FALSE),Rooke_Full_Seaosn[SO],0)</f>
        <v>578</v>
      </c>
      <c r="L336" s="5">
        <f>_xlfn.RANK.EQ(VLOOKUP($A336,Rooke_Full_Seaosn[[Name]:[WHIP]], 11, FALSE),Rooke_Full_Seaosn[K/9],0)</f>
        <v>819</v>
      </c>
      <c r="M336" s="5">
        <f>_xlfn.RANK.EQ(VLOOKUP($A336,Rooke_Full_Seaosn[[Name]:[WHIP]], 12, FALSE),Rooke_Full_Seaosn[BB/9],1)</f>
        <v>197</v>
      </c>
      <c r="N336" s="11">
        <f>_xlfn.RANK.EQ(VLOOKUP($A336,Rooke_Full_Seaosn[[Name]:[WHIP]], 13, FALSE),Rooke_Full_Seaosn[HR/9],1)</f>
        <v>367</v>
      </c>
      <c r="O336" s="5">
        <f>_xlfn.RANK.EQ(VLOOKUP($A336,Rooke_Full_Seaosn[[Name]:[WHIP]], 14, FALSE),Rooke_Full_Seaosn[AVG],1)</f>
        <v>986</v>
      </c>
      <c r="P336" s="11">
        <f>_xlfn.RANK.EQ(VLOOKUP($A336,Rooke_Full_Seaosn[[Name]:[WHIP]], 15, FALSE),Rooke_Full_Seaosn[BABIP],1)</f>
        <v>1183</v>
      </c>
      <c r="Q336" s="5">
        <f>_xlfn.RANK.EQ(VLOOKUP($A336,Rooke_Full_Seaosn[[Name]:[WHIP]], 16, FALSE),Rooke_Full_Seaosn[ERA],1)</f>
        <v>490</v>
      </c>
      <c r="R336" s="11">
        <f>_xlfn.RANK.EQ(VLOOKUP($A336,Rooke_Full_Seaosn[[Name]:[WHIP]], 17, FALSE),Rooke_Full_Seaosn[FIP],1)</f>
        <v>132</v>
      </c>
      <c r="S336" s="5">
        <f>_xlfn.RANK.EQ(VLOOKUP($A336,Rooke_Full_Seaosn[[Name]:[WHIP]], 18,FALSE),Rooke_Full_Seaosn[WAR],0)</f>
        <v>197</v>
      </c>
      <c r="T336" s="5">
        <f>_xlfn.RANK.EQ(VLOOKUP($A336,Rooke_Full_Seaosn[[Name]:[WHIP]], 19, FALSE),Rooke_Full_Seaosn[WAR/162],0)</f>
        <v>92</v>
      </c>
      <c r="U336" s="5">
        <f>_xlfn.RANK.EQ(VLOOKUP($A336,Rooke_Full_Seaosn[[Name]:[WHIP]], 20, FALSE),Rooke_Full_Seaosn[WHIP],1)</f>
        <v>525</v>
      </c>
      <c r="V3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388.3032645157345</v>
      </c>
    </row>
    <row r="337" spans="1:22" x14ac:dyDescent="0.45">
      <c r="A337" s="11" t="s">
        <v>991</v>
      </c>
      <c r="B337" s="11">
        <v>1986</v>
      </c>
      <c r="C337" s="11" t="str">
        <f>VLOOKUP(Table10[[#This Row],[Name]], Rooke_Full_Seaosn[[Name]:[Team]], 2, FALSE)</f>
        <v>HOU</v>
      </c>
      <c r="D337" s="11">
        <v>9</v>
      </c>
      <c r="E337" s="11">
        <v>7</v>
      </c>
      <c r="F337" s="12">
        <v>0.77777777777777779</v>
      </c>
      <c r="G337" s="5">
        <f>_xlfn.RANK.EQ(VLOOKUP($A337,Rooke_Full_Seaosn[[Name]:[WHIP]], 6, FALSE),Rooke_Full_Seaosn[W],0)</f>
        <v>174</v>
      </c>
      <c r="H337" s="5">
        <f>_xlfn.RANK.EQ(VLOOKUP($A337,Rooke_Full_Seaosn[[Name]:[WHIP]], 7, FALSE),Rooke_Full_Seaosn[L],1)</f>
        <v>492</v>
      </c>
      <c r="I337" s="11">
        <f>_xlfn.RANK.EQ(VLOOKUP($A337,Rooke_Full_Seaosn[[Name]:[WHIP]], 8, FALSE),Rooke_Full_Seaosn[SV],0)</f>
        <v>225</v>
      </c>
      <c r="J337" s="11">
        <f>_xlfn.RANK.EQ(VLOOKUP($A337,Rooke_Full_Seaosn[[Name]:[WHIP]], 9, FALSE),Rooke_Full_Seaosn[IP],0)</f>
        <v>490</v>
      </c>
      <c r="K337" s="5">
        <f>_xlfn.RANK.EQ(VLOOKUP($A337,Rooke_Full_Seaosn[[Name]:[WHIP]], 10, FALSE),Rooke_Full_Seaosn[SO],0)</f>
        <v>162</v>
      </c>
      <c r="L337" s="5">
        <f>_xlfn.RANK.EQ(VLOOKUP($A337,Rooke_Full_Seaosn[[Name]:[WHIP]], 11, FALSE),Rooke_Full_Seaosn[K/9],0)</f>
        <v>220</v>
      </c>
      <c r="M337" s="5">
        <f>_xlfn.RANK.EQ(VLOOKUP($A337,Rooke_Full_Seaosn[[Name]:[WHIP]], 12, FALSE),Rooke_Full_Seaosn[BB/9],1)</f>
        <v>1051</v>
      </c>
      <c r="N337" s="11">
        <f>_xlfn.RANK.EQ(VLOOKUP($A337,Rooke_Full_Seaosn[[Name]:[WHIP]], 13, FALSE),Rooke_Full_Seaosn[HR/9],1)</f>
        <v>1042</v>
      </c>
      <c r="O337" s="5">
        <f>_xlfn.RANK.EQ(VLOOKUP($A337,Rooke_Full_Seaosn[[Name]:[WHIP]], 14, FALSE),Rooke_Full_Seaosn[AVG],1)</f>
        <v>302</v>
      </c>
      <c r="P337" s="11">
        <f>_xlfn.RANK.EQ(VLOOKUP($A337,Rooke_Full_Seaosn[[Name]:[WHIP]], 15, FALSE),Rooke_Full_Seaosn[BABIP],1)</f>
        <v>629</v>
      </c>
      <c r="Q337" s="5">
        <f>_xlfn.RANK.EQ(VLOOKUP($A337,Rooke_Full_Seaosn[[Name]:[WHIP]], 16, FALSE),Rooke_Full_Seaosn[ERA],1)</f>
        <v>318</v>
      </c>
      <c r="R337" s="11">
        <f>_xlfn.RANK.EQ(VLOOKUP($A337,Rooke_Full_Seaosn[[Name]:[WHIP]], 17, FALSE),Rooke_Full_Seaosn[FIP],1)</f>
        <v>405</v>
      </c>
      <c r="S337" s="5">
        <f>_xlfn.RANK.EQ(VLOOKUP($A337,Rooke_Full_Seaosn[[Name]:[WHIP]], 18,FALSE),Rooke_Full_Seaosn[WAR],0)</f>
        <v>644</v>
      </c>
      <c r="T337" s="5">
        <f>_xlfn.RANK.EQ(VLOOKUP($A337,Rooke_Full_Seaosn[[Name]:[WHIP]], 19, FALSE),Rooke_Full_Seaosn[WAR/162],0)</f>
        <v>885</v>
      </c>
      <c r="U337" s="5">
        <f>_xlfn.RANK.EQ(VLOOKUP($A337,Rooke_Full_Seaosn[[Name]:[WHIP]], 20, FALSE),Rooke_Full_Seaosn[WHIP],1)</f>
        <v>446</v>
      </c>
      <c r="V3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388.47697403015945</v>
      </c>
    </row>
    <row r="338" spans="1:22" x14ac:dyDescent="0.45">
      <c r="A338" s="11" t="s">
        <v>452</v>
      </c>
      <c r="B338" s="11">
        <v>2012</v>
      </c>
      <c r="C338" s="11" t="str">
        <f>VLOOKUP(Table10[[#This Row],[Name]], Rooke_Full_Seaosn[[Name]:[Team]], 2, FALSE)</f>
        <v>BAL</v>
      </c>
      <c r="D338" s="11">
        <v>26</v>
      </c>
      <c r="E338" s="11">
        <v>26</v>
      </c>
      <c r="F338" s="12">
        <v>1</v>
      </c>
      <c r="G338" s="5">
        <f>_xlfn.RANK.EQ(VLOOKUP($A338,Rooke_Full_Seaosn[[Name]:[WHIP]], 6, FALSE),Rooke_Full_Seaosn[W],0)</f>
        <v>174</v>
      </c>
      <c r="H338" s="5">
        <f>_xlfn.RANK.EQ(VLOOKUP($A338,Rooke_Full_Seaosn[[Name]:[WHIP]], 7, FALSE),Rooke_Full_Seaosn[L],1)</f>
        <v>1442</v>
      </c>
      <c r="I338" s="11">
        <f>_xlfn.RANK.EQ(VLOOKUP($A338,Rooke_Full_Seaosn[[Name]:[WHIP]], 8, FALSE),Rooke_Full_Seaosn[SV],0)</f>
        <v>225</v>
      </c>
      <c r="J338" s="11">
        <f>_xlfn.RANK.EQ(VLOOKUP($A338,Rooke_Full_Seaosn[[Name]:[WHIP]], 9, FALSE),Rooke_Full_Seaosn[IP],0)</f>
        <v>190</v>
      </c>
      <c r="K338" s="5">
        <f>_xlfn.RANK.EQ(VLOOKUP($A338,Rooke_Full_Seaosn[[Name]:[WHIP]], 10, FALSE),Rooke_Full_Seaosn[SO],0)</f>
        <v>63</v>
      </c>
      <c r="L338" s="5">
        <f>_xlfn.RANK.EQ(VLOOKUP($A338,Rooke_Full_Seaosn[[Name]:[WHIP]], 11, FALSE),Rooke_Full_Seaosn[K/9],0)</f>
        <v>351</v>
      </c>
      <c r="M338" s="5">
        <f>_xlfn.RANK.EQ(VLOOKUP($A338,Rooke_Full_Seaosn[[Name]:[WHIP]], 12, FALSE),Rooke_Full_Seaosn[BB/9],1)</f>
        <v>394</v>
      </c>
      <c r="N338" s="11">
        <f>_xlfn.RANK.EQ(VLOOKUP($A338,Rooke_Full_Seaosn[[Name]:[WHIP]], 13, FALSE),Rooke_Full_Seaosn[HR/9],1)</f>
        <v>1394</v>
      </c>
      <c r="O338" s="5">
        <f>_xlfn.RANK.EQ(VLOOKUP($A338,Rooke_Full_Seaosn[[Name]:[WHIP]], 14, FALSE),Rooke_Full_Seaosn[AVG],1)</f>
        <v>563</v>
      </c>
      <c r="P338" s="11">
        <f>_xlfn.RANK.EQ(VLOOKUP($A338,Rooke_Full_Seaosn[[Name]:[WHIP]], 15, FALSE),Rooke_Full_Seaosn[BABIP],1)</f>
        <v>625</v>
      </c>
      <c r="Q338" s="5">
        <f>_xlfn.RANK.EQ(VLOOKUP($A338,Rooke_Full_Seaosn[[Name]:[WHIP]], 16, FALSE),Rooke_Full_Seaosn[ERA],1)</f>
        <v>774</v>
      </c>
      <c r="R338" s="11">
        <f>_xlfn.RANK.EQ(VLOOKUP($A338,Rooke_Full_Seaosn[[Name]:[WHIP]], 17, FALSE),Rooke_Full_Seaosn[FIP],1)</f>
        <v>985</v>
      </c>
      <c r="S338" s="5">
        <f>_xlfn.RANK.EQ(VLOOKUP($A338,Rooke_Full_Seaosn[[Name]:[WHIP]], 18,FALSE),Rooke_Full_Seaosn[WAR],0)</f>
        <v>307</v>
      </c>
      <c r="T338" s="5">
        <f>_xlfn.RANK.EQ(VLOOKUP($A338,Rooke_Full_Seaosn[[Name]:[WHIP]], 19, FALSE),Rooke_Full_Seaosn[WAR/162],0)</f>
        <v>648</v>
      </c>
      <c r="U338" s="5">
        <f>_xlfn.RANK.EQ(VLOOKUP($A338,Rooke_Full_Seaosn[[Name]:[WHIP]], 20, FALSE),Rooke_Full_Seaosn[WHIP],1)</f>
        <v>419</v>
      </c>
      <c r="V3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389.03037841478766</v>
      </c>
    </row>
    <row r="339" spans="1:22" x14ac:dyDescent="0.45">
      <c r="A339" s="11" t="s">
        <v>886</v>
      </c>
      <c r="B339" s="11">
        <v>1942</v>
      </c>
      <c r="C339" s="11" t="str">
        <f>VLOOKUP(Table10[[#This Row],[Name]], Rooke_Full_Seaosn[[Name]:[Team]], 2, FALSE)</f>
        <v>DET</v>
      </c>
      <c r="D339" s="11">
        <v>21</v>
      </c>
      <c r="E339" s="11">
        <v>21</v>
      </c>
      <c r="F339" s="12">
        <v>1</v>
      </c>
      <c r="G339" s="5">
        <f>_xlfn.RANK.EQ(VLOOKUP($A339,Rooke_Full_Seaosn[[Name]:[WHIP]], 6, FALSE),Rooke_Full_Seaosn[W],0)</f>
        <v>174</v>
      </c>
      <c r="H339" s="5">
        <f>_xlfn.RANK.EQ(VLOOKUP($A339,Rooke_Full_Seaosn[[Name]:[WHIP]], 7, FALSE),Rooke_Full_Seaosn[L],1)</f>
        <v>1512</v>
      </c>
      <c r="I339" s="11">
        <f>_xlfn.RANK.EQ(VLOOKUP($A339,Rooke_Full_Seaosn[[Name]:[WHIP]], 8, FALSE),Rooke_Full_Seaosn[SV],0)</f>
        <v>94</v>
      </c>
      <c r="J339" s="11">
        <f>_xlfn.RANK.EQ(VLOOKUP($A339,Rooke_Full_Seaosn[[Name]:[WHIP]], 9, FALSE),Rooke_Full_Seaosn[IP],0)</f>
        <v>97</v>
      </c>
      <c r="K339" s="5">
        <f>_xlfn.RANK.EQ(VLOOKUP($A339,Rooke_Full_Seaosn[[Name]:[WHIP]], 10, FALSE),Rooke_Full_Seaosn[SO],0)</f>
        <v>388</v>
      </c>
      <c r="L339" s="5">
        <f>_xlfn.RANK.EQ(VLOOKUP($A339,Rooke_Full_Seaosn[[Name]:[WHIP]], 11, FALSE),Rooke_Full_Seaosn[K/9],0)</f>
        <v>1307</v>
      </c>
      <c r="M339" s="5">
        <f>_xlfn.RANK.EQ(VLOOKUP($A339,Rooke_Full_Seaosn[[Name]:[WHIP]], 12, FALSE),Rooke_Full_Seaosn[BB/9],1)</f>
        <v>878</v>
      </c>
      <c r="N339" s="11">
        <f>_xlfn.RANK.EQ(VLOOKUP($A339,Rooke_Full_Seaosn[[Name]:[WHIP]], 13, FALSE),Rooke_Full_Seaosn[HR/9],1)</f>
        <v>88</v>
      </c>
      <c r="O339" s="5">
        <f>_xlfn.RANK.EQ(VLOOKUP($A339,Rooke_Full_Seaosn[[Name]:[WHIP]], 14, FALSE),Rooke_Full_Seaosn[AVG],1)</f>
        <v>675</v>
      </c>
      <c r="P339" s="11">
        <f>_xlfn.RANK.EQ(VLOOKUP($A339,Rooke_Full_Seaosn[[Name]:[WHIP]], 15, FALSE),Rooke_Full_Seaosn[BABIP],1)</f>
        <v>669</v>
      </c>
      <c r="Q339" s="5">
        <f>_xlfn.RANK.EQ(VLOOKUP($A339,Rooke_Full_Seaosn[[Name]:[WHIP]], 16, FALSE),Rooke_Full_Seaosn[ERA],1)</f>
        <v>177</v>
      </c>
      <c r="R339" s="11">
        <f>_xlfn.RANK.EQ(VLOOKUP($A339,Rooke_Full_Seaosn[[Name]:[WHIP]], 17, FALSE),Rooke_Full_Seaosn[FIP],1)</f>
        <v>126</v>
      </c>
      <c r="S339" s="5">
        <f>_xlfn.RANK.EQ(VLOOKUP($A339,Rooke_Full_Seaosn[[Name]:[WHIP]], 18,FALSE),Rooke_Full_Seaosn[WAR],0)</f>
        <v>42</v>
      </c>
      <c r="T339" s="5">
        <f>_xlfn.RANK.EQ(VLOOKUP($A339,Rooke_Full_Seaosn[[Name]:[WHIP]], 19, FALSE),Rooke_Full_Seaosn[WAR/162],0)</f>
        <v>187</v>
      </c>
      <c r="U339" s="5">
        <f>_xlfn.RANK.EQ(VLOOKUP($A339,Rooke_Full_Seaosn[[Name]:[WHIP]], 20, FALSE),Rooke_Full_Seaosn[WHIP],1)</f>
        <v>736</v>
      </c>
      <c r="V3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389.75784187893714</v>
      </c>
    </row>
    <row r="340" spans="1:22" x14ac:dyDescent="0.45">
      <c r="A340" s="11" t="s">
        <v>931</v>
      </c>
      <c r="B340" s="11">
        <v>2015</v>
      </c>
      <c r="C340" s="11" t="str">
        <f>VLOOKUP(Table10[[#This Row],[Name]], Rooke_Full_Seaosn[[Name]:[Team]], 2, FALSE)</f>
        <v>CLE</v>
      </c>
      <c r="D340" s="11">
        <v>26</v>
      </c>
      <c r="E340" s="11">
        <v>26</v>
      </c>
      <c r="F340" s="12">
        <v>1</v>
      </c>
      <c r="G340" s="5">
        <f>_xlfn.RANK.EQ(VLOOKUP($A340,Rooke_Full_Seaosn[[Name]:[WHIP]], 6, FALSE),Rooke_Full_Seaosn[W],0)</f>
        <v>610</v>
      </c>
      <c r="H340" s="5">
        <f>_xlfn.RANK.EQ(VLOOKUP($A340,Rooke_Full_Seaosn[[Name]:[WHIP]], 7, FALSE),Rooke_Full_Seaosn[L],1)</f>
        <v>147</v>
      </c>
      <c r="I340" s="11">
        <f>_xlfn.RANK.EQ(VLOOKUP($A340,Rooke_Full_Seaosn[[Name]:[WHIP]], 8, FALSE),Rooke_Full_Seaosn[SV],0)</f>
        <v>225</v>
      </c>
      <c r="J340" s="11">
        <f>_xlfn.RANK.EQ(VLOOKUP($A340,Rooke_Full_Seaosn[[Name]:[WHIP]], 9, FALSE),Rooke_Full_Seaosn[IP],0)</f>
        <v>956</v>
      </c>
      <c r="K340" s="5">
        <f>_xlfn.RANK.EQ(VLOOKUP($A340,Rooke_Full_Seaosn[[Name]:[WHIP]], 10, FALSE),Rooke_Full_Seaosn[SO],0)</f>
        <v>1163</v>
      </c>
      <c r="L340" s="5">
        <f>_xlfn.RANK.EQ(VLOOKUP($A340,Rooke_Full_Seaosn[[Name]:[WHIP]], 11, FALSE),Rooke_Full_Seaosn[K/9],0)</f>
        <v>1181</v>
      </c>
      <c r="M340" s="5">
        <f>_xlfn.RANK.EQ(VLOOKUP($A340,Rooke_Full_Seaosn[[Name]:[WHIP]], 12, FALSE),Rooke_Full_Seaosn[BB/9],1)</f>
        <v>235</v>
      </c>
      <c r="N340" s="11">
        <f>_xlfn.RANK.EQ(VLOOKUP($A340,Rooke_Full_Seaosn[[Name]:[WHIP]], 13, FALSE),Rooke_Full_Seaosn[HR/9],1)</f>
        <v>872</v>
      </c>
      <c r="O340" s="5">
        <f>_xlfn.RANK.EQ(VLOOKUP($A340,Rooke_Full_Seaosn[[Name]:[WHIP]], 14, FALSE),Rooke_Full_Seaosn[AVG],1)</f>
        <v>243</v>
      </c>
      <c r="P340" s="11">
        <f>_xlfn.RANK.EQ(VLOOKUP($A340,Rooke_Full_Seaosn[[Name]:[WHIP]], 15, FALSE),Rooke_Full_Seaosn[BABIP],1)</f>
        <v>89</v>
      </c>
      <c r="Q340" s="5">
        <f>_xlfn.RANK.EQ(VLOOKUP($A340,Rooke_Full_Seaosn[[Name]:[WHIP]], 16, FALSE),Rooke_Full_Seaosn[ERA],1)</f>
        <v>234</v>
      </c>
      <c r="R340" s="11">
        <f>_xlfn.RANK.EQ(VLOOKUP($A340,Rooke_Full_Seaosn[[Name]:[WHIP]], 17, FALSE),Rooke_Full_Seaosn[FIP],1)</f>
        <v>868</v>
      </c>
      <c r="S340" s="5">
        <f>_xlfn.RANK.EQ(VLOOKUP($A340,Rooke_Full_Seaosn[[Name]:[WHIP]], 18,FALSE),Rooke_Full_Seaosn[WAR],0)</f>
        <v>840</v>
      </c>
      <c r="T340" s="5">
        <f>_xlfn.RANK.EQ(VLOOKUP($A340,Rooke_Full_Seaosn[[Name]:[WHIP]], 19, FALSE),Rooke_Full_Seaosn[WAR/162],0)</f>
        <v>661</v>
      </c>
      <c r="U340" s="5">
        <f>_xlfn.RANK.EQ(VLOOKUP($A340,Rooke_Full_Seaosn[[Name]:[WHIP]], 20, FALSE),Rooke_Full_Seaosn[WHIP],1)</f>
        <v>89</v>
      </c>
      <c r="V3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389.96331425741181</v>
      </c>
    </row>
    <row r="341" spans="1:22" x14ac:dyDescent="0.45">
      <c r="A341" s="11" t="s">
        <v>1818</v>
      </c>
      <c r="B341" s="11">
        <v>2023</v>
      </c>
      <c r="C341" s="11" t="str">
        <f>VLOOKUP(Table10[[#This Row],[Name]], Rooke_Full_Seaosn[[Name]:[Team]], 2, FALSE)</f>
        <v>HOU</v>
      </c>
      <c r="D341" s="11">
        <v>12</v>
      </c>
      <c r="E341" s="11">
        <v>9</v>
      </c>
      <c r="F341" s="12">
        <v>0.75</v>
      </c>
      <c r="G341" s="5">
        <f>_xlfn.RANK.EQ(VLOOKUP($A341,Rooke_Full_Seaosn[[Name]:[WHIP]], 6, FALSE),Rooke_Full_Seaosn[W],0)</f>
        <v>320</v>
      </c>
      <c r="H341" s="5">
        <f>_xlfn.RANK.EQ(VLOOKUP($A341,Rooke_Full_Seaosn[[Name]:[WHIP]], 7, FALSE),Rooke_Full_Seaosn[L],1)</f>
        <v>1574</v>
      </c>
      <c r="I341" s="11">
        <f>_xlfn.RANK.EQ(VLOOKUP($A341,Rooke_Full_Seaosn[[Name]:[WHIP]], 8, FALSE),Rooke_Full_Seaosn[SV],0)</f>
        <v>225</v>
      </c>
      <c r="J341" s="11">
        <f>_xlfn.RANK.EQ(VLOOKUP($A341,Rooke_Full_Seaosn[[Name]:[WHIP]], 9, FALSE),Rooke_Full_Seaosn[IP],0)</f>
        <v>436</v>
      </c>
      <c r="K341" s="5">
        <f>_xlfn.RANK.EQ(VLOOKUP($A341,Rooke_Full_Seaosn[[Name]:[WHIP]], 10, FALSE),Rooke_Full_Seaosn[SO],0)</f>
        <v>25</v>
      </c>
      <c r="L341" s="5">
        <f>_xlfn.RANK.EQ(VLOOKUP($A341,Rooke_Full_Seaosn[[Name]:[WHIP]], 11, FALSE),Rooke_Full_Seaosn[K/9],0)</f>
        <v>27</v>
      </c>
      <c r="M341" s="5">
        <f>_xlfn.RANK.EQ(VLOOKUP($A341,Rooke_Full_Seaosn[[Name]:[WHIP]], 12, FALSE),Rooke_Full_Seaosn[BB/9],1)</f>
        <v>689</v>
      </c>
      <c r="N341" s="11">
        <f>_xlfn.RANK.EQ(VLOOKUP($A341,Rooke_Full_Seaosn[[Name]:[WHIP]], 13, FALSE),Rooke_Full_Seaosn[HR/9],1)</f>
        <v>1501</v>
      </c>
      <c r="O341" s="5">
        <f>_xlfn.RANK.EQ(VLOOKUP($A341,Rooke_Full_Seaosn[[Name]:[WHIP]], 14, FALSE),Rooke_Full_Seaosn[AVG],1)</f>
        <v>977</v>
      </c>
      <c r="P341" s="11">
        <f>_xlfn.RANK.EQ(VLOOKUP($A341,Rooke_Full_Seaosn[[Name]:[WHIP]], 15, FALSE),Rooke_Full_Seaosn[BABIP],1)</f>
        <v>1580</v>
      </c>
      <c r="Q341" s="5">
        <f>_xlfn.RANK.EQ(VLOOKUP($A341,Rooke_Full_Seaosn[[Name]:[WHIP]], 16, FALSE),Rooke_Full_Seaosn[ERA],1)</f>
        <v>1343</v>
      </c>
      <c r="R341" s="11">
        <f>_xlfn.RANK.EQ(VLOOKUP($A341,Rooke_Full_Seaosn[[Name]:[WHIP]], 17, FALSE),Rooke_Full_Seaosn[FIP],1)</f>
        <v>940</v>
      </c>
      <c r="S341" s="5">
        <f>_xlfn.RANK.EQ(VLOOKUP($A341,Rooke_Full_Seaosn[[Name]:[WHIP]], 18,FALSE),Rooke_Full_Seaosn[WAR],0)</f>
        <v>456</v>
      </c>
      <c r="T341" s="5">
        <f>_xlfn.RANK.EQ(VLOOKUP($A341,Rooke_Full_Seaosn[[Name]:[WHIP]], 19, FALSE),Rooke_Full_Seaosn[WAR/162],0)</f>
        <v>766</v>
      </c>
      <c r="U341" s="5">
        <f>_xlfn.RANK.EQ(VLOOKUP($A341,Rooke_Full_Seaosn[[Name]:[WHIP]], 20, FALSE),Rooke_Full_Seaosn[WHIP],1)</f>
        <v>784</v>
      </c>
      <c r="V3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391.30535860317428</v>
      </c>
    </row>
    <row r="342" spans="1:22" x14ac:dyDescent="0.45">
      <c r="A342" s="11" t="s">
        <v>310</v>
      </c>
      <c r="B342" s="11">
        <v>2016</v>
      </c>
      <c r="C342" s="11" t="str">
        <f>VLOOKUP(Table10[[#This Row],[Name]], Rooke_Full_Seaosn[[Name]:[Team]], 2, FALSE)</f>
        <v>COL</v>
      </c>
      <c r="D342" s="11">
        <v>19</v>
      </c>
      <c r="E342" s="11">
        <v>19</v>
      </c>
      <c r="F342" s="12">
        <v>1</v>
      </c>
      <c r="G342" s="5">
        <f>_xlfn.RANK.EQ(VLOOKUP($A342,Rooke_Full_Seaosn[[Name]:[WHIP]], 6, FALSE),Rooke_Full_Seaosn[W],0)</f>
        <v>889</v>
      </c>
      <c r="H342" s="5">
        <f>_xlfn.RANK.EQ(VLOOKUP($A342,Rooke_Full_Seaosn[[Name]:[WHIP]], 7, FALSE),Rooke_Full_Seaosn[L],1)</f>
        <v>695</v>
      </c>
      <c r="I342" s="11">
        <f>_xlfn.RANK.EQ(VLOOKUP($A342,Rooke_Full_Seaosn[[Name]:[WHIP]], 8, FALSE),Rooke_Full_Seaosn[SV],0)</f>
        <v>225</v>
      </c>
      <c r="J342" s="11">
        <f>_xlfn.RANK.EQ(VLOOKUP($A342,Rooke_Full_Seaosn[[Name]:[WHIP]], 9, FALSE),Rooke_Full_Seaosn[IP],0)</f>
        <v>729</v>
      </c>
      <c r="K342" s="5">
        <f>_xlfn.RANK.EQ(VLOOKUP($A342,Rooke_Full_Seaosn[[Name]:[WHIP]], 10, FALSE),Rooke_Full_Seaosn[SO],0)</f>
        <v>338</v>
      </c>
      <c r="L342" s="5">
        <f>_xlfn.RANK.EQ(VLOOKUP($A342,Rooke_Full_Seaosn[[Name]:[WHIP]], 11, FALSE),Rooke_Full_Seaosn[K/9],0)</f>
        <v>245</v>
      </c>
      <c r="M342" s="5">
        <f>_xlfn.RANK.EQ(VLOOKUP($A342,Rooke_Full_Seaosn[[Name]:[WHIP]], 12, FALSE),Rooke_Full_Seaosn[BB/9],1)</f>
        <v>180</v>
      </c>
      <c r="N342" s="11">
        <f>_xlfn.RANK.EQ(VLOOKUP($A342,Rooke_Full_Seaosn[[Name]:[WHIP]], 13, FALSE),Rooke_Full_Seaosn[HR/9],1)</f>
        <v>960</v>
      </c>
      <c r="O342" s="5">
        <f>_xlfn.RANK.EQ(VLOOKUP($A342,Rooke_Full_Seaosn[[Name]:[WHIP]], 14, FALSE),Rooke_Full_Seaosn[AVG],1)</f>
        <v>1050</v>
      </c>
      <c r="P342" s="11">
        <f>_xlfn.RANK.EQ(VLOOKUP($A342,Rooke_Full_Seaosn[[Name]:[WHIP]], 15, FALSE),Rooke_Full_Seaosn[BABIP],1)</f>
        <v>1460</v>
      </c>
      <c r="Q342" s="5">
        <f>_xlfn.RANK.EQ(VLOOKUP($A342,Rooke_Full_Seaosn[[Name]:[WHIP]], 16, FALSE),Rooke_Full_Seaosn[ERA],1)</f>
        <v>470</v>
      </c>
      <c r="R342" s="11">
        <f>_xlfn.RANK.EQ(VLOOKUP($A342,Rooke_Full_Seaosn[[Name]:[WHIP]], 17, FALSE),Rooke_Full_Seaosn[FIP],1)</f>
        <v>327</v>
      </c>
      <c r="S342" s="5">
        <f>_xlfn.RANK.EQ(VLOOKUP($A342,Rooke_Full_Seaosn[[Name]:[WHIP]], 18,FALSE),Rooke_Full_Seaosn[WAR],0)</f>
        <v>271</v>
      </c>
      <c r="T342" s="5">
        <f>_xlfn.RANK.EQ(VLOOKUP($A342,Rooke_Full_Seaosn[[Name]:[WHIP]], 19, FALSE),Rooke_Full_Seaosn[WAR/162],0)</f>
        <v>139</v>
      </c>
      <c r="U342" s="5">
        <f>_xlfn.RANK.EQ(VLOOKUP($A342,Rooke_Full_Seaosn[[Name]:[WHIP]], 20, FALSE),Rooke_Full_Seaosn[WHIP],1)</f>
        <v>494</v>
      </c>
      <c r="V3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391.49300367336667</v>
      </c>
    </row>
    <row r="343" spans="1:22" x14ac:dyDescent="0.45">
      <c r="A343" s="11" t="s">
        <v>476</v>
      </c>
      <c r="B343" s="11">
        <v>1957</v>
      </c>
      <c r="C343" s="11" t="str">
        <f>VLOOKUP(Table10[[#This Row],[Name]], Rooke_Full_Seaosn[[Name]:[Team]], 2, FALSE)</f>
        <v>CHC</v>
      </c>
      <c r="D343" s="11">
        <v>28</v>
      </c>
      <c r="E343" s="11">
        <v>19</v>
      </c>
      <c r="F343" s="12">
        <v>0.6785714285714286</v>
      </c>
      <c r="G343" s="5">
        <f>_xlfn.RANK.EQ(VLOOKUP($A343,Rooke_Full_Seaosn[[Name]:[WHIP]], 6, FALSE),Rooke_Full_Seaosn[W],0)</f>
        <v>65</v>
      </c>
      <c r="H343" s="5">
        <f>_xlfn.RANK.EQ(VLOOKUP($A343,Rooke_Full_Seaosn[[Name]:[WHIP]], 7, FALSE),Rooke_Full_Seaosn[L],1)</f>
        <v>1442</v>
      </c>
      <c r="I343" s="11">
        <f>_xlfn.RANK.EQ(VLOOKUP($A343,Rooke_Full_Seaosn[[Name]:[WHIP]], 8, FALSE),Rooke_Full_Seaosn[SV],0)</f>
        <v>225</v>
      </c>
      <c r="J343" s="11">
        <f>_xlfn.RANK.EQ(VLOOKUP($A343,Rooke_Full_Seaosn[[Name]:[WHIP]], 9, FALSE),Rooke_Full_Seaosn[IP],0)</f>
        <v>64</v>
      </c>
      <c r="K343" s="5">
        <f>_xlfn.RANK.EQ(VLOOKUP($A343,Rooke_Full_Seaosn[[Name]:[WHIP]], 10, FALSE),Rooke_Full_Seaosn[SO],0)</f>
        <v>35</v>
      </c>
      <c r="L343" s="5">
        <f>_xlfn.RANK.EQ(VLOOKUP($A343,Rooke_Full_Seaosn[[Name]:[WHIP]], 11, FALSE),Rooke_Full_Seaosn[K/9],0)</f>
        <v>469</v>
      </c>
      <c r="M343" s="5">
        <f>_xlfn.RANK.EQ(VLOOKUP($A343,Rooke_Full_Seaosn[[Name]:[WHIP]], 12, FALSE),Rooke_Full_Seaosn[BB/9],1)</f>
        <v>1542</v>
      </c>
      <c r="N343" s="11">
        <f>_xlfn.RANK.EQ(VLOOKUP($A343,Rooke_Full_Seaosn[[Name]:[WHIP]], 13, FALSE),Rooke_Full_Seaosn[HR/9],1)</f>
        <v>842</v>
      </c>
      <c r="O343" s="5">
        <f>_xlfn.RANK.EQ(VLOOKUP($A343,Rooke_Full_Seaosn[[Name]:[WHIP]], 14, FALSE),Rooke_Full_Seaosn[AVG],1)</f>
        <v>287</v>
      </c>
      <c r="P343" s="11">
        <f>_xlfn.RANK.EQ(VLOOKUP($A343,Rooke_Full_Seaosn[[Name]:[WHIP]], 15, FALSE),Rooke_Full_Seaosn[BABIP],1)</f>
        <v>402</v>
      </c>
      <c r="Q343" s="5">
        <f>_xlfn.RANK.EQ(VLOOKUP($A343,Rooke_Full_Seaosn[[Name]:[WHIP]], 16, FALSE),Rooke_Full_Seaosn[ERA],1)</f>
        <v>491</v>
      </c>
      <c r="R343" s="11">
        <f>_xlfn.RANK.EQ(VLOOKUP($A343,Rooke_Full_Seaosn[[Name]:[WHIP]], 17, FALSE),Rooke_Full_Seaosn[FIP],1)</f>
        <v>655</v>
      </c>
      <c r="S343" s="5">
        <f>_xlfn.RANK.EQ(VLOOKUP($A343,Rooke_Full_Seaosn[[Name]:[WHIP]], 18,FALSE),Rooke_Full_Seaosn[WAR],0)</f>
        <v>318</v>
      </c>
      <c r="T343" s="5">
        <f>_xlfn.RANK.EQ(VLOOKUP($A343,Rooke_Full_Seaosn[[Name]:[WHIP]], 19, FALSE),Rooke_Full_Seaosn[WAR/162],0)</f>
        <v>820</v>
      </c>
      <c r="U343" s="5">
        <f>_xlfn.RANK.EQ(VLOOKUP($A343,Rooke_Full_Seaosn[[Name]:[WHIP]], 20, FALSE),Rooke_Full_Seaosn[WHIP],1)</f>
        <v>994</v>
      </c>
      <c r="V3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392.44559827881665</v>
      </c>
    </row>
    <row r="344" spans="1:22" x14ac:dyDescent="0.45">
      <c r="A344" s="11" t="s">
        <v>957</v>
      </c>
      <c r="B344" s="11">
        <v>1997</v>
      </c>
      <c r="C344" s="11" t="str">
        <f>VLOOKUP(Table10[[#This Row],[Name]], Rooke_Full_Seaosn[[Name]:[Team]], 2, FALSE)</f>
        <v>CIN</v>
      </c>
      <c r="D344" s="11">
        <v>20</v>
      </c>
      <c r="E344" s="11">
        <v>20</v>
      </c>
      <c r="F344" s="12">
        <v>1</v>
      </c>
      <c r="G344" s="5">
        <f>_xlfn.RANK.EQ(VLOOKUP($A344,Rooke_Full_Seaosn[[Name]:[WHIP]], 6, FALSE),Rooke_Full_Seaosn[W],0)</f>
        <v>244</v>
      </c>
      <c r="H344" s="5">
        <f>_xlfn.RANK.EQ(VLOOKUP($A344,Rooke_Full_Seaosn[[Name]:[WHIP]], 7, FALSE),Rooke_Full_Seaosn[L],1)</f>
        <v>695</v>
      </c>
      <c r="I344" s="11">
        <f>_xlfn.RANK.EQ(VLOOKUP($A344,Rooke_Full_Seaosn[[Name]:[WHIP]], 8, FALSE),Rooke_Full_Seaosn[SV],0)</f>
        <v>225</v>
      </c>
      <c r="J344" s="11">
        <f>_xlfn.RANK.EQ(VLOOKUP($A344,Rooke_Full_Seaosn[[Name]:[WHIP]], 9, FALSE),Rooke_Full_Seaosn[IP],0)</f>
        <v>709</v>
      </c>
      <c r="K344" s="5">
        <f>_xlfn.RANK.EQ(VLOOKUP($A344,Rooke_Full_Seaosn[[Name]:[WHIP]], 10, FALSE),Rooke_Full_Seaosn[SO],0)</f>
        <v>433</v>
      </c>
      <c r="L344" s="5">
        <f>_xlfn.RANK.EQ(VLOOKUP($A344,Rooke_Full_Seaosn[[Name]:[WHIP]], 11, FALSE),Rooke_Full_Seaosn[K/9],0)</f>
        <v>444</v>
      </c>
      <c r="M344" s="5">
        <f>_xlfn.RANK.EQ(VLOOKUP($A344,Rooke_Full_Seaosn[[Name]:[WHIP]], 12, FALSE),Rooke_Full_Seaosn[BB/9],1)</f>
        <v>866</v>
      </c>
      <c r="N344" s="11">
        <f>_xlfn.RANK.EQ(VLOOKUP($A344,Rooke_Full_Seaosn[[Name]:[WHIP]], 13, FALSE),Rooke_Full_Seaosn[HR/9],1)</f>
        <v>811</v>
      </c>
      <c r="O344" s="5">
        <f>_xlfn.RANK.EQ(VLOOKUP($A344,Rooke_Full_Seaosn[[Name]:[WHIP]], 14, FALSE),Rooke_Full_Seaosn[AVG],1)</f>
        <v>237</v>
      </c>
      <c r="P344" s="11">
        <f>_xlfn.RANK.EQ(VLOOKUP($A344,Rooke_Full_Seaosn[[Name]:[WHIP]], 15, FALSE),Rooke_Full_Seaosn[BABIP],1)</f>
        <v>342</v>
      </c>
      <c r="Q344" s="5">
        <f>_xlfn.RANK.EQ(VLOOKUP($A344,Rooke_Full_Seaosn[[Name]:[WHIP]], 16, FALSE),Rooke_Full_Seaosn[ERA],1)</f>
        <v>268</v>
      </c>
      <c r="R344" s="11">
        <f>_xlfn.RANK.EQ(VLOOKUP($A344,Rooke_Full_Seaosn[[Name]:[WHIP]], 17, FALSE),Rooke_Full_Seaosn[FIP],1)</f>
        <v>702</v>
      </c>
      <c r="S344" s="5">
        <f>_xlfn.RANK.EQ(VLOOKUP($A344,Rooke_Full_Seaosn[[Name]:[WHIP]], 18,FALSE),Rooke_Full_Seaosn[WAR],0)</f>
        <v>466</v>
      </c>
      <c r="T344" s="5">
        <f>_xlfn.RANK.EQ(VLOOKUP($A344,Rooke_Full_Seaosn[[Name]:[WHIP]], 19, FALSE),Rooke_Full_Seaosn[WAR/162],0)</f>
        <v>364</v>
      </c>
      <c r="U344" s="5">
        <f>_xlfn.RANK.EQ(VLOOKUP($A344,Rooke_Full_Seaosn[[Name]:[WHIP]], 20, FALSE),Rooke_Full_Seaosn[WHIP],1)</f>
        <v>291</v>
      </c>
      <c r="V3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393.28074316848023</v>
      </c>
    </row>
    <row r="345" spans="1:22" x14ac:dyDescent="0.45">
      <c r="A345" s="11" t="s">
        <v>990</v>
      </c>
      <c r="B345" s="11">
        <v>1939</v>
      </c>
      <c r="C345" s="11" t="str">
        <f>VLOOKUP(Table10[[#This Row],[Name]], Rooke_Full_Seaosn[[Name]:[Team]], 2, FALSE)</f>
        <v>STL</v>
      </c>
      <c r="D345" s="11">
        <v>11</v>
      </c>
      <c r="E345" s="11">
        <v>11</v>
      </c>
      <c r="F345" s="12">
        <v>1</v>
      </c>
      <c r="G345" s="5">
        <f>_xlfn.RANK.EQ(VLOOKUP($A345,Rooke_Full_Seaosn[[Name]:[WHIP]], 6, FALSE),Rooke_Full_Seaosn[W],0)</f>
        <v>174</v>
      </c>
      <c r="H345" s="5">
        <f>_xlfn.RANK.EQ(VLOOKUP($A345,Rooke_Full_Seaosn[[Name]:[WHIP]], 7, FALSE),Rooke_Full_Seaosn[L],1)</f>
        <v>695</v>
      </c>
      <c r="I345" s="11">
        <f>_xlfn.RANK.EQ(VLOOKUP($A345,Rooke_Full_Seaosn[[Name]:[WHIP]], 8, FALSE),Rooke_Full_Seaosn[SV],0)</f>
        <v>11</v>
      </c>
      <c r="J345" s="11">
        <f>_xlfn.RANK.EQ(VLOOKUP($A345,Rooke_Full_Seaosn[[Name]:[WHIP]], 9, FALSE),Rooke_Full_Seaosn[IP],0)</f>
        <v>122</v>
      </c>
      <c r="K345" s="5">
        <f>_xlfn.RANK.EQ(VLOOKUP($A345,Rooke_Full_Seaosn[[Name]:[WHIP]], 10, FALSE),Rooke_Full_Seaosn[SO],0)</f>
        <v>149</v>
      </c>
      <c r="L345" s="5">
        <f>_xlfn.RANK.EQ(VLOOKUP($A345,Rooke_Full_Seaosn[[Name]:[WHIP]], 11, FALSE),Rooke_Full_Seaosn[K/9],0)</f>
        <v>792</v>
      </c>
      <c r="M345" s="5">
        <f>_xlfn.RANK.EQ(VLOOKUP($A345,Rooke_Full_Seaosn[[Name]:[WHIP]], 12, FALSE),Rooke_Full_Seaosn[BB/9],1)</f>
        <v>1267</v>
      </c>
      <c r="N345" s="11">
        <f>_xlfn.RANK.EQ(VLOOKUP($A345,Rooke_Full_Seaosn[[Name]:[WHIP]], 13, FALSE),Rooke_Full_Seaosn[HR/9],1)</f>
        <v>96</v>
      </c>
      <c r="O345" s="5">
        <f>_xlfn.RANK.EQ(VLOOKUP($A345,Rooke_Full_Seaosn[[Name]:[WHIP]], 14, FALSE),Rooke_Full_Seaosn[AVG],1)</f>
        <v>744</v>
      </c>
      <c r="P345" s="11">
        <f>_xlfn.RANK.EQ(VLOOKUP($A345,Rooke_Full_Seaosn[[Name]:[WHIP]], 15, FALSE),Rooke_Full_Seaosn[BABIP],1)</f>
        <v>1087</v>
      </c>
      <c r="Q345" s="5">
        <f>_xlfn.RANK.EQ(VLOOKUP($A345,Rooke_Full_Seaosn[[Name]:[WHIP]], 16, FALSE),Rooke_Full_Seaosn[ERA],1)</f>
        <v>317</v>
      </c>
      <c r="R345" s="11">
        <f>_xlfn.RANK.EQ(VLOOKUP($A345,Rooke_Full_Seaosn[[Name]:[WHIP]], 17, FALSE),Rooke_Full_Seaosn[FIP],1)</f>
        <v>281</v>
      </c>
      <c r="S345" s="5">
        <f>_xlfn.RANK.EQ(VLOOKUP($A345,Rooke_Full_Seaosn[[Name]:[WHIP]], 18,FALSE),Rooke_Full_Seaosn[WAR],0)</f>
        <v>48</v>
      </c>
      <c r="T345" s="5">
        <f>_xlfn.RANK.EQ(VLOOKUP($A345,Rooke_Full_Seaosn[[Name]:[WHIP]], 19, FALSE),Rooke_Full_Seaosn[WAR/162],0)</f>
        <v>437</v>
      </c>
      <c r="U345" s="5">
        <f>_xlfn.RANK.EQ(VLOOKUP($A345,Rooke_Full_Seaosn[[Name]:[WHIP]], 20, FALSE),Rooke_Full_Seaosn[WHIP],1)</f>
        <v>1035</v>
      </c>
      <c r="V3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395.04969784953022</v>
      </c>
    </row>
    <row r="346" spans="1:22" x14ac:dyDescent="0.45">
      <c r="A346" s="11" t="s">
        <v>1023</v>
      </c>
      <c r="B346" s="11">
        <v>1958</v>
      </c>
      <c r="C346" s="11" t="str">
        <f>VLOOKUP(Table10[[#This Row],[Name]], Rooke_Full_Seaosn[[Name]:[Team]], 2, FALSE)</f>
        <v>CLE</v>
      </c>
      <c r="D346" s="11">
        <v>24</v>
      </c>
      <c r="E346" s="11">
        <v>16</v>
      </c>
      <c r="F346" s="12">
        <v>0.66666666666666663</v>
      </c>
      <c r="G346" s="5">
        <f>_xlfn.RANK.EQ(VLOOKUP($A346,Rooke_Full_Seaosn[[Name]:[WHIP]], 6, FALSE),Rooke_Full_Seaosn[W],0)</f>
        <v>174</v>
      </c>
      <c r="H346" s="5">
        <f>_xlfn.RANK.EQ(VLOOKUP($A346,Rooke_Full_Seaosn[[Name]:[WHIP]], 7, FALSE),Rooke_Full_Seaosn[L],1)</f>
        <v>1341</v>
      </c>
      <c r="I346" s="11">
        <f>_xlfn.RANK.EQ(VLOOKUP($A346,Rooke_Full_Seaosn[[Name]:[WHIP]], 8, FALSE),Rooke_Full_Seaosn[SV],0)</f>
        <v>94</v>
      </c>
      <c r="J346" s="11">
        <f>_xlfn.RANK.EQ(VLOOKUP($A346,Rooke_Full_Seaosn[[Name]:[WHIP]], 9, FALSE),Rooke_Full_Seaosn[IP],0)</f>
        <v>251</v>
      </c>
      <c r="K346" s="5">
        <f>_xlfn.RANK.EQ(VLOOKUP($A346,Rooke_Full_Seaosn[[Name]:[WHIP]], 10, FALSE),Rooke_Full_Seaosn[SO],0)</f>
        <v>251</v>
      </c>
      <c r="L346" s="5">
        <f>_xlfn.RANK.EQ(VLOOKUP($A346,Rooke_Full_Seaosn[[Name]:[WHIP]], 11, FALSE),Rooke_Full_Seaosn[K/9],0)</f>
        <v>835</v>
      </c>
      <c r="M346" s="5">
        <f>_xlfn.RANK.EQ(VLOOKUP($A346,Rooke_Full_Seaosn[[Name]:[WHIP]], 12, FALSE),Rooke_Full_Seaosn[BB/9],1)</f>
        <v>1014</v>
      </c>
      <c r="N346" s="11">
        <f>_xlfn.RANK.EQ(VLOOKUP($A346,Rooke_Full_Seaosn[[Name]:[WHIP]], 13, FALSE),Rooke_Full_Seaosn[HR/9],1)</f>
        <v>808</v>
      </c>
      <c r="O346" s="5">
        <f>_xlfn.RANK.EQ(VLOOKUP($A346,Rooke_Full_Seaosn[[Name]:[WHIP]], 14, FALSE),Rooke_Full_Seaosn[AVG],1)</f>
        <v>92</v>
      </c>
      <c r="P346" s="11">
        <f>_xlfn.RANK.EQ(VLOOKUP($A346,Rooke_Full_Seaosn[[Name]:[WHIP]], 15, FALSE),Rooke_Full_Seaosn[BABIP],1)</f>
        <v>47</v>
      </c>
      <c r="Q346" s="5">
        <f>_xlfn.RANK.EQ(VLOOKUP($A346,Rooke_Full_Seaosn[[Name]:[WHIP]], 16, FALSE),Rooke_Full_Seaosn[ERA],1)</f>
        <v>357</v>
      </c>
      <c r="R346" s="11">
        <f>_xlfn.RANK.EQ(VLOOKUP($A346,Rooke_Full_Seaosn[[Name]:[WHIP]], 17, FALSE),Rooke_Full_Seaosn[FIP],1)</f>
        <v>448</v>
      </c>
      <c r="S346" s="5">
        <f>_xlfn.RANK.EQ(VLOOKUP($A346,Rooke_Full_Seaosn[[Name]:[WHIP]], 18,FALSE),Rooke_Full_Seaosn[WAR],0)</f>
        <v>386</v>
      </c>
      <c r="T346" s="5">
        <f>_xlfn.RANK.EQ(VLOOKUP($A346,Rooke_Full_Seaosn[[Name]:[WHIP]], 19, FALSE),Rooke_Full_Seaosn[WAR/162],0)</f>
        <v>786</v>
      </c>
      <c r="U346" s="5">
        <f>_xlfn.RANK.EQ(VLOOKUP($A346,Rooke_Full_Seaosn[[Name]:[WHIP]], 20, FALSE),Rooke_Full_Seaosn[WHIP],1)</f>
        <v>192</v>
      </c>
      <c r="V3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396.01745649384026</v>
      </c>
    </row>
    <row r="347" spans="1:22" x14ac:dyDescent="0.45">
      <c r="A347" s="11" t="s">
        <v>257</v>
      </c>
      <c r="B347" s="11">
        <v>2013</v>
      </c>
      <c r="C347" s="11" t="str">
        <f>VLOOKUP(Table10[[#This Row],[Name]], Rooke_Full_Seaosn[[Name]:[Team]], 2, FALSE)</f>
        <v>TBR</v>
      </c>
      <c r="D347" s="11">
        <v>9</v>
      </c>
      <c r="E347" s="11">
        <v>9</v>
      </c>
      <c r="F347" s="12">
        <v>1</v>
      </c>
      <c r="G347" s="5">
        <f>_xlfn.RANK.EQ(VLOOKUP($A347,Rooke_Full_Seaosn[[Name]:[WHIP]], 6, FALSE),Rooke_Full_Seaosn[W],0)</f>
        <v>401</v>
      </c>
      <c r="H347" s="5">
        <f>_xlfn.RANK.EQ(VLOOKUP($A347,Rooke_Full_Seaosn[[Name]:[WHIP]], 7, FALSE),Rooke_Full_Seaosn[L],1)</f>
        <v>885</v>
      </c>
      <c r="I347" s="11">
        <f>_xlfn.RANK.EQ(VLOOKUP($A347,Rooke_Full_Seaosn[[Name]:[WHIP]], 8, FALSE),Rooke_Full_Seaosn[SV],0)</f>
        <v>225</v>
      </c>
      <c r="J347" s="11">
        <f>_xlfn.RANK.EQ(VLOOKUP($A347,Rooke_Full_Seaosn[[Name]:[WHIP]], 9, FALSE),Rooke_Full_Seaosn[IP],0)</f>
        <v>603</v>
      </c>
      <c r="K347" s="5">
        <f>_xlfn.RANK.EQ(VLOOKUP($A347,Rooke_Full_Seaosn[[Name]:[WHIP]], 10, FALSE),Rooke_Full_Seaosn[SO],0)</f>
        <v>321</v>
      </c>
      <c r="L347" s="5">
        <f>_xlfn.RANK.EQ(VLOOKUP($A347,Rooke_Full_Seaosn[[Name]:[WHIP]], 11, FALSE),Rooke_Full_Seaosn[K/9],0)</f>
        <v>384</v>
      </c>
      <c r="M347" s="5">
        <f>_xlfn.RANK.EQ(VLOOKUP($A347,Rooke_Full_Seaosn[[Name]:[WHIP]], 12, FALSE),Rooke_Full_Seaosn[BB/9],1)</f>
        <v>388</v>
      </c>
      <c r="N347" s="11">
        <f>_xlfn.RANK.EQ(VLOOKUP($A347,Rooke_Full_Seaosn[[Name]:[WHIP]], 13, FALSE),Rooke_Full_Seaosn[HR/9],1)</f>
        <v>1098</v>
      </c>
      <c r="O347" s="5">
        <f>_xlfn.RANK.EQ(VLOOKUP($A347,Rooke_Full_Seaosn[[Name]:[WHIP]], 14, FALSE),Rooke_Full_Seaosn[AVG],1)</f>
        <v>208</v>
      </c>
      <c r="P347" s="11">
        <f>_xlfn.RANK.EQ(VLOOKUP($A347,Rooke_Full_Seaosn[[Name]:[WHIP]], 15, FALSE),Rooke_Full_Seaosn[BABIP],1)</f>
        <v>247</v>
      </c>
      <c r="Q347" s="5">
        <f>_xlfn.RANK.EQ(VLOOKUP($A347,Rooke_Full_Seaosn[[Name]:[WHIP]], 16, FALSE),Rooke_Full_Seaosn[ERA],1)</f>
        <v>296</v>
      </c>
      <c r="R347" s="11">
        <f>_xlfn.RANK.EQ(VLOOKUP($A347,Rooke_Full_Seaosn[[Name]:[WHIP]], 17, FALSE),Rooke_Full_Seaosn[FIP],1)</f>
        <v>709</v>
      </c>
      <c r="S347" s="5">
        <f>_xlfn.RANK.EQ(VLOOKUP($A347,Rooke_Full_Seaosn[[Name]:[WHIP]], 18,FALSE),Rooke_Full_Seaosn[WAR],0)</f>
        <v>809</v>
      </c>
      <c r="T347" s="5">
        <f>_xlfn.RANK.EQ(VLOOKUP($A347,Rooke_Full_Seaosn[[Name]:[WHIP]], 19, FALSE),Rooke_Full_Seaosn[WAR/162],0)</f>
        <v>971</v>
      </c>
      <c r="U347" s="5">
        <f>_xlfn.RANK.EQ(VLOOKUP($A347,Rooke_Full_Seaosn[[Name]:[WHIP]], 20, FALSE),Rooke_Full_Seaosn[WHIP],1)</f>
        <v>116</v>
      </c>
      <c r="V3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396.16275322551058</v>
      </c>
    </row>
    <row r="348" spans="1:22" x14ac:dyDescent="0.45">
      <c r="A348" s="11" t="s">
        <v>1165</v>
      </c>
      <c r="B348" s="11">
        <v>2011</v>
      </c>
      <c r="C348" s="11" t="str">
        <f>VLOOKUP(Table10[[#This Row],[Name]], Rooke_Full_Seaosn[[Name]:[Team]], 2, FALSE)</f>
        <v>NYY</v>
      </c>
      <c r="D348" s="11">
        <v>14</v>
      </c>
      <c r="E348" s="11">
        <v>14</v>
      </c>
      <c r="F348" s="12">
        <v>1</v>
      </c>
      <c r="G348" s="5">
        <f>_xlfn.RANK.EQ(VLOOKUP($A348,Rooke_Full_Seaosn[[Name]:[WHIP]], 6, FALSE),Rooke_Full_Seaosn[W],0)</f>
        <v>49</v>
      </c>
      <c r="H348" s="5">
        <f>_xlfn.RANK.EQ(VLOOKUP($A348,Rooke_Full_Seaosn[[Name]:[WHIP]], 7, FALSE),Rooke_Full_Seaosn[L],1)</f>
        <v>147</v>
      </c>
      <c r="I348" s="11">
        <f>_xlfn.RANK.EQ(VLOOKUP($A348,Rooke_Full_Seaosn[[Name]:[WHIP]], 8, FALSE),Rooke_Full_Seaosn[SV],0)</f>
        <v>225</v>
      </c>
      <c r="J348" s="11">
        <f>_xlfn.RANK.EQ(VLOOKUP($A348,Rooke_Full_Seaosn[[Name]:[WHIP]], 9, FALSE),Rooke_Full_Seaosn[IP],0)</f>
        <v>366</v>
      </c>
      <c r="K348" s="5">
        <f>_xlfn.RANK.EQ(VLOOKUP($A348,Rooke_Full_Seaosn[[Name]:[WHIP]], 10, FALSE),Rooke_Full_Seaosn[SO],0)</f>
        <v>345</v>
      </c>
      <c r="L348" s="5">
        <f>_xlfn.RANK.EQ(VLOOKUP($A348,Rooke_Full_Seaosn[[Name]:[WHIP]], 11, FALSE),Rooke_Full_Seaosn[K/9],0)</f>
        <v>860</v>
      </c>
      <c r="M348" s="5">
        <f>_xlfn.RANK.EQ(VLOOKUP($A348,Rooke_Full_Seaosn[[Name]:[WHIP]], 12, FALSE),Rooke_Full_Seaosn[BB/9],1)</f>
        <v>683</v>
      </c>
      <c r="N348" s="11">
        <f>_xlfn.RANK.EQ(VLOOKUP($A348,Rooke_Full_Seaosn[[Name]:[WHIP]], 13, FALSE),Rooke_Full_Seaosn[HR/9],1)</f>
        <v>620</v>
      </c>
      <c r="O348" s="5">
        <f>_xlfn.RANK.EQ(VLOOKUP($A348,Rooke_Full_Seaosn[[Name]:[WHIP]], 14, FALSE),Rooke_Full_Seaosn[AVG],1)</f>
        <v>718</v>
      </c>
      <c r="P348" s="11">
        <f>_xlfn.RANK.EQ(VLOOKUP($A348,Rooke_Full_Seaosn[[Name]:[WHIP]], 15, FALSE),Rooke_Full_Seaosn[BABIP],1)</f>
        <v>795</v>
      </c>
      <c r="Q348" s="5">
        <f>_xlfn.RANK.EQ(VLOOKUP($A348,Rooke_Full_Seaosn[[Name]:[WHIP]], 16, FALSE),Rooke_Full_Seaosn[ERA],1)</f>
        <v>537</v>
      </c>
      <c r="R348" s="11">
        <f>_xlfn.RANK.EQ(VLOOKUP($A348,Rooke_Full_Seaosn[[Name]:[WHIP]], 17, FALSE),Rooke_Full_Seaosn[FIP],1)</f>
        <v>661</v>
      </c>
      <c r="S348" s="5">
        <f>_xlfn.RANK.EQ(VLOOKUP($A348,Rooke_Full_Seaosn[[Name]:[WHIP]], 18,FALSE),Rooke_Full_Seaosn[WAR],0)</f>
        <v>421</v>
      </c>
      <c r="T348" s="5">
        <f>_xlfn.RANK.EQ(VLOOKUP($A348,Rooke_Full_Seaosn[[Name]:[WHIP]], 19, FALSE),Rooke_Full_Seaosn[WAR/162],0)</f>
        <v>667</v>
      </c>
      <c r="U348" s="5">
        <f>_xlfn.RANK.EQ(VLOOKUP($A348,Rooke_Full_Seaosn[[Name]:[WHIP]], 20, FALSE),Rooke_Full_Seaosn[WHIP],1)</f>
        <v>607</v>
      </c>
      <c r="V3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396.45573222356535</v>
      </c>
    </row>
    <row r="349" spans="1:22" x14ac:dyDescent="0.45">
      <c r="A349" s="11" t="s">
        <v>900</v>
      </c>
      <c r="B349" s="11">
        <v>1954</v>
      </c>
      <c r="C349" s="11" t="str">
        <f>VLOOKUP(Table10[[#This Row],[Name]], Rooke_Full_Seaosn[[Name]:[Team]], 2, FALSE)</f>
        <v>MIL</v>
      </c>
      <c r="D349" s="11">
        <v>10</v>
      </c>
      <c r="E349" s="11">
        <v>10</v>
      </c>
      <c r="F349" s="12">
        <v>1</v>
      </c>
      <c r="G349" s="5">
        <f>_xlfn.RANK.EQ(VLOOKUP($A349,Rooke_Full_Seaosn[[Name]:[WHIP]], 6, FALSE),Rooke_Full_Seaosn[W],0)</f>
        <v>86</v>
      </c>
      <c r="H349" s="5">
        <f>_xlfn.RANK.EQ(VLOOKUP($A349,Rooke_Full_Seaosn[[Name]:[WHIP]], 7, FALSE),Rooke_Full_Seaosn[L],1)</f>
        <v>1209</v>
      </c>
      <c r="I349" s="11">
        <f>_xlfn.RANK.EQ(VLOOKUP($A349,Rooke_Full_Seaosn[[Name]:[WHIP]], 8, FALSE),Rooke_Full_Seaosn[SV],0)</f>
        <v>225</v>
      </c>
      <c r="J349" s="11">
        <f>_xlfn.RANK.EQ(VLOOKUP($A349,Rooke_Full_Seaosn[[Name]:[WHIP]], 9, FALSE),Rooke_Full_Seaosn[IP],0)</f>
        <v>177</v>
      </c>
      <c r="K349" s="5">
        <f>_xlfn.RANK.EQ(VLOOKUP($A349,Rooke_Full_Seaosn[[Name]:[WHIP]], 10, FALSE),Rooke_Full_Seaosn[SO],0)</f>
        <v>225</v>
      </c>
      <c r="L349" s="5">
        <f>_xlfn.RANK.EQ(VLOOKUP($A349,Rooke_Full_Seaosn[[Name]:[WHIP]], 11, FALSE),Rooke_Full_Seaosn[K/9],0)</f>
        <v>898</v>
      </c>
      <c r="M349" s="5">
        <f>_xlfn.RANK.EQ(VLOOKUP($A349,Rooke_Full_Seaosn[[Name]:[WHIP]], 12, FALSE),Rooke_Full_Seaosn[BB/9],1)</f>
        <v>1037</v>
      </c>
      <c r="N349" s="11">
        <f>_xlfn.RANK.EQ(VLOOKUP($A349,Rooke_Full_Seaosn[[Name]:[WHIP]], 13, FALSE),Rooke_Full_Seaosn[HR/9],1)</f>
        <v>736</v>
      </c>
      <c r="O349" s="5">
        <f>_xlfn.RANK.EQ(VLOOKUP($A349,Rooke_Full_Seaosn[[Name]:[WHIP]], 14, FALSE),Rooke_Full_Seaosn[AVG],1)</f>
        <v>365</v>
      </c>
      <c r="P349" s="11">
        <f>_xlfn.RANK.EQ(VLOOKUP($A349,Rooke_Full_Seaosn[[Name]:[WHIP]], 15, FALSE),Rooke_Full_Seaosn[BABIP],1)</f>
        <v>314</v>
      </c>
      <c r="Q349" s="5">
        <f>_xlfn.RANK.EQ(VLOOKUP($A349,Rooke_Full_Seaosn[[Name]:[WHIP]], 16, FALSE),Rooke_Full_Seaosn[ERA],1)</f>
        <v>194</v>
      </c>
      <c r="R349" s="11">
        <f>_xlfn.RANK.EQ(VLOOKUP($A349,Rooke_Full_Seaosn[[Name]:[WHIP]], 17, FALSE),Rooke_Full_Seaosn[FIP],1)</f>
        <v>401</v>
      </c>
      <c r="S349" s="5">
        <f>_xlfn.RANK.EQ(VLOOKUP($A349,Rooke_Full_Seaosn[[Name]:[WHIP]], 18,FALSE),Rooke_Full_Seaosn[WAR],0)</f>
        <v>274</v>
      </c>
      <c r="T349" s="5">
        <f>_xlfn.RANK.EQ(VLOOKUP($A349,Rooke_Full_Seaosn[[Name]:[WHIP]], 19, FALSE),Rooke_Full_Seaosn[WAR/162],0)</f>
        <v>457</v>
      </c>
      <c r="U349" s="5">
        <f>_xlfn.RANK.EQ(VLOOKUP($A349,Rooke_Full_Seaosn[[Name]:[WHIP]], 20, FALSE),Rooke_Full_Seaosn[WHIP],1)</f>
        <v>498</v>
      </c>
      <c r="V3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396.56584436327677</v>
      </c>
    </row>
    <row r="350" spans="1:22" x14ac:dyDescent="0.45">
      <c r="A350" s="11" t="s">
        <v>946</v>
      </c>
      <c r="B350" s="11">
        <v>1983</v>
      </c>
      <c r="C350" s="11" t="str">
        <f>VLOOKUP(Table10[[#This Row],[Name]], Rooke_Full_Seaosn[[Name]:[Team]], 2, FALSE)</f>
        <v>ATL</v>
      </c>
      <c r="D350" s="11">
        <v>8</v>
      </c>
      <c r="E350" s="11">
        <v>6</v>
      </c>
      <c r="F350" s="12">
        <v>0.75</v>
      </c>
      <c r="G350" s="5">
        <f>_xlfn.RANK.EQ(VLOOKUP($A350,Rooke_Full_Seaosn[[Name]:[WHIP]], 6, FALSE),Rooke_Full_Seaosn[W],0)</f>
        <v>65</v>
      </c>
      <c r="H350" s="5">
        <f>_xlfn.RANK.EQ(VLOOKUP($A350,Rooke_Full_Seaosn[[Name]:[WHIP]], 7, FALSE),Rooke_Full_Seaosn[L],1)</f>
        <v>1209</v>
      </c>
      <c r="I350" s="11">
        <f>_xlfn.RANK.EQ(VLOOKUP($A350,Rooke_Full_Seaosn[[Name]:[WHIP]], 8, FALSE),Rooke_Full_Seaosn[SV],0)</f>
        <v>225</v>
      </c>
      <c r="J350" s="11">
        <f>_xlfn.RANK.EQ(VLOOKUP($A350,Rooke_Full_Seaosn[[Name]:[WHIP]], 9, FALSE),Rooke_Full_Seaosn[IP],0)</f>
        <v>81</v>
      </c>
      <c r="K350" s="5">
        <f>_xlfn.RANK.EQ(VLOOKUP($A350,Rooke_Full_Seaosn[[Name]:[WHIP]], 10, FALSE),Rooke_Full_Seaosn[SO],0)</f>
        <v>309</v>
      </c>
      <c r="L350" s="5">
        <f>_xlfn.RANK.EQ(VLOOKUP($A350,Rooke_Full_Seaosn[[Name]:[WHIP]], 11, FALSE),Rooke_Full_Seaosn[K/9],0)</f>
        <v>1229</v>
      </c>
      <c r="M350" s="5">
        <f>_xlfn.RANK.EQ(VLOOKUP($A350,Rooke_Full_Seaosn[[Name]:[WHIP]], 12, FALSE),Rooke_Full_Seaosn[BB/9],1)</f>
        <v>952</v>
      </c>
      <c r="N350" s="11">
        <f>_xlfn.RANK.EQ(VLOOKUP($A350,Rooke_Full_Seaosn[[Name]:[WHIP]], 13, FALSE),Rooke_Full_Seaosn[HR/9],1)</f>
        <v>400</v>
      </c>
      <c r="O350" s="5">
        <f>_xlfn.RANK.EQ(VLOOKUP($A350,Rooke_Full_Seaosn[[Name]:[WHIP]], 14, FALSE),Rooke_Full_Seaosn[AVG],1)</f>
        <v>470</v>
      </c>
      <c r="P350" s="11">
        <f>_xlfn.RANK.EQ(VLOOKUP($A350,Rooke_Full_Seaosn[[Name]:[WHIP]], 15, FALSE),Rooke_Full_Seaosn[BABIP],1)</f>
        <v>390</v>
      </c>
      <c r="Q350" s="5">
        <f>_xlfn.RANK.EQ(VLOOKUP($A350,Rooke_Full_Seaosn[[Name]:[WHIP]], 16, FALSE),Rooke_Full_Seaosn[ERA],1)</f>
        <v>253</v>
      </c>
      <c r="R350" s="11">
        <f>_xlfn.RANK.EQ(VLOOKUP($A350,Rooke_Full_Seaosn[[Name]:[WHIP]], 17, FALSE),Rooke_Full_Seaosn[FIP],1)</f>
        <v>453</v>
      </c>
      <c r="S350" s="5">
        <f>_xlfn.RANK.EQ(VLOOKUP($A350,Rooke_Full_Seaosn[[Name]:[WHIP]], 18,FALSE),Rooke_Full_Seaosn[WAR],0)</f>
        <v>129</v>
      </c>
      <c r="T350" s="5">
        <f>_xlfn.RANK.EQ(VLOOKUP($A350,Rooke_Full_Seaosn[[Name]:[WHIP]], 19, FALSE),Rooke_Full_Seaosn[WAR/162],0)</f>
        <v>402</v>
      </c>
      <c r="U350" s="5">
        <f>_xlfn.RANK.EQ(VLOOKUP($A350,Rooke_Full_Seaosn[[Name]:[WHIP]], 20, FALSE),Rooke_Full_Seaosn[WHIP],1)</f>
        <v>556</v>
      </c>
      <c r="V3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397.06315603359542</v>
      </c>
    </row>
    <row r="351" spans="1:22" x14ac:dyDescent="0.45">
      <c r="A351" s="11" t="s">
        <v>1156</v>
      </c>
      <c r="B351" s="11">
        <v>1952</v>
      </c>
      <c r="C351" s="11" t="str">
        <f>VLOOKUP(Table10[[#This Row],[Name]], Rooke_Full_Seaosn[[Name]:[Team]], 2, FALSE)</f>
        <v>STL</v>
      </c>
      <c r="D351" s="11">
        <v>9</v>
      </c>
      <c r="E351" s="11">
        <v>9</v>
      </c>
      <c r="F351" s="12">
        <v>1</v>
      </c>
      <c r="G351" s="5">
        <f>_xlfn.RANK.EQ(VLOOKUP($A351,Rooke_Full_Seaosn[[Name]:[WHIP]], 6, FALSE),Rooke_Full_Seaosn[W],0)</f>
        <v>320</v>
      </c>
      <c r="H351" s="5">
        <f>_xlfn.RANK.EQ(VLOOKUP($A351,Rooke_Full_Seaosn[[Name]:[WHIP]], 7, FALSE),Rooke_Full_Seaosn[L],1)</f>
        <v>1060</v>
      </c>
      <c r="I351" s="11">
        <f>_xlfn.RANK.EQ(VLOOKUP($A351,Rooke_Full_Seaosn[[Name]:[WHIP]], 8, FALSE),Rooke_Full_Seaosn[SV],0)</f>
        <v>225</v>
      </c>
      <c r="J351" s="11">
        <f>_xlfn.RANK.EQ(VLOOKUP($A351,Rooke_Full_Seaosn[[Name]:[WHIP]], 9, FALSE),Rooke_Full_Seaosn[IP],0)</f>
        <v>209</v>
      </c>
      <c r="K351" s="5">
        <f>_xlfn.RANK.EQ(VLOOKUP($A351,Rooke_Full_Seaosn[[Name]:[WHIP]], 10, FALSE),Rooke_Full_Seaosn[SO],0)</f>
        <v>83</v>
      </c>
      <c r="L351" s="5">
        <f>_xlfn.RANK.EQ(VLOOKUP($A351,Rooke_Full_Seaosn[[Name]:[WHIP]], 11, FALSE),Rooke_Full_Seaosn[K/9],0)</f>
        <v>412</v>
      </c>
      <c r="M351" s="5">
        <f>_xlfn.RANK.EQ(VLOOKUP($A351,Rooke_Full_Seaosn[[Name]:[WHIP]], 12, FALSE),Rooke_Full_Seaosn[BB/9],1)</f>
        <v>1499</v>
      </c>
      <c r="N351" s="11">
        <f>_xlfn.RANK.EQ(VLOOKUP($A351,Rooke_Full_Seaosn[[Name]:[WHIP]], 13, FALSE),Rooke_Full_Seaosn[HR/9],1)</f>
        <v>457</v>
      </c>
      <c r="O351" s="5">
        <f>_xlfn.RANK.EQ(VLOOKUP($A351,Rooke_Full_Seaosn[[Name]:[WHIP]], 14, FALSE),Rooke_Full_Seaosn[AVG],1)</f>
        <v>354</v>
      </c>
      <c r="P351" s="11">
        <f>_xlfn.RANK.EQ(VLOOKUP($A351,Rooke_Full_Seaosn[[Name]:[WHIP]], 15, FALSE),Rooke_Full_Seaosn[BABIP],1)</f>
        <v>714</v>
      </c>
      <c r="Q351" s="5">
        <f>_xlfn.RANK.EQ(VLOOKUP($A351,Rooke_Full_Seaosn[[Name]:[WHIP]], 16, FALSE),Rooke_Full_Seaosn[ERA],1)</f>
        <v>527</v>
      </c>
      <c r="R351" s="11">
        <f>_xlfn.RANK.EQ(VLOOKUP($A351,Rooke_Full_Seaosn[[Name]:[WHIP]], 17, FALSE),Rooke_Full_Seaosn[FIP],1)</f>
        <v>182</v>
      </c>
      <c r="S351" s="5">
        <f>_xlfn.RANK.EQ(VLOOKUP($A351,Rooke_Full_Seaosn[[Name]:[WHIP]], 18,FALSE),Rooke_Full_Seaosn[WAR],0)</f>
        <v>123</v>
      </c>
      <c r="T351" s="5">
        <f>_xlfn.RANK.EQ(VLOOKUP($A351,Rooke_Full_Seaosn[[Name]:[WHIP]], 19, FALSE),Rooke_Full_Seaosn[WAR/162],0)</f>
        <v>258</v>
      </c>
      <c r="U351" s="5">
        <f>_xlfn.RANK.EQ(VLOOKUP($A351,Rooke_Full_Seaosn[[Name]:[WHIP]], 20, FALSE),Rooke_Full_Seaosn[WHIP],1)</f>
        <v>1013</v>
      </c>
      <c r="V3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399.77726496811437</v>
      </c>
    </row>
    <row r="352" spans="1:22" x14ac:dyDescent="0.45">
      <c r="A352" s="11" t="s">
        <v>735</v>
      </c>
      <c r="B352" s="11">
        <v>1969</v>
      </c>
      <c r="C352" s="11" t="str">
        <f>VLOOKUP(Table10[[#This Row],[Name]], Rooke_Full_Seaosn[[Name]:[Team]], 2, FALSE)</f>
        <v>KCR</v>
      </c>
      <c r="D352" s="11">
        <v>11</v>
      </c>
      <c r="E352" s="11">
        <v>6</v>
      </c>
      <c r="F352" s="12">
        <v>0.54545454545454541</v>
      </c>
      <c r="G352" s="5">
        <f>_xlfn.RANK.EQ(VLOOKUP($A352,Rooke_Full_Seaosn[[Name]:[WHIP]], 6, FALSE),Rooke_Full_Seaosn[W],0)</f>
        <v>401</v>
      </c>
      <c r="H352" s="5">
        <f>_xlfn.RANK.EQ(VLOOKUP($A352,Rooke_Full_Seaosn[[Name]:[WHIP]], 7, FALSE),Rooke_Full_Seaosn[L],1)</f>
        <v>1341</v>
      </c>
      <c r="I352" s="11">
        <f>_xlfn.RANK.EQ(VLOOKUP($A352,Rooke_Full_Seaosn[[Name]:[WHIP]], 8, FALSE),Rooke_Full_Seaosn[SV],0)</f>
        <v>225</v>
      </c>
      <c r="J352" s="11">
        <f>_xlfn.RANK.EQ(VLOOKUP($A352,Rooke_Full_Seaosn[[Name]:[WHIP]], 9, FALSE),Rooke_Full_Seaosn[IP],0)</f>
        <v>186</v>
      </c>
      <c r="K352" s="5">
        <f>_xlfn.RANK.EQ(VLOOKUP($A352,Rooke_Full_Seaosn[[Name]:[WHIP]], 10, FALSE),Rooke_Full_Seaosn[SO],0)</f>
        <v>58</v>
      </c>
      <c r="L352" s="5">
        <f>_xlfn.RANK.EQ(VLOOKUP($A352,Rooke_Full_Seaosn[[Name]:[WHIP]], 11, FALSE),Rooke_Full_Seaosn[K/9],0)</f>
        <v>342</v>
      </c>
      <c r="M352" s="5">
        <f>_xlfn.RANK.EQ(VLOOKUP($A352,Rooke_Full_Seaosn[[Name]:[WHIP]], 12, FALSE),Rooke_Full_Seaosn[BB/9],1)</f>
        <v>1304</v>
      </c>
      <c r="N352" s="11">
        <f>_xlfn.RANK.EQ(VLOOKUP($A352,Rooke_Full_Seaosn[[Name]:[WHIP]], 13, FALSE),Rooke_Full_Seaosn[HR/9],1)</f>
        <v>601</v>
      </c>
      <c r="O352" s="5">
        <f>_xlfn.RANK.EQ(VLOOKUP($A352,Rooke_Full_Seaosn[[Name]:[WHIP]], 14, FALSE),Rooke_Full_Seaosn[AVG],1)</f>
        <v>369</v>
      </c>
      <c r="P352" s="11">
        <f>_xlfn.RANK.EQ(VLOOKUP($A352,Rooke_Full_Seaosn[[Name]:[WHIP]], 15, FALSE),Rooke_Full_Seaosn[BABIP],1)</f>
        <v>756</v>
      </c>
      <c r="Q352" s="5">
        <f>_xlfn.RANK.EQ(VLOOKUP($A352,Rooke_Full_Seaosn[[Name]:[WHIP]], 16, FALSE),Rooke_Full_Seaosn[ERA],1)</f>
        <v>704</v>
      </c>
      <c r="R352" s="11">
        <f>_xlfn.RANK.EQ(VLOOKUP($A352,Rooke_Full_Seaosn[[Name]:[WHIP]], 17, FALSE),Rooke_Full_Seaosn[FIP],1)</f>
        <v>197</v>
      </c>
      <c r="S352" s="5">
        <f>_xlfn.RANK.EQ(VLOOKUP($A352,Rooke_Full_Seaosn[[Name]:[WHIP]], 18,FALSE),Rooke_Full_Seaosn[WAR],0)</f>
        <v>112</v>
      </c>
      <c r="T352" s="5">
        <f>_xlfn.RANK.EQ(VLOOKUP($A352,Rooke_Full_Seaosn[[Name]:[WHIP]], 19, FALSE),Rooke_Full_Seaosn[WAR/162],0)</f>
        <v>331</v>
      </c>
      <c r="U352" s="5">
        <f>_xlfn.RANK.EQ(VLOOKUP($A352,Rooke_Full_Seaosn[[Name]:[WHIP]], 20, FALSE),Rooke_Full_Seaosn[WHIP],1)</f>
        <v>783</v>
      </c>
      <c r="V3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400.01029103100262</v>
      </c>
    </row>
    <row r="353" spans="1:22" x14ac:dyDescent="0.45">
      <c r="A353" s="11" t="s">
        <v>859</v>
      </c>
      <c r="B353" s="11">
        <v>1974</v>
      </c>
      <c r="C353" s="11" t="str">
        <f>VLOOKUP(Table10[[#This Row],[Name]], Rooke_Full_Seaosn[[Name]:[Team]], 2, FALSE)</f>
        <v>STL</v>
      </c>
      <c r="D353" s="11">
        <v>31</v>
      </c>
      <c r="E353" s="11">
        <v>31</v>
      </c>
      <c r="F353" s="12">
        <v>1</v>
      </c>
      <c r="G353" s="5">
        <f>_xlfn.RANK.EQ(VLOOKUP($A353,Rooke_Full_Seaosn[[Name]:[WHIP]], 6, FALSE),Rooke_Full_Seaosn[W],0)</f>
        <v>610</v>
      </c>
      <c r="H353" s="5">
        <f>_xlfn.RANK.EQ(VLOOKUP($A353,Rooke_Full_Seaosn[[Name]:[WHIP]], 7, FALSE),Rooke_Full_Seaosn[L],1)</f>
        <v>298</v>
      </c>
      <c r="I353" s="11">
        <f>_xlfn.RANK.EQ(VLOOKUP($A353,Rooke_Full_Seaosn[[Name]:[WHIP]], 8, FALSE),Rooke_Full_Seaosn[SV],0)</f>
        <v>225</v>
      </c>
      <c r="J353" s="11">
        <f>_xlfn.RANK.EQ(VLOOKUP($A353,Rooke_Full_Seaosn[[Name]:[WHIP]], 9, FALSE),Rooke_Full_Seaosn[IP],0)</f>
        <v>941</v>
      </c>
      <c r="K353" s="5">
        <f>_xlfn.RANK.EQ(VLOOKUP($A353,Rooke_Full_Seaosn[[Name]:[WHIP]], 10, FALSE),Rooke_Full_Seaosn[SO],0)</f>
        <v>1376</v>
      </c>
      <c r="L353" s="5">
        <f>_xlfn.RANK.EQ(VLOOKUP($A353,Rooke_Full_Seaosn[[Name]:[WHIP]], 11, FALSE),Rooke_Full_Seaosn[K/9],0)</f>
        <v>1441</v>
      </c>
      <c r="M353" s="5">
        <f>_xlfn.RANK.EQ(VLOOKUP($A353,Rooke_Full_Seaosn[[Name]:[WHIP]], 12, FALSE),Rooke_Full_Seaosn[BB/9],1)</f>
        <v>429</v>
      </c>
      <c r="N353" s="11">
        <f>_xlfn.RANK.EQ(VLOOKUP($A353,Rooke_Full_Seaosn[[Name]:[WHIP]], 13, FALSE),Rooke_Full_Seaosn[HR/9],1)</f>
        <v>337</v>
      </c>
      <c r="O353" s="5">
        <f>_xlfn.RANK.EQ(VLOOKUP($A353,Rooke_Full_Seaosn[[Name]:[WHIP]], 14, FALSE),Rooke_Full_Seaosn[AVG],1)</f>
        <v>136</v>
      </c>
      <c r="P353" s="11">
        <f>_xlfn.RANK.EQ(VLOOKUP($A353,Rooke_Full_Seaosn[[Name]:[WHIP]], 15, FALSE),Rooke_Full_Seaosn[BABIP],1)</f>
        <v>54</v>
      </c>
      <c r="Q353" s="5">
        <f>_xlfn.RANK.EQ(VLOOKUP($A353,Rooke_Full_Seaosn[[Name]:[WHIP]], 16, FALSE),Rooke_Full_Seaosn[ERA],1)</f>
        <v>142</v>
      </c>
      <c r="R353" s="11">
        <f>_xlfn.RANK.EQ(VLOOKUP($A353,Rooke_Full_Seaosn[[Name]:[WHIP]], 17, FALSE),Rooke_Full_Seaosn[FIP],1)</f>
        <v>256</v>
      </c>
      <c r="S353" s="5">
        <f>_xlfn.RANK.EQ(VLOOKUP($A353,Rooke_Full_Seaosn[[Name]:[WHIP]], 18,FALSE),Rooke_Full_Seaosn[WAR],0)</f>
        <v>776</v>
      </c>
      <c r="T353" s="5">
        <f>_xlfn.RANK.EQ(VLOOKUP($A353,Rooke_Full_Seaosn[[Name]:[WHIP]], 19, FALSE),Rooke_Full_Seaosn[WAR/162],0)</f>
        <v>478</v>
      </c>
      <c r="U353" s="5">
        <f>_xlfn.RANK.EQ(VLOOKUP($A353,Rooke_Full_Seaosn[[Name]:[WHIP]], 20, FALSE),Rooke_Full_Seaosn[WHIP],1)</f>
        <v>96</v>
      </c>
      <c r="V3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400.55982713262205</v>
      </c>
    </row>
    <row r="354" spans="1:22" x14ac:dyDescent="0.45">
      <c r="A354" s="11" t="s">
        <v>1054</v>
      </c>
      <c r="B354" s="11">
        <v>1953</v>
      </c>
      <c r="C354" s="11" t="str">
        <f>VLOOKUP(Table10[[#This Row],[Name]], Rooke_Full_Seaosn[[Name]:[Team]], 2, FALSE)</f>
        <v>NYG</v>
      </c>
      <c r="D354" s="11">
        <v>10</v>
      </c>
      <c r="E354" s="11">
        <v>10</v>
      </c>
      <c r="F354" s="12">
        <v>1</v>
      </c>
      <c r="G354" s="5">
        <f>_xlfn.RANK.EQ(VLOOKUP($A354,Rooke_Full_Seaosn[[Name]:[WHIP]], 6, FALSE),Rooke_Full_Seaosn[W],0)</f>
        <v>123</v>
      </c>
      <c r="H354" s="5">
        <f>_xlfn.RANK.EQ(VLOOKUP($A354,Rooke_Full_Seaosn[[Name]:[WHIP]], 7, FALSE),Rooke_Full_Seaosn[L],1)</f>
        <v>1442</v>
      </c>
      <c r="I354" s="11">
        <f>_xlfn.RANK.EQ(VLOOKUP($A354,Rooke_Full_Seaosn[[Name]:[WHIP]], 8, FALSE),Rooke_Full_Seaosn[SV],0)</f>
        <v>225</v>
      </c>
      <c r="J354" s="11">
        <f>_xlfn.RANK.EQ(VLOOKUP($A354,Rooke_Full_Seaosn[[Name]:[WHIP]], 9, FALSE),Rooke_Full_Seaosn[IP],0)</f>
        <v>141</v>
      </c>
      <c r="K354" s="5">
        <f>_xlfn.RANK.EQ(VLOOKUP($A354,Rooke_Full_Seaosn[[Name]:[WHIP]], 10, FALSE),Rooke_Full_Seaosn[SO],0)</f>
        <v>225</v>
      </c>
      <c r="L354" s="5">
        <f>_xlfn.RANK.EQ(VLOOKUP($A354,Rooke_Full_Seaosn[[Name]:[WHIP]], 11, FALSE),Rooke_Full_Seaosn[K/9],0)</f>
        <v>979</v>
      </c>
      <c r="M354" s="5">
        <f>_xlfn.RANK.EQ(VLOOKUP($A354,Rooke_Full_Seaosn[[Name]:[WHIP]], 12, FALSE),Rooke_Full_Seaosn[BB/9],1)</f>
        <v>1376</v>
      </c>
      <c r="N354" s="11">
        <f>_xlfn.RANK.EQ(VLOOKUP($A354,Rooke_Full_Seaosn[[Name]:[WHIP]], 13, FALSE),Rooke_Full_Seaosn[HR/9],1)</f>
        <v>676</v>
      </c>
      <c r="O354" s="5">
        <f>_xlfn.RANK.EQ(VLOOKUP($A354,Rooke_Full_Seaosn[[Name]:[WHIP]], 14, FALSE),Rooke_Full_Seaosn[AVG],1)</f>
        <v>130</v>
      </c>
      <c r="P354" s="11">
        <f>_xlfn.RANK.EQ(VLOOKUP($A354,Rooke_Full_Seaosn[[Name]:[WHIP]], 15, FALSE),Rooke_Full_Seaosn[BABIP],1)</f>
        <v>73</v>
      </c>
      <c r="Q354" s="5">
        <f>_xlfn.RANK.EQ(VLOOKUP($A354,Rooke_Full_Seaosn[[Name]:[WHIP]], 16, FALSE),Rooke_Full_Seaosn[ERA],1)</f>
        <v>396</v>
      </c>
      <c r="R354" s="11">
        <f>_xlfn.RANK.EQ(VLOOKUP($A354,Rooke_Full_Seaosn[[Name]:[WHIP]], 17, FALSE),Rooke_Full_Seaosn[FIP],1)</f>
        <v>751</v>
      </c>
      <c r="S354" s="5">
        <f>_xlfn.RANK.EQ(VLOOKUP($A354,Rooke_Full_Seaosn[[Name]:[WHIP]], 18,FALSE),Rooke_Full_Seaosn[WAR],0)</f>
        <v>194</v>
      </c>
      <c r="T354" s="5">
        <f>_xlfn.RANK.EQ(VLOOKUP($A354,Rooke_Full_Seaosn[[Name]:[WHIP]], 19, FALSE),Rooke_Full_Seaosn[WAR/162],0)</f>
        <v>362</v>
      </c>
      <c r="U354" s="5">
        <f>_xlfn.RANK.EQ(VLOOKUP($A354,Rooke_Full_Seaosn[[Name]:[WHIP]], 20, FALSE),Rooke_Full_Seaosn[WHIP],1)</f>
        <v>558</v>
      </c>
      <c r="V3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401.35040478777273</v>
      </c>
    </row>
    <row r="355" spans="1:22" x14ac:dyDescent="0.45">
      <c r="A355" s="11" t="s">
        <v>1340</v>
      </c>
      <c r="B355" s="11">
        <v>1991</v>
      </c>
      <c r="C355" s="11" t="str">
        <f>VLOOKUP(Table10[[#This Row],[Name]], Rooke_Full_Seaosn[[Name]:[Team]], 2, FALSE)</f>
        <v>NYM</v>
      </c>
      <c r="D355" s="11">
        <v>10</v>
      </c>
      <c r="E355" s="11">
        <v>10</v>
      </c>
      <c r="F355" s="12">
        <v>1</v>
      </c>
      <c r="G355" s="5">
        <f>_xlfn.RANK.EQ(VLOOKUP($A355,Rooke_Full_Seaosn[[Name]:[WHIP]], 6, FALSE),Rooke_Full_Seaosn[W],0)</f>
        <v>1282</v>
      </c>
      <c r="H355" s="5">
        <f>_xlfn.RANK.EQ(VLOOKUP($A355,Rooke_Full_Seaosn[[Name]:[WHIP]], 7, FALSE),Rooke_Full_Seaosn[L],1)</f>
        <v>147</v>
      </c>
      <c r="I355" s="11">
        <f>_xlfn.RANK.EQ(VLOOKUP($A355,Rooke_Full_Seaosn[[Name]:[WHIP]], 8, FALSE),Rooke_Full_Seaosn[SV],0)</f>
        <v>225</v>
      </c>
      <c r="J355" s="11">
        <f>_xlfn.RANK.EQ(VLOOKUP($A355,Rooke_Full_Seaosn[[Name]:[WHIP]], 9, FALSE),Rooke_Full_Seaosn[IP],0)</f>
        <v>1656</v>
      </c>
      <c r="K355" s="5">
        <f>_xlfn.RANK.EQ(VLOOKUP($A355,Rooke_Full_Seaosn[[Name]:[WHIP]], 10, FALSE),Rooke_Full_Seaosn[SO],0)</f>
        <v>1187</v>
      </c>
      <c r="L355" s="5">
        <f>_xlfn.RANK.EQ(VLOOKUP($A355,Rooke_Full_Seaosn[[Name]:[WHIP]], 11, FALSE),Rooke_Full_Seaosn[K/9],0)</f>
        <v>193</v>
      </c>
      <c r="M355" s="5">
        <f>_xlfn.RANK.EQ(VLOOKUP($A355,Rooke_Full_Seaosn[[Name]:[WHIP]], 12, FALSE),Rooke_Full_Seaosn[BB/9],1)</f>
        <v>888</v>
      </c>
      <c r="N355" s="11">
        <f>_xlfn.RANK.EQ(VLOOKUP($A355,Rooke_Full_Seaosn[[Name]:[WHIP]], 13, FALSE),Rooke_Full_Seaosn[HR/9],1)</f>
        <v>460</v>
      </c>
      <c r="O355" s="5">
        <f>_xlfn.RANK.EQ(VLOOKUP($A355,Rooke_Full_Seaosn[[Name]:[WHIP]], 14, FALSE),Rooke_Full_Seaosn[AVG],1)</f>
        <v>108</v>
      </c>
      <c r="P355" s="11">
        <f>_xlfn.RANK.EQ(VLOOKUP($A355,Rooke_Full_Seaosn[[Name]:[WHIP]], 15, FALSE),Rooke_Full_Seaosn[BABIP],1)</f>
        <v>381</v>
      </c>
      <c r="Q355" s="5">
        <f>_xlfn.RANK.EQ(VLOOKUP($A355,Rooke_Full_Seaosn[[Name]:[WHIP]], 16, FALSE),Rooke_Full_Seaosn[ERA],1)</f>
        <v>756</v>
      </c>
      <c r="R355" s="11">
        <f>_xlfn.RANK.EQ(VLOOKUP($A355,Rooke_Full_Seaosn[[Name]:[WHIP]], 17, FALSE),Rooke_Full_Seaosn[FIP],1)</f>
        <v>90</v>
      </c>
      <c r="S355" s="5">
        <f>_xlfn.RANK.EQ(VLOOKUP($A355,Rooke_Full_Seaosn[[Name]:[WHIP]], 18,FALSE),Rooke_Full_Seaosn[WAR],0)</f>
        <v>886</v>
      </c>
      <c r="T355" s="5">
        <f>_xlfn.RANK.EQ(VLOOKUP($A355,Rooke_Full_Seaosn[[Name]:[WHIP]], 19, FALSE),Rooke_Full_Seaosn[WAR/162],0)</f>
        <v>152</v>
      </c>
      <c r="U355" s="5">
        <f>_xlfn.RANK.EQ(VLOOKUP($A355,Rooke_Full_Seaosn[[Name]:[WHIP]], 20, FALSE),Rooke_Full_Seaosn[WHIP],1)</f>
        <v>258</v>
      </c>
      <c r="V3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401.46426313500638</v>
      </c>
    </row>
    <row r="356" spans="1:22" x14ac:dyDescent="0.45">
      <c r="A356" s="11" t="s">
        <v>989</v>
      </c>
      <c r="B356" s="11">
        <v>1944</v>
      </c>
      <c r="C356" s="11" t="str">
        <f>VLOOKUP(Table10[[#This Row],[Name]], Rooke_Full_Seaosn[[Name]:[Team]], 2, FALSE)</f>
        <v>CIN</v>
      </c>
      <c r="D356" s="11">
        <v>13</v>
      </c>
      <c r="E356" s="11">
        <v>9</v>
      </c>
      <c r="F356" s="12">
        <v>0.69230769230769229</v>
      </c>
      <c r="G356" s="5">
        <f>_xlfn.RANK.EQ(VLOOKUP($A356,Rooke_Full_Seaosn[[Name]:[WHIP]], 6, FALSE),Rooke_Full_Seaosn[W],0)</f>
        <v>401</v>
      </c>
      <c r="H356" s="5">
        <f>_xlfn.RANK.EQ(VLOOKUP($A356,Rooke_Full_Seaosn[[Name]:[WHIP]], 7, FALSE),Rooke_Full_Seaosn[L],1)</f>
        <v>1209</v>
      </c>
      <c r="I356" s="11">
        <f>_xlfn.RANK.EQ(VLOOKUP($A356,Rooke_Full_Seaosn[[Name]:[WHIP]], 8, FALSE),Rooke_Full_Seaosn[SV],0)</f>
        <v>94</v>
      </c>
      <c r="J356" s="11">
        <f>_xlfn.RANK.EQ(VLOOKUP($A356,Rooke_Full_Seaosn[[Name]:[WHIP]], 9, FALSE),Rooke_Full_Seaosn[IP],0)</f>
        <v>198</v>
      </c>
      <c r="K356" s="5">
        <f>_xlfn.RANK.EQ(VLOOKUP($A356,Rooke_Full_Seaosn[[Name]:[WHIP]], 10, FALSE),Rooke_Full_Seaosn[SO],0)</f>
        <v>743</v>
      </c>
      <c r="L356" s="5">
        <f>_xlfn.RANK.EQ(VLOOKUP($A356,Rooke_Full_Seaosn[[Name]:[WHIP]], 11, FALSE),Rooke_Full_Seaosn[K/9],0)</f>
        <v>1522</v>
      </c>
      <c r="M356" s="5">
        <f>_xlfn.RANK.EQ(VLOOKUP($A356,Rooke_Full_Seaosn[[Name]:[WHIP]], 12, FALSE),Rooke_Full_Seaosn[BB/9],1)</f>
        <v>147</v>
      </c>
      <c r="N356" s="11">
        <f>_xlfn.RANK.EQ(VLOOKUP($A356,Rooke_Full_Seaosn[[Name]:[WHIP]], 13, FALSE),Rooke_Full_Seaosn[HR/9],1)</f>
        <v>264</v>
      </c>
      <c r="O356" s="5">
        <f>_xlfn.RANK.EQ(VLOOKUP($A356,Rooke_Full_Seaosn[[Name]:[WHIP]], 14, FALSE),Rooke_Full_Seaosn[AVG],1)</f>
        <v>363</v>
      </c>
      <c r="P356" s="11">
        <f>_xlfn.RANK.EQ(VLOOKUP($A356,Rooke_Full_Seaosn[[Name]:[WHIP]], 15, FALSE),Rooke_Full_Seaosn[BABIP],1)</f>
        <v>166</v>
      </c>
      <c r="Q356" s="5">
        <f>_xlfn.RANK.EQ(VLOOKUP($A356,Rooke_Full_Seaosn[[Name]:[WHIP]], 16, FALSE),Rooke_Full_Seaosn[ERA],1)</f>
        <v>316</v>
      </c>
      <c r="R356" s="11">
        <f>_xlfn.RANK.EQ(VLOOKUP($A356,Rooke_Full_Seaosn[[Name]:[WHIP]], 17, FALSE),Rooke_Full_Seaosn[FIP],1)</f>
        <v>184</v>
      </c>
      <c r="S356" s="5">
        <f>_xlfn.RANK.EQ(VLOOKUP($A356,Rooke_Full_Seaosn[[Name]:[WHIP]], 18,FALSE),Rooke_Full_Seaosn[WAR],0)</f>
        <v>200</v>
      </c>
      <c r="T356" s="5">
        <f>_xlfn.RANK.EQ(VLOOKUP($A356,Rooke_Full_Seaosn[[Name]:[WHIP]], 19, FALSE),Rooke_Full_Seaosn[WAR/162],0)</f>
        <v>547</v>
      </c>
      <c r="U356" s="5">
        <f>_xlfn.RANK.EQ(VLOOKUP($A356,Rooke_Full_Seaosn[[Name]:[WHIP]], 20, FALSE),Rooke_Full_Seaosn[WHIP],1)</f>
        <v>110</v>
      </c>
      <c r="V3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402.37363732975359</v>
      </c>
    </row>
    <row r="357" spans="1:22" x14ac:dyDescent="0.45">
      <c r="A357" s="11" t="s">
        <v>1066</v>
      </c>
      <c r="B357" s="11">
        <v>1975</v>
      </c>
      <c r="C357" s="11" t="str">
        <f>VLOOKUP(Table10[[#This Row],[Name]], Rooke_Full_Seaosn[[Name]:[Team]], 2, FALSE)</f>
        <v>MON</v>
      </c>
      <c r="D357" s="11">
        <v>29</v>
      </c>
      <c r="E357" s="11">
        <v>29</v>
      </c>
      <c r="F357" s="12">
        <v>1</v>
      </c>
      <c r="G357" s="5">
        <f>_xlfn.RANK.EQ(VLOOKUP($A357,Rooke_Full_Seaosn[[Name]:[WHIP]], 6, FALSE),Rooke_Full_Seaosn[W],0)</f>
        <v>1054</v>
      </c>
      <c r="H357" s="5">
        <f>_xlfn.RANK.EQ(VLOOKUP($A357,Rooke_Full_Seaosn[[Name]:[WHIP]], 7, FALSE),Rooke_Full_Seaosn[L],1)</f>
        <v>492</v>
      </c>
      <c r="I357" s="11">
        <f>_xlfn.RANK.EQ(VLOOKUP($A357,Rooke_Full_Seaosn[[Name]:[WHIP]], 8, FALSE),Rooke_Full_Seaosn[SV],0)</f>
        <v>225</v>
      </c>
      <c r="J357" s="11">
        <f>_xlfn.RANK.EQ(VLOOKUP($A357,Rooke_Full_Seaosn[[Name]:[WHIP]], 9, FALSE),Rooke_Full_Seaosn[IP],0)</f>
        <v>625</v>
      </c>
      <c r="K357" s="5">
        <f>_xlfn.RANK.EQ(VLOOKUP($A357,Rooke_Full_Seaosn[[Name]:[WHIP]], 10, FALSE),Rooke_Full_Seaosn[SO],0)</f>
        <v>326</v>
      </c>
      <c r="L357" s="5">
        <f>_xlfn.RANK.EQ(VLOOKUP($A357,Rooke_Full_Seaosn[[Name]:[WHIP]], 11, FALSE),Rooke_Full_Seaosn[K/9],0)</f>
        <v>371</v>
      </c>
      <c r="M357" s="5">
        <f>_xlfn.RANK.EQ(VLOOKUP($A357,Rooke_Full_Seaosn[[Name]:[WHIP]], 12, FALSE),Rooke_Full_Seaosn[BB/9],1)</f>
        <v>1385</v>
      </c>
      <c r="N357" s="11">
        <f>_xlfn.RANK.EQ(VLOOKUP($A357,Rooke_Full_Seaosn[[Name]:[WHIP]], 13, FALSE),Rooke_Full_Seaosn[HR/9],1)</f>
        <v>459</v>
      </c>
      <c r="O357" s="5">
        <f>_xlfn.RANK.EQ(VLOOKUP($A357,Rooke_Full_Seaosn[[Name]:[WHIP]], 14, FALSE),Rooke_Full_Seaosn[AVG],1)</f>
        <v>94</v>
      </c>
      <c r="P357" s="11">
        <f>_xlfn.RANK.EQ(VLOOKUP($A357,Rooke_Full_Seaosn[[Name]:[WHIP]], 15, FALSE),Rooke_Full_Seaosn[BABIP],1)</f>
        <v>227</v>
      </c>
      <c r="Q357" s="5">
        <f>_xlfn.RANK.EQ(VLOOKUP($A357,Rooke_Full_Seaosn[[Name]:[WHIP]], 16, FALSE),Rooke_Full_Seaosn[ERA],1)</f>
        <v>414</v>
      </c>
      <c r="R357" s="11">
        <f>_xlfn.RANK.EQ(VLOOKUP($A357,Rooke_Full_Seaosn[[Name]:[WHIP]], 17, FALSE),Rooke_Full_Seaosn[FIP],1)</f>
        <v>191</v>
      </c>
      <c r="S357" s="5">
        <f>_xlfn.RANK.EQ(VLOOKUP($A357,Rooke_Full_Seaosn[[Name]:[WHIP]], 18,FALSE),Rooke_Full_Seaosn[WAR],0)</f>
        <v>373</v>
      </c>
      <c r="T357" s="5">
        <f>_xlfn.RANK.EQ(VLOOKUP($A357,Rooke_Full_Seaosn[[Name]:[WHIP]], 19, FALSE),Rooke_Full_Seaosn[WAR/162],0)</f>
        <v>218</v>
      </c>
      <c r="U357" s="5">
        <f>_xlfn.RANK.EQ(VLOOKUP($A357,Rooke_Full_Seaosn[[Name]:[WHIP]], 20, FALSE),Rooke_Full_Seaosn[WHIP],1)</f>
        <v>407</v>
      </c>
      <c r="V3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402.59974234023343</v>
      </c>
    </row>
    <row r="358" spans="1:22" x14ac:dyDescent="0.45">
      <c r="A358" s="11" t="s">
        <v>705</v>
      </c>
      <c r="B358" s="11">
        <v>2004</v>
      </c>
      <c r="C358" s="11" t="str">
        <f>VLOOKUP(Table10[[#This Row],[Name]], Rooke_Full_Seaosn[[Name]:[Team]], 2, FALSE)</f>
        <v>KCR</v>
      </c>
      <c r="D358" s="11">
        <v>29</v>
      </c>
      <c r="E358" s="11">
        <v>29</v>
      </c>
      <c r="F358" s="12">
        <v>1</v>
      </c>
      <c r="G358" s="5">
        <f>_xlfn.RANK.EQ(VLOOKUP($A358,Rooke_Full_Seaosn[[Name]:[WHIP]], 6, FALSE),Rooke_Full_Seaosn[W],0)</f>
        <v>503</v>
      </c>
      <c r="H358" s="5">
        <f>_xlfn.RANK.EQ(VLOOKUP($A358,Rooke_Full_Seaosn[[Name]:[WHIP]], 7, FALSE),Rooke_Full_Seaosn[L],1)</f>
        <v>1442</v>
      </c>
      <c r="I358" s="11">
        <f>_xlfn.RANK.EQ(VLOOKUP($A358,Rooke_Full_Seaosn[[Name]:[WHIP]], 8, FALSE),Rooke_Full_Seaosn[SV],0)</f>
        <v>225</v>
      </c>
      <c r="J358" s="11">
        <f>_xlfn.RANK.EQ(VLOOKUP($A358,Rooke_Full_Seaosn[[Name]:[WHIP]], 9, FALSE),Rooke_Full_Seaosn[IP],0)</f>
        <v>480</v>
      </c>
      <c r="K358" s="5">
        <f>_xlfn.RANK.EQ(VLOOKUP($A358,Rooke_Full_Seaosn[[Name]:[WHIP]], 10, FALSE),Rooke_Full_Seaosn[SO],0)</f>
        <v>326</v>
      </c>
      <c r="L358" s="5">
        <f>_xlfn.RANK.EQ(VLOOKUP($A358,Rooke_Full_Seaosn[[Name]:[WHIP]], 11, FALSE),Rooke_Full_Seaosn[K/9],0)</f>
        <v>586</v>
      </c>
      <c r="M358" s="5">
        <f>_xlfn.RANK.EQ(VLOOKUP($A358,Rooke_Full_Seaosn[[Name]:[WHIP]], 12, FALSE),Rooke_Full_Seaosn[BB/9],1)</f>
        <v>36</v>
      </c>
      <c r="N358" s="11">
        <f>_xlfn.RANK.EQ(VLOOKUP($A358,Rooke_Full_Seaosn[[Name]:[WHIP]], 13, FALSE),Rooke_Full_Seaosn[HR/9],1)</f>
        <v>1534</v>
      </c>
      <c r="O358" s="5">
        <f>_xlfn.RANK.EQ(VLOOKUP($A358,Rooke_Full_Seaosn[[Name]:[WHIP]], 14, FALSE),Rooke_Full_Seaosn[AVG],1)</f>
        <v>728</v>
      </c>
      <c r="P358" s="11">
        <f>_xlfn.RANK.EQ(VLOOKUP($A358,Rooke_Full_Seaosn[[Name]:[WHIP]], 15, FALSE),Rooke_Full_Seaosn[BABIP],1)</f>
        <v>469</v>
      </c>
      <c r="Q358" s="5">
        <f>_xlfn.RANK.EQ(VLOOKUP($A358,Rooke_Full_Seaosn[[Name]:[WHIP]], 16, FALSE),Rooke_Full_Seaosn[ERA],1)</f>
        <v>747</v>
      </c>
      <c r="R358" s="11">
        <f>_xlfn.RANK.EQ(VLOOKUP($A358,Rooke_Full_Seaosn[[Name]:[WHIP]], 17, FALSE),Rooke_Full_Seaosn[FIP],1)</f>
        <v>1184</v>
      </c>
      <c r="S358" s="5">
        <f>_xlfn.RANK.EQ(VLOOKUP($A358,Rooke_Full_Seaosn[[Name]:[WHIP]], 18,FALSE),Rooke_Full_Seaosn[WAR],0)</f>
        <v>434</v>
      </c>
      <c r="T358" s="5">
        <f>_xlfn.RANK.EQ(VLOOKUP($A358,Rooke_Full_Seaosn[[Name]:[WHIP]], 19, FALSE),Rooke_Full_Seaosn[WAR/162],0)</f>
        <v>562</v>
      </c>
      <c r="U358" s="5">
        <f>_xlfn.RANK.EQ(VLOOKUP($A358,Rooke_Full_Seaosn[[Name]:[WHIP]], 20, FALSE),Rooke_Full_Seaosn[WHIP],1)</f>
        <v>170</v>
      </c>
      <c r="V3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402.81700026182671</v>
      </c>
    </row>
    <row r="359" spans="1:22" x14ac:dyDescent="0.45">
      <c r="A359" s="11" t="s">
        <v>921</v>
      </c>
      <c r="B359" s="11">
        <v>2023</v>
      </c>
      <c r="C359" s="11" t="str">
        <f>VLOOKUP(Table10[[#This Row],[Name]], Rooke_Full_Seaosn[[Name]:[Team]], 2, FALSE)</f>
        <v>CHC</v>
      </c>
      <c r="D359" s="11">
        <v>8</v>
      </c>
      <c r="E359" s="11">
        <v>5</v>
      </c>
      <c r="F359" s="12">
        <v>0.625</v>
      </c>
      <c r="G359" s="5">
        <f>_xlfn.RANK.EQ(VLOOKUP($A359,Rooke_Full_Seaosn[[Name]:[WHIP]], 6, FALSE),Rooke_Full_Seaosn[W],0)</f>
        <v>1282</v>
      </c>
      <c r="H359" s="5">
        <f>_xlfn.RANK.EQ(VLOOKUP($A359,Rooke_Full_Seaosn[[Name]:[WHIP]], 7, FALSE),Rooke_Full_Seaosn[L],1)</f>
        <v>7</v>
      </c>
      <c r="I359" s="11">
        <f>_xlfn.RANK.EQ(VLOOKUP($A359,Rooke_Full_Seaosn[[Name]:[WHIP]], 8, FALSE),Rooke_Full_Seaosn[SV],0)</f>
        <v>225</v>
      </c>
      <c r="J359" s="11">
        <f>_xlfn.RANK.EQ(VLOOKUP($A359,Rooke_Full_Seaosn[[Name]:[WHIP]], 9, FALSE),Rooke_Full_Seaosn[IP],0)</f>
        <v>1528</v>
      </c>
      <c r="K359" s="5">
        <f>_xlfn.RANK.EQ(VLOOKUP($A359,Rooke_Full_Seaosn[[Name]:[WHIP]], 10, FALSE),Rooke_Full_Seaosn[SO],0)</f>
        <v>1210</v>
      </c>
      <c r="L359" s="5">
        <f>_xlfn.RANK.EQ(VLOOKUP($A359,Rooke_Full_Seaosn[[Name]:[WHIP]], 11, FALSE),Rooke_Full_Seaosn[K/9],0)</f>
        <v>390</v>
      </c>
      <c r="M359" s="5">
        <f>_xlfn.RANK.EQ(VLOOKUP($A359,Rooke_Full_Seaosn[[Name]:[WHIP]], 12, FALSE),Rooke_Full_Seaosn[BB/9],1)</f>
        <v>623</v>
      </c>
      <c r="N359" s="11">
        <f>_xlfn.RANK.EQ(VLOOKUP($A359,Rooke_Full_Seaosn[[Name]:[WHIP]], 13, FALSE),Rooke_Full_Seaosn[HR/9],1)</f>
        <v>1492</v>
      </c>
      <c r="O359" s="5">
        <f>_xlfn.RANK.EQ(VLOOKUP($A359,Rooke_Full_Seaosn[[Name]:[WHIP]], 14, FALSE),Rooke_Full_Seaosn[AVG],1)</f>
        <v>413</v>
      </c>
      <c r="P359" s="11">
        <f>_xlfn.RANK.EQ(VLOOKUP($A359,Rooke_Full_Seaosn[[Name]:[WHIP]], 15, FALSE),Rooke_Full_Seaosn[BABIP],1)</f>
        <v>325</v>
      </c>
      <c r="Q359" s="5">
        <f>_xlfn.RANK.EQ(VLOOKUP($A359,Rooke_Full_Seaosn[[Name]:[WHIP]], 16, FALSE),Rooke_Full_Seaosn[ERA],1)</f>
        <v>221</v>
      </c>
      <c r="R359" s="11">
        <f>_xlfn.RANK.EQ(VLOOKUP($A359,Rooke_Full_Seaosn[[Name]:[WHIP]], 17, FALSE),Rooke_Full_Seaosn[FIP],1)</f>
        <v>1324</v>
      </c>
      <c r="S359" s="5">
        <f>_xlfn.RANK.EQ(VLOOKUP($A359,Rooke_Full_Seaosn[[Name]:[WHIP]], 18,FALSE),Rooke_Full_Seaosn[WAR],0)</f>
        <v>1317</v>
      </c>
      <c r="T359" s="5">
        <f>_xlfn.RANK.EQ(VLOOKUP($A359,Rooke_Full_Seaosn[[Name]:[WHIP]], 19, FALSE),Rooke_Full_Seaosn[WAR/162],0)</f>
        <v>1119</v>
      </c>
      <c r="U359" s="5">
        <f>_xlfn.RANK.EQ(VLOOKUP($A359,Rooke_Full_Seaosn[[Name]:[WHIP]], 20, FALSE),Rooke_Full_Seaosn[WHIP],1)</f>
        <v>321</v>
      </c>
      <c r="V3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403.32833249383134</v>
      </c>
    </row>
    <row r="360" spans="1:22" x14ac:dyDescent="0.45">
      <c r="A360" s="11" t="s">
        <v>837</v>
      </c>
      <c r="B360" s="11">
        <v>1983</v>
      </c>
      <c r="C360" s="11" t="str">
        <f>VLOOKUP(Table10[[#This Row],[Name]], Rooke_Full_Seaosn[[Name]:[Team]], 2, FALSE)</f>
        <v>SDP</v>
      </c>
      <c r="D360" s="11">
        <v>13</v>
      </c>
      <c r="E360" s="11">
        <v>13</v>
      </c>
      <c r="F360" s="12">
        <v>1</v>
      </c>
      <c r="G360" s="5">
        <f>_xlfn.RANK.EQ(VLOOKUP($A360,Rooke_Full_Seaosn[[Name]:[WHIP]], 6, FALSE),Rooke_Full_Seaosn[W],0)</f>
        <v>610</v>
      </c>
      <c r="H360" s="5">
        <f>_xlfn.RANK.EQ(VLOOKUP($A360,Rooke_Full_Seaosn[[Name]:[WHIP]], 7, FALSE),Rooke_Full_Seaosn[L],1)</f>
        <v>147</v>
      </c>
      <c r="I360" s="11">
        <f>_xlfn.RANK.EQ(VLOOKUP($A360,Rooke_Full_Seaosn[[Name]:[WHIP]], 8, FALSE),Rooke_Full_Seaosn[SV],0)</f>
        <v>225</v>
      </c>
      <c r="J360" s="11">
        <f>_xlfn.RANK.EQ(VLOOKUP($A360,Rooke_Full_Seaosn[[Name]:[WHIP]], 9, FALSE),Rooke_Full_Seaosn[IP],0)</f>
        <v>735</v>
      </c>
      <c r="K360" s="5">
        <f>_xlfn.RANK.EQ(VLOOKUP($A360,Rooke_Full_Seaosn[[Name]:[WHIP]], 10, FALSE),Rooke_Full_Seaosn[SO],0)</f>
        <v>1045</v>
      </c>
      <c r="L360" s="5">
        <f>_xlfn.RANK.EQ(VLOOKUP($A360,Rooke_Full_Seaosn[[Name]:[WHIP]], 11, FALSE),Rooke_Full_Seaosn[K/9],0)</f>
        <v>1302</v>
      </c>
      <c r="M360" s="5">
        <f>_xlfn.RANK.EQ(VLOOKUP($A360,Rooke_Full_Seaosn[[Name]:[WHIP]], 12, FALSE),Rooke_Full_Seaosn[BB/9],1)</f>
        <v>326</v>
      </c>
      <c r="N360" s="11">
        <f>_xlfn.RANK.EQ(VLOOKUP($A360,Rooke_Full_Seaosn[[Name]:[WHIP]], 13, FALSE),Rooke_Full_Seaosn[HR/9],1)</f>
        <v>439</v>
      </c>
      <c r="O360" s="5">
        <f>_xlfn.RANK.EQ(VLOOKUP($A360,Rooke_Full_Seaosn[[Name]:[WHIP]], 14, FALSE),Rooke_Full_Seaosn[AVG],1)</f>
        <v>520</v>
      </c>
      <c r="P360" s="11">
        <f>_xlfn.RANK.EQ(VLOOKUP($A360,Rooke_Full_Seaosn[[Name]:[WHIP]], 15, FALSE),Rooke_Full_Seaosn[BABIP],1)</f>
        <v>403</v>
      </c>
      <c r="Q360" s="5">
        <f>_xlfn.RANK.EQ(VLOOKUP($A360,Rooke_Full_Seaosn[[Name]:[WHIP]], 16, FALSE),Rooke_Full_Seaosn[ERA],1)</f>
        <v>108</v>
      </c>
      <c r="R360" s="11">
        <f>_xlfn.RANK.EQ(VLOOKUP($A360,Rooke_Full_Seaosn[[Name]:[WHIP]], 17, FALSE),Rooke_Full_Seaosn[FIP],1)</f>
        <v>307</v>
      </c>
      <c r="S360" s="5">
        <f>_xlfn.RANK.EQ(VLOOKUP($A360,Rooke_Full_Seaosn[[Name]:[WHIP]], 18,FALSE),Rooke_Full_Seaosn[WAR],0)</f>
        <v>547</v>
      </c>
      <c r="T360" s="5">
        <f>_xlfn.RANK.EQ(VLOOKUP($A360,Rooke_Full_Seaosn[[Name]:[WHIP]], 19, FALSE),Rooke_Full_Seaosn[WAR/162],0)</f>
        <v>409</v>
      </c>
      <c r="U360" s="5">
        <f>_xlfn.RANK.EQ(VLOOKUP($A360,Rooke_Full_Seaosn[[Name]:[WHIP]], 20, FALSE),Rooke_Full_Seaosn[WHIP],1)</f>
        <v>233</v>
      </c>
      <c r="V3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404.21141127336136</v>
      </c>
    </row>
    <row r="361" spans="1:22" x14ac:dyDescent="0.45">
      <c r="A361" s="11" t="s">
        <v>1365</v>
      </c>
      <c r="B361" s="11">
        <v>2015</v>
      </c>
      <c r="C361" s="11" t="str">
        <f>VLOOKUP(Table10[[#This Row],[Name]], Rooke_Full_Seaosn[[Name]:[Team]], 2, FALSE)</f>
        <v>CIN</v>
      </c>
      <c r="D361" s="11">
        <v>29</v>
      </c>
      <c r="E361" s="11">
        <v>29</v>
      </c>
      <c r="F361" s="12">
        <v>1</v>
      </c>
      <c r="G361" s="5">
        <f>_xlfn.RANK.EQ(VLOOKUP($A361,Rooke_Full_Seaosn[[Name]:[WHIP]], 6, FALSE),Rooke_Full_Seaosn[W],0)</f>
        <v>401</v>
      </c>
      <c r="H361" s="5">
        <f>_xlfn.RANK.EQ(VLOOKUP($A361,Rooke_Full_Seaosn[[Name]:[WHIP]], 7, FALSE),Rooke_Full_Seaosn[L],1)</f>
        <v>1574</v>
      </c>
      <c r="I361" s="11">
        <f>_xlfn.RANK.EQ(VLOOKUP($A361,Rooke_Full_Seaosn[[Name]:[WHIP]], 8, FALSE),Rooke_Full_Seaosn[SV],0)</f>
        <v>225</v>
      </c>
      <c r="J361" s="11">
        <f>_xlfn.RANK.EQ(VLOOKUP($A361,Rooke_Full_Seaosn[[Name]:[WHIP]], 9, FALSE),Rooke_Full_Seaosn[IP],0)</f>
        <v>241</v>
      </c>
      <c r="K361" s="5">
        <f>_xlfn.RANK.EQ(VLOOKUP($A361,Rooke_Full_Seaosn[[Name]:[WHIP]], 10, FALSE),Rooke_Full_Seaosn[SO],0)</f>
        <v>69</v>
      </c>
      <c r="L361" s="5">
        <f>_xlfn.RANK.EQ(VLOOKUP($A361,Rooke_Full_Seaosn[[Name]:[WHIP]], 11, FALSE),Rooke_Full_Seaosn[K/9],0)</f>
        <v>323</v>
      </c>
      <c r="M361" s="5">
        <f>_xlfn.RANK.EQ(VLOOKUP($A361,Rooke_Full_Seaosn[[Name]:[WHIP]], 12, FALSE),Rooke_Full_Seaosn[BB/9],1)</f>
        <v>406</v>
      </c>
      <c r="N361" s="11">
        <f>_xlfn.RANK.EQ(VLOOKUP($A361,Rooke_Full_Seaosn[[Name]:[WHIP]], 13, FALSE),Rooke_Full_Seaosn[HR/9],1)</f>
        <v>792</v>
      </c>
      <c r="O361" s="5">
        <f>_xlfn.RANK.EQ(VLOOKUP($A361,Rooke_Full_Seaosn[[Name]:[WHIP]], 14, FALSE),Rooke_Full_Seaosn[AVG],1)</f>
        <v>1081</v>
      </c>
      <c r="P361" s="11">
        <f>_xlfn.RANK.EQ(VLOOKUP($A361,Rooke_Full_Seaosn[[Name]:[WHIP]], 15, FALSE),Rooke_Full_Seaosn[BABIP],1)</f>
        <v>1456</v>
      </c>
      <c r="Q361" s="5">
        <f>_xlfn.RANK.EQ(VLOOKUP($A361,Rooke_Full_Seaosn[[Name]:[WHIP]], 16, FALSE),Rooke_Full_Seaosn[ERA],1)</f>
        <v>787</v>
      </c>
      <c r="R361" s="11">
        <f>_xlfn.RANK.EQ(VLOOKUP($A361,Rooke_Full_Seaosn[[Name]:[WHIP]], 17, FALSE),Rooke_Full_Seaosn[FIP],1)</f>
        <v>381</v>
      </c>
      <c r="S361" s="5">
        <f>_xlfn.RANK.EQ(VLOOKUP($A361,Rooke_Full_Seaosn[[Name]:[WHIP]], 18,FALSE),Rooke_Full_Seaosn[WAR],0)</f>
        <v>121</v>
      </c>
      <c r="T361" s="5">
        <f>_xlfn.RANK.EQ(VLOOKUP($A361,Rooke_Full_Seaosn[[Name]:[WHIP]], 19, FALSE),Rooke_Full_Seaosn[WAR/162],0)</f>
        <v>292</v>
      </c>
      <c r="U361" s="5">
        <f>_xlfn.RANK.EQ(VLOOKUP($A361,Rooke_Full_Seaosn[[Name]:[WHIP]], 20, FALSE),Rooke_Full_Seaosn[WHIP],1)</f>
        <v>698</v>
      </c>
      <c r="V3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405.37324530222452</v>
      </c>
    </row>
    <row r="362" spans="1:22" x14ac:dyDescent="0.45">
      <c r="A362" s="11" t="s">
        <v>1181</v>
      </c>
      <c r="B362" s="11">
        <v>2009</v>
      </c>
      <c r="C362" s="11" t="str">
        <f>VLOOKUP(Table10[[#This Row],[Name]], Rooke_Full_Seaosn[[Name]:[Team]], 2, FALSE)</f>
        <v>SDP</v>
      </c>
      <c r="D362" s="11">
        <v>12</v>
      </c>
      <c r="E362" s="11">
        <v>12</v>
      </c>
      <c r="F362" s="12">
        <v>1</v>
      </c>
      <c r="G362" s="5">
        <f>_xlfn.RANK.EQ(VLOOKUP($A362,Rooke_Full_Seaosn[[Name]:[WHIP]], 6, FALSE),Rooke_Full_Seaosn[W],0)</f>
        <v>1282</v>
      </c>
      <c r="H362" s="5">
        <f>_xlfn.RANK.EQ(VLOOKUP($A362,Rooke_Full_Seaosn[[Name]:[WHIP]], 7, FALSE),Rooke_Full_Seaosn[L],1)</f>
        <v>7</v>
      </c>
      <c r="I362" s="11">
        <f>_xlfn.RANK.EQ(VLOOKUP($A362,Rooke_Full_Seaosn[[Name]:[WHIP]], 8, FALSE),Rooke_Full_Seaosn[SV],0)</f>
        <v>225</v>
      </c>
      <c r="J362" s="11">
        <f>_xlfn.RANK.EQ(VLOOKUP($A362,Rooke_Full_Seaosn[[Name]:[WHIP]], 9, FALSE),Rooke_Full_Seaosn[IP],0)</f>
        <v>1677</v>
      </c>
      <c r="K362" s="5">
        <f>_xlfn.RANK.EQ(VLOOKUP($A362,Rooke_Full_Seaosn[[Name]:[WHIP]], 10, FALSE),Rooke_Full_Seaosn[SO],0)</f>
        <v>1484</v>
      </c>
      <c r="L362" s="5">
        <f>_xlfn.RANK.EQ(VLOOKUP($A362,Rooke_Full_Seaosn[[Name]:[WHIP]], 11, FALSE),Rooke_Full_Seaosn[K/9],0)</f>
        <v>699</v>
      </c>
      <c r="M362" s="5">
        <f>_xlfn.RANK.EQ(VLOOKUP($A362,Rooke_Full_Seaosn[[Name]:[WHIP]], 12, FALSE),Rooke_Full_Seaosn[BB/9],1)</f>
        <v>1052</v>
      </c>
      <c r="N362" s="11">
        <f>_xlfn.RANK.EQ(VLOOKUP($A362,Rooke_Full_Seaosn[[Name]:[WHIP]], 13, FALSE),Rooke_Full_Seaosn[HR/9],1)</f>
        <v>1221</v>
      </c>
      <c r="O362" s="5">
        <f>_xlfn.RANK.EQ(VLOOKUP($A362,Rooke_Full_Seaosn[[Name]:[WHIP]], 14, FALSE),Rooke_Full_Seaosn[AVG],1)</f>
        <v>65</v>
      </c>
      <c r="P362" s="11">
        <f>_xlfn.RANK.EQ(VLOOKUP($A362,Rooke_Full_Seaosn[[Name]:[WHIP]], 15, FALSE),Rooke_Full_Seaosn[BABIP],1)</f>
        <v>18</v>
      </c>
      <c r="Q362" s="5">
        <f>_xlfn.RANK.EQ(VLOOKUP($A362,Rooke_Full_Seaosn[[Name]:[WHIP]], 16, FALSE),Rooke_Full_Seaosn[ERA],1)</f>
        <v>560</v>
      </c>
      <c r="R362" s="11">
        <f>_xlfn.RANK.EQ(VLOOKUP($A362,Rooke_Full_Seaosn[[Name]:[WHIP]], 17, FALSE),Rooke_Full_Seaosn[FIP],1)</f>
        <v>1358</v>
      </c>
      <c r="S362" s="5">
        <f>_xlfn.RANK.EQ(VLOOKUP($A362,Rooke_Full_Seaosn[[Name]:[WHIP]], 18,FALSE),Rooke_Full_Seaosn[WAR],0)</f>
        <v>1451</v>
      </c>
      <c r="T362" s="5">
        <f>_xlfn.RANK.EQ(VLOOKUP($A362,Rooke_Full_Seaosn[[Name]:[WHIP]], 19, FALSE),Rooke_Full_Seaosn[WAR/162],0)</f>
        <v>1382</v>
      </c>
      <c r="U362" s="5">
        <f>_xlfn.RANK.EQ(VLOOKUP($A362,Rooke_Full_Seaosn[[Name]:[WHIP]], 20, FALSE),Rooke_Full_Seaosn[WHIP],1)</f>
        <v>169</v>
      </c>
      <c r="V3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405.70246136625832</v>
      </c>
    </row>
    <row r="363" spans="1:22" x14ac:dyDescent="0.45">
      <c r="A363" s="11" t="s">
        <v>907</v>
      </c>
      <c r="B363" s="11">
        <v>1920</v>
      </c>
      <c r="C363" s="11" t="str">
        <f>VLOOKUP(Table10[[#This Row],[Name]], Rooke_Full_Seaosn[[Name]:[Team]], 2, FALSE)</f>
        <v>STL</v>
      </c>
      <c r="D363" s="11">
        <v>36</v>
      </c>
      <c r="E363" s="11">
        <v>27</v>
      </c>
      <c r="F363" s="12">
        <v>0.75</v>
      </c>
      <c r="G363" s="5">
        <f>_xlfn.RANK.EQ(VLOOKUP($A363,Rooke_Full_Seaosn[[Name]:[WHIP]], 6, FALSE),Rooke_Full_Seaosn[W],0)</f>
        <v>123</v>
      </c>
      <c r="H363" s="5">
        <f>_xlfn.RANK.EQ(VLOOKUP($A363,Rooke_Full_Seaosn[[Name]:[WHIP]], 7, FALSE),Rooke_Full_Seaosn[L],1)</f>
        <v>1701</v>
      </c>
      <c r="I363" s="11">
        <f>_xlfn.RANK.EQ(VLOOKUP($A363,Rooke_Full_Seaosn[[Name]:[WHIP]], 8, FALSE),Rooke_Full_Seaosn[SV],0)</f>
        <v>44</v>
      </c>
      <c r="J363" s="11">
        <f>_xlfn.RANK.EQ(VLOOKUP($A363,Rooke_Full_Seaosn[[Name]:[WHIP]], 9, FALSE),Rooke_Full_Seaosn[IP],0)</f>
        <v>2</v>
      </c>
      <c r="K363" s="5">
        <f>_xlfn.RANK.EQ(VLOOKUP($A363,Rooke_Full_Seaosn[[Name]:[WHIP]], 10, FALSE),Rooke_Full_Seaosn[SO],0)</f>
        <v>194</v>
      </c>
      <c r="L363" s="5">
        <f>_xlfn.RANK.EQ(VLOOKUP($A363,Rooke_Full_Seaosn[[Name]:[WHIP]], 11, FALSE),Rooke_Full_Seaosn[K/9],0)</f>
        <v>1392</v>
      </c>
      <c r="M363" s="5">
        <f>_xlfn.RANK.EQ(VLOOKUP($A363,Rooke_Full_Seaosn[[Name]:[WHIP]], 12, FALSE),Rooke_Full_Seaosn[BB/9],1)</f>
        <v>257</v>
      </c>
      <c r="N363" s="11">
        <f>_xlfn.RANK.EQ(VLOOKUP($A363,Rooke_Full_Seaosn[[Name]:[WHIP]], 13, FALSE),Rooke_Full_Seaosn[HR/9],1)</f>
        <v>106</v>
      </c>
      <c r="O363" s="5">
        <f>_xlfn.RANK.EQ(VLOOKUP($A363,Rooke_Full_Seaosn[[Name]:[WHIP]], 14, FALSE),Rooke_Full_Seaosn[AVG],1)</f>
        <v>875</v>
      </c>
      <c r="P363" s="11">
        <f>_xlfn.RANK.EQ(VLOOKUP($A363,Rooke_Full_Seaosn[[Name]:[WHIP]], 15, FALSE),Rooke_Full_Seaosn[BABIP],1)</f>
        <v>830</v>
      </c>
      <c r="Q363" s="5">
        <f>_xlfn.RANK.EQ(VLOOKUP($A363,Rooke_Full_Seaosn[[Name]:[WHIP]], 16, FALSE),Rooke_Full_Seaosn[ERA],1)</f>
        <v>203</v>
      </c>
      <c r="R363" s="11">
        <f>_xlfn.RANK.EQ(VLOOKUP($A363,Rooke_Full_Seaosn[[Name]:[WHIP]], 17, FALSE),Rooke_Full_Seaosn[FIP],1)</f>
        <v>166</v>
      </c>
      <c r="S363" s="5">
        <f>_xlfn.RANK.EQ(VLOOKUP($A363,Rooke_Full_Seaosn[[Name]:[WHIP]], 18,FALSE),Rooke_Full_Seaosn[WAR],0)</f>
        <v>145</v>
      </c>
      <c r="T363" s="5">
        <f>_xlfn.RANK.EQ(VLOOKUP($A363,Rooke_Full_Seaosn[[Name]:[WHIP]], 19, FALSE),Rooke_Full_Seaosn[WAR/162],0)</f>
        <v>739</v>
      </c>
      <c r="U363" s="5">
        <f>_xlfn.RANK.EQ(VLOOKUP($A363,Rooke_Full_Seaosn[[Name]:[WHIP]], 20, FALSE),Rooke_Full_Seaosn[WHIP],1)</f>
        <v>443</v>
      </c>
      <c r="V3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406.24719668134543</v>
      </c>
    </row>
    <row r="364" spans="1:22" x14ac:dyDescent="0.45">
      <c r="A364" s="11" t="s">
        <v>356</v>
      </c>
      <c r="B364" s="11">
        <v>2021</v>
      </c>
      <c r="C364" s="11" t="str">
        <f>VLOOKUP(Table10[[#This Row],[Name]], Rooke_Full_Seaosn[[Name]:[Team]], 2, FALSE)</f>
        <v>OAK</v>
      </c>
      <c r="D364" s="11">
        <v>23</v>
      </c>
      <c r="E364" s="11">
        <v>23</v>
      </c>
      <c r="F364" s="12">
        <v>1</v>
      </c>
      <c r="G364" s="5">
        <f>_xlfn.RANK.EQ(VLOOKUP($A364,Rooke_Full_Seaosn[[Name]:[WHIP]], 6, FALSE),Rooke_Full_Seaosn[W],0)</f>
        <v>503</v>
      </c>
      <c r="H364" s="5">
        <f>_xlfn.RANK.EQ(VLOOKUP($A364,Rooke_Full_Seaosn[[Name]:[WHIP]], 7, FALSE),Rooke_Full_Seaosn[L],1)</f>
        <v>492</v>
      </c>
      <c r="I364" s="11">
        <f>_xlfn.RANK.EQ(VLOOKUP($A364,Rooke_Full_Seaosn[[Name]:[WHIP]], 8, FALSE),Rooke_Full_Seaosn[SV],0)</f>
        <v>225</v>
      </c>
      <c r="J364" s="11">
        <f>_xlfn.RANK.EQ(VLOOKUP($A364,Rooke_Full_Seaosn[[Name]:[WHIP]], 9, FALSE),Rooke_Full_Seaosn[IP],0)</f>
        <v>759</v>
      </c>
      <c r="K364" s="5">
        <f>_xlfn.RANK.EQ(VLOOKUP($A364,Rooke_Full_Seaosn[[Name]:[WHIP]], 10, FALSE),Rooke_Full_Seaosn[SO],0)</f>
        <v>225</v>
      </c>
      <c r="L364" s="5">
        <f>_xlfn.RANK.EQ(VLOOKUP($A364,Rooke_Full_Seaosn[[Name]:[WHIP]], 11, FALSE),Rooke_Full_Seaosn[K/9],0)</f>
        <v>100</v>
      </c>
      <c r="M364" s="5">
        <f>_xlfn.RANK.EQ(VLOOKUP($A364,Rooke_Full_Seaosn[[Name]:[WHIP]], 12, FALSE),Rooke_Full_Seaosn[BB/9],1)</f>
        <v>762</v>
      </c>
      <c r="N364" s="11">
        <f>_xlfn.RANK.EQ(VLOOKUP($A364,Rooke_Full_Seaosn[[Name]:[WHIP]], 13, FALSE),Rooke_Full_Seaosn[HR/9],1)</f>
        <v>1409</v>
      </c>
      <c r="O364" s="5">
        <f>_xlfn.RANK.EQ(VLOOKUP($A364,Rooke_Full_Seaosn[[Name]:[WHIP]], 14, FALSE),Rooke_Full_Seaosn[AVG],1)</f>
        <v>259</v>
      </c>
      <c r="P364" s="11">
        <f>_xlfn.RANK.EQ(VLOOKUP($A364,Rooke_Full_Seaosn[[Name]:[WHIP]], 15, FALSE),Rooke_Full_Seaosn[BABIP],1)</f>
        <v>547</v>
      </c>
      <c r="Q364" s="5">
        <f>_xlfn.RANK.EQ(VLOOKUP($A364,Rooke_Full_Seaosn[[Name]:[WHIP]], 16, FALSE),Rooke_Full_Seaosn[ERA],1)</f>
        <v>639</v>
      </c>
      <c r="R364" s="11">
        <f>_xlfn.RANK.EQ(VLOOKUP($A364,Rooke_Full_Seaosn[[Name]:[WHIP]], 17, FALSE),Rooke_Full_Seaosn[FIP],1)</f>
        <v>902</v>
      </c>
      <c r="S364" s="5">
        <f>_xlfn.RANK.EQ(VLOOKUP($A364,Rooke_Full_Seaosn[[Name]:[WHIP]], 18,FALSE),Rooke_Full_Seaosn[WAR],0)</f>
        <v>727</v>
      </c>
      <c r="T364" s="5">
        <f>_xlfn.RANK.EQ(VLOOKUP($A364,Rooke_Full_Seaosn[[Name]:[WHIP]], 19, FALSE),Rooke_Full_Seaosn[WAR/162],0)</f>
        <v>791</v>
      </c>
      <c r="U364" s="5">
        <f>_xlfn.RANK.EQ(VLOOKUP($A364,Rooke_Full_Seaosn[[Name]:[WHIP]], 20, FALSE),Rooke_Full_Seaosn[WHIP],1)</f>
        <v>307</v>
      </c>
      <c r="V3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406.7542008724505</v>
      </c>
    </row>
    <row r="365" spans="1:22" x14ac:dyDescent="0.45">
      <c r="A365" s="11" t="s">
        <v>874</v>
      </c>
      <c r="B365" s="11">
        <v>2005</v>
      </c>
      <c r="C365" s="11" t="str">
        <f>VLOOKUP(Table10[[#This Row],[Name]], Rooke_Full_Seaosn[[Name]:[Team]], 2, FALSE)</f>
        <v>PHI</v>
      </c>
      <c r="D365" s="11">
        <v>15</v>
      </c>
      <c r="E365" s="11">
        <v>15</v>
      </c>
      <c r="F365" s="12">
        <v>1</v>
      </c>
      <c r="G365" s="5">
        <f>_xlfn.RANK.EQ(VLOOKUP($A365,Rooke_Full_Seaosn[[Name]:[WHIP]], 6, FALSE),Rooke_Full_Seaosn[W],0)</f>
        <v>1282</v>
      </c>
      <c r="H365" s="5">
        <f>_xlfn.RANK.EQ(VLOOKUP($A365,Rooke_Full_Seaosn[[Name]:[WHIP]], 7, FALSE),Rooke_Full_Seaosn[L],1)</f>
        <v>147</v>
      </c>
      <c r="I365" s="11">
        <f>_xlfn.RANK.EQ(VLOOKUP($A365,Rooke_Full_Seaosn[[Name]:[WHIP]], 8, FALSE),Rooke_Full_Seaosn[SV],0)</f>
        <v>225</v>
      </c>
      <c r="J365" s="11">
        <f>_xlfn.RANK.EQ(VLOOKUP($A365,Rooke_Full_Seaosn[[Name]:[WHIP]], 9, FALSE),Rooke_Full_Seaosn[IP],0)</f>
        <v>1273</v>
      </c>
      <c r="K365" s="5">
        <f>_xlfn.RANK.EQ(VLOOKUP($A365,Rooke_Full_Seaosn[[Name]:[WHIP]], 10, FALSE),Rooke_Full_Seaosn[SO],0)</f>
        <v>840</v>
      </c>
      <c r="L365" s="5">
        <f>_xlfn.RANK.EQ(VLOOKUP($A365,Rooke_Full_Seaosn[[Name]:[WHIP]], 11, FALSE),Rooke_Full_Seaosn[K/9],0)</f>
        <v>261</v>
      </c>
      <c r="M365" s="5">
        <f>_xlfn.RANK.EQ(VLOOKUP($A365,Rooke_Full_Seaosn[[Name]:[WHIP]], 12, FALSE),Rooke_Full_Seaosn[BB/9],1)</f>
        <v>1415</v>
      </c>
      <c r="N365" s="11">
        <f>_xlfn.RANK.EQ(VLOOKUP($A365,Rooke_Full_Seaosn[[Name]:[WHIP]], 13, FALSE),Rooke_Full_Seaosn[HR/9],1)</f>
        <v>395</v>
      </c>
      <c r="O365" s="5">
        <f>_xlfn.RANK.EQ(VLOOKUP($A365,Rooke_Full_Seaosn[[Name]:[WHIP]], 14, FALSE),Rooke_Full_Seaosn[AVG],1)</f>
        <v>146</v>
      </c>
      <c r="P365" s="11">
        <f>_xlfn.RANK.EQ(VLOOKUP($A365,Rooke_Full_Seaosn[[Name]:[WHIP]], 15, FALSE),Rooke_Full_Seaosn[BABIP],1)</f>
        <v>530</v>
      </c>
      <c r="Q365" s="5">
        <f>_xlfn.RANK.EQ(VLOOKUP($A365,Rooke_Full_Seaosn[[Name]:[WHIP]], 16, FALSE),Rooke_Full_Seaosn[ERA],1)</f>
        <v>162</v>
      </c>
      <c r="R365" s="11">
        <f>_xlfn.RANK.EQ(VLOOKUP($A365,Rooke_Full_Seaosn[[Name]:[WHIP]], 17, FALSE),Rooke_Full_Seaosn[FIP],1)</f>
        <v>480</v>
      </c>
      <c r="S365" s="5">
        <f>_xlfn.RANK.EQ(VLOOKUP($A365,Rooke_Full_Seaosn[[Name]:[WHIP]], 18,FALSE),Rooke_Full_Seaosn[WAR],0)</f>
        <v>665</v>
      </c>
      <c r="T365" s="5">
        <f>_xlfn.RANK.EQ(VLOOKUP($A365,Rooke_Full_Seaosn[[Name]:[WHIP]], 19, FALSE),Rooke_Full_Seaosn[WAR/162],0)</f>
        <v>255</v>
      </c>
      <c r="U365" s="5">
        <f>_xlfn.RANK.EQ(VLOOKUP($A365,Rooke_Full_Seaosn[[Name]:[WHIP]], 20, FALSE),Rooke_Full_Seaosn[WHIP],1)</f>
        <v>544</v>
      </c>
      <c r="V3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407.91626166034308</v>
      </c>
    </row>
    <row r="366" spans="1:22" x14ac:dyDescent="0.45">
      <c r="A366" s="11" t="s">
        <v>1269</v>
      </c>
      <c r="B366" s="11">
        <v>2009</v>
      </c>
      <c r="C366" s="11" t="str">
        <f>VLOOKUP(Table10[[#This Row],[Name]], Rooke_Full_Seaosn[[Name]:[Team]], 2, FALSE)</f>
        <v>TBR</v>
      </c>
      <c r="D366" s="11">
        <v>10</v>
      </c>
      <c r="E366" s="11">
        <v>9</v>
      </c>
      <c r="F366" s="12">
        <v>0.9</v>
      </c>
      <c r="G366" s="5">
        <f>_xlfn.RANK.EQ(VLOOKUP($A366,Rooke_Full_Seaosn[[Name]:[WHIP]], 6, FALSE),Rooke_Full_Seaosn[W],0)</f>
        <v>123</v>
      </c>
      <c r="H366" s="5">
        <f>_xlfn.RANK.EQ(VLOOKUP($A366,Rooke_Full_Seaosn[[Name]:[WHIP]], 7, FALSE),Rooke_Full_Seaosn[L],1)</f>
        <v>695</v>
      </c>
      <c r="I366" s="11">
        <f>_xlfn.RANK.EQ(VLOOKUP($A366,Rooke_Full_Seaosn[[Name]:[WHIP]], 8, FALSE),Rooke_Full_Seaosn[SV],0)</f>
        <v>225</v>
      </c>
      <c r="J366" s="11">
        <f>_xlfn.RANK.EQ(VLOOKUP($A366,Rooke_Full_Seaosn[[Name]:[WHIP]], 9, FALSE),Rooke_Full_Seaosn[IP],0)</f>
        <v>278</v>
      </c>
      <c r="K366" s="5">
        <f>_xlfn.RANK.EQ(VLOOKUP($A366,Rooke_Full_Seaosn[[Name]:[WHIP]], 10, FALSE),Rooke_Full_Seaosn[SO],0)</f>
        <v>174</v>
      </c>
      <c r="L366" s="5">
        <f>_xlfn.RANK.EQ(VLOOKUP($A366,Rooke_Full_Seaosn[[Name]:[WHIP]], 11, FALSE),Rooke_Full_Seaosn[K/9],0)</f>
        <v>565</v>
      </c>
      <c r="M366" s="5">
        <f>_xlfn.RANK.EQ(VLOOKUP($A366,Rooke_Full_Seaosn[[Name]:[WHIP]], 12, FALSE),Rooke_Full_Seaosn[BB/9],1)</f>
        <v>603</v>
      </c>
      <c r="N366" s="11">
        <f>_xlfn.RANK.EQ(VLOOKUP($A366,Rooke_Full_Seaosn[[Name]:[WHIP]], 13, FALSE),Rooke_Full_Seaosn[HR/9],1)</f>
        <v>840</v>
      </c>
      <c r="O366" s="5">
        <f>_xlfn.RANK.EQ(VLOOKUP($A366,Rooke_Full_Seaosn[[Name]:[WHIP]], 14, FALSE),Rooke_Full_Seaosn[AVG],1)</f>
        <v>919</v>
      </c>
      <c r="P366" s="11">
        <f>_xlfn.RANK.EQ(VLOOKUP($A366,Rooke_Full_Seaosn[[Name]:[WHIP]], 15, FALSE),Rooke_Full_Seaosn[BABIP],1)</f>
        <v>1130</v>
      </c>
      <c r="Q366" s="5">
        <f>_xlfn.RANK.EQ(VLOOKUP($A366,Rooke_Full_Seaosn[[Name]:[WHIP]], 16, FALSE),Rooke_Full_Seaosn[ERA],1)</f>
        <v>670</v>
      </c>
      <c r="R366" s="11">
        <f>_xlfn.RANK.EQ(VLOOKUP($A366,Rooke_Full_Seaosn[[Name]:[WHIP]], 17, FALSE),Rooke_Full_Seaosn[FIP],1)</f>
        <v>715</v>
      </c>
      <c r="S366" s="5">
        <f>_xlfn.RANK.EQ(VLOOKUP($A366,Rooke_Full_Seaosn[[Name]:[WHIP]], 18,FALSE),Rooke_Full_Seaosn[WAR],0)</f>
        <v>175</v>
      </c>
      <c r="T366" s="5">
        <f>_xlfn.RANK.EQ(VLOOKUP($A366,Rooke_Full_Seaosn[[Name]:[WHIP]], 19, FALSE),Rooke_Full_Seaosn[WAR/162],0)</f>
        <v>359</v>
      </c>
      <c r="U366" s="5">
        <f>_xlfn.RANK.EQ(VLOOKUP($A366,Rooke_Full_Seaosn[[Name]:[WHIP]], 20, FALSE),Rooke_Full_Seaosn[WHIP],1)</f>
        <v>664</v>
      </c>
      <c r="V3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408.74229728263668</v>
      </c>
    </row>
    <row r="367" spans="1:22" x14ac:dyDescent="0.45">
      <c r="A367" s="11" t="s">
        <v>1049</v>
      </c>
      <c r="B367" s="11">
        <v>2011</v>
      </c>
      <c r="C367" s="11" t="str">
        <f>VLOOKUP(Table10[[#This Row],[Name]], Rooke_Full_Seaosn[[Name]:[Team]], 2, FALSE)</f>
        <v>OAK</v>
      </c>
      <c r="D367" s="11">
        <v>16</v>
      </c>
      <c r="E367" s="11">
        <v>16</v>
      </c>
      <c r="F367" s="12">
        <v>1</v>
      </c>
      <c r="G367" s="5">
        <f>_xlfn.RANK.EQ(VLOOKUP($A367,Rooke_Full_Seaosn[[Name]:[WHIP]], 6, FALSE),Rooke_Full_Seaosn[W],0)</f>
        <v>503</v>
      </c>
      <c r="H367" s="5">
        <f>_xlfn.RANK.EQ(VLOOKUP($A367,Rooke_Full_Seaosn[[Name]:[WHIP]], 7, FALSE),Rooke_Full_Seaosn[L],1)</f>
        <v>1209</v>
      </c>
      <c r="I367" s="11">
        <f>_xlfn.RANK.EQ(VLOOKUP($A367,Rooke_Full_Seaosn[[Name]:[WHIP]], 8, FALSE),Rooke_Full_Seaosn[SV],0)</f>
        <v>225</v>
      </c>
      <c r="J367" s="11">
        <f>_xlfn.RANK.EQ(VLOOKUP($A367,Rooke_Full_Seaosn[[Name]:[WHIP]], 9, FALSE),Rooke_Full_Seaosn[IP],0)</f>
        <v>641</v>
      </c>
      <c r="K367" s="5">
        <f>_xlfn.RANK.EQ(VLOOKUP($A367,Rooke_Full_Seaosn[[Name]:[WHIP]], 10, FALSE),Rooke_Full_Seaosn[SO],0)</f>
        <v>637</v>
      </c>
      <c r="L367" s="5">
        <f>_xlfn.RANK.EQ(VLOOKUP($A367,Rooke_Full_Seaosn[[Name]:[WHIP]], 11, FALSE),Rooke_Full_Seaosn[K/9],0)</f>
        <v>940</v>
      </c>
      <c r="M367" s="5">
        <f>_xlfn.RANK.EQ(VLOOKUP($A367,Rooke_Full_Seaosn[[Name]:[WHIP]], 12, FALSE),Rooke_Full_Seaosn[BB/9],1)</f>
        <v>396</v>
      </c>
      <c r="N367" s="11">
        <f>_xlfn.RANK.EQ(VLOOKUP($A367,Rooke_Full_Seaosn[[Name]:[WHIP]], 13, FALSE),Rooke_Full_Seaosn[HR/9],1)</f>
        <v>1050</v>
      </c>
      <c r="O367" s="5">
        <f>_xlfn.RANK.EQ(VLOOKUP($A367,Rooke_Full_Seaosn[[Name]:[WHIP]], 14, FALSE),Rooke_Full_Seaosn[AVG],1)</f>
        <v>83</v>
      </c>
      <c r="P367" s="11">
        <f>_xlfn.RANK.EQ(VLOOKUP($A367,Rooke_Full_Seaosn[[Name]:[WHIP]], 15, FALSE),Rooke_Full_Seaosn[BABIP],1)</f>
        <v>23</v>
      </c>
      <c r="Q367" s="5">
        <f>_xlfn.RANK.EQ(VLOOKUP($A367,Rooke_Full_Seaosn[[Name]:[WHIP]], 16, FALSE),Rooke_Full_Seaosn[ERA],1)</f>
        <v>389</v>
      </c>
      <c r="R367" s="11">
        <f>_xlfn.RANK.EQ(VLOOKUP($A367,Rooke_Full_Seaosn[[Name]:[WHIP]], 17, FALSE),Rooke_Full_Seaosn[FIP],1)</f>
        <v>874</v>
      </c>
      <c r="S367" s="5">
        <f>_xlfn.RANK.EQ(VLOOKUP($A367,Rooke_Full_Seaosn[[Name]:[WHIP]], 18,FALSE),Rooke_Full_Seaosn[WAR],0)</f>
        <v>632</v>
      </c>
      <c r="T367" s="5">
        <f>_xlfn.RANK.EQ(VLOOKUP($A367,Rooke_Full_Seaosn[[Name]:[WHIP]], 19, FALSE),Rooke_Full_Seaosn[WAR/162],0)</f>
        <v>696</v>
      </c>
      <c r="U367" s="5">
        <f>_xlfn.RANK.EQ(VLOOKUP($A367,Rooke_Full_Seaosn[[Name]:[WHIP]], 20, FALSE),Rooke_Full_Seaosn[WHIP],1)</f>
        <v>64</v>
      </c>
      <c r="V3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409.02426634764186</v>
      </c>
    </row>
    <row r="368" spans="1:22" x14ac:dyDescent="0.45">
      <c r="A368" s="11" t="s">
        <v>961</v>
      </c>
      <c r="B368" s="11">
        <v>1943</v>
      </c>
      <c r="C368" s="11" t="str">
        <f>VLOOKUP(Table10[[#This Row],[Name]], Rooke_Full_Seaosn[[Name]:[Team]], 2, FALSE)</f>
        <v>BSN</v>
      </c>
      <c r="D368" s="11">
        <v>10</v>
      </c>
      <c r="E368" s="11">
        <v>10</v>
      </c>
      <c r="F368" s="12">
        <v>1</v>
      </c>
      <c r="G368" s="5">
        <f>_xlfn.RANK.EQ(VLOOKUP($A368,Rooke_Full_Seaosn[[Name]:[WHIP]], 6, FALSE),Rooke_Full_Seaosn[W],0)</f>
        <v>174</v>
      </c>
      <c r="H368" s="5">
        <f>_xlfn.RANK.EQ(VLOOKUP($A368,Rooke_Full_Seaosn[[Name]:[WHIP]], 7, FALSE),Rooke_Full_Seaosn[L],1)</f>
        <v>1688</v>
      </c>
      <c r="I368" s="11">
        <f>_xlfn.RANK.EQ(VLOOKUP($A368,Rooke_Full_Seaosn[[Name]:[WHIP]], 8, FALSE),Rooke_Full_Seaosn[SV],0)</f>
        <v>225</v>
      </c>
      <c r="J368" s="11">
        <f>_xlfn.RANK.EQ(VLOOKUP($A368,Rooke_Full_Seaosn[[Name]:[WHIP]], 9, FALSE),Rooke_Full_Seaosn[IP],0)</f>
        <v>21</v>
      </c>
      <c r="K368" s="5">
        <f>_xlfn.RANK.EQ(VLOOKUP($A368,Rooke_Full_Seaosn[[Name]:[WHIP]], 10, FALSE),Rooke_Full_Seaosn[SO],0)</f>
        <v>765</v>
      </c>
      <c r="L368" s="5">
        <f>_xlfn.RANK.EQ(VLOOKUP($A368,Rooke_Full_Seaosn[[Name]:[WHIP]], 11, FALSE),Rooke_Full_Seaosn[K/9],0)</f>
        <v>1647</v>
      </c>
      <c r="M368" s="5">
        <f>_xlfn.RANK.EQ(VLOOKUP($A368,Rooke_Full_Seaosn[[Name]:[WHIP]], 12, FALSE),Rooke_Full_Seaosn[BB/9],1)</f>
        <v>185</v>
      </c>
      <c r="N368" s="11">
        <f>_xlfn.RANK.EQ(VLOOKUP($A368,Rooke_Full_Seaosn[[Name]:[WHIP]], 13, FALSE),Rooke_Full_Seaosn[HR/9],1)</f>
        <v>219</v>
      </c>
      <c r="O368" s="5">
        <f>_xlfn.RANK.EQ(VLOOKUP($A368,Rooke_Full_Seaosn[[Name]:[WHIP]], 14, FALSE),Rooke_Full_Seaosn[AVG],1)</f>
        <v>499</v>
      </c>
      <c r="P368" s="11">
        <f>_xlfn.RANK.EQ(VLOOKUP($A368,Rooke_Full_Seaosn[[Name]:[WHIP]], 15, FALSE),Rooke_Full_Seaosn[BABIP],1)</f>
        <v>208</v>
      </c>
      <c r="Q368" s="5">
        <f>_xlfn.RANK.EQ(VLOOKUP($A368,Rooke_Full_Seaosn[[Name]:[WHIP]], 16, FALSE),Rooke_Full_Seaosn[ERA],1)</f>
        <v>274</v>
      </c>
      <c r="R368" s="11">
        <f>_xlfn.RANK.EQ(VLOOKUP($A368,Rooke_Full_Seaosn[[Name]:[WHIP]], 17, FALSE),Rooke_Full_Seaosn[FIP],1)</f>
        <v>262</v>
      </c>
      <c r="S368" s="5">
        <f>_xlfn.RANK.EQ(VLOOKUP($A368,Rooke_Full_Seaosn[[Name]:[WHIP]], 18,FALSE),Rooke_Full_Seaosn[WAR],0)</f>
        <v>134</v>
      </c>
      <c r="T368" s="5">
        <f>_xlfn.RANK.EQ(VLOOKUP($A368,Rooke_Full_Seaosn[[Name]:[WHIP]], 19, FALSE),Rooke_Full_Seaosn[WAR/162],0)</f>
        <v>496</v>
      </c>
      <c r="U368" s="5">
        <f>_xlfn.RANK.EQ(VLOOKUP($A368,Rooke_Full_Seaosn[[Name]:[WHIP]], 20, FALSE),Rooke_Full_Seaosn[WHIP],1)</f>
        <v>213</v>
      </c>
      <c r="V3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409.47421971719552</v>
      </c>
    </row>
    <row r="369" spans="1:22" x14ac:dyDescent="0.45">
      <c r="A369" s="11" t="s">
        <v>834</v>
      </c>
      <c r="B369" s="11">
        <v>1978</v>
      </c>
      <c r="C369" s="11" t="str">
        <f>VLOOKUP(Table10[[#This Row],[Name]], Rooke_Full_Seaosn[[Name]:[Team]], 2, FALSE)</f>
        <v>DET</v>
      </c>
      <c r="D369" s="11">
        <v>20</v>
      </c>
      <c r="E369" s="11">
        <v>12</v>
      </c>
      <c r="F369" s="12">
        <v>0.6</v>
      </c>
      <c r="G369" s="5">
        <f>_xlfn.RANK.EQ(VLOOKUP($A369,Rooke_Full_Seaosn[[Name]:[WHIP]], 6, FALSE),Rooke_Full_Seaosn[W],0)</f>
        <v>735</v>
      </c>
      <c r="H369" s="5">
        <f>_xlfn.RANK.EQ(VLOOKUP($A369,Rooke_Full_Seaosn[[Name]:[WHIP]], 7, FALSE),Rooke_Full_Seaosn[L],1)</f>
        <v>695</v>
      </c>
      <c r="I369" s="11">
        <f>_xlfn.RANK.EQ(VLOOKUP($A369,Rooke_Full_Seaosn[[Name]:[WHIP]], 8, FALSE),Rooke_Full_Seaosn[SV],0)</f>
        <v>225</v>
      </c>
      <c r="J369" s="11">
        <f>_xlfn.RANK.EQ(VLOOKUP($A369,Rooke_Full_Seaosn[[Name]:[WHIP]], 9, FALSE),Rooke_Full_Seaosn[IP],0)</f>
        <v>828</v>
      </c>
      <c r="K369" s="5">
        <f>_xlfn.RANK.EQ(VLOOKUP($A369,Rooke_Full_Seaosn[[Name]:[WHIP]], 10, FALSE),Rooke_Full_Seaosn[SO],0)</f>
        <v>1072</v>
      </c>
      <c r="L369" s="5">
        <f>_xlfn.RANK.EQ(VLOOKUP($A369,Rooke_Full_Seaosn[[Name]:[WHIP]], 11, FALSE),Rooke_Full_Seaosn[K/9],0)</f>
        <v>1228</v>
      </c>
      <c r="M369" s="5">
        <f>_xlfn.RANK.EQ(VLOOKUP($A369,Rooke_Full_Seaosn[[Name]:[WHIP]], 12, FALSE),Rooke_Full_Seaosn[BB/9],1)</f>
        <v>313</v>
      </c>
      <c r="N369" s="11">
        <f>_xlfn.RANK.EQ(VLOOKUP($A369,Rooke_Full_Seaosn[[Name]:[WHIP]], 13, FALSE),Rooke_Full_Seaosn[HR/9],1)</f>
        <v>730</v>
      </c>
      <c r="O369" s="5">
        <f>_xlfn.RANK.EQ(VLOOKUP($A369,Rooke_Full_Seaosn[[Name]:[WHIP]], 14, FALSE),Rooke_Full_Seaosn[AVG],1)</f>
        <v>450</v>
      </c>
      <c r="P369" s="11">
        <f>_xlfn.RANK.EQ(VLOOKUP($A369,Rooke_Full_Seaosn[[Name]:[WHIP]], 15, FALSE),Rooke_Full_Seaosn[BABIP],1)</f>
        <v>254</v>
      </c>
      <c r="Q369" s="5">
        <f>_xlfn.RANK.EQ(VLOOKUP($A369,Rooke_Full_Seaosn[[Name]:[WHIP]], 16, FALSE),Rooke_Full_Seaosn[ERA],1)</f>
        <v>104</v>
      </c>
      <c r="R369" s="11">
        <f>_xlfn.RANK.EQ(VLOOKUP($A369,Rooke_Full_Seaosn[[Name]:[WHIP]], 17, FALSE),Rooke_Full_Seaosn[FIP],1)</f>
        <v>389</v>
      </c>
      <c r="S369" s="5">
        <f>_xlfn.RANK.EQ(VLOOKUP($A369,Rooke_Full_Seaosn[[Name]:[WHIP]], 18,FALSE),Rooke_Full_Seaosn[WAR],0)</f>
        <v>555</v>
      </c>
      <c r="T369" s="5">
        <f>_xlfn.RANK.EQ(VLOOKUP($A369,Rooke_Full_Seaosn[[Name]:[WHIP]], 19, FALSE),Rooke_Full_Seaosn[WAR/162],0)</f>
        <v>156</v>
      </c>
      <c r="U369" s="5">
        <f>_xlfn.RANK.EQ(VLOOKUP($A369,Rooke_Full_Seaosn[[Name]:[WHIP]], 20, FALSE),Rooke_Full_Seaosn[WHIP],1)</f>
        <v>161</v>
      </c>
      <c r="V3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410.93193616910736</v>
      </c>
    </row>
    <row r="370" spans="1:22" x14ac:dyDescent="0.45">
      <c r="A370" s="11" t="s">
        <v>175</v>
      </c>
      <c r="B370" s="11">
        <v>2017</v>
      </c>
      <c r="C370" s="11" t="str">
        <f>VLOOKUP(Table10[[#This Row],[Name]], Rooke_Full_Seaosn[[Name]:[Team]], 2, FALSE)</f>
        <v>TBR</v>
      </c>
      <c r="D370" s="11">
        <v>15</v>
      </c>
      <c r="E370" s="11">
        <v>9</v>
      </c>
      <c r="F370" s="12">
        <v>0.6</v>
      </c>
      <c r="G370" s="5">
        <f>_xlfn.RANK.EQ(VLOOKUP($A370,Rooke_Full_Seaosn[[Name]:[WHIP]], 6, FALSE),Rooke_Full_Seaosn[W],0)</f>
        <v>889</v>
      </c>
      <c r="H370" s="5">
        <f>_xlfn.RANK.EQ(VLOOKUP($A370,Rooke_Full_Seaosn[[Name]:[WHIP]], 7, FALSE),Rooke_Full_Seaosn[L],1)</f>
        <v>298</v>
      </c>
      <c r="I370" s="11">
        <f>_xlfn.RANK.EQ(VLOOKUP($A370,Rooke_Full_Seaosn[[Name]:[WHIP]], 8, FALSE),Rooke_Full_Seaosn[SV],0)</f>
        <v>225</v>
      </c>
      <c r="J370" s="11">
        <f>_xlfn.RANK.EQ(VLOOKUP($A370,Rooke_Full_Seaosn[[Name]:[WHIP]], 9, FALSE),Rooke_Full_Seaosn[IP],0)</f>
        <v>1090</v>
      </c>
      <c r="K370" s="5">
        <f>_xlfn.RANK.EQ(VLOOKUP($A370,Rooke_Full_Seaosn[[Name]:[WHIP]], 10, FALSE),Rooke_Full_Seaosn[SO],0)</f>
        <v>528</v>
      </c>
      <c r="L370" s="5">
        <f>_xlfn.RANK.EQ(VLOOKUP($A370,Rooke_Full_Seaosn[[Name]:[WHIP]], 11, FALSE),Rooke_Full_Seaosn[K/9],0)</f>
        <v>129</v>
      </c>
      <c r="M370" s="5">
        <f>_xlfn.RANK.EQ(VLOOKUP($A370,Rooke_Full_Seaosn[[Name]:[WHIP]], 12, FALSE),Rooke_Full_Seaosn[BB/9],1)</f>
        <v>884</v>
      </c>
      <c r="N370" s="11">
        <f>_xlfn.RANK.EQ(VLOOKUP($A370,Rooke_Full_Seaosn[[Name]:[WHIP]], 13, FALSE),Rooke_Full_Seaosn[HR/9],1)</f>
        <v>1158</v>
      </c>
      <c r="O370" s="5">
        <f>_xlfn.RANK.EQ(VLOOKUP($A370,Rooke_Full_Seaosn[[Name]:[WHIP]], 14, FALSE),Rooke_Full_Seaosn[AVG],1)</f>
        <v>250</v>
      </c>
      <c r="P370" s="11">
        <f>_xlfn.RANK.EQ(VLOOKUP($A370,Rooke_Full_Seaosn[[Name]:[WHIP]], 15, FALSE),Rooke_Full_Seaosn[BABIP],1)</f>
        <v>636</v>
      </c>
      <c r="Q370" s="5">
        <f>_xlfn.RANK.EQ(VLOOKUP($A370,Rooke_Full_Seaosn[[Name]:[WHIP]], 16, FALSE),Rooke_Full_Seaosn[ERA],1)</f>
        <v>411</v>
      </c>
      <c r="R370" s="11">
        <f>_xlfn.RANK.EQ(VLOOKUP($A370,Rooke_Full_Seaosn[[Name]:[WHIP]], 17, FALSE),Rooke_Full_Seaosn[FIP],1)</f>
        <v>771</v>
      </c>
      <c r="S370" s="5">
        <f>_xlfn.RANK.EQ(VLOOKUP($A370,Rooke_Full_Seaosn[[Name]:[WHIP]], 18,FALSE),Rooke_Full_Seaosn[WAR],0)</f>
        <v>710</v>
      </c>
      <c r="T370" s="5">
        <f>_xlfn.RANK.EQ(VLOOKUP($A370,Rooke_Full_Seaosn[[Name]:[WHIP]], 19, FALSE),Rooke_Full_Seaosn[WAR/162],0)</f>
        <v>385</v>
      </c>
      <c r="U370" s="5">
        <f>_xlfn.RANK.EQ(VLOOKUP($A370,Rooke_Full_Seaosn[[Name]:[WHIP]], 20, FALSE),Rooke_Full_Seaosn[WHIP],1)</f>
        <v>311</v>
      </c>
      <c r="V3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411.533811069031</v>
      </c>
    </row>
    <row r="371" spans="1:22" x14ac:dyDescent="0.45">
      <c r="A371" s="11" t="s">
        <v>1604</v>
      </c>
      <c r="B371" s="11">
        <v>2007</v>
      </c>
      <c r="C371" s="11" t="str">
        <f>VLOOKUP(Table10[[#This Row],[Name]], Rooke_Full_Seaosn[[Name]:[Team]], 2, FALSE)</f>
        <v>MIN</v>
      </c>
      <c r="D371" s="11">
        <v>23</v>
      </c>
      <c r="E371" s="11">
        <v>23</v>
      </c>
      <c r="F371" s="12">
        <v>1</v>
      </c>
      <c r="G371" s="5">
        <f>_xlfn.RANK.EQ(VLOOKUP($A371,Rooke_Full_Seaosn[[Name]:[WHIP]], 6, FALSE),Rooke_Full_Seaosn[W],0)</f>
        <v>1054</v>
      </c>
      <c r="H371" s="5">
        <f>_xlfn.RANK.EQ(VLOOKUP($A371,Rooke_Full_Seaosn[[Name]:[WHIP]], 7, FALSE),Rooke_Full_Seaosn[L],1)</f>
        <v>7</v>
      </c>
      <c r="I371" s="11">
        <f>_xlfn.RANK.EQ(VLOOKUP($A371,Rooke_Full_Seaosn[[Name]:[WHIP]], 8, FALSE),Rooke_Full_Seaosn[SV],0)</f>
        <v>225</v>
      </c>
      <c r="J371" s="11">
        <f>_xlfn.RANK.EQ(VLOOKUP($A371,Rooke_Full_Seaosn[[Name]:[WHIP]], 9, FALSE),Rooke_Full_Seaosn[IP],0)</f>
        <v>1402</v>
      </c>
      <c r="K371" s="5">
        <f>_xlfn.RANK.EQ(VLOOKUP($A371,Rooke_Full_Seaosn[[Name]:[WHIP]], 10, FALSE),Rooke_Full_Seaosn[SO],0)</f>
        <v>1238</v>
      </c>
      <c r="L371" s="5">
        <f>_xlfn.RANK.EQ(VLOOKUP($A371,Rooke_Full_Seaosn[[Name]:[WHIP]], 11, FALSE),Rooke_Full_Seaosn[K/9],0)</f>
        <v>620</v>
      </c>
      <c r="M371" s="5">
        <f>_xlfn.RANK.EQ(VLOOKUP($A371,Rooke_Full_Seaosn[[Name]:[WHIP]], 12, FALSE),Rooke_Full_Seaosn[BB/9],1)</f>
        <v>13</v>
      </c>
      <c r="N371" s="11">
        <f>_xlfn.RANK.EQ(VLOOKUP($A371,Rooke_Full_Seaosn[[Name]:[WHIP]], 13, FALSE),Rooke_Full_Seaosn[HR/9],1)</f>
        <v>1653</v>
      </c>
      <c r="O371" s="5">
        <f>_xlfn.RANK.EQ(VLOOKUP($A371,Rooke_Full_Seaosn[[Name]:[WHIP]], 14, FALSE),Rooke_Full_Seaosn[AVG],1)</f>
        <v>1373</v>
      </c>
      <c r="P371" s="11">
        <f>_xlfn.RANK.EQ(VLOOKUP($A371,Rooke_Full_Seaosn[[Name]:[WHIP]], 15, FALSE),Rooke_Full_Seaosn[BABIP],1)</f>
        <v>988</v>
      </c>
      <c r="Q371" s="5">
        <f>_xlfn.RANK.EQ(VLOOKUP($A371,Rooke_Full_Seaosn[[Name]:[WHIP]], 16, FALSE),Rooke_Full_Seaosn[ERA],1)</f>
        <v>1088</v>
      </c>
      <c r="R371" s="11">
        <f>_xlfn.RANK.EQ(VLOOKUP($A371,Rooke_Full_Seaosn[[Name]:[WHIP]], 17, FALSE),Rooke_Full_Seaosn[FIP],1)</f>
        <v>1501</v>
      </c>
      <c r="S371" s="5">
        <f>_xlfn.RANK.EQ(VLOOKUP($A371,Rooke_Full_Seaosn[[Name]:[WHIP]], 18,FALSE),Rooke_Full_Seaosn[WAR],0)</f>
        <v>1393</v>
      </c>
      <c r="T371" s="5">
        <f>_xlfn.RANK.EQ(VLOOKUP($A371,Rooke_Full_Seaosn[[Name]:[WHIP]], 19, FALSE),Rooke_Full_Seaosn[WAR/162],0)</f>
        <v>1337</v>
      </c>
      <c r="U371" s="5">
        <f>_xlfn.RANK.EQ(VLOOKUP($A371,Rooke_Full_Seaosn[[Name]:[WHIP]], 20, FALSE),Rooke_Full_Seaosn[WHIP],1)</f>
        <v>709</v>
      </c>
      <c r="V3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413.23990485923372</v>
      </c>
    </row>
    <row r="372" spans="1:22" x14ac:dyDescent="0.45">
      <c r="A372" s="11" t="s">
        <v>402</v>
      </c>
      <c r="B372" s="11">
        <v>2015</v>
      </c>
      <c r="C372" s="11" t="str">
        <f>VLOOKUP(Table10[[#This Row],[Name]], Rooke_Full_Seaosn[[Name]:[Team]], 2, FALSE)</f>
        <v>TBR</v>
      </c>
      <c r="D372" s="11">
        <v>11</v>
      </c>
      <c r="E372" s="11">
        <v>11</v>
      </c>
      <c r="F372" s="12">
        <v>1</v>
      </c>
      <c r="G372" s="5">
        <f>_xlfn.RANK.EQ(VLOOKUP($A372,Rooke_Full_Seaosn[[Name]:[WHIP]], 6, FALSE),Rooke_Full_Seaosn[W],0)</f>
        <v>610</v>
      </c>
      <c r="H372" s="5">
        <f>_xlfn.RANK.EQ(VLOOKUP($A372,Rooke_Full_Seaosn[[Name]:[WHIP]], 7, FALSE),Rooke_Full_Seaosn[L],1)</f>
        <v>492</v>
      </c>
      <c r="I372" s="11">
        <f>_xlfn.RANK.EQ(VLOOKUP($A372,Rooke_Full_Seaosn[[Name]:[WHIP]], 8, FALSE),Rooke_Full_Seaosn[SV],0)</f>
        <v>225</v>
      </c>
      <c r="J372" s="11">
        <f>_xlfn.RANK.EQ(VLOOKUP($A372,Rooke_Full_Seaosn[[Name]:[WHIP]], 9, FALSE),Rooke_Full_Seaosn[IP],0)</f>
        <v>490</v>
      </c>
      <c r="K372" s="5">
        <f>_xlfn.RANK.EQ(VLOOKUP($A372,Rooke_Full_Seaosn[[Name]:[WHIP]], 10, FALSE),Rooke_Full_Seaosn[SO],0)</f>
        <v>104</v>
      </c>
      <c r="L372" s="5">
        <f>_xlfn.RANK.EQ(VLOOKUP($A372,Rooke_Full_Seaosn[[Name]:[WHIP]], 11, FALSE),Rooke_Full_Seaosn[K/9],0)</f>
        <v>122</v>
      </c>
      <c r="M372" s="5">
        <f>_xlfn.RANK.EQ(VLOOKUP($A372,Rooke_Full_Seaosn[[Name]:[WHIP]], 12, FALSE),Rooke_Full_Seaosn[BB/9],1)</f>
        <v>900</v>
      </c>
      <c r="N372" s="11">
        <f>_xlfn.RANK.EQ(VLOOKUP($A372,Rooke_Full_Seaosn[[Name]:[WHIP]], 13, FALSE),Rooke_Full_Seaosn[HR/9],1)</f>
        <v>1179</v>
      </c>
      <c r="O372" s="5">
        <f>_xlfn.RANK.EQ(VLOOKUP($A372,Rooke_Full_Seaosn[[Name]:[WHIP]], 14, FALSE),Rooke_Full_Seaosn[AVG],1)</f>
        <v>344</v>
      </c>
      <c r="P372" s="11">
        <f>_xlfn.RANK.EQ(VLOOKUP($A372,Rooke_Full_Seaosn[[Name]:[WHIP]], 15, FALSE),Rooke_Full_Seaosn[BABIP],1)</f>
        <v>831</v>
      </c>
      <c r="Q372" s="5">
        <f>_xlfn.RANK.EQ(VLOOKUP($A372,Rooke_Full_Seaosn[[Name]:[WHIP]], 16, FALSE),Rooke_Full_Seaosn[ERA],1)</f>
        <v>558</v>
      </c>
      <c r="R372" s="11">
        <f>_xlfn.RANK.EQ(VLOOKUP($A372,Rooke_Full_Seaosn[[Name]:[WHIP]], 17, FALSE),Rooke_Full_Seaosn[FIP],1)</f>
        <v>697</v>
      </c>
      <c r="S372" s="5">
        <f>_xlfn.RANK.EQ(VLOOKUP($A372,Rooke_Full_Seaosn[[Name]:[WHIP]], 18,FALSE),Rooke_Full_Seaosn[WAR],0)</f>
        <v>598</v>
      </c>
      <c r="T372" s="5">
        <f>_xlfn.RANK.EQ(VLOOKUP($A372,Rooke_Full_Seaosn[[Name]:[WHIP]], 19, FALSE),Rooke_Full_Seaosn[WAR/162],0)</f>
        <v>831</v>
      </c>
      <c r="U372" s="5">
        <f>_xlfn.RANK.EQ(VLOOKUP($A372,Rooke_Full_Seaosn[[Name]:[WHIP]], 20, FALSE),Rooke_Full_Seaosn[WHIP],1)</f>
        <v>446</v>
      </c>
      <c r="V3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413.40529275120252</v>
      </c>
    </row>
    <row r="373" spans="1:22" x14ac:dyDescent="0.45">
      <c r="A373" s="11" t="s">
        <v>1051</v>
      </c>
      <c r="B373" s="11">
        <v>1987</v>
      </c>
      <c r="C373" s="11" t="str">
        <f>VLOOKUP(Table10[[#This Row],[Name]], Rooke_Full_Seaosn[[Name]:[Team]], 2, FALSE)</f>
        <v>STL</v>
      </c>
      <c r="D373" s="11">
        <v>12</v>
      </c>
      <c r="E373" s="11">
        <v>8</v>
      </c>
      <c r="F373" s="12">
        <v>0.66666666666666663</v>
      </c>
      <c r="G373" s="5">
        <f>_xlfn.RANK.EQ(VLOOKUP($A373,Rooke_Full_Seaosn[[Name]:[WHIP]], 6, FALSE),Rooke_Full_Seaosn[W],0)</f>
        <v>401</v>
      </c>
      <c r="H373" s="5">
        <f>_xlfn.RANK.EQ(VLOOKUP($A373,Rooke_Full_Seaosn[[Name]:[WHIP]], 7, FALSE),Rooke_Full_Seaosn[L],1)</f>
        <v>885</v>
      </c>
      <c r="I373" s="11">
        <f>_xlfn.RANK.EQ(VLOOKUP($A373,Rooke_Full_Seaosn[[Name]:[WHIP]], 8, FALSE),Rooke_Full_Seaosn[SV],0)</f>
        <v>225</v>
      </c>
      <c r="J373" s="11">
        <f>_xlfn.RANK.EQ(VLOOKUP($A373,Rooke_Full_Seaosn[[Name]:[WHIP]], 9, FALSE),Rooke_Full_Seaosn[IP],0)</f>
        <v>346</v>
      </c>
      <c r="K373" s="5">
        <f>_xlfn.RANK.EQ(VLOOKUP($A373,Rooke_Full_Seaosn[[Name]:[WHIP]], 10, FALSE),Rooke_Full_Seaosn[SO],0)</f>
        <v>345</v>
      </c>
      <c r="L373" s="5">
        <f>_xlfn.RANK.EQ(VLOOKUP($A373,Rooke_Full_Seaosn[[Name]:[WHIP]], 11, FALSE),Rooke_Full_Seaosn[K/9],0)</f>
        <v>884</v>
      </c>
      <c r="M373" s="5">
        <f>_xlfn.RANK.EQ(VLOOKUP($A373,Rooke_Full_Seaosn[[Name]:[WHIP]], 12, FALSE),Rooke_Full_Seaosn[BB/9],1)</f>
        <v>718</v>
      </c>
      <c r="N373" s="11">
        <f>_xlfn.RANK.EQ(VLOOKUP($A373,Rooke_Full_Seaosn[[Name]:[WHIP]], 13, FALSE),Rooke_Full_Seaosn[HR/9],1)</f>
        <v>206</v>
      </c>
      <c r="O373" s="5">
        <f>_xlfn.RANK.EQ(VLOOKUP($A373,Rooke_Full_Seaosn[[Name]:[WHIP]], 14, FALSE),Rooke_Full_Seaosn[AVG],1)</f>
        <v>467</v>
      </c>
      <c r="P373" s="11">
        <f>_xlfn.RANK.EQ(VLOOKUP($A373,Rooke_Full_Seaosn[[Name]:[WHIP]], 15, FALSE),Rooke_Full_Seaosn[BABIP],1)</f>
        <v>642</v>
      </c>
      <c r="Q373" s="5">
        <f>_xlfn.RANK.EQ(VLOOKUP($A373,Rooke_Full_Seaosn[[Name]:[WHIP]], 16, FALSE),Rooke_Full_Seaosn[ERA],1)</f>
        <v>391</v>
      </c>
      <c r="R373" s="11">
        <f>_xlfn.RANK.EQ(VLOOKUP($A373,Rooke_Full_Seaosn[[Name]:[WHIP]], 17, FALSE),Rooke_Full_Seaosn[FIP],1)</f>
        <v>255</v>
      </c>
      <c r="S373" s="5">
        <f>_xlfn.RANK.EQ(VLOOKUP($A373,Rooke_Full_Seaosn[[Name]:[WHIP]], 18,FALSE),Rooke_Full_Seaosn[WAR],0)</f>
        <v>133</v>
      </c>
      <c r="T373" s="5">
        <f>_xlfn.RANK.EQ(VLOOKUP($A373,Rooke_Full_Seaosn[[Name]:[WHIP]], 19, FALSE),Rooke_Full_Seaosn[WAR/162],0)</f>
        <v>176</v>
      </c>
      <c r="U373" s="5">
        <f>_xlfn.RANK.EQ(VLOOKUP($A373,Rooke_Full_Seaosn[[Name]:[WHIP]], 20, FALSE),Rooke_Full_Seaosn[WHIP],1)</f>
        <v>453</v>
      </c>
      <c r="V3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414.70947662141117</v>
      </c>
    </row>
    <row r="374" spans="1:22" x14ac:dyDescent="0.45">
      <c r="A374" s="11" t="s">
        <v>209</v>
      </c>
      <c r="B374" s="11">
        <v>2023</v>
      </c>
      <c r="C374" s="11" t="str">
        <f>VLOOKUP(Table10[[#This Row],[Name]], Rooke_Full_Seaosn[[Name]:[Team]], 2, FALSE)</f>
        <v>BAL</v>
      </c>
      <c r="D374" s="11">
        <v>27</v>
      </c>
      <c r="E374" s="11">
        <v>15</v>
      </c>
      <c r="F374" s="12">
        <v>0.55555555555555558</v>
      </c>
      <c r="G374" s="5">
        <f>_xlfn.RANK.EQ(VLOOKUP($A374,Rooke_Full_Seaosn[[Name]:[WHIP]], 6, FALSE),Rooke_Full_Seaosn[W],0)</f>
        <v>610</v>
      </c>
      <c r="H374" s="5">
        <f>_xlfn.RANK.EQ(VLOOKUP($A374,Rooke_Full_Seaosn[[Name]:[WHIP]], 7, FALSE),Rooke_Full_Seaosn[L],1)</f>
        <v>298</v>
      </c>
      <c r="I374" s="11">
        <f>_xlfn.RANK.EQ(VLOOKUP($A374,Rooke_Full_Seaosn[[Name]:[WHIP]], 8, FALSE),Rooke_Full_Seaosn[SV],0)</f>
        <v>225</v>
      </c>
      <c r="J374" s="11">
        <f>_xlfn.RANK.EQ(VLOOKUP($A374,Rooke_Full_Seaosn[[Name]:[WHIP]], 9, FALSE),Rooke_Full_Seaosn[IP],0)</f>
        <v>668</v>
      </c>
      <c r="K374" s="5">
        <f>_xlfn.RANK.EQ(VLOOKUP($A374,Rooke_Full_Seaosn[[Name]:[WHIP]], 10, FALSE),Rooke_Full_Seaosn[SO],0)</f>
        <v>156</v>
      </c>
      <c r="L374" s="5">
        <f>_xlfn.RANK.EQ(VLOOKUP($A374,Rooke_Full_Seaosn[[Name]:[WHIP]], 11, FALSE),Rooke_Full_Seaosn[K/9],0)</f>
        <v>69</v>
      </c>
      <c r="M374" s="5">
        <f>_xlfn.RANK.EQ(VLOOKUP($A374,Rooke_Full_Seaosn[[Name]:[WHIP]], 12, FALSE),Rooke_Full_Seaosn[BB/9],1)</f>
        <v>670</v>
      </c>
      <c r="N374" s="11">
        <f>_xlfn.RANK.EQ(VLOOKUP($A374,Rooke_Full_Seaosn[[Name]:[WHIP]], 13, FALSE),Rooke_Full_Seaosn[HR/9],1)</f>
        <v>1229</v>
      </c>
      <c r="O374" s="5">
        <f>_xlfn.RANK.EQ(VLOOKUP($A374,Rooke_Full_Seaosn[[Name]:[WHIP]], 14, FALSE),Rooke_Full_Seaosn[AVG],1)</f>
        <v>818</v>
      </c>
      <c r="P374" s="11">
        <f>_xlfn.RANK.EQ(VLOOKUP($A374,Rooke_Full_Seaosn[[Name]:[WHIP]], 15, FALSE),Rooke_Full_Seaosn[BABIP],1)</f>
        <v>1488</v>
      </c>
      <c r="Q374" s="5">
        <f>_xlfn.RANK.EQ(VLOOKUP($A374,Rooke_Full_Seaosn[[Name]:[WHIP]], 16, FALSE),Rooke_Full_Seaosn[ERA],1)</f>
        <v>968</v>
      </c>
      <c r="R374" s="11">
        <f>_xlfn.RANK.EQ(VLOOKUP($A374,Rooke_Full_Seaosn[[Name]:[WHIP]], 17, FALSE),Rooke_Full_Seaosn[FIP],1)</f>
        <v>583</v>
      </c>
      <c r="S374" s="5">
        <f>_xlfn.RANK.EQ(VLOOKUP($A374,Rooke_Full_Seaosn[[Name]:[WHIP]], 18,FALSE),Rooke_Full_Seaosn[WAR],0)</f>
        <v>437</v>
      </c>
      <c r="T374" s="5">
        <f>_xlfn.RANK.EQ(VLOOKUP($A374,Rooke_Full_Seaosn[[Name]:[WHIP]], 19, FALSE),Rooke_Full_Seaosn[WAR/162],0)</f>
        <v>513</v>
      </c>
      <c r="U374" s="5">
        <f>_xlfn.RANK.EQ(VLOOKUP($A374,Rooke_Full_Seaosn[[Name]:[WHIP]], 20, FALSE),Rooke_Full_Seaosn[WHIP],1)</f>
        <v>648</v>
      </c>
      <c r="V3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414.8009152509382</v>
      </c>
    </row>
    <row r="375" spans="1:22" x14ac:dyDescent="0.45">
      <c r="A375" s="11" t="s">
        <v>1522</v>
      </c>
      <c r="B375" s="11">
        <v>2017</v>
      </c>
      <c r="C375" s="11" t="str">
        <f>VLOOKUP(Table10[[#This Row],[Name]], Rooke_Full_Seaosn[[Name]:[Team]], 2, FALSE)</f>
        <v>COL</v>
      </c>
      <c r="D375" s="11">
        <v>10</v>
      </c>
      <c r="E375" s="11">
        <v>10</v>
      </c>
      <c r="F375" s="12">
        <v>1</v>
      </c>
      <c r="G375" s="5">
        <f>_xlfn.RANK.EQ(VLOOKUP($A375,Rooke_Full_Seaosn[[Name]:[WHIP]], 6, FALSE),Rooke_Full_Seaosn[W],0)</f>
        <v>244</v>
      </c>
      <c r="H375" s="5">
        <f>_xlfn.RANK.EQ(VLOOKUP($A375,Rooke_Full_Seaosn[[Name]:[WHIP]], 7, FALSE),Rooke_Full_Seaosn[L],1)</f>
        <v>885</v>
      </c>
      <c r="I375" s="11">
        <f>_xlfn.RANK.EQ(VLOOKUP($A375,Rooke_Full_Seaosn[[Name]:[WHIP]], 8, FALSE),Rooke_Full_Seaosn[SV],0)</f>
        <v>225</v>
      </c>
      <c r="J375" s="11">
        <f>_xlfn.RANK.EQ(VLOOKUP($A375,Rooke_Full_Seaosn[[Name]:[WHIP]], 9, FALSE),Rooke_Full_Seaosn[IP],0)</f>
        <v>380</v>
      </c>
      <c r="K375" s="5">
        <f>_xlfn.RANK.EQ(VLOOKUP($A375,Rooke_Full_Seaosn[[Name]:[WHIP]], 10, FALSE),Rooke_Full_Seaosn[SO],0)</f>
        <v>81</v>
      </c>
      <c r="L375" s="5">
        <f>_xlfn.RANK.EQ(VLOOKUP($A375,Rooke_Full_Seaosn[[Name]:[WHIP]], 11, FALSE),Rooke_Full_Seaosn[K/9],0)</f>
        <v>197</v>
      </c>
      <c r="M375" s="5">
        <f>_xlfn.RANK.EQ(VLOOKUP($A375,Rooke_Full_Seaosn[[Name]:[WHIP]], 12, FALSE),Rooke_Full_Seaosn[BB/9],1)</f>
        <v>431</v>
      </c>
      <c r="N375" s="11">
        <f>_xlfn.RANK.EQ(VLOOKUP($A375,Rooke_Full_Seaosn[[Name]:[WHIP]], 13, FALSE),Rooke_Full_Seaosn[HR/9],1)</f>
        <v>1418</v>
      </c>
      <c r="O375" s="5">
        <f>_xlfn.RANK.EQ(VLOOKUP($A375,Rooke_Full_Seaosn[[Name]:[WHIP]], 14, FALSE),Rooke_Full_Seaosn[AVG],1)</f>
        <v>1129</v>
      </c>
      <c r="P375" s="11">
        <f>_xlfn.RANK.EQ(VLOOKUP($A375,Rooke_Full_Seaosn[[Name]:[WHIP]], 15, FALSE),Rooke_Full_Seaosn[BABIP],1)</f>
        <v>1423</v>
      </c>
      <c r="Q375" s="5">
        <f>_xlfn.RANK.EQ(VLOOKUP($A375,Rooke_Full_Seaosn[[Name]:[WHIP]], 16, FALSE),Rooke_Full_Seaosn[ERA],1)</f>
        <v>984</v>
      </c>
      <c r="R375" s="11">
        <f>_xlfn.RANK.EQ(VLOOKUP($A375,Rooke_Full_Seaosn[[Name]:[WHIP]], 17, FALSE),Rooke_Full_Seaosn[FIP],1)</f>
        <v>976</v>
      </c>
      <c r="S375" s="5">
        <f>_xlfn.RANK.EQ(VLOOKUP($A375,Rooke_Full_Seaosn[[Name]:[WHIP]], 18,FALSE),Rooke_Full_Seaosn[WAR],0)</f>
        <v>248</v>
      </c>
      <c r="T375" s="5">
        <f>_xlfn.RANK.EQ(VLOOKUP($A375,Rooke_Full_Seaosn[[Name]:[WHIP]], 19, FALSE),Rooke_Full_Seaosn[WAR/162],0)</f>
        <v>456</v>
      </c>
      <c r="U375" s="5">
        <f>_xlfn.RANK.EQ(VLOOKUP($A375,Rooke_Full_Seaosn[[Name]:[WHIP]], 20, FALSE),Rooke_Full_Seaosn[WHIP],1)</f>
        <v>809</v>
      </c>
      <c r="V3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414.84090188553125</v>
      </c>
    </row>
    <row r="376" spans="1:22" x14ac:dyDescent="0.45">
      <c r="A376" s="11" t="s">
        <v>1505</v>
      </c>
      <c r="B376" s="11">
        <v>2020</v>
      </c>
      <c r="C376" s="11" t="str">
        <f>VLOOKUP(Table10[[#This Row],[Name]], Rooke_Full_Seaosn[[Name]:[Team]], 2, FALSE)</f>
        <v>SEA</v>
      </c>
      <c r="D376" s="11">
        <v>28</v>
      </c>
      <c r="E376" s="11">
        <v>28</v>
      </c>
      <c r="F376" s="12">
        <v>1</v>
      </c>
      <c r="G376" s="5">
        <f>_xlfn.RANK.EQ(VLOOKUP($A376,Rooke_Full_Seaosn[[Name]:[WHIP]], 6, FALSE),Rooke_Full_Seaosn[W],0)</f>
        <v>1054</v>
      </c>
      <c r="H376" s="5">
        <f>_xlfn.RANK.EQ(VLOOKUP($A376,Rooke_Full_Seaosn[[Name]:[WHIP]], 7, FALSE),Rooke_Full_Seaosn[L],1)</f>
        <v>7</v>
      </c>
      <c r="I376" s="11">
        <f>_xlfn.RANK.EQ(VLOOKUP($A376,Rooke_Full_Seaosn[[Name]:[WHIP]], 8, FALSE),Rooke_Full_Seaosn[SV],0)</f>
        <v>225</v>
      </c>
      <c r="J376" s="11">
        <f>_xlfn.RANK.EQ(VLOOKUP($A376,Rooke_Full_Seaosn[[Name]:[WHIP]], 9, FALSE),Rooke_Full_Seaosn[IP],0)</f>
        <v>1687</v>
      </c>
      <c r="K376" s="5">
        <f>_xlfn.RANK.EQ(VLOOKUP($A376,Rooke_Full_Seaosn[[Name]:[WHIP]], 10, FALSE),Rooke_Full_Seaosn[SO],0)</f>
        <v>1307</v>
      </c>
      <c r="L376" s="5">
        <f>_xlfn.RANK.EQ(VLOOKUP($A376,Rooke_Full_Seaosn[[Name]:[WHIP]], 11, FALSE),Rooke_Full_Seaosn[K/9],0)</f>
        <v>302</v>
      </c>
      <c r="M376" s="5">
        <f>_xlfn.RANK.EQ(VLOOKUP($A376,Rooke_Full_Seaosn[[Name]:[WHIP]], 12, FALSE),Rooke_Full_Seaosn[BB/9],1)</f>
        <v>1671</v>
      </c>
      <c r="N376" s="11">
        <f>_xlfn.RANK.EQ(VLOOKUP($A376,Rooke_Full_Seaosn[[Name]:[WHIP]], 13, FALSE),Rooke_Full_Seaosn[HR/9],1)</f>
        <v>1635</v>
      </c>
      <c r="O376" s="5">
        <f>_xlfn.RANK.EQ(VLOOKUP($A376,Rooke_Full_Seaosn[[Name]:[WHIP]], 14, FALSE),Rooke_Full_Seaosn[AVG],1)</f>
        <v>16</v>
      </c>
      <c r="P376" s="11">
        <f>_xlfn.RANK.EQ(VLOOKUP($A376,Rooke_Full_Seaosn[[Name]:[WHIP]], 15, FALSE),Rooke_Full_Seaosn[BABIP],1)</f>
        <v>2</v>
      </c>
      <c r="Q376" s="5">
        <f>_xlfn.RANK.EQ(VLOOKUP($A376,Rooke_Full_Seaosn[[Name]:[WHIP]], 16, FALSE),Rooke_Full_Seaosn[ERA],1)</f>
        <v>962</v>
      </c>
      <c r="R376" s="11">
        <f>_xlfn.RANK.EQ(VLOOKUP($A376,Rooke_Full_Seaosn[[Name]:[WHIP]], 17, FALSE),Rooke_Full_Seaosn[FIP],1)</f>
        <v>1671</v>
      </c>
      <c r="S376" s="5">
        <f>_xlfn.RANK.EQ(VLOOKUP($A376,Rooke_Full_Seaosn[[Name]:[WHIP]], 18,FALSE),Rooke_Full_Seaosn[WAR],0)</f>
        <v>1640</v>
      </c>
      <c r="T376" s="5">
        <f>_xlfn.RANK.EQ(VLOOKUP($A376,Rooke_Full_Seaosn[[Name]:[WHIP]], 19, FALSE),Rooke_Full_Seaosn[WAR/162],0)</f>
        <v>1673</v>
      </c>
      <c r="U376" s="5">
        <f>_xlfn.RANK.EQ(VLOOKUP($A376,Rooke_Full_Seaosn[[Name]:[WHIP]], 20, FALSE),Rooke_Full_Seaosn[WHIP],1)</f>
        <v>740</v>
      </c>
      <c r="V3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415.15131650830961</v>
      </c>
    </row>
    <row r="377" spans="1:22" x14ac:dyDescent="0.45">
      <c r="A377" s="11" t="s">
        <v>1139</v>
      </c>
      <c r="B377" s="11">
        <v>1970</v>
      </c>
      <c r="C377" s="11" t="str">
        <f>VLOOKUP(Table10[[#This Row],[Name]], Rooke_Full_Seaosn[[Name]:[Team]], 2, FALSE)</f>
        <v>MON</v>
      </c>
      <c r="D377" s="11">
        <v>17</v>
      </c>
      <c r="E377" s="11">
        <v>17</v>
      </c>
      <c r="F377" s="12">
        <v>1</v>
      </c>
      <c r="G377" s="5">
        <f>_xlfn.RANK.EQ(VLOOKUP($A377,Rooke_Full_Seaosn[[Name]:[WHIP]], 6, FALSE),Rooke_Full_Seaosn[W],0)</f>
        <v>25</v>
      </c>
      <c r="H377" s="5">
        <f>_xlfn.RANK.EQ(VLOOKUP($A377,Rooke_Full_Seaosn[[Name]:[WHIP]], 7, FALSE),Rooke_Full_Seaosn[L],1)</f>
        <v>1442</v>
      </c>
      <c r="I377" s="11">
        <f>_xlfn.RANK.EQ(VLOOKUP($A377,Rooke_Full_Seaosn[[Name]:[WHIP]], 8, FALSE),Rooke_Full_Seaosn[SV],0)</f>
        <v>225</v>
      </c>
      <c r="J377" s="11">
        <f>_xlfn.RANK.EQ(VLOOKUP($A377,Rooke_Full_Seaosn[[Name]:[WHIP]], 9, FALSE),Rooke_Full_Seaosn[IP],0)</f>
        <v>4</v>
      </c>
      <c r="K377" s="5">
        <f>_xlfn.RANK.EQ(VLOOKUP($A377,Rooke_Full_Seaosn[[Name]:[WHIP]], 10, FALSE),Rooke_Full_Seaosn[SO],0)</f>
        <v>63</v>
      </c>
      <c r="L377" s="5">
        <f>_xlfn.RANK.EQ(VLOOKUP($A377,Rooke_Full_Seaosn[[Name]:[WHIP]], 11, FALSE),Rooke_Full_Seaosn[K/9],0)</f>
        <v>1017</v>
      </c>
      <c r="M377" s="5">
        <f>_xlfn.RANK.EQ(VLOOKUP($A377,Rooke_Full_Seaosn[[Name]:[WHIP]], 12, FALSE),Rooke_Full_Seaosn[BB/9],1)</f>
        <v>1175</v>
      </c>
      <c r="N377" s="11">
        <f>_xlfn.RANK.EQ(VLOOKUP($A377,Rooke_Full_Seaosn[[Name]:[WHIP]], 13, FALSE),Rooke_Full_Seaosn[HR/9],1)</f>
        <v>825</v>
      </c>
      <c r="O377" s="5">
        <f>_xlfn.RANK.EQ(VLOOKUP($A377,Rooke_Full_Seaosn[[Name]:[WHIP]], 14, FALSE),Rooke_Full_Seaosn[AVG],1)</f>
        <v>838</v>
      </c>
      <c r="P377" s="11">
        <f>_xlfn.RANK.EQ(VLOOKUP($A377,Rooke_Full_Seaosn[[Name]:[WHIP]], 15, FALSE),Rooke_Full_Seaosn[BABIP],1)</f>
        <v>764</v>
      </c>
      <c r="Q377" s="5">
        <f>_xlfn.RANK.EQ(VLOOKUP($A377,Rooke_Full_Seaosn[[Name]:[WHIP]], 16, FALSE),Rooke_Full_Seaosn[ERA],1)</f>
        <v>508</v>
      </c>
      <c r="R377" s="11">
        <f>_xlfn.RANK.EQ(VLOOKUP($A377,Rooke_Full_Seaosn[[Name]:[WHIP]], 17, FALSE),Rooke_Full_Seaosn[FIP],1)</f>
        <v>778</v>
      </c>
      <c r="S377" s="5">
        <f>_xlfn.RANK.EQ(VLOOKUP($A377,Rooke_Full_Seaosn[[Name]:[WHIP]], 18,FALSE),Rooke_Full_Seaosn[WAR],0)</f>
        <v>185</v>
      </c>
      <c r="T377" s="5">
        <f>_xlfn.RANK.EQ(VLOOKUP($A377,Rooke_Full_Seaosn[[Name]:[WHIP]], 19, FALSE),Rooke_Full_Seaosn[WAR/162],0)</f>
        <v>749</v>
      </c>
      <c r="U377" s="5">
        <f>_xlfn.RANK.EQ(VLOOKUP($A377,Rooke_Full_Seaosn[[Name]:[WHIP]], 20, FALSE),Rooke_Full_Seaosn[WHIP],1)</f>
        <v>965</v>
      </c>
      <c r="V3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415.80463185016509</v>
      </c>
    </row>
    <row r="378" spans="1:22" x14ac:dyDescent="0.45">
      <c r="A378" s="11" t="s">
        <v>1125</v>
      </c>
      <c r="B378" s="11">
        <v>2020</v>
      </c>
      <c r="C378" s="11" t="str">
        <f>VLOOKUP(Table10[[#This Row],[Name]], Rooke_Full_Seaosn[[Name]:[Team]], 2, FALSE)</f>
        <v>SEA</v>
      </c>
      <c r="D378" s="11">
        <v>16</v>
      </c>
      <c r="E378" s="11">
        <v>11</v>
      </c>
      <c r="F378" s="12">
        <v>0.6875</v>
      </c>
      <c r="G378" s="5">
        <f>_xlfn.RANK.EQ(VLOOKUP($A378,Rooke_Full_Seaosn[[Name]:[WHIP]], 6, FALSE),Rooke_Full_Seaosn[W],0)</f>
        <v>1054</v>
      </c>
      <c r="H378" s="5">
        <f>_xlfn.RANK.EQ(VLOOKUP($A378,Rooke_Full_Seaosn[[Name]:[WHIP]], 7, FALSE),Rooke_Full_Seaosn[L],1)</f>
        <v>147</v>
      </c>
      <c r="I378" s="11">
        <f>_xlfn.RANK.EQ(VLOOKUP($A378,Rooke_Full_Seaosn[[Name]:[WHIP]], 8, FALSE),Rooke_Full_Seaosn[SV],0)</f>
        <v>225</v>
      </c>
      <c r="J378" s="11">
        <f>_xlfn.RANK.EQ(VLOOKUP($A378,Rooke_Full_Seaosn[[Name]:[WHIP]], 9, FALSE),Rooke_Full_Seaosn[IP],0)</f>
        <v>1494</v>
      </c>
      <c r="K378" s="5">
        <f>_xlfn.RANK.EQ(VLOOKUP($A378,Rooke_Full_Seaosn[[Name]:[WHIP]], 10, FALSE),Rooke_Full_Seaosn[SO],0)</f>
        <v>1072</v>
      </c>
      <c r="L378" s="5">
        <f>_xlfn.RANK.EQ(VLOOKUP($A378,Rooke_Full_Seaosn[[Name]:[WHIP]], 11, FALSE),Rooke_Full_Seaosn[K/9],0)</f>
        <v>243</v>
      </c>
      <c r="M378" s="5">
        <f>_xlfn.RANK.EQ(VLOOKUP($A378,Rooke_Full_Seaosn[[Name]:[WHIP]], 12, FALSE),Rooke_Full_Seaosn[BB/9],1)</f>
        <v>777</v>
      </c>
      <c r="N378" s="11">
        <f>_xlfn.RANK.EQ(VLOOKUP($A378,Rooke_Full_Seaosn[[Name]:[WHIP]], 13, FALSE),Rooke_Full_Seaosn[HR/9],1)</f>
        <v>150</v>
      </c>
      <c r="O378" s="5">
        <f>_xlfn.RANK.EQ(VLOOKUP($A378,Rooke_Full_Seaosn[[Name]:[WHIP]], 14, FALSE),Rooke_Full_Seaosn[AVG],1)</f>
        <v>631</v>
      </c>
      <c r="P378" s="11">
        <f>_xlfn.RANK.EQ(VLOOKUP($A378,Rooke_Full_Seaosn[[Name]:[WHIP]], 15, FALSE),Rooke_Full_Seaosn[BABIP],1)</f>
        <v>1414</v>
      </c>
      <c r="Q378" s="5">
        <f>_xlfn.RANK.EQ(VLOOKUP($A378,Rooke_Full_Seaosn[[Name]:[WHIP]], 16, FALSE),Rooke_Full_Seaosn[ERA],1)</f>
        <v>493</v>
      </c>
      <c r="R378" s="11">
        <f>_xlfn.RANK.EQ(VLOOKUP($A378,Rooke_Full_Seaosn[[Name]:[WHIP]], 17, FALSE),Rooke_Full_Seaosn[FIP],1)</f>
        <v>124</v>
      </c>
      <c r="S378" s="5">
        <f>_xlfn.RANK.EQ(VLOOKUP($A378,Rooke_Full_Seaosn[[Name]:[WHIP]], 18,FALSE),Rooke_Full_Seaosn[WAR],0)</f>
        <v>559</v>
      </c>
      <c r="T378" s="5">
        <f>_xlfn.RANK.EQ(VLOOKUP($A378,Rooke_Full_Seaosn[[Name]:[WHIP]], 19, FALSE),Rooke_Full_Seaosn[WAR/162],0)</f>
        <v>53</v>
      </c>
      <c r="U378" s="5">
        <f>_xlfn.RANK.EQ(VLOOKUP($A378,Rooke_Full_Seaosn[[Name]:[WHIP]], 20, FALSE),Rooke_Full_Seaosn[WHIP],1)</f>
        <v>536</v>
      </c>
      <c r="V3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415.92102710848411</v>
      </c>
    </row>
    <row r="379" spans="1:22" x14ac:dyDescent="0.45">
      <c r="A379" s="11" t="s">
        <v>943</v>
      </c>
      <c r="B379" s="11">
        <v>1944</v>
      </c>
      <c r="C379" s="11" t="str">
        <f>VLOOKUP(Table10[[#This Row],[Name]], Rooke_Full_Seaosn[[Name]:[Team]], 2, FALSE)</f>
        <v>PIT</v>
      </c>
      <c r="D379" s="11">
        <v>20</v>
      </c>
      <c r="E379" s="11">
        <v>20</v>
      </c>
      <c r="F379" s="12">
        <v>1</v>
      </c>
      <c r="G379" s="5">
        <f>_xlfn.RANK.EQ(VLOOKUP($A379,Rooke_Full_Seaosn[[Name]:[WHIP]], 6, FALSE),Rooke_Full_Seaosn[W],0)</f>
        <v>123</v>
      </c>
      <c r="H379" s="5">
        <f>_xlfn.RANK.EQ(VLOOKUP($A379,Rooke_Full_Seaosn[[Name]:[WHIP]], 7, FALSE),Rooke_Full_Seaosn[L],1)</f>
        <v>1442</v>
      </c>
      <c r="I379" s="11">
        <f>_xlfn.RANK.EQ(VLOOKUP($A379,Rooke_Full_Seaosn[[Name]:[WHIP]], 8, FALSE),Rooke_Full_Seaosn[SV],0)</f>
        <v>94</v>
      </c>
      <c r="J379" s="11">
        <f>_xlfn.RANK.EQ(VLOOKUP($A379,Rooke_Full_Seaosn[[Name]:[WHIP]], 9, FALSE),Rooke_Full_Seaosn[IP],0)</f>
        <v>238</v>
      </c>
      <c r="K379" s="5">
        <f>_xlfn.RANK.EQ(VLOOKUP($A379,Rooke_Full_Seaosn[[Name]:[WHIP]], 10, FALSE),Rooke_Full_Seaosn[SO],0)</f>
        <v>433</v>
      </c>
      <c r="L379" s="5">
        <f>_xlfn.RANK.EQ(VLOOKUP($A379,Rooke_Full_Seaosn[[Name]:[WHIP]], 11, FALSE),Rooke_Full_Seaosn[K/9],0)</f>
        <v>1199</v>
      </c>
      <c r="M379" s="5">
        <f>_xlfn.RANK.EQ(VLOOKUP($A379,Rooke_Full_Seaosn[[Name]:[WHIP]], 12, FALSE),Rooke_Full_Seaosn[BB/9],1)</f>
        <v>510</v>
      </c>
      <c r="N379" s="11">
        <f>_xlfn.RANK.EQ(VLOOKUP($A379,Rooke_Full_Seaosn[[Name]:[WHIP]], 13, FALSE),Rooke_Full_Seaosn[HR/9],1)</f>
        <v>171</v>
      </c>
      <c r="O379" s="5">
        <f>_xlfn.RANK.EQ(VLOOKUP($A379,Rooke_Full_Seaosn[[Name]:[WHIP]], 14, FALSE),Rooke_Full_Seaosn[AVG],1)</f>
        <v>623</v>
      </c>
      <c r="P379" s="11">
        <f>_xlfn.RANK.EQ(VLOOKUP($A379,Rooke_Full_Seaosn[[Name]:[WHIP]], 15, FALSE),Rooke_Full_Seaosn[BABIP],1)</f>
        <v>640</v>
      </c>
      <c r="Q379" s="5">
        <f>_xlfn.RANK.EQ(VLOOKUP($A379,Rooke_Full_Seaosn[[Name]:[WHIP]], 16, FALSE),Rooke_Full_Seaosn[ERA],1)</f>
        <v>250</v>
      </c>
      <c r="R379" s="11">
        <f>_xlfn.RANK.EQ(VLOOKUP($A379,Rooke_Full_Seaosn[[Name]:[WHIP]], 17, FALSE),Rooke_Full_Seaosn[FIP],1)</f>
        <v>133</v>
      </c>
      <c r="S379" s="5">
        <f>_xlfn.RANK.EQ(VLOOKUP($A379,Rooke_Full_Seaosn[[Name]:[WHIP]], 18,FALSE),Rooke_Full_Seaosn[WAR],0)</f>
        <v>93</v>
      </c>
      <c r="T379" s="5">
        <f>_xlfn.RANK.EQ(VLOOKUP($A379,Rooke_Full_Seaosn[[Name]:[WHIP]], 19, FALSE),Rooke_Full_Seaosn[WAR/162],0)</f>
        <v>428</v>
      </c>
      <c r="U379" s="5">
        <f>_xlfn.RANK.EQ(VLOOKUP($A379,Rooke_Full_Seaosn[[Name]:[WHIP]], 20, FALSE),Rooke_Full_Seaosn[WHIP],1)</f>
        <v>533</v>
      </c>
      <c r="V3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415.99006724097518</v>
      </c>
    </row>
    <row r="380" spans="1:22" x14ac:dyDescent="0.45">
      <c r="A380" s="11" t="s">
        <v>1209</v>
      </c>
      <c r="B380" s="11">
        <v>2003</v>
      </c>
      <c r="C380" s="11" t="str">
        <f>VLOOKUP(Table10[[#This Row],[Name]], Rooke_Full_Seaosn[[Name]:[Team]], 2, FALSE)</f>
        <v>NYM</v>
      </c>
      <c r="D380" s="11">
        <v>18</v>
      </c>
      <c r="E380" s="11">
        <v>18</v>
      </c>
      <c r="F380" s="12">
        <v>1</v>
      </c>
      <c r="G380" s="5">
        <f>_xlfn.RANK.EQ(VLOOKUP($A380,Rooke_Full_Seaosn[[Name]:[WHIP]], 6, FALSE),Rooke_Full_Seaosn[W],0)</f>
        <v>401</v>
      </c>
      <c r="H380" s="5">
        <f>_xlfn.RANK.EQ(VLOOKUP($A380,Rooke_Full_Seaosn[[Name]:[WHIP]], 7, FALSE),Rooke_Full_Seaosn[L],1)</f>
        <v>1512</v>
      </c>
      <c r="I380" s="11">
        <f>_xlfn.RANK.EQ(VLOOKUP($A380,Rooke_Full_Seaosn[[Name]:[WHIP]], 8, FALSE),Rooke_Full_Seaosn[SV],0)</f>
        <v>225</v>
      </c>
      <c r="J380" s="11">
        <f>_xlfn.RANK.EQ(VLOOKUP($A380,Rooke_Full_Seaosn[[Name]:[WHIP]], 9, FALSE),Rooke_Full_Seaosn[IP],0)</f>
        <v>244</v>
      </c>
      <c r="K380" s="5">
        <f>_xlfn.RANK.EQ(VLOOKUP($A380,Rooke_Full_Seaosn[[Name]:[WHIP]], 10, FALSE),Rooke_Full_Seaosn[SO],0)</f>
        <v>270</v>
      </c>
      <c r="L380" s="5">
        <f>_xlfn.RANK.EQ(VLOOKUP($A380,Rooke_Full_Seaosn[[Name]:[WHIP]], 11, FALSE),Rooke_Full_Seaosn[K/9],0)</f>
        <v>875</v>
      </c>
      <c r="M380" s="5">
        <f>_xlfn.RANK.EQ(VLOOKUP($A380,Rooke_Full_Seaosn[[Name]:[WHIP]], 12, FALSE),Rooke_Full_Seaosn[BB/9],1)</f>
        <v>195</v>
      </c>
      <c r="N380" s="11">
        <f>_xlfn.RANK.EQ(VLOOKUP($A380,Rooke_Full_Seaosn[[Name]:[WHIP]], 13, FALSE),Rooke_Full_Seaosn[HR/9],1)</f>
        <v>800</v>
      </c>
      <c r="O380" s="5">
        <f>_xlfn.RANK.EQ(VLOOKUP($A380,Rooke_Full_Seaosn[[Name]:[WHIP]], 14, FALSE),Rooke_Full_Seaosn[AVG],1)</f>
        <v>707</v>
      </c>
      <c r="P380" s="11">
        <f>_xlfn.RANK.EQ(VLOOKUP($A380,Rooke_Full_Seaosn[[Name]:[WHIP]], 15, FALSE),Rooke_Full_Seaosn[BABIP],1)</f>
        <v>682</v>
      </c>
      <c r="Q380" s="5">
        <f>_xlfn.RANK.EQ(VLOOKUP($A380,Rooke_Full_Seaosn[[Name]:[WHIP]], 16, FALSE),Rooke_Full_Seaosn[ERA],1)</f>
        <v>588</v>
      </c>
      <c r="R380" s="11">
        <f>_xlfn.RANK.EQ(VLOOKUP($A380,Rooke_Full_Seaosn[[Name]:[WHIP]], 17, FALSE),Rooke_Full_Seaosn[FIP],1)</f>
        <v>566</v>
      </c>
      <c r="S380" s="5">
        <f>_xlfn.RANK.EQ(VLOOKUP($A380,Rooke_Full_Seaosn[[Name]:[WHIP]], 18,FALSE),Rooke_Full_Seaosn[WAR],0)</f>
        <v>118</v>
      </c>
      <c r="T380" s="5">
        <f>_xlfn.RANK.EQ(VLOOKUP($A380,Rooke_Full_Seaosn[[Name]:[WHIP]], 19, FALSE),Rooke_Full_Seaosn[WAR/162],0)</f>
        <v>274</v>
      </c>
      <c r="U380" s="5">
        <f>_xlfn.RANK.EQ(VLOOKUP($A380,Rooke_Full_Seaosn[[Name]:[WHIP]], 20, FALSE),Rooke_Full_Seaosn[WHIP],1)</f>
        <v>414</v>
      </c>
      <c r="V3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416.05737467541064</v>
      </c>
    </row>
    <row r="381" spans="1:22" x14ac:dyDescent="0.45">
      <c r="A381" s="11" t="s">
        <v>1162</v>
      </c>
      <c r="B381" s="11">
        <v>2010</v>
      </c>
      <c r="C381" s="11" t="str">
        <f>VLOOKUP(Table10[[#This Row],[Name]], Rooke_Full_Seaosn[[Name]:[Team]], 2, FALSE)</f>
        <v>FLA</v>
      </c>
      <c r="D381" s="11">
        <v>13</v>
      </c>
      <c r="E381" s="11">
        <v>13</v>
      </c>
      <c r="F381" s="12">
        <v>1</v>
      </c>
      <c r="G381" s="5">
        <f>_xlfn.RANK.EQ(VLOOKUP($A381,Rooke_Full_Seaosn[[Name]:[WHIP]], 6, FALSE),Rooke_Full_Seaosn[W],0)</f>
        <v>889</v>
      </c>
      <c r="H381" s="5">
        <f>_xlfn.RANK.EQ(VLOOKUP($A381,Rooke_Full_Seaosn[[Name]:[WHIP]], 7, FALSE),Rooke_Full_Seaosn[L],1)</f>
        <v>45</v>
      </c>
      <c r="I381" s="11">
        <f>_xlfn.RANK.EQ(VLOOKUP($A381,Rooke_Full_Seaosn[[Name]:[WHIP]], 8, FALSE),Rooke_Full_Seaosn[SV],0)</f>
        <v>225</v>
      </c>
      <c r="J381" s="11">
        <f>_xlfn.RANK.EQ(VLOOKUP($A381,Rooke_Full_Seaosn[[Name]:[WHIP]], 9, FALSE),Rooke_Full_Seaosn[IP],0)</f>
        <v>1351</v>
      </c>
      <c r="K381" s="5">
        <f>_xlfn.RANK.EQ(VLOOKUP($A381,Rooke_Full_Seaosn[[Name]:[WHIP]], 10, FALSE),Rooke_Full_Seaosn[SO],0)</f>
        <v>1335</v>
      </c>
      <c r="L381" s="5">
        <f>_xlfn.RANK.EQ(VLOOKUP($A381,Rooke_Full_Seaosn[[Name]:[WHIP]], 11, FALSE),Rooke_Full_Seaosn[K/9],0)</f>
        <v>909</v>
      </c>
      <c r="M381" s="5">
        <f>_xlfn.RANK.EQ(VLOOKUP($A381,Rooke_Full_Seaosn[[Name]:[WHIP]], 12, FALSE),Rooke_Full_Seaosn[BB/9],1)</f>
        <v>142</v>
      </c>
      <c r="N381" s="11">
        <f>_xlfn.RANK.EQ(VLOOKUP($A381,Rooke_Full_Seaosn[[Name]:[WHIP]], 13, FALSE),Rooke_Full_Seaosn[HR/9],1)</f>
        <v>447</v>
      </c>
      <c r="O381" s="5">
        <f>_xlfn.RANK.EQ(VLOOKUP($A381,Rooke_Full_Seaosn[[Name]:[WHIP]], 14, FALSE),Rooke_Full_Seaosn[AVG],1)</f>
        <v>794</v>
      </c>
      <c r="P381" s="11">
        <f>_xlfn.RANK.EQ(VLOOKUP($A381,Rooke_Full_Seaosn[[Name]:[WHIP]], 15, FALSE),Rooke_Full_Seaosn[BABIP],1)</f>
        <v>917</v>
      </c>
      <c r="Q381" s="5">
        <f>_xlfn.RANK.EQ(VLOOKUP($A381,Rooke_Full_Seaosn[[Name]:[WHIP]], 16, FALSE),Rooke_Full_Seaosn[ERA],1)</f>
        <v>533</v>
      </c>
      <c r="R381" s="11">
        <f>_xlfn.RANK.EQ(VLOOKUP($A381,Rooke_Full_Seaosn[[Name]:[WHIP]], 17, FALSE),Rooke_Full_Seaosn[FIP],1)</f>
        <v>286</v>
      </c>
      <c r="S381" s="5">
        <f>_xlfn.RANK.EQ(VLOOKUP($A381,Rooke_Full_Seaosn[[Name]:[WHIP]], 18,FALSE),Rooke_Full_Seaosn[WAR],0)</f>
        <v>694</v>
      </c>
      <c r="T381" s="5">
        <f>_xlfn.RANK.EQ(VLOOKUP($A381,Rooke_Full_Seaosn[[Name]:[WHIP]], 19, FALSE),Rooke_Full_Seaosn[WAR/162],0)</f>
        <v>232</v>
      </c>
      <c r="U381" s="5">
        <f>_xlfn.RANK.EQ(VLOOKUP($A381,Rooke_Full_Seaosn[[Name]:[WHIP]], 20, FALSE),Rooke_Full_Seaosn[WHIP],1)</f>
        <v>333</v>
      </c>
      <c r="V3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416.3213822772197</v>
      </c>
    </row>
    <row r="382" spans="1:22" x14ac:dyDescent="0.45">
      <c r="A382" s="11" t="s">
        <v>1383</v>
      </c>
      <c r="B382" s="11">
        <v>1999</v>
      </c>
      <c r="C382" s="11" t="str">
        <f>VLOOKUP(Table10[[#This Row],[Name]], Rooke_Full_Seaosn[[Name]:[Team]], 2, FALSE)</f>
        <v>PIT</v>
      </c>
      <c r="D382" s="11">
        <v>18</v>
      </c>
      <c r="E382" s="11">
        <v>17</v>
      </c>
      <c r="F382" s="12">
        <v>0.94444444444444442</v>
      </c>
      <c r="G382" s="5">
        <f>_xlfn.RANK.EQ(VLOOKUP($A382,Rooke_Full_Seaosn[[Name]:[WHIP]], 6, FALSE),Rooke_Full_Seaosn[W],0)</f>
        <v>244</v>
      </c>
      <c r="H382" s="5">
        <f>_xlfn.RANK.EQ(VLOOKUP($A382,Rooke_Full_Seaosn[[Name]:[WHIP]], 7, FALSE),Rooke_Full_Seaosn[L],1)</f>
        <v>1621</v>
      </c>
      <c r="I382" s="11">
        <f>_xlfn.RANK.EQ(VLOOKUP($A382,Rooke_Full_Seaosn[[Name]:[WHIP]], 8, FALSE),Rooke_Full_Seaosn[SV],0)</f>
        <v>225</v>
      </c>
      <c r="J382" s="11">
        <f>_xlfn.RANK.EQ(VLOOKUP($A382,Rooke_Full_Seaosn[[Name]:[WHIP]], 9, FALSE),Rooke_Full_Seaosn[IP],0)</f>
        <v>170</v>
      </c>
      <c r="K382" s="5">
        <f>_xlfn.RANK.EQ(VLOOKUP($A382,Rooke_Full_Seaosn[[Name]:[WHIP]], 10, FALSE),Rooke_Full_Seaosn[SO],0)</f>
        <v>113</v>
      </c>
      <c r="L382" s="5">
        <f>_xlfn.RANK.EQ(VLOOKUP($A382,Rooke_Full_Seaosn[[Name]:[WHIP]], 11, FALSE),Rooke_Full_Seaosn[K/9],0)</f>
        <v>546</v>
      </c>
      <c r="M382" s="5">
        <f>_xlfn.RANK.EQ(VLOOKUP($A382,Rooke_Full_Seaosn[[Name]:[WHIP]], 12, FALSE),Rooke_Full_Seaosn[BB/9],1)</f>
        <v>1102</v>
      </c>
      <c r="N382" s="11">
        <f>_xlfn.RANK.EQ(VLOOKUP($A382,Rooke_Full_Seaosn[[Name]:[WHIP]], 13, FALSE),Rooke_Full_Seaosn[HR/9],1)</f>
        <v>656</v>
      </c>
      <c r="O382" s="5">
        <f>_xlfn.RANK.EQ(VLOOKUP($A382,Rooke_Full_Seaosn[[Name]:[WHIP]], 14, FALSE),Rooke_Full_Seaosn[AVG],1)</f>
        <v>542</v>
      </c>
      <c r="P382" s="11">
        <f>_xlfn.RANK.EQ(VLOOKUP($A382,Rooke_Full_Seaosn[[Name]:[WHIP]], 15, FALSE),Rooke_Full_Seaosn[BABIP],1)</f>
        <v>805</v>
      </c>
      <c r="Q382" s="5">
        <f>_xlfn.RANK.EQ(VLOOKUP($A382,Rooke_Full_Seaosn[[Name]:[WHIP]], 16, FALSE),Rooke_Full_Seaosn[ERA],1)</f>
        <v>808</v>
      </c>
      <c r="R382" s="11">
        <f>_xlfn.RANK.EQ(VLOOKUP($A382,Rooke_Full_Seaosn[[Name]:[WHIP]], 17, FALSE),Rooke_Full_Seaosn[FIP],1)</f>
        <v>769</v>
      </c>
      <c r="S382" s="5">
        <f>_xlfn.RANK.EQ(VLOOKUP($A382,Rooke_Full_Seaosn[[Name]:[WHIP]], 18,FALSE),Rooke_Full_Seaosn[WAR],0)</f>
        <v>84</v>
      </c>
      <c r="T382" s="5">
        <f>_xlfn.RANK.EQ(VLOOKUP($A382,Rooke_Full_Seaosn[[Name]:[WHIP]], 19, FALSE),Rooke_Full_Seaosn[WAR/162],0)</f>
        <v>219</v>
      </c>
      <c r="U382" s="5">
        <f>_xlfn.RANK.EQ(VLOOKUP($A382,Rooke_Full_Seaosn[[Name]:[WHIP]], 20, FALSE),Rooke_Full_Seaosn[WHIP],1)</f>
        <v>739</v>
      </c>
      <c r="V3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417.29232862731186</v>
      </c>
    </row>
    <row r="383" spans="1:22" x14ac:dyDescent="0.45">
      <c r="A383" s="11" t="s">
        <v>998</v>
      </c>
      <c r="B383" s="11">
        <v>1990</v>
      </c>
      <c r="C383" s="11" t="str">
        <f>VLOOKUP(Table10[[#This Row],[Name]], Rooke_Full_Seaosn[[Name]:[Team]], 2, FALSE)</f>
        <v>CHC</v>
      </c>
      <c r="D383" s="11">
        <v>20</v>
      </c>
      <c r="E383" s="11">
        <v>10</v>
      </c>
      <c r="F383" s="12">
        <v>0.5</v>
      </c>
      <c r="G383" s="5">
        <f>_xlfn.RANK.EQ(VLOOKUP($A383,Rooke_Full_Seaosn[[Name]:[WHIP]], 6, FALSE),Rooke_Full_Seaosn[W],0)</f>
        <v>174</v>
      </c>
      <c r="H383" s="5">
        <f>_xlfn.RANK.EQ(VLOOKUP($A383,Rooke_Full_Seaosn[[Name]:[WHIP]], 7, FALSE),Rooke_Full_Seaosn[L],1)</f>
        <v>695</v>
      </c>
      <c r="I383" s="11">
        <f>_xlfn.RANK.EQ(VLOOKUP($A383,Rooke_Full_Seaosn[[Name]:[WHIP]], 8, FALSE),Rooke_Full_Seaosn[SV],0)</f>
        <v>225</v>
      </c>
      <c r="J383" s="11">
        <f>_xlfn.RANK.EQ(VLOOKUP($A383,Rooke_Full_Seaosn[[Name]:[WHIP]], 9, FALSE),Rooke_Full_Seaosn[IP],0)</f>
        <v>304</v>
      </c>
      <c r="K383" s="5">
        <f>_xlfn.RANK.EQ(VLOOKUP($A383,Rooke_Full_Seaosn[[Name]:[WHIP]], 10, FALSE),Rooke_Full_Seaosn[SO],0)</f>
        <v>378</v>
      </c>
      <c r="L383" s="5">
        <f>_xlfn.RANK.EQ(VLOOKUP($A383,Rooke_Full_Seaosn[[Name]:[WHIP]], 11, FALSE),Rooke_Full_Seaosn[K/9],0)</f>
        <v>1013</v>
      </c>
      <c r="M383" s="5">
        <f>_xlfn.RANK.EQ(VLOOKUP($A383,Rooke_Full_Seaosn[[Name]:[WHIP]], 12, FALSE),Rooke_Full_Seaosn[BB/9],1)</f>
        <v>650</v>
      </c>
      <c r="N383" s="11">
        <f>_xlfn.RANK.EQ(VLOOKUP($A383,Rooke_Full_Seaosn[[Name]:[WHIP]], 13, FALSE),Rooke_Full_Seaosn[HR/9],1)</f>
        <v>644</v>
      </c>
      <c r="O383" s="5">
        <f>_xlfn.RANK.EQ(VLOOKUP($A383,Rooke_Full_Seaosn[[Name]:[WHIP]], 14, FALSE),Rooke_Full_Seaosn[AVG],1)</f>
        <v>312</v>
      </c>
      <c r="P383" s="11">
        <f>_xlfn.RANK.EQ(VLOOKUP($A383,Rooke_Full_Seaosn[[Name]:[WHIP]], 15, FALSE),Rooke_Full_Seaosn[BABIP],1)</f>
        <v>210</v>
      </c>
      <c r="Q383" s="5">
        <f>_xlfn.RANK.EQ(VLOOKUP($A383,Rooke_Full_Seaosn[[Name]:[WHIP]], 16, FALSE),Rooke_Full_Seaosn[ERA],1)</f>
        <v>327</v>
      </c>
      <c r="R383" s="11">
        <f>_xlfn.RANK.EQ(VLOOKUP($A383,Rooke_Full_Seaosn[[Name]:[WHIP]], 17, FALSE),Rooke_Full_Seaosn[FIP],1)</f>
        <v>571</v>
      </c>
      <c r="S383" s="5">
        <f>_xlfn.RANK.EQ(VLOOKUP($A383,Rooke_Full_Seaosn[[Name]:[WHIP]], 18,FALSE),Rooke_Full_Seaosn[WAR],0)</f>
        <v>336</v>
      </c>
      <c r="T383" s="5">
        <f>_xlfn.RANK.EQ(VLOOKUP($A383,Rooke_Full_Seaosn[[Name]:[WHIP]], 19, FALSE),Rooke_Full_Seaosn[WAR/162],0)</f>
        <v>525</v>
      </c>
      <c r="U383" s="5">
        <f>_xlfn.RANK.EQ(VLOOKUP($A383,Rooke_Full_Seaosn[[Name]:[WHIP]], 20, FALSE),Rooke_Full_Seaosn[WHIP],1)</f>
        <v>306</v>
      </c>
      <c r="V3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418.74255717678022</v>
      </c>
    </row>
    <row r="384" spans="1:22" x14ac:dyDescent="0.45">
      <c r="A384" s="11" t="s">
        <v>1212</v>
      </c>
      <c r="B384" s="11">
        <v>2017</v>
      </c>
      <c r="C384" s="11" t="str">
        <f>VLOOKUP(Table10[[#This Row],[Name]], Rooke_Full_Seaosn[[Name]:[Team]], 2, FALSE)</f>
        <v>LAA</v>
      </c>
      <c r="D384" s="11">
        <v>12</v>
      </c>
      <c r="E384" s="11">
        <v>12</v>
      </c>
      <c r="F384" s="12">
        <v>1</v>
      </c>
      <c r="G384" s="5">
        <f>_xlfn.RANK.EQ(VLOOKUP($A384,Rooke_Full_Seaosn[[Name]:[WHIP]], 6, FALSE),Rooke_Full_Seaosn[W],0)</f>
        <v>1054</v>
      </c>
      <c r="H384" s="5">
        <f>_xlfn.RANK.EQ(VLOOKUP($A384,Rooke_Full_Seaosn[[Name]:[WHIP]], 7, FALSE),Rooke_Full_Seaosn[L],1)</f>
        <v>492</v>
      </c>
      <c r="I384" s="11">
        <f>_xlfn.RANK.EQ(VLOOKUP($A384,Rooke_Full_Seaosn[[Name]:[WHIP]], 8, FALSE),Rooke_Full_Seaosn[SV],0)</f>
        <v>225</v>
      </c>
      <c r="J384" s="11">
        <f>_xlfn.RANK.EQ(VLOOKUP($A384,Rooke_Full_Seaosn[[Name]:[WHIP]], 9, FALSE),Rooke_Full_Seaosn[IP],0)</f>
        <v>1304</v>
      </c>
      <c r="K384" s="5">
        <f>_xlfn.RANK.EQ(VLOOKUP($A384,Rooke_Full_Seaosn[[Name]:[WHIP]], 10, FALSE),Rooke_Full_Seaosn[SO],0)</f>
        <v>578</v>
      </c>
      <c r="L384" s="5">
        <f>_xlfn.RANK.EQ(VLOOKUP($A384,Rooke_Full_Seaosn[[Name]:[WHIP]], 11, FALSE),Rooke_Full_Seaosn[K/9],0)</f>
        <v>41</v>
      </c>
      <c r="M384" s="5">
        <f>_xlfn.RANK.EQ(VLOOKUP($A384,Rooke_Full_Seaosn[[Name]:[WHIP]], 12, FALSE),Rooke_Full_Seaosn[BB/9],1)</f>
        <v>1636</v>
      </c>
      <c r="N384" s="11">
        <f>_xlfn.RANK.EQ(VLOOKUP($A384,Rooke_Full_Seaosn[[Name]:[WHIP]], 13, FALSE),Rooke_Full_Seaosn[HR/9],1)</f>
        <v>752</v>
      </c>
      <c r="O384" s="5">
        <f>_xlfn.RANK.EQ(VLOOKUP($A384,Rooke_Full_Seaosn[[Name]:[WHIP]], 14, FALSE),Rooke_Full_Seaosn[AVG],1)</f>
        <v>32</v>
      </c>
      <c r="P384" s="11">
        <f>_xlfn.RANK.EQ(VLOOKUP($A384,Rooke_Full_Seaosn[[Name]:[WHIP]], 15, FALSE),Rooke_Full_Seaosn[BABIP],1)</f>
        <v>262</v>
      </c>
      <c r="Q384" s="5">
        <f>_xlfn.RANK.EQ(VLOOKUP($A384,Rooke_Full_Seaosn[[Name]:[WHIP]], 16, FALSE),Rooke_Full_Seaosn[ERA],1)</f>
        <v>594</v>
      </c>
      <c r="R384" s="11">
        <f>_xlfn.RANK.EQ(VLOOKUP($A384,Rooke_Full_Seaosn[[Name]:[WHIP]], 17, FALSE),Rooke_Full_Seaosn[FIP],1)</f>
        <v>772</v>
      </c>
      <c r="S384" s="5">
        <f>_xlfn.RANK.EQ(VLOOKUP($A384,Rooke_Full_Seaosn[[Name]:[WHIP]], 18,FALSE),Rooke_Full_Seaosn[WAR],0)</f>
        <v>963</v>
      </c>
      <c r="T384" s="5">
        <f>_xlfn.RANK.EQ(VLOOKUP($A384,Rooke_Full_Seaosn[[Name]:[WHIP]], 19, FALSE),Rooke_Full_Seaosn[WAR/162],0)</f>
        <v>695</v>
      </c>
      <c r="U384" s="5">
        <f>_xlfn.RANK.EQ(VLOOKUP($A384,Rooke_Full_Seaosn[[Name]:[WHIP]], 20, FALSE),Rooke_Full_Seaosn[WHIP],1)</f>
        <v>650</v>
      </c>
      <c r="V3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418.86701129105887</v>
      </c>
    </row>
    <row r="385" spans="1:22" x14ac:dyDescent="0.45">
      <c r="A385" s="11" t="s">
        <v>1091</v>
      </c>
      <c r="B385" s="11">
        <v>2015</v>
      </c>
      <c r="C385" s="11" t="str">
        <f>VLOOKUP(Table10[[#This Row],[Name]], Rooke_Full_Seaosn[[Name]:[Team]], 2, FALSE)</f>
        <v>LAA</v>
      </c>
      <c r="D385" s="11">
        <v>17</v>
      </c>
      <c r="E385" s="11">
        <v>17</v>
      </c>
      <c r="F385" s="12">
        <v>1</v>
      </c>
      <c r="G385" s="5">
        <f>_xlfn.RANK.EQ(VLOOKUP($A385,Rooke_Full_Seaosn[[Name]:[WHIP]], 6, FALSE),Rooke_Full_Seaosn[W],0)</f>
        <v>735</v>
      </c>
      <c r="H385" s="5">
        <f>_xlfn.RANK.EQ(VLOOKUP($A385,Rooke_Full_Seaosn[[Name]:[WHIP]], 7, FALSE),Rooke_Full_Seaosn[L],1)</f>
        <v>298</v>
      </c>
      <c r="I385" s="11">
        <f>_xlfn.RANK.EQ(VLOOKUP($A385,Rooke_Full_Seaosn[[Name]:[WHIP]], 8, FALSE),Rooke_Full_Seaosn[SV],0)</f>
        <v>225</v>
      </c>
      <c r="J385" s="11">
        <f>_xlfn.RANK.EQ(VLOOKUP($A385,Rooke_Full_Seaosn[[Name]:[WHIP]], 9, FALSE),Rooke_Full_Seaosn[IP],0)</f>
        <v>807</v>
      </c>
      <c r="K385" s="5">
        <f>_xlfn.RANK.EQ(VLOOKUP($A385,Rooke_Full_Seaosn[[Name]:[WHIP]], 10, FALSE),Rooke_Full_Seaosn[SO],0)</f>
        <v>540</v>
      </c>
      <c r="L385" s="5">
        <f>_xlfn.RANK.EQ(VLOOKUP($A385,Rooke_Full_Seaosn[[Name]:[WHIP]], 11, FALSE),Rooke_Full_Seaosn[K/9],0)</f>
        <v>477</v>
      </c>
      <c r="M385" s="5">
        <f>_xlfn.RANK.EQ(VLOOKUP($A385,Rooke_Full_Seaosn[[Name]:[WHIP]], 12, FALSE),Rooke_Full_Seaosn[BB/9],1)</f>
        <v>255</v>
      </c>
      <c r="N385" s="11">
        <f>_xlfn.RANK.EQ(VLOOKUP($A385,Rooke_Full_Seaosn[[Name]:[WHIP]], 13, FALSE),Rooke_Full_Seaosn[HR/9],1)</f>
        <v>705</v>
      </c>
      <c r="O385" s="5">
        <f>_xlfn.RANK.EQ(VLOOKUP($A385,Rooke_Full_Seaosn[[Name]:[WHIP]], 14, FALSE),Rooke_Full_Seaosn[AVG],1)</f>
        <v>545</v>
      </c>
      <c r="P385" s="11">
        <f>_xlfn.RANK.EQ(VLOOKUP($A385,Rooke_Full_Seaosn[[Name]:[WHIP]], 15, FALSE),Rooke_Full_Seaosn[BABIP],1)</f>
        <v>851</v>
      </c>
      <c r="Q385" s="5">
        <f>_xlfn.RANK.EQ(VLOOKUP($A385,Rooke_Full_Seaosn[[Name]:[WHIP]], 16, FALSE),Rooke_Full_Seaosn[ERA],1)</f>
        <v>446</v>
      </c>
      <c r="R385" s="11">
        <f>_xlfn.RANK.EQ(VLOOKUP($A385,Rooke_Full_Seaosn[[Name]:[WHIP]], 17, FALSE),Rooke_Full_Seaosn[FIP],1)</f>
        <v>420</v>
      </c>
      <c r="S385" s="5">
        <f>_xlfn.RANK.EQ(VLOOKUP($A385,Rooke_Full_Seaosn[[Name]:[WHIP]], 18,FALSE),Rooke_Full_Seaosn[WAR],0)</f>
        <v>521</v>
      </c>
      <c r="T385" s="5">
        <f>_xlfn.RANK.EQ(VLOOKUP($A385,Rooke_Full_Seaosn[[Name]:[WHIP]], 19, FALSE),Rooke_Full_Seaosn[WAR/162],0)</f>
        <v>374</v>
      </c>
      <c r="U385" s="5">
        <f>_xlfn.RANK.EQ(VLOOKUP($A385,Rooke_Full_Seaosn[[Name]:[WHIP]], 20, FALSE),Rooke_Full_Seaosn[WHIP],1)</f>
        <v>244</v>
      </c>
      <c r="V3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418.8694085542374</v>
      </c>
    </row>
    <row r="386" spans="1:22" x14ac:dyDescent="0.45">
      <c r="A386" s="11" t="s">
        <v>815</v>
      </c>
      <c r="B386" s="11">
        <v>1942</v>
      </c>
      <c r="C386" s="11" t="str">
        <f>VLOOKUP(Table10[[#This Row],[Name]], Rooke_Full_Seaosn[[Name]:[Team]], 2, FALSE)</f>
        <v>PIT</v>
      </c>
      <c r="D386" s="11">
        <v>24</v>
      </c>
      <c r="E386" s="11">
        <v>13</v>
      </c>
      <c r="F386" s="12">
        <v>0.54166666666666663</v>
      </c>
      <c r="G386" s="5">
        <f>_xlfn.RANK.EQ(VLOOKUP($A386,Rooke_Full_Seaosn[[Name]:[WHIP]], 6, FALSE),Rooke_Full_Seaosn[W],0)</f>
        <v>889</v>
      </c>
      <c r="H386" s="5">
        <f>_xlfn.RANK.EQ(VLOOKUP($A386,Rooke_Full_Seaosn[[Name]:[WHIP]], 7, FALSE),Rooke_Full_Seaosn[L],1)</f>
        <v>695</v>
      </c>
      <c r="I386" s="11">
        <f>_xlfn.RANK.EQ(VLOOKUP($A386,Rooke_Full_Seaosn[[Name]:[WHIP]], 8, FALSE),Rooke_Full_Seaosn[SV],0)</f>
        <v>44</v>
      </c>
      <c r="J386" s="11">
        <f>_xlfn.RANK.EQ(VLOOKUP($A386,Rooke_Full_Seaosn[[Name]:[WHIP]], 9, FALSE),Rooke_Full_Seaosn[IP],0)</f>
        <v>747</v>
      </c>
      <c r="K386" s="5">
        <f>_xlfn.RANK.EQ(VLOOKUP($A386,Rooke_Full_Seaosn[[Name]:[WHIP]], 10, FALSE),Rooke_Full_Seaosn[SO],0)</f>
        <v>1072</v>
      </c>
      <c r="L386" s="5">
        <f>_xlfn.RANK.EQ(VLOOKUP($A386,Rooke_Full_Seaosn[[Name]:[WHIP]], 11, FALSE),Rooke_Full_Seaosn[K/9],0)</f>
        <v>1309</v>
      </c>
      <c r="M386" s="5">
        <f>_xlfn.RANK.EQ(VLOOKUP($A386,Rooke_Full_Seaosn[[Name]:[WHIP]], 12, FALSE),Rooke_Full_Seaosn[BB/9],1)</f>
        <v>748</v>
      </c>
      <c r="N386" s="11">
        <f>_xlfn.RANK.EQ(VLOOKUP($A386,Rooke_Full_Seaosn[[Name]:[WHIP]], 13, FALSE),Rooke_Full_Seaosn[HR/9],1)</f>
        <v>36</v>
      </c>
      <c r="O386" s="5">
        <f>_xlfn.RANK.EQ(VLOOKUP($A386,Rooke_Full_Seaosn[[Name]:[WHIP]], 14, FALSE),Rooke_Full_Seaosn[AVG],1)</f>
        <v>98</v>
      </c>
      <c r="P386" s="11">
        <f>_xlfn.RANK.EQ(VLOOKUP($A386,Rooke_Full_Seaosn[[Name]:[WHIP]], 15, FALSE),Rooke_Full_Seaosn[BABIP],1)</f>
        <v>68</v>
      </c>
      <c r="Q386" s="5">
        <f>_xlfn.RANK.EQ(VLOOKUP($A386,Rooke_Full_Seaosn[[Name]:[WHIP]], 16, FALSE),Rooke_Full_Seaosn[ERA],1)</f>
        <v>77</v>
      </c>
      <c r="R386" s="11">
        <f>_xlfn.RANK.EQ(VLOOKUP($A386,Rooke_Full_Seaosn[[Name]:[WHIP]], 17, FALSE),Rooke_Full_Seaosn[FIP],1)</f>
        <v>66</v>
      </c>
      <c r="S386" s="5">
        <f>_xlfn.RANK.EQ(VLOOKUP($A386,Rooke_Full_Seaosn[[Name]:[WHIP]], 18,FALSE),Rooke_Full_Seaosn[WAR],0)</f>
        <v>404</v>
      </c>
      <c r="T386" s="5">
        <f>_xlfn.RANK.EQ(VLOOKUP($A386,Rooke_Full_Seaosn[[Name]:[WHIP]], 19, FALSE),Rooke_Full_Seaosn[WAR/162],0)</f>
        <v>554</v>
      </c>
      <c r="U386" s="5">
        <f>_xlfn.RANK.EQ(VLOOKUP($A386,Rooke_Full_Seaosn[[Name]:[WHIP]], 20, FALSE),Rooke_Full_Seaosn[WHIP],1)</f>
        <v>156</v>
      </c>
      <c r="V3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420.01568839767981</v>
      </c>
    </row>
    <row r="387" spans="1:22" x14ac:dyDescent="0.45">
      <c r="A387" s="11" t="s">
        <v>1318</v>
      </c>
      <c r="B387" s="11">
        <v>1932</v>
      </c>
      <c r="C387" s="11" t="str">
        <f>VLOOKUP(Table10[[#This Row],[Name]], Rooke_Full_Seaosn[[Name]:[Team]], 2, FALSE)</f>
        <v>PHI</v>
      </c>
      <c r="D387" s="11">
        <v>19</v>
      </c>
      <c r="E387" s="11">
        <v>11</v>
      </c>
      <c r="F387" s="12">
        <v>0.57894736842105265</v>
      </c>
      <c r="G387" s="5">
        <f>_xlfn.RANK.EQ(VLOOKUP($A387,Rooke_Full_Seaosn[[Name]:[WHIP]], 6, FALSE),Rooke_Full_Seaosn[W],0)</f>
        <v>244</v>
      </c>
      <c r="H387" s="5">
        <f>_xlfn.RANK.EQ(VLOOKUP($A387,Rooke_Full_Seaosn[[Name]:[WHIP]], 7, FALSE),Rooke_Full_Seaosn[L],1)</f>
        <v>1621</v>
      </c>
      <c r="I387" s="11">
        <f>_xlfn.RANK.EQ(VLOOKUP($A387,Rooke_Full_Seaosn[[Name]:[WHIP]], 8, FALSE),Rooke_Full_Seaosn[SV],0)</f>
        <v>225</v>
      </c>
      <c r="J387" s="11">
        <f>_xlfn.RANK.EQ(VLOOKUP($A387,Rooke_Full_Seaosn[[Name]:[WHIP]], 9, FALSE),Rooke_Full_Seaosn[IP],0)</f>
        <v>67</v>
      </c>
      <c r="K387" s="5">
        <f>_xlfn.RANK.EQ(VLOOKUP($A387,Rooke_Full_Seaosn[[Name]:[WHIP]], 10, FALSE),Rooke_Full_Seaosn[SO],0)</f>
        <v>451</v>
      </c>
      <c r="L387" s="5">
        <f>_xlfn.RANK.EQ(VLOOKUP($A387,Rooke_Full_Seaosn[[Name]:[WHIP]], 11, FALSE),Rooke_Full_Seaosn[K/9],0)</f>
        <v>1430</v>
      </c>
      <c r="M387" s="5">
        <f>_xlfn.RANK.EQ(VLOOKUP($A387,Rooke_Full_Seaosn[[Name]:[WHIP]], 12, FALSE),Rooke_Full_Seaosn[BB/9],1)</f>
        <v>166</v>
      </c>
      <c r="N387" s="11">
        <f>_xlfn.RANK.EQ(VLOOKUP($A387,Rooke_Full_Seaosn[[Name]:[WHIP]], 13, FALSE),Rooke_Full_Seaosn[HR/9],1)</f>
        <v>487</v>
      </c>
      <c r="O387" s="5">
        <f>_xlfn.RANK.EQ(VLOOKUP($A387,Rooke_Full_Seaosn[[Name]:[WHIP]], 14, FALSE),Rooke_Full_Seaosn[AVG],1)</f>
        <v>1133</v>
      </c>
      <c r="P387" s="11">
        <f>_xlfn.RANK.EQ(VLOOKUP($A387,Rooke_Full_Seaosn[[Name]:[WHIP]], 15, FALSE),Rooke_Full_Seaosn[BABIP],1)</f>
        <v>886</v>
      </c>
      <c r="Q387" s="5">
        <f>_xlfn.RANK.EQ(VLOOKUP($A387,Rooke_Full_Seaosn[[Name]:[WHIP]], 16, FALSE),Rooke_Full_Seaosn[ERA],1)</f>
        <v>728</v>
      </c>
      <c r="R387" s="11">
        <f>_xlfn.RANK.EQ(VLOOKUP($A387,Rooke_Full_Seaosn[[Name]:[WHIP]], 17, FALSE),Rooke_Full_Seaosn[FIP],1)</f>
        <v>562</v>
      </c>
      <c r="S387" s="5">
        <f>_xlfn.RANK.EQ(VLOOKUP($A387,Rooke_Full_Seaosn[[Name]:[WHIP]], 18,FALSE),Rooke_Full_Seaosn[WAR],0)</f>
        <v>43</v>
      </c>
      <c r="T387" s="5">
        <f>_xlfn.RANK.EQ(VLOOKUP($A387,Rooke_Full_Seaosn[[Name]:[WHIP]], 19, FALSE),Rooke_Full_Seaosn[WAR/162],0)</f>
        <v>189</v>
      </c>
      <c r="U387" s="5">
        <f>_xlfn.RANK.EQ(VLOOKUP($A387,Rooke_Full_Seaosn[[Name]:[WHIP]], 20, FALSE),Rooke_Full_Seaosn[WHIP],1)</f>
        <v>609</v>
      </c>
      <c r="V3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420.50410038696918</v>
      </c>
    </row>
    <row r="388" spans="1:22" x14ac:dyDescent="0.45">
      <c r="A388" s="11" t="s">
        <v>578</v>
      </c>
      <c r="B388" s="11">
        <v>2021</v>
      </c>
      <c r="C388" s="11" t="str">
        <f>VLOOKUP(Table10[[#This Row],[Name]], Rooke_Full_Seaosn[[Name]:[Team]], 2, FALSE)</f>
        <v>DET</v>
      </c>
      <c r="D388" s="11">
        <v>15</v>
      </c>
      <c r="E388" s="11">
        <v>15</v>
      </c>
      <c r="F388" s="12">
        <v>1</v>
      </c>
      <c r="G388" s="5">
        <f>_xlfn.RANK.EQ(VLOOKUP($A388,Rooke_Full_Seaosn[[Name]:[WHIP]], 6, FALSE),Rooke_Full_Seaosn[W],0)</f>
        <v>503</v>
      </c>
      <c r="H388" s="5">
        <f>_xlfn.RANK.EQ(VLOOKUP($A388,Rooke_Full_Seaosn[[Name]:[WHIP]], 7, FALSE),Rooke_Full_Seaosn[L],1)</f>
        <v>1442</v>
      </c>
      <c r="I388" s="11">
        <f>_xlfn.RANK.EQ(VLOOKUP($A388,Rooke_Full_Seaosn[[Name]:[WHIP]], 8, FALSE),Rooke_Full_Seaosn[SV],0)</f>
        <v>225</v>
      </c>
      <c r="J388" s="11">
        <f>_xlfn.RANK.EQ(VLOOKUP($A388,Rooke_Full_Seaosn[[Name]:[WHIP]], 9, FALSE),Rooke_Full_Seaosn[IP],0)</f>
        <v>494</v>
      </c>
      <c r="K388" s="5">
        <f>_xlfn.RANK.EQ(VLOOKUP($A388,Rooke_Full_Seaosn[[Name]:[WHIP]], 10, FALSE),Rooke_Full_Seaosn[SO],0)</f>
        <v>53</v>
      </c>
      <c r="L388" s="5">
        <f>_xlfn.RANK.EQ(VLOOKUP($A388,Rooke_Full_Seaosn[[Name]:[WHIP]], 11, FALSE),Rooke_Full_Seaosn[K/9],0)</f>
        <v>46</v>
      </c>
      <c r="M388" s="5">
        <f>_xlfn.RANK.EQ(VLOOKUP($A388,Rooke_Full_Seaosn[[Name]:[WHIP]], 12, FALSE),Rooke_Full_Seaosn[BB/9],1)</f>
        <v>451</v>
      </c>
      <c r="N388" s="11">
        <f>_xlfn.RANK.EQ(VLOOKUP($A388,Rooke_Full_Seaosn[[Name]:[WHIP]], 13, FALSE),Rooke_Full_Seaosn[HR/9],1)</f>
        <v>1656</v>
      </c>
      <c r="O388" s="5">
        <f>_xlfn.RANK.EQ(VLOOKUP($A388,Rooke_Full_Seaosn[[Name]:[WHIP]], 14, FALSE),Rooke_Full_Seaosn[AVG],1)</f>
        <v>460</v>
      </c>
      <c r="P388" s="11">
        <f>_xlfn.RANK.EQ(VLOOKUP($A388,Rooke_Full_Seaosn[[Name]:[WHIP]], 15, FALSE),Rooke_Full_Seaosn[BABIP],1)</f>
        <v>623</v>
      </c>
      <c r="Q388" s="5">
        <f>_xlfn.RANK.EQ(VLOOKUP($A388,Rooke_Full_Seaosn[[Name]:[WHIP]], 16, FALSE),Rooke_Full_Seaosn[ERA],1)</f>
        <v>981</v>
      </c>
      <c r="R388" s="11">
        <f>_xlfn.RANK.EQ(VLOOKUP($A388,Rooke_Full_Seaosn[[Name]:[WHIP]], 17, FALSE),Rooke_Full_Seaosn[FIP],1)</f>
        <v>1390</v>
      </c>
      <c r="S388" s="5">
        <f>_xlfn.RANK.EQ(VLOOKUP($A388,Rooke_Full_Seaosn[[Name]:[WHIP]], 18,FALSE),Rooke_Full_Seaosn[WAR],0)</f>
        <v>1082</v>
      </c>
      <c r="T388" s="5">
        <f>_xlfn.RANK.EQ(VLOOKUP($A388,Rooke_Full_Seaosn[[Name]:[WHIP]], 19, FALSE),Rooke_Full_Seaosn[WAR/162],0)</f>
        <v>1323</v>
      </c>
      <c r="U388" s="5">
        <f>_xlfn.RANK.EQ(VLOOKUP($A388,Rooke_Full_Seaosn[[Name]:[WHIP]], 20, FALSE),Rooke_Full_Seaosn[WHIP],1)</f>
        <v>347</v>
      </c>
      <c r="V3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421.91861880307158</v>
      </c>
    </row>
    <row r="389" spans="1:22" x14ac:dyDescent="0.45">
      <c r="A389" s="11" t="s">
        <v>1432</v>
      </c>
      <c r="B389" s="11">
        <v>2018</v>
      </c>
      <c r="C389" s="11" t="str">
        <f>VLOOKUP(Table10[[#This Row],[Name]], Rooke_Full_Seaosn[[Name]:[Team]], 2, FALSE)</f>
        <v>MIA</v>
      </c>
      <c r="D389" s="11">
        <v>17</v>
      </c>
      <c r="E389" s="11">
        <v>17</v>
      </c>
      <c r="F389" s="12">
        <v>1</v>
      </c>
      <c r="G389" s="5">
        <f>_xlfn.RANK.EQ(VLOOKUP($A389,Rooke_Full_Seaosn[[Name]:[WHIP]], 6, FALSE),Rooke_Full_Seaosn[W],0)</f>
        <v>889</v>
      </c>
      <c r="H389" s="5">
        <f>_xlfn.RANK.EQ(VLOOKUP($A389,Rooke_Full_Seaosn[[Name]:[WHIP]], 7, FALSE),Rooke_Full_Seaosn[L],1)</f>
        <v>695</v>
      </c>
      <c r="I389" s="11">
        <f>_xlfn.RANK.EQ(VLOOKUP($A389,Rooke_Full_Seaosn[[Name]:[WHIP]], 8, FALSE),Rooke_Full_Seaosn[SV],0)</f>
        <v>225</v>
      </c>
      <c r="J389" s="11">
        <f>_xlfn.RANK.EQ(VLOOKUP($A389,Rooke_Full_Seaosn[[Name]:[WHIP]], 9, FALSE),Rooke_Full_Seaosn[IP],0)</f>
        <v>1153</v>
      </c>
      <c r="K389" s="5">
        <f>_xlfn.RANK.EQ(VLOOKUP($A389,Rooke_Full_Seaosn[[Name]:[WHIP]], 10, FALSE),Rooke_Full_Seaosn[SO],0)</f>
        <v>433</v>
      </c>
      <c r="L389" s="5">
        <f>_xlfn.RANK.EQ(VLOOKUP($A389,Rooke_Full_Seaosn[[Name]:[WHIP]], 11, FALSE),Rooke_Full_Seaosn[K/9],0)</f>
        <v>31</v>
      </c>
      <c r="M389" s="5">
        <f>_xlfn.RANK.EQ(VLOOKUP($A389,Rooke_Full_Seaosn[[Name]:[WHIP]], 12, FALSE),Rooke_Full_Seaosn[BB/9],1)</f>
        <v>1126</v>
      </c>
      <c r="N389" s="11">
        <f>_xlfn.RANK.EQ(VLOOKUP($A389,Rooke_Full_Seaosn[[Name]:[WHIP]], 13, FALSE),Rooke_Full_Seaosn[HR/9],1)</f>
        <v>1220</v>
      </c>
      <c r="O389" s="5">
        <f>_xlfn.RANK.EQ(VLOOKUP($A389,Rooke_Full_Seaosn[[Name]:[WHIP]], 14, FALSE),Rooke_Full_Seaosn[AVG],1)</f>
        <v>135</v>
      </c>
      <c r="P389" s="11">
        <f>_xlfn.RANK.EQ(VLOOKUP($A389,Rooke_Full_Seaosn[[Name]:[WHIP]], 15, FALSE),Rooke_Full_Seaosn[BABIP],1)</f>
        <v>674</v>
      </c>
      <c r="Q389" s="5">
        <f>_xlfn.RANK.EQ(VLOOKUP($A389,Rooke_Full_Seaosn[[Name]:[WHIP]], 16, FALSE),Rooke_Full_Seaosn[ERA],1)</f>
        <v>869</v>
      </c>
      <c r="R389" s="11">
        <f>_xlfn.RANK.EQ(VLOOKUP($A389,Rooke_Full_Seaosn[[Name]:[WHIP]], 17, FALSE),Rooke_Full_Seaosn[FIP],1)</f>
        <v>616</v>
      </c>
      <c r="S389" s="5">
        <f>_xlfn.RANK.EQ(VLOOKUP($A389,Rooke_Full_Seaosn[[Name]:[WHIP]], 18,FALSE),Rooke_Full_Seaosn[WAR],0)</f>
        <v>760</v>
      </c>
      <c r="T389" s="5">
        <f>_xlfn.RANK.EQ(VLOOKUP($A389,Rooke_Full_Seaosn[[Name]:[WHIP]], 19, FALSE),Rooke_Full_Seaosn[WAR/162],0)</f>
        <v>596</v>
      </c>
      <c r="U389" s="5">
        <f>_xlfn.RANK.EQ(VLOOKUP($A389,Rooke_Full_Seaosn[[Name]:[WHIP]], 20, FALSE),Rooke_Full_Seaosn[WHIP],1)</f>
        <v>361</v>
      </c>
      <c r="V3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422.0068636447819</v>
      </c>
    </row>
    <row r="390" spans="1:22" x14ac:dyDescent="0.45">
      <c r="A390" s="11" t="s">
        <v>439</v>
      </c>
      <c r="B390" s="11">
        <v>2022</v>
      </c>
      <c r="C390" s="11" t="str">
        <f>VLOOKUP(Table10[[#This Row],[Name]], Rooke_Full_Seaosn[[Name]:[Team]], 2, FALSE)</f>
        <v>ATL</v>
      </c>
      <c r="D390" s="11">
        <v>14</v>
      </c>
      <c r="E390" s="11">
        <v>14</v>
      </c>
      <c r="F390" s="12">
        <v>1</v>
      </c>
      <c r="G390" s="5">
        <f>_xlfn.RANK.EQ(VLOOKUP($A390,Rooke_Full_Seaosn[[Name]:[WHIP]], 6, FALSE),Rooke_Full_Seaosn[W],0)</f>
        <v>1465</v>
      </c>
      <c r="H390" s="5">
        <f>_xlfn.RANK.EQ(VLOOKUP($A390,Rooke_Full_Seaosn[[Name]:[WHIP]], 7, FALSE),Rooke_Full_Seaosn[L],1)</f>
        <v>298</v>
      </c>
      <c r="I390" s="11">
        <f>_xlfn.RANK.EQ(VLOOKUP($A390,Rooke_Full_Seaosn[[Name]:[WHIP]], 8, FALSE),Rooke_Full_Seaosn[SV],0)</f>
        <v>225</v>
      </c>
      <c r="J390" s="11">
        <f>_xlfn.RANK.EQ(VLOOKUP($A390,Rooke_Full_Seaosn[[Name]:[WHIP]], 9, FALSE),Rooke_Full_Seaosn[IP],0)</f>
        <v>1570</v>
      </c>
      <c r="K390" s="5">
        <f>_xlfn.RANK.EQ(VLOOKUP($A390,Rooke_Full_Seaosn[[Name]:[WHIP]], 10, FALSE),Rooke_Full_Seaosn[SO],0)</f>
        <v>1140</v>
      </c>
      <c r="L390" s="5">
        <f>_xlfn.RANK.EQ(VLOOKUP($A390,Rooke_Full_Seaosn[[Name]:[WHIP]], 11, FALSE),Rooke_Full_Seaosn[K/9],0)</f>
        <v>240</v>
      </c>
      <c r="M390" s="5">
        <f>_xlfn.RANK.EQ(VLOOKUP($A390,Rooke_Full_Seaosn[[Name]:[WHIP]], 12, FALSE),Rooke_Full_Seaosn[BB/9],1)</f>
        <v>1198</v>
      </c>
      <c r="N390" s="11">
        <f>_xlfn.RANK.EQ(VLOOKUP($A390,Rooke_Full_Seaosn[[Name]:[WHIP]], 13, FALSE),Rooke_Full_Seaosn[HR/9],1)</f>
        <v>600</v>
      </c>
      <c r="O390" s="5">
        <f>_xlfn.RANK.EQ(VLOOKUP($A390,Rooke_Full_Seaosn[[Name]:[WHIP]], 14, FALSE),Rooke_Full_Seaosn[AVG],1)</f>
        <v>76</v>
      </c>
      <c r="P390" s="11">
        <f>_xlfn.RANK.EQ(VLOOKUP($A390,Rooke_Full_Seaosn[[Name]:[WHIP]], 15, FALSE),Rooke_Full_Seaosn[BABIP],1)</f>
        <v>190</v>
      </c>
      <c r="Q390" s="5">
        <f>_xlfn.RANK.EQ(VLOOKUP($A390,Rooke_Full_Seaosn[[Name]:[WHIP]], 16, FALSE),Rooke_Full_Seaosn[ERA],1)</f>
        <v>134</v>
      </c>
      <c r="R390" s="11">
        <f>_xlfn.RANK.EQ(VLOOKUP($A390,Rooke_Full_Seaosn[[Name]:[WHIP]], 17, FALSE),Rooke_Full_Seaosn[FIP],1)</f>
        <v>500</v>
      </c>
      <c r="S390" s="5">
        <f>_xlfn.RANK.EQ(VLOOKUP($A390,Rooke_Full_Seaosn[[Name]:[WHIP]], 18,FALSE),Rooke_Full_Seaosn[WAR],0)</f>
        <v>1064</v>
      </c>
      <c r="T390" s="5">
        <f>_xlfn.RANK.EQ(VLOOKUP($A390,Rooke_Full_Seaosn[[Name]:[WHIP]], 19, FALSE),Rooke_Full_Seaosn[WAR/162],0)</f>
        <v>485</v>
      </c>
      <c r="U390" s="5">
        <f>_xlfn.RANK.EQ(VLOOKUP($A390,Rooke_Full_Seaosn[[Name]:[WHIP]], 20, FALSE),Rooke_Full_Seaosn[WHIP],1)</f>
        <v>239</v>
      </c>
      <c r="V3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422.14596820033444</v>
      </c>
    </row>
    <row r="391" spans="1:22" x14ac:dyDescent="0.45">
      <c r="A391" s="11" t="s">
        <v>1164</v>
      </c>
      <c r="B391" s="11">
        <v>1951</v>
      </c>
      <c r="C391" s="11" t="str">
        <f>VLOOKUP(Table10[[#This Row],[Name]], Rooke_Full_Seaosn[[Name]:[Team]], 2, FALSE)</f>
        <v>NYG</v>
      </c>
      <c r="D391" s="11">
        <v>32</v>
      </c>
      <c r="E391" s="11">
        <v>21</v>
      </c>
      <c r="F391" s="12">
        <v>0.65625</v>
      </c>
      <c r="G391" s="5">
        <f>_xlfn.RANK.EQ(VLOOKUP($A391,Rooke_Full_Seaosn[[Name]:[WHIP]], 6, FALSE),Rooke_Full_Seaosn[W],0)</f>
        <v>889</v>
      </c>
      <c r="H391" s="5">
        <f>_xlfn.RANK.EQ(VLOOKUP($A391,Rooke_Full_Seaosn[[Name]:[WHIP]], 7, FALSE),Rooke_Full_Seaosn[L],1)</f>
        <v>7</v>
      </c>
      <c r="I391" s="11">
        <f>_xlfn.RANK.EQ(VLOOKUP($A391,Rooke_Full_Seaosn[[Name]:[WHIP]], 8, FALSE),Rooke_Full_Seaosn[SV],0)</f>
        <v>94</v>
      </c>
      <c r="J391" s="11">
        <f>_xlfn.RANK.EQ(VLOOKUP($A391,Rooke_Full_Seaosn[[Name]:[WHIP]], 9, FALSE),Rooke_Full_Seaosn[IP],0)</f>
        <v>1425</v>
      </c>
      <c r="K391" s="5">
        <f>_xlfn.RANK.EQ(VLOOKUP($A391,Rooke_Full_Seaosn[[Name]:[WHIP]], 10, FALSE),Rooke_Full_Seaosn[SO],0)</f>
        <v>1484</v>
      </c>
      <c r="L391" s="5">
        <f>_xlfn.RANK.EQ(VLOOKUP($A391,Rooke_Full_Seaosn[[Name]:[WHIP]], 11, FALSE),Rooke_Full_Seaosn[K/9],0)</f>
        <v>1115</v>
      </c>
      <c r="M391" s="5">
        <f>_xlfn.RANK.EQ(VLOOKUP($A391,Rooke_Full_Seaosn[[Name]:[WHIP]], 12, FALSE),Rooke_Full_Seaosn[BB/9],1)</f>
        <v>737</v>
      </c>
      <c r="N391" s="11">
        <f>_xlfn.RANK.EQ(VLOOKUP($A391,Rooke_Full_Seaosn[[Name]:[WHIP]], 13, FALSE),Rooke_Full_Seaosn[HR/9],1)</f>
        <v>1117</v>
      </c>
      <c r="O391" s="5">
        <f>_xlfn.RANK.EQ(VLOOKUP($A391,Rooke_Full_Seaosn[[Name]:[WHIP]], 14, FALSE),Rooke_Full_Seaosn[AVG],1)</f>
        <v>161</v>
      </c>
      <c r="P391" s="11">
        <f>_xlfn.RANK.EQ(VLOOKUP($A391,Rooke_Full_Seaosn[[Name]:[WHIP]], 15, FALSE),Rooke_Full_Seaosn[BABIP],1)</f>
        <v>40</v>
      </c>
      <c r="Q391" s="5">
        <f>_xlfn.RANK.EQ(VLOOKUP($A391,Rooke_Full_Seaosn[[Name]:[WHIP]], 16, FALSE),Rooke_Full_Seaosn[ERA],1)</f>
        <v>536</v>
      </c>
      <c r="R391" s="11">
        <f>_xlfn.RANK.EQ(VLOOKUP($A391,Rooke_Full_Seaosn[[Name]:[WHIP]], 17, FALSE),Rooke_Full_Seaosn[FIP],1)</f>
        <v>713</v>
      </c>
      <c r="S391" s="5">
        <f>_xlfn.RANK.EQ(VLOOKUP($A391,Rooke_Full_Seaosn[[Name]:[WHIP]], 18,FALSE),Rooke_Full_Seaosn[WAR],0)</f>
        <v>1177</v>
      </c>
      <c r="T391" s="5">
        <f>_xlfn.RANK.EQ(VLOOKUP($A391,Rooke_Full_Seaosn[[Name]:[WHIP]], 19, FALSE),Rooke_Full_Seaosn[WAR/162],0)</f>
        <v>1112</v>
      </c>
      <c r="U391" s="5">
        <f>_xlfn.RANK.EQ(VLOOKUP($A391,Rooke_Full_Seaosn[[Name]:[WHIP]], 20, FALSE),Rooke_Full_Seaosn[WHIP],1)</f>
        <v>210</v>
      </c>
      <c r="V3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422.20826122944129</v>
      </c>
    </row>
    <row r="392" spans="1:22" x14ac:dyDescent="0.45">
      <c r="A392" s="11" t="s">
        <v>914</v>
      </c>
      <c r="B392" s="11">
        <v>1938</v>
      </c>
      <c r="C392" s="11" t="str">
        <f>VLOOKUP(Table10[[#This Row],[Name]], Rooke_Full_Seaosn[[Name]:[Team]], 2, FALSE)</f>
        <v>PIT</v>
      </c>
      <c r="D392" s="11">
        <v>14</v>
      </c>
      <c r="E392" s="11">
        <v>8</v>
      </c>
      <c r="F392" s="12">
        <v>0.5714285714285714</v>
      </c>
      <c r="G392" s="5">
        <f>_xlfn.RANK.EQ(VLOOKUP($A392,Rooke_Full_Seaosn[[Name]:[WHIP]], 6, FALSE),Rooke_Full_Seaosn[W],0)</f>
        <v>174</v>
      </c>
      <c r="H392" s="5">
        <f>_xlfn.RANK.EQ(VLOOKUP($A392,Rooke_Full_Seaosn[[Name]:[WHIP]], 7, FALSE),Rooke_Full_Seaosn[L],1)</f>
        <v>492</v>
      </c>
      <c r="I392" s="11">
        <f>_xlfn.RANK.EQ(VLOOKUP($A392,Rooke_Full_Seaosn[[Name]:[WHIP]], 8, FALSE),Rooke_Full_Seaosn[SV],0)</f>
        <v>94</v>
      </c>
      <c r="J392" s="11">
        <f>_xlfn.RANK.EQ(VLOOKUP($A392,Rooke_Full_Seaosn[[Name]:[WHIP]], 9, FALSE),Rooke_Full_Seaosn[IP],0)</f>
        <v>397</v>
      </c>
      <c r="K392" s="5">
        <f>_xlfn.RANK.EQ(VLOOKUP($A392,Rooke_Full_Seaosn[[Name]:[WHIP]], 10, FALSE),Rooke_Full_Seaosn[SO],0)</f>
        <v>855</v>
      </c>
      <c r="L392" s="5">
        <f>_xlfn.RANK.EQ(VLOOKUP($A392,Rooke_Full_Seaosn[[Name]:[WHIP]], 11, FALSE),Rooke_Full_Seaosn[K/9],0)</f>
        <v>1475</v>
      </c>
      <c r="M392" s="5">
        <f>_xlfn.RANK.EQ(VLOOKUP($A392,Rooke_Full_Seaosn[[Name]:[WHIP]], 12, FALSE),Rooke_Full_Seaosn[BB/9],1)</f>
        <v>240</v>
      </c>
      <c r="N392" s="11">
        <f>_xlfn.RANK.EQ(VLOOKUP($A392,Rooke_Full_Seaosn[[Name]:[WHIP]], 13, FALSE),Rooke_Full_Seaosn[HR/9],1)</f>
        <v>230</v>
      </c>
      <c r="O392" s="5">
        <f>_xlfn.RANK.EQ(VLOOKUP($A392,Rooke_Full_Seaosn[[Name]:[WHIP]], 14, FALSE),Rooke_Full_Seaosn[AVG],1)</f>
        <v>628</v>
      </c>
      <c r="P392" s="11">
        <f>_xlfn.RANK.EQ(VLOOKUP($A392,Rooke_Full_Seaosn[[Name]:[WHIP]], 15, FALSE),Rooke_Full_Seaosn[BABIP],1)</f>
        <v>458</v>
      </c>
      <c r="Q392" s="5">
        <f>_xlfn.RANK.EQ(VLOOKUP($A392,Rooke_Full_Seaosn[[Name]:[WHIP]], 16, FALSE),Rooke_Full_Seaosn[ERA],1)</f>
        <v>211</v>
      </c>
      <c r="R392" s="11">
        <f>_xlfn.RANK.EQ(VLOOKUP($A392,Rooke_Full_Seaosn[[Name]:[WHIP]], 17, FALSE),Rooke_Full_Seaosn[FIP],1)</f>
        <v>470</v>
      </c>
      <c r="S392" s="5">
        <f>_xlfn.RANK.EQ(VLOOKUP($A392,Rooke_Full_Seaosn[[Name]:[WHIP]], 18,FALSE),Rooke_Full_Seaosn[WAR],0)</f>
        <v>322</v>
      </c>
      <c r="T392" s="5">
        <f>_xlfn.RANK.EQ(VLOOKUP($A392,Rooke_Full_Seaosn[[Name]:[WHIP]], 19, FALSE),Rooke_Full_Seaosn[WAR/162],0)</f>
        <v>541</v>
      </c>
      <c r="U392" s="5">
        <f>_xlfn.RANK.EQ(VLOOKUP($A392,Rooke_Full_Seaosn[[Name]:[WHIP]], 20, FALSE),Rooke_Full_Seaosn[WHIP],1)</f>
        <v>301</v>
      </c>
      <c r="V3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422.21586284602142</v>
      </c>
    </row>
    <row r="393" spans="1:22" x14ac:dyDescent="0.45">
      <c r="A393" s="11" t="s">
        <v>364</v>
      </c>
      <c r="B393" s="11">
        <v>2015</v>
      </c>
      <c r="C393" s="11" t="str">
        <f>VLOOKUP(Table10[[#This Row],[Name]], Rooke_Full_Seaosn[[Name]:[Team]], 2, FALSE)</f>
        <v>NYY</v>
      </c>
      <c r="D393" s="11">
        <v>13</v>
      </c>
      <c r="E393" s="11">
        <v>13</v>
      </c>
      <c r="F393" s="12">
        <v>1</v>
      </c>
      <c r="G393" s="5">
        <f>_xlfn.RANK.EQ(VLOOKUP($A393,Rooke_Full_Seaosn[[Name]:[WHIP]], 6, FALSE),Rooke_Full_Seaosn[W],0)</f>
        <v>889</v>
      </c>
      <c r="H393" s="5">
        <f>_xlfn.RANK.EQ(VLOOKUP($A393,Rooke_Full_Seaosn[[Name]:[WHIP]], 7, FALSE),Rooke_Full_Seaosn[L],1)</f>
        <v>147</v>
      </c>
      <c r="I393" s="11">
        <f>_xlfn.RANK.EQ(VLOOKUP($A393,Rooke_Full_Seaosn[[Name]:[WHIP]], 8, FALSE),Rooke_Full_Seaosn[SV],0)</f>
        <v>225</v>
      </c>
      <c r="J393" s="11">
        <f>_xlfn.RANK.EQ(VLOOKUP($A393,Rooke_Full_Seaosn[[Name]:[WHIP]], 9, FALSE),Rooke_Full_Seaosn[IP],0)</f>
        <v>1376</v>
      </c>
      <c r="K393" s="5">
        <f>_xlfn.RANK.EQ(VLOOKUP($A393,Rooke_Full_Seaosn[[Name]:[WHIP]], 10, FALSE),Rooke_Full_Seaosn[SO],0)</f>
        <v>898</v>
      </c>
      <c r="L393" s="5">
        <f>_xlfn.RANK.EQ(VLOOKUP($A393,Rooke_Full_Seaosn[[Name]:[WHIP]], 11, FALSE),Rooke_Full_Seaosn[K/9],0)</f>
        <v>211</v>
      </c>
      <c r="M393" s="5">
        <f>_xlfn.RANK.EQ(VLOOKUP($A393,Rooke_Full_Seaosn[[Name]:[WHIP]], 12, FALSE),Rooke_Full_Seaosn[BB/9],1)</f>
        <v>720</v>
      </c>
      <c r="N393" s="11">
        <f>_xlfn.RANK.EQ(VLOOKUP($A393,Rooke_Full_Seaosn[[Name]:[WHIP]], 13, FALSE),Rooke_Full_Seaosn[HR/9],1)</f>
        <v>1345</v>
      </c>
      <c r="O393" s="5">
        <f>_xlfn.RANK.EQ(VLOOKUP($A393,Rooke_Full_Seaosn[[Name]:[WHIP]], 14, FALSE),Rooke_Full_Seaosn[AVG],1)</f>
        <v>285</v>
      </c>
      <c r="P393" s="11">
        <f>_xlfn.RANK.EQ(VLOOKUP($A393,Rooke_Full_Seaosn[[Name]:[WHIP]], 15, FALSE),Rooke_Full_Seaosn[BABIP],1)</f>
        <v>450</v>
      </c>
      <c r="Q393" s="5">
        <f>_xlfn.RANK.EQ(VLOOKUP($A393,Rooke_Full_Seaosn[[Name]:[WHIP]], 16, FALSE),Rooke_Full_Seaosn[ERA],1)</f>
        <v>168</v>
      </c>
      <c r="R393" s="11">
        <f>_xlfn.RANK.EQ(VLOOKUP($A393,Rooke_Full_Seaosn[[Name]:[WHIP]], 17, FALSE),Rooke_Full_Seaosn[FIP],1)</f>
        <v>941</v>
      </c>
      <c r="S393" s="5">
        <f>_xlfn.RANK.EQ(VLOOKUP($A393,Rooke_Full_Seaosn[[Name]:[WHIP]], 18,FALSE),Rooke_Full_Seaosn[WAR],0)</f>
        <v>1100</v>
      </c>
      <c r="T393" s="5">
        <f>_xlfn.RANK.EQ(VLOOKUP($A393,Rooke_Full_Seaosn[[Name]:[WHIP]], 19, FALSE),Rooke_Full_Seaosn[WAR/162],0)</f>
        <v>762</v>
      </c>
      <c r="U393" s="5">
        <f>_xlfn.RANK.EQ(VLOOKUP($A393,Rooke_Full_Seaosn[[Name]:[WHIP]], 20, FALSE),Rooke_Full_Seaosn[WHIP],1)</f>
        <v>254</v>
      </c>
      <c r="V3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422.61469090580556</v>
      </c>
    </row>
    <row r="394" spans="1:22" x14ac:dyDescent="0.45">
      <c r="A394" s="11" t="s">
        <v>583</v>
      </c>
      <c r="B394" s="11">
        <v>2016</v>
      </c>
      <c r="C394" s="11" t="str">
        <f>VLOOKUP(Table10[[#This Row],[Name]], Rooke_Full_Seaosn[[Name]:[Team]], 2, FALSE)</f>
        <v>OAK</v>
      </c>
      <c r="D394" s="11">
        <v>15</v>
      </c>
      <c r="E394" s="11">
        <v>15</v>
      </c>
      <c r="F394" s="12">
        <v>1</v>
      </c>
      <c r="G394" s="5">
        <f>_xlfn.RANK.EQ(VLOOKUP($A394,Rooke_Full_Seaosn[[Name]:[WHIP]], 6, FALSE),Rooke_Full_Seaosn[W],0)</f>
        <v>610</v>
      </c>
      <c r="H394" s="5">
        <f>_xlfn.RANK.EQ(VLOOKUP($A394,Rooke_Full_Seaosn[[Name]:[WHIP]], 7, FALSE),Rooke_Full_Seaosn[L],1)</f>
        <v>1209</v>
      </c>
      <c r="I394" s="11">
        <f>_xlfn.RANK.EQ(VLOOKUP($A394,Rooke_Full_Seaosn[[Name]:[WHIP]], 8, FALSE),Rooke_Full_Seaosn[SV],0)</f>
        <v>225</v>
      </c>
      <c r="J394" s="11">
        <f>_xlfn.RANK.EQ(VLOOKUP($A394,Rooke_Full_Seaosn[[Name]:[WHIP]], 9, FALSE),Rooke_Full_Seaosn[IP],0)</f>
        <v>522</v>
      </c>
      <c r="K394" s="5">
        <f>_xlfn.RANK.EQ(VLOOKUP($A394,Rooke_Full_Seaosn[[Name]:[WHIP]], 10, FALSE),Rooke_Full_Seaosn[SO],0)</f>
        <v>194</v>
      </c>
      <c r="L394" s="5">
        <f>_xlfn.RANK.EQ(VLOOKUP($A394,Rooke_Full_Seaosn[[Name]:[WHIP]], 11, FALSE),Rooke_Full_Seaosn[K/9],0)</f>
        <v>252</v>
      </c>
      <c r="M394" s="5">
        <f>_xlfn.RANK.EQ(VLOOKUP($A394,Rooke_Full_Seaosn[[Name]:[WHIP]], 12, FALSE),Rooke_Full_Seaosn[BB/9],1)</f>
        <v>254</v>
      </c>
      <c r="N394" s="11">
        <f>_xlfn.RANK.EQ(VLOOKUP($A394,Rooke_Full_Seaosn[[Name]:[WHIP]], 13, FALSE),Rooke_Full_Seaosn[HR/9],1)</f>
        <v>1277</v>
      </c>
      <c r="O394" s="5">
        <f>_xlfn.RANK.EQ(VLOOKUP($A394,Rooke_Full_Seaosn[[Name]:[WHIP]], 14, FALSE),Rooke_Full_Seaosn[AVG],1)</f>
        <v>577</v>
      </c>
      <c r="P394" s="11">
        <f>_xlfn.RANK.EQ(VLOOKUP($A394,Rooke_Full_Seaosn[[Name]:[WHIP]], 15, FALSE),Rooke_Full_Seaosn[BABIP],1)</f>
        <v>881</v>
      </c>
      <c r="Q394" s="5">
        <f>_xlfn.RANK.EQ(VLOOKUP($A394,Rooke_Full_Seaosn[[Name]:[WHIP]], 16, FALSE),Rooke_Full_Seaosn[ERA],1)</f>
        <v>679</v>
      </c>
      <c r="R394" s="11">
        <f>_xlfn.RANK.EQ(VLOOKUP($A394,Rooke_Full_Seaosn[[Name]:[WHIP]], 17, FALSE),Rooke_Full_Seaosn[FIP],1)</f>
        <v>716</v>
      </c>
      <c r="S394" s="5">
        <f>_xlfn.RANK.EQ(VLOOKUP($A394,Rooke_Full_Seaosn[[Name]:[WHIP]], 18,FALSE),Rooke_Full_Seaosn[WAR],0)</f>
        <v>381</v>
      </c>
      <c r="T394" s="5">
        <f>_xlfn.RANK.EQ(VLOOKUP($A394,Rooke_Full_Seaosn[[Name]:[WHIP]], 19, FALSE),Rooke_Full_Seaosn[WAR/162],0)</f>
        <v>481</v>
      </c>
      <c r="U394" s="5">
        <f>_xlfn.RANK.EQ(VLOOKUP($A394,Rooke_Full_Seaosn[[Name]:[WHIP]], 20, FALSE),Rooke_Full_Seaosn[WHIP],1)</f>
        <v>280</v>
      </c>
      <c r="V3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423.16192041692238</v>
      </c>
    </row>
    <row r="395" spans="1:22" x14ac:dyDescent="0.45">
      <c r="A395" s="11" t="s">
        <v>950</v>
      </c>
      <c r="B395" s="11">
        <v>1981</v>
      </c>
      <c r="C395" s="11" t="str">
        <f>VLOOKUP(Table10[[#This Row],[Name]], Rooke_Full_Seaosn[[Name]:[Team]], 2, FALSE)</f>
        <v>BOS</v>
      </c>
      <c r="D395" s="11">
        <v>33</v>
      </c>
      <c r="E395" s="11">
        <v>17</v>
      </c>
      <c r="F395" s="12">
        <v>0.51515151515151514</v>
      </c>
      <c r="G395" s="5">
        <f>_xlfn.RANK.EQ(VLOOKUP($A395,Rooke_Full_Seaosn[[Name]:[WHIP]], 6, FALSE),Rooke_Full_Seaosn[W],0)</f>
        <v>735</v>
      </c>
      <c r="H395" s="5">
        <f>_xlfn.RANK.EQ(VLOOKUP($A395,Rooke_Full_Seaosn[[Name]:[WHIP]], 7, FALSE),Rooke_Full_Seaosn[L],1)</f>
        <v>45</v>
      </c>
      <c r="I395" s="11">
        <f>_xlfn.RANK.EQ(VLOOKUP($A395,Rooke_Full_Seaosn[[Name]:[WHIP]], 8, FALSE),Rooke_Full_Seaosn[SV],0)</f>
        <v>225</v>
      </c>
      <c r="J395" s="11">
        <f>_xlfn.RANK.EQ(VLOOKUP($A395,Rooke_Full_Seaosn[[Name]:[WHIP]], 9, FALSE),Rooke_Full_Seaosn[IP],0)</f>
        <v>1322</v>
      </c>
      <c r="K395" s="5">
        <f>_xlfn.RANK.EQ(VLOOKUP($A395,Rooke_Full_Seaosn[[Name]:[WHIP]], 10, FALSE),Rooke_Full_Seaosn[SO],0)</f>
        <v>1526</v>
      </c>
      <c r="L395" s="5">
        <f>_xlfn.RANK.EQ(VLOOKUP($A395,Rooke_Full_Seaosn[[Name]:[WHIP]], 11, FALSE),Rooke_Full_Seaosn[K/9],0)</f>
        <v>1327</v>
      </c>
      <c r="M395" s="5">
        <f>_xlfn.RANK.EQ(VLOOKUP($A395,Rooke_Full_Seaosn[[Name]:[WHIP]], 12, FALSE),Rooke_Full_Seaosn[BB/9],1)</f>
        <v>869</v>
      </c>
      <c r="N395" s="11">
        <f>_xlfn.RANK.EQ(VLOOKUP($A395,Rooke_Full_Seaosn[[Name]:[WHIP]], 13, FALSE),Rooke_Full_Seaosn[HR/9],1)</f>
        <v>776</v>
      </c>
      <c r="O395" s="5">
        <f>_xlfn.RANK.EQ(VLOOKUP($A395,Rooke_Full_Seaosn[[Name]:[WHIP]], 14, FALSE),Rooke_Full_Seaosn[AVG],1)</f>
        <v>86</v>
      </c>
      <c r="P395" s="11">
        <f>_xlfn.RANK.EQ(VLOOKUP($A395,Rooke_Full_Seaosn[[Name]:[WHIP]], 15, FALSE),Rooke_Full_Seaosn[BABIP],1)</f>
        <v>15</v>
      </c>
      <c r="Q395" s="5">
        <f>_xlfn.RANK.EQ(VLOOKUP($A395,Rooke_Full_Seaosn[[Name]:[WHIP]], 16, FALSE),Rooke_Full_Seaosn[ERA],1)</f>
        <v>259</v>
      </c>
      <c r="R395" s="11">
        <f>_xlfn.RANK.EQ(VLOOKUP($A395,Rooke_Full_Seaosn[[Name]:[WHIP]], 17, FALSE),Rooke_Full_Seaosn[FIP],1)</f>
        <v>779</v>
      </c>
      <c r="S395" s="5">
        <f>_xlfn.RANK.EQ(VLOOKUP($A395,Rooke_Full_Seaosn[[Name]:[WHIP]], 18,FALSE),Rooke_Full_Seaosn[WAR],0)</f>
        <v>1234</v>
      </c>
      <c r="T395" s="5">
        <f>_xlfn.RANK.EQ(VLOOKUP($A395,Rooke_Full_Seaosn[[Name]:[WHIP]], 19, FALSE),Rooke_Full_Seaosn[WAR/162],0)</f>
        <v>945</v>
      </c>
      <c r="U395" s="5">
        <f>_xlfn.RANK.EQ(VLOOKUP($A395,Rooke_Full_Seaosn[[Name]:[WHIP]], 20, FALSE),Rooke_Full_Seaosn[WHIP],1)</f>
        <v>122</v>
      </c>
      <c r="V3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423.23834745041154</v>
      </c>
    </row>
    <row r="396" spans="1:22" x14ac:dyDescent="0.45">
      <c r="A396" s="11" t="s">
        <v>321</v>
      </c>
      <c r="B396" s="11">
        <v>1965</v>
      </c>
      <c r="C396" s="11" t="str">
        <f>VLOOKUP(Table10[[#This Row],[Name]], Rooke_Full_Seaosn[[Name]:[Team]], 2, FALSE)</f>
        <v>MIN</v>
      </c>
      <c r="D396" s="11">
        <v>34</v>
      </c>
      <c r="E396" s="11">
        <v>25</v>
      </c>
      <c r="F396" s="12">
        <v>0.73529411764705888</v>
      </c>
      <c r="G396" s="5">
        <f>_xlfn.RANK.EQ(VLOOKUP($A396,Rooke_Full_Seaosn[[Name]:[WHIP]], 6, FALSE),Rooke_Full_Seaosn[W],0)</f>
        <v>889</v>
      </c>
      <c r="H396" s="5">
        <f>_xlfn.RANK.EQ(VLOOKUP($A396,Rooke_Full_Seaosn[[Name]:[WHIP]], 7, FALSE),Rooke_Full_Seaosn[L],1)</f>
        <v>298</v>
      </c>
      <c r="I396" s="11">
        <f>_xlfn.RANK.EQ(VLOOKUP($A396,Rooke_Full_Seaosn[[Name]:[WHIP]], 8, FALSE),Rooke_Full_Seaosn[SV],0)</f>
        <v>44</v>
      </c>
      <c r="J396" s="11">
        <f>_xlfn.RANK.EQ(VLOOKUP($A396,Rooke_Full_Seaosn[[Name]:[WHIP]], 9, FALSE),Rooke_Full_Seaosn[IP],0)</f>
        <v>1164</v>
      </c>
      <c r="K396" s="5">
        <f>_xlfn.RANK.EQ(VLOOKUP($A396,Rooke_Full_Seaosn[[Name]:[WHIP]], 10, FALSE),Rooke_Full_Seaosn[SO],0)</f>
        <v>810</v>
      </c>
      <c r="L396" s="5">
        <f>_xlfn.RANK.EQ(VLOOKUP($A396,Rooke_Full_Seaosn[[Name]:[WHIP]], 11, FALSE),Rooke_Full_Seaosn[K/9],0)</f>
        <v>359</v>
      </c>
      <c r="M396" s="5">
        <f>_xlfn.RANK.EQ(VLOOKUP($A396,Rooke_Full_Seaosn[[Name]:[WHIP]], 12, FALSE),Rooke_Full_Seaosn[BB/9],1)</f>
        <v>230</v>
      </c>
      <c r="N396" s="11">
        <f>_xlfn.RANK.EQ(VLOOKUP($A396,Rooke_Full_Seaosn[[Name]:[WHIP]], 13, FALSE),Rooke_Full_Seaosn[HR/9],1)</f>
        <v>1333</v>
      </c>
      <c r="O396" s="5">
        <f>_xlfn.RANK.EQ(VLOOKUP($A396,Rooke_Full_Seaosn[[Name]:[WHIP]], 14, FALSE),Rooke_Full_Seaosn[AVG],1)</f>
        <v>346</v>
      </c>
      <c r="P396" s="11">
        <f>_xlfn.RANK.EQ(VLOOKUP($A396,Rooke_Full_Seaosn[[Name]:[WHIP]], 15, FALSE),Rooke_Full_Seaosn[BABIP],1)</f>
        <v>363</v>
      </c>
      <c r="Q396" s="5">
        <f>_xlfn.RANK.EQ(VLOOKUP($A396,Rooke_Full_Seaosn[[Name]:[WHIP]], 16, FALSE),Rooke_Full_Seaosn[ERA],1)</f>
        <v>273</v>
      </c>
      <c r="R396" s="11">
        <f>_xlfn.RANK.EQ(VLOOKUP($A396,Rooke_Full_Seaosn[[Name]:[WHIP]], 17, FALSE),Rooke_Full_Seaosn[FIP],1)</f>
        <v>313</v>
      </c>
      <c r="S396" s="5">
        <f>_xlfn.RANK.EQ(VLOOKUP($A396,Rooke_Full_Seaosn[[Name]:[WHIP]], 18,FALSE),Rooke_Full_Seaosn[WAR],0)</f>
        <v>914</v>
      </c>
      <c r="T396" s="5">
        <f>_xlfn.RANK.EQ(VLOOKUP($A396,Rooke_Full_Seaosn[[Name]:[WHIP]], 19, FALSE),Rooke_Full_Seaosn[WAR/162],0)</f>
        <v>797</v>
      </c>
      <c r="U396" s="5">
        <f>_xlfn.RANK.EQ(VLOOKUP($A396,Rooke_Full_Seaosn[[Name]:[WHIP]], 20, FALSE),Rooke_Full_Seaosn[WHIP],1)</f>
        <v>152</v>
      </c>
      <c r="V3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423.43935353181996</v>
      </c>
    </row>
    <row r="397" spans="1:22" x14ac:dyDescent="0.45">
      <c r="A397" s="11" t="s">
        <v>695</v>
      </c>
      <c r="B397" s="11">
        <v>2013</v>
      </c>
      <c r="C397" s="11" t="str">
        <f>VLOOKUP(Table10[[#This Row],[Name]], Rooke_Full_Seaosn[[Name]:[Team]], 2, FALSE)</f>
        <v>TOR</v>
      </c>
      <c r="D397" s="11">
        <v>12</v>
      </c>
      <c r="E397" s="11">
        <v>9</v>
      </c>
      <c r="F397" s="12">
        <v>0.75</v>
      </c>
      <c r="G397" s="5">
        <f>_xlfn.RANK.EQ(VLOOKUP($A397,Rooke_Full_Seaosn[[Name]:[WHIP]], 6, FALSE),Rooke_Full_Seaosn[W],0)</f>
        <v>1054</v>
      </c>
      <c r="H397" s="5">
        <f>_xlfn.RANK.EQ(VLOOKUP($A397,Rooke_Full_Seaosn[[Name]:[WHIP]], 7, FALSE),Rooke_Full_Seaosn[L],1)</f>
        <v>45</v>
      </c>
      <c r="I397" s="11">
        <f>_xlfn.RANK.EQ(VLOOKUP($A397,Rooke_Full_Seaosn[[Name]:[WHIP]], 8, FALSE),Rooke_Full_Seaosn[SV],0)</f>
        <v>225</v>
      </c>
      <c r="J397" s="11">
        <f>_xlfn.RANK.EQ(VLOOKUP($A397,Rooke_Full_Seaosn[[Name]:[WHIP]], 9, FALSE),Rooke_Full_Seaosn[IP],0)</f>
        <v>1263</v>
      </c>
      <c r="K397" s="5">
        <f>_xlfn.RANK.EQ(VLOOKUP($A397,Rooke_Full_Seaosn[[Name]:[WHIP]], 10, FALSE),Rooke_Full_Seaosn[SO],0)</f>
        <v>619</v>
      </c>
      <c r="L397" s="5">
        <f>_xlfn.RANK.EQ(VLOOKUP($A397,Rooke_Full_Seaosn[[Name]:[WHIP]], 11, FALSE),Rooke_Full_Seaosn[K/9],0)</f>
        <v>80</v>
      </c>
      <c r="M397" s="5">
        <f>_xlfn.RANK.EQ(VLOOKUP($A397,Rooke_Full_Seaosn[[Name]:[WHIP]], 12, FALSE),Rooke_Full_Seaosn[BB/9],1)</f>
        <v>434</v>
      </c>
      <c r="N397" s="11">
        <f>_xlfn.RANK.EQ(VLOOKUP($A397,Rooke_Full_Seaosn[[Name]:[WHIP]], 13, FALSE),Rooke_Full_Seaosn[HR/9],1)</f>
        <v>1509</v>
      </c>
      <c r="O397" s="5">
        <f>_xlfn.RANK.EQ(VLOOKUP($A397,Rooke_Full_Seaosn[[Name]:[WHIP]], 14, FALSE),Rooke_Full_Seaosn[AVG],1)</f>
        <v>494</v>
      </c>
      <c r="P397" s="11">
        <f>_xlfn.RANK.EQ(VLOOKUP($A397,Rooke_Full_Seaosn[[Name]:[WHIP]], 15, FALSE),Rooke_Full_Seaosn[BABIP],1)</f>
        <v>933</v>
      </c>
      <c r="Q397" s="5">
        <f>_xlfn.RANK.EQ(VLOOKUP($A397,Rooke_Full_Seaosn[[Name]:[WHIP]], 16, FALSE),Rooke_Full_Seaosn[ERA],1)</f>
        <v>999</v>
      </c>
      <c r="R397" s="11">
        <f>_xlfn.RANK.EQ(VLOOKUP($A397,Rooke_Full_Seaosn[[Name]:[WHIP]], 17, FALSE),Rooke_Full_Seaosn[FIP],1)</f>
        <v>921</v>
      </c>
      <c r="S397" s="5">
        <f>_xlfn.RANK.EQ(VLOOKUP($A397,Rooke_Full_Seaosn[[Name]:[WHIP]], 18,FALSE),Rooke_Full_Seaosn[WAR],0)</f>
        <v>1103</v>
      </c>
      <c r="T397" s="5">
        <f>_xlfn.RANK.EQ(VLOOKUP($A397,Rooke_Full_Seaosn[[Name]:[WHIP]], 19, FALSE),Rooke_Full_Seaosn[WAR/162],0)</f>
        <v>964</v>
      </c>
      <c r="U397" s="5">
        <f>_xlfn.RANK.EQ(VLOOKUP($A397,Rooke_Full_Seaosn[[Name]:[WHIP]], 20, FALSE),Rooke_Full_Seaosn[WHIP],1)</f>
        <v>354</v>
      </c>
      <c r="V3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424.35289912700557</v>
      </c>
    </row>
    <row r="398" spans="1:22" x14ac:dyDescent="0.45">
      <c r="A398" s="11" t="s">
        <v>1029</v>
      </c>
      <c r="B398" s="11">
        <v>1983</v>
      </c>
      <c r="C398" s="11" t="str">
        <f>VLOOKUP(Table10[[#This Row],[Name]], Rooke_Full_Seaosn[[Name]:[Team]], 2, FALSE)</f>
        <v>NYY</v>
      </c>
      <c r="D398" s="11">
        <v>25</v>
      </c>
      <c r="E398" s="11">
        <v>25</v>
      </c>
      <c r="F398" s="12">
        <v>1</v>
      </c>
      <c r="G398" s="5">
        <f>_xlfn.RANK.EQ(VLOOKUP($A398,Rooke_Full_Seaosn[[Name]:[WHIP]], 6, FALSE),Rooke_Full_Seaosn[W],0)</f>
        <v>503</v>
      </c>
      <c r="H398" s="5">
        <f>_xlfn.RANK.EQ(VLOOKUP($A398,Rooke_Full_Seaosn[[Name]:[WHIP]], 7, FALSE),Rooke_Full_Seaosn[L],1)</f>
        <v>45</v>
      </c>
      <c r="I398" s="11">
        <f>_xlfn.RANK.EQ(VLOOKUP($A398,Rooke_Full_Seaosn[[Name]:[WHIP]], 8, FALSE),Rooke_Full_Seaosn[SV],0)</f>
        <v>225</v>
      </c>
      <c r="J398" s="11">
        <f>_xlfn.RANK.EQ(VLOOKUP($A398,Rooke_Full_Seaosn[[Name]:[WHIP]], 9, FALSE),Rooke_Full_Seaosn[IP],0)</f>
        <v>896</v>
      </c>
      <c r="K398" s="5">
        <f>_xlfn.RANK.EQ(VLOOKUP($A398,Rooke_Full_Seaosn[[Name]:[WHIP]], 10, FALSE),Rooke_Full_Seaosn[SO],0)</f>
        <v>1540</v>
      </c>
      <c r="L398" s="5">
        <f>_xlfn.RANK.EQ(VLOOKUP($A398,Rooke_Full_Seaosn[[Name]:[WHIP]], 11, FALSE),Rooke_Full_Seaosn[K/9],0)</f>
        <v>1616</v>
      </c>
      <c r="M398" s="5">
        <f>_xlfn.RANK.EQ(VLOOKUP($A398,Rooke_Full_Seaosn[[Name]:[WHIP]], 12, FALSE),Rooke_Full_Seaosn[BB/9],1)</f>
        <v>218</v>
      </c>
      <c r="N398" s="11">
        <f>_xlfn.RANK.EQ(VLOOKUP($A398,Rooke_Full_Seaosn[[Name]:[WHIP]], 13, FALSE),Rooke_Full_Seaosn[HR/9],1)</f>
        <v>115</v>
      </c>
      <c r="O398" s="5">
        <f>_xlfn.RANK.EQ(VLOOKUP($A398,Rooke_Full_Seaosn[[Name]:[WHIP]], 14, FALSE),Rooke_Full_Seaosn[AVG],1)</f>
        <v>1006</v>
      </c>
      <c r="P398" s="11">
        <f>_xlfn.RANK.EQ(VLOOKUP($A398,Rooke_Full_Seaosn[[Name]:[WHIP]], 15, FALSE),Rooke_Full_Seaosn[BABIP],1)</f>
        <v>722</v>
      </c>
      <c r="Q398" s="5">
        <f>_xlfn.RANK.EQ(VLOOKUP($A398,Rooke_Full_Seaosn[[Name]:[WHIP]], 16, FALSE),Rooke_Full_Seaosn[ERA],1)</f>
        <v>365</v>
      </c>
      <c r="R398" s="11">
        <f>_xlfn.RANK.EQ(VLOOKUP($A398,Rooke_Full_Seaosn[[Name]:[WHIP]], 17, FALSE),Rooke_Full_Seaosn[FIP],1)</f>
        <v>216</v>
      </c>
      <c r="S398" s="5">
        <f>_xlfn.RANK.EQ(VLOOKUP($A398,Rooke_Full_Seaosn[[Name]:[WHIP]], 18,FALSE),Rooke_Full_Seaosn[WAR],0)</f>
        <v>463</v>
      </c>
      <c r="T398" s="5">
        <f>_xlfn.RANK.EQ(VLOOKUP($A398,Rooke_Full_Seaosn[[Name]:[WHIP]], 19, FALSE),Rooke_Full_Seaosn[WAR/162],0)</f>
        <v>179</v>
      </c>
      <c r="U398" s="5">
        <f>_xlfn.RANK.EQ(VLOOKUP($A398,Rooke_Full_Seaosn[[Name]:[WHIP]], 20, FALSE),Rooke_Full_Seaosn[WHIP],1)</f>
        <v>515</v>
      </c>
      <c r="V3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425.04324309111485</v>
      </c>
    </row>
    <row r="399" spans="1:22" x14ac:dyDescent="0.45">
      <c r="A399" s="11" t="s">
        <v>1540</v>
      </c>
      <c r="B399" s="11">
        <v>2019</v>
      </c>
      <c r="C399" s="11" t="str">
        <f>VLOOKUP(Table10[[#This Row],[Name]], Rooke_Full_Seaosn[[Name]:[Team]], 2, FALSE)</f>
        <v>ARI</v>
      </c>
      <c r="D399" s="11">
        <v>21</v>
      </c>
      <c r="E399" s="11">
        <v>17</v>
      </c>
      <c r="F399" s="12">
        <v>0.80952380952380953</v>
      </c>
      <c r="G399" s="5">
        <f>_xlfn.RANK.EQ(VLOOKUP($A399,Rooke_Full_Seaosn[[Name]:[WHIP]], 6, FALSE),Rooke_Full_Seaosn[W],0)</f>
        <v>123</v>
      </c>
      <c r="H399" s="5">
        <f>_xlfn.RANK.EQ(VLOOKUP($A399,Rooke_Full_Seaosn[[Name]:[WHIP]], 7, FALSE),Rooke_Full_Seaosn[L],1)</f>
        <v>1621</v>
      </c>
      <c r="I399" s="11">
        <f>_xlfn.RANK.EQ(VLOOKUP($A399,Rooke_Full_Seaosn[[Name]:[WHIP]], 8, FALSE),Rooke_Full_Seaosn[SV],0)</f>
        <v>225</v>
      </c>
      <c r="J399" s="11">
        <f>_xlfn.RANK.EQ(VLOOKUP($A399,Rooke_Full_Seaosn[[Name]:[WHIP]], 9, FALSE),Rooke_Full_Seaosn[IP],0)</f>
        <v>244</v>
      </c>
      <c r="K399" s="5">
        <f>_xlfn.RANK.EQ(VLOOKUP($A399,Rooke_Full_Seaosn[[Name]:[WHIP]], 10, FALSE),Rooke_Full_Seaosn[SO],0)</f>
        <v>54</v>
      </c>
      <c r="L399" s="5">
        <f>_xlfn.RANK.EQ(VLOOKUP($A399,Rooke_Full_Seaosn[[Name]:[WHIP]], 11, FALSE),Rooke_Full_Seaosn[K/9],0)</f>
        <v>250</v>
      </c>
      <c r="M399" s="5">
        <f>_xlfn.RANK.EQ(VLOOKUP($A399,Rooke_Full_Seaosn[[Name]:[WHIP]], 12, FALSE),Rooke_Full_Seaosn[BB/9],1)</f>
        <v>476</v>
      </c>
      <c r="N399" s="11">
        <f>_xlfn.RANK.EQ(VLOOKUP($A399,Rooke_Full_Seaosn[[Name]:[WHIP]], 13, FALSE),Rooke_Full_Seaosn[HR/9],1)</f>
        <v>1438</v>
      </c>
      <c r="O399" s="5">
        <f>_xlfn.RANK.EQ(VLOOKUP($A399,Rooke_Full_Seaosn[[Name]:[WHIP]], 14, FALSE),Rooke_Full_Seaosn[AVG],1)</f>
        <v>802</v>
      </c>
      <c r="P399" s="11">
        <f>_xlfn.RANK.EQ(VLOOKUP($A399,Rooke_Full_Seaosn[[Name]:[WHIP]], 15, FALSE),Rooke_Full_Seaosn[BABIP],1)</f>
        <v>1024</v>
      </c>
      <c r="Q399" s="5">
        <f>_xlfn.RANK.EQ(VLOOKUP($A399,Rooke_Full_Seaosn[[Name]:[WHIP]], 16, FALSE),Rooke_Full_Seaosn[ERA],1)</f>
        <v>1006</v>
      </c>
      <c r="R399" s="11">
        <f>_xlfn.RANK.EQ(VLOOKUP($A399,Rooke_Full_Seaosn[[Name]:[WHIP]], 17, FALSE),Rooke_Full_Seaosn[FIP],1)</f>
        <v>1061</v>
      </c>
      <c r="S399" s="5">
        <f>_xlfn.RANK.EQ(VLOOKUP($A399,Rooke_Full_Seaosn[[Name]:[WHIP]], 18,FALSE),Rooke_Full_Seaosn[WAR],0)</f>
        <v>415</v>
      </c>
      <c r="T399" s="5">
        <f>_xlfn.RANK.EQ(VLOOKUP($A399,Rooke_Full_Seaosn[[Name]:[WHIP]], 19, FALSE),Rooke_Full_Seaosn[WAR/162],0)</f>
        <v>803</v>
      </c>
      <c r="U399" s="5">
        <f>_xlfn.RANK.EQ(VLOOKUP($A399,Rooke_Full_Seaosn[[Name]:[WHIP]], 20, FALSE),Rooke_Full_Seaosn[WHIP],1)</f>
        <v>575</v>
      </c>
      <c r="V3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426.2685270728573</v>
      </c>
    </row>
    <row r="400" spans="1:22" x14ac:dyDescent="0.45">
      <c r="A400" s="11" t="s">
        <v>1038</v>
      </c>
      <c r="B400" s="11">
        <v>1967</v>
      </c>
      <c r="C400" s="11" t="str">
        <f>VLOOKUP(Table10[[#This Row],[Name]], Rooke_Full_Seaosn[[Name]:[Team]], 2, FALSE)</f>
        <v>CHC</v>
      </c>
      <c r="D400" s="11">
        <v>28</v>
      </c>
      <c r="E400" s="11">
        <v>28</v>
      </c>
      <c r="F400" s="12">
        <v>1</v>
      </c>
      <c r="G400" s="5">
        <f>_xlfn.RANK.EQ(VLOOKUP($A400,Rooke_Full_Seaosn[[Name]:[WHIP]], 6, FALSE),Rooke_Full_Seaosn[W],0)</f>
        <v>320</v>
      </c>
      <c r="H400" s="5">
        <f>_xlfn.RANK.EQ(VLOOKUP($A400,Rooke_Full_Seaosn[[Name]:[WHIP]], 7, FALSE),Rooke_Full_Seaosn[L],1)</f>
        <v>885</v>
      </c>
      <c r="I400" s="11">
        <f>_xlfn.RANK.EQ(VLOOKUP($A400,Rooke_Full_Seaosn[[Name]:[WHIP]], 8, FALSE),Rooke_Full_Seaosn[SV],0)</f>
        <v>225</v>
      </c>
      <c r="J400" s="11">
        <f>_xlfn.RANK.EQ(VLOOKUP($A400,Rooke_Full_Seaosn[[Name]:[WHIP]], 9, FALSE),Rooke_Full_Seaosn[IP],0)</f>
        <v>332</v>
      </c>
      <c r="K400" s="5">
        <f>_xlfn.RANK.EQ(VLOOKUP($A400,Rooke_Full_Seaosn[[Name]:[WHIP]], 10, FALSE),Rooke_Full_Seaosn[SO],0)</f>
        <v>554</v>
      </c>
      <c r="L400" s="5">
        <f>_xlfn.RANK.EQ(VLOOKUP($A400,Rooke_Full_Seaosn[[Name]:[WHIP]], 11, FALSE),Rooke_Full_Seaosn[K/9],0)</f>
        <v>1250</v>
      </c>
      <c r="M400" s="5">
        <f>_xlfn.RANK.EQ(VLOOKUP($A400,Rooke_Full_Seaosn[[Name]:[WHIP]], 12, FALSE),Rooke_Full_Seaosn[BB/9],1)</f>
        <v>46</v>
      </c>
      <c r="N400" s="11">
        <f>_xlfn.RANK.EQ(VLOOKUP($A400,Rooke_Full_Seaosn[[Name]:[WHIP]], 13, FALSE),Rooke_Full_Seaosn[HR/9],1)</f>
        <v>747</v>
      </c>
      <c r="O400" s="5">
        <f>_xlfn.RANK.EQ(VLOOKUP($A400,Rooke_Full_Seaosn[[Name]:[WHIP]], 14, FALSE),Rooke_Full_Seaosn[AVG],1)</f>
        <v>762</v>
      </c>
      <c r="P400" s="11">
        <f>_xlfn.RANK.EQ(VLOOKUP($A400,Rooke_Full_Seaosn[[Name]:[WHIP]], 15, FALSE),Rooke_Full_Seaosn[BABIP],1)</f>
        <v>515</v>
      </c>
      <c r="Q400" s="5">
        <f>_xlfn.RANK.EQ(VLOOKUP($A400,Rooke_Full_Seaosn[[Name]:[WHIP]], 16, FALSE),Rooke_Full_Seaosn[ERA],1)</f>
        <v>375</v>
      </c>
      <c r="R400" s="11">
        <f>_xlfn.RANK.EQ(VLOOKUP($A400,Rooke_Full_Seaosn[[Name]:[WHIP]], 17, FALSE),Rooke_Full_Seaosn[FIP],1)</f>
        <v>201</v>
      </c>
      <c r="S400" s="5">
        <f>_xlfn.RANK.EQ(VLOOKUP($A400,Rooke_Full_Seaosn[[Name]:[WHIP]], 18,FALSE),Rooke_Full_Seaosn[WAR],0)</f>
        <v>388</v>
      </c>
      <c r="T400" s="5">
        <f>_xlfn.RANK.EQ(VLOOKUP($A400,Rooke_Full_Seaosn[[Name]:[WHIP]], 19, FALSE),Rooke_Full_Seaosn[WAR/162],0)</f>
        <v>871</v>
      </c>
      <c r="U400" s="5">
        <f>_xlfn.RANK.EQ(VLOOKUP($A400,Rooke_Full_Seaosn[[Name]:[WHIP]], 20, FALSE),Rooke_Full_Seaosn[WHIP],1)</f>
        <v>229</v>
      </c>
      <c r="V4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426.57386709885088</v>
      </c>
    </row>
    <row r="401" spans="1:22" x14ac:dyDescent="0.45">
      <c r="A401" s="11" t="s">
        <v>1345</v>
      </c>
      <c r="B401" s="11">
        <v>2016</v>
      </c>
      <c r="C401" s="11" t="str">
        <f>VLOOKUP(Table10[[#This Row],[Name]], Rooke_Full_Seaosn[[Name]:[Team]], 2, FALSE)</f>
        <v>NYY</v>
      </c>
      <c r="D401" s="11">
        <v>14</v>
      </c>
      <c r="E401" s="11">
        <v>9</v>
      </c>
      <c r="F401" s="12">
        <v>0.6428571428571429</v>
      </c>
      <c r="G401" s="5">
        <f>_xlfn.RANK.EQ(VLOOKUP($A401,Rooke_Full_Seaosn[[Name]:[WHIP]], 6, FALSE),Rooke_Full_Seaosn[W],0)</f>
        <v>1465</v>
      </c>
      <c r="H401" s="5">
        <f>_xlfn.RANK.EQ(VLOOKUP($A401,Rooke_Full_Seaosn[[Name]:[WHIP]], 7, FALSE),Rooke_Full_Seaosn[L],1)</f>
        <v>298</v>
      </c>
      <c r="I401" s="11">
        <f>_xlfn.RANK.EQ(VLOOKUP($A401,Rooke_Full_Seaosn[[Name]:[WHIP]], 8, FALSE),Rooke_Full_Seaosn[SV],0)</f>
        <v>225</v>
      </c>
      <c r="J401" s="11">
        <f>_xlfn.RANK.EQ(VLOOKUP($A401,Rooke_Full_Seaosn[[Name]:[WHIP]], 9, FALSE),Rooke_Full_Seaosn[IP],0)</f>
        <v>1570</v>
      </c>
      <c r="K401" s="5">
        <f>_xlfn.RANK.EQ(VLOOKUP($A401,Rooke_Full_Seaosn[[Name]:[WHIP]], 10, FALSE),Rooke_Full_Seaosn[SO],0)</f>
        <v>1376</v>
      </c>
      <c r="L401" s="5">
        <f>_xlfn.RANK.EQ(VLOOKUP($A401,Rooke_Full_Seaosn[[Name]:[WHIP]], 11, FALSE),Rooke_Full_Seaosn[K/9],0)</f>
        <v>611</v>
      </c>
      <c r="M401" s="5">
        <f>_xlfn.RANK.EQ(VLOOKUP($A401,Rooke_Full_Seaosn[[Name]:[WHIP]], 12, FALSE),Rooke_Full_Seaosn[BB/9],1)</f>
        <v>18</v>
      </c>
      <c r="N401" s="11">
        <f>_xlfn.RANK.EQ(VLOOKUP($A401,Rooke_Full_Seaosn[[Name]:[WHIP]], 13, FALSE),Rooke_Full_Seaosn[HR/9],1)</f>
        <v>1624</v>
      </c>
      <c r="O401" s="5">
        <f>_xlfn.RANK.EQ(VLOOKUP($A401,Rooke_Full_Seaosn[[Name]:[WHIP]], 14, FALSE),Rooke_Full_Seaosn[AVG],1)</f>
        <v>473</v>
      </c>
      <c r="P401" s="11">
        <f>_xlfn.RANK.EQ(VLOOKUP($A401,Rooke_Full_Seaosn[[Name]:[WHIP]], 15, FALSE),Rooke_Full_Seaosn[BABIP],1)</f>
        <v>120</v>
      </c>
      <c r="Q401" s="5">
        <f>_xlfn.RANK.EQ(VLOOKUP($A401,Rooke_Full_Seaosn[[Name]:[WHIP]], 16, FALSE),Rooke_Full_Seaosn[ERA],1)</f>
        <v>764</v>
      </c>
      <c r="R401" s="11">
        <f>_xlfn.RANK.EQ(VLOOKUP($A401,Rooke_Full_Seaosn[[Name]:[WHIP]], 17, FALSE),Rooke_Full_Seaosn[FIP],1)</f>
        <v>1435</v>
      </c>
      <c r="S401" s="5">
        <f>_xlfn.RANK.EQ(VLOOKUP($A401,Rooke_Full_Seaosn[[Name]:[WHIP]], 18,FALSE),Rooke_Full_Seaosn[WAR],0)</f>
        <v>1391</v>
      </c>
      <c r="T401" s="5">
        <f>_xlfn.RANK.EQ(VLOOKUP($A401,Rooke_Full_Seaosn[[Name]:[WHIP]], 19, FALSE),Rooke_Full_Seaosn[WAR/162],0)</f>
        <v>1260</v>
      </c>
      <c r="U401" s="5">
        <f>_xlfn.RANK.EQ(VLOOKUP($A401,Rooke_Full_Seaosn[[Name]:[WHIP]], 20, FALSE),Rooke_Full_Seaosn[WHIP],1)</f>
        <v>48</v>
      </c>
      <c r="V4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426.86244240594328</v>
      </c>
    </row>
    <row r="402" spans="1:22" x14ac:dyDescent="0.45">
      <c r="A402" s="11" t="s">
        <v>945</v>
      </c>
      <c r="B402" s="11">
        <v>1969</v>
      </c>
      <c r="C402" s="11" t="str">
        <f>VLOOKUP(Table10[[#This Row],[Name]], Rooke_Full_Seaosn[[Name]:[Team]], 2, FALSE)</f>
        <v>BOS</v>
      </c>
      <c r="D402" s="11">
        <v>16</v>
      </c>
      <c r="E402" s="11">
        <v>16</v>
      </c>
      <c r="F402" s="12">
        <v>1</v>
      </c>
      <c r="G402" s="5">
        <f>_xlfn.RANK.EQ(VLOOKUP($A402,Rooke_Full_Seaosn[[Name]:[WHIP]], 6, FALSE),Rooke_Full_Seaosn[W],0)</f>
        <v>174</v>
      </c>
      <c r="H402" s="5">
        <f>_xlfn.RANK.EQ(VLOOKUP($A402,Rooke_Full_Seaosn[[Name]:[WHIP]], 7, FALSE),Rooke_Full_Seaosn[L],1)</f>
        <v>45</v>
      </c>
      <c r="I402" s="11">
        <f>_xlfn.RANK.EQ(VLOOKUP($A402,Rooke_Full_Seaosn[[Name]:[WHIP]], 8, FALSE),Rooke_Full_Seaosn[SV],0)</f>
        <v>225</v>
      </c>
      <c r="J402" s="11">
        <f>_xlfn.RANK.EQ(VLOOKUP($A402,Rooke_Full_Seaosn[[Name]:[WHIP]], 9, FALSE),Rooke_Full_Seaosn[IP],0)</f>
        <v>170</v>
      </c>
      <c r="K402" s="5">
        <f>_xlfn.RANK.EQ(VLOOKUP($A402,Rooke_Full_Seaosn[[Name]:[WHIP]], 10, FALSE),Rooke_Full_Seaosn[SO],0)</f>
        <v>473</v>
      </c>
      <c r="L402" s="5">
        <f>_xlfn.RANK.EQ(VLOOKUP($A402,Rooke_Full_Seaosn[[Name]:[WHIP]], 11, FALSE),Rooke_Full_Seaosn[K/9],0)</f>
        <v>1315</v>
      </c>
      <c r="M402" s="5">
        <f>_xlfn.RANK.EQ(VLOOKUP($A402,Rooke_Full_Seaosn[[Name]:[WHIP]], 12, FALSE),Rooke_Full_Seaosn[BB/9],1)</f>
        <v>1491</v>
      </c>
      <c r="N402" s="11">
        <f>_xlfn.RANK.EQ(VLOOKUP($A402,Rooke_Full_Seaosn[[Name]:[WHIP]], 13, FALSE),Rooke_Full_Seaosn[HR/9],1)</f>
        <v>303</v>
      </c>
      <c r="O402" s="5">
        <f>_xlfn.RANK.EQ(VLOOKUP($A402,Rooke_Full_Seaosn[[Name]:[WHIP]], 14, FALSE),Rooke_Full_Seaosn[AVG],1)</f>
        <v>504</v>
      </c>
      <c r="P402" s="11">
        <f>_xlfn.RANK.EQ(VLOOKUP($A402,Rooke_Full_Seaosn[[Name]:[WHIP]], 15, FALSE),Rooke_Full_Seaosn[BABIP],1)</f>
        <v>408</v>
      </c>
      <c r="Q402" s="5">
        <f>_xlfn.RANK.EQ(VLOOKUP($A402,Rooke_Full_Seaosn[[Name]:[WHIP]], 16, FALSE),Rooke_Full_Seaosn[ERA],1)</f>
        <v>252</v>
      </c>
      <c r="R402" s="11">
        <f>_xlfn.RANK.EQ(VLOOKUP($A402,Rooke_Full_Seaosn[[Name]:[WHIP]], 17, FALSE),Rooke_Full_Seaosn[FIP],1)</f>
        <v>740</v>
      </c>
      <c r="S402" s="5">
        <f>_xlfn.RANK.EQ(VLOOKUP($A402,Rooke_Full_Seaosn[[Name]:[WHIP]], 18,FALSE),Rooke_Full_Seaosn[WAR],0)</f>
        <v>298</v>
      </c>
      <c r="T402" s="5">
        <f>_xlfn.RANK.EQ(VLOOKUP($A402,Rooke_Full_Seaosn[[Name]:[WHIP]], 19, FALSE),Rooke_Full_Seaosn[WAR/162],0)</f>
        <v>674</v>
      </c>
      <c r="U402" s="5">
        <f>_xlfn.RANK.EQ(VLOOKUP($A402,Rooke_Full_Seaosn[[Name]:[WHIP]], 20, FALSE),Rooke_Full_Seaosn[WHIP],1)</f>
        <v>1093</v>
      </c>
      <c r="V4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427.20405848637313</v>
      </c>
    </row>
    <row r="403" spans="1:22" x14ac:dyDescent="0.45">
      <c r="A403" s="11" t="s">
        <v>1254</v>
      </c>
      <c r="B403" s="11">
        <v>1966</v>
      </c>
      <c r="C403" s="11" t="str">
        <f>VLOOKUP(Table10[[#This Row],[Name]], Rooke_Full_Seaosn[[Name]:[Team]], 2, FALSE)</f>
        <v>PIT</v>
      </c>
      <c r="D403" s="11">
        <v>35</v>
      </c>
      <c r="E403" s="11">
        <v>25</v>
      </c>
      <c r="F403" s="12">
        <v>0.7142857142857143</v>
      </c>
      <c r="G403" s="5">
        <f>_xlfn.RANK.EQ(VLOOKUP($A403,Rooke_Full_Seaosn[[Name]:[WHIP]], 6, FALSE),Rooke_Full_Seaosn[W],0)</f>
        <v>174</v>
      </c>
      <c r="H403" s="5">
        <f>_xlfn.RANK.EQ(VLOOKUP($A403,Rooke_Full_Seaosn[[Name]:[WHIP]], 7, FALSE),Rooke_Full_Seaosn[L],1)</f>
        <v>1209</v>
      </c>
      <c r="I403" s="11">
        <f>_xlfn.RANK.EQ(VLOOKUP($A403,Rooke_Full_Seaosn[[Name]:[WHIP]], 8, FALSE),Rooke_Full_Seaosn[SV],0)</f>
        <v>94</v>
      </c>
      <c r="J403" s="11">
        <f>_xlfn.RANK.EQ(VLOOKUP($A403,Rooke_Full_Seaosn[[Name]:[WHIP]], 9, FALSE),Rooke_Full_Seaosn[IP],0)</f>
        <v>255</v>
      </c>
      <c r="K403" s="5">
        <f>_xlfn.RANK.EQ(VLOOKUP($A403,Rooke_Full_Seaosn[[Name]:[WHIP]], 10, FALSE),Rooke_Full_Seaosn[SO],0)</f>
        <v>293</v>
      </c>
      <c r="L403" s="5">
        <f>_xlfn.RANK.EQ(VLOOKUP($A403,Rooke_Full_Seaosn[[Name]:[WHIP]], 11, FALSE),Rooke_Full_Seaosn[K/9],0)</f>
        <v>911</v>
      </c>
      <c r="M403" s="5">
        <f>_xlfn.RANK.EQ(VLOOKUP($A403,Rooke_Full_Seaosn[[Name]:[WHIP]], 12, FALSE),Rooke_Full_Seaosn[BB/9],1)</f>
        <v>224</v>
      </c>
      <c r="N403" s="11">
        <f>_xlfn.RANK.EQ(VLOOKUP($A403,Rooke_Full_Seaosn[[Name]:[WHIP]], 13, FALSE),Rooke_Full_Seaosn[HR/9],1)</f>
        <v>544</v>
      </c>
      <c r="O403" s="5">
        <f>_xlfn.RANK.EQ(VLOOKUP($A403,Rooke_Full_Seaosn[[Name]:[WHIP]], 14, FALSE),Rooke_Full_Seaosn[AVG],1)</f>
        <v>850</v>
      </c>
      <c r="P403" s="11">
        <f>_xlfn.RANK.EQ(VLOOKUP($A403,Rooke_Full_Seaosn[[Name]:[WHIP]], 15, FALSE),Rooke_Full_Seaosn[BABIP],1)</f>
        <v>941</v>
      </c>
      <c r="Q403" s="5">
        <f>_xlfn.RANK.EQ(VLOOKUP($A403,Rooke_Full_Seaosn[[Name]:[WHIP]], 16, FALSE),Rooke_Full_Seaosn[ERA],1)</f>
        <v>656</v>
      </c>
      <c r="R403" s="11">
        <f>_xlfn.RANK.EQ(VLOOKUP($A403,Rooke_Full_Seaosn[[Name]:[WHIP]], 17, FALSE),Rooke_Full_Seaosn[FIP],1)</f>
        <v>101</v>
      </c>
      <c r="S403" s="5">
        <f>_xlfn.RANK.EQ(VLOOKUP($A403,Rooke_Full_Seaosn[[Name]:[WHIP]], 18,FALSE),Rooke_Full_Seaosn[WAR],0)</f>
        <v>148</v>
      </c>
      <c r="T403" s="5">
        <f>_xlfn.RANK.EQ(VLOOKUP($A403,Rooke_Full_Seaosn[[Name]:[WHIP]], 19, FALSE),Rooke_Full_Seaosn[WAR/162],0)</f>
        <v>473</v>
      </c>
      <c r="U403" s="5">
        <f>_xlfn.RANK.EQ(VLOOKUP($A403,Rooke_Full_Seaosn[[Name]:[WHIP]], 20, FALSE),Rooke_Full_Seaosn[WHIP],1)</f>
        <v>417</v>
      </c>
      <c r="V4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427.68017990528068</v>
      </c>
    </row>
    <row r="404" spans="1:22" x14ac:dyDescent="0.45">
      <c r="A404" s="11" t="s">
        <v>1270</v>
      </c>
      <c r="B404" s="11">
        <v>1990</v>
      </c>
      <c r="C404" s="11" t="str">
        <f>VLOOKUP(Table10[[#This Row],[Name]], Rooke_Full_Seaosn[[Name]:[Team]], 2, FALSE)</f>
        <v>SFG</v>
      </c>
      <c r="D404" s="11">
        <v>14</v>
      </c>
      <c r="E404" s="11">
        <v>11</v>
      </c>
      <c r="F404" s="12">
        <v>0.7857142857142857</v>
      </c>
      <c r="G404" s="5">
        <f>_xlfn.RANK.EQ(VLOOKUP($A404,Rooke_Full_Seaosn[[Name]:[WHIP]], 6, FALSE),Rooke_Full_Seaosn[W],0)</f>
        <v>86</v>
      </c>
      <c r="H404" s="5">
        <f>_xlfn.RANK.EQ(VLOOKUP($A404,Rooke_Full_Seaosn[[Name]:[WHIP]], 7, FALSE),Rooke_Full_Seaosn[L],1)</f>
        <v>885</v>
      </c>
      <c r="I404" s="11">
        <f>_xlfn.RANK.EQ(VLOOKUP($A404,Rooke_Full_Seaosn[[Name]:[WHIP]], 8, FALSE),Rooke_Full_Seaosn[SV],0)</f>
        <v>225</v>
      </c>
      <c r="J404" s="11">
        <f>_xlfn.RANK.EQ(VLOOKUP($A404,Rooke_Full_Seaosn[[Name]:[WHIP]], 9, FALSE),Rooke_Full_Seaosn[IP],0)</f>
        <v>153</v>
      </c>
      <c r="K404" s="5">
        <f>_xlfn.RANK.EQ(VLOOKUP($A404,Rooke_Full_Seaosn[[Name]:[WHIP]], 10, FALSE),Rooke_Full_Seaosn[SO],0)</f>
        <v>203</v>
      </c>
      <c r="L404" s="5">
        <f>_xlfn.RANK.EQ(VLOOKUP($A404,Rooke_Full_Seaosn[[Name]:[WHIP]], 11, FALSE),Rooke_Full_Seaosn[K/9],0)</f>
        <v>881</v>
      </c>
      <c r="M404" s="5">
        <f>_xlfn.RANK.EQ(VLOOKUP($A404,Rooke_Full_Seaosn[[Name]:[WHIP]], 12, FALSE),Rooke_Full_Seaosn[BB/9],1)</f>
        <v>412</v>
      </c>
      <c r="N404" s="11">
        <f>_xlfn.RANK.EQ(VLOOKUP($A404,Rooke_Full_Seaosn[[Name]:[WHIP]], 13, FALSE),Rooke_Full_Seaosn[HR/9],1)</f>
        <v>763</v>
      </c>
      <c r="O404" s="5">
        <f>_xlfn.RANK.EQ(VLOOKUP($A404,Rooke_Full_Seaosn[[Name]:[WHIP]], 14, FALSE),Rooke_Full_Seaosn[AVG],1)</f>
        <v>792</v>
      </c>
      <c r="P404" s="11">
        <f>_xlfn.RANK.EQ(VLOOKUP($A404,Rooke_Full_Seaosn[[Name]:[WHIP]], 15, FALSE),Rooke_Full_Seaosn[BABIP],1)</f>
        <v>803</v>
      </c>
      <c r="Q404" s="5">
        <f>_xlfn.RANK.EQ(VLOOKUP($A404,Rooke_Full_Seaosn[[Name]:[WHIP]], 16, FALSE),Rooke_Full_Seaosn[ERA],1)</f>
        <v>671</v>
      </c>
      <c r="R404" s="11">
        <f>_xlfn.RANK.EQ(VLOOKUP($A404,Rooke_Full_Seaosn[[Name]:[WHIP]], 17, FALSE),Rooke_Full_Seaosn[FIP],1)</f>
        <v>436</v>
      </c>
      <c r="S404" s="5">
        <f>_xlfn.RANK.EQ(VLOOKUP($A404,Rooke_Full_Seaosn[[Name]:[WHIP]], 18,FALSE),Rooke_Full_Seaosn[WAR],0)</f>
        <v>241</v>
      </c>
      <c r="T404" s="5">
        <f>_xlfn.RANK.EQ(VLOOKUP($A404,Rooke_Full_Seaosn[[Name]:[WHIP]], 19, FALSE),Rooke_Full_Seaosn[WAR/162],0)</f>
        <v>556</v>
      </c>
      <c r="U404" s="5">
        <f>_xlfn.RANK.EQ(VLOOKUP($A404,Rooke_Full_Seaosn[[Name]:[WHIP]], 20, FALSE),Rooke_Full_Seaosn[WHIP],1)</f>
        <v>513</v>
      </c>
      <c r="V4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427.70741402813047</v>
      </c>
    </row>
    <row r="405" spans="1:22" x14ac:dyDescent="0.45">
      <c r="A405" s="11" t="s">
        <v>1385</v>
      </c>
      <c r="B405" s="11">
        <v>1932</v>
      </c>
      <c r="C405" s="11" t="str">
        <f>VLOOKUP(Table10[[#This Row],[Name]], Rooke_Full_Seaosn[[Name]:[Team]], 2, FALSE)</f>
        <v>WAS</v>
      </c>
      <c r="D405" s="11">
        <v>13</v>
      </c>
      <c r="E405" s="11">
        <v>13</v>
      </c>
      <c r="F405" s="12">
        <v>1</v>
      </c>
      <c r="G405" s="5">
        <f>_xlfn.RANK.EQ(VLOOKUP($A405,Rooke_Full_Seaosn[[Name]:[WHIP]], 6, FALSE),Rooke_Full_Seaosn[W],0)</f>
        <v>1</v>
      </c>
      <c r="H405" s="5">
        <f>_xlfn.RANK.EQ(VLOOKUP($A405,Rooke_Full_Seaosn[[Name]:[WHIP]], 7, FALSE),Rooke_Full_Seaosn[L],1)</f>
        <v>1341</v>
      </c>
      <c r="I405" s="11">
        <f>_xlfn.RANK.EQ(VLOOKUP($A405,Rooke_Full_Seaosn[[Name]:[WHIP]], 8, FALSE),Rooke_Full_Seaosn[SV],0)</f>
        <v>44</v>
      </c>
      <c r="J405" s="11">
        <f>_xlfn.RANK.EQ(VLOOKUP($A405,Rooke_Full_Seaosn[[Name]:[WHIP]], 9, FALSE),Rooke_Full_Seaosn[IP],0)</f>
        <v>53</v>
      </c>
      <c r="K405" s="5">
        <f>_xlfn.RANK.EQ(VLOOKUP($A405,Rooke_Full_Seaosn[[Name]:[WHIP]], 10, FALSE),Rooke_Full_Seaosn[SO],0)</f>
        <v>486</v>
      </c>
      <c r="L405" s="5">
        <f>_xlfn.RANK.EQ(VLOOKUP($A405,Rooke_Full_Seaosn[[Name]:[WHIP]], 11, FALSE),Rooke_Full_Seaosn[K/9],0)</f>
        <v>1496</v>
      </c>
      <c r="M405" s="5">
        <f>_xlfn.RANK.EQ(VLOOKUP($A405,Rooke_Full_Seaosn[[Name]:[WHIP]], 12, FALSE),Rooke_Full_Seaosn[BB/9],1)</f>
        <v>1330</v>
      </c>
      <c r="N405" s="11">
        <f>_xlfn.RANK.EQ(VLOOKUP($A405,Rooke_Full_Seaosn[[Name]:[WHIP]], 13, FALSE),Rooke_Full_Seaosn[HR/9],1)</f>
        <v>177</v>
      </c>
      <c r="O405" s="5">
        <f>_xlfn.RANK.EQ(VLOOKUP($A405,Rooke_Full_Seaosn[[Name]:[WHIP]], 14, FALSE),Rooke_Full_Seaosn[AVG],1)</f>
        <v>834</v>
      </c>
      <c r="P405" s="11">
        <f>_xlfn.RANK.EQ(VLOOKUP($A405,Rooke_Full_Seaosn[[Name]:[WHIP]], 15, FALSE),Rooke_Full_Seaosn[BABIP],1)</f>
        <v>670</v>
      </c>
      <c r="Q405" s="5">
        <f>_xlfn.RANK.EQ(VLOOKUP($A405,Rooke_Full_Seaosn[[Name]:[WHIP]], 16, FALSE),Rooke_Full_Seaosn[ERA],1)</f>
        <v>810</v>
      </c>
      <c r="R405" s="11">
        <f>_xlfn.RANK.EQ(VLOOKUP($A405,Rooke_Full_Seaosn[[Name]:[WHIP]], 17, FALSE),Rooke_Full_Seaosn[FIP],1)</f>
        <v>843</v>
      </c>
      <c r="S405" s="5">
        <f>_xlfn.RANK.EQ(VLOOKUP($A405,Rooke_Full_Seaosn[[Name]:[WHIP]], 18,FALSE),Rooke_Full_Seaosn[WAR],0)</f>
        <v>249</v>
      </c>
      <c r="T405" s="5">
        <f>_xlfn.RANK.EQ(VLOOKUP($A405,Rooke_Full_Seaosn[[Name]:[WHIP]], 19, FALSE),Rooke_Full_Seaosn[WAR/162],0)</f>
        <v>832</v>
      </c>
      <c r="U405" s="5">
        <f>_xlfn.RANK.EQ(VLOOKUP($A405,Rooke_Full_Seaosn[[Name]:[WHIP]], 20, FALSE),Rooke_Full_Seaosn[WHIP],1)</f>
        <v>1142</v>
      </c>
      <c r="V4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428.2021197195819</v>
      </c>
    </row>
    <row r="406" spans="1:22" x14ac:dyDescent="0.45">
      <c r="A406" s="11" t="s">
        <v>1152</v>
      </c>
      <c r="B406" s="11">
        <v>2002</v>
      </c>
      <c r="C406" s="11" t="str">
        <f>VLOOKUP(Table10[[#This Row],[Name]], Rooke_Full_Seaosn[[Name]:[Team]], 2, FALSE)</f>
        <v>BOS</v>
      </c>
      <c r="D406" s="11">
        <v>32</v>
      </c>
      <c r="E406" s="11">
        <v>32</v>
      </c>
      <c r="F406" s="12">
        <v>1</v>
      </c>
      <c r="G406" s="5">
        <f>_xlfn.RANK.EQ(VLOOKUP($A406,Rooke_Full_Seaosn[[Name]:[WHIP]], 6, FALSE),Rooke_Full_Seaosn[W],0)</f>
        <v>1282</v>
      </c>
      <c r="H406" s="5">
        <f>_xlfn.RANK.EQ(VLOOKUP($A406,Rooke_Full_Seaosn[[Name]:[WHIP]], 7, FALSE),Rooke_Full_Seaosn[L],1)</f>
        <v>147</v>
      </c>
      <c r="I406" s="11">
        <f>_xlfn.RANK.EQ(VLOOKUP($A406,Rooke_Full_Seaosn[[Name]:[WHIP]], 8, FALSE),Rooke_Full_Seaosn[SV],0)</f>
        <v>225</v>
      </c>
      <c r="J406" s="11">
        <f>_xlfn.RANK.EQ(VLOOKUP($A406,Rooke_Full_Seaosn[[Name]:[WHIP]], 9, FALSE),Rooke_Full_Seaosn[IP],0)</f>
        <v>1314</v>
      </c>
      <c r="K406" s="5">
        <f>_xlfn.RANK.EQ(VLOOKUP($A406,Rooke_Full_Seaosn[[Name]:[WHIP]], 10, FALSE),Rooke_Full_Seaosn[SO],0)</f>
        <v>673</v>
      </c>
      <c r="L406" s="5">
        <f>_xlfn.RANK.EQ(VLOOKUP($A406,Rooke_Full_Seaosn[[Name]:[WHIP]], 11, FALSE),Rooke_Full_Seaosn[K/9],0)</f>
        <v>84</v>
      </c>
      <c r="M406" s="5">
        <f>_xlfn.RANK.EQ(VLOOKUP($A406,Rooke_Full_Seaosn[[Name]:[WHIP]], 12, FALSE),Rooke_Full_Seaosn[BB/9],1)</f>
        <v>343</v>
      </c>
      <c r="N406" s="11">
        <f>_xlfn.RANK.EQ(VLOOKUP($A406,Rooke_Full_Seaosn[[Name]:[WHIP]], 13, FALSE),Rooke_Full_Seaosn[HR/9],1)</f>
        <v>1128</v>
      </c>
      <c r="O406" s="5">
        <f>_xlfn.RANK.EQ(VLOOKUP($A406,Rooke_Full_Seaosn[[Name]:[WHIP]], 14, FALSE),Rooke_Full_Seaosn[AVG],1)</f>
        <v>1180</v>
      </c>
      <c r="P406" s="11">
        <f>_xlfn.RANK.EQ(VLOOKUP($A406,Rooke_Full_Seaosn[[Name]:[WHIP]], 15, FALSE),Rooke_Full_Seaosn[BABIP],1)</f>
        <v>1615</v>
      </c>
      <c r="Q406" s="5">
        <f>_xlfn.RANK.EQ(VLOOKUP($A406,Rooke_Full_Seaosn[[Name]:[WHIP]], 16, FALSE),Rooke_Full_Seaosn[ERA],1)</f>
        <v>522</v>
      </c>
      <c r="R406" s="11">
        <f>_xlfn.RANK.EQ(VLOOKUP($A406,Rooke_Full_Seaosn[[Name]:[WHIP]], 17, FALSE),Rooke_Full_Seaosn[FIP],1)</f>
        <v>245</v>
      </c>
      <c r="S406" s="5">
        <f>_xlfn.RANK.EQ(VLOOKUP($A406,Rooke_Full_Seaosn[[Name]:[WHIP]], 18,FALSE),Rooke_Full_Seaosn[WAR],0)</f>
        <v>623</v>
      </c>
      <c r="T406" s="5">
        <f>_xlfn.RANK.EQ(VLOOKUP($A406,Rooke_Full_Seaosn[[Name]:[WHIP]], 19, FALSE),Rooke_Full_Seaosn[WAR/162],0)</f>
        <v>165</v>
      </c>
      <c r="U406" s="5">
        <f>_xlfn.RANK.EQ(VLOOKUP($A406,Rooke_Full_Seaosn[[Name]:[WHIP]], 20, FALSE),Rooke_Full_Seaosn[WHIP],1)</f>
        <v>905</v>
      </c>
      <c r="V4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428.64394280662134</v>
      </c>
    </row>
    <row r="407" spans="1:22" x14ac:dyDescent="0.45">
      <c r="A407" s="11" t="s">
        <v>368</v>
      </c>
      <c r="B407" s="11">
        <v>2014</v>
      </c>
      <c r="C407" s="11" t="str">
        <f>VLOOKUP(Table10[[#This Row],[Name]], Rooke_Full_Seaosn[[Name]:[Team]], 2, FALSE)</f>
        <v>SEA</v>
      </c>
      <c r="D407" s="11">
        <v>33</v>
      </c>
      <c r="E407" s="11">
        <v>33</v>
      </c>
      <c r="F407" s="12">
        <v>1</v>
      </c>
      <c r="G407" s="5">
        <f>_xlfn.RANK.EQ(VLOOKUP($A407,Rooke_Full_Seaosn[[Name]:[WHIP]], 6, FALSE),Rooke_Full_Seaosn[W],0)</f>
        <v>735</v>
      </c>
      <c r="H407" s="5">
        <f>_xlfn.RANK.EQ(VLOOKUP($A407,Rooke_Full_Seaosn[[Name]:[WHIP]], 7, FALSE),Rooke_Full_Seaosn[L],1)</f>
        <v>298</v>
      </c>
      <c r="I407" s="11">
        <f>_xlfn.RANK.EQ(VLOOKUP($A407,Rooke_Full_Seaosn[[Name]:[WHIP]], 8, FALSE),Rooke_Full_Seaosn[SV],0)</f>
        <v>225</v>
      </c>
      <c r="J407" s="11">
        <f>_xlfn.RANK.EQ(VLOOKUP($A407,Rooke_Full_Seaosn[[Name]:[WHIP]], 9, FALSE),Rooke_Full_Seaosn[IP],0)</f>
        <v>1193</v>
      </c>
      <c r="K407" s="5">
        <f>_xlfn.RANK.EQ(VLOOKUP($A407,Rooke_Full_Seaosn[[Name]:[WHIP]], 10, FALSE),Rooke_Full_Seaosn[SO],0)</f>
        <v>840</v>
      </c>
      <c r="L407" s="5">
        <f>_xlfn.RANK.EQ(VLOOKUP($A407,Rooke_Full_Seaosn[[Name]:[WHIP]], 11, FALSE),Rooke_Full_Seaosn[K/9],0)</f>
        <v>355</v>
      </c>
      <c r="M407" s="5">
        <f>_xlfn.RANK.EQ(VLOOKUP($A407,Rooke_Full_Seaosn[[Name]:[WHIP]], 12, FALSE),Rooke_Full_Seaosn[BB/9],1)</f>
        <v>964</v>
      </c>
      <c r="N407" s="11">
        <f>_xlfn.RANK.EQ(VLOOKUP($A407,Rooke_Full_Seaosn[[Name]:[WHIP]], 13, FALSE),Rooke_Full_Seaosn[HR/9],1)</f>
        <v>195</v>
      </c>
      <c r="O407" s="5">
        <f>_xlfn.RANK.EQ(VLOOKUP($A407,Rooke_Full_Seaosn[[Name]:[WHIP]], 14, FALSE),Rooke_Full_Seaosn[AVG],1)</f>
        <v>162</v>
      </c>
      <c r="P407" s="11">
        <f>_xlfn.RANK.EQ(VLOOKUP($A407,Rooke_Full_Seaosn[[Name]:[WHIP]], 15, FALSE),Rooke_Full_Seaosn[BABIP],1)</f>
        <v>536</v>
      </c>
      <c r="Q407" s="5">
        <f>_xlfn.RANK.EQ(VLOOKUP($A407,Rooke_Full_Seaosn[[Name]:[WHIP]], 16, FALSE),Rooke_Full_Seaosn[ERA],1)</f>
        <v>230</v>
      </c>
      <c r="R407" s="11">
        <f>_xlfn.RANK.EQ(VLOOKUP($A407,Rooke_Full_Seaosn[[Name]:[WHIP]], 17, FALSE),Rooke_Full_Seaosn[FIP],1)</f>
        <v>167</v>
      </c>
      <c r="S407" s="5">
        <f>_xlfn.RANK.EQ(VLOOKUP($A407,Rooke_Full_Seaosn[[Name]:[WHIP]], 18,FALSE),Rooke_Full_Seaosn[WAR],0)</f>
        <v>803</v>
      </c>
      <c r="T407" s="5">
        <f>_xlfn.RANK.EQ(VLOOKUP($A407,Rooke_Full_Seaosn[[Name]:[WHIP]], 19, FALSE),Rooke_Full_Seaosn[WAR/162],0)</f>
        <v>447</v>
      </c>
      <c r="U407" s="5">
        <f>_xlfn.RANK.EQ(VLOOKUP($A407,Rooke_Full_Seaosn[[Name]:[WHIP]], 20, FALSE),Rooke_Full_Seaosn[WHIP],1)</f>
        <v>250</v>
      </c>
      <c r="V4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428.87370567579825</v>
      </c>
    </row>
    <row r="408" spans="1:22" x14ac:dyDescent="0.45">
      <c r="A408" s="11" t="s">
        <v>1241</v>
      </c>
      <c r="B408" s="11">
        <v>1926</v>
      </c>
      <c r="C408" s="11" t="str">
        <f>VLOOKUP(Table10[[#This Row],[Name]], Rooke_Full_Seaosn[[Name]:[Team]], 2, FALSE)</f>
        <v>CHW</v>
      </c>
      <c r="D408" s="11">
        <v>9</v>
      </c>
      <c r="E408" s="11">
        <v>9</v>
      </c>
      <c r="F408" s="12">
        <v>1</v>
      </c>
      <c r="G408" s="5">
        <f>_xlfn.RANK.EQ(VLOOKUP($A408,Rooke_Full_Seaosn[[Name]:[WHIP]], 6, FALSE),Rooke_Full_Seaosn[W],0)</f>
        <v>65</v>
      </c>
      <c r="H408" s="5">
        <f>_xlfn.RANK.EQ(VLOOKUP($A408,Rooke_Full_Seaosn[[Name]:[WHIP]], 7, FALSE),Rooke_Full_Seaosn[L],1)</f>
        <v>1512</v>
      </c>
      <c r="I408" s="11">
        <f>_xlfn.RANK.EQ(VLOOKUP($A408,Rooke_Full_Seaosn[[Name]:[WHIP]], 8, FALSE),Rooke_Full_Seaosn[SV],0)</f>
        <v>44</v>
      </c>
      <c r="J408" s="11">
        <f>_xlfn.RANK.EQ(VLOOKUP($A408,Rooke_Full_Seaosn[[Name]:[WHIP]], 9, FALSE),Rooke_Full_Seaosn[IP],0)</f>
        <v>30</v>
      </c>
      <c r="K408" s="5">
        <f>_xlfn.RANK.EQ(VLOOKUP($A408,Rooke_Full_Seaosn[[Name]:[WHIP]], 10, FALSE),Rooke_Full_Seaosn[SO],0)</f>
        <v>167</v>
      </c>
      <c r="L408" s="5">
        <f>_xlfn.RANK.EQ(VLOOKUP($A408,Rooke_Full_Seaosn[[Name]:[WHIP]], 11, FALSE),Rooke_Full_Seaosn[K/9],0)</f>
        <v>1111</v>
      </c>
      <c r="M408" s="5">
        <f>_xlfn.RANK.EQ(VLOOKUP($A408,Rooke_Full_Seaosn[[Name]:[WHIP]], 12, FALSE),Rooke_Full_Seaosn[BB/9],1)</f>
        <v>1187</v>
      </c>
      <c r="N408" s="11">
        <f>_xlfn.RANK.EQ(VLOOKUP($A408,Rooke_Full_Seaosn[[Name]:[WHIP]], 13, FALSE),Rooke_Full_Seaosn[HR/9],1)</f>
        <v>91</v>
      </c>
      <c r="O408" s="5">
        <f>_xlfn.RANK.EQ(VLOOKUP($A408,Rooke_Full_Seaosn[[Name]:[WHIP]], 14, FALSE),Rooke_Full_Seaosn[AVG],1)</f>
        <v>407</v>
      </c>
      <c r="P408" s="11">
        <f>_xlfn.RANK.EQ(VLOOKUP($A408,Rooke_Full_Seaosn[[Name]:[WHIP]], 15, FALSE),Rooke_Full_Seaosn[BABIP],1)</f>
        <v>494</v>
      </c>
      <c r="Q408" s="5">
        <f>_xlfn.RANK.EQ(VLOOKUP($A408,Rooke_Full_Seaosn[[Name]:[WHIP]], 16, FALSE),Rooke_Full_Seaosn[ERA],1)</f>
        <v>634</v>
      </c>
      <c r="R408" s="11">
        <f>_xlfn.RANK.EQ(VLOOKUP($A408,Rooke_Full_Seaosn[[Name]:[WHIP]], 17, FALSE),Rooke_Full_Seaosn[FIP],1)</f>
        <v>407</v>
      </c>
      <c r="S408" s="5">
        <f>_xlfn.RANK.EQ(VLOOKUP($A408,Rooke_Full_Seaosn[[Name]:[WHIP]], 18,FALSE),Rooke_Full_Seaosn[WAR],0)</f>
        <v>99</v>
      </c>
      <c r="T408" s="5">
        <f>_xlfn.RANK.EQ(VLOOKUP($A408,Rooke_Full_Seaosn[[Name]:[WHIP]], 19, FALSE),Rooke_Full_Seaosn[WAR/162],0)</f>
        <v>569</v>
      </c>
      <c r="U408" s="5">
        <f>_xlfn.RANK.EQ(VLOOKUP($A408,Rooke_Full_Seaosn[[Name]:[WHIP]], 20, FALSE),Rooke_Full_Seaosn[WHIP],1)</f>
        <v>680</v>
      </c>
      <c r="V4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429.56475764870737</v>
      </c>
    </row>
    <row r="409" spans="1:22" x14ac:dyDescent="0.45">
      <c r="A409" s="11" t="s">
        <v>1158</v>
      </c>
      <c r="B409" s="11">
        <v>1979</v>
      </c>
      <c r="C409" s="11" t="str">
        <f>VLOOKUP(Table10[[#This Row],[Name]], Rooke_Full_Seaosn[[Name]:[Team]], 2, FALSE)</f>
        <v>CIN</v>
      </c>
      <c r="D409" s="11">
        <v>31</v>
      </c>
      <c r="E409" s="11">
        <v>25</v>
      </c>
      <c r="F409" s="12">
        <v>0.80645161290322576</v>
      </c>
      <c r="G409" s="5">
        <f>_xlfn.RANK.EQ(VLOOKUP($A409,Rooke_Full_Seaosn[[Name]:[WHIP]], 6, FALSE),Rooke_Full_Seaosn[W],0)</f>
        <v>1054</v>
      </c>
      <c r="H409" s="5">
        <f>_xlfn.RANK.EQ(VLOOKUP($A409,Rooke_Full_Seaosn[[Name]:[WHIP]], 7, FALSE),Rooke_Full_Seaosn[L],1)</f>
        <v>298</v>
      </c>
      <c r="I409" s="11">
        <f>_xlfn.RANK.EQ(VLOOKUP($A409,Rooke_Full_Seaosn[[Name]:[WHIP]], 8, FALSE),Rooke_Full_Seaosn[SV],0)</f>
        <v>225</v>
      </c>
      <c r="J409" s="11">
        <f>_xlfn.RANK.EQ(VLOOKUP($A409,Rooke_Full_Seaosn[[Name]:[WHIP]], 9, FALSE),Rooke_Full_Seaosn[IP],0)</f>
        <v>1473</v>
      </c>
      <c r="K409" s="5">
        <f>_xlfn.RANK.EQ(VLOOKUP($A409,Rooke_Full_Seaosn[[Name]:[WHIP]], 10, FALSE),Rooke_Full_Seaosn[SO],0)</f>
        <v>1425</v>
      </c>
      <c r="L409" s="5">
        <f>_xlfn.RANK.EQ(VLOOKUP($A409,Rooke_Full_Seaosn[[Name]:[WHIP]], 11, FALSE),Rooke_Full_Seaosn[K/9],0)</f>
        <v>894</v>
      </c>
      <c r="M409" s="5">
        <f>_xlfn.RANK.EQ(VLOOKUP($A409,Rooke_Full_Seaosn[[Name]:[WHIP]], 12, FALSE),Rooke_Full_Seaosn[BB/9],1)</f>
        <v>82</v>
      </c>
      <c r="N409" s="11">
        <f>_xlfn.RANK.EQ(VLOOKUP($A409,Rooke_Full_Seaosn[[Name]:[WHIP]], 13, FALSE),Rooke_Full_Seaosn[HR/9],1)</f>
        <v>146</v>
      </c>
      <c r="O409" s="5">
        <f>_xlfn.RANK.EQ(VLOOKUP($A409,Rooke_Full_Seaosn[[Name]:[WHIP]], 14, FALSE),Rooke_Full_Seaosn[AVG],1)</f>
        <v>1171</v>
      </c>
      <c r="P409" s="11">
        <f>_xlfn.RANK.EQ(VLOOKUP($A409,Rooke_Full_Seaosn[[Name]:[WHIP]], 15, FALSE),Rooke_Full_Seaosn[BABIP],1)</f>
        <v>1364</v>
      </c>
      <c r="Q409" s="5">
        <f>_xlfn.RANK.EQ(VLOOKUP($A409,Rooke_Full_Seaosn[[Name]:[WHIP]], 16, FALSE),Rooke_Full_Seaosn[ERA],1)</f>
        <v>529</v>
      </c>
      <c r="R409" s="11">
        <f>_xlfn.RANK.EQ(VLOOKUP($A409,Rooke_Full_Seaosn[[Name]:[WHIP]], 17, FALSE),Rooke_Full_Seaosn[FIP],1)</f>
        <v>27</v>
      </c>
      <c r="S409" s="5">
        <f>_xlfn.RANK.EQ(VLOOKUP($A409,Rooke_Full_Seaosn[[Name]:[WHIP]], 18,FALSE),Rooke_Full_Seaosn[WAR],0)</f>
        <v>579</v>
      </c>
      <c r="T409" s="5">
        <f>_xlfn.RANK.EQ(VLOOKUP($A409,Rooke_Full_Seaosn[[Name]:[WHIP]], 19, FALSE),Rooke_Full_Seaosn[WAR/162],0)</f>
        <v>34</v>
      </c>
      <c r="U409" s="5">
        <f>_xlfn.RANK.EQ(VLOOKUP($A409,Rooke_Full_Seaosn[[Name]:[WHIP]], 20, FALSE),Rooke_Full_Seaosn[WHIP],1)</f>
        <v>548</v>
      </c>
      <c r="V4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430.62314821576655</v>
      </c>
    </row>
    <row r="410" spans="1:22" x14ac:dyDescent="0.45">
      <c r="A410" s="11" t="s">
        <v>913</v>
      </c>
      <c r="B410" s="11">
        <v>2009</v>
      </c>
      <c r="C410" s="11" t="str">
        <f>VLOOKUP(Table10[[#This Row],[Name]], Rooke_Full_Seaosn[[Name]:[Team]], 2, FALSE)</f>
        <v>PHI</v>
      </c>
      <c r="D410" s="11">
        <v>22</v>
      </c>
      <c r="E410" s="11">
        <v>22</v>
      </c>
      <c r="F410" s="12">
        <v>1</v>
      </c>
      <c r="G410" s="5">
        <f>_xlfn.RANK.EQ(VLOOKUP($A410,Rooke_Full_Seaosn[[Name]:[WHIP]], 6, FALSE),Rooke_Full_Seaosn[W],0)</f>
        <v>320</v>
      </c>
      <c r="H410" s="5">
        <f>_xlfn.RANK.EQ(VLOOKUP($A410,Rooke_Full_Seaosn[[Name]:[WHIP]], 7, FALSE),Rooke_Full_Seaosn[L],1)</f>
        <v>298</v>
      </c>
      <c r="I410" s="11">
        <f>_xlfn.RANK.EQ(VLOOKUP($A410,Rooke_Full_Seaosn[[Name]:[WHIP]], 8, FALSE),Rooke_Full_Seaosn[SV],0)</f>
        <v>225</v>
      </c>
      <c r="J410" s="11">
        <f>_xlfn.RANK.EQ(VLOOKUP($A410,Rooke_Full_Seaosn[[Name]:[WHIP]], 9, FALSE),Rooke_Full_Seaosn[IP],0)</f>
        <v>484</v>
      </c>
      <c r="K410" s="5">
        <f>_xlfn.RANK.EQ(VLOOKUP($A410,Rooke_Full_Seaosn[[Name]:[WHIP]], 10, FALSE),Rooke_Full_Seaosn[SO],0)</f>
        <v>313</v>
      </c>
      <c r="L410" s="5">
        <f>_xlfn.RANK.EQ(VLOOKUP($A410,Rooke_Full_Seaosn[[Name]:[WHIP]], 11, FALSE),Rooke_Full_Seaosn[K/9],0)</f>
        <v>548</v>
      </c>
      <c r="M410" s="5">
        <f>_xlfn.RANK.EQ(VLOOKUP($A410,Rooke_Full_Seaosn[[Name]:[WHIP]], 12, FALSE),Rooke_Full_Seaosn[BB/9],1)</f>
        <v>563</v>
      </c>
      <c r="N410" s="11">
        <f>_xlfn.RANK.EQ(VLOOKUP($A410,Rooke_Full_Seaosn[[Name]:[WHIP]], 13, FALSE),Rooke_Full_Seaosn[HR/9],1)</f>
        <v>1235</v>
      </c>
      <c r="O410" s="5">
        <f>_xlfn.RANK.EQ(VLOOKUP($A410,Rooke_Full_Seaosn[[Name]:[WHIP]], 14, FALSE),Rooke_Full_Seaosn[AVG],1)</f>
        <v>600</v>
      </c>
      <c r="P410" s="11">
        <f>_xlfn.RANK.EQ(VLOOKUP($A410,Rooke_Full_Seaosn[[Name]:[WHIP]], 15, FALSE),Rooke_Full_Seaosn[BABIP],1)</f>
        <v>617</v>
      </c>
      <c r="Q410" s="5">
        <f>_xlfn.RANK.EQ(VLOOKUP($A410,Rooke_Full_Seaosn[[Name]:[WHIP]], 16, FALSE),Rooke_Full_Seaosn[ERA],1)</f>
        <v>210</v>
      </c>
      <c r="R410" s="11">
        <f>_xlfn.RANK.EQ(VLOOKUP($A410,Rooke_Full_Seaosn[[Name]:[WHIP]], 17, FALSE),Rooke_Full_Seaosn[FIP],1)</f>
        <v>1012</v>
      </c>
      <c r="S410" s="5">
        <f>_xlfn.RANK.EQ(VLOOKUP($A410,Rooke_Full_Seaosn[[Name]:[WHIP]], 18,FALSE),Rooke_Full_Seaosn[WAR],0)</f>
        <v>609</v>
      </c>
      <c r="T410" s="5">
        <f>_xlfn.RANK.EQ(VLOOKUP($A410,Rooke_Full_Seaosn[[Name]:[WHIP]], 19, FALSE),Rooke_Full_Seaosn[WAR/162],0)</f>
        <v>753</v>
      </c>
      <c r="U410" s="5">
        <f>_xlfn.RANK.EQ(VLOOKUP($A410,Rooke_Full_Seaosn[[Name]:[WHIP]], 20, FALSE),Rooke_Full_Seaosn[WHIP],1)</f>
        <v>418</v>
      </c>
      <c r="V4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431.2368478707624</v>
      </c>
    </row>
    <row r="411" spans="1:22" x14ac:dyDescent="0.45">
      <c r="A411" s="11" t="s">
        <v>1178</v>
      </c>
      <c r="B411" s="11">
        <v>2004</v>
      </c>
      <c r="C411" s="11" t="str">
        <f>VLOOKUP(Table10[[#This Row],[Name]], Rooke_Full_Seaosn[[Name]:[Team]], 2, FALSE)</f>
        <v>TOR</v>
      </c>
      <c r="D411" s="11">
        <v>16</v>
      </c>
      <c r="E411" s="11">
        <v>13</v>
      </c>
      <c r="F411" s="12">
        <v>0.8125</v>
      </c>
      <c r="G411" s="5">
        <f>_xlfn.RANK.EQ(VLOOKUP($A411,Rooke_Full_Seaosn[[Name]:[WHIP]], 6, FALSE),Rooke_Full_Seaosn[W],0)</f>
        <v>889</v>
      </c>
      <c r="H411" s="5">
        <f>_xlfn.RANK.EQ(VLOOKUP($A411,Rooke_Full_Seaosn[[Name]:[WHIP]], 7, FALSE),Rooke_Full_Seaosn[L],1)</f>
        <v>298</v>
      </c>
      <c r="I411" s="11">
        <f>_xlfn.RANK.EQ(VLOOKUP($A411,Rooke_Full_Seaosn[[Name]:[WHIP]], 8, FALSE),Rooke_Full_Seaosn[SV],0)</f>
        <v>225</v>
      </c>
      <c r="J411" s="11">
        <f>_xlfn.RANK.EQ(VLOOKUP($A411,Rooke_Full_Seaosn[[Name]:[WHIP]], 9, FALSE),Rooke_Full_Seaosn[IP],0)</f>
        <v>889</v>
      </c>
      <c r="K411" s="5">
        <f>_xlfn.RANK.EQ(VLOOKUP($A411,Rooke_Full_Seaosn[[Name]:[WHIP]], 10, FALSE),Rooke_Full_Seaosn[SO],0)</f>
        <v>765</v>
      </c>
      <c r="L411" s="5">
        <f>_xlfn.RANK.EQ(VLOOKUP($A411,Rooke_Full_Seaosn[[Name]:[WHIP]], 11, FALSE),Rooke_Full_Seaosn[K/9],0)</f>
        <v>681</v>
      </c>
      <c r="M411" s="5">
        <f>_xlfn.RANK.EQ(VLOOKUP($A411,Rooke_Full_Seaosn[[Name]:[WHIP]], 12, FALSE),Rooke_Full_Seaosn[BB/9],1)</f>
        <v>212</v>
      </c>
      <c r="N411" s="11">
        <f>_xlfn.RANK.EQ(VLOOKUP($A411,Rooke_Full_Seaosn[[Name]:[WHIP]], 13, FALSE),Rooke_Full_Seaosn[HR/9],1)</f>
        <v>1055</v>
      </c>
      <c r="O411" s="5">
        <f>_xlfn.RANK.EQ(VLOOKUP($A411,Rooke_Full_Seaosn[[Name]:[WHIP]], 14, FALSE),Rooke_Full_Seaosn[AVG],1)</f>
        <v>647</v>
      </c>
      <c r="P411" s="11">
        <f>_xlfn.RANK.EQ(VLOOKUP($A411,Rooke_Full_Seaosn[[Name]:[WHIP]], 15, FALSE),Rooke_Full_Seaosn[BABIP],1)</f>
        <v>638</v>
      </c>
      <c r="Q411" s="5">
        <f>_xlfn.RANK.EQ(VLOOKUP($A411,Rooke_Full_Seaosn[[Name]:[WHIP]], 16, FALSE),Rooke_Full_Seaosn[ERA],1)</f>
        <v>556</v>
      </c>
      <c r="R411" s="11">
        <f>_xlfn.RANK.EQ(VLOOKUP($A411,Rooke_Full_Seaosn[[Name]:[WHIP]], 17, FALSE),Rooke_Full_Seaosn[FIP],1)</f>
        <v>780</v>
      </c>
      <c r="S411" s="5">
        <f>_xlfn.RANK.EQ(VLOOKUP($A411,Rooke_Full_Seaosn[[Name]:[WHIP]], 18,FALSE),Rooke_Full_Seaosn[WAR],0)</f>
        <v>410</v>
      </c>
      <c r="T411" s="5">
        <f>_xlfn.RANK.EQ(VLOOKUP($A411,Rooke_Full_Seaosn[[Name]:[WHIP]], 19, FALSE),Rooke_Full_Seaosn[WAR/162],0)</f>
        <v>167</v>
      </c>
      <c r="U411" s="5">
        <f>_xlfn.RANK.EQ(VLOOKUP($A411,Rooke_Full_Seaosn[[Name]:[WHIP]], 20, FALSE),Rooke_Full_Seaosn[WHIP],1)</f>
        <v>317</v>
      </c>
      <c r="V4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432.39444861464926</v>
      </c>
    </row>
    <row r="412" spans="1:22" x14ac:dyDescent="0.45">
      <c r="A412" s="11" t="s">
        <v>826</v>
      </c>
      <c r="B412" s="11">
        <v>1925</v>
      </c>
      <c r="C412" s="11" t="str">
        <f>VLOOKUP(Table10[[#This Row],[Name]], Rooke_Full_Seaosn[[Name]:[Team]], 2, FALSE)</f>
        <v>NYG</v>
      </c>
      <c r="D412" s="11">
        <v>30</v>
      </c>
      <c r="E412" s="11">
        <v>19</v>
      </c>
      <c r="F412" s="12">
        <v>0.6333333333333333</v>
      </c>
      <c r="G412" s="5">
        <f>_xlfn.RANK.EQ(VLOOKUP($A412,Rooke_Full_Seaosn[[Name]:[WHIP]], 6, FALSE),Rooke_Full_Seaosn[W],0)</f>
        <v>735</v>
      </c>
      <c r="H412" s="5">
        <f>_xlfn.RANK.EQ(VLOOKUP($A412,Rooke_Full_Seaosn[[Name]:[WHIP]], 7, FALSE),Rooke_Full_Seaosn[L],1)</f>
        <v>147</v>
      </c>
      <c r="I412" s="11">
        <f>_xlfn.RANK.EQ(VLOOKUP($A412,Rooke_Full_Seaosn[[Name]:[WHIP]], 8, FALSE),Rooke_Full_Seaosn[SV],0)</f>
        <v>225</v>
      </c>
      <c r="J412" s="11">
        <f>_xlfn.RANK.EQ(VLOOKUP($A412,Rooke_Full_Seaosn[[Name]:[WHIP]], 9, FALSE),Rooke_Full_Seaosn[IP],0)</f>
        <v>1188</v>
      </c>
      <c r="K412" s="5">
        <f>_xlfn.RANK.EQ(VLOOKUP($A412,Rooke_Full_Seaosn[[Name]:[WHIP]], 10, FALSE),Rooke_Full_Seaosn[SO],0)</f>
        <v>1674</v>
      </c>
      <c r="L412" s="5">
        <f>_xlfn.RANK.EQ(VLOOKUP($A412,Rooke_Full_Seaosn[[Name]:[WHIP]], 11, FALSE),Rooke_Full_Seaosn[K/9],0)</f>
        <v>1665</v>
      </c>
      <c r="M412" s="5">
        <f>_xlfn.RANK.EQ(VLOOKUP($A412,Rooke_Full_Seaosn[[Name]:[WHIP]], 12, FALSE),Rooke_Full_Seaosn[BB/9],1)</f>
        <v>165</v>
      </c>
      <c r="N412" s="11">
        <f>_xlfn.RANK.EQ(VLOOKUP($A412,Rooke_Full_Seaosn[[Name]:[WHIP]], 13, FALSE),Rooke_Full_Seaosn[HR/9],1)</f>
        <v>332</v>
      </c>
      <c r="O412" s="5">
        <f>_xlfn.RANK.EQ(VLOOKUP($A412,Rooke_Full_Seaosn[[Name]:[WHIP]], 14, FALSE),Rooke_Full_Seaosn[AVG],1)</f>
        <v>530</v>
      </c>
      <c r="P412" s="11">
        <f>_xlfn.RANK.EQ(VLOOKUP($A412,Rooke_Full_Seaosn[[Name]:[WHIP]], 15, FALSE),Rooke_Full_Seaosn[BABIP],1)</f>
        <v>183</v>
      </c>
      <c r="Q412" s="5">
        <f>_xlfn.RANK.EQ(VLOOKUP($A412,Rooke_Full_Seaosn[[Name]:[WHIP]], 16, FALSE),Rooke_Full_Seaosn[ERA],1)</f>
        <v>93</v>
      </c>
      <c r="R412" s="11">
        <f>_xlfn.RANK.EQ(VLOOKUP($A412,Rooke_Full_Seaosn[[Name]:[WHIP]], 17, FALSE),Rooke_Full_Seaosn[FIP],1)</f>
        <v>886</v>
      </c>
      <c r="S412" s="5">
        <f>_xlfn.RANK.EQ(VLOOKUP($A412,Rooke_Full_Seaosn[[Name]:[WHIP]], 18,FALSE),Rooke_Full_Seaosn[WAR],0)</f>
        <v>1020</v>
      </c>
      <c r="T412" s="5">
        <f>_xlfn.RANK.EQ(VLOOKUP($A412,Rooke_Full_Seaosn[[Name]:[WHIP]], 19, FALSE),Rooke_Full_Seaosn[WAR/162],0)</f>
        <v>503</v>
      </c>
      <c r="U412" s="5">
        <f>_xlfn.RANK.EQ(VLOOKUP($A412,Rooke_Full_Seaosn[[Name]:[WHIP]], 20, FALSE),Rooke_Full_Seaosn[WHIP],1)</f>
        <v>200</v>
      </c>
      <c r="V4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436.53747090726245</v>
      </c>
    </row>
    <row r="413" spans="1:22" x14ac:dyDescent="0.45">
      <c r="A413" s="11" t="s">
        <v>917</v>
      </c>
      <c r="B413" s="11">
        <v>2010</v>
      </c>
      <c r="C413" s="11" t="str">
        <f>VLOOKUP(Table10[[#This Row],[Name]], Rooke_Full_Seaosn[[Name]:[Team]], 2, FALSE)</f>
        <v>SFG</v>
      </c>
      <c r="D413" s="11">
        <v>18</v>
      </c>
      <c r="E413" s="11">
        <v>18</v>
      </c>
      <c r="F413" s="12">
        <v>1</v>
      </c>
      <c r="G413" s="5">
        <f>_xlfn.RANK.EQ(VLOOKUP($A413,Rooke_Full_Seaosn[[Name]:[WHIP]], 6, FALSE),Rooke_Full_Seaosn[W],0)</f>
        <v>610</v>
      </c>
      <c r="H413" s="5">
        <f>_xlfn.RANK.EQ(VLOOKUP($A413,Rooke_Full_Seaosn[[Name]:[WHIP]], 7, FALSE),Rooke_Full_Seaosn[L],1)</f>
        <v>695</v>
      </c>
      <c r="I413" s="11">
        <f>_xlfn.RANK.EQ(VLOOKUP($A413,Rooke_Full_Seaosn[[Name]:[WHIP]], 8, FALSE),Rooke_Full_Seaosn[SV],0)</f>
        <v>225</v>
      </c>
      <c r="J413" s="11">
        <f>_xlfn.RANK.EQ(VLOOKUP($A413,Rooke_Full_Seaosn[[Name]:[WHIP]], 9, FALSE),Rooke_Full_Seaosn[IP],0)</f>
        <v>762</v>
      </c>
      <c r="K413" s="5">
        <f>_xlfn.RANK.EQ(VLOOKUP($A413,Rooke_Full_Seaosn[[Name]:[WHIP]], 10, FALSE),Rooke_Full_Seaosn[SO],0)</f>
        <v>459</v>
      </c>
      <c r="L413" s="5">
        <f>_xlfn.RANK.EQ(VLOOKUP($A413,Rooke_Full_Seaosn[[Name]:[WHIP]], 11, FALSE),Rooke_Full_Seaosn[K/9],0)</f>
        <v>401</v>
      </c>
      <c r="M413" s="5">
        <f>_xlfn.RANK.EQ(VLOOKUP($A413,Rooke_Full_Seaosn[[Name]:[WHIP]], 12, FALSE),Rooke_Full_Seaosn[BB/9],1)</f>
        <v>140</v>
      </c>
      <c r="N413" s="11">
        <f>_xlfn.RANK.EQ(VLOOKUP($A413,Rooke_Full_Seaosn[[Name]:[WHIP]], 13, FALSE),Rooke_Full_Seaosn[HR/9],1)</f>
        <v>882</v>
      </c>
      <c r="O413" s="5">
        <f>_xlfn.RANK.EQ(VLOOKUP($A413,Rooke_Full_Seaosn[[Name]:[WHIP]], 14, FALSE),Rooke_Full_Seaosn[AVG],1)</f>
        <v>1121</v>
      </c>
      <c r="P413" s="11">
        <f>_xlfn.RANK.EQ(VLOOKUP($A413,Rooke_Full_Seaosn[[Name]:[WHIP]], 15, FALSE),Rooke_Full_Seaosn[BABIP],1)</f>
        <v>1407</v>
      </c>
      <c r="Q413" s="5">
        <f>_xlfn.RANK.EQ(VLOOKUP($A413,Rooke_Full_Seaosn[[Name]:[WHIP]], 16, FALSE),Rooke_Full_Seaosn[ERA],1)</f>
        <v>214</v>
      </c>
      <c r="R413" s="11">
        <f>_xlfn.RANK.EQ(VLOOKUP($A413,Rooke_Full_Seaosn[[Name]:[WHIP]], 17, FALSE),Rooke_Full_Seaosn[FIP],1)</f>
        <v>371</v>
      </c>
      <c r="S413" s="5">
        <f>_xlfn.RANK.EQ(VLOOKUP($A413,Rooke_Full_Seaosn[[Name]:[WHIP]], 18,FALSE),Rooke_Full_Seaosn[WAR],0)</f>
        <v>497</v>
      </c>
      <c r="T413" s="5">
        <f>_xlfn.RANK.EQ(VLOOKUP($A413,Rooke_Full_Seaosn[[Name]:[WHIP]], 19, FALSE),Rooke_Full_Seaosn[WAR/162],0)</f>
        <v>351</v>
      </c>
      <c r="U413" s="5">
        <f>_xlfn.RANK.EQ(VLOOKUP($A413,Rooke_Full_Seaosn[[Name]:[WHIP]], 20, FALSE),Rooke_Full_Seaosn[WHIP],1)</f>
        <v>552</v>
      </c>
      <c r="V4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436.71908384568991</v>
      </c>
    </row>
    <row r="414" spans="1:22" x14ac:dyDescent="0.45">
      <c r="A414" s="11" t="s">
        <v>1113</v>
      </c>
      <c r="B414" s="11">
        <v>1979</v>
      </c>
      <c r="C414" s="11" t="str">
        <f>VLOOKUP(Table10[[#This Row],[Name]], Rooke_Full_Seaosn[[Name]:[Team]], 2, FALSE)</f>
        <v>LAD</v>
      </c>
      <c r="D414" s="11">
        <v>11</v>
      </c>
      <c r="E414" s="11">
        <v>11</v>
      </c>
      <c r="F414" s="12">
        <v>1</v>
      </c>
      <c r="G414" s="5">
        <f>_xlfn.RANK.EQ(VLOOKUP($A414,Rooke_Full_Seaosn[[Name]:[WHIP]], 6, FALSE),Rooke_Full_Seaosn[W],0)</f>
        <v>49</v>
      </c>
      <c r="H414" s="5">
        <f>_xlfn.RANK.EQ(VLOOKUP($A414,Rooke_Full_Seaosn[[Name]:[WHIP]], 7, FALSE),Rooke_Full_Seaosn[L],1)</f>
        <v>1060</v>
      </c>
      <c r="I414" s="11">
        <f>_xlfn.RANK.EQ(VLOOKUP($A414,Rooke_Full_Seaosn[[Name]:[WHIP]], 8, FALSE),Rooke_Full_Seaosn[SV],0)</f>
        <v>225</v>
      </c>
      <c r="J414" s="11">
        <f>_xlfn.RANK.EQ(VLOOKUP($A414,Rooke_Full_Seaosn[[Name]:[WHIP]], 9, FALSE),Rooke_Full_Seaosn[IP],0)</f>
        <v>86</v>
      </c>
      <c r="K414" s="5">
        <f>_xlfn.RANK.EQ(VLOOKUP($A414,Rooke_Full_Seaosn[[Name]:[WHIP]], 10, FALSE),Rooke_Full_Seaosn[SO],0)</f>
        <v>287</v>
      </c>
      <c r="L414" s="5">
        <f>_xlfn.RANK.EQ(VLOOKUP($A414,Rooke_Full_Seaosn[[Name]:[WHIP]], 11, FALSE),Rooke_Full_Seaosn[K/9],0)</f>
        <v>1187</v>
      </c>
      <c r="M414" s="5">
        <f>_xlfn.RANK.EQ(VLOOKUP($A414,Rooke_Full_Seaosn[[Name]:[WHIP]], 12, FALSE),Rooke_Full_Seaosn[BB/9],1)</f>
        <v>1067</v>
      </c>
      <c r="N414" s="11">
        <f>_xlfn.RANK.EQ(VLOOKUP($A414,Rooke_Full_Seaosn[[Name]:[WHIP]], 13, FALSE),Rooke_Full_Seaosn[HR/9],1)</f>
        <v>512</v>
      </c>
      <c r="O414" s="5">
        <f>_xlfn.RANK.EQ(VLOOKUP($A414,Rooke_Full_Seaosn[[Name]:[WHIP]], 14, FALSE),Rooke_Full_Seaosn[AVG],1)</f>
        <v>416</v>
      </c>
      <c r="P414" s="11">
        <f>_xlfn.RANK.EQ(VLOOKUP($A414,Rooke_Full_Seaosn[[Name]:[WHIP]], 15, FALSE),Rooke_Full_Seaosn[BABIP],1)</f>
        <v>302</v>
      </c>
      <c r="Q414" s="5">
        <f>_xlfn.RANK.EQ(VLOOKUP($A414,Rooke_Full_Seaosn[[Name]:[WHIP]], 16, FALSE),Rooke_Full_Seaosn[ERA],1)</f>
        <v>474</v>
      </c>
      <c r="R414" s="11">
        <f>_xlfn.RANK.EQ(VLOOKUP($A414,Rooke_Full_Seaosn[[Name]:[WHIP]], 17, FALSE),Rooke_Full_Seaosn[FIP],1)</f>
        <v>574</v>
      </c>
      <c r="S414" s="5">
        <f>_xlfn.RANK.EQ(VLOOKUP($A414,Rooke_Full_Seaosn[[Name]:[WHIP]], 18,FALSE),Rooke_Full_Seaosn[WAR],0)</f>
        <v>251</v>
      </c>
      <c r="T414" s="5">
        <f>_xlfn.RANK.EQ(VLOOKUP($A414,Rooke_Full_Seaosn[[Name]:[WHIP]], 19, FALSE),Rooke_Full_Seaosn[WAR/162],0)</f>
        <v>492</v>
      </c>
      <c r="U414" s="5">
        <f>_xlfn.RANK.EQ(VLOOKUP($A414,Rooke_Full_Seaosn[[Name]:[WHIP]], 20, FALSE),Rooke_Full_Seaosn[WHIP],1)</f>
        <v>573</v>
      </c>
      <c r="V4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438.59776057311211</v>
      </c>
    </row>
    <row r="415" spans="1:22" x14ac:dyDescent="0.45">
      <c r="A415" s="11" t="s">
        <v>1168</v>
      </c>
      <c r="B415" s="11">
        <v>1992</v>
      </c>
      <c r="C415" s="11" t="str">
        <f>VLOOKUP(Table10[[#This Row],[Name]], Rooke_Full_Seaosn[[Name]:[Team]], 2, FALSE)</f>
        <v>DET</v>
      </c>
      <c r="D415" s="11">
        <v>30</v>
      </c>
      <c r="E415" s="11">
        <v>30</v>
      </c>
      <c r="F415" s="12">
        <v>1</v>
      </c>
      <c r="G415" s="5">
        <f>_xlfn.RANK.EQ(VLOOKUP($A415,Rooke_Full_Seaosn[[Name]:[WHIP]], 6, FALSE),Rooke_Full_Seaosn[W],0)</f>
        <v>889</v>
      </c>
      <c r="H415" s="5">
        <f>_xlfn.RANK.EQ(VLOOKUP($A415,Rooke_Full_Seaosn[[Name]:[WHIP]], 7, FALSE),Rooke_Full_Seaosn[L],1)</f>
        <v>45</v>
      </c>
      <c r="I415" s="11">
        <f>_xlfn.RANK.EQ(VLOOKUP($A415,Rooke_Full_Seaosn[[Name]:[WHIP]], 8, FALSE),Rooke_Full_Seaosn[SV],0)</f>
        <v>225</v>
      </c>
      <c r="J415" s="11">
        <f>_xlfn.RANK.EQ(VLOOKUP($A415,Rooke_Full_Seaosn[[Name]:[WHIP]], 9, FALSE),Rooke_Full_Seaosn[IP],0)</f>
        <v>1389</v>
      </c>
      <c r="K415" s="5">
        <f>_xlfn.RANK.EQ(VLOOKUP($A415,Rooke_Full_Seaosn[[Name]:[WHIP]], 10, FALSE),Rooke_Full_Seaosn[SO],0)</f>
        <v>1680</v>
      </c>
      <c r="L415" s="5">
        <f>_xlfn.RANK.EQ(VLOOKUP($A415,Rooke_Full_Seaosn[[Name]:[WHIP]], 11, FALSE),Rooke_Full_Seaosn[K/9],0)</f>
        <v>1634</v>
      </c>
      <c r="M415" s="5">
        <f>_xlfn.RANK.EQ(VLOOKUP($A415,Rooke_Full_Seaosn[[Name]:[WHIP]], 12, FALSE),Rooke_Full_Seaosn[BB/9],1)</f>
        <v>26</v>
      </c>
      <c r="N415" s="11">
        <f>_xlfn.RANK.EQ(VLOOKUP($A415,Rooke_Full_Seaosn[[Name]:[WHIP]], 13, FALSE),Rooke_Full_Seaosn[HR/9],1)</f>
        <v>131</v>
      </c>
      <c r="O415" s="5">
        <f>_xlfn.RANK.EQ(VLOOKUP($A415,Rooke_Full_Seaosn[[Name]:[WHIP]], 14, FALSE),Rooke_Full_Seaosn[AVG],1)</f>
        <v>1648</v>
      </c>
      <c r="P415" s="11">
        <f>_xlfn.RANK.EQ(VLOOKUP($A415,Rooke_Full_Seaosn[[Name]:[WHIP]], 15, FALSE),Rooke_Full_Seaosn[BABIP],1)</f>
        <v>1544</v>
      </c>
      <c r="Q415" s="5">
        <f>_xlfn.RANK.EQ(VLOOKUP($A415,Rooke_Full_Seaosn[[Name]:[WHIP]], 16, FALSE),Rooke_Full_Seaosn[ERA],1)</f>
        <v>541</v>
      </c>
      <c r="R415" s="11">
        <f>_xlfn.RANK.EQ(VLOOKUP($A415,Rooke_Full_Seaosn[[Name]:[WHIP]], 17, FALSE),Rooke_Full_Seaosn[FIP],1)</f>
        <v>162</v>
      </c>
      <c r="S415" s="5">
        <f>_xlfn.RANK.EQ(VLOOKUP($A415,Rooke_Full_Seaosn[[Name]:[WHIP]], 18,FALSE),Rooke_Full_Seaosn[WAR],0)</f>
        <v>690</v>
      </c>
      <c r="T415" s="5">
        <f>_xlfn.RANK.EQ(VLOOKUP($A415,Rooke_Full_Seaosn[[Name]:[WHIP]], 19, FALSE),Rooke_Full_Seaosn[WAR/162],0)</f>
        <v>160</v>
      </c>
      <c r="U415" s="5">
        <f>_xlfn.RANK.EQ(VLOOKUP($A415,Rooke_Full_Seaosn[[Name]:[WHIP]], 20, FALSE),Rooke_Full_Seaosn[WHIP],1)</f>
        <v>939</v>
      </c>
      <c r="V4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438.67593404974963</v>
      </c>
    </row>
    <row r="416" spans="1:22" x14ac:dyDescent="0.45">
      <c r="A416" s="11" t="s">
        <v>1292</v>
      </c>
      <c r="B416" s="11">
        <v>1993</v>
      </c>
      <c r="C416" s="11" t="str">
        <f>VLOOKUP(Table10[[#This Row],[Name]], Rooke_Full_Seaosn[[Name]:[Team]], 2, FALSE)</f>
        <v>PIT</v>
      </c>
      <c r="D416" s="11">
        <v>11</v>
      </c>
      <c r="E416" s="11">
        <v>11</v>
      </c>
      <c r="F416" s="12">
        <v>1</v>
      </c>
      <c r="G416" s="5">
        <f>_xlfn.RANK.EQ(VLOOKUP($A416,Rooke_Full_Seaosn[[Name]:[WHIP]], 6, FALSE),Rooke_Full_Seaosn[W],0)</f>
        <v>320</v>
      </c>
      <c r="H416" s="5">
        <f>_xlfn.RANK.EQ(VLOOKUP($A416,Rooke_Full_Seaosn[[Name]:[WHIP]], 7, FALSE),Rooke_Full_Seaosn[L],1)</f>
        <v>1341</v>
      </c>
      <c r="I416" s="11">
        <f>_xlfn.RANK.EQ(VLOOKUP($A416,Rooke_Full_Seaosn[[Name]:[WHIP]], 8, FALSE),Rooke_Full_Seaosn[SV],0)</f>
        <v>225</v>
      </c>
      <c r="J416" s="11">
        <f>_xlfn.RANK.EQ(VLOOKUP($A416,Rooke_Full_Seaosn[[Name]:[WHIP]], 9, FALSE),Rooke_Full_Seaosn[IP],0)</f>
        <v>122</v>
      </c>
      <c r="K416" s="5">
        <f>_xlfn.RANK.EQ(VLOOKUP($A416,Rooke_Full_Seaosn[[Name]:[WHIP]], 10, FALSE),Rooke_Full_Seaosn[SO],0)</f>
        <v>140</v>
      </c>
      <c r="L416" s="5">
        <f>_xlfn.RANK.EQ(VLOOKUP($A416,Rooke_Full_Seaosn[[Name]:[WHIP]], 11, FALSE),Rooke_Full_Seaosn[K/9],0)</f>
        <v>766</v>
      </c>
      <c r="M416" s="5">
        <f>_xlfn.RANK.EQ(VLOOKUP($A416,Rooke_Full_Seaosn[[Name]:[WHIP]], 12, FALSE),Rooke_Full_Seaosn[BB/9],1)</f>
        <v>319</v>
      </c>
      <c r="N416" s="11">
        <f>_xlfn.RANK.EQ(VLOOKUP($A416,Rooke_Full_Seaosn[[Name]:[WHIP]], 13, FALSE),Rooke_Full_Seaosn[HR/9],1)</f>
        <v>952</v>
      </c>
      <c r="O416" s="5">
        <f>_xlfn.RANK.EQ(VLOOKUP($A416,Rooke_Full_Seaosn[[Name]:[WHIP]], 14, FALSE),Rooke_Full_Seaosn[AVG],1)</f>
        <v>711</v>
      </c>
      <c r="P416" s="11">
        <f>_xlfn.RANK.EQ(VLOOKUP($A416,Rooke_Full_Seaosn[[Name]:[WHIP]], 15, FALSE),Rooke_Full_Seaosn[BABIP],1)</f>
        <v>708</v>
      </c>
      <c r="Q416" s="5">
        <f>_xlfn.RANK.EQ(VLOOKUP($A416,Rooke_Full_Seaosn[[Name]:[WHIP]], 16, FALSE),Rooke_Full_Seaosn[ERA],1)</f>
        <v>697</v>
      </c>
      <c r="R416" s="11">
        <f>_xlfn.RANK.EQ(VLOOKUP($A416,Rooke_Full_Seaosn[[Name]:[WHIP]], 17, FALSE),Rooke_Full_Seaosn[FIP],1)</f>
        <v>630</v>
      </c>
      <c r="S416" s="5">
        <f>_xlfn.RANK.EQ(VLOOKUP($A416,Rooke_Full_Seaosn[[Name]:[WHIP]], 18,FALSE),Rooke_Full_Seaosn[WAR],0)</f>
        <v>191</v>
      </c>
      <c r="T416" s="5">
        <f>_xlfn.RANK.EQ(VLOOKUP($A416,Rooke_Full_Seaosn[[Name]:[WHIP]], 19, FALSE),Rooke_Full_Seaosn[WAR/162],0)</f>
        <v>454</v>
      </c>
      <c r="U416" s="5">
        <f>_xlfn.RANK.EQ(VLOOKUP($A416,Rooke_Full_Seaosn[[Name]:[WHIP]], 20, FALSE),Rooke_Full_Seaosn[WHIP],1)</f>
        <v>424</v>
      </c>
      <c r="V4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439.2667895725217</v>
      </c>
    </row>
    <row r="417" spans="1:22" x14ac:dyDescent="0.45">
      <c r="A417" s="11" t="s">
        <v>1421</v>
      </c>
      <c r="B417" s="11">
        <v>2017</v>
      </c>
      <c r="C417" s="11" t="str">
        <f>VLOOKUP(Table10[[#This Row],[Name]], Rooke_Full_Seaosn[[Name]:[Team]], 2, FALSE)</f>
        <v>KCR</v>
      </c>
      <c r="D417" s="11">
        <v>6</v>
      </c>
      <c r="E417" s="11">
        <v>5</v>
      </c>
      <c r="F417" s="12">
        <v>0.83333333333333337</v>
      </c>
      <c r="G417" s="5">
        <f>_xlfn.RANK.EQ(VLOOKUP($A417,Rooke_Full_Seaosn[[Name]:[WHIP]], 6, FALSE),Rooke_Full_Seaosn[W],0)</f>
        <v>610</v>
      </c>
      <c r="H417" s="5">
        <f>_xlfn.RANK.EQ(VLOOKUP($A417,Rooke_Full_Seaosn[[Name]:[WHIP]], 7, FALSE),Rooke_Full_Seaosn[L],1)</f>
        <v>147</v>
      </c>
      <c r="I417" s="11">
        <f>_xlfn.RANK.EQ(VLOOKUP($A417,Rooke_Full_Seaosn[[Name]:[WHIP]], 8, FALSE),Rooke_Full_Seaosn[SV],0)</f>
        <v>225</v>
      </c>
      <c r="J417" s="11">
        <f>_xlfn.RANK.EQ(VLOOKUP($A417,Rooke_Full_Seaosn[[Name]:[WHIP]], 9, FALSE),Rooke_Full_Seaosn[IP],0)</f>
        <v>936</v>
      </c>
      <c r="K417" s="5">
        <f>_xlfn.RANK.EQ(VLOOKUP($A417,Rooke_Full_Seaosn[[Name]:[WHIP]], 10, FALSE),Rooke_Full_Seaosn[SO],0)</f>
        <v>605</v>
      </c>
      <c r="L417" s="5">
        <f>_xlfn.RANK.EQ(VLOOKUP($A417,Rooke_Full_Seaosn[[Name]:[WHIP]], 11, FALSE),Rooke_Full_Seaosn[K/9],0)</f>
        <v>385</v>
      </c>
      <c r="M417" s="5">
        <f>_xlfn.RANK.EQ(VLOOKUP($A417,Rooke_Full_Seaosn[[Name]:[WHIP]], 12, FALSE),Rooke_Full_Seaosn[BB/9],1)</f>
        <v>89</v>
      </c>
      <c r="N417" s="11">
        <f>_xlfn.RANK.EQ(VLOOKUP($A417,Rooke_Full_Seaosn[[Name]:[WHIP]], 13, FALSE),Rooke_Full_Seaosn[HR/9],1)</f>
        <v>1395</v>
      </c>
      <c r="O417" s="5">
        <f>_xlfn.RANK.EQ(VLOOKUP($A417,Rooke_Full_Seaosn[[Name]:[WHIP]], 14, FALSE),Rooke_Full_Seaosn[AVG],1)</f>
        <v>863</v>
      </c>
      <c r="P417" s="11">
        <f>_xlfn.RANK.EQ(VLOOKUP($A417,Rooke_Full_Seaosn[[Name]:[WHIP]], 15, FALSE),Rooke_Full_Seaosn[BABIP],1)</f>
        <v>961</v>
      </c>
      <c r="Q417" s="5">
        <f>_xlfn.RANK.EQ(VLOOKUP($A417,Rooke_Full_Seaosn[[Name]:[WHIP]], 16, FALSE),Rooke_Full_Seaosn[ERA],1)</f>
        <v>857</v>
      </c>
      <c r="R417" s="11">
        <f>_xlfn.RANK.EQ(VLOOKUP($A417,Rooke_Full_Seaosn[[Name]:[WHIP]], 17, FALSE),Rooke_Full_Seaosn[FIP],1)</f>
        <v>1008</v>
      </c>
      <c r="S417" s="5">
        <f>_xlfn.RANK.EQ(VLOOKUP($A417,Rooke_Full_Seaosn[[Name]:[WHIP]], 18,FALSE),Rooke_Full_Seaosn[WAR],0)</f>
        <v>822</v>
      </c>
      <c r="T417" s="5">
        <f>_xlfn.RANK.EQ(VLOOKUP($A417,Rooke_Full_Seaosn[[Name]:[WHIP]], 19, FALSE),Rooke_Full_Seaosn[WAR/162],0)</f>
        <v>701</v>
      </c>
      <c r="U417" s="5">
        <f>_xlfn.RANK.EQ(VLOOKUP($A417,Rooke_Full_Seaosn[[Name]:[WHIP]], 20, FALSE),Rooke_Full_Seaosn[WHIP],1)</f>
        <v>342</v>
      </c>
      <c r="V4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439.83125125869179</v>
      </c>
    </row>
    <row r="418" spans="1:22" x14ac:dyDescent="0.45">
      <c r="A418" s="11" t="s">
        <v>887</v>
      </c>
      <c r="B418" s="11">
        <v>1982</v>
      </c>
      <c r="C418" s="11" t="str">
        <f>VLOOKUP(Table10[[#This Row],[Name]], Rooke_Full_Seaosn[[Name]:[Team]], 2, FALSE)</f>
        <v>SDP</v>
      </c>
      <c r="D418" s="11">
        <v>9</v>
      </c>
      <c r="E418" s="11">
        <v>6</v>
      </c>
      <c r="F418" s="12">
        <v>0.66666666666666663</v>
      </c>
      <c r="G418" s="5">
        <f>_xlfn.RANK.EQ(VLOOKUP($A418,Rooke_Full_Seaosn[[Name]:[WHIP]], 6, FALSE),Rooke_Full_Seaosn[W],0)</f>
        <v>1054</v>
      </c>
      <c r="H418" s="5">
        <f>_xlfn.RANK.EQ(VLOOKUP($A418,Rooke_Full_Seaosn[[Name]:[WHIP]], 7, FALSE),Rooke_Full_Seaosn[L],1)</f>
        <v>45</v>
      </c>
      <c r="I418" s="11">
        <f>_xlfn.RANK.EQ(VLOOKUP($A418,Rooke_Full_Seaosn[[Name]:[WHIP]], 8, FALSE),Rooke_Full_Seaosn[SV],0)</f>
        <v>225</v>
      </c>
      <c r="J418" s="11">
        <f>_xlfn.RANK.EQ(VLOOKUP($A418,Rooke_Full_Seaosn[[Name]:[WHIP]], 9, FALSE),Rooke_Full_Seaosn[IP],0)</f>
        <v>1290</v>
      </c>
      <c r="K418" s="5">
        <f>_xlfn.RANK.EQ(VLOOKUP($A418,Rooke_Full_Seaosn[[Name]:[WHIP]], 10, FALSE),Rooke_Full_Seaosn[SO],0)</f>
        <v>1210</v>
      </c>
      <c r="L418" s="5">
        <f>_xlfn.RANK.EQ(VLOOKUP($A418,Rooke_Full_Seaosn[[Name]:[WHIP]], 11, FALSE),Rooke_Full_Seaosn[K/9],0)</f>
        <v>785</v>
      </c>
      <c r="M418" s="5">
        <f>_xlfn.RANK.EQ(VLOOKUP($A418,Rooke_Full_Seaosn[[Name]:[WHIP]], 12, FALSE),Rooke_Full_Seaosn[BB/9],1)</f>
        <v>252</v>
      </c>
      <c r="N418" s="11">
        <f>_xlfn.RANK.EQ(VLOOKUP($A418,Rooke_Full_Seaosn[[Name]:[WHIP]], 13, FALSE),Rooke_Full_Seaosn[HR/9],1)</f>
        <v>939</v>
      </c>
      <c r="O418" s="5">
        <f>_xlfn.RANK.EQ(VLOOKUP($A418,Rooke_Full_Seaosn[[Name]:[WHIP]], 14, FALSE),Rooke_Full_Seaosn[AVG],1)</f>
        <v>639</v>
      </c>
      <c r="P418" s="11">
        <f>_xlfn.RANK.EQ(VLOOKUP($A418,Rooke_Full_Seaosn[[Name]:[WHIP]], 15, FALSE),Rooke_Full_Seaosn[BABIP],1)</f>
        <v>607</v>
      </c>
      <c r="Q418" s="5">
        <f>_xlfn.RANK.EQ(VLOOKUP($A418,Rooke_Full_Seaosn[[Name]:[WHIP]], 16, FALSE),Rooke_Full_Seaosn[ERA],1)</f>
        <v>179</v>
      </c>
      <c r="R418" s="11">
        <f>_xlfn.RANK.EQ(VLOOKUP($A418,Rooke_Full_Seaosn[[Name]:[WHIP]], 17, FALSE),Rooke_Full_Seaosn[FIP],1)</f>
        <v>338</v>
      </c>
      <c r="S418" s="5">
        <f>_xlfn.RANK.EQ(VLOOKUP($A418,Rooke_Full_Seaosn[[Name]:[WHIP]], 18,FALSE),Rooke_Full_Seaosn[WAR],0)</f>
        <v>1060</v>
      </c>
      <c r="T418" s="5">
        <f>_xlfn.RANK.EQ(VLOOKUP($A418,Rooke_Full_Seaosn[[Name]:[WHIP]], 19, FALSE),Rooke_Full_Seaosn[WAR/162],0)</f>
        <v>588</v>
      </c>
      <c r="U418" s="5">
        <f>_xlfn.RANK.EQ(VLOOKUP($A418,Rooke_Full_Seaosn[[Name]:[WHIP]], 20, FALSE),Rooke_Full_Seaosn[WHIP],1)</f>
        <v>339</v>
      </c>
      <c r="V4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440.38705757733089</v>
      </c>
    </row>
    <row r="419" spans="1:22" x14ac:dyDescent="0.45">
      <c r="A419" s="11" t="s">
        <v>960</v>
      </c>
      <c r="B419" s="11">
        <v>1973</v>
      </c>
      <c r="C419" s="11" t="str">
        <f>VLOOKUP(Table10[[#This Row],[Name]], Rooke_Full_Seaosn[[Name]:[Team]], 2, FALSE)</f>
        <v>SDP</v>
      </c>
      <c r="D419" s="11">
        <v>16</v>
      </c>
      <c r="E419" s="11">
        <v>14</v>
      </c>
      <c r="F419" s="12">
        <v>0.875</v>
      </c>
      <c r="G419" s="5">
        <f>_xlfn.RANK.EQ(VLOOKUP($A419,Rooke_Full_Seaosn[[Name]:[WHIP]], 6, FALSE),Rooke_Full_Seaosn[W],0)</f>
        <v>610</v>
      </c>
      <c r="H419" s="5">
        <f>_xlfn.RANK.EQ(VLOOKUP($A419,Rooke_Full_Seaosn[[Name]:[WHIP]], 7, FALSE),Rooke_Full_Seaosn[L],1)</f>
        <v>695</v>
      </c>
      <c r="I419" s="11">
        <f>_xlfn.RANK.EQ(VLOOKUP($A419,Rooke_Full_Seaosn[[Name]:[WHIP]], 8, FALSE),Rooke_Full_Seaosn[SV],0)</f>
        <v>225</v>
      </c>
      <c r="J419" s="11">
        <f>_xlfn.RANK.EQ(VLOOKUP($A419,Rooke_Full_Seaosn[[Name]:[WHIP]], 9, FALSE),Rooke_Full_Seaosn[IP],0)</f>
        <v>522</v>
      </c>
      <c r="K419" s="5">
        <f>_xlfn.RANK.EQ(VLOOKUP($A419,Rooke_Full_Seaosn[[Name]:[WHIP]], 10, FALSE),Rooke_Full_Seaosn[SO],0)</f>
        <v>554</v>
      </c>
      <c r="L419" s="5">
        <f>_xlfn.RANK.EQ(VLOOKUP($A419,Rooke_Full_Seaosn[[Name]:[WHIP]], 11, FALSE),Rooke_Full_Seaosn[K/9],0)</f>
        <v>985</v>
      </c>
      <c r="M419" s="5">
        <f>_xlfn.RANK.EQ(VLOOKUP($A419,Rooke_Full_Seaosn[[Name]:[WHIP]], 12, FALSE),Rooke_Full_Seaosn[BB/9],1)</f>
        <v>253</v>
      </c>
      <c r="N419" s="11">
        <f>_xlfn.RANK.EQ(VLOOKUP($A419,Rooke_Full_Seaosn[[Name]:[WHIP]], 13, FALSE),Rooke_Full_Seaosn[HR/9],1)</f>
        <v>807</v>
      </c>
      <c r="O419" s="5">
        <f>_xlfn.RANK.EQ(VLOOKUP($A419,Rooke_Full_Seaosn[[Name]:[WHIP]], 14, FALSE),Rooke_Full_Seaosn[AVG],1)</f>
        <v>393</v>
      </c>
      <c r="P419" s="11">
        <f>_xlfn.RANK.EQ(VLOOKUP($A419,Rooke_Full_Seaosn[[Name]:[WHIP]], 15, FALSE),Rooke_Full_Seaosn[BABIP],1)</f>
        <v>269</v>
      </c>
      <c r="Q419" s="5">
        <f>_xlfn.RANK.EQ(VLOOKUP($A419,Rooke_Full_Seaosn[[Name]:[WHIP]], 16, FALSE),Rooke_Full_Seaosn[ERA],1)</f>
        <v>271</v>
      </c>
      <c r="R419" s="11">
        <f>_xlfn.RANK.EQ(VLOOKUP($A419,Rooke_Full_Seaosn[[Name]:[WHIP]], 17, FALSE),Rooke_Full_Seaosn[FIP],1)</f>
        <v>265</v>
      </c>
      <c r="S419" s="5">
        <f>_xlfn.RANK.EQ(VLOOKUP($A419,Rooke_Full_Seaosn[[Name]:[WHIP]], 18,FALSE),Rooke_Full_Seaosn[WAR],0)</f>
        <v>485</v>
      </c>
      <c r="T419" s="5">
        <f>_xlfn.RANK.EQ(VLOOKUP($A419,Rooke_Full_Seaosn[[Name]:[WHIP]], 19, FALSE),Rooke_Full_Seaosn[WAR/162],0)</f>
        <v>445</v>
      </c>
      <c r="U419" s="5">
        <f>_xlfn.RANK.EQ(VLOOKUP($A419,Rooke_Full_Seaosn[[Name]:[WHIP]], 20, FALSE),Rooke_Full_Seaosn[WHIP],1)</f>
        <v>214</v>
      </c>
      <c r="V4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442.51281479854254</v>
      </c>
    </row>
    <row r="420" spans="1:22" x14ac:dyDescent="0.45">
      <c r="A420" s="11" t="s">
        <v>918</v>
      </c>
      <c r="B420" s="11">
        <v>1964</v>
      </c>
      <c r="C420" s="11" t="str">
        <f>VLOOKUP(Table10[[#This Row],[Name]], Rooke_Full_Seaosn[[Name]:[Team]], 2, FALSE)</f>
        <v>DET</v>
      </c>
      <c r="D420" s="11">
        <v>39</v>
      </c>
      <c r="E420" s="11">
        <v>34</v>
      </c>
      <c r="F420" s="12">
        <v>0.87179487179487181</v>
      </c>
      <c r="G420" s="5">
        <f>_xlfn.RANK.EQ(VLOOKUP($A420,Rooke_Full_Seaosn[[Name]:[WHIP]], 6, FALSE),Rooke_Full_Seaosn[W],0)</f>
        <v>889</v>
      </c>
      <c r="H420" s="5">
        <f>_xlfn.RANK.EQ(VLOOKUP($A420,Rooke_Full_Seaosn[[Name]:[WHIP]], 7, FALSE),Rooke_Full_Seaosn[L],1)</f>
        <v>695</v>
      </c>
      <c r="I420" s="11">
        <f>_xlfn.RANK.EQ(VLOOKUP($A420,Rooke_Full_Seaosn[[Name]:[WHIP]], 8, FALSE),Rooke_Full_Seaosn[SV],0)</f>
        <v>225</v>
      </c>
      <c r="J420" s="11">
        <f>_xlfn.RANK.EQ(VLOOKUP($A420,Rooke_Full_Seaosn[[Name]:[WHIP]], 9, FALSE),Rooke_Full_Seaosn[IP],0)</f>
        <v>1058</v>
      </c>
      <c r="K420" s="5">
        <f>_xlfn.RANK.EQ(VLOOKUP($A420,Rooke_Full_Seaosn[[Name]:[WHIP]], 10, FALSE),Rooke_Full_Seaosn[SO],0)</f>
        <v>637</v>
      </c>
      <c r="L420" s="5">
        <f>_xlfn.RANK.EQ(VLOOKUP($A420,Rooke_Full_Seaosn[[Name]:[WHIP]], 11, FALSE),Rooke_Full_Seaosn[K/9],0)</f>
        <v>280</v>
      </c>
      <c r="M420" s="5">
        <f>_xlfn.RANK.EQ(VLOOKUP($A420,Rooke_Full_Seaosn[[Name]:[WHIP]], 12, FALSE),Rooke_Full_Seaosn[BB/9],1)</f>
        <v>1478</v>
      </c>
      <c r="N420" s="11">
        <f>_xlfn.RANK.EQ(VLOOKUP($A420,Rooke_Full_Seaosn[[Name]:[WHIP]], 13, FALSE),Rooke_Full_Seaosn[HR/9],1)</f>
        <v>267</v>
      </c>
      <c r="O420" s="5">
        <f>_xlfn.RANK.EQ(VLOOKUP($A420,Rooke_Full_Seaosn[[Name]:[WHIP]], 14, FALSE),Rooke_Full_Seaosn[AVG],1)</f>
        <v>55</v>
      </c>
      <c r="P420" s="11">
        <f>_xlfn.RANK.EQ(VLOOKUP($A420,Rooke_Full_Seaosn[[Name]:[WHIP]], 15, FALSE),Rooke_Full_Seaosn[BABIP],1)</f>
        <v>211</v>
      </c>
      <c r="Q420" s="5">
        <f>_xlfn.RANK.EQ(VLOOKUP($A420,Rooke_Full_Seaosn[[Name]:[WHIP]], 16, FALSE),Rooke_Full_Seaosn[ERA],1)</f>
        <v>215</v>
      </c>
      <c r="R420" s="11">
        <f>_xlfn.RANK.EQ(VLOOKUP($A420,Rooke_Full_Seaosn[[Name]:[WHIP]], 17, FALSE),Rooke_Full_Seaosn[FIP],1)</f>
        <v>151</v>
      </c>
      <c r="S420" s="5">
        <f>_xlfn.RANK.EQ(VLOOKUP($A420,Rooke_Full_Seaosn[[Name]:[WHIP]], 18,FALSE),Rooke_Full_Seaosn[WAR],0)</f>
        <v>563</v>
      </c>
      <c r="T420" s="5">
        <f>_xlfn.RANK.EQ(VLOOKUP($A420,Rooke_Full_Seaosn[[Name]:[WHIP]], 19, FALSE),Rooke_Full_Seaosn[WAR/162],0)</f>
        <v>599</v>
      </c>
      <c r="U420" s="5">
        <f>_xlfn.RANK.EQ(VLOOKUP($A420,Rooke_Full_Seaosn[[Name]:[WHIP]], 20, FALSE),Rooke_Full_Seaosn[WHIP],1)</f>
        <v>455</v>
      </c>
      <c r="V4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443.67057106695177</v>
      </c>
    </row>
    <row r="421" spans="1:22" x14ac:dyDescent="0.45">
      <c r="A421" s="11" t="s">
        <v>1013</v>
      </c>
      <c r="B421" s="11">
        <v>1988</v>
      </c>
      <c r="C421" s="11" t="str">
        <f>VLOOKUP(Table10[[#This Row],[Name]], Rooke_Full_Seaosn[[Name]:[Team]], 2, FALSE)</f>
        <v>OAK</v>
      </c>
      <c r="D421" s="11">
        <v>15</v>
      </c>
      <c r="E421" s="11">
        <v>15</v>
      </c>
      <c r="F421" s="12">
        <v>1</v>
      </c>
      <c r="G421" s="5">
        <f>_xlfn.RANK.EQ(VLOOKUP($A421,Rooke_Full_Seaosn[[Name]:[WHIP]], 6, FALSE),Rooke_Full_Seaosn[W],0)</f>
        <v>610</v>
      </c>
      <c r="H421" s="5">
        <f>_xlfn.RANK.EQ(VLOOKUP($A421,Rooke_Full_Seaosn[[Name]:[WHIP]], 7, FALSE),Rooke_Full_Seaosn[L],1)</f>
        <v>45</v>
      </c>
      <c r="I421" s="11">
        <f>_xlfn.RANK.EQ(VLOOKUP($A421,Rooke_Full_Seaosn[[Name]:[WHIP]], 8, FALSE),Rooke_Full_Seaosn[SV],0)</f>
        <v>225</v>
      </c>
      <c r="J421" s="11">
        <f>_xlfn.RANK.EQ(VLOOKUP($A421,Rooke_Full_Seaosn[[Name]:[WHIP]], 9, FALSE),Rooke_Full_Seaosn[IP],0)</f>
        <v>917</v>
      </c>
      <c r="K421" s="5">
        <f>_xlfn.RANK.EQ(VLOOKUP($A421,Rooke_Full_Seaosn[[Name]:[WHIP]], 10, FALSE),Rooke_Full_Seaosn[SO],0)</f>
        <v>1025</v>
      </c>
      <c r="L421" s="5">
        <f>_xlfn.RANK.EQ(VLOOKUP($A421,Rooke_Full_Seaosn[[Name]:[WHIP]], 11, FALSE),Rooke_Full_Seaosn[K/9],0)</f>
        <v>1062</v>
      </c>
      <c r="M421" s="5">
        <f>_xlfn.RANK.EQ(VLOOKUP($A421,Rooke_Full_Seaosn[[Name]:[WHIP]], 12, FALSE),Rooke_Full_Seaosn[BB/9],1)</f>
        <v>442</v>
      </c>
      <c r="N421" s="11">
        <f>_xlfn.RANK.EQ(VLOOKUP($A421,Rooke_Full_Seaosn[[Name]:[WHIP]], 13, FALSE),Rooke_Full_Seaosn[HR/9],1)</f>
        <v>686</v>
      </c>
      <c r="O421" s="5">
        <f>_xlfn.RANK.EQ(VLOOKUP($A421,Rooke_Full_Seaosn[[Name]:[WHIP]], 14, FALSE),Rooke_Full_Seaosn[AVG],1)</f>
        <v>527</v>
      </c>
      <c r="P421" s="11">
        <f>_xlfn.RANK.EQ(VLOOKUP($A421,Rooke_Full_Seaosn[[Name]:[WHIP]], 15, FALSE),Rooke_Full_Seaosn[BABIP],1)</f>
        <v>441</v>
      </c>
      <c r="Q421" s="5">
        <f>_xlfn.RANK.EQ(VLOOKUP($A421,Rooke_Full_Seaosn[[Name]:[WHIP]], 16, FALSE),Rooke_Full_Seaosn[ERA],1)</f>
        <v>346</v>
      </c>
      <c r="R421" s="11">
        <f>_xlfn.RANK.EQ(VLOOKUP($A421,Rooke_Full_Seaosn[[Name]:[WHIP]], 17, FALSE),Rooke_Full_Seaosn[FIP],1)</f>
        <v>437</v>
      </c>
      <c r="S421" s="5">
        <f>_xlfn.RANK.EQ(VLOOKUP($A421,Rooke_Full_Seaosn[[Name]:[WHIP]], 18,FALSE),Rooke_Full_Seaosn[WAR],0)</f>
        <v>768</v>
      </c>
      <c r="T421" s="5">
        <f>_xlfn.RANK.EQ(VLOOKUP($A421,Rooke_Full_Seaosn[[Name]:[WHIP]], 19, FALSE),Rooke_Full_Seaosn[WAR/162],0)</f>
        <v>466</v>
      </c>
      <c r="U421" s="5">
        <f>_xlfn.RANK.EQ(VLOOKUP($A421,Rooke_Full_Seaosn[[Name]:[WHIP]], 20, FALSE),Rooke_Full_Seaosn[WHIP],1)</f>
        <v>344</v>
      </c>
      <c r="V4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443.8135212675474</v>
      </c>
    </row>
    <row r="422" spans="1:22" x14ac:dyDescent="0.45">
      <c r="A422" s="11" t="s">
        <v>1216</v>
      </c>
      <c r="B422" s="11">
        <v>2020</v>
      </c>
      <c r="C422" s="11" t="str">
        <f>VLOOKUP(Table10[[#This Row],[Name]], Rooke_Full_Seaosn[[Name]:[Team]], 2, FALSE)</f>
        <v>NYM</v>
      </c>
      <c r="D422" s="11">
        <v>10</v>
      </c>
      <c r="E422" s="11">
        <v>10</v>
      </c>
      <c r="F422" s="12">
        <v>1</v>
      </c>
      <c r="G422" s="5">
        <f>_xlfn.RANK.EQ(VLOOKUP($A422,Rooke_Full_Seaosn[[Name]:[WHIP]], 6, FALSE),Rooke_Full_Seaosn[W],0)</f>
        <v>889</v>
      </c>
      <c r="H422" s="5">
        <f>_xlfn.RANK.EQ(VLOOKUP($A422,Rooke_Full_Seaosn[[Name]:[WHIP]], 7, FALSE),Rooke_Full_Seaosn[L],1)</f>
        <v>45</v>
      </c>
      <c r="I422" s="11">
        <f>_xlfn.RANK.EQ(VLOOKUP($A422,Rooke_Full_Seaosn[[Name]:[WHIP]], 8, FALSE),Rooke_Full_Seaosn[SV],0)</f>
        <v>225</v>
      </c>
      <c r="J422" s="11">
        <f>_xlfn.RANK.EQ(VLOOKUP($A422,Rooke_Full_Seaosn[[Name]:[WHIP]], 9, FALSE),Rooke_Full_Seaosn[IP],0)</f>
        <v>1687</v>
      </c>
      <c r="K422" s="5">
        <f>_xlfn.RANK.EQ(VLOOKUP($A422,Rooke_Full_Seaosn[[Name]:[WHIP]], 10, FALSE),Rooke_Full_Seaosn[SO],0)</f>
        <v>1278</v>
      </c>
      <c r="L422" s="5">
        <f>_xlfn.RANK.EQ(VLOOKUP($A422,Rooke_Full_Seaosn[[Name]:[WHIP]], 11, FALSE),Rooke_Full_Seaosn[K/9],0)</f>
        <v>263</v>
      </c>
      <c r="M422" s="5">
        <f>_xlfn.RANK.EQ(VLOOKUP($A422,Rooke_Full_Seaosn[[Name]:[WHIP]], 12, FALSE),Rooke_Full_Seaosn[BB/9],1)</f>
        <v>1342</v>
      </c>
      <c r="N422" s="11">
        <f>_xlfn.RANK.EQ(VLOOKUP($A422,Rooke_Full_Seaosn[[Name]:[WHIP]], 13, FALSE),Rooke_Full_Seaosn[HR/9],1)</f>
        <v>1027</v>
      </c>
      <c r="O422" s="5">
        <f>_xlfn.RANK.EQ(VLOOKUP($A422,Rooke_Full_Seaosn[[Name]:[WHIP]], 14, FALSE),Rooke_Full_Seaosn[AVG],1)</f>
        <v>75</v>
      </c>
      <c r="P422" s="11">
        <f>_xlfn.RANK.EQ(VLOOKUP($A422,Rooke_Full_Seaosn[[Name]:[WHIP]], 15, FALSE),Rooke_Full_Seaosn[BABIP],1)</f>
        <v>107</v>
      </c>
      <c r="Q422" s="5">
        <f>_xlfn.RANK.EQ(VLOOKUP($A422,Rooke_Full_Seaosn[[Name]:[WHIP]], 16, FALSE),Rooke_Full_Seaosn[ERA],1)</f>
        <v>599</v>
      </c>
      <c r="R422" s="11">
        <f>_xlfn.RANK.EQ(VLOOKUP($A422,Rooke_Full_Seaosn[[Name]:[WHIP]], 17, FALSE),Rooke_Full_Seaosn[FIP],1)</f>
        <v>1083</v>
      </c>
      <c r="S422" s="5">
        <f>_xlfn.RANK.EQ(VLOOKUP($A422,Rooke_Full_Seaosn[[Name]:[WHIP]], 18,FALSE),Rooke_Full_Seaosn[WAR],0)</f>
        <v>1264</v>
      </c>
      <c r="T422" s="5">
        <f>_xlfn.RANK.EQ(VLOOKUP($A422,Rooke_Full_Seaosn[[Name]:[WHIP]], 19, FALSE),Rooke_Full_Seaosn[WAR/162],0)</f>
        <v>925</v>
      </c>
      <c r="U422" s="5">
        <f>_xlfn.RANK.EQ(VLOOKUP($A422,Rooke_Full_Seaosn[[Name]:[WHIP]], 20, FALSE),Rooke_Full_Seaosn[WHIP],1)</f>
        <v>314</v>
      </c>
      <c r="V4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443.98264417445699</v>
      </c>
    </row>
    <row r="423" spans="1:22" x14ac:dyDescent="0.45">
      <c r="A423" s="11" t="s">
        <v>1001</v>
      </c>
      <c r="B423" s="11">
        <v>1993</v>
      </c>
      <c r="C423" s="11" t="str">
        <f>VLOOKUP(Table10[[#This Row],[Name]], Rooke_Full_Seaosn[[Name]:[Team]], 2, FALSE)</f>
        <v>MIL</v>
      </c>
      <c r="D423" s="11">
        <v>13</v>
      </c>
      <c r="E423" s="11">
        <v>13</v>
      </c>
      <c r="F423" s="12">
        <v>1</v>
      </c>
      <c r="G423" s="5">
        <f>_xlfn.RANK.EQ(VLOOKUP($A423,Rooke_Full_Seaosn[[Name]:[WHIP]], 6, FALSE),Rooke_Full_Seaosn[W],0)</f>
        <v>1054</v>
      </c>
      <c r="H423" s="5">
        <f>_xlfn.RANK.EQ(VLOOKUP($A423,Rooke_Full_Seaosn[[Name]:[WHIP]], 7, FALSE),Rooke_Full_Seaosn[L],1)</f>
        <v>492</v>
      </c>
      <c r="I423" s="11">
        <f>_xlfn.RANK.EQ(VLOOKUP($A423,Rooke_Full_Seaosn[[Name]:[WHIP]], 8, FALSE),Rooke_Full_Seaosn[SV],0)</f>
        <v>225</v>
      </c>
      <c r="J423" s="11">
        <f>_xlfn.RANK.EQ(VLOOKUP($A423,Rooke_Full_Seaosn[[Name]:[WHIP]], 9, FALSE),Rooke_Full_Seaosn[IP],0)</f>
        <v>742</v>
      </c>
      <c r="K423" s="5">
        <f>_xlfn.RANK.EQ(VLOOKUP($A423,Rooke_Full_Seaosn[[Name]:[WHIP]], 10, FALSE),Rooke_Full_Seaosn[SO],0)</f>
        <v>464</v>
      </c>
      <c r="L423" s="5">
        <f>_xlfn.RANK.EQ(VLOOKUP($A423,Rooke_Full_Seaosn[[Name]:[WHIP]], 11, FALSE),Rooke_Full_Seaosn[K/9],0)</f>
        <v>440</v>
      </c>
      <c r="M423" s="5">
        <f>_xlfn.RANK.EQ(VLOOKUP($A423,Rooke_Full_Seaosn[[Name]:[WHIP]], 12, FALSE),Rooke_Full_Seaosn[BB/9],1)</f>
        <v>949</v>
      </c>
      <c r="N423" s="11">
        <f>_xlfn.RANK.EQ(VLOOKUP($A423,Rooke_Full_Seaosn[[Name]:[WHIP]], 13, FALSE),Rooke_Full_Seaosn[HR/9],1)</f>
        <v>857</v>
      </c>
      <c r="O423" s="5">
        <f>_xlfn.RANK.EQ(VLOOKUP($A423,Rooke_Full_Seaosn[[Name]:[WHIP]], 14, FALSE),Rooke_Full_Seaosn[AVG],1)</f>
        <v>241</v>
      </c>
      <c r="P423" s="11">
        <f>_xlfn.RANK.EQ(VLOOKUP($A423,Rooke_Full_Seaosn[[Name]:[WHIP]], 15, FALSE),Rooke_Full_Seaosn[BABIP],1)</f>
        <v>330</v>
      </c>
      <c r="Q423" s="5">
        <f>_xlfn.RANK.EQ(VLOOKUP($A423,Rooke_Full_Seaosn[[Name]:[WHIP]], 16, FALSE),Rooke_Full_Seaosn[ERA],1)</f>
        <v>331</v>
      </c>
      <c r="R423" s="11">
        <f>_xlfn.RANK.EQ(VLOOKUP($A423,Rooke_Full_Seaosn[[Name]:[WHIP]], 17, FALSE),Rooke_Full_Seaosn[FIP],1)</f>
        <v>626</v>
      </c>
      <c r="S423" s="5">
        <f>_xlfn.RANK.EQ(VLOOKUP($A423,Rooke_Full_Seaosn[[Name]:[WHIP]], 18,FALSE),Rooke_Full_Seaosn[WAR],0)</f>
        <v>450</v>
      </c>
      <c r="T423" s="5">
        <f>_xlfn.RANK.EQ(VLOOKUP($A423,Rooke_Full_Seaosn[[Name]:[WHIP]], 19, FALSE),Rooke_Full_Seaosn[WAR/162],0)</f>
        <v>251</v>
      </c>
      <c r="U423" s="5">
        <f>_xlfn.RANK.EQ(VLOOKUP($A423,Rooke_Full_Seaosn[[Name]:[WHIP]], 20, FALSE),Rooke_Full_Seaosn[WHIP],1)</f>
        <v>329</v>
      </c>
      <c r="V4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444.01431836724845</v>
      </c>
    </row>
    <row r="424" spans="1:22" x14ac:dyDescent="0.45">
      <c r="A424" s="11" t="s">
        <v>925</v>
      </c>
      <c r="B424" s="11">
        <v>1987</v>
      </c>
      <c r="C424" s="11" t="str">
        <f>VLOOKUP(Table10[[#This Row],[Name]], Rooke_Full_Seaosn[[Name]:[Team]], 2, FALSE)</f>
        <v>PIT</v>
      </c>
      <c r="D424" s="11">
        <v>15</v>
      </c>
      <c r="E424" s="11">
        <v>15</v>
      </c>
      <c r="F424" s="12">
        <v>1</v>
      </c>
      <c r="G424" s="5">
        <f>_xlfn.RANK.EQ(VLOOKUP($A424,Rooke_Full_Seaosn[[Name]:[WHIP]], 6, FALSE),Rooke_Full_Seaosn[W],0)</f>
        <v>123</v>
      </c>
      <c r="H424" s="5">
        <f>_xlfn.RANK.EQ(VLOOKUP($A424,Rooke_Full_Seaosn[[Name]:[WHIP]], 7, FALSE),Rooke_Full_Seaosn[L],1)</f>
        <v>695</v>
      </c>
      <c r="I424" s="11">
        <f>_xlfn.RANK.EQ(VLOOKUP($A424,Rooke_Full_Seaosn[[Name]:[WHIP]], 8, FALSE),Rooke_Full_Seaosn[SV],0)</f>
        <v>225</v>
      </c>
      <c r="J424" s="11">
        <f>_xlfn.RANK.EQ(VLOOKUP($A424,Rooke_Full_Seaosn[[Name]:[WHIP]], 9, FALSE),Rooke_Full_Seaosn[IP],0)</f>
        <v>372</v>
      </c>
      <c r="K424" s="5">
        <f>_xlfn.RANK.EQ(VLOOKUP($A424,Rooke_Full_Seaosn[[Name]:[WHIP]], 10, FALSE),Rooke_Full_Seaosn[SO],0)</f>
        <v>619</v>
      </c>
      <c r="L424" s="5">
        <f>_xlfn.RANK.EQ(VLOOKUP($A424,Rooke_Full_Seaosn[[Name]:[WHIP]], 11, FALSE),Rooke_Full_Seaosn[K/9],0)</f>
        <v>1281</v>
      </c>
      <c r="M424" s="5">
        <f>_xlfn.RANK.EQ(VLOOKUP($A424,Rooke_Full_Seaosn[[Name]:[WHIP]], 12, FALSE),Rooke_Full_Seaosn[BB/9],1)</f>
        <v>1084</v>
      </c>
      <c r="N424" s="11">
        <f>_xlfn.RANK.EQ(VLOOKUP($A424,Rooke_Full_Seaosn[[Name]:[WHIP]], 13, FALSE),Rooke_Full_Seaosn[HR/9],1)</f>
        <v>429</v>
      </c>
      <c r="O424" s="5">
        <f>_xlfn.RANK.EQ(VLOOKUP($A424,Rooke_Full_Seaosn[[Name]:[WHIP]], 14, FALSE),Rooke_Full_Seaosn[AVG],1)</f>
        <v>349</v>
      </c>
      <c r="P424" s="11">
        <f>_xlfn.RANK.EQ(VLOOKUP($A424,Rooke_Full_Seaosn[[Name]:[WHIP]], 15, FALSE),Rooke_Full_Seaosn[BABIP],1)</f>
        <v>214</v>
      </c>
      <c r="Q424" s="5">
        <f>_xlfn.RANK.EQ(VLOOKUP($A424,Rooke_Full_Seaosn[[Name]:[WHIP]], 16, FALSE),Rooke_Full_Seaosn[ERA],1)</f>
        <v>226</v>
      </c>
      <c r="R424" s="11">
        <f>_xlfn.RANK.EQ(VLOOKUP($A424,Rooke_Full_Seaosn[[Name]:[WHIP]], 17, FALSE),Rooke_Full_Seaosn[FIP],1)</f>
        <v>701</v>
      </c>
      <c r="S424" s="5">
        <f>_xlfn.RANK.EQ(VLOOKUP($A424,Rooke_Full_Seaosn[[Name]:[WHIP]], 18,FALSE),Rooke_Full_Seaosn[WAR],0)</f>
        <v>310</v>
      </c>
      <c r="T424" s="5">
        <f>_xlfn.RANK.EQ(VLOOKUP($A424,Rooke_Full_Seaosn[[Name]:[WHIP]], 19, FALSE),Rooke_Full_Seaosn[WAR/162],0)</f>
        <v>329</v>
      </c>
      <c r="U424" s="5">
        <f>_xlfn.RANK.EQ(VLOOKUP($A424,Rooke_Full_Seaosn[[Name]:[WHIP]], 20, FALSE),Rooke_Full_Seaosn[WHIP],1)</f>
        <v>510</v>
      </c>
      <c r="V4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444.55148067778941</v>
      </c>
    </row>
    <row r="425" spans="1:22" x14ac:dyDescent="0.45">
      <c r="A425" s="11" t="s">
        <v>126</v>
      </c>
      <c r="B425" s="11">
        <v>1972</v>
      </c>
      <c r="C425" s="11" t="str">
        <f>VLOOKUP(Table10[[#This Row],[Name]], Rooke_Full_Seaosn[[Name]:[Team]], 2, FALSE)</f>
        <v>BOS</v>
      </c>
      <c r="D425" s="11">
        <v>11</v>
      </c>
      <c r="E425" s="11">
        <v>11</v>
      </c>
      <c r="F425" s="12">
        <v>1</v>
      </c>
      <c r="G425" s="5">
        <f>_xlfn.RANK.EQ(VLOOKUP($A425,Rooke_Full_Seaosn[[Name]:[WHIP]], 6, FALSE),Rooke_Full_Seaosn[W],0)</f>
        <v>503</v>
      </c>
      <c r="H425" s="5">
        <f>_xlfn.RANK.EQ(VLOOKUP($A425,Rooke_Full_Seaosn[[Name]:[WHIP]], 7, FALSE),Rooke_Full_Seaosn[L],1)</f>
        <v>885</v>
      </c>
      <c r="I425" s="11">
        <f>_xlfn.RANK.EQ(VLOOKUP($A425,Rooke_Full_Seaosn[[Name]:[WHIP]], 8, FALSE),Rooke_Full_Seaosn[SV],0)</f>
        <v>225</v>
      </c>
      <c r="J425" s="11">
        <f>_xlfn.RANK.EQ(VLOOKUP($A425,Rooke_Full_Seaosn[[Name]:[WHIP]], 9, FALSE),Rooke_Full_Seaosn[IP],0)</f>
        <v>480</v>
      </c>
      <c r="K425" s="5">
        <f>_xlfn.RANK.EQ(VLOOKUP($A425,Rooke_Full_Seaosn[[Name]:[WHIP]], 10, FALSE),Rooke_Full_Seaosn[SO],0)</f>
        <v>237</v>
      </c>
      <c r="L425" s="5">
        <f>_xlfn.RANK.EQ(VLOOKUP($A425,Rooke_Full_Seaosn[[Name]:[WHIP]], 11, FALSE),Rooke_Full_Seaosn[K/9],0)</f>
        <v>406</v>
      </c>
      <c r="M425" s="5">
        <f>_xlfn.RANK.EQ(VLOOKUP($A425,Rooke_Full_Seaosn[[Name]:[WHIP]], 12, FALSE),Rooke_Full_Seaosn[BB/9],1)</f>
        <v>1040</v>
      </c>
      <c r="N425" s="11">
        <f>_xlfn.RANK.EQ(VLOOKUP($A425,Rooke_Full_Seaosn[[Name]:[WHIP]], 13, FALSE),Rooke_Full_Seaosn[HR/9],1)</f>
        <v>445</v>
      </c>
      <c r="O425" s="5">
        <f>_xlfn.RANK.EQ(VLOOKUP($A425,Rooke_Full_Seaosn[[Name]:[WHIP]], 14, FALSE),Rooke_Full_Seaosn[AVG],1)</f>
        <v>513</v>
      </c>
      <c r="P425" s="11">
        <f>_xlfn.RANK.EQ(VLOOKUP($A425,Rooke_Full_Seaosn[[Name]:[WHIP]], 15, FALSE),Rooke_Full_Seaosn[BABIP],1)</f>
        <v>1002</v>
      </c>
      <c r="Q425" s="5">
        <f>_xlfn.RANK.EQ(VLOOKUP($A425,Rooke_Full_Seaosn[[Name]:[WHIP]], 16, FALSE),Rooke_Full_Seaosn[ERA],1)</f>
        <v>408</v>
      </c>
      <c r="R425" s="11">
        <f>_xlfn.RANK.EQ(VLOOKUP($A425,Rooke_Full_Seaosn[[Name]:[WHIP]], 17, FALSE),Rooke_Full_Seaosn[FIP],1)</f>
        <v>79</v>
      </c>
      <c r="S425" s="5">
        <f>_xlfn.RANK.EQ(VLOOKUP($A425,Rooke_Full_Seaosn[[Name]:[WHIP]], 18,FALSE),Rooke_Full_Seaosn[WAR],0)</f>
        <v>240</v>
      </c>
      <c r="T425" s="5">
        <f>_xlfn.RANK.EQ(VLOOKUP($A425,Rooke_Full_Seaosn[[Name]:[WHIP]], 19, FALSE),Rooke_Full_Seaosn[WAR/162],0)</f>
        <v>206</v>
      </c>
      <c r="U425" s="5">
        <f>_xlfn.RANK.EQ(VLOOKUP($A425,Rooke_Full_Seaosn[[Name]:[WHIP]], 20, FALSE),Rooke_Full_Seaosn[WHIP],1)</f>
        <v>655</v>
      </c>
      <c r="V4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444.62269474253259</v>
      </c>
    </row>
    <row r="426" spans="1:22" x14ac:dyDescent="0.45">
      <c r="A426" s="11" t="s">
        <v>804</v>
      </c>
      <c r="B426" s="11">
        <v>1943</v>
      </c>
      <c r="C426" s="11" t="str">
        <f>VLOOKUP(Table10[[#This Row],[Name]], Rooke_Full_Seaosn[[Name]:[Team]], 2, FALSE)</f>
        <v>WAS</v>
      </c>
      <c r="D426" s="11">
        <v>17</v>
      </c>
      <c r="E426" s="11">
        <v>17</v>
      </c>
      <c r="F426" s="12">
        <v>1</v>
      </c>
      <c r="G426" s="5">
        <f>_xlfn.RANK.EQ(VLOOKUP($A426,Rooke_Full_Seaosn[[Name]:[WHIP]], 6, FALSE),Rooke_Full_Seaosn[W],0)</f>
        <v>244</v>
      </c>
      <c r="H426" s="5">
        <f>_xlfn.RANK.EQ(VLOOKUP($A426,Rooke_Full_Seaosn[[Name]:[WHIP]], 7, FALSE),Rooke_Full_Seaosn[L],1)</f>
        <v>885</v>
      </c>
      <c r="I426" s="11">
        <f>_xlfn.RANK.EQ(VLOOKUP($A426,Rooke_Full_Seaosn[[Name]:[WHIP]], 8, FALSE),Rooke_Full_Seaosn[SV],0)</f>
        <v>94</v>
      </c>
      <c r="J426" s="11">
        <f>_xlfn.RANK.EQ(VLOOKUP($A426,Rooke_Full_Seaosn[[Name]:[WHIP]], 9, FALSE),Rooke_Full_Seaosn[IP],0)</f>
        <v>353</v>
      </c>
      <c r="K426" s="5">
        <f>_xlfn.RANK.EQ(VLOOKUP($A426,Rooke_Full_Seaosn[[Name]:[WHIP]], 10, FALSE),Rooke_Full_Seaosn[SO],0)</f>
        <v>706</v>
      </c>
      <c r="L426" s="5">
        <f>_xlfn.RANK.EQ(VLOOKUP($A426,Rooke_Full_Seaosn[[Name]:[WHIP]], 11, FALSE),Rooke_Full_Seaosn[K/9],0)</f>
        <v>1377</v>
      </c>
      <c r="M426" s="5">
        <f>_xlfn.RANK.EQ(VLOOKUP($A426,Rooke_Full_Seaosn[[Name]:[WHIP]], 12, FALSE),Rooke_Full_Seaosn[BB/9],1)</f>
        <v>960</v>
      </c>
      <c r="N426" s="11">
        <f>_xlfn.RANK.EQ(VLOOKUP($A426,Rooke_Full_Seaosn[[Name]:[WHIP]], 13, FALSE),Rooke_Full_Seaosn[HR/9],1)</f>
        <v>39</v>
      </c>
      <c r="O426" s="5">
        <f>_xlfn.RANK.EQ(VLOOKUP($A426,Rooke_Full_Seaosn[[Name]:[WHIP]], 14, FALSE),Rooke_Full_Seaosn[AVG],1)</f>
        <v>350</v>
      </c>
      <c r="P426" s="11">
        <f>_xlfn.RANK.EQ(VLOOKUP($A426,Rooke_Full_Seaosn[[Name]:[WHIP]], 15, FALSE),Rooke_Full_Seaosn[BABIP],1)</f>
        <v>338</v>
      </c>
      <c r="Q426" s="5">
        <f>_xlfn.RANK.EQ(VLOOKUP($A426,Rooke_Full_Seaosn[[Name]:[WHIP]], 16, FALSE),Rooke_Full_Seaosn[ERA],1)</f>
        <v>64</v>
      </c>
      <c r="R426" s="11">
        <f>_xlfn.RANK.EQ(VLOOKUP($A426,Rooke_Full_Seaosn[[Name]:[WHIP]], 17, FALSE),Rooke_Full_Seaosn[FIP],1)</f>
        <v>164</v>
      </c>
      <c r="S426" s="5">
        <f>_xlfn.RANK.EQ(VLOOKUP($A426,Rooke_Full_Seaosn[[Name]:[WHIP]], 18,FALSE),Rooke_Full_Seaosn[WAR],0)</f>
        <v>315</v>
      </c>
      <c r="T426" s="5">
        <f>_xlfn.RANK.EQ(VLOOKUP($A426,Rooke_Full_Seaosn[[Name]:[WHIP]], 19, FALSE),Rooke_Full_Seaosn[WAR/162],0)</f>
        <v>527</v>
      </c>
      <c r="U426" s="5">
        <f>_xlfn.RANK.EQ(VLOOKUP($A426,Rooke_Full_Seaosn[[Name]:[WHIP]], 20, FALSE),Rooke_Full_Seaosn[WHIP],1)</f>
        <v>410</v>
      </c>
      <c r="V4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445.3993732184494</v>
      </c>
    </row>
    <row r="427" spans="1:22" x14ac:dyDescent="0.45">
      <c r="A427" s="11" t="s">
        <v>1190</v>
      </c>
      <c r="B427" s="11">
        <v>2021</v>
      </c>
      <c r="C427" s="11" t="str">
        <f>VLOOKUP(Table10[[#This Row],[Name]], Rooke_Full_Seaosn[[Name]:[Team]], 2, FALSE)</f>
        <v>DET</v>
      </c>
      <c r="D427" s="11">
        <v>35</v>
      </c>
      <c r="E427" s="11">
        <v>18</v>
      </c>
      <c r="F427" s="12">
        <v>0.51428571428571423</v>
      </c>
      <c r="G427" s="5">
        <f>_xlfn.RANK.EQ(VLOOKUP($A427,Rooke_Full_Seaosn[[Name]:[WHIP]], 6, FALSE),Rooke_Full_Seaosn[W],0)</f>
        <v>610</v>
      </c>
      <c r="H427" s="5">
        <f>_xlfn.RANK.EQ(VLOOKUP($A427,Rooke_Full_Seaosn[[Name]:[WHIP]], 7, FALSE),Rooke_Full_Seaosn[L],1)</f>
        <v>1209</v>
      </c>
      <c r="I427" s="11">
        <f>_xlfn.RANK.EQ(VLOOKUP($A427,Rooke_Full_Seaosn[[Name]:[WHIP]], 8, FALSE),Rooke_Full_Seaosn[SV],0)</f>
        <v>225</v>
      </c>
      <c r="J427" s="11">
        <f>_xlfn.RANK.EQ(VLOOKUP($A427,Rooke_Full_Seaosn[[Name]:[WHIP]], 9, FALSE),Rooke_Full_Seaosn[IP],0)</f>
        <v>448</v>
      </c>
      <c r="K427" s="5">
        <f>_xlfn.RANK.EQ(VLOOKUP($A427,Rooke_Full_Seaosn[[Name]:[WHIP]], 10, FALSE),Rooke_Full_Seaosn[SO],0)</f>
        <v>203</v>
      </c>
      <c r="L427" s="5">
        <f>_xlfn.RANK.EQ(VLOOKUP($A427,Rooke_Full_Seaosn[[Name]:[WHIP]], 11, FALSE),Rooke_Full_Seaosn[K/9],0)</f>
        <v>386</v>
      </c>
      <c r="M427" s="5">
        <f>_xlfn.RANK.EQ(VLOOKUP($A427,Rooke_Full_Seaosn[[Name]:[WHIP]], 12, FALSE),Rooke_Full_Seaosn[BB/9],1)</f>
        <v>283</v>
      </c>
      <c r="N427" s="11">
        <f>_xlfn.RANK.EQ(VLOOKUP($A427,Rooke_Full_Seaosn[[Name]:[WHIP]], 13, FALSE),Rooke_Full_Seaosn[HR/9],1)</f>
        <v>1446</v>
      </c>
      <c r="O427" s="5">
        <f>_xlfn.RANK.EQ(VLOOKUP($A427,Rooke_Full_Seaosn[[Name]:[WHIP]], 14, FALSE),Rooke_Full_Seaosn[AVG],1)</f>
        <v>321</v>
      </c>
      <c r="P427" s="11">
        <f>_xlfn.RANK.EQ(VLOOKUP($A427,Rooke_Full_Seaosn[[Name]:[WHIP]], 15, FALSE),Rooke_Full_Seaosn[BABIP],1)</f>
        <v>249</v>
      </c>
      <c r="Q427" s="5">
        <f>_xlfn.RANK.EQ(VLOOKUP($A427,Rooke_Full_Seaosn[[Name]:[WHIP]], 16, FALSE),Rooke_Full_Seaosn[ERA],1)</f>
        <v>569</v>
      </c>
      <c r="R427" s="11">
        <f>_xlfn.RANK.EQ(VLOOKUP($A427,Rooke_Full_Seaosn[[Name]:[WHIP]], 17, FALSE),Rooke_Full_Seaosn[FIP],1)</f>
        <v>1188</v>
      </c>
      <c r="S427" s="5">
        <f>_xlfn.RANK.EQ(VLOOKUP($A427,Rooke_Full_Seaosn[[Name]:[WHIP]], 18,FALSE),Rooke_Full_Seaosn[WAR],0)</f>
        <v>732</v>
      </c>
      <c r="T427" s="5">
        <f>_xlfn.RANK.EQ(VLOOKUP($A427,Rooke_Full_Seaosn[[Name]:[WHIP]], 19, FALSE),Rooke_Full_Seaosn[WAR/162],0)</f>
        <v>1066</v>
      </c>
      <c r="U427" s="5">
        <f>_xlfn.RANK.EQ(VLOOKUP($A427,Rooke_Full_Seaosn[[Name]:[WHIP]], 20, FALSE),Rooke_Full_Seaosn[WHIP],1)</f>
        <v>132</v>
      </c>
      <c r="V4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445.45982587989613</v>
      </c>
    </row>
    <row r="428" spans="1:22" x14ac:dyDescent="0.45">
      <c r="A428" s="11" t="s">
        <v>1226</v>
      </c>
      <c r="B428" s="11">
        <v>2017</v>
      </c>
      <c r="C428" s="11" t="str">
        <f>VLOOKUP(Table10[[#This Row],[Name]], Rooke_Full_Seaosn[[Name]:[Team]], 2, FALSE)</f>
        <v>LAA</v>
      </c>
      <c r="D428" s="11">
        <v>9</v>
      </c>
      <c r="E428" s="11">
        <v>9</v>
      </c>
      <c r="F428" s="12">
        <v>1</v>
      </c>
      <c r="G428" s="5">
        <f>_xlfn.RANK.EQ(VLOOKUP($A428,Rooke_Full_Seaosn[[Name]:[WHIP]], 6, FALSE),Rooke_Full_Seaosn[W],0)</f>
        <v>320</v>
      </c>
      <c r="H428" s="5">
        <f>_xlfn.RANK.EQ(VLOOKUP($A428,Rooke_Full_Seaosn[[Name]:[WHIP]], 7, FALSE),Rooke_Full_Seaosn[L],1)</f>
        <v>147</v>
      </c>
      <c r="I428" s="11">
        <f>_xlfn.RANK.EQ(VLOOKUP($A428,Rooke_Full_Seaosn[[Name]:[WHIP]], 8, FALSE),Rooke_Full_Seaosn[SV],0)</f>
        <v>225</v>
      </c>
      <c r="J428" s="11">
        <f>_xlfn.RANK.EQ(VLOOKUP($A428,Rooke_Full_Seaosn[[Name]:[WHIP]], 9, FALSE),Rooke_Full_Seaosn[IP],0)</f>
        <v>706</v>
      </c>
      <c r="K428" s="5">
        <f>_xlfn.RANK.EQ(VLOOKUP($A428,Rooke_Full_Seaosn[[Name]:[WHIP]], 10, FALSE),Rooke_Full_Seaosn[SO],0)</f>
        <v>619</v>
      </c>
      <c r="L428" s="5">
        <f>_xlfn.RANK.EQ(VLOOKUP($A428,Rooke_Full_Seaosn[[Name]:[WHIP]], 11, FALSE),Rooke_Full_Seaosn[K/9],0)</f>
        <v>803</v>
      </c>
      <c r="M428" s="5">
        <f>_xlfn.RANK.EQ(VLOOKUP($A428,Rooke_Full_Seaosn[[Name]:[WHIP]], 12, FALSE),Rooke_Full_Seaosn[BB/9],1)</f>
        <v>210</v>
      </c>
      <c r="N428" s="11">
        <f>_xlfn.RANK.EQ(VLOOKUP($A428,Rooke_Full_Seaosn[[Name]:[WHIP]], 13, FALSE),Rooke_Full_Seaosn[HR/9],1)</f>
        <v>1458</v>
      </c>
      <c r="O428" s="5">
        <f>_xlfn.RANK.EQ(VLOOKUP($A428,Rooke_Full_Seaosn[[Name]:[WHIP]], 14, FALSE),Rooke_Full_Seaosn[AVG],1)</f>
        <v>514</v>
      </c>
      <c r="P428" s="11">
        <f>_xlfn.RANK.EQ(VLOOKUP($A428,Rooke_Full_Seaosn[[Name]:[WHIP]], 15, FALSE),Rooke_Full_Seaosn[BABIP],1)</f>
        <v>239</v>
      </c>
      <c r="Q428" s="5">
        <f>_xlfn.RANK.EQ(VLOOKUP($A428,Rooke_Full_Seaosn[[Name]:[WHIP]], 16, FALSE),Rooke_Full_Seaosn[ERA],1)</f>
        <v>609</v>
      </c>
      <c r="R428" s="11">
        <f>_xlfn.RANK.EQ(VLOOKUP($A428,Rooke_Full_Seaosn[[Name]:[WHIP]], 17, FALSE),Rooke_Full_Seaosn[FIP],1)</f>
        <v>1315</v>
      </c>
      <c r="S428" s="5">
        <f>_xlfn.RANK.EQ(VLOOKUP($A428,Rooke_Full_Seaosn[[Name]:[WHIP]], 18,FALSE),Rooke_Full_Seaosn[WAR],0)</f>
        <v>991</v>
      </c>
      <c r="T428" s="5">
        <f>_xlfn.RANK.EQ(VLOOKUP($A428,Rooke_Full_Seaosn[[Name]:[WHIP]], 19, FALSE),Rooke_Full_Seaosn[WAR/162],0)</f>
        <v>1055</v>
      </c>
      <c r="U428" s="5">
        <f>_xlfn.RANK.EQ(VLOOKUP($A428,Rooke_Full_Seaosn[[Name]:[WHIP]], 20, FALSE),Rooke_Full_Seaosn[WHIP],1)</f>
        <v>194</v>
      </c>
      <c r="V4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446.04646902829097</v>
      </c>
    </row>
    <row r="429" spans="1:22" x14ac:dyDescent="0.45">
      <c r="A429" s="11" t="s">
        <v>840</v>
      </c>
      <c r="B429" s="11">
        <v>1958</v>
      </c>
      <c r="C429" s="11" t="str">
        <f>VLOOKUP(Table10[[#This Row],[Name]], Rooke_Full_Seaosn[[Name]:[Team]], 2, FALSE)</f>
        <v>MIL</v>
      </c>
      <c r="D429" s="11">
        <v>9</v>
      </c>
      <c r="E429" s="11">
        <v>9</v>
      </c>
      <c r="F429" s="12">
        <v>1</v>
      </c>
      <c r="G429" s="5">
        <f>_xlfn.RANK.EQ(VLOOKUP($A429,Rooke_Full_Seaosn[[Name]:[WHIP]], 6, FALSE),Rooke_Full_Seaosn[W],0)</f>
        <v>401</v>
      </c>
      <c r="H429" s="5">
        <f>_xlfn.RANK.EQ(VLOOKUP($A429,Rooke_Full_Seaosn[[Name]:[WHIP]], 7, FALSE),Rooke_Full_Seaosn[L],1)</f>
        <v>885</v>
      </c>
      <c r="I429" s="11">
        <f>_xlfn.RANK.EQ(VLOOKUP($A429,Rooke_Full_Seaosn[[Name]:[WHIP]], 8, FALSE),Rooke_Full_Seaosn[SV],0)</f>
        <v>225</v>
      </c>
      <c r="J429" s="11">
        <f>_xlfn.RANK.EQ(VLOOKUP($A429,Rooke_Full_Seaosn[[Name]:[WHIP]], 9, FALSE),Rooke_Full_Seaosn[IP],0)</f>
        <v>519</v>
      </c>
      <c r="K429" s="5">
        <f>_xlfn.RANK.EQ(VLOOKUP($A429,Rooke_Full_Seaosn[[Name]:[WHIP]], 10, FALSE),Rooke_Full_Seaosn[SO],0)</f>
        <v>593</v>
      </c>
      <c r="L429" s="5">
        <f>_xlfn.RANK.EQ(VLOOKUP($A429,Rooke_Full_Seaosn[[Name]:[WHIP]], 11, FALSE),Rooke_Full_Seaosn[K/9],0)</f>
        <v>1048</v>
      </c>
      <c r="M429" s="5">
        <f>_xlfn.RANK.EQ(VLOOKUP($A429,Rooke_Full_Seaosn[[Name]:[WHIP]], 12, FALSE),Rooke_Full_Seaosn[BB/9],1)</f>
        <v>879</v>
      </c>
      <c r="N429" s="11">
        <f>_xlfn.RANK.EQ(VLOOKUP($A429,Rooke_Full_Seaosn[[Name]:[WHIP]], 13, FALSE),Rooke_Full_Seaosn[HR/9],1)</f>
        <v>893</v>
      </c>
      <c r="O429" s="5">
        <f>_xlfn.RANK.EQ(VLOOKUP($A429,Rooke_Full_Seaosn[[Name]:[WHIP]], 14, FALSE),Rooke_Full_Seaosn[AVG],1)</f>
        <v>110</v>
      </c>
      <c r="P429" s="11">
        <f>_xlfn.RANK.EQ(VLOOKUP($A429,Rooke_Full_Seaosn[[Name]:[WHIP]], 15, FALSE),Rooke_Full_Seaosn[BABIP],1)</f>
        <v>34</v>
      </c>
      <c r="Q429" s="5">
        <f>_xlfn.RANK.EQ(VLOOKUP($A429,Rooke_Full_Seaosn[[Name]:[WHIP]], 16, FALSE),Rooke_Full_Seaosn[ERA],1)</f>
        <v>110</v>
      </c>
      <c r="R429" s="11">
        <f>_xlfn.RANK.EQ(VLOOKUP($A429,Rooke_Full_Seaosn[[Name]:[WHIP]], 17, FALSE),Rooke_Full_Seaosn[FIP],1)</f>
        <v>556</v>
      </c>
      <c r="S429" s="5">
        <f>_xlfn.RANK.EQ(VLOOKUP($A429,Rooke_Full_Seaosn[[Name]:[WHIP]], 18,FALSE),Rooke_Full_Seaosn[WAR],0)</f>
        <v>818</v>
      </c>
      <c r="T429" s="5">
        <f>_xlfn.RANK.EQ(VLOOKUP($A429,Rooke_Full_Seaosn[[Name]:[WHIP]], 19, FALSE),Rooke_Full_Seaosn[WAR/162],0)</f>
        <v>975</v>
      </c>
      <c r="U429" s="5">
        <f>_xlfn.RANK.EQ(VLOOKUP($A429,Rooke_Full_Seaosn[[Name]:[WHIP]], 20, FALSE),Rooke_Full_Seaosn[WHIP],1)</f>
        <v>168</v>
      </c>
      <c r="V4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446.41060845582638</v>
      </c>
    </row>
    <row r="430" spans="1:22" x14ac:dyDescent="0.45">
      <c r="A430" s="11" t="s">
        <v>284</v>
      </c>
      <c r="B430" s="11">
        <v>2013</v>
      </c>
      <c r="C430" s="11" t="str">
        <f>VLOOKUP(Table10[[#This Row],[Name]], Rooke_Full_Seaosn[[Name]:[Team]], 2, FALSE)</f>
        <v>OAK</v>
      </c>
      <c r="D430" s="11">
        <v>10</v>
      </c>
      <c r="E430" s="11">
        <v>10</v>
      </c>
      <c r="F430" s="12">
        <v>1</v>
      </c>
      <c r="G430" s="5">
        <f>_xlfn.RANK.EQ(VLOOKUP($A430,Rooke_Full_Seaosn[[Name]:[WHIP]], 6, FALSE),Rooke_Full_Seaosn[W],0)</f>
        <v>320</v>
      </c>
      <c r="H430" s="5">
        <f>_xlfn.RANK.EQ(VLOOKUP($A430,Rooke_Full_Seaosn[[Name]:[WHIP]], 7, FALSE),Rooke_Full_Seaosn[L],1)</f>
        <v>1060</v>
      </c>
      <c r="I430" s="11">
        <f>_xlfn.RANK.EQ(VLOOKUP($A430,Rooke_Full_Seaosn[[Name]:[WHIP]], 8, FALSE),Rooke_Full_Seaosn[SV],0)</f>
        <v>225</v>
      </c>
      <c r="J430" s="11">
        <f>_xlfn.RANK.EQ(VLOOKUP($A430,Rooke_Full_Seaosn[[Name]:[WHIP]], 9, FALSE),Rooke_Full_Seaosn[IP],0)</f>
        <v>438</v>
      </c>
      <c r="K430" s="5">
        <f>_xlfn.RANK.EQ(VLOOKUP($A430,Rooke_Full_Seaosn[[Name]:[WHIP]], 10, FALSE),Rooke_Full_Seaosn[SO],0)</f>
        <v>174</v>
      </c>
      <c r="L430" s="5">
        <f>_xlfn.RANK.EQ(VLOOKUP($A430,Rooke_Full_Seaosn[[Name]:[WHIP]], 11, FALSE),Rooke_Full_Seaosn[K/9],0)</f>
        <v>331</v>
      </c>
      <c r="M430" s="5">
        <f>_xlfn.RANK.EQ(VLOOKUP($A430,Rooke_Full_Seaosn[[Name]:[WHIP]], 12, FALSE),Rooke_Full_Seaosn[BB/9],1)</f>
        <v>854</v>
      </c>
      <c r="N430" s="11">
        <f>_xlfn.RANK.EQ(VLOOKUP($A430,Rooke_Full_Seaosn[[Name]:[WHIP]], 13, FALSE),Rooke_Full_Seaosn[HR/9],1)</f>
        <v>964</v>
      </c>
      <c r="O430" s="5">
        <f>_xlfn.RANK.EQ(VLOOKUP($A430,Rooke_Full_Seaosn[[Name]:[WHIP]], 14, FALSE),Rooke_Full_Seaosn[AVG],1)</f>
        <v>278</v>
      </c>
      <c r="P430" s="11">
        <f>_xlfn.RANK.EQ(VLOOKUP($A430,Rooke_Full_Seaosn[[Name]:[WHIP]], 15, FALSE),Rooke_Full_Seaosn[BABIP],1)</f>
        <v>463</v>
      </c>
      <c r="Q430" s="5">
        <f>_xlfn.RANK.EQ(VLOOKUP($A430,Rooke_Full_Seaosn[[Name]:[WHIP]], 16, FALSE),Rooke_Full_Seaosn[ERA],1)</f>
        <v>736</v>
      </c>
      <c r="R430" s="11">
        <f>_xlfn.RANK.EQ(VLOOKUP($A430,Rooke_Full_Seaosn[[Name]:[WHIP]], 17, FALSE),Rooke_Full_Seaosn[FIP],1)</f>
        <v>692</v>
      </c>
      <c r="S430" s="5">
        <f>_xlfn.RANK.EQ(VLOOKUP($A430,Rooke_Full_Seaosn[[Name]:[WHIP]], 18,FALSE),Rooke_Full_Seaosn[WAR],0)</f>
        <v>407</v>
      </c>
      <c r="T430" s="5">
        <f>_xlfn.RANK.EQ(VLOOKUP($A430,Rooke_Full_Seaosn[[Name]:[WHIP]], 19, FALSE),Rooke_Full_Seaosn[WAR/162],0)</f>
        <v>637</v>
      </c>
      <c r="U430" s="5">
        <f>_xlfn.RANK.EQ(VLOOKUP($A430,Rooke_Full_Seaosn[[Name]:[WHIP]], 20, FALSE),Rooke_Full_Seaosn[WHIP],1)</f>
        <v>357</v>
      </c>
      <c r="V4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446.64405981851706</v>
      </c>
    </row>
    <row r="431" spans="1:22" x14ac:dyDescent="0.45">
      <c r="A431" s="11" t="s">
        <v>328</v>
      </c>
      <c r="B431" s="11">
        <v>2018</v>
      </c>
      <c r="C431" s="11" t="str">
        <f>VLOOKUP(Table10[[#This Row],[Name]], Rooke_Full_Seaosn[[Name]:[Team]], 2, FALSE)</f>
        <v>SDP</v>
      </c>
      <c r="D431" s="11">
        <v>14</v>
      </c>
      <c r="E431" s="11">
        <v>10</v>
      </c>
      <c r="F431" s="12">
        <v>0.7142857142857143</v>
      </c>
      <c r="G431" s="5">
        <f>_xlfn.RANK.EQ(VLOOKUP($A431,Rooke_Full_Seaosn[[Name]:[WHIP]], 6, FALSE),Rooke_Full_Seaosn[W],0)</f>
        <v>503</v>
      </c>
      <c r="H431" s="5">
        <f>_xlfn.RANK.EQ(VLOOKUP($A431,Rooke_Full_Seaosn[[Name]:[WHIP]], 7, FALSE),Rooke_Full_Seaosn[L],1)</f>
        <v>1209</v>
      </c>
      <c r="I431" s="11">
        <f>_xlfn.RANK.EQ(VLOOKUP($A431,Rooke_Full_Seaosn[[Name]:[WHIP]], 8, FALSE),Rooke_Full_Seaosn[SV],0)</f>
        <v>225</v>
      </c>
      <c r="J431" s="11">
        <f>_xlfn.RANK.EQ(VLOOKUP($A431,Rooke_Full_Seaosn[[Name]:[WHIP]], 9, FALSE),Rooke_Full_Seaosn[IP],0)</f>
        <v>590</v>
      </c>
      <c r="K431" s="5">
        <f>_xlfn.RANK.EQ(VLOOKUP($A431,Rooke_Full_Seaosn[[Name]:[WHIP]], 10, FALSE),Rooke_Full_Seaosn[SO],0)</f>
        <v>86</v>
      </c>
      <c r="L431" s="5">
        <f>_xlfn.RANK.EQ(VLOOKUP($A431,Rooke_Full_Seaosn[[Name]:[WHIP]], 11, FALSE),Rooke_Full_Seaosn[K/9],0)</f>
        <v>40</v>
      </c>
      <c r="M431" s="5">
        <f>_xlfn.RANK.EQ(VLOOKUP($A431,Rooke_Full_Seaosn[[Name]:[WHIP]], 12, FALSE),Rooke_Full_Seaosn[BB/9],1)</f>
        <v>594</v>
      </c>
      <c r="N431" s="11">
        <f>_xlfn.RANK.EQ(VLOOKUP($A431,Rooke_Full_Seaosn[[Name]:[WHIP]], 13, FALSE),Rooke_Full_Seaosn[HR/9],1)</f>
        <v>1525</v>
      </c>
      <c r="O431" s="5">
        <f>_xlfn.RANK.EQ(VLOOKUP($A431,Rooke_Full_Seaosn[[Name]:[WHIP]], 14, FALSE),Rooke_Full_Seaosn[AVG],1)</f>
        <v>650</v>
      </c>
      <c r="P431" s="11">
        <f>_xlfn.RANK.EQ(VLOOKUP($A431,Rooke_Full_Seaosn[[Name]:[WHIP]], 15, FALSE),Rooke_Full_Seaosn[BABIP],1)</f>
        <v>1295</v>
      </c>
      <c r="Q431" s="5">
        <f>_xlfn.RANK.EQ(VLOOKUP($A431,Rooke_Full_Seaosn[[Name]:[WHIP]], 16, FALSE),Rooke_Full_Seaosn[ERA],1)</f>
        <v>815</v>
      </c>
      <c r="R431" s="11">
        <f>_xlfn.RANK.EQ(VLOOKUP($A431,Rooke_Full_Seaosn[[Name]:[WHIP]], 17, FALSE),Rooke_Full_Seaosn[FIP],1)</f>
        <v>903</v>
      </c>
      <c r="S431" s="5">
        <f>_xlfn.RANK.EQ(VLOOKUP($A431,Rooke_Full_Seaosn[[Name]:[WHIP]], 18,FALSE),Rooke_Full_Seaosn[WAR],0)</f>
        <v>860</v>
      </c>
      <c r="T431" s="5">
        <f>_xlfn.RANK.EQ(VLOOKUP($A431,Rooke_Full_Seaosn[[Name]:[WHIP]], 19, FALSE),Rooke_Full_Seaosn[WAR/162],0)</f>
        <v>1111</v>
      </c>
      <c r="U431" s="5">
        <f>_xlfn.RANK.EQ(VLOOKUP($A431,Rooke_Full_Seaosn[[Name]:[WHIP]], 20, FALSE),Rooke_Full_Seaosn[WHIP],1)</f>
        <v>511</v>
      </c>
      <c r="V4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447.40862797322461</v>
      </c>
    </row>
    <row r="432" spans="1:22" x14ac:dyDescent="0.45">
      <c r="A432" s="11" t="s">
        <v>1903</v>
      </c>
      <c r="B432" s="11">
        <v>1986</v>
      </c>
      <c r="C432" s="11" t="str">
        <f>VLOOKUP(Table10[[#This Row],[Name]], Rooke_Full_Seaosn[[Name]:[Team]], 2, FALSE)</f>
        <v>TEX</v>
      </c>
      <c r="D432" s="11">
        <v>18</v>
      </c>
      <c r="E432" s="11">
        <v>13</v>
      </c>
      <c r="F432" s="12">
        <v>0.72222222222222221</v>
      </c>
      <c r="G432" s="5">
        <f>_xlfn.RANK.EQ(VLOOKUP($A432,Rooke_Full_Seaosn[[Name]:[WHIP]], 6, FALSE),Rooke_Full_Seaosn[W],0)</f>
        <v>244</v>
      </c>
      <c r="H432" s="5">
        <f>_xlfn.RANK.EQ(VLOOKUP($A432,Rooke_Full_Seaosn[[Name]:[WHIP]], 7, FALSE),Rooke_Full_Seaosn[L],1)</f>
        <v>1209</v>
      </c>
      <c r="I432" s="11">
        <f>_xlfn.RANK.EQ(VLOOKUP($A432,Rooke_Full_Seaosn[[Name]:[WHIP]], 8, FALSE),Rooke_Full_Seaosn[SV],0)</f>
        <v>225</v>
      </c>
      <c r="J432" s="11">
        <f>_xlfn.RANK.EQ(VLOOKUP($A432,Rooke_Full_Seaosn[[Name]:[WHIP]], 9, FALSE),Rooke_Full_Seaosn[IP],0)</f>
        <v>407</v>
      </c>
      <c r="K432" s="5">
        <f>_xlfn.RANK.EQ(VLOOKUP($A432,Rooke_Full_Seaosn[[Name]:[WHIP]], 10, FALSE),Rooke_Full_Seaosn[SO],0)</f>
        <v>28</v>
      </c>
      <c r="L432" s="5">
        <f>_xlfn.RANK.EQ(VLOOKUP($A432,Rooke_Full_Seaosn[[Name]:[WHIP]], 11, FALSE),Rooke_Full_Seaosn[K/9],0)</f>
        <v>50</v>
      </c>
      <c r="M432" s="5">
        <f>_xlfn.RANK.EQ(VLOOKUP($A432,Rooke_Full_Seaosn[[Name]:[WHIP]], 12, FALSE),Rooke_Full_Seaosn[BB/9],1)</f>
        <v>1705</v>
      </c>
      <c r="N432" s="11">
        <f>_xlfn.RANK.EQ(VLOOKUP($A432,Rooke_Full_Seaosn[[Name]:[WHIP]], 13, FALSE),Rooke_Full_Seaosn[HR/9],1)</f>
        <v>1075</v>
      </c>
      <c r="O432" s="5">
        <f>_xlfn.RANK.EQ(VLOOKUP($A432,Rooke_Full_Seaosn[[Name]:[WHIP]], 14, FALSE),Rooke_Full_Seaosn[AVG],1)</f>
        <v>150</v>
      </c>
      <c r="P432" s="11">
        <f>_xlfn.RANK.EQ(VLOOKUP($A432,Rooke_Full_Seaosn[[Name]:[WHIP]], 15, FALSE),Rooke_Full_Seaosn[BABIP],1)</f>
        <v>712</v>
      </c>
      <c r="Q432" s="5">
        <f>_xlfn.RANK.EQ(VLOOKUP($A432,Rooke_Full_Seaosn[[Name]:[WHIP]], 16, FALSE),Rooke_Full_Seaosn[ERA],1)</f>
        <v>1446</v>
      </c>
      <c r="R432" s="11">
        <f>_xlfn.RANK.EQ(VLOOKUP($A432,Rooke_Full_Seaosn[[Name]:[WHIP]], 17, FALSE),Rooke_Full_Seaosn[FIP],1)</f>
        <v>1271</v>
      </c>
      <c r="S432" s="5">
        <f>_xlfn.RANK.EQ(VLOOKUP($A432,Rooke_Full_Seaosn[[Name]:[WHIP]], 18,FALSE),Rooke_Full_Seaosn[WAR],0)</f>
        <v>1014</v>
      </c>
      <c r="T432" s="5">
        <f>_xlfn.RANK.EQ(VLOOKUP($A432,Rooke_Full_Seaosn[[Name]:[WHIP]], 19, FALSE),Rooke_Full_Seaosn[WAR/162],0)</f>
        <v>1300</v>
      </c>
      <c r="U432" s="5">
        <f>_xlfn.RANK.EQ(VLOOKUP($A432,Rooke_Full_Seaosn[[Name]:[WHIP]], 20, FALSE),Rooke_Full_Seaosn[WHIP],1)</f>
        <v>1608</v>
      </c>
      <c r="V4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447.73345352429055</v>
      </c>
    </row>
    <row r="433" spans="1:22" x14ac:dyDescent="0.45">
      <c r="A433" s="11" t="s">
        <v>1348</v>
      </c>
      <c r="B433" s="11">
        <v>1927</v>
      </c>
      <c r="C433" s="11" t="str">
        <f>VLOOKUP(Table10[[#This Row],[Name]], Rooke_Full_Seaosn[[Name]:[Team]], 2, FALSE)</f>
        <v>CLE</v>
      </c>
      <c r="D433" s="11">
        <v>31</v>
      </c>
      <c r="E433" s="11">
        <v>31</v>
      </c>
      <c r="F433" s="12">
        <v>1</v>
      </c>
      <c r="G433" s="5">
        <f>_xlfn.RANK.EQ(VLOOKUP($A433,Rooke_Full_Seaosn[[Name]:[WHIP]], 6, FALSE),Rooke_Full_Seaosn[W],0)</f>
        <v>25</v>
      </c>
      <c r="H433" s="5">
        <f>_xlfn.RANK.EQ(VLOOKUP($A433,Rooke_Full_Seaosn[[Name]:[WHIP]], 7, FALSE),Rooke_Full_Seaosn[L],1)</f>
        <v>1512</v>
      </c>
      <c r="I433" s="11">
        <f>_xlfn.RANK.EQ(VLOOKUP($A433,Rooke_Full_Seaosn[[Name]:[WHIP]], 8, FALSE),Rooke_Full_Seaosn[SV],0)</f>
        <v>225</v>
      </c>
      <c r="J433" s="11">
        <f>_xlfn.RANK.EQ(VLOOKUP($A433,Rooke_Full_Seaosn[[Name]:[WHIP]], 9, FALSE),Rooke_Full_Seaosn[IP],0)</f>
        <v>11</v>
      </c>
      <c r="K433" s="5">
        <f>_xlfn.RANK.EQ(VLOOKUP($A433,Rooke_Full_Seaosn[[Name]:[WHIP]], 10, FALSE),Rooke_Full_Seaosn[SO],0)</f>
        <v>743</v>
      </c>
      <c r="L433" s="5">
        <f>_xlfn.RANK.EQ(VLOOKUP($A433,Rooke_Full_Seaosn[[Name]:[WHIP]], 11, FALSE),Rooke_Full_Seaosn[K/9],0)</f>
        <v>1649</v>
      </c>
      <c r="M433" s="5">
        <f>_xlfn.RANK.EQ(VLOOKUP($A433,Rooke_Full_Seaosn[[Name]:[WHIP]], 12, FALSE),Rooke_Full_Seaosn[BB/9],1)</f>
        <v>486</v>
      </c>
      <c r="N433" s="11">
        <f>_xlfn.RANK.EQ(VLOOKUP($A433,Rooke_Full_Seaosn[[Name]:[WHIP]], 13, FALSE),Rooke_Full_Seaosn[HR/9],1)</f>
        <v>18</v>
      </c>
      <c r="O433" s="5">
        <f>_xlfn.RANK.EQ(VLOOKUP($A433,Rooke_Full_Seaosn[[Name]:[WHIP]], 14, FALSE),Rooke_Full_Seaosn[AVG],1)</f>
        <v>1213</v>
      </c>
      <c r="P433" s="11">
        <f>_xlfn.RANK.EQ(VLOOKUP($A433,Rooke_Full_Seaosn[[Name]:[WHIP]], 15, FALSE),Rooke_Full_Seaosn[BABIP],1)</f>
        <v>972</v>
      </c>
      <c r="Q433" s="5">
        <f>_xlfn.RANK.EQ(VLOOKUP($A433,Rooke_Full_Seaosn[[Name]:[WHIP]], 16, FALSE),Rooke_Full_Seaosn[ERA],1)</f>
        <v>768</v>
      </c>
      <c r="R433" s="11">
        <f>_xlfn.RANK.EQ(VLOOKUP($A433,Rooke_Full_Seaosn[[Name]:[WHIP]], 17, FALSE),Rooke_Full_Seaosn[FIP],1)</f>
        <v>408</v>
      </c>
      <c r="S433" s="5">
        <f>_xlfn.RANK.EQ(VLOOKUP($A433,Rooke_Full_Seaosn[[Name]:[WHIP]], 18,FALSE),Rooke_Full_Seaosn[WAR],0)</f>
        <v>46</v>
      </c>
      <c r="T433" s="5">
        <f>_xlfn.RANK.EQ(VLOOKUP($A433,Rooke_Full_Seaosn[[Name]:[WHIP]], 19, FALSE),Rooke_Full_Seaosn[WAR/162],0)</f>
        <v>389</v>
      </c>
      <c r="U433" s="5">
        <f>_xlfn.RANK.EQ(VLOOKUP($A433,Rooke_Full_Seaosn[[Name]:[WHIP]], 20, FALSE),Rooke_Full_Seaosn[WHIP],1)</f>
        <v>916</v>
      </c>
      <c r="V4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450.41852764830764</v>
      </c>
    </row>
    <row r="434" spans="1:22" x14ac:dyDescent="0.45">
      <c r="A434" s="11" t="s">
        <v>1103</v>
      </c>
      <c r="B434" s="11">
        <v>2005</v>
      </c>
      <c r="C434" s="11" t="str">
        <f>VLOOKUP(Table10[[#This Row],[Name]], Rooke_Full_Seaosn[[Name]:[Team]], 2, FALSE)</f>
        <v>OAK</v>
      </c>
      <c r="D434" s="11">
        <v>22</v>
      </c>
      <c r="E434" s="11">
        <v>13</v>
      </c>
      <c r="F434" s="12">
        <v>0.59090909090909094</v>
      </c>
      <c r="G434" s="5">
        <f>_xlfn.RANK.EQ(VLOOKUP($A434,Rooke_Full_Seaosn[[Name]:[WHIP]], 6, FALSE),Rooke_Full_Seaosn[W],0)</f>
        <v>174</v>
      </c>
      <c r="H434" s="5">
        <f>_xlfn.RANK.EQ(VLOOKUP($A434,Rooke_Full_Seaosn[[Name]:[WHIP]], 7, FALSE),Rooke_Full_Seaosn[L],1)</f>
        <v>1512</v>
      </c>
      <c r="I434" s="11">
        <f>_xlfn.RANK.EQ(VLOOKUP($A434,Rooke_Full_Seaosn[[Name]:[WHIP]], 8, FALSE),Rooke_Full_Seaosn[SV],0)</f>
        <v>225</v>
      </c>
      <c r="J434" s="11">
        <f>_xlfn.RANK.EQ(VLOOKUP($A434,Rooke_Full_Seaosn[[Name]:[WHIP]], 9, FALSE),Rooke_Full_Seaosn[IP],0)</f>
        <v>150</v>
      </c>
      <c r="K434" s="5">
        <f>_xlfn.RANK.EQ(VLOOKUP($A434,Rooke_Full_Seaosn[[Name]:[WHIP]], 10, FALSE),Rooke_Full_Seaosn[SO],0)</f>
        <v>216</v>
      </c>
      <c r="L434" s="5">
        <f>_xlfn.RANK.EQ(VLOOKUP($A434,Rooke_Full_Seaosn[[Name]:[WHIP]], 11, FALSE),Rooke_Full_Seaosn[K/9],0)</f>
        <v>918</v>
      </c>
      <c r="M434" s="5">
        <f>_xlfn.RANK.EQ(VLOOKUP($A434,Rooke_Full_Seaosn[[Name]:[WHIP]], 12, FALSE),Rooke_Full_Seaosn[BB/9],1)</f>
        <v>606</v>
      </c>
      <c r="N434" s="11">
        <f>_xlfn.RANK.EQ(VLOOKUP($A434,Rooke_Full_Seaosn[[Name]:[WHIP]], 13, FALSE),Rooke_Full_Seaosn[HR/9],1)</f>
        <v>1076</v>
      </c>
      <c r="O434" s="5">
        <f>_xlfn.RANK.EQ(VLOOKUP($A434,Rooke_Full_Seaosn[[Name]:[WHIP]], 14, FALSE),Rooke_Full_Seaosn[AVG],1)</f>
        <v>341</v>
      </c>
      <c r="P434" s="11">
        <f>_xlfn.RANK.EQ(VLOOKUP($A434,Rooke_Full_Seaosn[[Name]:[WHIP]], 15, FALSE),Rooke_Full_Seaosn[BABIP],1)</f>
        <v>174</v>
      </c>
      <c r="Q434" s="5">
        <f>_xlfn.RANK.EQ(VLOOKUP($A434,Rooke_Full_Seaosn[[Name]:[WHIP]], 16, FALSE),Rooke_Full_Seaosn[ERA],1)</f>
        <v>460</v>
      </c>
      <c r="R434" s="11">
        <f>_xlfn.RANK.EQ(VLOOKUP($A434,Rooke_Full_Seaosn[[Name]:[WHIP]], 17, FALSE),Rooke_Full_Seaosn[FIP],1)</f>
        <v>990</v>
      </c>
      <c r="S434" s="5">
        <f>_xlfn.RANK.EQ(VLOOKUP($A434,Rooke_Full_Seaosn[[Name]:[WHIP]], 18,FALSE),Rooke_Full_Seaosn[WAR],0)</f>
        <v>325</v>
      </c>
      <c r="T434" s="5">
        <f>_xlfn.RANK.EQ(VLOOKUP($A434,Rooke_Full_Seaosn[[Name]:[WHIP]], 19, FALSE),Rooke_Full_Seaosn[WAR/162],0)</f>
        <v>717</v>
      </c>
      <c r="U434" s="5">
        <f>_xlfn.RANK.EQ(VLOOKUP($A434,Rooke_Full_Seaosn[[Name]:[WHIP]], 20, FALSE),Rooke_Full_Seaosn[WHIP],1)</f>
        <v>299</v>
      </c>
      <c r="V4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450.65646026684743</v>
      </c>
    </row>
    <row r="435" spans="1:22" x14ac:dyDescent="0.45">
      <c r="A435" s="11" t="s">
        <v>1021</v>
      </c>
      <c r="B435" s="11">
        <v>1952</v>
      </c>
      <c r="C435" s="11" t="str">
        <f>VLOOKUP(Table10[[#This Row],[Name]], Rooke_Full_Seaosn[[Name]:[Team]], 2, FALSE)</f>
        <v>PHA</v>
      </c>
      <c r="D435" s="11">
        <v>18</v>
      </c>
      <c r="E435" s="11">
        <v>18</v>
      </c>
      <c r="F435" s="12">
        <v>1</v>
      </c>
      <c r="G435" s="5">
        <f>_xlfn.RANK.EQ(VLOOKUP($A435,Rooke_Full_Seaosn[[Name]:[WHIP]], 6, FALSE),Rooke_Full_Seaosn[W],0)</f>
        <v>65</v>
      </c>
      <c r="H435" s="5">
        <f>_xlfn.RANK.EQ(VLOOKUP($A435,Rooke_Full_Seaosn[[Name]:[WHIP]], 7, FALSE),Rooke_Full_Seaosn[L],1)</f>
        <v>1644</v>
      </c>
      <c r="I435" s="11">
        <f>_xlfn.RANK.EQ(VLOOKUP($A435,Rooke_Full_Seaosn[[Name]:[WHIP]], 8, FALSE),Rooke_Full_Seaosn[SV],0)</f>
        <v>44</v>
      </c>
      <c r="J435" s="11">
        <f>_xlfn.RANK.EQ(VLOOKUP($A435,Rooke_Full_Seaosn[[Name]:[WHIP]], 9, FALSE),Rooke_Full_Seaosn[IP],0)</f>
        <v>65</v>
      </c>
      <c r="K435" s="5">
        <f>_xlfn.RANK.EQ(VLOOKUP($A435,Rooke_Full_Seaosn[[Name]:[WHIP]], 10, FALSE),Rooke_Full_Seaosn[SO],0)</f>
        <v>216</v>
      </c>
      <c r="L435" s="5">
        <f>_xlfn.RANK.EQ(VLOOKUP($A435,Rooke_Full_Seaosn[[Name]:[WHIP]], 11, FALSE),Rooke_Full_Seaosn[K/9],0)</f>
        <v>1117</v>
      </c>
      <c r="M435" s="5">
        <f>_xlfn.RANK.EQ(VLOOKUP($A435,Rooke_Full_Seaosn[[Name]:[WHIP]], 12, FALSE),Rooke_Full_Seaosn[BB/9],1)</f>
        <v>1135</v>
      </c>
      <c r="N435" s="11">
        <f>_xlfn.RANK.EQ(VLOOKUP($A435,Rooke_Full_Seaosn[[Name]:[WHIP]], 13, FALSE),Rooke_Full_Seaosn[HR/9],1)</f>
        <v>324</v>
      </c>
      <c r="O435" s="5">
        <f>_xlfn.RANK.EQ(VLOOKUP($A435,Rooke_Full_Seaosn[[Name]:[WHIP]], 14, FALSE),Rooke_Full_Seaosn[AVG],1)</f>
        <v>1131</v>
      </c>
      <c r="P435" s="11">
        <f>_xlfn.RANK.EQ(VLOOKUP($A435,Rooke_Full_Seaosn[[Name]:[WHIP]], 15, FALSE),Rooke_Full_Seaosn[BABIP],1)</f>
        <v>1175</v>
      </c>
      <c r="Q435" s="5">
        <f>_xlfn.RANK.EQ(VLOOKUP($A435,Rooke_Full_Seaosn[[Name]:[WHIP]], 16, FALSE),Rooke_Full_Seaosn[ERA],1)</f>
        <v>355</v>
      </c>
      <c r="R435" s="11">
        <f>_xlfn.RANK.EQ(VLOOKUP($A435,Rooke_Full_Seaosn[[Name]:[WHIP]], 17, FALSE),Rooke_Full_Seaosn[FIP],1)</f>
        <v>243</v>
      </c>
      <c r="S435" s="5">
        <f>_xlfn.RANK.EQ(VLOOKUP($A435,Rooke_Full_Seaosn[[Name]:[WHIP]], 18,FALSE),Rooke_Full_Seaosn[WAR],0)</f>
        <v>75</v>
      </c>
      <c r="T435" s="5">
        <f>_xlfn.RANK.EQ(VLOOKUP($A435,Rooke_Full_Seaosn[[Name]:[WHIP]], 19, FALSE),Rooke_Full_Seaosn[WAR/162],0)</f>
        <v>338</v>
      </c>
      <c r="U435" s="5">
        <f>_xlfn.RANK.EQ(VLOOKUP($A435,Rooke_Full_Seaosn[[Name]:[WHIP]], 20, FALSE),Rooke_Full_Seaosn[WHIP],1)</f>
        <v>1180</v>
      </c>
      <c r="V4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451.42633230303102</v>
      </c>
    </row>
    <row r="436" spans="1:22" x14ac:dyDescent="0.45">
      <c r="A436" s="11" t="s">
        <v>288</v>
      </c>
      <c r="B436" s="11">
        <v>2010</v>
      </c>
      <c r="C436" s="11" t="str">
        <f>VLOOKUP(Table10[[#This Row],[Name]], Rooke_Full_Seaosn[[Name]:[Team]], 2, FALSE)</f>
        <v>BAL</v>
      </c>
      <c r="D436" s="11">
        <v>22</v>
      </c>
      <c r="E436" s="11">
        <v>22</v>
      </c>
      <c r="F436" s="12">
        <v>1</v>
      </c>
      <c r="G436" s="5">
        <f>_xlfn.RANK.EQ(VLOOKUP($A436,Rooke_Full_Seaosn[[Name]:[WHIP]], 6, FALSE),Rooke_Full_Seaosn[W],0)</f>
        <v>320</v>
      </c>
      <c r="H436" s="5">
        <f>_xlfn.RANK.EQ(VLOOKUP($A436,Rooke_Full_Seaosn[[Name]:[WHIP]], 7, FALSE),Rooke_Full_Seaosn[L],1)</f>
        <v>1512</v>
      </c>
      <c r="I436" s="11">
        <f>_xlfn.RANK.EQ(VLOOKUP($A436,Rooke_Full_Seaosn[[Name]:[WHIP]], 8, FALSE),Rooke_Full_Seaosn[SV],0)</f>
        <v>225</v>
      </c>
      <c r="J436" s="11">
        <f>_xlfn.RANK.EQ(VLOOKUP($A436,Rooke_Full_Seaosn[[Name]:[WHIP]], 9, FALSE),Rooke_Full_Seaosn[IP],0)</f>
        <v>292</v>
      </c>
      <c r="K436" s="5">
        <f>_xlfn.RANK.EQ(VLOOKUP($A436,Rooke_Full_Seaosn[[Name]:[WHIP]], 10, FALSE),Rooke_Full_Seaosn[SO],0)</f>
        <v>93</v>
      </c>
      <c r="L436" s="5">
        <f>_xlfn.RANK.EQ(VLOOKUP($A436,Rooke_Full_Seaosn[[Name]:[WHIP]], 11, FALSE),Rooke_Full_Seaosn[K/9],0)</f>
        <v>330</v>
      </c>
      <c r="M436" s="5">
        <f>_xlfn.RANK.EQ(VLOOKUP($A436,Rooke_Full_Seaosn[[Name]:[WHIP]], 12, FALSE),Rooke_Full_Seaosn[BB/9],1)</f>
        <v>758</v>
      </c>
      <c r="N436" s="11">
        <f>_xlfn.RANK.EQ(VLOOKUP($A436,Rooke_Full_Seaosn[[Name]:[WHIP]], 13, FALSE),Rooke_Full_Seaosn[HR/9],1)</f>
        <v>1013</v>
      </c>
      <c r="O436" s="5">
        <f>_xlfn.RANK.EQ(VLOOKUP($A436,Rooke_Full_Seaosn[[Name]:[WHIP]], 14, FALSE),Rooke_Full_Seaosn[AVG],1)</f>
        <v>678</v>
      </c>
      <c r="P436" s="11">
        <f>_xlfn.RANK.EQ(VLOOKUP($A436,Rooke_Full_Seaosn[[Name]:[WHIP]], 15, FALSE),Rooke_Full_Seaosn[BABIP],1)</f>
        <v>1016</v>
      </c>
      <c r="Q436" s="5">
        <f>_xlfn.RANK.EQ(VLOOKUP($A436,Rooke_Full_Seaosn[[Name]:[WHIP]], 16, FALSE),Rooke_Full_Seaosn[ERA],1)</f>
        <v>947</v>
      </c>
      <c r="R436" s="11">
        <f>_xlfn.RANK.EQ(VLOOKUP($A436,Rooke_Full_Seaosn[[Name]:[WHIP]], 17, FALSE),Rooke_Full_Seaosn[FIP],1)</f>
        <v>699</v>
      </c>
      <c r="S436" s="5">
        <f>_xlfn.RANK.EQ(VLOOKUP($A436,Rooke_Full_Seaosn[[Name]:[WHIP]], 18,FALSE),Rooke_Full_Seaosn[WAR],0)</f>
        <v>173</v>
      </c>
      <c r="T436" s="5">
        <f>_xlfn.RANK.EQ(VLOOKUP($A436,Rooke_Full_Seaosn[[Name]:[WHIP]], 19, FALSE),Rooke_Full_Seaosn[WAR/162],0)</f>
        <v>424</v>
      </c>
      <c r="U436" s="5">
        <f>_xlfn.RANK.EQ(VLOOKUP($A436,Rooke_Full_Seaosn[[Name]:[WHIP]], 20, FALSE),Rooke_Full_Seaosn[WHIP],1)</f>
        <v>674</v>
      </c>
      <c r="V4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452.17020231857242</v>
      </c>
    </row>
    <row r="437" spans="1:22" x14ac:dyDescent="0.45">
      <c r="A437" s="11" t="s">
        <v>304</v>
      </c>
      <c r="B437" s="11">
        <v>2020</v>
      </c>
      <c r="C437" s="11" t="str">
        <f>VLOOKUP(Table10[[#This Row],[Name]], Rooke_Full_Seaosn[[Name]:[Team]], 2, FALSE)</f>
        <v>KCR</v>
      </c>
      <c r="D437" s="11">
        <v>28</v>
      </c>
      <c r="E437" s="11">
        <v>16</v>
      </c>
      <c r="F437" s="12">
        <v>0.5714285714285714</v>
      </c>
      <c r="G437" s="5">
        <f>_xlfn.RANK.EQ(VLOOKUP($A437,Rooke_Full_Seaosn[[Name]:[WHIP]], 6, FALSE),Rooke_Full_Seaosn[W],0)</f>
        <v>1054</v>
      </c>
      <c r="H437" s="5">
        <f>_xlfn.RANK.EQ(VLOOKUP($A437,Rooke_Full_Seaosn[[Name]:[WHIP]], 7, FALSE),Rooke_Full_Seaosn[L],1)</f>
        <v>492</v>
      </c>
      <c r="I437" s="11">
        <f>_xlfn.RANK.EQ(VLOOKUP($A437,Rooke_Full_Seaosn[[Name]:[WHIP]], 8, FALSE),Rooke_Full_Seaosn[SV],0)</f>
        <v>225</v>
      </c>
      <c r="J437" s="11">
        <f>_xlfn.RANK.EQ(VLOOKUP($A437,Rooke_Full_Seaosn[[Name]:[WHIP]], 9, FALSE),Rooke_Full_Seaosn[IP],0)</f>
        <v>1347</v>
      </c>
      <c r="K437" s="5">
        <f>_xlfn.RANK.EQ(VLOOKUP($A437,Rooke_Full_Seaosn[[Name]:[WHIP]], 10, FALSE),Rooke_Full_Seaosn[SO],0)</f>
        <v>810</v>
      </c>
      <c r="L437" s="5">
        <f>_xlfn.RANK.EQ(VLOOKUP($A437,Rooke_Full_Seaosn[[Name]:[WHIP]], 11, FALSE),Rooke_Full_Seaosn[K/9],0)</f>
        <v>146</v>
      </c>
      <c r="M437" s="5">
        <f>_xlfn.RANK.EQ(VLOOKUP($A437,Rooke_Full_Seaosn[[Name]:[WHIP]], 12, FALSE),Rooke_Full_Seaosn[BB/9],1)</f>
        <v>749</v>
      </c>
      <c r="N437" s="11">
        <f>_xlfn.RANK.EQ(VLOOKUP($A437,Rooke_Full_Seaosn[[Name]:[WHIP]], 13, FALSE),Rooke_Full_Seaosn[HR/9],1)</f>
        <v>1176</v>
      </c>
      <c r="O437" s="5">
        <f>_xlfn.RANK.EQ(VLOOKUP($A437,Rooke_Full_Seaosn[[Name]:[WHIP]], 14, FALSE),Rooke_Full_Seaosn[AVG],1)</f>
        <v>150</v>
      </c>
      <c r="P437" s="11">
        <f>_xlfn.RANK.EQ(VLOOKUP($A437,Rooke_Full_Seaosn[[Name]:[WHIP]], 15, FALSE),Rooke_Full_Seaosn[BABIP],1)</f>
        <v>368</v>
      </c>
      <c r="Q437" s="5">
        <f>_xlfn.RANK.EQ(VLOOKUP($A437,Rooke_Full_Seaosn[[Name]:[WHIP]], 16, FALSE),Rooke_Full_Seaosn[ERA],1)</f>
        <v>798</v>
      </c>
      <c r="R437" s="11">
        <f>_xlfn.RANK.EQ(VLOOKUP($A437,Rooke_Full_Seaosn[[Name]:[WHIP]], 17, FALSE),Rooke_Full_Seaosn[FIP],1)</f>
        <v>717</v>
      </c>
      <c r="S437" s="5">
        <f>_xlfn.RANK.EQ(VLOOKUP($A437,Rooke_Full_Seaosn[[Name]:[WHIP]], 18,FALSE),Rooke_Full_Seaosn[WAR],0)</f>
        <v>847</v>
      </c>
      <c r="T437" s="5">
        <f>_xlfn.RANK.EQ(VLOOKUP($A437,Rooke_Full_Seaosn[[Name]:[WHIP]], 19, FALSE),Rooke_Full_Seaosn[WAR/162],0)</f>
        <v>442</v>
      </c>
      <c r="U437" s="5">
        <f>_xlfn.RANK.EQ(VLOOKUP($A437,Rooke_Full_Seaosn[[Name]:[WHIP]], 20, FALSE),Rooke_Full_Seaosn[WHIP],1)</f>
        <v>174</v>
      </c>
      <c r="V4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452.28006762968488</v>
      </c>
    </row>
    <row r="438" spans="1:22" x14ac:dyDescent="0.45">
      <c r="A438" s="11" t="s">
        <v>469</v>
      </c>
      <c r="B438" s="11">
        <v>1983</v>
      </c>
      <c r="C438" s="11" t="str">
        <f>VLOOKUP(Table10[[#This Row],[Name]], Rooke_Full_Seaosn[[Name]:[Team]], 2, FALSE)</f>
        <v>PHI</v>
      </c>
      <c r="D438" s="11">
        <v>13</v>
      </c>
      <c r="E438" s="11">
        <v>13</v>
      </c>
      <c r="F438" s="12">
        <v>1</v>
      </c>
      <c r="G438" s="5">
        <f>_xlfn.RANK.EQ(VLOOKUP($A438,Rooke_Full_Seaosn[[Name]:[WHIP]], 6, FALSE),Rooke_Full_Seaosn[W],0)</f>
        <v>503</v>
      </c>
      <c r="H438" s="5">
        <f>_xlfn.RANK.EQ(VLOOKUP($A438,Rooke_Full_Seaosn[[Name]:[WHIP]], 7, FALSE),Rooke_Full_Seaosn[L],1)</f>
        <v>1060</v>
      </c>
      <c r="I438" s="11">
        <f>_xlfn.RANK.EQ(VLOOKUP($A438,Rooke_Full_Seaosn[[Name]:[WHIP]], 8, FALSE),Rooke_Full_Seaosn[SV],0)</f>
        <v>225</v>
      </c>
      <c r="J438" s="11">
        <f>_xlfn.RANK.EQ(VLOOKUP($A438,Rooke_Full_Seaosn[[Name]:[WHIP]], 9, FALSE),Rooke_Full_Seaosn[IP],0)</f>
        <v>336</v>
      </c>
      <c r="K438" s="5">
        <f>_xlfn.RANK.EQ(VLOOKUP($A438,Rooke_Full_Seaosn[[Name]:[WHIP]], 10, FALSE),Rooke_Full_Seaosn[SO],0)</f>
        <v>321</v>
      </c>
      <c r="L438" s="5">
        <f>_xlfn.RANK.EQ(VLOOKUP($A438,Rooke_Full_Seaosn[[Name]:[WHIP]], 11, FALSE),Rooke_Full_Seaosn[K/9],0)</f>
        <v>853</v>
      </c>
      <c r="M438" s="5">
        <f>_xlfn.RANK.EQ(VLOOKUP($A438,Rooke_Full_Seaosn[[Name]:[WHIP]], 12, FALSE),Rooke_Full_Seaosn[BB/9],1)</f>
        <v>484</v>
      </c>
      <c r="N438" s="11">
        <f>_xlfn.RANK.EQ(VLOOKUP($A438,Rooke_Full_Seaosn[[Name]:[WHIP]], 13, FALSE),Rooke_Full_Seaosn[HR/9],1)</f>
        <v>594</v>
      </c>
      <c r="O438" s="5">
        <f>_xlfn.RANK.EQ(VLOOKUP($A438,Rooke_Full_Seaosn[[Name]:[WHIP]], 14, FALSE),Rooke_Full_Seaosn[AVG],1)</f>
        <v>516</v>
      </c>
      <c r="P438" s="11">
        <f>_xlfn.RANK.EQ(VLOOKUP($A438,Rooke_Full_Seaosn[[Name]:[WHIP]], 15, FALSE),Rooke_Full_Seaosn[BABIP],1)</f>
        <v>568</v>
      </c>
      <c r="Q438" s="5">
        <f>_xlfn.RANK.EQ(VLOOKUP($A438,Rooke_Full_Seaosn[[Name]:[WHIP]], 16, FALSE),Rooke_Full_Seaosn[ERA],1)</f>
        <v>380</v>
      </c>
      <c r="R438" s="11">
        <f>_xlfn.RANK.EQ(VLOOKUP($A438,Rooke_Full_Seaosn[[Name]:[WHIP]], 17, FALSE),Rooke_Full_Seaosn[FIP],1)</f>
        <v>273</v>
      </c>
      <c r="S438" s="5">
        <f>_xlfn.RANK.EQ(VLOOKUP($A438,Rooke_Full_Seaosn[[Name]:[WHIP]], 18,FALSE),Rooke_Full_Seaosn[WAR],0)</f>
        <v>219</v>
      </c>
      <c r="T438" s="5">
        <f>_xlfn.RANK.EQ(VLOOKUP($A438,Rooke_Full_Seaosn[[Name]:[WHIP]], 19, FALSE),Rooke_Full_Seaosn[WAR/162],0)</f>
        <v>320</v>
      </c>
      <c r="U438" s="5">
        <f>_xlfn.RANK.EQ(VLOOKUP($A438,Rooke_Full_Seaosn[[Name]:[WHIP]], 20, FALSE),Rooke_Full_Seaosn[WHIP],1)</f>
        <v>373</v>
      </c>
      <c r="V4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452.78387286932724</v>
      </c>
    </row>
    <row r="439" spans="1:22" x14ac:dyDescent="0.45">
      <c r="A439" s="11" t="s">
        <v>1099</v>
      </c>
      <c r="B439" s="11">
        <v>2001</v>
      </c>
      <c r="C439" s="11" t="str">
        <f>VLOOKUP(Table10[[#This Row],[Name]], Rooke_Full_Seaosn[[Name]:[Team]], 2, FALSE)</f>
        <v>PHI</v>
      </c>
      <c r="D439" s="11">
        <v>28</v>
      </c>
      <c r="E439" s="11">
        <v>21</v>
      </c>
      <c r="F439" s="12">
        <v>0.75</v>
      </c>
      <c r="G439" s="5">
        <f>_xlfn.RANK.EQ(VLOOKUP($A439,Rooke_Full_Seaosn[[Name]:[WHIP]], 6, FALSE),Rooke_Full_Seaosn[W],0)</f>
        <v>1282</v>
      </c>
      <c r="H439" s="5">
        <f>_xlfn.RANK.EQ(VLOOKUP($A439,Rooke_Full_Seaosn[[Name]:[WHIP]], 7, FALSE),Rooke_Full_Seaosn[L],1)</f>
        <v>45</v>
      </c>
      <c r="I439" s="11">
        <f>_xlfn.RANK.EQ(VLOOKUP($A439,Rooke_Full_Seaosn[[Name]:[WHIP]], 8, FALSE),Rooke_Full_Seaosn[SV],0)</f>
        <v>225</v>
      </c>
      <c r="J439" s="11">
        <f>_xlfn.RANK.EQ(VLOOKUP($A439,Rooke_Full_Seaosn[[Name]:[WHIP]], 9, FALSE),Rooke_Full_Seaosn[IP],0)</f>
        <v>1273</v>
      </c>
      <c r="K439" s="5">
        <f>_xlfn.RANK.EQ(VLOOKUP($A439,Rooke_Full_Seaosn[[Name]:[WHIP]], 10, FALSE),Rooke_Full_Seaosn[SO],0)</f>
        <v>1255</v>
      </c>
      <c r="L439" s="5">
        <f>_xlfn.RANK.EQ(VLOOKUP($A439,Rooke_Full_Seaosn[[Name]:[WHIP]], 11, FALSE),Rooke_Full_Seaosn[K/9],0)</f>
        <v>902</v>
      </c>
      <c r="M439" s="5">
        <f>_xlfn.RANK.EQ(VLOOKUP($A439,Rooke_Full_Seaosn[[Name]:[WHIP]], 12, FALSE),Rooke_Full_Seaosn[BB/9],1)</f>
        <v>1097</v>
      </c>
      <c r="N439" s="11">
        <f>_xlfn.RANK.EQ(VLOOKUP($A439,Rooke_Full_Seaosn[[Name]:[WHIP]], 13, FALSE),Rooke_Full_Seaosn[HR/9],1)</f>
        <v>102</v>
      </c>
      <c r="O439" s="5">
        <f>_xlfn.RANK.EQ(VLOOKUP($A439,Rooke_Full_Seaosn[[Name]:[WHIP]], 14, FALSE),Rooke_Full_Seaosn[AVG],1)</f>
        <v>220</v>
      </c>
      <c r="P439" s="11">
        <f>_xlfn.RANK.EQ(VLOOKUP($A439,Rooke_Full_Seaosn[[Name]:[WHIP]], 15, FALSE),Rooke_Full_Seaosn[BABIP],1)</f>
        <v>349</v>
      </c>
      <c r="Q439" s="5">
        <f>_xlfn.RANK.EQ(VLOOKUP($A439,Rooke_Full_Seaosn[[Name]:[WHIP]], 16, FALSE),Rooke_Full_Seaosn[ERA],1)</f>
        <v>456</v>
      </c>
      <c r="R439" s="11">
        <f>_xlfn.RANK.EQ(VLOOKUP($A439,Rooke_Full_Seaosn[[Name]:[WHIP]], 17, FALSE),Rooke_Full_Seaosn[FIP],1)</f>
        <v>464</v>
      </c>
      <c r="S439" s="5">
        <f>_xlfn.RANK.EQ(VLOOKUP($A439,Rooke_Full_Seaosn[[Name]:[WHIP]], 18,FALSE),Rooke_Full_Seaosn[WAR],0)</f>
        <v>714</v>
      </c>
      <c r="T439" s="5">
        <f>_xlfn.RANK.EQ(VLOOKUP($A439,Rooke_Full_Seaosn[[Name]:[WHIP]], 19, FALSE),Rooke_Full_Seaosn[WAR/162],0)</f>
        <v>191</v>
      </c>
      <c r="U439" s="5">
        <f>_xlfn.RANK.EQ(VLOOKUP($A439,Rooke_Full_Seaosn[[Name]:[WHIP]], 20, FALSE),Rooke_Full_Seaosn[WHIP],1)</f>
        <v>374</v>
      </c>
      <c r="V4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453.33036864286458</v>
      </c>
    </row>
    <row r="440" spans="1:22" x14ac:dyDescent="0.45">
      <c r="A440" s="11" t="s">
        <v>632</v>
      </c>
      <c r="B440" s="11">
        <v>2015</v>
      </c>
      <c r="C440" s="11" t="str">
        <f>VLOOKUP(Table10[[#This Row],[Name]], Rooke_Full_Seaosn[[Name]:[Team]], 2, FALSE)</f>
        <v>CHW</v>
      </c>
      <c r="D440" s="11">
        <v>32</v>
      </c>
      <c r="E440" s="11">
        <v>32</v>
      </c>
      <c r="F440" s="12">
        <v>1</v>
      </c>
      <c r="G440" s="5">
        <f>_xlfn.RANK.EQ(VLOOKUP($A440,Rooke_Full_Seaosn[[Name]:[WHIP]], 6, FALSE),Rooke_Full_Seaosn[W],0)</f>
        <v>401</v>
      </c>
      <c r="H440" s="5">
        <f>_xlfn.RANK.EQ(VLOOKUP($A440,Rooke_Full_Seaosn[[Name]:[WHIP]], 7, FALSE),Rooke_Full_Seaosn[L],1)</f>
        <v>695</v>
      </c>
      <c r="I440" s="11">
        <f>_xlfn.RANK.EQ(VLOOKUP($A440,Rooke_Full_Seaosn[[Name]:[WHIP]], 8, FALSE),Rooke_Full_Seaosn[SV],0)</f>
        <v>225</v>
      </c>
      <c r="J440" s="11">
        <f>_xlfn.RANK.EQ(VLOOKUP($A440,Rooke_Full_Seaosn[[Name]:[WHIP]], 9, FALSE),Rooke_Full_Seaosn[IP],0)</f>
        <v>563</v>
      </c>
      <c r="K440" s="5">
        <f>_xlfn.RANK.EQ(VLOOKUP($A440,Rooke_Full_Seaosn[[Name]:[WHIP]], 10, FALSE),Rooke_Full_Seaosn[SO],0)</f>
        <v>125</v>
      </c>
      <c r="L440" s="5">
        <f>_xlfn.RANK.EQ(VLOOKUP($A440,Rooke_Full_Seaosn[[Name]:[WHIP]], 11, FALSE),Rooke_Full_Seaosn[K/9],0)</f>
        <v>99</v>
      </c>
      <c r="M440" s="5">
        <f>_xlfn.RANK.EQ(VLOOKUP($A440,Rooke_Full_Seaosn[[Name]:[WHIP]], 12, FALSE),Rooke_Full_Seaosn[BB/9],1)</f>
        <v>1400</v>
      </c>
      <c r="N440" s="11">
        <f>_xlfn.RANK.EQ(VLOOKUP($A440,Rooke_Full_Seaosn[[Name]:[WHIP]], 13, FALSE),Rooke_Full_Seaosn[HR/9],1)</f>
        <v>672</v>
      </c>
      <c r="O440" s="5">
        <f>_xlfn.RANK.EQ(VLOOKUP($A440,Rooke_Full_Seaosn[[Name]:[WHIP]], 14, FALSE),Rooke_Full_Seaosn[AVG],1)</f>
        <v>489</v>
      </c>
      <c r="P440" s="11">
        <f>_xlfn.RANK.EQ(VLOOKUP($A440,Rooke_Full_Seaosn[[Name]:[WHIP]], 15, FALSE),Rooke_Full_Seaosn[BABIP],1)</f>
        <v>1359</v>
      </c>
      <c r="Q440" s="5">
        <f>_xlfn.RANK.EQ(VLOOKUP($A440,Rooke_Full_Seaosn[[Name]:[WHIP]], 16, FALSE),Rooke_Full_Seaosn[ERA],1)</f>
        <v>627</v>
      </c>
      <c r="R440" s="11">
        <f>_xlfn.RANK.EQ(VLOOKUP($A440,Rooke_Full_Seaosn[[Name]:[WHIP]], 17, FALSE),Rooke_Full_Seaosn[FIP],1)</f>
        <v>529</v>
      </c>
      <c r="S440" s="5">
        <f>_xlfn.RANK.EQ(VLOOKUP($A440,Rooke_Full_Seaosn[[Name]:[WHIP]], 18,FALSE),Rooke_Full_Seaosn[WAR],0)</f>
        <v>481</v>
      </c>
      <c r="T440" s="5">
        <f>_xlfn.RANK.EQ(VLOOKUP($A440,Rooke_Full_Seaosn[[Name]:[WHIP]], 19, FALSE),Rooke_Full_Seaosn[WAR/162],0)</f>
        <v>584</v>
      </c>
      <c r="U440" s="5">
        <f>_xlfn.RANK.EQ(VLOOKUP($A440,Rooke_Full_Seaosn[[Name]:[WHIP]], 20, FALSE),Rooke_Full_Seaosn[WHIP],1)</f>
        <v>920</v>
      </c>
      <c r="V4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455.27358906752113</v>
      </c>
    </row>
    <row r="441" spans="1:22" x14ac:dyDescent="0.45">
      <c r="A441" s="11" t="s">
        <v>964</v>
      </c>
      <c r="B441" s="11">
        <v>1943</v>
      </c>
      <c r="C441" s="11" t="str">
        <f>VLOOKUP(Table10[[#This Row],[Name]], Rooke_Full_Seaosn[[Name]:[Team]], 2, FALSE)</f>
        <v>DET</v>
      </c>
      <c r="D441" s="11">
        <v>32</v>
      </c>
      <c r="E441" s="11">
        <v>32</v>
      </c>
      <c r="F441" s="12">
        <v>1</v>
      </c>
      <c r="G441" s="5">
        <f>_xlfn.RANK.EQ(VLOOKUP($A441,Rooke_Full_Seaosn[[Name]:[WHIP]], 6, FALSE),Rooke_Full_Seaosn[W],0)</f>
        <v>610</v>
      </c>
      <c r="H441" s="5">
        <f>_xlfn.RANK.EQ(VLOOKUP($A441,Rooke_Full_Seaosn[[Name]:[WHIP]], 7, FALSE),Rooke_Full_Seaosn[L],1)</f>
        <v>695</v>
      </c>
      <c r="I441" s="11">
        <f>_xlfn.RANK.EQ(VLOOKUP($A441,Rooke_Full_Seaosn[[Name]:[WHIP]], 8, FALSE),Rooke_Full_Seaosn[SV],0)</f>
        <v>94</v>
      </c>
      <c r="J441" s="11">
        <f>_xlfn.RANK.EQ(VLOOKUP($A441,Rooke_Full_Seaosn[[Name]:[WHIP]], 9, FALSE),Rooke_Full_Seaosn[IP],0)</f>
        <v>468</v>
      </c>
      <c r="K441" s="5">
        <f>_xlfn.RANK.EQ(VLOOKUP($A441,Rooke_Full_Seaosn[[Name]:[WHIP]], 10, FALSE),Rooke_Full_Seaosn[SO],0)</f>
        <v>1072</v>
      </c>
      <c r="L441" s="5">
        <f>_xlfn.RANK.EQ(VLOOKUP($A441,Rooke_Full_Seaosn[[Name]:[WHIP]], 11, FALSE),Rooke_Full_Seaosn[K/9],0)</f>
        <v>1540</v>
      </c>
      <c r="M441" s="5">
        <f>_xlfn.RANK.EQ(VLOOKUP($A441,Rooke_Full_Seaosn[[Name]:[WHIP]], 12, FALSE),Rooke_Full_Seaosn[BB/9],1)</f>
        <v>223</v>
      </c>
      <c r="N441" s="11">
        <f>_xlfn.RANK.EQ(VLOOKUP($A441,Rooke_Full_Seaosn[[Name]:[WHIP]], 13, FALSE),Rooke_Full_Seaosn[HR/9],1)</f>
        <v>138</v>
      </c>
      <c r="O441" s="5">
        <f>_xlfn.RANK.EQ(VLOOKUP($A441,Rooke_Full_Seaosn[[Name]:[WHIP]], 14, FALSE),Rooke_Full_Seaosn[AVG],1)</f>
        <v>438</v>
      </c>
      <c r="P441" s="11">
        <f>_xlfn.RANK.EQ(VLOOKUP($A441,Rooke_Full_Seaosn[[Name]:[WHIP]], 15, FALSE),Rooke_Full_Seaosn[BABIP],1)</f>
        <v>255</v>
      </c>
      <c r="Q441" s="5">
        <f>_xlfn.RANK.EQ(VLOOKUP($A441,Rooke_Full_Seaosn[[Name]:[WHIP]], 16, FALSE),Rooke_Full_Seaosn[ERA],1)</f>
        <v>278</v>
      </c>
      <c r="R441" s="11">
        <f>_xlfn.RANK.EQ(VLOOKUP($A441,Rooke_Full_Seaosn[[Name]:[WHIP]], 17, FALSE),Rooke_Full_Seaosn[FIP],1)</f>
        <v>144</v>
      </c>
      <c r="S441" s="5">
        <f>_xlfn.RANK.EQ(VLOOKUP($A441,Rooke_Full_Seaosn[[Name]:[WHIP]], 18,FALSE),Rooke_Full_Seaosn[WAR],0)</f>
        <v>235</v>
      </c>
      <c r="T441" s="5">
        <f>_xlfn.RANK.EQ(VLOOKUP($A441,Rooke_Full_Seaosn[[Name]:[WHIP]], 19, FALSE),Rooke_Full_Seaosn[WAR/162],0)</f>
        <v>441</v>
      </c>
      <c r="U441" s="5">
        <f>_xlfn.RANK.EQ(VLOOKUP($A441,Rooke_Full_Seaosn[[Name]:[WHIP]], 20, FALSE),Rooke_Full_Seaosn[WHIP],1)</f>
        <v>196</v>
      </c>
      <c r="V4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455.68175875885117</v>
      </c>
    </row>
    <row r="442" spans="1:22" x14ac:dyDescent="0.45">
      <c r="A442" s="11" t="s">
        <v>1369</v>
      </c>
      <c r="B442" s="11">
        <v>2013</v>
      </c>
      <c r="C442" s="11" t="str">
        <f>VLOOKUP(Table10[[#This Row],[Name]], Rooke_Full_Seaosn[[Name]:[Team]], 2, FALSE)</f>
        <v>MIN</v>
      </c>
      <c r="D442" s="11">
        <v>19</v>
      </c>
      <c r="E442" s="11">
        <v>12</v>
      </c>
      <c r="F442" s="12">
        <v>0.63157894736842102</v>
      </c>
      <c r="G442" s="5">
        <f>_xlfn.RANK.EQ(VLOOKUP($A442,Rooke_Full_Seaosn[[Name]:[WHIP]], 6, FALSE),Rooke_Full_Seaosn[W],0)</f>
        <v>1465</v>
      </c>
      <c r="H442" s="5">
        <f>_xlfn.RANK.EQ(VLOOKUP($A442,Rooke_Full_Seaosn[[Name]:[WHIP]], 7, FALSE),Rooke_Full_Seaosn[L],1)</f>
        <v>492</v>
      </c>
      <c r="I442" s="11">
        <f>_xlfn.RANK.EQ(VLOOKUP($A442,Rooke_Full_Seaosn[[Name]:[WHIP]], 8, FALSE),Rooke_Full_Seaosn[SV],0)</f>
        <v>225</v>
      </c>
      <c r="J442" s="11">
        <f>_xlfn.RANK.EQ(VLOOKUP($A442,Rooke_Full_Seaosn[[Name]:[WHIP]], 9, FALSE),Rooke_Full_Seaosn[IP],0)</f>
        <v>1413</v>
      </c>
      <c r="K442" s="5">
        <f>_xlfn.RANK.EQ(VLOOKUP($A442,Rooke_Full_Seaosn[[Name]:[WHIP]], 10, FALSE),Rooke_Full_Seaosn[SO],0)</f>
        <v>1567</v>
      </c>
      <c r="L442" s="5">
        <f>_xlfn.RANK.EQ(VLOOKUP($A442,Rooke_Full_Seaosn[[Name]:[WHIP]], 11, FALSE),Rooke_Full_Seaosn[K/9],0)</f>
        <v>1343</v>
      </c>
      <c r="M442" s="5">
        <f>_xlfn.RANK.EQ(VLOOKUP($A442,Rooke_Full_Seaosn[[Name]:[WHIP]], 12, FALSE),Rooke_Full_Seaosn[BB/9],1)</f>
        <v>4</v>
      </c>
      <c r="N442" s="11">
        <f>_xlfn.RANK.EQ(VLOOKUP($A442,Rooke_Full_Seaosn[[Name]:[WHIP]], 13, FALSE),Rooke_Full_Seaosn[HR/9],1)</f>
        <v>890</v>
      </c>
      <c r="O442" s="5">
        <f>_xlfn.RANK.EQ(VLOOKUP($A442,Rooke_Full_Seaosn[[Name]:[WHIP]], 14, FALSE),Rooke_Full_Seaosn[AVG],1)</f>
        <v>1060</v>
      </c>
      <c r="P442" s="11">
        <f>_xlfn.RANK.EQ(VLOOKUP($A442,Rooke_Full_Seaosn[[Name]:[WHIP]], 15, FALSE),Rooke_Full_Seaosn[BABIP],1)</f>
        <v>706</v>
      </c>
      <c r="Q442" s="5">
        <f>_xlfn.RANK.EQ(VLOOKUP($A442,Rooke_Full_Seaosn[[Name]:[WHIP]], 16, FALSE),Rooke_Full_Seaosn[ERA],1)</f>
        <v>792</v>
      </c>
      <c r="R442" s="11">
        <f>_xlfn.RANK.EQ(VLOOKUP($A442,Rooke_Full_Seaosn[[Name]:[WHIP]], 17, FALSE),Rooke_Full_Seaosn[FIP],1)</f>
        <v>620</v>
      </c>
      <c r="S442" s="5">
        <f>_xlfn.RANK.EQ(VLOOKUP($A442,Rooke_Full_Seaosn[[Name]:[WHIP]], 18,FALSE),Rooke_Full_Seaosn[WAR],0)</f>
        <v>944</v>
      </c>
      <c r="T442" s="5">
        <f>_xlfn.RANK.EQ(VLOOKUP($A442,Rooke_Full_Seaosn[[Name]:[WHIP]], 19, FALSE),Rooke_Full_Seaosn[WAR/162],0)</f>
        <v>388</v>
      </c>
      <c r="U442" s="5">
        <f>_xlfn.RANK.EQ(VLOOKUP($A442,Rooke_Full_Seaosn[[Name]:[WHIP]], 20, FALSE),Rooke_Full_Seaosn[WHIP],1)</f>
        <v>207</v>
      </c>
      <c r="V4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455.7023666020209</v>
      </c>
    </row>
    <row r="443" spans="1:22" x14ac:dyDescent="0.45">
      <c r="A443" s="11" t="s">
        <v>1075</v>
      </c>
      <c r="B443" s="11">
        <v>1987</v>
      </c>
      <c r="C443" s="11" t="str">
        <f>VLOOKUP(Table10[[#This Row],[Name]], Rooke_Full_Seaosn[[Name]:[Team]], 2, FALSE)</f>
        <v>CLE</v>
      </c>
      <c r="D443" s="11">
        <v>9</v>
      </c>
      <c r="E443" s="11">
        <v>7</v>
      </c>
      <c r="F443" s="12">
        <v>0.77777777777777779</v>
      </c>
      <c r="G443" s="5">
        <f>_xlfn.RANK.EQ(VLOOKUP($A443,Rooke_Full_Seaosn[[Name]:[WHIP]], 6, FALSE),Rooke_Full_Seaosn[W],0)</f>
        <v>1054</v>
      </c>
      <c r="H443" s="5">
        <f>_xlfn.RANK.EQ(VLOOKUP($A443,Rooke_Full_Seaosn[[Name]:[WHIP]], 7, FALSE),Rooke_Full_Seaosn[L],1)</f>
        <v>7</v>
      </c>
      <c r="I443" s="11">
        <f>_xlfn.RANK.EQ(VLOOKUP($A443,Rooke_Full_Seaosn[[Name]:[WHIP]], 8, FALSE),Rooke_Full_Seaosn[SV],0)</f>
        <v>225</v>
      </c>
      <c r="J443" s="11">
        <f>_xlfn.RANK.EQ(VLOOKUP($A443,Rooke_Full_Seaosn[[Name]:[WHIP]], 9, FALSE),Rooke_Full_Seaosn[IP],0)</f>
        <v>1290</v>
      </c>
      <c r="K443" s="5">
        <f>_xlfn.RANK.EQ(VLOOKUP($A443,Rooke_Full_Seaosn[[Name]:[WHIP]], 10, FALSE),Rooke_Full_Seaosn[SO],0)</f>
        <v>1526</v>
      </c>
      <c r="L443" s="5">
        <f>_xlfn.RANK.EQ(VLOOKUP($A443,Rooke_Full_Seaosn[[Name]:[WHIP]], 11, FALSE),Rooke_Full_Seaosn[K/9],0)</f>
        <v>1355</v>
      </c>
      <c r="M443" s="5">
        <f>_xlfn.RANK.EQ(VLOOKUP($A443,Rooke_Full_Seaosn[[Name]:[WHIP]], 12, FALSE),Rooke_Full_Seaosn[BB/9],1)</f>
        <v>468</v>
      </c>
      <c r="N443" s="11">
        <f>_xlfn.RANK.EQ(VLOOKUP($A443,Rooke_Full_Seaosn[[Name]:[WHIP]], 13, FALSE),Rooke_Full_Seaosn[HR/9],1)</f>
        <v>937</v>
      </c>
      <c r="O443" s="5">
        <f>_xlfn.RANK.EQ(VLOOKUP($A443,Rooke_Full_Seaosn[[Name]:[WHIP]], 14, FALSE),Rooke_Full_Seaosn[AVG],1)</f>
        <v>608</v>
      </c>
      <c r="P443" s="11">
        <f>_xlfn.RANK.EQ(VLOOKUP($A443,Rooke_Full_Seaosn[[Name]:[WHIP]], 15, FALSE),Rooke_Full_Seaosn[BABIP],1)</f>
        <v>277</v>
      </c>
      <c r="Q443" s="5">
        <f>_xlfn.RANK.EQ(VLOOKUP($A443,Rooke_Full_Seaosn[[Name]:[WHIP]], 16, FALSE),Rooke_Full_Seaosn[ERA],1)</f>
        <v>425</v>
      </c>
      <c r="R443" s="11">
        <f>_xlfn.RANK.EQ(VLOOKUP($A443,Rooke_Full_Seaosn[[Name]:[WHIP]], 17, FALSE),Rooke_Full_Seaosn[FIP],1)</f>
        <v>1076</v>
      </c>
      <c r="S443" s="5">
        <f>_xlfn.RANK.EQ(VLOOKUP($A443,Rooke_Full_Seaosn[[Name]:[WHIP]], 18,FALSE),Rooke_Full_Seaosn[WAR],0)</f>
        <v>1042</v>
      </c>
      <c r="T443" s="5">
        <f>_xlfn.RANK.EQ(VLOOKUP($A443,Rooke_Full_Seaosn[[Name]:[WHIP]], 19, FALSE),Rooke_Full_Seaosn[WAR/162],0)</f>
        <v>434</v>
      </c>
      <c r="U443" s="5">
        <f>_xlfn.RANK.EQ(VLOOKUP($A443,Rooke_Full_Seaosn[[Name]:[WHIP]], 20, FALSE),Rooke_Full_Seaosn[WHIP],1)</f>
        <v>470</v>
      </c>
      <c r="V4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456.39682535478789</v>
      </c>
    </row>
    <row r="444" spans="1:22" x14ac:dyDescent="0.45">
      <c r="A444" s="11" t="s">
        <v>1543</v>
      </c>
      <c r="B444" s="11">
        <v>1996</v>
      </c>
      <c r="C444" s="11" t="str">
        <f>VLOOKUP(Table10[[#This Row],[Name]], Rooke_Full_Seaosn[[Name]:[Team]], 2, FALSE)</f>
        <v>CHW</v>
      </c>
      <c r="D444" s="11">
        <v>10</v>
      </c>
      <c r="E444" s="11">
        <v>8</v>
      </c>
      <c r="F444" s="12">
        <v>0.8</v>
      </c>
      <c r="G444" s="5">
        <f>_xlfn.RANK.EQ(VLOOKUP($A444,Rooke_Full_Seaosn[[Name]:[WHIP]], 6, FALSE),Rooke_Full_Seaosn[W],0)</f>
        <v>244</v>
      </c>
      <c r="H444" s="5">
        <f>_xlfn.RANK.EQ(VLOOKUP($A444,Rooke_Full_Seaosn[[Name]:[WHIP]], 7, FALSE),Rooke_Full_Seaosn[L],1)</f>
        <v>695</v>
      </c>
      <c r="I444" s="11">
        <f>_xlfn.RANK.EQ(VLOOKUP($A444,Rooke_Full_Seaosn[[Name]:[WHIP]], 8, FALSE),Rooke_Full_Seaosn[SV],0)</f>
        <v>225</v>
      </c>
      <c r="J444" s="11">
        <f>_xlfn.RANK.EQ(VLOOKUP($A444,Rooke_Full_Seaosn[[Name]:[WHIP]], 9, FALSE),Rooke_Full_Seaosn[IP],0)</f>
        <v>338</v>
      </c>
      <c r="K444" s="5">
        <f>_xlfn.RANK.EQ(VLOOKUP($A444,Rooke_Full_Seaosn[[Name]:[WHIP]], 10, FALSE),Rooke_Full_Seaosn[SO],0)</f>
        <v>167</v>
      </c>
      <c r="L444" s="5">
        <f>_xlfn.RANK.EQ(VLOOKUP($A444,Rooke_Full_Seaosn[[Name]:[WHIP]], 11, FALSE),Rooke_Full_Seaosn[K/9],0)</f>
        <v>445</v>
      </c>
      <c r="M444" s="5">
        <f>_xlfn.RANK.EQ(VLOOKUP($A444,Rooke_Full_Seaosn[[Name]:[WHIP]], 12, FALSE),Rooke_Full_Seaosn[BB/9],1)</f>
        <v>633</v>
      </c>
      <c r="N444" s="11">
        <f>_xlfn.RANK.EQ(VLOOKUP($A444,Rooke_Full_Seaosn[[Name]:[WHIP]], 13, FALSE),Rooke_Full_Seaosn[HR/9],1)</f>
        <v>1320</v>
      </c>
      <c r="O444" s="5">
        <f>_xlfn.RANK.EQ(VLOOKUP($A444,Rooke_Full_Seaosn[[Name]:[WHIP]], 14, FALSE),Rooke_Full_Seaosn[AVG],1)</f>
        <v>784</v>
      </c>
      <c r="P444" s="11">
        <f>_xlfn.RANK.EQ(VLOOKUP($A444,Rooke_Full_Seaosn[[Name]:[WHIP]], 15, FALSE),Rooke_Full_Seaosn[BABIP],1)</f>
        <v>854</v>
      </c>
      <c r="Q444" s="5">
        <f>_xlfn.RANK.EQ(VLOOKUP($A444,Rooke_Full_Seaosn[[Name]:[WHIP]], 16, FALSE),Rooke_Full_Seaosn[ERA],1)</f>
        <v>1010</v>
      </c>
      <c r="R444" s="11">
        <f>_xlfn.RANK.EQ(VLOOKUP($A444,Rooke_Full_Seaosn[[Name]:[WHIP]], 17, FALSE),Rooke_Full_Seaosn[FIP],1)</f>
        <v>1115</v>
      </c>
      <c r="S444" s="5">
        <f>_xlfn.RANK.EQ(VLOOKUP($A444,Rooke_Full_Seaosn[[Name]:[WHIP]], 18,FALSE),Rooke_Full_Seaosn[WAR],0)</f>
        <v>243</v>
      </c>
      <c r="T444" s="5">
        <f>_xlfn.RANK.EQ(VLOOKUP($A444,Rooke_Full_Seaosn[[Name]:[WHIP]], 19, FALSE),Rooke_Full_Seaosn[WAR/162],0)</f>
        <v>411</v>
      </c>
      <c r="U444" s="5">
        <f>_xlfn.RANK.EQ(VLOOKUP($A444,Rooke_Full_Seaosn[[Name]:[WHIP]], 20, FALSE),Rooke_Full_Seaosn[WHIP],1)</f>
        <v>629</v>
      </c>
      <c r="V4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456.93991865759256</v>
      </c>
    </row>
    <row r="445" spans="1:22" x14ac:dyDescent="0.45">
      <c r="A445" s="11" t="s">
        <v>857</v>
      </c>
      <c r="B445" s="11">
        <v>1978</v>
      </c>
      <c r="C445" s="11" t="str">
        <f>VLOOKUP(Table10[[#This Row],[Name]], Rooke_Full_Seaosn[[Name]:[Team]], 2, FALSE)</f>
        <v>ATL</v>
      </c>
      <c r="D445" s="11">
        <v>12</v>
      </c>
      <c r="E445" s="11">
        <v>12</v>
      </c>
      <c r="F445" s="12">
        <v>1</v>
      </c>
      <c r="G445" s="5">
        <f>_xlfn.RANK.EQ(VLOOKUP($A445,Rooke_Full_Seaosn[[Name]:[WHIP]], 6, FALSE),Rooke_Full_Seaosn[W],0)</f>
        <v>401</v>
      </c>
      <c r="H445" s="5">
        <f>_xlfn.RANK.EQ(VLOOKUP($A445,Rooke_Full_Seaosn[[Name]:[WHIP]], 7, FALSE),Rooke_Full_Seaosn[L],1)</f>
        <v>147</v>
      </c>
      <c r="I445" s="11">
        <f>_xlfn.RANK.EQ(VLOOKUP($A445,Rooke_Full_Seaosn[[Name]:[WHIP]], 8, FALSE),Rooke_Full_Seaosn[SV],0)</f>
        <v>225</v>
      </c>
      <c r="J445" s="11">
        <f>_xlfn.RANK.EQ(VLOOKUP($A445,Rooke_Full_Seaosn[[Name]:[WHIP]], 9, FALSE),Rooke_Full_Seaosn[IP],0)</f>
        <v>875</v>
      </c>
      <c r="K445" s="5">
        <f>_xlfn.RANK.EQ(VLOOKUP($A445,Rooke_Full_Seaosn[[Name]:[WHIP]], 10, FALSE),Rooke_Full_Seaosn[SO],0)</f>
        <v>1210</v>
      </c>
      <c r="L445" s="5">
        <f>_xlfn.RANK.EQ(VLOOKUP($A445,Rooke_Full_Seaosn[[Name]:[WHIP]], 11, FALSE),Rooke_Full_Seaosn[K/9],0)</f>
        <v>1325</v>
      </c>
      <c r="M445" s="5">
        <f>_xlfn.RANK.EQ(VLOOKUP($A445,Rooke_Full_Seaosn[[Name]:[WHIP]], 12, FALSE),Rooke_Full_Seaosn[BB/9],1)</f>
        <v>717</v>
      </c>
      <c r="N445" s="11">
        <f>_xlfn.RANK.EQ(VLOOKUP($A445,Rooke_Full_Seaosn[[Name]:[WHIP]], 13, FALSE),Rooke_Full_Seaosn[HR/9],1)</f>
        <v>1040</v>
      </c>
      <c r="O445" s="5">
        <f>_xlfn.RANK.EQ(VLOOKUP($A445,Rooke_Full_Seaosn[[Name]:[WHIP]], 14, FALSE),Rooke_Full_Seaosn[AVG],1)</f>
        <v>175</v>
      </c>
      <c r="P445" s="11">
        <f>_xlfn.RANK.EQ(VLOOKUP($A445,Rooke_Full_Seaosn[[Name]:[WHIP]], 15, FALSE),Rooke_Full_Seaosn[BABIP],1)</f>
        <v>33</v>
      </c>
      <c r="Q445" s="5">
        <f>_xlfn.RANK.EQ(VLOOKUP($A445,Rooke_Full_Seaosn[[Name]:[WHIP]], 16, FALSE),Rooke_Full_Seaosn[ERA],1)</f>
        <v>138</v>
      </c>
      <c r="R445" s="11">
        <f>_xlfn.RANK.EQ(VLOOKUP($A445,Rooke_Full_Seaosn[[Name]:[WHIP]], 17, FALSE),Rooke_Full_Seaosn[FIP],1)</f>
        <v>885</v>
      </c>
      <c r="S445" s="5">
        <f>_xlfn.RANK.EQ(VLOOKUP($A445,Rooke_Full_Seaosn[[Name]:[WHIP]], 18,FALSE),Rooke_Full_Seaosn[WAR],0)</f>
        <v>1081</v>
      </c>
      <c r="T445" s="5">
        <f>_xlfn.RANK.EQ(VLOOKUP($A445,Rooke_Full_Seaosn[[Name]:[WHIP]], 19, FALSE),Rooke_Full_Seaosn[WAR/162],0)</f>
        <v>976</v>
      </c>
      <c r="U445" s="5">
        <f>_xlfn.RANK.EQ(VLOOKUP($A445,Rooke_Full_Seaosn[[Name]:[WHIP]], 20, FALSE),Rooke_Full_Seaosn[WHIP],1)</f>
        <v>232</v>
      </c>
      <c r="V4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457.36852512981847</v>
      </c>
    </row>
    <row r="446" spans="1:22" x14ac:dyDescent="0.45">
      <c r="A446" s="11" t="s">
        <v>181</v>
      </c>
      <c r="B446" s="11">
        <v>2002</v>
      </c>
      <c r="C446" s="11" t="str">
        <f>VLOOKUP(Table10[[#This Row],[Name]], Rooke_Full_Seaosn[[Name]:[Team]], 2, FALSE)</f>
        <v>FLA</v>
      </c>
      <c r="D446" s="11">
        <v>14</v>
      </c>
      <c r="E446" s="11">
        <v>14</v>
      </c>
      <c r="F446" s="12">
        <v>1</v>
      </c>
      <c r="G446" s="5">
        <f>_xlfn.RANK.EQ(VLOOKUP($A446,Rooke_Full_Seaosn[[Name]:[WHIP]], 6, FALSE),Rooke_Full_Seaosn[W],0)</f>
        <v>735</v>
      </c>
      <c r="H446" s="5">
        <f>_xlfn.RANK.EQ(VLOOKUP($A446,Rooke_Full_Seaosn[[Name]:[WHIP]], 7, FALSE),Rooke_Full_Seaosn[L],1)</f>
        <v>885</v>
      </c>
      <c r="I446" s="11">
        <f>_xlfn.RANK.EQ(VLOOKUP($A446,Rooke_Full_Seaosn[[Name]:[WHIP]], 8, FALSE),Rooke_Full_Seaosn[SV],0)</f>
        <v>225</v>
      </c>
      <c r="J446" s="11">
        <f>_xlfn.RANK.EQ(VLOOKUP($A446,Rooke_Full_Seaosn[[Name]:[WHIP]], 9, FALSE),Rooke_Full_Seaosn[IP],0)</f>
        <v>817</v>
      </c>
      <c r="K446" s="5">
        <f>_xlfn.RANK.EQ(VLOOKUP($A446,Rooke_Full_Seaosn[[Name]:[WHIP]], 10, FALSE),Rooke_Full_Seaosn[SO],0)</f>
        <v>251</v>
      </c>
      <c r="L446" s="5">
        <f>_xlfn.RANK.EQ(VLOOKUP($A446,Rooke_Full_Seaosn[[Name]:[WHIP]], 11, FALSE),Rooke_Full_Seaosn[K/9],0)</f>
        <v>72</v>
      </c>
      <c r="M446" s="5">
        <f>_xlfn.RANK.EQ(VLOOKUP($A446,Rooke_Full_Seaosn[[Name]:[WHIP]], 12, FALSE),Rooke_Full_Seaosn[BB/9],1)</f>
        <v>1098</v>
      </c>
      <c r="N446" s="11">
        <f>_xlfn.RANK.EQ(VLOOKUP($A446,Rooke_Full_Seaosn[[Name]:[WHIP]], 13, FALSE),Rooke_Full_Seaosn[HR/9],1)</f>
        <v>1175</v>
      </c>
      <c r="O446" s="5">
        <f>_xlfn.RANK.EQ(VLOOKUP($A446,Rooke_Full_Seaosn[[Name]:[WHIP]], 14, FALSE),Rooke_Full_Seaosn[AVG],1)</f>
        <v>325</v>
      </c>
      <c r="P446" s="11">
        <f>_xlfn.RANK.EQ(VLOOKUP($A446,Rooke_Full_Seaosn[[Name]:[WHIP]], 15, FALSE),Rooke_Full_Seaosn[BABIP],1)</f>
        <v>950</v>
      </c>
      <c r="Q446" s="5">
        <f>_xlfn.RANK.EQ(VLOOKUP($A446,Rooke_Full_Seaosn[[Name]:[WHIP]], 16, FALSE),Rooke_Full_Seaosn[ERA],1)</f>
        <v>886</v>
      </c>
      <c r="R446" s="11">
        <f>_xlfn.RANK.EQ(VLOOKUP($A446,Rooke_Full_Seaosn[[Name]:[WHIP]], 17, FALSE),Rooke_Full_Seaosn[FIP],1)</f>
        <v>447</v>
      </c>
      <c r="S446" s="5">
        <f>_xlfn.RANK.EQ(VLOOKUP($A446,Rooke_Full_Seaosn[[Name]:[WHIP]], 18,FALSE),Rooke_Full_Seaosn[WAR],0)</f>
        <v>442</v>
      </c>
      <c r="T446" s="5">
        <f>_xlfn.RANK.EQ(VLOOKUP($A446,Rooke_Full_Seaosn[[Name]:[WHIP]], 19, FALSE),Rooke_Full_Seaosn[WAR/162],0)</f>
        <v>439</v>
      </c>
      <c r="U446" s="5">
        <f>_xlfn.RANK.EQ(VLOOKUP($A446,Rooke_Full_Seaosn[[Name]:[WHIP]], 20, FALSE),Rooke_Full_Seaosn[WHIP],1)</f>
        <v>559</v>
      </c>
      <c r="V4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457.66266460345594</v>
      </c>
    </row>
    <row r="447" spans="1:22" x14ac:dyDescent="0.45">
      <c r="A447" s="11" t="s">
        <v>525</v>
      </c>
      <c r="B447" s="11">
        <v>2021</v>
      </c>
      <c r="C447" s="11" t="str">
        <f>VLOOKUP(Table10[[#This Row],[Name]], Rooke_Full_Seaosn[[Name]:[Team]], 2, FALSE)</f>
        <v>MIA</v>
      </c>
      <c r="D447" s="11">
        <v>11</v>
      </c>
      <c r="E447" s="11">
        <v>11</v>
      </c>
      <c r="F447" s="12">
        <v>1</v>
      </c>
      <c r="G447" s="5">
        <f>_xlfn.RANK.EQ(VLOOKUP($A447,Rooke_Full_Seaosn[[Name]:[WHIP]], 6, FALSE),Rooke_Full_Seaosn[W],0)</f>
        <v>1465</v>
      </c>
      <c r="H447" s="5">
        <f>_xlfn.RANK.EQ(VLOOKUP($A447,Rooke_Full_Seaosn[[Name]:[WHIP]], 7, FALSE),Rooke_Full_Seaosn[L],1)</f>
        <v>885</v>
      </c>
      <c r="I447" s="11">
        <f>_xlfn.RANK.EQ(VLOOKUP($A447,Rooke_Full_Seaosn[[Name]:[WHIP]], 8, FALSE),Rooke_Full_Seaosn[SV],0)</f>
        <v>225</v>
      </c>
      <c r="J447" s="11">
        <f>_xlfn.RANK.EQ(VLOOKUP($A447,Rooke_Full_Seaosn[[Name]:[WHIP]], 9, FALSE),Rooke_Full_Seaosn[IP],0)</f>
        <v>1358</v>
      </c>
      <c r="K447" s="5">
        <f>_xlfn.RANK.EQ(VLOOKUP($A447,Rooke_Full_Seaosn[[Name]:[WHIP]], 10, FALSE),Rooke_Full_Seaosn[SO],0)</f>
        <v>917</v>
      </c>
      <c r="L447" s="5">
        <f>_xlfn.RANK.EQ(VLOOKUP($A447,Rooke_Full_Seaosn[[Name]:[WHIP]], 11, FALSE),Rooke_Full_Seaosn[K/9],0)</f>
        <v>248</v>
      </c>
      <c r="M447" s="5">
        <f>_xlfn.RANK.EQ(VLOOKUP($A447,Rooke_Full_Seaosn[[Name]:[WHIP]], 12, FALSE),Rooke_Full_Seaosn[BB/9],1)</f>
        <v>677</v>
      </c>
      <c r="N447" s="11">
        <f>_xlfn.RANK.EQ(VLOOKUP($A447,Rooke_Full_Seaosn[[Name]:[WHIP]], 13, FALSE),Rooke_Full_Seaosn[HR/9],1)</f>
        <v>815</v>
      </c>
      <c r="O447" s="5">
        <f>_xlfn.RANK.EQ(VLOOKUP($A447,Rooke_Full_Seaosn[[Name]:[WHIP]], 14, FALSE),Rooke_Full_Seaosn[AVG],1)</f>
        <v>113</v>
      </c>
      <c r="P447" s="11">
        <f>_xlfn.RANK.EQ(VLOOKUP($A447,Rooke_Full_Seaosn[[Name]:[WHIP]], 15, FALSE),Rooke_Full_Seaosn[BABIP],1)</f>
        <v>238</v>
      </c>
      <c r="Q447" s="5">
        <f>_xlfn.RANK.EQ(VLOOKUP($A447,Rooke_Full_Seaosn[[Name]:[WHIP]], 16, FALSE),Rooke_Full_Seaosn[ERA],1)</f>
        <v>319</v>
      </c>
      <c r="R447" s="11">
        <f>_xlfn.RANK.EQ(VLOOKUP($A447,Rooke_Full_Seaosn[[Name]:[WHIP]], 17, FALSE),Rooke_Full_Seaosn[FIP],1)</f>
        <v>473</v>
      </c>
      <c r="S447" s="5">
        <f>_xlfn.RANK.EQ(VLOOKUP($A447,Rooke_Full_Seaosn[[Name]:[WHIP]], 18,FALSE),Rooke_Full_Seaosn[WAR],0)</f>
        <v>782</v>
      </c>
      <c r="T447" s="5">
        <f>_xlfn.RANK.EQ(VLOOKUP($A447,Rooke_Full_Seaosn[[Name]:[WHIP]], 19, FALSE),Rooke_Full_Seaosn[WAR/162],0)</f>
        <v>482</v>
      </c>
      <c r="U447" s="5">
        <f>_xlfn.RANK.EQ(VLOOKUP($A447,Rooke_Full_Seaosn[[Name]:[WHIP]], 20, FALSE),Rooke_Full_Seaosn[WHIP],1)</f>
        <v>150</v>
      </c>
      <c r="V4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458.07909824677625</v>
      </c>
    </row>
    <row r="448" spans="1:22" x14ac:dyDescent="0.45">
      <c r="A448" s="11" t="s">
        <v>522</v>
      </c>
      <c r="B448" s="11">
        <v>2023</v>
      </c>
      <c r="C448" s="11" t="str">
        <f>VLOOKUP(Table10[[#This Row],[Name]], Rooke_Full_Seaosn[[Name]:[Team]], 2, FALSE)</f>
        <v>DET</v>
      </c>
      <c r="D448" s="11">
        <v>18</v>
      </c>
      <c r="E448" s="11">
        <v>10</v>
      </c>
      <c r="F448" s="12">
        <v>0.55555555555555558</v>
      </c>
      <c r="G448" s="5">
        <f>_xlfn.RANK.EQ(VLOOKUP($A448,Rooke_Full_Seaosn[[Name]:[WHIP]], 6, FALSE),Rooke_Full_Seaosn[W],0)</f>
        <v>889</v>
      </c>
      <c r="H448" s="5">
        <f>_xlfn.RANK.EQ(VLOOKUP($A448,Rooke_Full_Seaosn[[Name]:[WHIP]], 7, FALSE),Rooke_Full_Seaosn[L],1)</f>
        <v>885</v>
      </c>
      <c r="I448" s="11">
        <f>_xlfn.RANK.EQ(VLOOKUP($A448,Rooke_Full_Seaosn[[Name]:[WHIP]], 8, FALSE),Rooke_Full_Seaosn[SV],0)</f>
        <v>225</v>
      </c>
      <c r="J448" s="11">
        <f>_xlfn.RANK.EQ(VLOOKUP($A448,Rooke_Full_Seaosn[[Name]:[WHIP]], 9, FALSE),Rooke_Full_Seaosn[IP],0)</f>
        <v>951</v>
      </c>
      <c r="K448" s="5">
        <f>_xlfn.RANK.EQ(VLOOKUP($A448,Rooke_Full_Seaosn[[Name]:[WHIP]], 10, FALSE),Rooke_Full_Seaosn[SO],0)</f>
        <v>375</v>
      </c>
      <c r="L448" s="5">
        <f>_xlfn.RANK.EQ(VLOOKUP($A448,Rooke_Full_Seaosn[[Name]:[WHIP]], 11, FALSE),Rooke_Full_Seaosn[K/9],0)</f>
        <v>81</v>
      </c>
      <c r="M448" s="5">
        <f>_xlfn.RANK.EQ(VLOOKUP($A448,Rooke_Full_Seaosn[[Name]:[WHIP]], 12, FALSE),Rooke_Full_Seaosn[BB/9],1)</f>
        <v>640</v>
      </c>
      <c r="N448" s="11">
        <f>_xlfn.RANK.EQ(VLOOKUP($A448,Rooke_Full_Seaosn[[Name]:[WHIP]], 13, FALSE),Rooke_Full_Seaosn[HR/9],1)</f>
        <v>1410</v>
      </c>
      <c r="O448" s="5">
        <f>_xlfn.RANK.EQ(VLOOKUP($A448,Rooke_Full_Seaosn[[Name]:[WHIP]], 14, FALSE),Rooke_Full_Seaosn[AVG],1)</f>
        <v>228</v>
      </c>
      <c r="P448" s="11">
        <f>_xlfn.RANK.EQ(VLOOKUP($A448,Rooke_Full_Seaosn[[Name]:[WHIP]], 15, FALSE),Rooke_Full_Seaosn[BABIP],1)</f>
        <v>512</v>
      </c>
      <c r="Q448" s="5">
        <f>_xlfn.RANK.EQ(VLOOKUP($A448,Rooke_Full_Seaosn[[Name]:[WHIP]], 16, FALSE),Rooke_Full_Seaosn[ERA],1)</f>
        <v>956</v>
      </c>
      <c r="R448" s="11">
        <f>_xlfn.RANK.EQ(VLOOKUP($A448,Rooke_Full_Seaosn[[Name]:[WHIP]], 17, FALSE),Rooke_Full_Seaosn[FIP],1)</f>
        <v>822</v>
      </c>
      <c r="S448" s="5">
        <f>_xlfn.RANK.EQ(VLOOKUP($A448,Rooke_Full_Seaosn[[Name]:[WHIP]], 18,FALSE),Rooke_Full_Seaosn[WAR],0)</f>
        <v>773</v>
      </c>
      <c r="T448" s="5">
        <f>_xlfn.RANK.EQ(VLOOKUP($A448,Rooke_Full_Seaosn[[Name]:[WHIP]], 19, FALSE),Rooke_Full_Seaosn[WAR/162],0)</f>
        <v>733</v>
      </c>
      <c r="U448" s="5">
        <f>_xlfn.RANK.EQ(VLOOKUP($A448,Rooke_Full_Seaosn[[Name]:[WHIP]], 20, FALSE),Rooke_Full_Seaosn[WHIP],1)</f>
        <v>216</v>
      </c>
      <c r="V4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458.21270319781382</v>
      </c>
    </row>
    <row r="449" spans="1:22" x14ac:dyDescent="0.45">
      <c r="A449" s="11" t="s">
        <v>156</v>
      </c>
      <c r="B449" s="11">
        <v>2023</v>
      </c>
      <c r="C449" s="11" t="str">
        <f>VLOOKUP(Table10[[#This Row],[Name]], Rooke_Full_Seaosn[[Name]:[Team]], 2, FALSE)</f>
        <v>CLE</v>
      </c>
      <c r="D449" s="11">
        <v>21</v>
      </c>
      <c r="E449" s="11">
        <v>21</v>
      </c>
      <c r="F449" s="12">
        <v>1</v>
      </c>
      <c r="G449" s="5">
        <f>_xlfn.RANK.EQ(VLOOKUP($A449,Rooke_Full_Seaosn[[Name]:[WHIP]], 6, FALSE),Rooke_Full_Seaosn[W],0)</f>
        <v>1282</v>
      </c>
      <c r="H449" s="5">
        <f>_xlfn.RANK.EQ(VLOOKUP($A449,Rooke_Full_Seaosn[[Name]:[WHIP]], 7, FALSE),Rooke_Full_Seaosn[L],1)</f>
        <v>492</v>
      </c>
      <c r="I449" s="11">
        <f>_xlfn.RANK.EQ(VLOOKUP($A449,Rooke_Full_Seaosn[[Name]:[WHIP]], 8, FALSE),Rooke_Full_Seaosn[SV],0)</f>
        <v>225</v>
      </c>
      <c r="J449" s="11">
        <f>_xlfn.RANK.EQ(VLOOKUP($A449,Rooke_Full_Seaosn[[Name]:[WHIP]], 9, FALSE),Rooke_Full_Seaosn[IP],0)</f>
        <v>1084</v>
      </c>
      <c r="K449" s="5">
        <f>_xlfn.RANK.EQ(VLOOKUP($A449,Rooke_Full_Seaosn[[Name]:[WHIP]], 10, FALSE),Rooke_Full_Seaosn[SO],0)</f>
        <v>505</v>
      </c>
      <c r="L449" s="5">
        <f>_xlfn.RANK.EQ(VLOOKUP($A449,Rooke_Full_Seaosn[[Name]:[WHIP]], 11, FALSE),Rooke_Full_Seaosn[K/9],0)</f>
        <v>114</v>
      </c>
      <c r="M449" s="5">
        <f>_xlfn.RANK.EQ(VLOOKUP($A449,Rooke_Full_Seaosn[[Name]:[WHIP]], 12, FALSE),Rooke_Full_Seaosn[BB/9],1)</f>
        <v>1225</v>
      </c>
      <c r="N449" s="11">
        <f>_xlfn.RANK.EQ(VLOOKUP($A449,Rooke_Full_Seaosn[[Name]:[WHIP]], 13, FALSE),Rooke_Full_Seaosn[HR/9],1)</f>
        <v>855</v>
      </c>
      <c r="O449" s="5">
        <f>_xlfn.RANK.EQ(VLOOKUP($A449,Rooke_Full_Seaosn[[Name]:[WHIP]], 14, FALSE),Rooke_Full_Seaosn[AVG],1)</f>
        <v>132</v>
      </c>
      <c r="P449" s="11">
        <f>_xlfn.RANK.EQ(VLOOKUP($A449,Rooke_Full_Seaosn[[Name]:[WHIP]], 15, FALSE),Rooke_Full_Seaosn[BABIP],1)</f>
        <v>527</v>
      </c>
      <c r="Q449" s="5">
        <f>_xlfn.RANK.EQ(VLOOKUP($A449,Rooke_Full_Seaosn[[Name]:[WHIP]], 16, FALSE),Rooke_Full_Seaosn[ERA],1)</f>
        <v>338</v>
      </c>
      <c r="R449" s="11">
        <f>_xlfn.RANK.EQ(VLOOKUP($A449,Rooke_Full_Seaosn[[Name]:[WHIP]], 17, FALSE),Rooke_Full_Seaosn[FIP],1)</f>
        <v>695</v>
      </c>
      <c r="S449" s="5">
        <f>_xlfn.RANK.EQ(VLOOKUP($A449,Rooke_Full_Seaosn[[Name]:[WHIP]], 18,FALSE),Rooke_Full_Seaosn[WAR],0)</f>
        <v>792</v>
      </c>
      <c r="T449" s="5">
        <f>_xlfn.RANK.EQ(VLOOKUP($A449,Rooke_Full_Seaosn[[Name]:[WHIP]], 19, FALSE),Rooke_Full_Seaosn[WAR/162],0)</f>
        <v>643</v>
      </c>
      <c r="U449" s="5">
        <f>_xlfn.RANK.EQ(VLOOKUP($A449,Rooke_Full_Seaosn[[Name]:[WHIP]], 20, FALSE),Rooke_Full_Seaosn[WHIP],1)</f>
        <v>404</v>
      </c>
      <c r="V4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458.24671433664383</v>
      </c>
    </row>
    <row r="450" spans="1:22" x14ac:dyDescent="0.45">
      <c r="A450" s="11" t="s">
        <v>838</v>
      </c>
      <c r="B450" s="11">
        <v>2005</v>
      </c>
      <c r="C450" s="11" t="str">
        <f>VLOOKUP(Table10[[#This Row],[Name]], Rooke_Full_Seaosn[[Name]:[Team]], 2, FALSE)</f>
        <v>TEX</v>
      </c>
      <c r="D450" s="11">
        <v>35</v>
      </c>
      <c r="E450" s="11">
        <v>34</v>
      </c>
      <c r="F450" s="12">
        <v>0.97142857142857142</v>
      </c>
      <c r="G450" s="5">
        <f>_xlfn.RANK.EQ(VLOOKUP($A450,Rooke_Full_Seaosn[[Name]:[WHIP]], 6, FALSE),Rooke_Full_Seaosn[W],0)</f>
        <v>1054</v>
      </c>
      <c r="H450" s="5">
        <f>_xlfn.RANK.EQ(VLOOKUP($A450,Rooke_Full_Seaosn[[Name]:[WHIP]], 7, FALSE),Rooke_Full_Seaosn[L],1)</f>
        <v>45</v>
      </c>
      <c r="I450" s="11">
        <f>_xlfn.RANK.EQ(VLOOKUP($A450,Rooke_Full_Seaosn[[Name]:[WHIP]], 8, FALSE),Rooke_Full_Seaosn[SV],0)</f>
        <v>225</v>
      </c>
      <c r="J450" s="11">
        <f>_xlfn.RANK.EQ(VLOOKUP($A450,Rooke_Full_Seaosn[[Name]:[WHIP]], 9, FALSE),Rooke_Full_Seaosn[IP],0)</f>
        <v>1668</v>
      </c>
      <c r="K450" s="5">
        <f>_xlfn.RANK.EQ(VLOOKUP($A450,Rooke_Full_Seaosn[[Name]:[WHIP]], 10, FALSE),Rooke_Full_Seaosn[SO],0)</f>
        <v>1674</v>
      </c>
      <c r="L450" s="5">
        <f>_xlfn.RANK.EQ(VLOOKUP($A450,Rooke_Full_Seaosn[[Name]:[WHIP]], 11, FALSE),Rooke_Full_Seaosn[K/9],0)</f>
        <v>1474</v>
      </c>
      <c r="M450" s="5">
        <f>_xlfn.RANK.EQ(VLOOKUP($A450,Rooke_Full_Seaosn[[Name]:[WHIP]], 12, FALSE),Rooke_Full_Seaosn[BB/9],1)</f>
        <v>663</v>
      </c>
      <c r="N450" s="11">
        <f>_xlfn.RANK.EQ(VLOOKUP($A450,Rooke_Full_Seaosn[[Name]:[WHIP]], 13, FALSE),Rooke_Full_Seaosn[HR/9],1)</f>
        <v>217</v>
      </c>
      <c r="O450" s="5">
        <f>_xlfn.RANK.EQ(VLOOKUP($A450,Rooke_Full_Seaosn[[Name]:[WHIP]], 14, FALSE),Rooke_Full_Seaosn[AVG],1)</f>
        <v>387</v>
      </c>
      <c r="P450" s="11">
        <f>_xlfn.RANK.EQ(VLOOKUP($A450,Rooke_Full_Seaosn[[Name]:[WHIP]], 15, FALSE),Rooke_Full_Seaosn[BABIP],1)</f>
        <v>218</v>
      </c>
      <c r="Q450" s="5">
        <f>_xlfn.RANK.EQ(VLOOKUP($A450,Rooke_Full_Seaosn[[Name]:[WHIP]], 16, FALSE),Rooke_Full_Seaosn[ERA],1)</f>
        <v>109</v>
      </c>
      <c r="R450" s="11">
        <f>_xlfn.RANK.EQ(VLOOKUP($A450,Rooke_Full_Seaosn[[Name]:[WHIP]], 17, FALSE),Rooke_Full_Seaosn[FIP],1)</f>
        <v>535</v>
      </c>
      <c r="S450" s="5">
        <f>_xlfn.RANK.EQ(VLOOKUP($A450,Rooke_Full_Seaosn[[Name]:[WHIP]], 18,FALSE),Rooke_Full_Seaosn[WAR],0)</f>
        <v>1010</v>
      </c>
      <c r="T450" s="5">
        <f>_xlfn.RANK.EQ(VLOOKUP($A450,Rooke_Full_Seaosn[[Name]:[WHIP]], 19, FALSE),Rooke_Full_Seaosn[WAR/162],0)</f>
        <v>291</v>
      </c>
      <c r="U450" s="5">
        <f>_xlfn.RANK.EQ(VLOOKUP($A450,Rooke_Full_Seaosn[[Name]:[WHIP]], 20, FALSE),Rooke_Full_Seaosn[WHIP],1)</f>
        <v>428</v>
      </c>
      <c r="V4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458.62900628799576</v>
      </c>
    </row>
    <row r="451" spans="1:22" x14ac:dyDescent="0.45">
      <c r="A451" s="11" t="s">
        <v>1065</v>
      </c>
      <c r="B451" s="11">
        <v>2005</v>
      </c>
      <c r="C451" s="11" t="str">
        <f>VLOOKUP(Table10[[#This Row],[Name]], Rooke_Full_Seaosn[[Name]:[Team]], 2, FALSE)</f>
        <v>MIN</v>
      </c>
      <c r="D451" s="11">
        <v>13</v>
      </c>
      <c r="E451" s="11">
        <v>13</v>
      </c>
      <c r="F451" s="12">
        <v>1</v>
      </c>
      <c r="G451" s="5">
        <f>_xlfn.RANK.EQ(VLOOKUP($A451,Rooke_Full_Seaosn[[Name]:[WHIP]], 6, FALSE),Rooke_Full_Seaosn[W],0)</f>
        <v>1282</v>
      </c>
      <c r="H451" s="5">
        <f>_xlfn.RANK.EQ(VLOOKUP($A451,Rooke_Full_Seaosn[[Name]:[WHIP]], 7, FALSE),Rooke_Full_Seaosn[L],1)</f>
        <v>147</v>
      </c>
      <c r="I451" s="11">
        <f>_xlfn.RANK.EQ(VLOOKUP($A451,Rooke_Full_Seaosn[[Name]:[WHIP]], 8, FALSE),Rooke_Full_Seaosn[SV],0)</f>
        <v>225</v>
      </c>
      <c r="J451" s="11">
        <f>_xlfn.RANK.EQ(VLOOKUP($A451,Rooke_Full_Seaosn[[Name]:[WHIP]], 9, FALSE),Rooke_Full_Seaosn[IP],0)</f>
        <v>1548</v>
      </c>
      <c r="K451" s="5">
        <f>_xlfn.RANK.EQ(VLOOKUP($A451,Rooke_Full_Seaosn[[Name]:[WHIP]], 10, FALSE),Rooke_Full_Seaosn[SO],0)</f>
        <v>1445</v>
      </c>
      <c r="L451" s="5">
        <f>_xlfn.RANK.EQ(VLOOKUP($A451,Rooke_Full_Seaosn[[Name]:[WHIP]], 11, FALSE),Rooke_Full_Seaosn[K/9],0)</f>
        <v>822</v>
      </c>
      <c r="M451" s="5">
        <f>_xlfn.RANK.EQ(VLOOKUP($A451,Rooke_Full_Seaosn[[Name]:[WHIP]], 12, FALSE),Rooke_Full_Seaosn[BB/9],1)</f>
        <v>259</v>
      </c>
      <c r="N451" s="11">
        <f>_xlfn.RANK.EQ(VLOOKUP($A451,Rooke_Full_Seaosn[[Name]:[WHIP]], 13, FALSE),Rooke_Full_Seaosn[HR/9],1)</f>
        <v>828</v>
      </c>
      <c r="O451" s="5">
        <f>_xlfn.RANK.EQ(VLOOKUP($A451,Rooke_Full_Seaosn[[Name]:[WHIP]], 14, FALSE),Rooke_Full_Seaosn[AVG],1)</f>
        <v>385</v>
      </c>
      <c r="P451" s="11">
        <f>_xlfn.RANK.EQ(VLOOKUP($A451,Rooke_Full_Seaosn[[Name]:[WHIP]], 15, FALSE),Rooke_Full_Seaosn[BABIP],1)</f>
        <v>346</v>
      </c>
      <c r="Q451" s="5">
        <f>_xlfn.RANK.EQ(VLOOKUP($A451,Rooke_Full_Seaosn[[Name]:[WHIP]], 16, FALSE),Rooke_Full_Seaosn[ERA],1)</f>
        <v>412</v>
      </c>
      <c r="R451" s="11">
        <f>_xlfn.RANK.EQ(VLOOKUP($A451,Rooke_Full_Seaosn[[Name]:[WHIP]], 17, FALSE),Rooke_Full_Seaosn[FIP],1)</f>
        <v>508</v>
      </c>
      <c r="S451" s="5">
        <f>_xlfn.RANK.EQ(VLOOKUP($A451,Rooke_Full_Seaosn[[Name]:[WHIP]], 18,FALSE),Rooke_Full_Seaosn[WAR],0)</f>
        <v>940</v>
      </c>
      <c r="T451" s="5">
        <f>_xlfn.RANK.EQ(VLOOKUP($A451,Rooke_Full_Seaosn[[Name]:[WHIP]], 19, FALSE),Rooke_Full_Seaosn[WAR/162],0)</f>
        <v>297</v>
      </c>
      <c r="U451" s="5">
        <f>_xlfn.RANK.EQ(VLOOKUP($A451,Rooke_Full_Seaosn[[Name]:[WHIP]], 20, FALSE),Rooke_Full_Seaosn[WHIP],1)</f>
        <v>162</v>
      </c>
      <c r="V4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459.09250763849093</v>
      </c>
    </row>
    <row r="452" spans="1:22" x14ac:dyDescent="0.45">
      <c r="A452" s="11" t="s">
        <v>244</v>
      </c>
      <c r="B452" s="11">
        <v>2023</v>
      </c>
      <c r="C452" s="11" t="str">
        <f>VLOOKUP(Table10[[#This Row],[Name]], Rooke_Full_Seaosn[[Name]:[Team]], 2, FALSE)</f>
        <v>SEA</v>
      </c>
      <c r="D452" s="11">
        <v>28</v>
      </c>
      <c r="E452" s="11">
        <v>28</v>
      </c>
      <c r="F452" s="12">
        <v>1</v>
      </c>
      <c r="G452" s="5">
        <f>_xlfn.RANK.EQ(VLOOKUP($A452,Rooke_Full_Seaosn[[Name]:[WHIP]], 6, FALSE),Rooke_Full_Seaosn[W],0)</f>
        <v>1054</v>
      </c>
      <c r="H452" s="5">
        <f>_xlfn.RANK.EQ(VLOOKUP($A452,Rooke_Full_Seaosn[[Name]:[WHIP]], 7, FALSE),Rooke_Full_Seaosn[L],1)</f>
        <v>492</v>
      </c>
      <c r="I452" s="11">
        <f>_xlfn.RANK.EQ(VLOOKUP($A452,Rooke_Full_Seaosn[[Name]:[WHIP]], 8, FALSE),Rooke_Full_Seaosn[SV],0)</f>
        <v>225</v>
      </c>
      <c r="J452" s="11">
        <f>_xlfn.RANK.EQ(VLOOKUP($A452,Rooke_Full_Seaosn[[Name]:[WHIP]], 9, FALSE),Rooke_Full_Seaosn[IP],0)</f>
        <v>1008</v>
      </c>
      <c r="K452" s="5">
        <f>_xlfn.RANK.EQ(VLOOKUP($A452,Rooke_Full_Seaosn[[Name]:[WHIP]], 10, FALSE),Rooke_Full_Seaosn[SO],0)</f>
        <v>388</v>
      </c>
      <c r="L452" s="5">
        <f>_xlfn.RANK.EQ(VLOOKUP($A452,Rooke_Full_Seaosn[[Name]:[WHIP]], 11, FALSE),Rooke_Full_Seaosn[K/9],0)</f>
        <v>67</v>
      </c>
      <c r="M452" s="5">
        <f>_xlfn.RANK.EQ(VLOOKUP($A452,Rooke_Full_Seaosn[[Name]:[WHIP]], 12, FALSE),Rooke_Full_Seaosn[BB/9],1)</f>
        <v>725</v>
      </c>
      <c r="N452" s="11">
        <f>_xlfn.RANK.EQ(VLOOKUP($A452,Rooke_Full_Seaosn[[Name]:[WHIP]], 13, FALSE),Rooke_Full_Seaosn[HR/9],1)</f>
        <v>1378</v>
      </c>
      <c r="O452" s="5">
        <f>_xlfn.RANK.EQ(VLOOKUP($A452,Rooke_Full_Seaosn[[Name]:[WHIP]], 14, FALSE),Rooke_Full_Seaosn[AVG],1)</f>
        <v>234</v>
      </c>
      <c r="P452" s="11">
        <f>_xlfn.RANK.EQ(VLOOKUP($A452,Rooke_Full_Seaosn[[Name]:[WHIP]], 15, FALSE),Rooke_Full_Seaosn[BABIP],1)</f>
        <v>605</v>
      </c>
      <c r="Q452" s="5">
        <f>_xlfn.RANK.EQ(VLOOKUP($A452,Rooke_Full_Seaosn[[Name]:[WHIP]], 16, FALSE),Rooke_Full_Seaosn[ERA],1)</f>
        <v>883</v>
      </c>
      <c r="R452" s="11">
        <f>_xlfn.RANK.EQ(VLOOKUP($A452,Rooke_Full_Seaosn[[Name]:[WHIP]], 17, FALSE),Rooke_Full_Seaosn[FIP],1)</f>
        <v>935</v>
      </c>
      <c r="S452" s="5">
        <f>_xlfn.RANK.EQ(VLOOKUP($A452,Rooke_Full_Seaosn[[Name]:[WHIP]], 18,FALSE),Rooke_Full_Seaosn[WAR],0)</f>
        <v>880</v>
      </c>
      <c r="T452" s="5">
        <f>_xlfn.RANK.EQ(VLOOKUP($A452,Rooke_Full_Seaosn[[Name]:[WHIP]], 19, FALSE),Rooke_Full_Seaosn[WAR/162],0)</f>
        <v>874</v>
      </c>
      <c r="U452" s="5">
        <f>_xlfn.RANK.EQ(VLOOKUP($A452,Rooke_Full_Seaosn[[Name]:[WHIP]], 20, FALSE),Rooke_Full_Seaosn[WHIP],1)</f>
        <v>275</v>
      </c>
      <c r="V4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460.31524759735828</v>
      </c>
    </row>
    <row r="453" spans="1:22" x14ac:dyDescent="0.45">
      <c r="A453" s="11" t="s">
        <v>376</v>
      </c>
      <c r="B453" s="11">
        <v>2003</v>
      </c>
      <c r="C453" s="11" t="str">
        <f>VLOOKUP(Table10[[#This Row],[Name]], Rooke_Full_Seaosn[[Name]:[Team]], 2, FALSE)</f>
        <v>CLE</v>
      </c>
      <c r="D453" s="11">
        <v>17</v>
      </c>
      <c r="E453" s="11">
        <v>17</v>
      </c>
      <c r="F453" s="12">
        <v>1</v>
      </c>
      <c r="G453" s="5">
        <f>_xlfn.RANK.EQ(VLOOKUP($A453,Rooke_Full_Seaosn[[Name]:[WHIP]], 6, FALSE),Rooke_Full_Seaosn[W],0)</f>
        <v>1282</v>
      </c>
      <c r="H453" s="5">
        <f>_xlfn.RANK.EQ(VLOOKUP($A453,Rooke_Full_Seaosn[[Name]:[WHIP]], 7, FALSE),Rooke_Full_Seaosn[L],1)</f>
        <v>147</v>
      </c>
      <c r="I453" s="11">
        <f>_xlfn.RANK.EQ(VLOOKUP($A453,Rooke_Full_Seaosn[[Name]:[WHIP]], 8, FALSE),Rooke_Full_Seaosn[SV],0)</f>
        <v>225</v>
      </c>
      <c r="J453" s="11">
        <f>_xlfn.RANK.EQ(VLOOKUP($A453,Rooke_Full_Seaosn[[Name]:[WHIP]], 9, FALSE),Rooke_Full_Seaosn[IP],0)</f>
        <v>1558</v>
      </c>
      <c r="K453" s="5">
        <f>_xlfn.RANK.EQ(VLOOKUP($A453,Rooke_Full_Seaosn[[Name]:[WHIP]], 10, FALSE),Rooke_Full_Seaosn[SO],0)</f>
        <v>1163</v>
      </c>
      <c r="L453" s="5">
        <f>_xlfn.RANK.EQ(VLOOKUP($A453,Rooke_Full_Seaosn[[Name]:[WHIP]], 11, FALSE),Rooke_Full_Seaosn[K/9],0)</f>
        <v>289</v>
      </c>
      <c r="M453" s="5">
        <f>_xlfn.RANK.EQ(VLOOKUP($A453,Rooke_Full_Seaosn[[Name]:[WHIP]], 12, FALSE),Rooke_Full_Seaosn[BB/9],1)</f>
        <v>904</v>
      </c>
      <c r="N453" s="11">
        <f>_xlfn.RANK.EQ(VLOOKUP($A453,Rooke_Full_Seaosn[[Name]:[WHIP]], 13, FALSE),Rooke_Full_Seaosn[HR/9],1)</f>
        <v>1257</v>
      </c>
      <c r="O453" s="5">
        <f>_xlfn.RANK.EQ(VLOOKUP($A453,Rooke_Full_Seaosn[[Name]:[WHIP]], 14, FALSE),Rooke_Full_Seaosn[AVG],1)</f>
        <v>141</v>
      </c>
      <c r="P453" s="11">
        <f>_xlfn.RANK.EQ(VLOOKUP($A453,Rooke_Full_Seaosn[[Name]:[WHIP]], 15, FALSE),Rooke_Full_Seaosn[BABIP],1)</f>
        <v>170</v>
      </c>
      <c r="Q453" s="5">
        <f>_xlfn.RANK.EQ(VLOOKUP($A453,Rooke_Full_Seaosn[[Name]:[WHIP]], 16, FALSE),Rooke_Full_Seaosn[ERA],1)</f>
        <v>511</v>
      </c>
      <c r="R453" s="11">
        <f>_xlfn.RANK.EQ(VLOOKUP($A453,Rooke_Full_Seaosn[[Name]:[WHIP]], 17, FALSE),Rooke_Full_Seaosn[FIP],1)</f>
        <v>926</v>
      </c>
      <c r="S453" s="5">
        <f>_xlfn.RANK.EQ(VLOOKUP($A453,Rooke_Full_Seaosn[[Name]:[WHIP]], 18,FALSE),Rooke_Full_Seaosn[WAR],0)</f>
        <v>1099</v>
      </c>
      <c r="T453" s="5">
        <f>_xlfn.RANK.EQ(VLOOKUP($A453,Rooke_Full_Seaosn[[Name]:[WHIP]], 19, FALSE),Rooke_Full_Seaosn[WAR/162],0)</f>
        <v>574</v>
      </c>
      <c r="U453" s="5">
        <f>_xlfn.RANK.EQ(VLOOKUP($A453,Rooke_Full_Seaosn[[Name]:[WHIP]], 20, FALSE),Rooke_Full_Seaosn[WHIP],1)</f>
        <v>171</v>
      </c>
      <c r="V4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462.21039197608161</v>
      </c>
    </row>
    <row r="454" spans="1:22" x14ac:dyDescent="0.45">
      <c r="A454" s="11" t="s">
        <v>1126</v>
      </c>
      <c r="B454" s="11">
        <v>2022</v>
      </c>
      <c r="C454" s="11" t="str">
        <f>VLOOKUP(Table10[[#This Row],[Name]], Rooke_Full_Seaosn[[Name]:[Team]], 2, FALSE)</f>
        <v>MIA</v>
      </c>
      <c r="D454" s="11">
        <v>16</v>
      </c>
      <c r="E454" s="11">
        <v>12</v>
      </c>
      <c r="F454" s="12">
        <v>0.75</v>
      </c>
      <c r="G454" s="5">
        <f>_xlfn.RANK.EQ(VLOOKUP($A454,Rooke_Full_Seaosn[[Name]:[WHIP]], 6, FALSE),Rooke_Full_Seaosn[W],0)</f>
        <v>1282</v>
      </c>
      <c r="H454" s="5">
        <f>_xlfn.RANK.EQ(VLOOKUP($A454,Rooke_Full_Seaosn[[Name]:[WHIP]], 7, FALSE),Rooke_Full_Seaosn[L],1)</f>
        <v>885</v>
      </c>
      <c r="I454" s="11">
        <f>_xlfn.RANK.EQ(VLOOKUP($A454,Rooke_Full_Seaosn[[Name]:[WHIP]], 8, FALSE),Rooke_Full_Seaosn[SV],0)</f>
        <v>225</v>
      </c>
      <c r="J454" s="11">
        <f>_xlfn.RANK.EQ(VLOOKUP($A454,Rooke_Full_Seaosn[[Name]:[WHIP]], 9, FALSE),Rooke_Full_Seaosn[IP],0)</f>
        <v>1002</v>
      </c>
      <c r="K454" s="5">
        <f>_xlfn.RANK.EQ(VLOOKUP($A454,Rooke_Full_Seaosn[[Name]:[WHIP]], 10, FALSE),Rooke_Full_Seaosn[SO],0)</f>
        <v>415</v>
      </c>
      <c r="L454" s="5">
        <f>_xlfn.RANK.EQ(VLOOKUP($A454,Rooke_Full_Seaosn[[Name]:[WHIP]], 11, FALSE),Rooke_Full_Seaosn[K/9],0)</f>
        <v>92</v>
      </c>
      <c r="M454" s="5">
        <f>_xlfn.RANK.EQ(VLOOKUP($A454,Rooke_Full_Seaosn[[Name]:[WHIP]], 12, FALSE),Rooke_Full_Seaosn[BB/9],1)</f>
        <v>285</v>
      </c>
      <c r="N454" s="11">
        <f>_xlfn.RANK.EQ(VLOOKUP($A454,Rooke_Full_Seaosn[[Name]:[WHIP]], 13, FALSE),Rooke_Full_Seaosn[HR/9],1)</f>
        <v>929</v>
      </c>
      <c r="O454" s="5">
        <f>_xlfn.RANK.EQ(VLOOKUP($A454,Rooke_Full_Seaosn[[Name]:[WHIP]], 14, FALSE),Rooke_Full_Seaosn[AVG],1)</f>
        <v>745</v>
      </c>
      <c r="P454" s="11">
        <f>_xlfn.RANK.EQ(VLOOKUP($A454,Rooke_Full_Seaosn[[Name]:[WHIP]], 15, FALSE),Rooke_Full_Seaosn[BABIP],1)</f>
        <v>1478</v>
      </c>
      <c r="Q454" s="5">
        <f>_xlfn.RANK.EQ(VLOOKUP($A454,Rooke_Full_Seaosn[[Name]:[WHIP]], 16, FALSE),Rooke_Full_Seaosn[ERA],1)</f>
        <v>494</v>
      </c>
      <c r="R454" s="11">
        <f>_xlfn.RANK.EQ(VLOOKUP($A454,Rooke_Full_Seaosn[[Name]:[WHIP]], 17, FALSE),Rooke_Full_Seaosn[FIP],1)</f>
        <v>298</v>
      </c>
      <c r="S454" s="5">
        <f>_xlfn.RANK.EQ(VLOOKUP($A454,Rooke_Full_Seaosn[[Name]:[WHIP]], 18,FALSE),Rooke_Full_Seaosn[WAR],0)</f>
        <v>603</v>
      </c>
      <c r="T454" s="5">
        <f>_xlfn.RANK.EQ(VLOOKUP($A454,Rooke_Full_Seaosn[[Name]:[WHIP]], 19, FALSE),Rooke_Full_Seaosn[WAR/162],0)</f>
        <v>430</v>
      </c>
      <c r="U454" s="5">
        <f>_xlfn.RANK.EQ(VLOOKUP($A454,Rooke_Full_Seaosn[[Name]:[WHIP]], 20, FALSE),Rooke_Full_Seaosn[WHIP],1)</f>
        <v>386</v>
      </c>
      <c r="V4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463.20883830607198</v>
      </c>
    </row>
    <row r="455" spans="1:22" x14ac:dyDescent="0.45">
      <c r="A455" s="11" t="s">
        <v>1510</v>
      </c>
      <c r="B455" s="11">
        <v>1991</v>
      </c>
      <c r="C455" s="11" t="str">
        <f>VLOOKUP(Table10[[#This Row],[Name]], Rooke_Full_Seaosn[[Name]:[Team]], 2, FALSE)</f>
        <v>CHC</v>
      </c>
      <c r="D455" s="11">
        <v>21</v>
      </c>
      <c r="E455" s="11">
        <v>21</v>
      </c>
      <c r="F455" s="12">
        <v>1</v>
      </c>
      <c r="G455" s="5">
        <f>_xlfn.RANK.EQ(VLOOKUP($A455,Rooke_Full_Seaosn[[Name]:[WHIP]], 6, FALSE),Rooke_Full_Seaosn[W],0)</f>
        <v>735</v>
      </c>
      <c r="H455" s="5">
        <f>_xlfn.RANK.EQ(VLOOKUP($A455,Rooke_Full_Seaosn[[Name]:[WHIP]], 7, FALSE),Rooke_Full_Seaosn[L],1)</f>
        <v>885</v>
      </c>
      <c r="I455" s="11">
        <f>_xlfn.RANK.EQ(VLOOKUP($A455,Rooke_Full_Seaosn[[Name]:[WHIP]], 8, FALSE),Rooke_Full_Seaosn[SV],0)</f>
        <v>225</v>
      </c>
      <c r="J455" s="11">
        <f>_xlfn.RANK.EQ(VLOOKUP($A455,Rooke_Full_Seaosn[[Name]:[WHIP]], 9, FALSE),Rooke_Full_Seaosn[IP],0)</f>
        <v>753</v>
      </c>
      <c r="K455" s="5">
        <f>_xlfn.RANK.EQ(VLOOKUP($A455,Rooke_Full_Seaosn[[Name]:[WHIP]], 10, FALSE),Rooke_Full_Seaosn[SO],0)</f>
        <v>605</v>
      </c>
      <c r="L455" s="5">
        <f>_xlfn.RANK.EQ(VLOOKUP($A455,Rooke_Full_Seaosn[[Name]:[WHIP]], 11, FALSE),Rooke_Full_Seaosn[K/9],0)</f>
        <v>685</v>
      </c>
      <c r="M455" s="5">
        <f>_xlfn.RANK.EQ(VLOOKUP($A455,Rooke_Full_Seaosn[[Name]:[WHIP]], 12, FALSE),Rooke_Full_Seaosn[BB/9],1)</f>
        <v>391</v>
      </c>
      <c r="N455" s="11">
        <f>_xlfn.RANK.EQ(VLOOKUP($A455,Rooke_Full_Seaosn[[Name]:[WHIP]], 13, FALSE),Rooke_Full_Seaosn[HR/9],1)</f>
        <v>240</v>
      </c>
      <c r="O455" s="5">
        <f>_xlfn.RANK.EQ(VLOOKUP($A455,Rooke_Full_Seaosn[[Name]:[WHIP]], 14, FALSE),Rooke_Full_Seaosn[AVG],1)</f>
        <v>574</v>
      </c>
      <c r="P455" s="11">
        <f>_xlfn.RANK.EQ(VLOOKUP($A455,Rooke_Full_Seaosn[[Name]:[WHIP]], 15, FALSE),Rooke_Full_Seaosn[BABIP],1)</f>
        <v>908</v>
      </c>
      <c r="Q455" s="5">
        <f>_xlfn.RANK.EQ(VLOOKUP($A455,Rooke_Full_Seaosn[[Name]:[WHIP]], 16, FALSE),Rooke_Full_Seaosn[ERA],1)</f>
        <v>967</v>
      </c>
      <c r="R455" s="11">
        <f>_xlfn.RANK.EQ(VLOOKUP($A455,Rooke_Full_Seaosn[[Name]:[WHIP]], 17, FALSE),Rooke_Full_Seaosn[FIP],1)</f>
        <v>78</v>
      </c>
      <c r="S455" s="5">
        <f>_xlfn.RANK.EQ(VLOOKUP($A455,Rooke_Full_Seaosn[[Name]:[WHIP]], 18,FALSE),Rooke_Full_Seaosn[WAR],0)</f>
        <v>223</v>
      </c>
      <c r="T455" s="5">
        <f>_xlfn.RANK.EQ(VLOOKUP($A455,Rooke_Full_Seaosn[[Name]:[WHIP]], 19, FALSE),Rooke_Full_Seaosn[WAR/162],0)</f>
        <v>88</v>
      </c>
      <c r="U455" s="5">
        <f>_xlfn.RANK.EQ(VLOOKUP($A455,Rooke_Full_Seaosn[[Name]:[WHIP]], 20, FALSE),Rooke_Full_Seaosn[WHIP],1)</f>
        <v>397</v>
      </c>
      <c r="V4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463.31565214472317</v>
      </c>
    </row>
    <row r="456" spans="1:22" x14ac:dyDescent="0.45">
      <c r="A456" s="11" t="s">
        <v>186</v>
      </c>
      <c r="B456" s="11">
        <v>1999</v>
      </c>
      <c r="C456" s="11" t="str">
        <f>VLOOKUP(Table10[[#This Row],[Name]], Rooke_Full_Seaosn[[Name]:[Team]], 2, FALSE)</f>
        <v>NYM</v>
      </c>
      <c r="D456" s="11">
        <v>9</v>
      </c>
      <c r="E456" s="11">
        <v>9</v>
      </c>
      <c r="F456" s="12">
        <v>1</v>
      </c>
      <c r="G456" s="5">
        <f>_xlfn.RANK.EQ(VLOOKUP($A456,Rooke_Full_Seaosn[[Name]:[WHIP]], 6, FALSE),Rooke_Full_Seaosn[W],0)</f>
        <v>610</v>
      </c>
      <c r="H456" s="5">
        <f>_xlfn.RANK.EQ(VLOOKUP($A456,Rooke_Full_Seaosn[[Name]:[WHIP]], 7, FALSE),Rooke_Full_Seaosn[L],1)</f>
        <v>45</v>
      </c>
      <c r="I456" s="11">
        <f>_xlfn.RANK.EQ(VLOOKUP($A456,Rooke_Full_Seaosn[[Name]:[WHIP]], 8, FALSE),Rooke_Full_Seaosn[SV],0)</f>
        <v>225</v>
      </c>
      <c r="J456" s="11">
        <f>_xlfn.RANK.EQ(VLOOKUP($A456,Rooke_Full_Seaosn[[Name]:[WHIP]], 9, FALSE),Rooke_Full_Seaosn[IP],0)</f>
        <v>1131</v>
      </c>
      <c r="K456" s="5">
        <f>_xlfn.RANK.EQ(VLOOKUP($A456,Rooke_Full_Seaosn[[Name]:[WHIP]], 10, FALSE),Rooke_Full_Seaosn[SO],0)</f>
        <v>540</v>
      </c>
      <c r="L456" s="5">
        <f>_xlfn.RANK.EQ(VLOOKUP($A456,Rooke_Full_Seaosn[[Name]:[WHIP]], 11, FALSE),Rooke_Full_Seaosn[K/9],0)</f>
        <v>115</v>
      </c>
      <c r="M456" s="5">
        <f>_xlfn.RANK.EQ(VLOOKUP($A456,Rooke_Full_Seaosn[[Name]:[WHIP]], 12, FALSE),Rooke_Full_Seaosn[BB/9],1)</f>
        <v>1504</v>
      </c>
      <c r="N456" s="11">
        <f>_xlfn.RANK.EQ(VLOOKUP($A456,Rooke_Full_Seaosn[[Name]:[WHIP]], 13, FALSE),Rooke_Full_Seaosn[HR/9],1)</f>
        <v>1301</v>
      </c>
      <c r="O456" s="5">
        <f>_xlfn.RANK.EQ(VLOOKUP($A456,Rooke_Full_Seaosn[[Name]:[WHIP]], 14, FALSE),Rooke_Full_Seaosn[AVG],1)</f>
        <v>171</v>
      </c>
      <c r="P456" s="11">
        <f>_xlfn.RANK.EQ(VLOOKUP($A456,Rooke_Full_Seaosn[[Name]:[WHIP]], 15, FALSE),Rooke_Full_Seaosn[BABIP],1)</f>
        <v>426</v>
      </c>
      <c r="Q456" s="5">
        <f>_xlfn.RANK.EQ(VLOOKUP($A456,Rooke_Full_Seaosn[[Name]:[WHIP]], 16, FALSE),Rooke_Full_Seaosn[ERA],1)</f>
        <v>1406</v>
      </c>
      <c r="R456" s="11">
        <f>_xlfn.RANK.EQ(VLOOKUP($A456,Rooke_Full_Seaosn[[Name]:[WHIP]], 17, FALSE),Rooke_Full_Seaosn[FIP],1)</f>
        <v>1274</v>
      </c>
      <c r="S456" s="5">
        <f>_xlfn.RANK.EQ(VLOOKUP($A456,Rooke_Full_Seaosn[[Name]:[WHIP]], 18,FALSE),Rooke_Full_Seaosn[WAR],0)</f>
        <v>1092</v>
      </c>
      <c r="T456" s="5">
        <f>_xlfn.RANK.EQ(VLOOKUP($A456,Rooke_Full_Seaosn[[Name]:[WHIP]], 19, FALSE),Rooke_Full_Seaosn[WAR/162],0)</f>
        <v>951</v>
      </c>
      <c r="U456" s="5">
        <f>_xlfn.RANK.EQ(VLOOKUP($A456,Rooke_Full_Seaosn[[Name]:[WHIP]], 20, FALSE),Rooke_Full_Seaosn[WHIP],1)</f>
        <v>724</v>
      </c>
      <c r="V4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464.08816546198568</v>
      </c>
    </row>
    <row r="457" spans="1:22" x14ac:dyDescent="0.45">
      <c r="A457" s="11" t="s">
        <v>1228</v>
      </c>
      <c r="B457" s="11">
        <v>2012</v>
      </c>
      <c r="C457" s="11" t="str">
        <f>VLOOKUP(Table10[[#This Row],[Name]], Rooke_Full_Seaosn[[Name]:[Team]], 2, FALSE)</f>
        <v>HOU</v>
      </c>
      <c r="D457" s="11">
        <v>13</v>
      </c>
      <c r="E457" s="11">
        <v>13</v>
      </c>
      <c r="F457" s="12">
        <v>1</v>
      </c>
      <c r="G457" s="5">
        <f>_xlfn.RANK.EQ(VLOOKUP($A457,Rooke_Full_Seaosn[[Name]:[WHIP]], 6, FALSE),Rooke_Full_Seaosn[W],0)</f>
        <v>244</v>
      </c>
      <c r="H457" s="5">
        <f>_xlfn.RANK.EQ(VLOOKUP($A457,Rooke_Full_Seaosn[[Name]:[WHIP]], 7, FALSE),Rooke_Full_Seaosn[L],1)</f>
        <v>1442</v>
      </c>
      <c r="I457" s="11">
        <f>_xlfn.RANK.EQ(VLOOKUP($A457,Rooke_Full_Seaosn[[Name]:[WHIP]], 8, FALSE),Rooke_Full_Seaosn[SV],0)</f>
        <v>225</v>
      </c>
      <c r="J457" s="11">
        <f>_xlfn.RANK.EQ(VLOOKUP($A457,Rooke_Full_Seaosn[[Name]:[WHIP]], 9, FALSE),Rooke_Full_Seaosn[IP],0)</f>
        <v>186</v>
      </c>
      <c r="K457" s="5">
        <f>_xlfn.RANK.EQ(VLOOKUP($A457,Rooke_Full_Seaosn[[Name]:[WHIP]], 10, FALSE),Rooke_Full_Seaosn[SO],0)</f>
        <v>110</v>
      </c>
      <c r="L457" s="5">
        <f>_xlfn.RANK.EQ(VLOOKUP($A457,Rooke_Full_Seaosn[[Name]:[WHIP]], 11, FALSE),Rooke_Full_Seaosn[K/9],0)</f>
        <v>508</v>
      </c>
      <c r="M457" s="5">
        <f>_xlfn.RANK.EQ(VLOOKUP($A457,Rooke_Full_Seaosn[[Name]:[WHIP]], 12, FALSE),Rooke_Full_Seaosn[BB/9],1)</f>
        <v>1023</v>
      </c>
      <c r="N457" s="11">
        <f>_xlfn.RANK.EQ(VLOOKUP($A457,Rooke_Full_Seaosn[[Name]:[WHIP]], 13, FALSE),Rooke_Full_Seaosn[HR/9],1)</f>
        <v>508</v>
      </c>
      <c r="O457" s="5">
        <f>_xlfn.RANK.EQ(VLOOKUP($A457,Rooke_Full_Seaosn[[Name]:[WHIP]], 14, FALSE),Rooke_Full_Seaosn[AVG],1)</f>
        <v>594</v>
      </c>
      <c r="P457" s="11">
        <f>_xlfn.RANK.EQ(VLOOKUP($A457,Rooke_Full_Seaosn[[Name]:[WHIP]], 15, FALSE),Rooke_Full_Seaosn[BABIP],1)</f>
        <v>956</v>
      </c>
      <c r="Q457" s="5">
        <f>_xlfn.RANK.EQ(VLOOKUP($A457,Rooke_Full_Seaosn[[Name]:[WHIP]], 16, FALSE),Rooke_Full_Seaosn[ERA],1)</f>
        <v>612</v>
      </c>
      <c r="R457" s="11">
        <f>_xlfn.RANK.EQ(VLOOKUP($A457,Rooke_Full_Seaosn[[Name]:[WHIP]], 17, FALSE),Rooke_Full_Seaosn[FIP],1)</f>
        <v>431</v>
      </c>
      <c r="S457" s="5">
        <f>_xlfn.RANK.EQ(VLOOKUP($A457,Rooke_Full_Seaosn[[Name]:[WHIP]], 18,FALSE),Rooke_Full_Seaosn[WAR],0)</f>
        <v>189</v>
      </c>
      <c r="T457" s="5">
        <f>_xlfn.RANK.EQ(VLOOKUP($A457,Rooke_Full_Seaosn[[Name]:[WHIP]], 19, FALSE),Rooke_Full_Seaosn[WAR/162],0)</f>
        <v>453</v>
      </c>
      <c r="U457" s="5">
        <f>_xlfn.RANK.EQ(VLOOKUP($A457,Rooke_Full_Seaosn[[Name]:[WHIP]], 20, FALSE),Rooke_Full_Seaosn[WHIP],1)</f>
        <v>743</v>
      </c>
      <c r="V4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464.25584528170924</v>
      </c>
    </row>
    <row r="458" spans="1:22" x14ac:dyDescent="0.45">
      <c r="A458" s="11" t="s">
        <v>1247</v>
      </c>
      <c r="B458" s="11">
        <v>1924</v>
      </c>
      <c r="C458" s="11" t="str">
        <f>VLOOKUP(Table10[[#This Row],[Name]], Rooke_Full_Seaosn[[Name]:[Team]], 2, FALSE)</f>
        <v>- - -</v>
      </c>
      <c r="D458" s="11">
        <v>33</v>
      </c>
      <c r="E458" s="11">
        <v>31</v>
      </c>
      <c r="F458" s="12">
        <v>0.93939393939393945</v>
      </c>
      <c r="G458" s="5">
        <f>_xlfn.RANK.EQ(VLOOKUP($A458,Rooke_Full_Seaosn[[Name]:[WHIP]], 6, FALSE),Rooke_Full_Seaosn[W],0)</f>
        <v>503</v>
      </c>
      <c r="H458" s="5">
        <f>_xlfn.RANK.EQ(VLOOKUP($A458,Rooke_Full_Seaosn[[Name]:[WHIP]], 7, FALSE),Rooke_Full_Seaosn[L],1)</f>
        <v>147</v>
      </c>
      <c r="I458" s="11">
        <f>_xlfn.RANK.EQ(VLOOKUP($A458,Rooke_Full_Seaosn[[Name]:[WHIP]], 8, FALSE),Rooke_Full_Seaosn[SV],0)</f>
        <v>225</v>
      </c>
      <c r="J458" s="11">
        <f>_xlfn.RANK.EQ(VLOOKUP($A458,Rooke_Full_Seaosn[[Name]:[WHIP]], 9, FALSE),Rooke_Full_Seaosn[IP],0)</f>
        <v>925</v>
      </c>
      <c r="K458" s="5">
        <f>_xlfn.RANK.EQ(VLOOKUP($A458,Rooke_Full_Seaosn[[Name]:[WHIP]], 10, FALSE),Rooke_Full_Seaosn[SO],0)</f>
        <v>1210</v>
      </c>
      <c r="L458" s="5">
        <f>_xlfn.RANK.EQ(VLOOKUP($A458,Rooke_Full_Seaosn[[Name]:[WHIP]], 11, FALSE),Rooke_Full_Seaosn[K/9],0)</f>
        <v>1278</v>
      </c>
      <c r="M458" s="5">
        <f>_xlfn.RANK.EQ(VLOOKUP($A458,Rooke_Full_Seaosn[[Name]:[WHIP]], 12, FALSE),Rooke_Full_Seaosn[BB/9],1)</f>
        <v>80</v>
      </c>
      <c r="N458" s="11">
        <f>_xlfn.RANK.EQ(VLOOKUP($A458,Rooke_Full_Seaosn[[Name]:[WHIP]], 13, FALSE),Rooke_Full_Seaosn[HR/9],1)</f>
        <v>58</v>
      </c>
      <c r="O458" s="5">
        <f>_xlfn.RANK.EQ(VLOOKUP($A458,Rooke_Full_Seaosn[[Name]:[WHIP]], 14, FALSE),Rooke_Full_Seaosn[AVG],1)</f>
        <v>1375</v>
      </c>
      <c r="P458" s="11">
        <f>_xlfn.RANK.EQ(VLOOKUP($A458,Rooke_Full_Seaosn[[Name]:[WHIP]], 15, FALSE),Rooke_Full_Seaosn[BABIP],1)</f>
        <v>1404</v>
      </c>
      <c r="Q458" s="5">
        <f>_xlfn.RANK.EQ(VLOOKUP($A458,Rooke_Full_Seaosn[[Name]:[WHIP]], 16, FALSE),Rooke_Full_Seaosn[ERA],1)</f>
        <v>643</v>
      </c>
      <c r="R458" s="11">
        <f>_xlfn.RANK.EQ(VLOOKUP($A458,Rooke_Full_Seaosn[[Name]:[WHIP]], 17, FALSE),Rooke_Full_Seaosn[FIP],1)</f>
        <v>173</v>
      </c>
      <c r="S458" s="5">
        <f>_xlfn.RANK.EQ(VLOOKUP($A458,Rooke_Full_Seaosn[[Name]:[WHIP]], 18,FALSE),Rooke_Full_Seaosn[WAR],0)</f>
        <v>538</v>
      </c>
      <c r="T458" s="5">
        <f>_xlfn.RANK.EQ(VLOOKUP($A458,Rooke_Full_Seaosn[[Name]:[WHIP]], 19, FALSE),Rooke_Full_Seaosn[WAR/162],0)</f>
        <v>142</v>
      </c>
      <c r="U458" s="5">
        <f>_xlfn.RANK.EQ(VLOOKUP($A458,Rooke_Full_Seaosn[[Name]:[WHIP]], 20, FALSE),Rooke_Full_Seaosn[WHIP],1)</f>
        <v>759</v>
      </c>
      <c r="V4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464.63482731312183</v>
      </c>
    </row>
    <row r="459" spans="1:22" x14ac:dyDescent="0.45">
      <c r="A459" s="11" t="s">
        <v>1044</v>
      </c>
      <c r="B459" s="11">
        <v>2019</v>
      </c>
      <c r="C459" s="11" t="str">
        <f>VLOOKUP(Table10[[#This Row],[Name]], Rooke_Full_Seaosn[[Name]:[Team]], 2, FALSE)</f>
        <v>STL</v>
      </c>
      <c r="D459" s="11">
        <v>23</v>
      </c>
      <c r="E459" s="11">
        <v>23</v>
      </c>
      <c r="F459" s="12">
        <v>1</v>
      </c>
      <c r="G459" s="5">
        <f>_xlfn.RANK.EQ(VLOOKUP($A459,Rooke_Full_Seaosn[[Name]:[WHIP]], 6, FALSE),Rooke_Full_Seaosn[W],0)</f>
        <v>49</v>
      </c>
      <c r="H459" s="5">
        <f>_xlfn.RANK.EQ(VLOOKUP($A459,Rooke_Full_Seaosn[[Name]:[WHIP]], 7, FALSE),Rooke_Full_Seaosn[L],1)</f>
        <v>885</v>
      </c>
      <c r="I459" s="11">
        <f>_xlfn.RANK.EQ(VLOOKUP($A459,Rooke_Full_Seaosn[[Name]:[WHIP]], 8, FALSE),Rooke_Full_Seaosn[SV],0)</f>
        <v>225</v>
      </c>
      <c r="J459" s="11">
        <f>_xlfn.RANK.EQ(VLOOKUP($A459,Rooke_Full_Seaosn[[Name]:[WHIP]], 9, FALSE),Rooke_Full_Seaosn[IP],0)</f>
        <v>301</v>
      </c>
      <c r="K459" s="5">
        <f>_xlfn.RANK.EQ(VLOOKUP($A459,Rooke_Full_Seaosn[[Name]:[WHIP]], 10, FALSE),Rooke_Full_Seaosn[SO],0)</f>
        <v>122</v>
      </c>
      <c r="L459" s="5">
        <f>_xlfn.RANK.EQ(VLOOKUP($A459,Rooke_Full_Seaosn[[Name]:[WHIP]], 11, FALSE),Rooke_Full_Seaosn[K/9],0)</f>
        <v>391</v>
      </c>
      <c r="M459" s="5">
        <f>_xlfn.RANK.EQ(VLOOKUP($A459,Rooke_Full_Seaosn[[Name]:[WHIP]], 12, FALSE),Rooke_Full_Seaosn[BB/9],1)</f>
        <v>1362</v>
      </c>
      <c r="N459" s="11">
        <f>_xlfn.RANK.EQ(VLOOKUP($A459,Rooke_Full_Seaosn[[Name]:[WHIP]], 13, FALSE),Rooke_Full_Seaosn[HR/9],1)</f>
        <v>1198</v>
      </c>
      <c r="O459" s="5">
        <f>_xlfn.RANK.EQ(VLOOKUP($A459,Rooke_Full_Seaosn[[Name]:[WHIP]], 14, FALSE),Rooke_Full_Seaosn[AVG],1)</f>
        <v>492</v>
      </c>
      <c r="P459" s="11">
        <f>_xlfn.RANK.EQ(VLOOKUP($A459,Rooke_Full_Seaosn[[Name]:[WHIP]], 15, FALSE),Rooke_Full_Seaosn[BABIP],1)</f>
        <v>647</v>
      </c>
      <c r="Q459" s="5">
        <f>_xlfn.RANK.EQ(VLOOKUP($A459,Rooke_Full_Seaosn[[Name]:[WHIP]], 16, FALSE),Rooke_Full_Seaosn[ERA],1)</f>
        <v>382</v>
      </c>
      <c r="R459" s="11">
        <f>_xlfn.RANK.EQ(VLOOKUP($A459,Rooke_Full_Seaosn[[Name]:[WHIP]], 17, FALSE),Rooke_Full_Seaosn[FIP],1)</f>
        <v>1317</v>
      </c>
      <c r="S459" s="5">
        <f>_xlfn.RANK.EQ(VLOOKUP($A459,Rooke_Full_Seaosn[[Name]:[WHIP]], 18,FALSE),Rooke_Full_Seaosn[WAR],0)</f>
        <v>843</v>
      </c>
      <c r="T459" s="5">
        <f>_xlfn.RANK.EQ(VLOOKUP($A459,Rooke_Full_Seaosn[[Name]:[WHIP]], 19, FALSE),Rooke_Full_Seaosn[WAR/162],0)</f>
        <v>1199</v>
      </c>
      <c r="U459" s="5">
        <f>_xlfn.RANK.EQ(VLOOKUP($A459,Rooke_Full_Seaosn[[Name]:[WHIP]], 20, FALSE),Rooke_Full_Seaosn[WHIP],1)</f>
        <v>899</v>
      </c>
      <c r="V4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465.83143942352513</v>
      </c>
    </row>
    <row r="460" spans="1:22" x14ac:dyDescent="0.45">
      <c r="A460" s="11" t="s">
        <v>820</v>
      </c>
      <c r="B460" s="11">
        <v>1944</v>
      </c>
      <c r="C460" s="11" t="str">
        <f>VLOOKUP(Table10[[#This Row],[Name]], Rooke_Full_Seaosn[[Name]:[Team]], 2, FALSE)</f>
        <v>CIN</v>
      </c>
      <c r="D460" s="11">
        <v>17</v>
      </c>
      <c r="E460" s="11">
        <v>17</v>
      </c>
      <c r="F460" s="12">
        <v>1</v>
      </c>
      <c r="G460" s="5">
        <f>_xlfn.RANK.EQ(VLOOKUP($A460,Rooke_Full_Seaosn[[Name]:[WHIP]], 6, FALSE),Rooke_Full_Seaosn[W],0)</f>
        <v>244</v>
      </c>
      <c r="H460" s="5">
        <f>_xlfn.RANK.EQ(VLOOKUP($A460,Rooke_Full_Seaosn[[Name]:[WHIP]], 7, FALSE),Rooke_Full_Seaosn[L],1)</f>
        <v>885</v>
      </c>
      <c r="I460" s="11">
        <f>_xlfn.RANK.EQ(VLOOKUP($A460,Rooke_Full_Seaosn[[Name]:[WHIP]], 8, FALSE),Rooke_Full_Seaosn[SV],0)</f>
        <v>21</v>
      </c>
      <c r="J460" s="11">
        <f>_xlfn.RANK.EQ(VLOOKUP($A460,Rooke_Full_Seaosn[[Name]:[WHIP]], 9, FALSE),Rooke_Full_Seaosn[IP],0)</f>
        <v>459</v>
      </c>
      <c r="K460" s="5">
        <f>_xlfn.RANK.EQ(VLOOKUP($A460,Rooke_Full_Seaosn[[Name]:[WHIP]], 10, FALSE),Rooke_Full_Seaosn[SO],0)</f>
        <v>1425</v>
      </c>
      <c r="L460" s="5">
        <f>_xlfn.RANK.EQ(VLOOKUP($A460,Rooke_Full_Seaosn[[Name]:[WHIP]], 11, FALSE),Rooke_Full_Seaosn[K/9],0)</f>
        <v>1668</v>
      </c>
      <c r="M460" s="5">
        <f>_xlfn.RANK.EQ(VLOOKUP($A460,Rooke_Full_Seaosn[[Name]:[WHIP]], 12, FALSE),Rooke_Full_Seaosn[BB/9],1)</f>
        <v>269</v>
      </c>
      <c r="N460" s="11">
        <f>_xlfn.RANK.EQ(VLOOKUP($A460,Rooke_Full_Seaosn[[Name]:[WHIP]], 13, FALSE),Rooke_Full_Seaosn[HR/9],1)</f>
        <v>14</v>
      </c>
      <c r="O460" s="5">
        <f>_xlfn.RANK.EQ(VLOOKUP($A460,Rooke_Full_Seaosn[[Name]:[WHIP]], 14, FALSE),Rooke_Full_Seaosn[AVG],1)</f>
        <v>640</v>
      </c>
      <c r="P460" s="11">
        <f>_xlfn.RANK.EQ(VLOOKUP($A460,Rooke_Full_Seaosn[[Name]:[WHIP]], 15, FALSE),Rooke_Full_Seaosn[BABIP],1)</f>
        <v>414</v>
      </c>
      <c r="Q460" s="5">
        <f>_xlfn.RANK.EQ(VLOOKUP($A460,Rooke_Full_Seaosn[[Name]:[WHIP]], 16, FALSE),Rooke_Full_Seaosn[ERA],1)</f>
        <v>85</v>
      </c>
      <c r="R460" s="11">
        <f>_xlfn.RANK.EQ(VLOOKUP($A460,Rooke_Full_Seaosn[[Name]:[WHIP]], 17, FALSE),Rooke_Full_Seaosn[FIP],1)</f>
        <v>128</v>
      </c>
      <c r="S460" s="5">
        <f>_xlfn.RANK.EQ(VLOOKUP($A460,Rooke_Full_Seaosn[[Name]:[WHIP]], 18,FALSE),Rooke_Full_Seaosn[WAR],0)</f>
        <v>296</v>
      </c>
      <c r="T460" s="5">
        <f>_xlfn.RANK.EQ(VLOOKUP($A460,Rooke_Full_Seaosn[[Name]:[WHIP]], 19, FALSE),Rooke_Full_Seaosn[WAR/162],0)</f>
        <v>671</v>
      </c>
      <c r="U460" s="5">
        <f>_xlfn.RANK.EQ(VLOOKUP($A460,Rooke_Full_Seaosn[[Name]:[WHIP]], 20, FALSE),Rooke_Full_Seaosn[WHIP],1)</f>
        <v>325</v>
      </c>
      <c r="V4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466.186054580443</v>
      </c>
    </row>
    <row r="461" spans="1:22" x14ac:dyDescent="0.45">
      <c r="A461" s="11" t="s">
        <v>1078</v>
      </c>
      <c r="B461" s="11">
        <v>1951</v>
      </c>
      <c r="C461" s="11" t="str">
        <f>VLOOKUP(Table10[[#This Row],[Name]], Rooke_Full_Seaosn[[Name]:[Team]], 2, FALSE)</f>
        <v>STL</v>
      </c>
      <c r="D461" s="11">
        <v>24</v>
      </c>
      <c r="E461" s="11">
        <v>24</v>
      </c>
      <c r="F461" s="12">
        <v>1</v>
      </c>
      <c r="G461" s="5">
        <f>_xlfn.RANK.EQ(VLOOKUP($A461,Rooke_Full_Seaosn[[Name]:[WHIP]], 6, FALSE),Rooke_Full_Seaosn[W],0)</f>
        <v>610</v>
      </c>
      <c r="H461" s="5">
        <f>_xlfn.RANK.EQ(VLOOKUP($A461,Rooke_Full_Seaosn[[Name]:[WHIP]], 7, FALSE),Rooke_Full_Seaosn[L],1)</f>
        <v>298</v>
      </c>
      <c r="I461" s="11">
        <f>_xlfn.RANK.EQ(VLOOKUP($A461,Rooke_Full_Seaosn[[Name]:[WHIP]], 8, FALSE),Rooke_Full_Seaosn[SV],0)</f>
        <v>44</v>
      </c>
      <c r="J461" s="11">
        <f>_xlfn.RANK.EQ(VLOOKUP($A461,Rooke_Full_Seaosn[[Name]:[WHIP]], 9, FALSE),Rooke_Full_Seaosn[IP],0)</f>
        <v>990</v>
      </c>
      <c r="K461" s="5">
        <f>_xlfn.RANK.EQ(VLOOKUP($A461,Rooke_Full_Seaosn[[Name]:[WHIP]], 10, FALSE),Rooke_Full_Seaosn[SO],0)</f>
        <v>1307</v>
      </c>
      <c r="L461" s="5">
        <f>_xlfn.RANK.EQ(VLOOKUP($A461,Rooke_Full_Seaosn[[Name]:[WHIP]], 11, FALSE),Rooke_Full_Seaosn[K/9],0)</f>
        <v>1311</v>
      </c>
      <c r="M461" s="5">
        <f>_xlfn.RANK.EQ(VLOOKUP($A461,Rooke_Full_Seaosn[[Name]:[WHIP]], 12, FALSE),Rooke_Full_Seaosn[BB/9],1)</f>
        <v>117</v>
      </c>
      <c r="N461" s="11">
        <f>_xlfn.RANK.EQ(VLOOKUP($A461,Rooke_Full_Seaosn[[Name]:[WHIP]], 13, FALSE),Rooke_Full_Seaosn[HR/9],1)</f>
        <v>914</v>
      </c>
      <c r="O461" s="5">
        <f>_xlfn.RANK.EQ(VLOOKUP($A461,Rooke_Full_Seaosn[[Name]:[WHIP]], 14, FALSE),Rooke_Full_Seaosn[AVG],1)</f>
        <v>646</v>
      </c>
      <c r="P461" s="11">
        <f>_xlfn.RANK.EQ(VLOOKUP($A461,Rooke_Full_Seaosn[[Name]:[WHIP]], 15, FALSE),Rooke_Full_Seaosn[BABIP],1)</f>
        <v>328</v>
      </c>
      <c r="Q461" s="5">
        <f>_xlfn.RANK.EQ(VLOOKUP($A461,Rooke_Full_Seaosn[[Name]:[WHIP]], 16, FALSE),Rooke_Full_Seaosn[ERA],1)</f>
        <v>430</v>
      </c>
      <c r="R461" s="11">
        <f>_xlfn.RANK.EQ(VLOOKUP($A461,Rooke_Full_Seaosn[[Name]:[WHIP]], 17, FALSE),Rooke_Full_Seaosn[FIP],1)</f>
        <v>390</v>
      </c>
      <c r="S461" s="5">
        <f>_xlfn.RANK.EQ(VLOOKUP($A461,Rooke_Full_Seaosn[[Name]:[WHIP]], 18,FALSE),Rooke_Full_Seaosn[WAR],0)</f>
        <v>628</v>
      </c>
      <c r="T461" s="5">
        <f>_xlfn.RANK.EQ(VLOOKUP($A461,Rooke_Full_Seaosn[[Name]:[WHIP]], 19, FALSE),Rooke_Full_Seaosn[WAR/162],0)</f>
        <v>340</v>
      </c>
      <c r="U461" s="5">
        <f>_xlfn.RANK.EQ(VLOOKUP($A461,Rooke_Full_Seaosn[[Name]:[WHIP]], 20, FALSE),Rooke_Full_Seaosn[WHIP],1)</f>
        <v>226</v>
      </c>
      <c r="V4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466.53670887400432</v>
      </c>
    </row>
    <row r="462" spans="1:22" x14ac:dyDescent="0.45">
      <c r="A462" s="11" t="s">
        <v>948</v>
      </c>
      <c r="B462" s="11">
        <v>1978</v>
      </c>
      <c r="C462" s="11" t="str">
        <f>VLOOKUP(Table10[[#This Row],[Name]], Rooke_Full_Seaosn[[Name]:[Team]], 2, FALSE)</f>
        <v>TEX</v>
      </c>
      <c r="D462" s="11">
        <v>28</v>
      </c>
      <c r="E462" s="11">
        <v>21</v>
      </c>
      <c r="F462" s="12">
        <v>0.75</v>
      </c>
      <c r="G462" s="5">
        <f>_xlfn.RANK.EQ(VLOOKUP($A462,Rooke_Full_Seaosn[[Name]:[WHIP]], 6, FALSE),Rooke_Full_Seaosn[W],0)</f>
        <v>735</v>
      </c>
      <c r="H462" s="5">
        <f>_xlfn.RANK.EQ(VLOOKUP($A462,Rooke_Full_Seaosn[[Name]:[WHIP]], 7, FALSE),Rooke_Full_Seaosn[L],1)</f>
        <v>147</v>
      </c>
      <c r="I462" s="11">
        <f>_xlfn.RANK.EQ(VLOOKUP($A462,Rooke_Full_Seaosn[[Name]:[WHIP]], 8, FALSE),Rooke_Full_Seaosn[SV],0)</f>
        <v>225</v>
      </c>
      <c r="J462" s="11">
        <f>_xlfn.RANK.EQ(VLOOKUP($A462,Rooke_Full_Seaosn[[Name]:[WHIP]], 9, FALSE),Rooke_Full_Seaosn[IP],0)</f>
        <v>1185</v>
      </c>
      <c r="K462" s="5">
        <f>_xlfn.RANK.EQ(VLOOKUP($A462,Rooke_Full_Seaosn[[Name]:[WHIP]], 10, FALSE),Rooke_Full_Seaosn[SO],0)</f>
        <v>1238</v>
      </c>
      <c r="L462" s="5">
        <f>_xlfn.RANK.EQ(VLOOKUP($A462,Rooke_Full_Seaosn[[Name]:[WHIP]], 11, FALSE),Rooke_Full_Seaosn[K/9],0)</f>
        <v>996</v>
      </c>
      <c r="M462" s="5">
        <f>_xlfn.RANK.EQ(VLOOKUP($A462,Rooke_Full_Seaosn[[Name]:[WHIP]], 12, FALSE),Rooke_Full_Seaosn[BB/9],1)</f>
        <v>524</v>
      </c>
      <c r="N462" s="11">
        <f>_xlfn.RANK.EQ(VLOOKUP($A462,Rooke_Full_Seaosn[[Name]:[WHIP]], 13, FALSE),Rooke_Full_Seaosn[HR/9],1)</f>
        <v>498</v>
      </c>
      <c r="O462" s="5">
        <f>_xlfn.RANK.EQ(VLOOKUP($A462,Rooke_Full_Seaosn[[Name]:[WHIP]], 14, FALSE),Rooke_Full_Seaosn[AVG],1)</f>
        <v>502</v>
      </c>
      <c r="P462" s="11">
        <f>_xlfn.RANK.EQ(VLOOKUP($A462,Rooke_Full_Seaosn[[Name]:[WHIP]], 15, FALSE),Rooke_Full_Seaosn[BABIP],1)</f>
        <v>512</v>
      </c>
      <c r="Q462" s="5">
        <f>_xlfn.RANK.EQ(VLOOKUP($A462,Rooke_Full_Seaosn[[Name]:[WHIP]], 16, FALSE),Rooke_Full_Seaosn[ERA],1)</f>
        <v>257</v>
      </c>
      <c r="R462" s="11">
        <f>_xlfn.RANK.EQ(VLOOKUP($A462,Rooke_Full_Seaosn[[Name]:[WHIP]], 17, FALSE),Rooke_Full_Seaosn[FIP],1)</f>
        <v>196</v>
      </c>
      <c r="S462" s="5">
        <f>_xlfn.RANK.EQ(VLOOKUP($A462,Rooke_Full_Seaosn[[Name]:[WHIP]], 18,FALSE),Rooke_Full_Seaosn[WAR],0)</f>
        <v>735</v>
      </c>
      <c r="T462" s="5">
        <f>_xlfn.RANK.EQ(VLOOKUP($A462,Rooke_Full_Seaosn[[Name]:[WHIP]], 19, FALSE),Rooke_Full_Seaosn[WAR/162],0)</f>
        <v>211</v>
      </c>
      <c r="U462" s="5">
        <f>_xlfn.RANK.EQ(VLOOKUP($A462,Rooke_Full_Seaosn[[Name]:[WHIP]], 20, FALSE),Rooke_Full_Seaosn[WHIP],1)</f>
        <v>351</v>
      </c>
      <c r="V4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466.70555433829554</v>
      </c>
    </row>
    <row r="463" spans="1:22" x14ac:dyDescent="0.45">
      <c r="A463" s="11" t="s">
        <v>847</v>
      </c>
      <c r="B463" s="11">
        <v>1953</v>
      </c>
      <c r="C463" s="11" t="str">
        <f>VLOOKUP(Table10[[#This Row],[Name]], Rooke_Full_Seaosn[[Name]:[Team]], 2, FALSE)</f>
        <v>CHW</v>
      </c>
      <c r="D463" s="11">
        <v>10</v>
      </c>
      <c r="E463" s="11">
        <v>8</v>
      </c>
      <c r="F463" s="12">
        <v>0.8</v>
      </c>
      <c r="G463" s="5">
        <f>_xlfn.RANK.EQ(VLOOKUP($A463,Rooke_Full_Seaosn[[Name]:[WHIP]], 6, FALSE),Rooke_Full_Seaosn[W],0)</f>
        <v>610</v>
      </c>
      <c r="H463" s="5">
        <f>_xlfn.RANK.EQ(VLOOKUP($A463,Rooke_Full_Seaosn[[Name]:[WHIP]], 7, FALSE),Rooke_Full_Seaosn[L],1)</f>
        <v>492</v>
      </c>
      <c r="I463" s="11">
        <f>_xlfn.RANK.EQ(VLOOKUP($A463,Rooke_Full_Seaosn[[Name]:[WHIP]], 8, FALSE),Rooke_Full_Seaosn[SV],0)</f>
        <v>94</v>
      </c>
      <c r="J463" s="11">
        <f>_xlfn.RANK.EQ(VLOOKUP($A463,Rooke_Full_Seaosn[[Name]:[WHIP]], 9, FALSE),Rooke_Full_Seaosn[IP],0)</f>
        <v>881</v>
      </c>
      <c r="K463" s="5">
        <f>_xlfn.RANK.EQ(VLOOKUP($A463,Rooke_Full_Seaosn[[Name]:[WHIP]], 10, FALSE),Rooke_Full_Seaosn[SO],0)</f>
        <v>1445</v>
      </c>
      <c r="L463" s="5">
        <f>_xlfn.RANK.EQ(VLOOKUP($A463,Rooke_Full_Seaosn[[Name]:[WHIP]], 11, FALSE),Rooke_Full_Seaosn[K/9],0)</f>
        <v>1542</v>
      </c>
      <c r="M463" s="5">
        <f>_xlfn.RANK.EQ(VLOOKUP($A463,Rooke_Full_Seaosn[[Name]:[WHIP]], 12, FALSE),Rooke_Full_Seaosn[BB/9],1)</f>
        <v>618</v>
      </c>
      <c r="N463" s="11">
        <f>_xlfn.RANK.EQ(VLOOKUP($A463,Rooke_Full_Seaosn[[Name]:[WHIP]], 13, FALSE),Rooke_Full_Seaosn[HR/9],1)</f>
        <v>194</v>
      </c>
      <c r="O463" s="5">
        <f>_xlfn.RANK.EQ(VLOOKUP($A463,Rooke_Full_Seaosn[[Name]:[WHIP]], 14, FALSE),Rooke_Full_Seaosn[AVG],1)</f>
        <v>169</v>
      </c>
      <c r="P463" s="11">
        <f>_xlfn.RANK.EQ(VLOOKUP($A463,Rooke_Full_Seaosn[[Name]:[WHIP]], 15, FALSE),Rooke_Full_Seaosn[BABIP],1)</f>
        <v>63</v>
      </c>
      <c r="Q463" s="5">
        <f>_xlfn.RANK.EQ(VLOOKUP($A463,Rooke_Full_Seaosn[[Name]:[WHIP]], 16, FALSE),Rooke_Full_Seaosn[ERA],1)</f>
        <v>120</v>
      </c>
      <c r="R463" s="11">
        <f>_xlfn.RANK.EQ(VLOOKUP($A463,Rooke_Full_Seaosn[[Name]:[WHIP]], 17, FALSE),Rooke_Full_Seaosn[FIP],1)</f>
        <v>288</v>
      </c>
      <c r="S463" s="5">
        <f>_xlfn.RANK.EQ(VLOOKUP($A463,Rooke_Full_Seaosn[[Name]:[WHIP]], 18,FALSE),Rooke_Full_Seaosn[WAR],0)</f>
        <v>588</v>
      </c>
      <c r="T463" s="5">
        <f>_xlfn.RANK.EQ(VLOOKUP($A463,Rooke_Full_Seaosn[[Name]:[WHIP]], 19, FALSE),Rooke_Full_Seaosn[WAR/162],0)</f>
        <v>685</v>
      </c>
      <c r="U463" s="5">
        <f>_xlfn.RANK.EQ(VLOOKUP($A463,Rooke_Full_Seaosn[[Name]:[WHIP]], 20, FALSE),Rooke_Full_Seaosn[WHIP],1)</f>
        <v>146</v>
      </c>
      <c r="V4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466.95220848279985</v>
      </c>
    </row>
    <row r="464" spans="1:22" x14ac:dyDescent="0.45">
      <c r="A464" s="11" t="s">
        <v>1002</v>
      </c>
      <c r="B464" s="11">
        <v>2018</v>
      </c>
      <c r="C464" s="11" t="str">
        <f>VLOOKUP(Table10[[#This Row],[Name]], Rooke_Full_Seaosn[[Name]:[Team]], 2, FALSE)</f>
        <v>KCR</v>
      </c>
      <c r="D464" s="11">
        <v>14</v>
      </c>
      <c r="E464" s="11">
        <v>14</v>
      </c>
      <c r="F464" s="12">
        <v>1</v>
      </c>
      <c r="G464" s="5">
        <f>_xlfn.RANK.EQ(VLOOKUP($A464,Rooke_Full_Seaosn[[Name]:[WHIP]], 6, FALSE),Rooke_Full_Seaosn[W],0)</f>
        <v>503</v>
      </c>
      <c r="H464" s="5">
        <f>_xlfn.RANK.EQ(VLOOKUP($A464,Rooke_Full_Seaosn[[Name]:[WHIP]], 7, FALSE),Rooke_Full_Seaosn[L],1)</f>
        <v>492</v>
      </c>
      <c r="I464" s="11">
        <f>_xlfn.RANK.EQ(VLOOKUP($A464,Rooke_Full_Seaosn[[Name]:[WHIP]], 8, FALSE),Rooke_Full_Seaosn[SV],0)</f>
        <v>225</v>
      </c>
      <c r="J464" s="11">
        <f>_xlfn.RANK.EQ(VLOOKUP($A464,Rooke_Full_Seaosn[[Name]:[WHIP]], 9, FALSE),Rooke_Full_Seaosn[IP],0)</f>
        <v>697</v>
      </c>
      <c r="K464" s="5">
        <f>_xlfn.RANK.EQ(VLOOKUP($A464,Rooke_Full_Seaosn[[Name]:[WHIP]], 10, FALSE),Rooke_Full_Seaosn[SO],0)</f>
        <v>486</v>
      </c>
      <c r="L464" s="5">
        <f>_xlfn.RANK.EQ(VLOOKUP($A464,Rooke_Full_Seaosn[[Name]:[WHIP]], 11, FALSE),Rooke_Full_Seaosn[K/9],0)</f>
        <v>559</v>
      </c>
      <c r="M464" s="5">
        <f>_xlfn.RANK.EQ(VLOOKUP($A464,Rooke_Full_Seaosn[[Name]:[WHIP]], 12, FALSE),Rooke_Full_Seaosn[BB/9],1)</f>
        <v>795</v>
      </c>
      <c r="N464" s="11">
        <f>_xlfn.RANK.EQ(VLOOKUP($A464,Rooke_Full_Seaosn[[Name]:[WHIP]], 13, FALSE),Rooke_Full_Seaosn[HR/9],1)</f>
        <v>305</v>
      </c>
      <c r="O464" s="5">
        <f>_xlfn.RANK.EQ(VLOOKUP($A464,Rooke_Full_Seaosn[[Name]:[WHIP]], 14, FALSE),Rooke_Full_Seaosn[AVG],1)</f>
        <v>846</v>
      </c>
      <c r="P464" s="11">
        <f>_xlfn.RANK.EQ(VLOOKUP($A464,Rooke_Full_Seaosn[[Name]:[WHIP]], 15, FALSE),Rooke_Full_Seaosn[BABIP],1)</f>
        <v>1284</v>
      </c>
      <c r="Q464" s="5">
        <f>_xlfn.RANK.EQ(VLOOKUP($A464,Rooke_Full_Seaosn[[Name]:[WHIP]], 16, FALSE),Rooke_Full_Seaosn[ERA],1)</f>
        <v>332</v>
      </c>
      <c r="R464" s="11">
        <f>_xlfn.RANK.EQ(VLOOKUP($A464,Rooke_Full_Seaosn[[Name]:[WHIP]], 17, FALSE),Rooke_Full_Seaosn[FIP],1)</f>
        <v>300</v>
      </c>
      <c r="S464" s="5">
        <f>_xlfn.RANK.EQ(VLOOKUP($A464,Rooke_Full_Seaosn[[Name]:[WHIP]], 18,FALSE),Rooke_Full_Seaosn[WAR],0)</f>
        <v>272</v>
      </c>
      <c r="T464" s="5">
        <f>_xlfn.RANK.EQ(VLOOKUP($A464,Rooke_Full_Seaosn[[Name]:[WHIP]], 19, FALSE),Rooke_Full_Seaosn[WAR/162],0)</f>
        <v>175</v>
      </c>
      <c r="U464" s="5">
        <f>_xlfn.RANK.EQ(VLOOKUP($A464,Rooke_Full_Seaosn[[Name]:[WHIP]], 20, FALSE),Rooke_Full_Seaosn[WHIP],1)</f>
        <v>690</v>
      </c>
      <c r="V4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466.97247059855653</v>
      </c>
    </row>
    <row r="465" spans="1:22" x14ac:dyDescent="0.45">
      <c r="A465" s="11" t="s">
        <v>436</v>
      </c>
      <c r="B465" s="11">
        <v>1972</v>
      </c>
      <c r="C465" s="11" t="str">
        <f>VLOOKUP(Table10[[#This Row],[Name]], Rooke_Full_Seaosn[[Name]:[Team]], 2, FALSE)</f>
        <v>DET</v>
      </c>
      <c r="D465" s="11">
        <v>27</v>
      </c>
      <c r="E465" s="11">
        <v>19</v>
      </c>
      <c r="F465" s="12">
        <v>0.70370370370370372</v>
      </c>
      <c r="G465" s="5">
        <f>_xlfn.RANK.EQ(VLOOKUP($A465,Rooke_Full_Seaosn[[Name]:[WHIP]], 6, FALSE),Rooke_Full_Seaosn[W],0)</f>
        <v>889</v>
      </c>
      <c r="H465" s="5">
        <f>_xlfn.RANK.EQ(VLOOKUP($A465,Rooke_Full_Seaosn[[Name]:[WHIP]], 7, FALSE),Rooke_Full_Seaosn[L],1)</f>
        <v>695</v>
      </c>
      <c r="I465" s="11">
        <f>_xlfn.RANK.EQ(VLOOKUP($A465,Rooke_Full_Seaosn[[Name]:[WHIP]], 8, FALSE),Rooke_Full_Seaosn[SV],0)</f>
        <v>225</v>
      </c>
      <c r="J465" s="11">
        <f>_xlfn.RANK.EQ(VLOOKUP($A465,Rooke_Full_Seaosn[[Name]:[WHIP]], 9, FALSE),Rooke_Full_Seaosn[IP],0)</f>
        <v>1090</v>
      </c>
      <c r="K465" s="5">
        <f>_xlfn.RANK.EQ(VLOOKUP($A465,Rooke_Full_Seaosn[[Name]:[WHIP]], 10, FALSE),Rooke_Full_Seaosn[SO],0)</f>
        <v>743</v>
      </c>
      <c r="L465" s="5">
        <f>_xlfn.RANK.EQ(VLOOKUP($A465,Rooke_Full_Seaosn[[Name]:[WHIP]], 11, FALSE),Rooke_Full_Seaosn[K/9],0)</f>
        <v>358</v>
      </c>
      <c r="M465" s="5">
        <f>_xlfn.RANK.EQ(VLOOKUP($A465,Rooke_Full_Seaosn[[Name]:[WHIP]], 12, FALSE),Rooke_Full_Seaosn[BB/9],1)</f>
        <v>449</v>
      </c>
      <c r="N465" s="11">
        <f>_xlfn.RANK.EQ(VLOOKUP($A465,Rooke_Full_Seaosn[[Name]:[WHIP]], 13, FALSE),Rooke_Full_Seaosn[HR/9],1)</f>
        <v>281</v>
      </c>
      <c r="O465" s="5">
        <f>_xlfn.RANK.EQ(VLOOKUP($A465,Rooke_Full_Seaosn[[Name]:[WHIP]], 14, FALSE),Rooke_Full_Seaosn[AVG],1)</f>
        <v>378</v>
      </c>
      <c r="P465" s="11">
        <f>_xlfn.RANK.EQ(VLOOKUP($A465,Rooke_Full_Seaosn[[Name]:[WHIP]], 15, FALSE),Rooke_Full_Seaosn[BABIP],1)</f>
        <v>886</v>
      </c>
      <c r="Q465" s="5">
        <f>_xlfn.RANK.EQ(VLOOKUP($A465,Rooke_Full_Seaosn[[Name]:[WHIP]], 16, FALSE),Rooke_Full_Seaosn[ERA],1)</f>
        <v>284</v>
      </c>
      <c r="R465" s="11">
        <f>_xlfn.RANK.EQ(VLOOKUP($A465,Rooke_Full_Seaosn[[Name]:[WHIP]], 17, FALSE),Rooke_Full_Seaosn[FIP],1)</f>
        <v>9</v>
      </c>
      <c r="S465" s="5">
        <f>_xlfn.RANK.EQ(VLOOKUP($A465,Rooke_Full_Seaosn[[Name]:[WHIP]], 18,FALSE),Rooke_Full_Seaosn[WAR],0)</f>
        <v>430</v>
      </c>
      <c r="T465" s="5">
        <f>_xlfn.RANK.EQ(VLOOKUP($A465,Rooke_Full_Seaosn[[Name]:[WHIP]], 19, FALSE),Rooke_Full_Seaosn[WAR/162],0)</f>
        <v>502</v>
      </c>
      <c r="U465" s="5">
        <f>_xlfn.RANK.EQ(VLOOKUP($A465,Rooke_Full_Seaosn[[Name]:[WHIP]], 20, FALSE),Rooke_Full_Seaosn[WHIP],1)</f>
        <v>289</v>
      </c>
      <c r="V4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467.07700874223349</v>
      </c>
    </row>
    <row r="466" spans="1:22" x14ac:dyDescent="0.45">
      <c r="A466" s="11" t="s">
        <v>1050</v>
      </c>
      <c r="B466" s="11">
        <v>2014</v>
      </c>
      <c r="C466" s="11" t="str">
        <f>VLOOKUP(Table10[[#This Row],[Name]], Rooke_Full_Seaosn[[Name]:[Team]], 2, FALSE)</f>
        <v>CLE</v>
      </c>
      <c r="D466" s="11">
        <v>28</v>
      </c>
      <c r="E466" s="11">
        <v>28</v>
      </c>
      <c r="F466" s="12">
        <v>1</v>
      </c>
      <c r="G466" s="5">
        <f>_xlfn.RANK.EQ(VLOOKUP($A466,Rooke_Full_Seaosn[[Name]:[WHIP]], 6, FALSE),Rooke_Full_Seaosn[W],0)</f>
        <v>889</v>
      </c>
      <c r="H466" s="5">
        <f>_xlfn.RANK.EQ(VLOOKUP($A466,Rooke_Full_Seaosn[[Name]:[WHIP]], 7, FALSE),Rooke_Full_Seaosn[L],1)</f>
        <v>147</v>
      </c>
      <c r="I466" s="11">
        <f>_xlfn.RANK.EQ(VLOOKUP($A466,Rooke_Full_Seaosn[[Name]:[WHIP]], 8, FALSE),Rooke_Full_Seaosn[SV],0)</f>
        <v>225</v>
      </c>
      <c r="J466" s="11">
        <f>_xlfn.RANK.EQ(VLOOKUP($A466,Rooke_Full_Seaosn[[Name]:[WHIP]], 9, FALSE),Rooke_Full_Seaosn[IP],0)</f>
        <v>854</v>
      </c>
      <c r="K466" s="5">
        <f>_xlfn.RANK.EQ(VLOOKUP($A466,Rooke_Full_Seaosn[[Name]:[WHIP]], 10, FALSE),Rooke_Full_Seaosn[SO],0)</f>
        <v>516</v>
      </c>
      <c r="L466" s="5">
        <f>_xlfn.RANK.EQ(VLOOKUP($A466,Rooke_Full_Seaosn[[Name]:[WHIP]], 11, FALSE),Rooke_Full_Seaosn[K/9],0)</f>
        <v>369</v>
      </c>
      <c r="M466" s="5">
        <f>_xlfn.RANK.EQ(VLOOKUP($A466,Rooke_Full_Seaosn[[Name]:[WHIP]], 12, FALSE),Rooke_Full_Seaosn[BB/9],1)</f>
        <v>95</v>
      </c>
      <c r="N466" s="11">
        <f>_xlfn.RANK.EQ(VLOOKUP($A466,Rooke_Full_Seaosn[[Name]:[WHIP]], 13, FALSE),Rooke_Full_Seaosn[HR/9],1)</f>
        <v>880</v>
      </c>
      <c r="O466" s="5">
        <f>_xlfn.RANK.EQ(VLOOKUP($A466,Rooke_Full_Seaosn[[Name]:[WHIP]], 14, FALSE),Rooke_Full_Seaosn[AVG],1)</f>
        <v>1394</v>
      </c>
      <c r="P466" s="11">
        <f>_xlfn.RANK.EQ(VLOOKUP($A466,Rooke_Full_Seaosn[[Name]:[WHIP]], 15, FALSE),Rooke_Full_Seaosn[BABIP],1)</f>
        <v>1594</v>
      </c>
      <c r="Q466" s="5">
        <f>_xlfn.RANK.EQ(VLOOKUP($A466,Rooke_Full_Seaosn[[Name]:[WHIP]], 16, FALSE),Rooke_Full_Seaosn[ERA],1)</f>
        <v>390</v>
      </c>
      <c r="R466" s="11">
        <f>_xlfn.RANK.EQ(VLOOKUP($A466,Rooke_Full_Seaosn[[Name]:[WHIP]], 17, FALSE),Rooke_Full_Seaosn[FIP],1)</f>
        <v>398</v>
      </c>
      <c r="S466" s="5">
        <f>_xlfn.RANK.EQ(VLOOKUP($A466,Rooke_Full_Seaosn[[Name]:[WHIP]], 18,FALSE),Rooke_Full_Seaosn[WAR],0)</f>
        <v>791</v>
      </c>
      <c r="T466" s="5">
        <f>_xlfn.RANK.EQ(VLOOKUP($A466,Rooke_Full_Seaosn[[Name]:[WHIP]], 19, FALSE),Rooke_Full_Seaosn[WAR/162],0)</f>
        <v>758</v>
      </c>
      <c r="U466" s="5">
        <f>_xlfn.RANK.EQ(VLOOKUP($A466,Rooke_Full_Seaosn[[Name]:[WHIP]], 20, FALSE),Rooke_Full_Seaosn[WHIP],1)</f>
        <v>649</v>
      </c>
      <c r="V4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467.63138767442138</v>
      </c>
    </row>
    <row r="467" spans="1:22" x14ac:dyDescent="0.45">
      <c r="A467" s="11" t="s">
        <v>1284</v>
      </c>
      <c r="B467" s="11">
        <v>2007</v>
      </c>
      <c r="C467" s="11" t="str">
        <f>VLOOKUP(Table10[[#This Row],[Name]], Rooke_Full_Seaosn[[Name]:[Team]], 2, FALSE)</f>
        <v>KCR</v>
      </c>
      <c r="D467" s="11">
        <v>7</v>
      </c>
      <c r="E467" s="11">
        <v>7</v>
      </c>
      <c r="F467" s="12">
        <v>1</v>
      </c>
      <c r="G467" s="5">
        <f>_xlfn.RANK.EQ(VLOOKUP($A467,Rooke_Full_Seaosn[[Name]:[WHIP]], 6, FALSE),Rooke_Full_Seaosn[W],0)</f>
        <v>174</v>
      </c>
      <c r="H467" s="5">
        <f>_xlfn.RANK.EQ(VLOOKUP($A467,Rooke_Full_Seaosn[[Name]:[WHIP]], 7, FALSE),Rooke_Full_Seaosn[L],1)</f>
        <v>1209</v>
      </c>
      <c r="I467" s="11">
        <f>_xlfn.RANK.EQ(VLOOKUP($A467,Rooke_Full_Seaosn[[Name]:[WHIP]], 8, FALSE),Rooke_Full_Seaosn[SV],0)</f>
        <v>225</v>
      </c>
      <c r="J467" s="11">
        <f>_xlfn.RANK.EQ(VLOOKUP($A467,Rooke_Full_Seaosn[[Name]:[WHIP]], 9, FALSE),Rooke_Full_Seaosn[IP],0)</f>
        <v>362</v>
      </c>
      <c r="K467" s="5">
        <f>_xlfn.RANK.EQ(VLOOKUP($A467,Rooke_Full_Seaosn[[Name]:[WHIP]], 10, FALSE),Rooke_Full_Seaosn[SO],0)</f>
        <v>554</v>
      </c>
      <c r="L467" s="5">
        <f>_xlfn.RANK.EQ(VLOOKUP($A467,Rooke_Full_Seaosn[[Name]:[WHIP]], 11, FALSE),Rooke_Full_Seaosn[K/9],0)</f>
        <v>1216</v>
      </c>
      <c r="M467" s="5">
        <f>_xlfn.RANK.EQ(VLOOKUP($A467,Rooke_Full_Seaosn[[Name]:[WHIP]], 12, FALSE),Rooke_Full_Seaosn[BB/9],1)</f>
        <v>262</v>
      </c>
      <c r="N467" s="11">
        <f>_xlfn.RANK.EQ(VLOOKUP($A467,Rooke_Full_Seaosn[[Name]:[WHIP]], 13, FALSE),Rooke_Full_Seaosn[HR/9],1)</f>
        <v>780</v>
      </c>
      <c r="O467" s="5">
        <f>_xlfn.RANK.EQ(VLOOKUP($A467,Rooke_Full_Seaosn[[Name]:[WHIP]], 14, FALSE),Rooke_Full_Seaosn[AVG],1)</f>
        <v>571</v>
      </c>
      <c r="P467" s="11">
        <f>_xlfn.RANK.EQ(VLOOKUP($A467,Rooke_Full_Seaosn[[Name]:[WHIP]], 15, FALSE),Rooke_Full_Seaosn[BABIP],1)</f>
        <v>375</v>
      </c>
      <c r="Q467" s="5">
        <f>_xlfn.RANK.EQ(VLOOKUP($A467,Rooke_Full_Seaosn[[Name]:[WHIP]], 16, FALSE),Rooke_Full_Seaosn[ERA],1)</f>
        <v>687</v>
      </c>
      <c r="R467" s="11">
        <f>_xlfn.RANK.EQ(VLOOKUP($A467,Rooke_Full_Seaosn[[Name]:[WHIP]], 17, FALSE),Rooke_Full_Seaosn[FIP],1)</f>
        <v>967</v>
      </c>
      <c r="S467" s="5">
        <f>_xlfn.RANK.EQ(VLOOKUP($A467,Rooke_Full_Seaosn[[Name]:[WHIP]], 18,FALSE),Rooke_Full_Seaosn[WAR],0)</f>
        <v>282</v>
      </c>
      <c r="T467" s="5">
        <f>_xlfn.RANK.EQ(VLOOKUP($A467,Rooke_Full_Seaosn[[Name]:[WHIP]], 19, FALSE),Rooke_Full_Seaosn[WAR/162],0)</f>
        <v>431</v>
      </c>
      <c r="U467" s="5">
        <f>_xlfn.RANK.EQ(VLOOKUP($A467,Rooke_Full_Seaosn[[Name]:[WHIP]], 20, FALSE),Rooke_Full_Seaosn[WHIP],1)</f>
        <v>288</v>
      </c>
      <c r="V4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468.53624124164952</v>
      </c>
    </row>
    <row r="468" spans="1:22" x14ac:dyDescent="0.45">
      <c r="A468" s="11" t="s">
        <v>219</v>
      </c>
      <c r="B468" s="11">
        <v>1962</v>
      </c>
      <c r="C468" s="11" t="str">
        <f>VLOOKUP(Table10[[#This Row],[Name]], Rooke_Full_Seaosn[[Name]:[Team]], 2, FALSE)</f>
        <v>LAA</v>
      </c>
      <c r="D468" s="11">
        <v>10</v>
      </c>
      <c r="E468" s="11">
        <v>6</v>
      </c>
      <c r="F468" s="12">
        <v>0.6</v>
      </c>
      <c r="G468" s="5">
        <f>_xlfn.RANK.EQ(VLOOKUP($A468,Rooke_Full_Seaosn[[Name]:[WHIP]], 6, FALSE),Rooke_Full_Seaosn[W],0)</f>
        <v>320</v>
      </c>
      <c r="H468" s="5">
        <f>_xlfn.RANK.EQ(VLOOKUP($A468,Rooke_Full_Seaosn[[Name]:[WHIP]], 7, FALSE),Rooke_Full_Seaosn[L],1)</f>
        <v>1442</v>
      </c>
      <c r="I468" s="11">
        <f>_xlfn.RANK.EQ(VLOOKUP($A468,Rooke_Full_Seaosn[[Name]:[WHIP]], 8, FALSE),Rooke_Full_Seaosn[SV],0)</f>
        <v>94</v>
      </c>
      <c r="J468" s="11">
        <f>_xlfn.RANK.EQ(VLOOKUP($A468,Rooke_Full_Seaosn[[Name]:[WHIP]], 9, FALSE),Rooke_Full_Seaosn[IP],0)</f>
        <v>227</v>
      </c>
      <c r="K468" s="5">
        <f>_xlfn.RANK.EQ(VLOOKUP($A468,Rooke_Full_Seaosn[[Name]:[WHIP]], 10, FALSE),Rooke_Full_Seaosn[SO],0)</f>
        <v>86</v>
      </c>
      <c r="L468" s="5">
        <f>_xlfn.RANK.EQ(VLOOKUP($A468,Rooke_Full_Seaosn[[Name]:[WHIP]], 11, FALSE),Rooke_Full_Seaosn[K/9],0)</f>
        <v>402</v>
      </c>
      <c r="M468" s="5">
        <f>_xlfn.RANK.EQ(VLOOKUP($A468,Rooke_Full_Seaosn[[Name]:[WHIP]], 12, FALSE),Rooke_Full_Seaosn[BB/9],1)</f>
        <v>1660</v>
      </c>
      <c r="N468" s="11">
        <f>_xlfn.RANK.EQ(VLOOKUP($A468,Rooke_Full_Seaosn[[Name]:[WHIP]], 13, FALSE),Rooke_Full_Seaosn[HR/9],1)</f>
        <v>464</v>
      </c>
      <c r="O468" s="5">
        <f>_xlfn.RANK.EQ(VLOOKUP($A468,Rooke_Full_Seaosn[[Name]:[WHIP]], 14, FALSE),Rooke_Full_Seaosn[AVG],1)</f>
        <v>106</v>
      </c>
      <c r="P468" s="11">
        <f>_xlfn.RANK.EQ(VLOOKUP($A468,Rooke_Full_Seaosn[[Name]:[WHIP]], 15, FALSE),Rooke_Full_Seaosn[BABIP],1)</f>
        <v>190</v>
      </c>
      <c r="Q468" s="5">
        <f>_xlfn.RANK.EQ(VLOOKUP($A468,Rooke_Full_Seaosn[[Name]:[WHIP]], 16, FALSE),Rooke_Full_Seaosn[ERA],1)</f>
        <v>478</v>
      </c>
      <c r="R468" s="11">
        <f>_xlfn.RANK.EQ(VLOOKUP($A468,Rooke_Full_Seaosn[[Name]:[WHIP]], 17, FALSE),Rooke_Full_Seaosn[FIP],1)</f>
        <v>704</v>
      </c>
      <c r="S468" s="5">
        <f>_xlfn.RANK.EQ(VLOOKUP($A468,Rooke_Full_Seaosn[[Name]:[WHIP]], 18,FALSE),Rooke_Full_Seaosn[WAR],0)</f>
        <v>444</v>
      </c>
      <c r="T468" s="5">
        <f>_xlfn.RANK.EQ(VLOOKUP($A468,Rooke_Full_Seaosn[[Name]:[WHIP]], 19, FALSE),Rooke_Full_Seaosn[WAR/162],0)</f>
        <v>870</v>
      </c>
      <c r="U468" s="5">
        <f>_xlfn.RANK.EQ(VLOOKUP($A468,Rooke_Full_Seaosn[[Name]:[WHIP]], 20, FALSE),Rooke_Full_Seaosn[WHIP],1)</f>
        <v>1030</v>
      </c>
      <c r="V4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470.69773018175897</v>
      </c>
    </row>
    <row r="469" spans="1:22" x14ac:dyDescent="0.45">
      <c r="A469" s="11" t="s">
        <v>506</v>
      </c>
      <c r="B469" s="11">
        <v>1997</v>
      </c>
      <c r="C469" s="11" t="str">
        <f>VLOOKUP(Table10[[#This Row],[Name]], Rooke_Full_Seaosn[[Name]:[Team]], 2, FALSE)</f>
        <v>SEA</v>
      </c>
      <c r="D469" s="11">
        <v>20</v>
      </c>
      <c r="E469" s="11">
        <v>20</v>
      </c>
      <c r="F469" s="12">
        <v>1</v>
      </c>
      <c r="G469" s="5">
        <f>_xlfn.RANK.EQ(VLOOKUP($A469,Rooke_Full_Seaosn[[Name]:[WHIP]], 6, FALSE),Rooke_Full_Seaosn[W],0)</f>
        <v>1054</v>
      </c>
      <c r="H469" s="5">
        <f>_xlfn.RANK.EQ(VLOOKUP($A469,Rooke_Full_Seaosn[[Name]:[WHIP]], 7, FALSE),Rooke_Full_Seaosn[L],1)</f>
        <v>45</v>
      </c>
      <c r="I469" s="11">
        <f>_xlfn.RANK.EQ(VLOOKUP($A469,Rooke_Full_Seaosn[[Name]:[WHIP]], 8, FALSE),Rooke_Full_Seaosn[SV],0)</f>
        <v>225</v>
      </c>
      <c r="J469" s="11">
        <f>_xlfn.RANK.EQ(VLOOKUP($A469,Rooke_Full_Seaosn[[Name]:[WHIP]], 9, FALSE),Rooke_Full_Seaosn[IP],0)</f>
        <v>1605</v>
      </c>
      <c r="K469" s="5">
        <f>_xlfn.RANK.EQ(VLOOKUP($A469,Rooke_Full_Seaosn[[Name]:[WHIP]], 10, FALSE),Rooke_Full_Seaosn[SO],0)</f>
        <v>1163</v>
      </c>
      <c r="L469" s="5">
        <f>_xlfn.RANK.EQ(VLOOKUP($A469,Rooke_Full_Seaosn[[Name]:[WHIP]], 11, FALSE),Rooke_Full_Seaosn[K/9],0)</f>
        <v>227</v>
      </c>
      <c r="M469" s="5">
        <f>_xlfn.RANK.EQ(VLOOKUP($A469,Rooke_Full_Seaosn[[Name]:[WHIP]], 12, FALSE),Rooke_Full_Seaosn[BB/9],1)</f>
        <v>1393</v>
      </c>
      <c r="N469" s="11">
        <f>_xlfn.RANK.EQ(VLOOKUP($A469,Rooke_Full_Seaosn[[Name]:[WHIP]], 13, FALSE),Rooke_Full_Seaosn[HR/9],1)</f>
        <v>1449</v>
      </c>
      <c r="O469" s="5">
        <f>_xlfn.RANK.EQ(VLOOKUP($A469,Rooke_Full_Seaosn[[Name]:[WHIP]], 14, FALSE),Rooke_Full_Seaosn[AVG],1)</f>
        <v>52</v>
      </c>
      <c r="P469" s="11">
        <f>_xlfn.RANK.EQ(VLOOKUP($A469,Rooke_Full_Seaosn[[Name]:[WHIP]], 15, FALSE),Rooke_Full_Seaosn[BABIP],1)</f>
        <v>27</v>
      </c>
      <c r="Q469" s="5">
        <f>_xlfn.RANK.EQ(VLOOKUP($A469,Rooke_Full_Seaosn[[Name]:[WHIP]], 16, FALSE),Rooke_Full_Seaosn[ERA],1)</f>
        <v>1135</v>
      </c>
      <c r="R469" s="11">
        <f>_xlfn.RANK.EQ(VLOOKUP($A469,Rooke_Full_Seaosn[[Name]:[WHIP]], 17, FALSE),Rooke_Full_Seaosn[FIP],1)</f>
        <v>1422</v>
      </c>
      <c r="S469" s="5">
        <f>_xlfn.RANK.EQ(VLOOKUP($A469,Rooke_Full_Seaosn[[Name]:[WHIP]], 18,FALSE),Rooke_Full_Seaosn[WAR],0)</f>
        <v>1341</v>
      </c>
      <c r="T469" s="5">
        <f>_xlfn.RANK.EQ(VLOOKUP($A469,Rooke_Full_Seaosn[[Name]:[WHIP]], 19, FALSE),Rooke_Full_Seaosn[WAR/162],0)</f>
        <v>1108</v>
      </c>
      <c r="U469" s="5">
        <f>_xlfn.RANK.EQ(VLOOKUP($A469,Rooke_Full_Seaosn[[Name]:[WHIP]], 20, FALSE),Rooke_Full_Seaosn[WHIP],1)</f>
        <v>352</v>
      </c>
      <c r="V4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471.0988260332407</v>
      </c>
    </row>
    <row r="470" spans="1:22" x14ac:dyDescent="0.45">
      <c r="A470" s="11" t="s">
        <v>1100</v>
      </c>
      <c r="B470" s="11">
        <v>2015</v>
      </c>
      <c r="C470" s="11" t="str">
        <f>VLOOKUP(Table10[[#This Row],[Name]], Rooke_Full_Seaosn[[Name]:[Team]], 2, FALSE)</f>
        <v>ARI</v>
      </c>
      <c r="D470" s="11">
        <v>35</v>
      </c>
      <c r="E470" s="11">
        <v>24</v>
      </c>
      <c r="F470" s="12">
        <v>0.68571428571428572</v>
      </c>
      <c r="G470" s="5">
        <f>_xlfn.RANK.EQ(VLOOKUP($A470,Rooke_Full_Seaosn[[Name]:[WHIP]], 6, FALSE),Rooke_Full_Seaosn[W],0)</f>
        <v>889</v>
      </c>
      <c r="H470" s="5">
        <f>_xlfn.RANK.EQ(VLOOKUP($A470,Rooke_Full_Seaosn[[Name]:[WHIP]], 7, FALSE),Rooke_Full_Seaosn[L],1)</f>
        <v>1512</v>
      </c>
      <c r="I470" s="11">
        <f>_xlfn.RANK.EQ(VLOOKUP($A470,Rooke_Full_Seaosn[[Name]:[WHIP]], 8, FALSE),Rooke_Full_Seaosn[SV],0)</f>
        <v>225</v>
      </c>
      <c r="J470" s="11">
        <f>_xlfn.RANK.EQ(VLOOKUP($A470,Rooke_Full_Seaosn[[Name]:[WHIP]], 9, FALSE),Rooke_Full_Seaosn[IP],0)</f>
        <v>612</v>
      </c>
      <c r="K470" s="5">
        <f>_xlfn.RANK.EQ(VLOOKUP($A470,Rooke_Full_Seaosn[[Name]:[WHIP]], 10, FALSE),Rooke_Full_Seaosn[SO],0)</f>
        <v>197</v>
      </c>
      <c r="L470" s="5">
        <f>_xlfn.RANK.EQ(VLOOKUP($A470,Rooke_Full_Seaosn[[Name]:[WHIP]], 11, FALSE),Rooke_Full_Seaosn[K/9],0)</f>
        <v>161</v>
      </c>
      <c r="M470" s="5">
        <f>_xlfn.RANK.EQ(VLOOKUP($A470,Rooke_Full_Seaosn[[Name]:[WHIP]], 12, FALSE),Rooke_Full_Seaosn[BB/9],1)</f>
        <v>915</v>
      </c>
      <c r="N470" s="11">
        <f>_xlfn.RANK.EQ(VLOOKUP($A470,Rooke_Full_Seaosn[[Name]:[WHIP]], 13, FALSE),Rooke_Full_Seaosn[HR/9],1)</f>
        <v>535</v>
      </c>
      <c r="O470" s="5">
        <f>_xlfn.RANK.EQ(VLOOKUP($A470,Rooke_Full_Seaosn[[Name]:[WHIP]], 14, FALSE),Rooke_Full_Seaosn[AVG],1)</f>
        <v>603</v>
      </c>
      <c r="P470" s="11">
        <f>_xlfn.RANK.EQ(VLOOKUP($A470,Rooke_Full_Seaosn[[Name]:[WHIP]], 15, FALSE),Rooke_Full_Seaosn[BABIP],1)</f>
        <v>1367</v>
      </c>
      <c r="Q470" s="5">
        <f>_xlfn.RANK.EQ(VLOOKUP($A470,Rooke_Full_Seaosn[[Name]:[WHIP]], 16, FALSE),Rooke_Full_Seaosn[ERA],1)</f>
        <v>457</v>
      </c>
      <c r="R470" s="11">
        <f>_xlfn.RANK.EQ(VLOOKUP($A470,Rooke_Full_Seaosn[[Name]:[WHIP]], 17, FALSE),Rooke_Full_Seaosn[FIP],1)</f>
        <v>282</v>
      </c>
      <c r="S470" s="5">
        <f>_xlfn.RANK.EQ(VLOOKUP($A470,Rooke_Full_Seaosn[[Name]:[WHIP]], 18,FALSE),Rooke_Full_Seaosn[WAR],0)</f>
        <v>278</v>
      </c>
      <c r="T470" s="5">
        <f>_xlfn.RANK.EQ(VLOOKUP($A470,Rooke_Full_Seaosn[[Name]:[WHIP]], 19, FALSE),Rooke_Full_Seaosn[WAR/162],0)</f>
        <v>286</v>
      </c>
      <c r="U470" s="5">
        <f>_xlfn.RANK.EQ(VLOOKUP($A470,Rooke_Full_Seaosn[[Name]:[WHIP]], 20, FALSE),Rooke_Full_Seaosn[WHIP],1)</f>
        <v>631</v>
      </c>
      <c r="V4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471.17695900354204</v>
      </c>
    </row>
    <row r="471" spans="1:22" x14ac:dyDescent="0.45">
      <c r="A471" s="11" t="s">
        <v>1268</v>
      </c>
      <c r="B471" s="11">
        <v>2015</v>
      </c>
      <c r="C471" s="11" t="str">
        <f>VLOOKUP(Table10[[#This Row],[Name]], Rooke_Full_Seaosn[[Name]:[Team]], 2, FALSE)</f>
        <v>BOS</v>
      </c>
      <c r="D471" s="11">
        <v>19</v>
      </c>
      <c r="E471" s="11">
        <v>19</v>
      </c>
      <c r="F471" s="12">
        <v>1</v>
      </c>
      <c r="G471" s="5">
        <f>_xlfn.RANK.EQ(VLOOKUP($A471,Rooke_Full_Seaosn[[Name]:[WHIP]], 6, FALSE),Rooke_Full_Seaosn[W],0)</f>
        <v>320</v>
      </c>
      <c r="H471" s="5">
        <f>_xlfn.RANK.EQ(VLOOKUP($A471,Rooke_Full_Seaosn[[Name]:[WHIP]], 7, FALSE),Rooke_Full_Seaosn[L],1)</f>
        <v>695</v>
      </c>
      <c r="I471" s="11">
        <f>_xlfn.RANK.EQ(VLOOKUP($A471,Rooke_Full_Seaosn[[Name]:[WHIP]], 8, FALSE),Rooke_Full_Seaosn[SV],0)</f>
        <v>225</v>
      </c>
      <c r="J471" s="11">
        <f>_xlfn.RANK.EQ(VLOOKUP($A471,Rooke_Full_Seaosn[[Name]:[WHIP]], 9, FALSE),Rooke_Full_Seaosn[IP],0)</f>
        <v>669</v>
      </c>
      <c r="K471" s="5">
        <f>_xlfn.RANK.EQ(VLOOKUP($A471,Rooke_Full_Seaosn[[Name]:[WHIP]], 10, FALSE),Rooke_Full_Seaosn[SO],0)</f>
        <v>345</v>
      </c>
      <c r="L471" s="5">
        <f>_xlfn.RANK.EQ(VLOOKUP($A471,Rooke_Full_Seaosn[[Name]:[WHIP]], 11, FALSE),Rooke_Full_Seaosn[K/9],0)</f>
        <v>343</v>
      </c>
      <c r="M471" s="5">
        <f>_xlfn.RANK.EQ(VLOOKUP($A471,Rooke_Full_Seaosn[[Name]:[WHIP]], 12, FALSE),Rooke_Full_Seaosn[BB/9],1)</f>
        <v>441</v>
      </c>
      <c r="N471" s="11">
        <f>_xlfn.RANK.EQ(VLOOKUP($A471,Rooke_Full_Seaosn[[Name]:[WHIP]], 13, FALSE),Rooke_Full_Seaosn[HR/9],1)</f>
        <v>991</v>
      </c>
      <c r="O471" s="5">
        <f>_xlfn.RANK.EQ(VLOOKUP($A471,Rooke_Full_Seaosn[[Name]:[WHIP]], 14, FALSE),Rooke_Full_Seaosn[AVG],1)</f>
        <v>649</v>
      </c>
      <c r="P471" s="11">
        <f>_xlfn.RANK.EQ(VLOOKUP($A471,Rooke_Full_Seaosn[[Name]:[WHIP]], 15, FALSE),Rooke_Full_Seaosn[BABIP],1)</f>
        <v>959</v>
      </c>
      <c r="Q471" s="5">
        <f>_xlfn.RANK.EQ(VLOOKUP($A471,Rooke_Full_Seaosn[[Name]:[WHIP]], 16, FALSE),Rooke_Full_Seaosn[ERA],1)</f>
        <v>668</v>
      </c>
      <c r="R471" s="11">
        <f>_xlfn.RANK.EQ(VLOOKUP($A471,Rooke_Full_Seaosn[[Name]:[WHIP]], 17, FALSE),Rooke_Full_Seaosn[FIP],1)</f>
        <v>577</v>
      </c>
      <c r="S471" s="5">
        <f>_xlfn.RANK.EQ(VLOOKUP($A471,Rooke_Full_Seaosn[[Name]:[WHIP]], 18,FALSE),Rooke_Full_Seaosn[WAR],0)</f>
        <v>462</v>
      </c>
      <c r="T471" s="5">
        <f>_xlfn.RANK.EQ(VLOOKUP($A471,Rooke_Full_Seaosn[[Name]:[WHIP]], 19, FALSE),Rooke_Full_Seaosn[WAR/162],0)</f>
        <v>458</v>
      </c>
      <c r="U471" s="5">
        <f>_xlfn.RANK.EQ(VLOOKUP($A471,Rooke_Full_Seaosn[[Name]:[WHIP]], 20, FALSE),Rooke_Full_Seaosn[WHIP],1)</f>
        <v>508</v>
      </c>
      <c r="V4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471.3113421934778</v>
      </c>
    </row>
    <row r="472" spans="1:22" x14ac:dyDescent="0.45">
      <c r="A472" s="11" t="s">
        <v>1034</v>
      </c>
      <c r="B472" s="11">
        <v>1982</v>
      </c>
      <c r="C472" s="11" t="str">
        <f>VLOOKUP(Table10[[#This Row],[Name]], Rooke_Full_Seaosn[[Name]:[Team]], 2, FALSE)</f>
        <v>SDP</v>
      </c>
      <c r="D472" s="11">
        <v>20</v>
      </c>
      <c r="E472" s="11">
        <v>20</v>
      </c>
      <c r="F472" s="12">
        <v>1</v>
      </c>
      <c r="G472" s="5">
        <f>_xlfn.RANK.EQ(VLOOKUP($A472,Rooke_Full_Seaosn[[Name]:[WHIP]], 6, FALSE),Rooke_Full_Seaosn[W],0)</f>
        <v>1054</v>
      </c>
      <c r="H472" s="5">
        <f>_xlfn.RANK.EQ(VLOOKUP($A472,Rooke_Full_Seaosn[[Name]:[WHIP]], 7, FALSE),Rooke_Full_Seaosn[L],1)</f>
        <v>147</v>
      </c>
      <c r="I472" s="11">
        <f>_xlfn.RANK.EQ(VLOOKUP($A472,Rooke_Full_Seaosn[[Name]:[WHIP]], 8, FALSE),Rooke_Full_Seaosn[SV],0)</f>
        <v>225</v>
      </c>
      <c r="J472" s="11">
        <f>_xlfn.RANK.EQ(VLOOKUP($A472,Rooke_Full_Seaosn[[Name]:[WHIP]], 9, FALSE),Rooke_Full_Seaosn[IP],0)</f>
        <v>984</v>
      </c>
      <c r="K472" s="5">
        <f>_xlfn.RANK.EQ(VLOOKUP($A472,Rooke_Full_Seaosn[[Name]:[WHIP]], 10, FALSE),Rooke_Full_Seaosn[SO],0)</f>
        <v>1140</v>
      </c>
      <c r="L472" s="5">
        <f>_xlfn.RANK.EQ(VLOOKUP($A472,Rooke_Full_Seaosn[[Name]:[WHIP]], 11, FALSE),Rooke_Full_Seaosn[K/9],0)</f>
        <v>1126</v>
      </c>
      <c r="M472" s="5">
        <f>_xlfn.RANK.EQ(VLOOKUP($A472,Rooke_Full_Seaosn[[Name]:[WHIP]], 12, FALSE),Rooke_Full_Seaosn[BB/9],1)</f>
        <v>490</v>
      </c>
      <c r="N472" s="11">
        <f>_xlfn.RANK.EQ(VLOOKUP($A472,Rooke_Full_Seaosn[[Name]:[WHIP]], 13, FALSE),Rooke_Full_Seaosn[HR/9],1)</f>
        <v>617</v>
      </c>
      <c r="O472" s="5">
        <f>_xlfn.RANK.EQ(VLOOKUP($A472,Rooke_Full_Seaosn[[Name]:[WHIP]], 14, FALSE),Rooke_Full_Seaosn[AVG],1)</f>
        <v>145</v>
      </c>
      <c r="P472" s="11">
        <f>_xlfn.RANK.EQ(VLOOKUP($A472,Rooke_Full_Seaosn[[Name]:[WHIP]], 15, FALSE),Rooke_Full_Seaosn[BABIP],1)</f>
        <v>71</v>
      </c>
      <c r="Q472" s="5">
        <f>_xlfn.RANK.EQ(VLOOKUP($A472,Rooke_Full_Seaosn[[Name]:[WHIP]], 16, FALSE),Rooke_Full_Seaosn[ERA],1)</f>
        <v>370</v>
      </c>
      <c r="R472" s="11">
        <f>_xlfn.RANK.EQ(VLOOKUP($A472,Rooke_Full_Seaosn[[Name]:[WHIP]], 17, FALSE),Rooke_Full_Seaosn[FIP],1)</f>
        <v>509</v>
      </c>
      <c r="S472" s="5">
        <f>_xlfn.RANK.EQ(VLOOKUP($A472,Rooke_Full_Seaosn[[Name]:[WHIP]], 18,FALSE),Rooke_Full_Seaosn[WAR],0)</f>
        <v>1066</v>
      </c>
      <c r="T472" s="5">
        <f>_xlfn.RANK.EQ(VLOOKUP($A472,Rooke_Full_Seaosn[[Name]:[WHIP]], 19, FALSE),Rooke_Full_Seaosn[WAR/162],0)</f>
        <v>905</v>
      </c>
      <c r="U472" s="5">
        <f>_xlfn.RANK.EQ(VLOOKUP($A472,Rooke_Full_Seaosn[[Name]:[WHIP]], 20, FALSE),Rooke_Full_Seaosn[WHIP],1)</f>
        <v>109</v>
      </c>
      <c r="V4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472.08470233192622</v>
      </c>
    </row>
    <row r="473" spans="1:22" x14ac:dyDescent="0.45">
      <c r="A473" s="11" t="s">
        <v>600</v>
      </c>
      <c r="B473" s="11">
        <v>2003</v>
      </c>
      <c r="C473" s="11" t="str">
        <f>VLOOKUP(Table10[[#This Row],[Name]], Rooke_Full_Seaosn[[Name]:[Team]], 2, FALSE)</f>
        <v>SFG</v>
      </c>
      <c r="D473" s="11">
        <v>27</v>
      </c>
      <c r="E473" s="11">
        <v>27</v>
      </c>
      <c r="F473" s="12">
        <v>1</v>
      </c>
      <c r="G473" s="5">
        <f>_xlfn.RANK.EQ(VLOOKUP($A473,Rooke_Full_Seaosn[[Name]:[WHIP]], 6, FALSE),Rooke_Full_Seaosn[W],0)</f>
        <v>610</v>
      </c>
      <c r="H473" s="5">
        <f>_xlfn.RANK.EQ(VLOOKUP($A473,Rooke_Full_Seaosn[[Name]:[WHIP]], 7, FALSE),Rooke_Full_Seaosn[L],1)</f>
        <v>492</v>
      </c>
      <c r="I473" s="11">
        <f>_xlfn.RANK.EQ(VLOOKUP($A473,Rooke_Full_Seaosn[[Name]:[WHIP]], 8, FALSE),Rooke_Full_Seaosn[SV],0)</f>
        <v>225</v>
      </c>
      <c r="J473" s="11">
        <f>_xlfn.RANK.EQ(VLOOKUP($A473,Rooke_Full_Seaosn[[Name]:[WHIP]], 9, FALSE),Rooke_Full_Seaosn[IP],0)</f>
        <v>581</v>
      </c>
      <c r="K473" s="5">
        <f>_xlfn.RANK.EQ(VLOOKUP($A473,Rooke_Full_Seaosn[[Name]:[WHIP]], 10, FALSE),Rooke_Full_Seaosn[SO],0)</f>
        <v>433</v>
      </c>
      <c r="L473" s="5">
        <f>_xlfn.RANK.EQ(VLOOKUP($A473,Rooke_Full_Seaosn[[Name]:[WHIP]], 11, FALSE),Rooke_Full_Seaosn[K/9],0)</f>
        <v>634</v>
      </c>
      <c r="M473" s="5">
        <f>_xlfn.RANK.EQ(VLOOKUP($A473,Rooke_Full_Seaosn[[Name]:[WHIP]], 12, FALSE),Rooke_Full_Seaosn[BB/9],1)</f>
        <v>852</v>
      </c>
      <c r="N473" s="11">
        <f>_xlfn.RANK.EQ(VLOOKUP($A473,Rooke_Full_Seaosn[[Name]:[WHIP]], 13, FALSE),Rooke_Full_Seaosn[HR/9],1)</f>
        <v>587</v>
      </c>
      <c r="O473" s="5">
        <f>_xlfn.RANK.EQ(VLOOKUP($A473,Rooke_Full_Seaosn[[Name]:[WHIP]], 14, FALSE),Rooke_Full_Seaosn[AVG],1)</f>
        <v>405</v>
      </c>
      <c r="P473" s="11">
        <f>_xlfn.RANK.EQ(VLOOKUP($A473,Rooke_Full_Seaosn[[Name]:[WHIP]], 15, FALSE),Rooke_Full_Seaosn[BABIP],1)</f>
        <v>559</v>
      </c>
      <c r="Q473" s="5">
        <f>_xlfn.RANK.EQ(VLOOKUP($A473,Rooke_Full_Seaosn[[Name]:[WHIP]], 16, FALSE),Rooke_Full_Seaosn[ERA],1)</f>
        <v>343</v>
      </c>
      <c r="R473" s="11">
        <f>_xlfn.RANK.EQ(VLOOKUP($A473,Rooke_Full_Seaosn[[Name]:[WHIP]], 17, FALSE),Rooke_Full_Seaosn[FIP],1)</f>
        <v>617</v>
      </c>
      <c r="S473" s="5">
        <f>_xlfn.RANK.EQ(VLOOKUP($A473,Rooke_Full_Seaosn[[Name]:[WHIP]], 18,FALSE),Rooke_Full_Seaosn[WAR],0)</f>
        <v>390</v>
      </c>
      <c r="T473" s="5">
        <f>_xlfn.RANK.EQ(VLOOKUP($A473,Rooke_Full_Seaosn[[Name]:[WHIP]], 19, FALSE),Rooke_Full_Seaosn[WAR/162],0)</f>
        <v>353</v>
      </c>
      <c r="U473" s="5">
        <f>_xlfn.RANK.EQ(VLOOKUP($A473,Rooke_Full_Seaosn[[Name]:[WHIP]], 20, FALSE),Rooke_Full_Seaosn[WHIP],1)</f>
        <v>413</v>
      </c>
      <c r="V4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472.48172957588326</v>
      </c>
    </row>
    <row r="474" spans="1:22" x14ac:dyDescent="0.45">
      <c r="A474" s="11" t="s">
        <v>801</v>
      </c>
      <c r="B474" s="11">
        <v>1922</v>
      </c>
      <c r="C474" s="11" t="str">
        <f>VLOOKUP(Table10[[#This Row],[Name]], Rooke_Full_Seaosn[[Name]:[Team]], 2, FALSE)</f>
        <v>PHI</v>
      </c>
      <c r="D474" s="11">
        <v>12</v>
      </c>
      <c r="E474" s="11">
        <v>12</v>
      </c>
      <c r="F474" s="12">
        <v>1</v>
      </c>
      <c r="G474" s="5">
        <f>_xlfn.RANK.EQ(VLOOKUP($A474,Rooke_Full_Seaosn[[Name]:[WHIP]], 6, FALSE),Rooke_Full_Seaosn[W],0)</f>
        <v>1054</v>
      </c>
      <c r="H474" s="5">
        <f>_xlfn.RANK.EQ(VLOOKUP($A474,Rooke_Full_Seaosn[[Name]:[WHIP]], 7, FALSE),Rooke_Full_Seaosn[L],1)</f>
        <v>45</v>
      </c>
      <c r="I474" s="11">
        <f>_xlfn.RANK.EQ(VLOOKUP($A474,Rooke_Full_Seaosn[[Name]:[WHIP]], 8, FALSE),Rooke_Full_Seaosn[SV],0)</f>
        <v>225</v>
      </c>
      <c r="J474" s="11">
        <f>_xlfn.RANK.EQ(VLOOKUP($A474,Rooke_Full_Seaosn[[Name]:[WHIP]], 9, FALSE),Rooke_Full_Seaosn[IP],0)</f>
        <v>1656</v>
      </c>
      <c r="K474" s="5">
        <f>_xlfn.RANK.EQ(VLOOKUP($A474,Rooke_Full_Seaosn[[Name]:[WHIP]], 10, FALSE),Rooke_Full_Seaosn[SO],0)</f>
        <v>1688</v>
      </c>
      <c r="L474" s="5">
        <f>_xlfn.RANK.EQ(VLOOKUP($A474,Rooke_Full_Seaosn[[Name]:[WHIP]], 11, FALSE),Rooke_Full_Seaosn[K/9],0)</f>
        <v>1620</v>
      </c>
      <c r="M474" s="5">
        <f>_xlfn.RANK.EQ(VLOOKUP($A474,Rooke_Full_Seaosn[[Name]:[WHIP]], 12, FALSE),Rooke_Full_Seaosn[BB/9],1)</f>
        <v>393</v>
      </c>
      <c r="N474" s="11">
        <f>_xlfn.RANK.EQ(VLOOKUP($A474,Rooke_Full_Seaosn[[Name]:[WHIP]], 13, FALSE),Rooke_Full_Seaosn[HR/9],1)</f>
        <v>461</v>
      </c>
      <c r="O474" s="5">
        <f>_xlfn.RANK.EQ(VLOOKUP($A474,Rooke_Full_Seaosn[[Name]:[WHIP]], 14, FALSE),Rooke_Full_Seaosn[AVG],1)</f>
        <v>778</v>
      </c>
      <c r="P474" s="11">
        <f>_xlfn.RANK.EQ(VLOOKUP($A474,Rooke_Full_Seaosn[[Name]:[WHIP]], 15, FALSE),Rooke_Full_Seaosn[BABIP],1)</f>
        <v>393</v>
      </c>
      <c r="Q474" s="5">
        <f>_xlfn.RANK.EQ(VLOOKUP($A474,Rooke_Full_Seaosn[[Name]:[WHIP]], 16, FALSE),Rooke_Full_Seaosn[ERA],1)</f>
        <v>61</v>
      </c>
      <c r="R474" s="11">
        <f>_xlfn.RANK.EQ(VLOOKUP($A474,Rooke_Full_Seaosn[[Name]:[WHIP]], 17, FALSE),Rooke_Full_Seaosn[FIP],1)</f>
        <v>947</v>
      </c>
      <c r="S474" s="5">
        <f>_xlfn.RANK.EQ(VLOOKUP($A474,Rooke_Full_Seaosn[[Name]:[WHIP]], 18,FALSE),Rooke_Full_Seaosn[WAR],0)</f>
        <v>1108</v>
      </c>
      <c r="T474" s="5">
        <f>_xlfn.RANK.EQ(VLOOKUP($A474,Rooke_Full_Seaosn[[Name]:[WHIP]], 19, FALSE),Rooke_Full_Seaosn[WAR/162],0)</f>
        <v>333</v>
      </c>
      <c r="U474" s="5">
        <f>_xlfn.RANK.EQ(VLOOKUP($A474,Rooke_Full_Seaosn[[Name]:[WHIP]], 20, FALSE),Rooke_Full_Seaosn[WHIP],1)</f>
        <v>627</v>
      </c>
      <c r="V4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472.92188271937829</v>
      </c>
    </row>
    <row r="475" spans="1:22" x14ac:dyDescent="0.45">
      <c r="A475" s="11" t="s">
        <v>806</v>
      </c>
      <c r="B475" s="11">
        <v>1945</v>
      </c>
      <c r="C475" s="11" t="str">
        <f>VLOOKUP(Table10[[#This Row],[Name]], Rooke_Full_Seaosn[[Name]:[Team]], 2, FALSE)</f>
        <v>BSN</v>
      </c>
      <c r="D475" s="11">
        <v>34</v>
      </c>
      <c r="E475" s="11">
        <v>26</v>
      </c>
      <c r="F475" s="12">
        <v>0.76470588235294112</v>
      </c>
      <c r="G475" s="5">
        <f>_xlfn.RANK.EQ(VLOOKUP($A475,Rooke_Full_Seaosn[[Name]:[WHIP]], 6, FALSE),Rooke_Full_Seaosn[W],0)</f>
        <v>503</v>
      </c>
      <c r="H475" s="5">
        <f>_xlfn.RANK.EQ(VLOOKUP($A475,Rooke_Full_Seaosn[[Name]:[WHIP]], 7, FALSE),Rooke_Full_Seaosn[L],1)</f>
        <v>147</v>
      </c>
      <c r="I475" s="11">
        <f>_xlfn.RANK.EQ(VLOOKUP($A475,Rooke_Full_Seaosn[[Name]:[WHIP]], 8, FALSE),Rooke_Full_Seaosn[SV],0)</f>
        <v>225</v>
      </c>
      <c r="J475" s="11">
        <f>_xlfn.RANK.EQ(VLOOKUP($A475,Rooke_Full_Seaosn[[Name]:[WHIP]], 9, FALSE),Rooke_Full_Seaosn[IP],0)</f>
        <v>759</v>
      </c>
      <c r="K475" s="5">
        <f>_xlfn.RANK.EQ(VLOOKUP($A475,Rooke_Full_Seaosn[[Name]:[WHIP]], 10, FALSE),Rooke_Full_Seaosn[SO],0)</f>
        <v>1585</v>
      </c>
      <c r="L475" s="5">
        <f>_xlfn.RANK.EQ(VLOOKUP($A475,Rooke_Full_Seaosn[[Name]:[WHIP]], 11, FALSE),Rooke_Full_Seaosn[K/9],0)</f>
        <v>1673</v>
      </c>
      <c r="M475" s="5">
        <f>_xlfn.RANK.EQ(VLOOKUP($A475,Rooke_Full_Seaosn[[Name]:[WHIP]], 12, FALSE),Rooke_Full_Seaosn[BB/9],1)</f>
        <v>397</v>
      </c>
      <c r="N475" s="11">
        <f>_xlfn.RANK.EQ(VLOOKUP($A475,Rooke_Full_Seaosn[[Name]:[WHIP]], 13, FALSE),Rooke_Full_Seaosn[HR/9],1)</f>
        <v>452</v>
      </c>
      <c r="O475" s="5">
        <f>_xlfn.RANK.EQ(VLOOKUP($A475,Rooke_Full_Seaosn[[Name]:[WHIP]], 14, FALSE),Rooke_Full_Seaosn[AVG],1)</f>
        <v>655</v>
      </c>
      <c r="P475" s="11">
        <f>_xlfn.RANK.EQ(VLOOKUP($A475,Rooke_Full_Seaosn[[Name]:[WHIP]], 15, FALSE),Rooke_Full_Seaosn[BABIP],1)</f>
        <v>225</v>
      </c>
      <c r="Q475" s="5">
        <f>_xlfn.RANK.EQ(VLOOKUP($A475,Rooke_Full_Seaosn[[Name]:[WHIP]], 16, FALSE),Rooke_Full_Seaosn[ERA],1)</f>
        <v>66</v>
      </c>
      <c r="R475" s="11">
        <f>_xlfn.RANK.EQ(VLOOKUP($A475,Rooke_Full_Seaosn[[Name]:[WHIP]], 17, FALSE),Rooke_Full_Seaosn[FIP],1)</f>
        <v>621</v>
      </c>
      <c r="S475" s="5">
        <f>_xlfn.RANK.EQ(VLOOKUP($A475,Rooke_Full_Seaosn[[Name]:[WHIP]], 18,FALSE),Rooke_Full_Seaosn[WAR],0)</f>
        <v>819</v>
      </c>
      <c r="T475" s="5">
        <f>_xlfn.RANK.EQ(VLOOKUP($A475,Rooke_Full_Seaosn[[Name]:[WHIP]], 19, FALSE),Rooke_Full_Seaosn[WAR/162],0)</f>
        <v>632</v>
      </c>
      <c r="U475" s="5">
        <f>_xlfn.RANK.EQ(VLOOKUP($A475,Rooke_Full_Seaosn[[Name]:[WHIP]], 20, FALSE),Rooke_Full_Seaosn[WHIP],1)</f>
        <v>324</v>
      </c>
      <c r="V4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473.31822368800493</v>
      </c>
    </row>
    <row r="476" spans="1:22" x14ac:dyDescent="0.45">
      <c r="A476" s="11" t="s">
        <v>932</v>
      </c>
      <c r="B476" s="11">
        <v>1955</v>
      </c>
      <c r="C476" s="11" t="str">
        <f>VLOOKUP(Table10[[#This Row],[Name]], Rooke_Full_Seaosn[[Name]:[Team]], 2, FALSE)</f>
        <v>BOS</v>
      </c>
      <c r="D476" s="11">
        <v>18</v>
      </c>
      <c r="E476" s="11">
        <v>18</v>
      </c>
      <c r="F476" s="12">
        <v>1</v>
      </c>
      <c r="G476" s="5">
        <f>_xlfn.RANK.EQ(VLOOKUP($A476,Rooke_Full_Seaosn[[Name]:[WHIP]], 6, FALSE),Rooke_Full_Seaosn[W],0)</f>
        <v>401</v>
      </c>
      <c r="H476" s="5">
        <f>_xlfn.RANK.EQ(VLOOKUP($A476,Rooke_Full_Seaosn[[Name]:[WHIP]], 7, FALSE),Rooke_Full_Seaosn[L],1)</f>
        <v>885</v>
      </c>
      <c r="I476" s="11">
        <f>_xlfn.RANK.EQ(VLOOKUP($A476,Rooke_Full_Seaosn[[Name]:[WHIP]], 8, FALSE),Rooke_Full_Seaosn[SV],0)</f>
        <v>94</v>
      </c>
      <c r="J476" s="11">
        <f>_xlfn.RANK.EQ(VLOOKUP($A476,Rooke_Full_Seaosn[[Name]:[WHIP]], 9, FALSE),Rooke_Full_Seaosn[IP],0)</f>
        <v>484</v>
      </c>
      <c r="K476" s="5">
        <f>_xlfn.RANK.EQ(VLOOKUP($A476,Rooke_Full_Seaosn[[Name]:[WHIP]], 10, FALSE),Rooke_Full_Seaosn[SO],0)</f>
        <v>824</v>
      </c>
      <c r="L476" s="5">
        <f>_xlfn.RANK.EQ(VLOOKUP($A476,Rooke_Full_Seaosn[[Name]:[WHIP]], 11, FALSE),Rooke_Full_Seaosn[K/9],0)</f>
        <v>1344</v>
      </c>
      <c r="M476" s="5">
        <f>_xlfn.RANK.EQ(VLOOKUP($A476,Rooke_Full_Seaosn[[Name]:[WHIP]], 12, FALSE),Rooke_Full_Seaosn[BB/9],1)</f>
        <v>648</v>
      </c>
      <c r="N476" s="11">
        <f>_xlfn.RANK.EQ(VLOOKUP($A476,Rooke_Full_Seaosn[[Name]:[WHIP]], 13, FALSE),Rooke_Full_Seaosn[HR/9],1)</f>
        <v>675</v>
      </c>
      <c r="O476" s="5">
        <f>_xlfn.RANK.EQ(VLOOKUP($A476,Rooke_Full_Seaosn[[Name]:[WHIP]], 14, FALSE),Rooke_Full_Seaosn[AVG],1)</f>
        <v>249</v>
      </c>
      <c r="P476" s="11">
        <f>_xlfn.RANK.EQ(VLOOKUP($A476,Rooke_Full_Seaosn[[Name]:[WHIP]], 15, FALSE),Rooke_Full_Seaosn[BABIP],1)</f>
        <v>82</v>
      </c>
      <c r="Q476" s="5">
        <f>_xlfn.RANK.EQ(VLOOKUP($A476,Rooke_Full_Seaosn[[Name]:[WHIP]], 16, FALSE),Rooke_Full_Seaosn[ERA],1)</f>
        <v>235</v>
      </c>
      <c r="R476" s="11">
        <f>_xlfn.RANK.EQ(VLOOKUP($A476,Rooke_Full_Seaosn[[Name]:[WHIP]], 17, FALSE),Rooke_Full_Seaosn[FIP],1)</f>
        <v>479</v>
      </c>
      <c r="S476" s="5">
        <f>_xlfn.RANK.EQ(VLOOKUP($A476,Rooke_Full_Seaosn[[Name]:[WHIP]], 18,FALSE),Rooke_Full_Seaosn[WAR],0)</f>
        <v>309</v>
      </c>
      <c r="T476" s="5">
        <f>_xlfn.RANK.EQ(VLOOKUP($A476,Rooke_Full_Seaosn[[Name]:[WHIP]], 19, FALSE),Rooke_Full_Seaosn[WAR/162],0)</f>
        <v>559</v>
      </c>
      <c r="U476" s="5">
        <f>_xlfn.RANK.EQ(VLOOKUP($A476,Rooke_Full_Seaosn[[Name]:[WHIP]], 20, FALSE),Rooke_Full_Seaosn[WHIP],1)</f>
        <v>221</v>
      </c>
      <c r="V4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473.69836964780802</v>
      </c>
    </row>
    <row r="477" spans="1:22" x14ac:dyDescent="0.45">
      <c r="A477" s="11" t="s">
        <v>1200</v>
      </c>
      <c r="B477" s="11">
        <v>2005</v>
      </c>
      <c r="C477" s="11" t="str">
        <f>VLOOKUP(Table10[[#This Row],[Name]], Rooke_Full_Seaosn[[Name]:[Team]], 2, FALSE)</f>
        <v>TOR</v>
      </c>
      <c r="D477" s="11">
        <v>18</v>
      </c>
      <c r="E477" s="11">
        <v>10</v>
      </c>
      <c r="F477" s="12">
        <v>0.55555555555555558</v>
      </c>
      <c r="G477" s="5">
        <f>_xlfn.RANK.EQ(VLOOKUP($A477,Rooke_Full_Seaosn[[Name]:[WHIP]], 6, FALSE),Rooke_Full_Seaosn[W],0)</f>
        <v>123</v>
      </c>
      <c r="H477" s="5">
        <f>_xlfn.RANK.EQ(VLOOKUP($A477,Rooke_Full_Seaosn[[Name]:[WHIP]], 7, FALSE),Rooke_Full_Seaosn[L],1)</f>
        <v>1209</v>
      </c>
      <c r="I477" s="11">
        <f>_xlfn.RANK.EQ(VLOOKUP($A477,Rooke_Full_Seaosn[[Name]:[WHIP]], 8, FALSE),Rooke_Full_Seaosn[SV],0)</f>
        <v>225</v>
      </c>
      <c r="J477" s="11">
        <f>_xlfn.RANK.EQ(VLOOKUP($A477,Rooke_Full_Seaosn[[Name]:[WHIP]], 9, FALSE),Rooke_Full_Seaosn[IP],0)</f>
        <v>146</v>
      </c>
      <c r="K477" s="5">
        <f>_xlfn.RANK.EQ(VLOOKUP($A477,Rooke_Full_Seaosn[[Name]:[WHIP]], 10, FALSE),Rooke_Full_Seaosn[SO],0)</f>
        <v>191</v>
      </c>
      <c r="L477" s="5">
        <f>_xlfn.RANK.EQ(VLOOKUP($A477,Rooke_Full_Seaosn[[Name]:[WHIP]], 11, FALSE),Rooke_Full_Seaosn[K/9],0)</f>
        <v>857</v>
      </c>
      <c r="M477" s="5">
        <f>_xlfn.RANK.EQ(VLOOKUP($A477,Rooke_Full_Seaosn[[Name]:[WHIP]], 12, FALSE),Rooke_Full_Seaosn[BB/9],1)</f>
        <v>672</v>
      </c>
      <c r="N477" s="11">
        <f>_xlfn.RANK.EQ(VLOOKUP($A477,Rooke_Full_Seaosn[[Name]:[WHIP]], 13, FALSE),Rooke_Full_Seaosn[HR/9],1)</f>
        <v>871</v>
      </c>
      <c r="O477" s="5">
        <f>_xlfn.RANK.EQ(VLOOKUP($A477,Rooke_Full_Seaosn[[Name]:[WHIP]], 14, FALSE),Rooke_Full_Seaosn[AVG],1)</f>
        <v>1091</v>
      </c>
      <c r="P477" s="11">
        <f>_xlfn.RANK.EQ(VLOOKUP($A477,Rooke_Full_Seaosn[[Name]:[WHIP]], 15, FALSE),Rooke_Full_Seaosn[BABIP],1)</f>
        <v>1094</v>
      </c>
      <c r="Q477" s="5">
        <f>_xlfn.RANK.EQ(VLOOKUP($A477,Rooke_Full_Seaosn[[Name]:[WHIP]], 16, FALSE),Rooke_Full_Seaosn[ERA],1)</f>
        <v>578</v>
      </c>
      <c r="R477" s="11">
        <f>_xlfn.RANK.EQ(VLOOKUP($A477,Rooke_Full_Seaosn[[Name]:[WHIP]], 17, FALSE),Rooke_Full_Seaosn[FIP],1)</f>
        <v>859</v>
      </c>
      <c r="S477" s="5">
        <f>_xlfn.RANK.EQ(VLOOKUP($A477,Rooke_Full_Seaosn[[Name]:[WHIP]], 18,FALSE),Rooke_Full_Seaosn[WAR],0)</f>
        <v>152</v>
      </c>
      <c r="T477" s="5">
        <f>_xlfn.RANK.EQ(VLOOKUP($A477,Rooke_Full_Seaosn[[Name]:[WHIP]], 19, FALSE),Rooke_Full_Seaosn[WAR/162],0)</f>
        <v>436</v>
      </c>
      <c r="U477" s="5">
        <f>_xlfn.RANK.EQ(VLOOKUP($A477,Rooke_Full_Seaosn[[Name]:[WHIP]], 20, FALSE),Rooke_Full_Seaosn[WHIP],1)</f>
        <v>858</v>
      </c>
      <c r="V4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475.14753753058926</v>
      </c>
    </row>
    <row r="478" spans="1:22" x14ac:dyDescent="0.45">
      <c r="A478" s="11" t="s">
        <v>1235</v>
      </c>
      <c r="B478" s="11">
        <v>1992</v>
      </c>
      <c r="C478" s="11" t="str">
        <f>VLOOKUP(Table10[[#This Row],[Name]], Rooke_Full_Seaosn[[Name]:[Team]], 2, FALSE)</f>
        <v>STL</v>
      </c>
      <c r="D478" s="11">
        <v>27</v>
      </c>
      <c r="E478" s="11">
        <v>27</v>
      </c>
      <c r="F478" s="12">
        <v>1</v>
      </c>
      <c r="G478" s="5">
        <f>_xlfn.RANK.EQ(VLOOKUP($A478,Rooke_Full_Seaosn[[Name]:[WHIP]], 6, FALSE),Rooke_Full_Seaosn[W],0)</f>
        <v>320</v>
      </c>
      <c r="H478" s="5">
        <f>_xlfn.RANK.EQ(VLOOKUP($A478,Rooke_Full_Seaosn[[Name]:[WHIP]], 7, FALSE),Rooke_Full_Seaosn[L],1)</f>
        <v>1060</v>
      </c>
      <c r="I478" s="11">
        <f>_xlfn.RANK.EQ(VLOOKUP($A478,Rooke_Full_Seaosn[[Name]:[WHIP]], 8, FALSE),Rooke_Full_Seaosn[SV],0)</f>
        <v>225</v>
      </c>
      <c r="J478" s="11">
        <f>_xlfn.RANK.EQ(VLOOKUP($A478,Rooke_Full_Seaosn[[Name]:[WHIP]], 9, FALSE),Rooke_Full_Seaosn[IP],0)</f>
        <v>338</v>
      </c>
      <c r="K478" s="5">
        <f>_xlfn.RANK.EQ(VLOOKUP($A478,Rooke_Full_Seaosn[[Name]:[WHIP]], 10, FALSE),Rooke_Full_Seaosn[SO],0)</f>
        <v>345</v>
      </c>
      <c r="L478" s="5">
        <f>_xlfn.RANK.EQ(VLOOKUP($A478,Rooke_Full_Seaosn[[Name]:[WHIP]], 11, FALSE),Rooke_Full_Seaosn[K/9],0)</f>
        <v>901</v>
      </c>
      <c r="M478" s="5">
        <f>_xlfn.RANK.EQ(VLOOKUP($A478,Rooke_Full_Seaosn[[Name]:[WHIP]], 12, FALSE),Rooke_Full_Seaosn[BB/9],1)</f>
        <v>97</v>
      </c>
      <c r="N478" s="11">
        <f>_xlfn.RANK.EQ(VLOOKUP($A478,Rooke_Full_Seaosn[[Name]:[WHIP]], 13, FALSE),Rooke_Full_Seaosn[HR/9],1)</f>
        <v>673</v>
      </c>
      <c r="O478" s="5">
        <f>_xlfn.RANK.EQ(VLOOKUP($A478,Rooke_Full_Seaosn[[Name]:[WHIP]], 14, FALSE),Rooke_Full_Seaosn[AVG],1)</f>
        <v>1155</v>
      </c>
      <c r="P478" s="11">
        <f>_xlfn.RANK.EQ(VLOOKUP($A478,Rooke_Full_Seaosn[[Name]:[WHIP]], 15, FALSE),Rooke_Full_Seaosn[BABIP],1)</f>
        <v>1190</v>
      </c>
      <c r="Q478" s="5">
        <f>_xlfn.RANK.EQ(VLOOKUP($A478,Rooke_Full_Seaosn[[Name]:[WHIP]], 16, FALSE),Rooke_Full_Seaosn[ERA],1)</f>
        <v>623</v>
      </c>
      <c r="R478" s="11">
        <f>_xlfn.RANK.EQ(VLOOKUP($A478,Rooke_Full_Seaosn[[Name]:[WHIP]], 17, FALSE),Rooke_Full_Seaosn[FIP],1)</f>
        <v>209</v>
      </c>
      <c r="S478" s="5">
        <f>_xlfn.RANK.EQ(VLOOKUP($A478,Rooke_Full_Seaosn[[Name]:[WHIP]], 18,FALSE),Rooke_Full_Seaosn[WAR],0)</f>
        <v>288</v>
      </c>
      <c r="T478" s="5">
        <f>_xlfn.RANK.EQ(VLOOKUP($A478,Rooke_Full_Seaosn[[Name]:[WHIP]], 19, FALSE),Rooke_Full_Seaosn[WAR/162],0)</f>
        <v>515</v>
      </c>
      <c r="U478" s="5">
        <f>_xlfn.RANK.EQ(VLOOKUP($A478,Rooke_Full_Seaosn[[Name]:[WHIP]], 20, FALSE),Rooke_Full_Seaosn[WHIP],1)</f>
        <v>538</v>
      </c>
      <c r="V4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475.20647408637893</v>
      </c>
    </row>
    <row r="479" spans="1:22" x14ac:dyDescent="0.45">
      <c r="A479" s="11" t="s">
        <v>1106</v>
      </c>
      <c r="B479" s="11">
        <v>2013</v>
      </c>
      <c r="C479" s="11" t="str">
        <f>VLOOKUP(Table10[[#This Row],[Name]], Rooke_Full_Seaosn[[Name]:[Team]], 2, FALSE)</f>
        <v>ATL</v>
      </c>
      <c r="D479" s="11">
        <v>13</v>
      </c>
      <c r="E479" s="11">
        <v>13</v>
      </c>
      <c r="F479" s="12">
        <v>1</v>
      </c>
      <c r="G479" s="5">
        <f>_xlfn.RANK.EQ(VLOOKUP($A479,Rooke_Full_Seaosn[[Name]:[WHIP]], 6, FALSE),Rooke_Full_Seaosn[W],0)</f>
        <v>1282</v>
      </c>
      <c r="H479" s="5">
        <f>_xlfn.RANK.EQ(VLOOKUP($A479,Rooke_Full_Seaosn[[Name]:[WHIP]], 7, FALSE),Rooke_Full_Seaosn[L],1)</f>
        <v>45</v>
      </c>
      <c r="I479" s="11">
        <f>_xlfn.RANK.EQ(VLOOKUP($A479,Rooke_Full_Seaosn[[Name]:[WHIP]], 8, FALSE),Rooke_Full_Seaosn[SV],0)</f>
        <v>225</v>
      </c>
      <c r="J479" s="11">
        <f>_xlfn.RANK.EQ(VLOOKUP($A479,Rooke_Full_Seaosn[[Name]:[WHIP]], 9, FALSE),Rooke_Full_Seaosn[IP],0)</f>
        <v>1480</v>
      </c>
      <c r="K479" s="5">
        <f>_xlfn.RANK.EQ(VLOOKUP($A479,Rooke_Full_Seaosn[[Name]:[WHIP]], 10, FALSE),Rooke_Full_Seaosn[SO],0)</f>
        <v>941</v>
      </c>
      <c r="L479" s="5">
        <f>_xlfn.RANK.EQ(VLOOKUP($A479,Rooke_Full_Seaosn[[Name]:[WHIP]], 11, FALSE),Rooke_Full_Seaosn[K/9],0)</f>
        <v>134</v>
      </c>
      <c r="M479" s="5">
        <f>_xlfn.RANK.EQ(VLOOKUP($A479,Rooke_Full_Seaosn[[Name]:[WHIP]], 12, FALSE),Rooke_Full_Seaosn[BB/9],1)</f>
        <v>969</v>
      </c>
      <c r="N479" s="11">
        <f>_xlfn.RANK.EQ(VLOOKUP($A479,Rooke_Full_Seaosn[[Name]:[WHIP]], 13, FALSE),Rooke_Full_Seaosn[HR/9],1)</f>
        <v>334</v>
      </c>
      <c r="O479" s="5">
        <f>_xlfn.RANK.EQ(VLOOKUP($A479,Rooke_Full_Seaosn[[Name]:[WHIP]], 14, FALSE),Rooke_Full_Seaosn[AVG],1)</f>
        <v>1041</v>
      </c>
      <c r="P479" s="11">
        <f>_xlfn.RANK.EQ(VLOOKUP($A479,Rooke_Full_Seaosn[[Name]:[WHIP]], 15, FALSE),Rooke_Full_Seaosn[BABIP],1)</f>
        <v>1618</v>
      </c>
      <c r="Q479" s="5">
        <f>_xlfn.RANK.EQ(VLOOKUP($A479,Rooke_Full_Seaosn[[Name]:[WHIP]], 16, FALSE),Rooke_Full_Seaosn[ERA],1)</f>
        <v>463</v>
      </c>
      <c r="R479" s="11">
        <f>_xlfn.RANK.EQ(VLOOKUP($A479,Rooke_Full_Seaosn[[Name]:[WHIP]], 17, FALSE),Rooke_Full_Seaosn[FIP],1)</f>
        <v>84</v>
      </c>
      <c r="S479" s="5">
        <f>_xlfn.RANK.EQ(VLOOKUP($A479,Rooke_Full_Seaosn[[Name]:[WHIP]], 18,FALSE),Rooke_Full_Seaosn[WAR],0)</f>
        <v>748</v>
      </c>
      <c r="T479" s="5">
        <f>_xlfn.RANK.EQ(VLOOKUP($A479,Rooke_Full_Seaosn[[Name]:[WHIP]], 19, FALSE),Rooke_Full_Seaosn[WAR/162],0)</f>
        <v>226</v>
      </c>
      <c r="U479" s="5">
        <f>_xlfn.RANK.EQ(VLOOKUP($A479,Rooke_Full_Seaosn[[Name]:[WHIP]], 20, FALSE),Rooke_Full_Seaosn[WHIP],1)</f>
        <v>1028</v>
      </c>
      <c r="V4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475.46150530588079</v>
      </c>
    </row>
    <row r="480" spans="1:22" x14ac:dyDescent="0.45">
      <c r="A480" s="11" t="s">
        <v>1405</v>
      </c>
      <c r="B480" s="11">
        <v>1995</v>
      </c>
      <c r="C480" s="11" t="str">
        <f>VLOOKUP(Table10[[#This Row],[Name]], Rooke_Full_Seaosn[[Name]:[Team]], 2, FALSE)</f>
        <v>NYY</v>
      </c>
      <c r="D480" s="11">
        <v>10</v>
      </c>
      <c r="E480" s="11">
        <v>10</v>
      </c>
      <c r="F480" s="12">
        <v>1</v>
      </c>
      <c r="G480" s="5">
        <f>_xlfn.RANK.EQ(VLOOKUP($A480,Rooke_Full_Seaosn[[Name]:[WHIP]], 6, FALSE),Rooke_Full_Seaosn[W],0)</f>
        <v>174</v>
      </c>
      <c r="H480" s="5">
        <f>_xlfn.RANK.EQ(VLOOKUP($A480,Rooke_Full_Seaosn[[Name]:[WHIP]], 7, FALSE),Rooke_Full_Seaosn[L],1)</f>
        <v>1209</v>
      </c>
      <c r="I480" s="11">
        <f>_xlfn.RANK.EQ(VLOOKUP($A480,Rooke_Full_Seaosn[[Name]:[WHIP]], 8, FALSE),Rooke_Full_Seaosn[SV],0)</f>
        <v>225</v>
      </c>
      <c r="J480" s="11">
        <f>_xlfn.RANK.EQ(VLOOKUP($A480,Rooke_Full_Seaosn[[Name]:[WHIP]], 9, FALSE),Rooke_Full_Seaosn[IP],0)</f>
        <v>341</v>
      </c>
      <c r="K480" s="5">
        <f>_xlfn.RANK.EQ(VLOOKUP($A480,Rooke_Full_Seaosn[[Name]:[WHIP]], 10, FALSE),Rooke_Full_Seaosn[SO],0)</f>
        <v>261</v>
      </c>
      <c r="L480" s="5">
        <f>_xlfn.RANK.EQ(VLOOKUP($A480,Rooke_Full_Seaosn[[Name]:[WHIP]], 11, FALSE),Rooke_Full_Seaosn[K/9],0)</f>
        <v>694</v>
      </c>
      <c r="M480" s="5">
        <f>_xlfn.RANK.EQ(VLOOKUP($A480,Rooke_Full_Seaosn[[Name]:[WHIP]], 12, FALSE),Rooke_Full_Seaosn[BB/9],1)</f>
        <v>822</v>
      </c>
      <c r="N480" s="11">
        <f>_xlfn.RANK.EQ(VLOOKUP($A480,Rooke_Full_Seaosn[[Name]:[WHIP]], 13, FALSE),Rooke_Full_Seaosn[HR/9],1)</f>
        <v>759</v>
      </c>
      <c r="O480" s="5">
        <f>_xlfn.RANK.EQ(VLOOKUP($A480,Rooke_Full_Seaosn[[Name]:[WHIP]], 14, FALSE),Rooke_Full_Seaosn[AVG],1)</f>
        <v>1066</v>
      </c>
      <c r="P480" s="11">
        <f>_xlfn.RANK.EQ(VLOOKUP($A480,Rooke_Full_Seaosn[[Name]:[WHIP]], 15, FALSE),Rooke_Full_Seaosn[BABIP],1)</f>
        <v>1205</v>
      </c>
      <c r="Q480" s="5">
        <f>_xlfn.RANK.EQ(VLOOKUP($A480,Rooke_Full_Seaosn[[Name]:[WHIP]], 16, FALSE),Rooke_Full_Seaosn[ERA],1)</f>
        <v>834</v>
      </c>
      <c r="R480" s="11">
        <f>_xlfn.RANK.EQ(VLOOKUP($A480,Rooke_Full_Seaosn[[Name]:[WHIP]], 17, FALSE),Rooke_Full_Seaosn[FIP],1)</f>
        <v>733</v>
      </c>
      <c r="S480" s="5">
        <f>_xlfn.RANK.EQ(VLOOKUP($A480,Rooke_Full_Seaosn[[Name]:[WHIP]], 18,FALSE),Rooke_Full_Seaosn[WAR],0)</f>
        <v>135</v>
      </c>
      <c r="T480" s="5">
        <f>_xlfn.RANK.EQ(VLOOKUP($A480,Rooke_Full_Seaosn[[Name]:[WHIP]], 19, FALSE),Rooke_Full_Seaosn[WAR/162],0)</f>
        <v>177</v>
      </c>
      <c r="U480" s="5">
        <f>_xlfn.RANK.EQ(VLOOKUP($A480,Rooke_Full_Seaosn[[Name]:[WHIP]], 20, FALSE),Rooke_Full_Seaosn[WHIP],1)</f>
        <v>889</v>
      </c>
      <c r="V4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475.55192013409709</v>
      </c>
    </row>
    <row r="481" spans="1:22" x14ac:dyDescent="0.45">
      <c r="A481" s="11" t="s">
        <v>1423</v>
      </c>
      <c r="B481" s="11">
        <v>2005</v>
      </c>
      <c r="C481" s="11" t="str">
        <f>VLOOKUP(Table10[[#This Row],[Name]], Rooke_Full_Seaosn[[Name]:[Team]], 2, FALSE)</f>
        <v>CHW</v>
      </c>
      <c r="D481" s="11">
        <v>19</v>
      </c>
      <c r="E481" s="11">
        <v>10</v>
      </c>
      <c r="F481" s="12">
        <v>0.52631578947368418</v>
      </c>
      <c r="G481" s="5">
        <f>_xlfn.RANK.EQ(VLOOKUP($A481,Rooke_Full_Seaosn[[Name]:[WHIP]], 6, FALSE),Rooke_Full_Seaosn[W],0)</f>
        <v>1282</v>
      </c>
      <c r="H481" s="5">
        <f>_xlfn.RANK.EQ(VLOOKUP($A481,Rooke_Full_Seaosn[[Name]:[WHIP]], 7, FALSE),Rooke_Full_Seaosn[L],1)</f>
        <v>45</v>
      </c>
      <c r="I481" s="11">
        <f>_xlfn.RANK.EQ(VLOOKUP($A481,Rooke_Full_Seaosn[[Name]:[WHIP]], 8, FALSE),Rooke_Full_Seaosn[SV],0)</f>
        <v>225</v>
      </c>
      <c r="J481" s="11">
        <f>_xlfn.RANK.EQ(VLOOKUP($A481,Rooke_Full_Seaosn[[Name]:[WHIP]], 9, FALSE),Rooke_Full_Seaosn[IP],0)</f>
        <v>1443</v>
      </c>
      <c r="K481" s="5">
        <f>_xlfn.RANK.EQ(VLOOKUP($A481,Rooke_Full_Seaosn[[Name]:[WHIP]], 10, FALSE),Rooke_Full_Seaosn[SO],0)</f>
        <v>1278</v>
      </c>
      <c r="L481" s="5">
        <f>_xlfn.RANK.EQ(VLOOKUP($A481,Rooke_Full_Seaosn[[Name]:[WHIP]], 11, FALSE),Rooke_Full_Seaosn[K/9],0)</f>
        <v>643</v>
      </c>
      <c r="M481" s="5">
        <f>_xlfn.RANK.EQ(VLOOKUP($A481,Rooke_Full_Seaosn[[Name]:[WHIP]], 12, FALSE),Rooke_Full_Seaosn[BB/9],1)</f>
        <v>161</v>
      </c>
      <c r="N481" s="11">
        <f>_xlfn.RANK.EQ(VLOOKUP($A481,Rooke_Full_Seaosn[[Name]:[WHIP]], 13, FALSE),Rooke_Full_Seaosn[HR/9],1)</f>
        <v>1564</v>
      </c>
      <c r="O481" s="5">
        <f>_xlfn.RANK.EQ(VLOOKUP($A481,Rooke_Full_Seaosn[[Name]:[WHIP]], 14, FALSE),Rooke_Full_Seaosn[AVG],1)</f>
        <v>474</v>
      </c>
      <c r="P481" s="11">
        <f>_xlfn.RANK.EQ(VLOOKUP($A481,Rooke_Full_Seaosn[[Name]:[WHIP]], 15, FALSE),Rooke_Full_Seaosn[BABIP],1)</f>
        <v>159</v>
      </c>
      <c r="Q481" s="5">
        <f>_xlfn.RANK.EQ(VLOOKUP($A481,Rooke_Full_Seaosn[[Name]:[WHIP]], 16, FALSE),Rooke_Full_Seaosn[ERA],1)</f>
        <v>859</v>
      </c>
      <c r="R481" s="11">
        <f>_xlfn.RANK.EQ(VLOOKUP($A481,Rooke_Full_Seaosn[[Name]:[WHIP]], 17, FALSE),Rooke_Full_Seaosn[FIP],1)</f>
        <v>1341</v>
      </c>
      <c r="S481" s="5">
        <f>_xlfn.RANK.EQ(VLOOKUP($A481,Rooke_Full_Seaosn[[Name]:[WHIP]], 18,FALSE),Rooke_Full_Seaosn[WAR],0)</f>
        <v>1229</v>
      </c>
      <c r="T481" s="5">
        <f>_xlfn.RANK.EQ(VLOOKUP($A481,Rooke_Full_Seaosn[[Name]:[WHIP]], 19, FALSE),Rooke_Full_Seaosn[WAR/162],0)</f>
        <v>935</v>
      </c>
      <c r="U481" s="5">
        <f>_xlfn.RANK.EQ(VLOOKUP($A481,Rooke_Full_Seaosn[[Name]:[WHIP]], 20, FALSE),Rooke_Full_Seaosn[WHIP],1)</f>
        <v>173</v>
      </c>
      <c r="V4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477.62267257590355</v>
      </c>
    </row>
    <row r="482" spans="1:22" x14ac:dyDescent="0.45">
      <c r="A482" s="11" t="s">
        <v>726</v>
      </c>
      <c r="B482" s="11">
        <v>1974</v>
      </c>
      <c r="C482" s="11" t="str">
        <f>VLOOKUP(Table10[[#This Row],[Name]], Rooke_Full_Seaosn[[Name]:[Team]], 2, FALSE)</f>
        <v>MON</v>
      </c>
      <c r="D482" s="11">
        <v>12</v>
      </c>
      <c r="E482" s="11">
        <v>8</v>
      </c>
      <c r="F482" s="12">
        <v>0.66666666666666663</v>
      </c>
      <c r="G482" s="5">
        <f>_xlfn.RANK.EQ(VLOOKUP($A482,Rooke_Full_Seaosn[[Name]:[WHIP]], 6, FALSE),Rooke_Full_Seaosn[W],0)</f>
        <v>244</v>
      </c>
      <c r="H482" s="5">
        <f>_xlfn.RANK.EQ(VLOOKUP($A482,Rooke_Full_Seaosn[[Name]:[WHIP]], 7, FALSE),Rooke_Full_Seaosn[L],1)</f>
        <v>885</v>
      </c>
      <c r="I482" s="11">
        <f>_xlfn.RANK.EQ(VLOOKUP($A482,Rooke_Full_Seaosn[[Name]:[WHIP]], 8, FALSE),Rooke_Full_Seaosn[SV],0)</f>
        <v>225</v>
      </c>
      <c r="J482" s="11">
        <f>_xlfn.RANK.EQ(VLOOKUP($A482,Rooke_Full_Seaosn[[Name]:[WHIP]], 9, FALSE),Rooke_Full_Seaosn[IP],0)</f>
        <v>474</v>
      </c>
      <c r="K482" s="5">
        <f>_xlfn.RANK.EQ(VLOOKUP($A482,Rooke_Full_Seaosn[[Name]:[WHIP]], 10, FALSE),Rooke_Full_Seaosn[SO],0)</f>
        <v>566</v>
      </c>
      <c r="L482" s="5">
        <f>_xlfn.RANK.EQ(VLOOKUP($A482,Rooke_Full_Seaosn[[Name]:[WHIP]], 11, FALSE),Rooke_Full_Seaosn[K/9],0)</f>
        <v>1071</v>
      </c>
      <c r="M482" s="5">
        <f>_xlfn.RANK.EQ(VLOOKUP($A482,Rooke_Full_Seaosn[[Name]:[WHIP]], 12, FALSE),Rooke_Full_Seaosn[BB/9],1)</f>
        <v>1369</v>
      </c>
      <c r="N482" s="11">
        <f>_xlfn.RANK.EQ(VLOOKUP($A482,Rooke_Full_Seaosn[[Name]:[WHIP]], 13, FALSE),Rooke_Full_Seaosn[HR/9],1)</f>
        <v>269</v>
      </c>
      <c r="O482" s="5">
        <f>_xlfn.RANK.EQ(VLOOKUP($A482,Rooke_Full_Seaosn[[Name]:[WHIP]], 14, FALSE),Rooke_Full_Seaosn[AVG],1)</f>
        <v>78</v>
      </c>
      <c r="P482" s="11">
        <f>_xlfn.RANK.EQ(VLOOKUP($A482,Rooke_Full_Seaosn[[Name]:[WHIP]], 15, FALSE),Rooke_Full_Seaosn[BABIP],1)</f>
        <v>52</v>
      </c>
      <c r="Q482" s="5">
        <f>_xlfn.RANK.EQ(VLOOKUP($A482,Rooke_Full_Seaosn[[Name]:[WHIP]], 16, FALSE),Rooke_Full_Seaosn[ERA],1)</f>
        <v>329</v>
      </c>
      <c r="R482" s="11">
        <f>_xlfn.RANK.EQ(VLOOKUP($A482,Rooke_Full_Seaosn[[Name]:[WHIP]], 17, FALSE),Rooke_Full_Seaosn[FIP],1)</f>
        <v>428</v>
      </c>
      <c r="S482" s="5">
        <f>_xlfn.RANK.EQ(VLOOKUP($A482,Rooke_Full_Seaosn[[Name]:[WHIP]], 18,FALSE),Rooke_Full_Seaosn[WAR],0)</f>
        <v>531</v>
      </c>
      <c r="T482" s="5">
        <f>_xlfn.RANK.EQ(VLOOKUP($A482,Rooke_Full_Seaosn[[Name]:[WHIP]], 19, FALSE),Rooke_Full_Seaosn[WAR/162],0)</f>
        <v>603</v>
      </c>
      <c r="U482" s="5">
        <f>_xlfn.RANK.EQ(VLOOKUP($A482,Rooke_Full_Seaosn[[Name]:[WHIP]], 20, FALSE),Rooke_Full_Seaosn[WHIP],1)</f>
        <v>436</v>
      </c>
      <c r="V4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479.46082356288616</v>
      </c>
    </row>
    <row r="483" spans="1:22" x14ac:dyDescent="0.45">
      <c r="A483" s="11" t="s">
        <v>982</v>
      </c>
      <c r="B483" s="11">
        <v>2017</v>
      </c>
      <c r="C483" s="11" t="str">
        <f>VLOOKUP(Table10[[#This Row],[Name]], Rooke_Full_Seaosn[[Name]:[Team]], 2, FALSE)</f>
        <v>OAK</v>
      </c>
      <c r="D483" s="11">
        <v>25</v>
      </c>
      <c r="E483" s="11">
        <v>25</v>
      </c>
      <c r="F483" s="12">
        <v>1</v>
      </c>
      <c r="G483" s="5">
        <f>_xlfn.RANK.EQ(VLOOKUP($A483,Rooke_Full_Seaosn[[Name]:[WHIP]], 6, FALSE),Rooke_Full_Seaosn[W],0)</f>
        <v>1282</v>
      </c>
      <c r="H483" s="5">
        <f>_xlfn.RANK.EQ(VLOOKUP($A483,Rooke_Full_Seaosn[[Name]:[WHIP]], 7, FALSE),Rooke_Full_Seaosn[L],1)</f>
        <v>7</v>
      </c>
      <c r="I483" s="11">
        <f>_xlfn.RANK.EQ(VLOOKUP($A483,Rooke_Full_Seaosn[[Name]:[WHIP]], 8, FALSE),Rooke_Full_Seaosn[SV],0)</f>
        <v>225</v>
      </c>
      <c r="J483" s="11">
        <f>_xlfn.RANK.EQ(VLOOKUP($A483,Rooke_Full_Seaosn[[Name]:[WHIP]], 9, FALSE),Rooke_Full_Seaosn[IP],0)</f>
        <v>1434</v>
      </c>
      <c r="K483" s="5">
        <f>_xlfn.RANK.EQ(VLOOKUP($A483,Rooke_Full_Seaosn[[Name]:[WHIP]], 10, FALSE),Rooke_Full_Seaosn[SO],0)</f>
        <v>1623</v>
      </c>
      <c r="L483" s="5">
        <f>_xlfn.RANK.EQ(VLOOKUP($A483,Rooke_Full_Seaosn[[Name]:[WHIP]], 11, FALSE),Rooke_Full_Seaosn[K/9],0)</f>
        <v>1448</v>
      </c>
      <c r="M483" s="5">
        <f>_xlfn.RANK.EQ(VLOOKUP($A483,Rooke_Full_Seaosn[[Name]:[WHIP]], 12, FALSE),Rooke_Full_Seaosn[BB/9],1)</f>
        <v>279</v>
      </c>
      <c r="N483" s="11">
        <f>_xlfn.RANK.EQ(VLOOKUP($A483,Rooke_Full_Seaosn[[Name]:[WHIP]], 13, FALSE),Rooke_Full_Seaosn[HR/9],1)</f>
        <v>706</v>
      </c>
      <c r="O483" s="5">
        <f>_xlfn.RANK.EQ(VLOOKUP($A483,Rooke_Full_Seaosn[[Name]:[WHIP]], 14, FALSE),Rooke_Full_Seaosn[AVG],1)</f>
        <v>954</v>
      </c>
      <c r="P483" s="11">
        <f>_xlfn.RANK.EQ(VLOOKUP($A483,Rooke_Full_Seaosn[[Name]:[WHIP]], 15, FALSE),Rooke_Full_Seaosn[BABIP],1)</f>
        <v>610</v>
      </c>
      <c r="Q483" s="5">
        <f>_xlfn.RANK.EQ(VLOOKUP($A483,Rooke_Full_Seaosn[[Name]:[WHIP]], 16, FALSE),Rooke_Full_Seaosn[ERA],1)</f>
        <v>300</v>
      </c>
      <c r="R483" s="11">
        <f>_xlfn.RANK.EQ(VLOOKUP($A483,Rooke_Full_Seaosn[[Name]:[WHIP]], 17, FALSE),Rooke_Full_Seaosn[FIP],1)</f>
        <v>956</v>
      </c>
      <c r="S483" s="5">
        <f>_xlfn.RANK.EQ(VLOOKUP($A483,Rooke_Full_Seaosn[[Name]:[WHIP]], 18,FALSE),Rooke_Full_Seaosn[WAR],0)</f>
        <v>1166</v>
      </c>
      <c r="T483" s="5">
        <f>_xlfn.RANK.EQ(VLOOKUP($A483,Rooke_Full_Seaosn[[Name]:[WHIP]], 19, FALSE),Rooke_Full_Seaosn[WAR/162],0)</f>
        <v>783</v>
      </c>
      <c r="U483" s="5">
        <f>_xlfn.RANK.EQ(VLOOKUP($A483,Rooke_Full_Seaosn[[Name]:[WHIP]], 20, FALSE),Rooke_Full_Seaosn[WHIP],1)</f>
        <v>420</v>
      </c>
      <c r="V4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479.7396989292717</v>
      </c>
    </row>
    <row r="484" spans="1:22" x14ac:dyDescent="0.45">
      <c r="A484" s="11" t="s">
        <v>1324</v>
      </c>
      <c r="B484" s="11">
        <v>2017</v>
      </c>
      <c r="C484" s="11" t="str">
        <f>VLOOKUP(Table10[[#This Row],[Name]], Rooke_Full_Seaosn[[Name]:[Team]], 2, FALSE)</f>
        <v>PIT</v>
      </c>
      <c r="D484" s="11">
        <v>10</v>
      </c>
      <c r="E484" s="11">
        <v>7</v>
      </c>
      <c r="F484" s="12">
        <v>0.7</v>
      </c>
      <c r="G484" s="5">
        <f>_xlfn.RANK.EQ(VLOOKUP($A484,Rooke_Full_Seaosn[[Name]:[WHIP]], 6, FALSE),Rooke_Full_Seaosn[W],0)</f>
        <v>735</v>
      </c>
      <c r="H484" s="5">
        <f>_xlfn.RANK.EQ(VLOOKUP($A484,Rooke_Full_Seaosn[[Name]:[WHIP]], 7, FALSE),Rooke_Full_Seaosn[L],1)</f>
        <v>1060</v>
      </c>
      <c r="I484" s="11">
        <f>_xlfn.RANK.EQ(VLOOKUP($A484,Rooke_Full_Seaosn[[Name]:[WHIP]], 8, FALSE),Rooke_Full_Seaosn[SV],0)</f>
        <v>225</v>
      </c>
      <c r="J484" s="11">
        <f>_xlfn.RANK.EQ(VLOOKUP($A484,Rooke_Full_Seaosn[[Name]:[WHIP]], 9, FALSE),Rooke_Full_Seaosn[IP],0)</f>
        <v>527</v>
      </c>
      <c r="K484" s="5">
        <f>_xlfn.RANK.EQ(VLOOKUP($A484,Rooke_Full_Seaosn[[Name]:[WHIP]], 10, FALSE),Rooke_Full_Seaosn[SO],0)</f>
        <v>279</v>
      </c>
      <c r="L484" s="5">
        <f>_xlfn.RANK.EQ(VLOOKUP($A484,Rooke_Full_Seaosn[[Name]:[WHIP]], 11, FALSE),Rooke_Full_Seaosn[K/9],0)</f>
        <v>410</v>
      </c>
      <c r="M484" s="5">
        <f>_xlfn.RANK.EQ(VLOOKUP($A484,Rooke_Full_Seaosn[[Name]:[WHIP]], 12, FALSE),Rooke_Full_Seaosn[BB/9],1)</f>
        <v>555</v>
      </c>
      <c r="N484" s="11">
        <f>_xlfn.RANK.EQ(VLOOKUP($A484,Rooke_Full_Seaosn[[Name]:[WHIP]], 13, FALSE),Rooke_Full_Seaosn[HR/9],1)</f>
        <v>726</v>
      </c>
      <c r="O484" s="5">
        <f>_xlfn.RANK.EQ(VLOOKUP($A484,Rooke_Full_Seaosn[[Name]:[WHIP]], 14, FALSE),Rooke_Full_Seaosn[AVG],1)</f>
        <v>621</v>
      </c>
      <c r="P484" s="11">
        <f>_xlfn.RANK.EQ(VLOOKUP($A484,Rooke_Full_Seaosn[[Name]:[WHIP]], 15, FALSE),Rooke_Full_Seaosn[BABIP],1)</f>
        <v>996</v>
      </c>
      <c r="Q484" s="5">
        <f>_xlfn.RANK.EQ(VLOOKUP($A484,Rooke_Full_Seaosn[[Name]:[WHIP]], 16, FALSE),Rooke_Full_Seaosn[ERA],1)</f>
        <v>737</v>
      </c>
      <c r="R484" s="11">
        <f>_xlfn.RANK.EQ(VLOOKUP($A484,Rooke_Full_Seaosn[[Name]:[WHIP]], 17, FALSE),Rooke_Full_Seaosn[FIP],1)</f>
        <v>564</v>
      </c>
      <c r="S484" s="5">
        <f>_xlfn.RANK.EQ(VLOOKUP($A484,Rooke_Full_Seaosn[[Name]:[WHIP]], 18,FALSE),Rooke_Full_Seaosn[WAR],0)</f>
        <v>213</v>
      </c>
      <c r="T484" s="5">
        <f>_xlfn.RANK.EQ(VLOOKUP($A484,Rooke_Full_Seaosn[[Name]:[WHIP]], 19, FALSE),Rooke_Full_Seaosn[WAR/162],0)</f>
        <v>275</v>
      </c>
      <c r="U484" s="5">
        <f>_xlfn.RANK.EQ(VLOOKUP($A484,Rooke_Full_Seaosn[[Name]:[WHIP]], 20, FALSE),Rooke_Full_Seaosn[WHIP],1)</f>
        <v>490</v>
      </c>
      <c r="V4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480.03640127631627</v>
      </c>
    </row>
    <row r="485" spans="1:22" x14ac:dyDescent="0.45">
      <c r="A485" s="11" t="s">
        <v>1159</v>
      </c>
      <c r="B485" s="11">
        <v>1941</v>
      </c>
      <c r="C485" s="11" t="str">
        <f>VLOOKUP(Table10[[#This Row],[Name]], Rooke_Full_Seaosn[[Name]:[Team]], 2, FALSE)</f>
        <v>SLB</v>
      </c>
      <c r="D485" s="11">
        <v>14</v>
      </c>
      <c r="E485" s="11">
        <v>10</v>
      </c>
      <c r="F485" s="12">
        <v>0.7142857142857143</v>
      </c>
      <c r="G485" s="5">
        <f>_xlfn.RANK.EQ(VLOOKUP($A485,Rooke_Full_Seaosn[[Name]:[WHIP]], 6, FALSE),Rooke_Full_Seaosn[W],0)</f>
        <v>123</v>
      </c>
      <c r="H485" s="5">
        <f>_xlfn.RANK.EQ(VLOOKUP($A485,Rooke_Full_Seaosn[[Name]:[WHIP]], 7, FALSE),Rooke_Full_Seaosn[L],1)</f>
        <v>1209</v>
      </c>
      <c r="I485" s="11">
        <f>_xlfn.RANK.EQ(VLOOKUP($A485,Rooke_Full_Seaosn[[Name]:[WHIP]], 8, FALSE),Rooke_Full_Seaosn[SV],0)</f>
        <v>94</v>
      </c>
      <c r="J485" s="11">
        <f>_xlfn.RANK.EQ(VLOOKUP($A485,Rooke_Full_Seaosn[[Name]:[WHIP]], 9, FALSE),Rooke_Full_Seaosn[IP],0)</f>
        <v>107</v>
      </c>
      <c r="K485" s="5">
        <f>_xlfn.RANK.EQ(VLOOKUP($A485,Rooke_Full_Seaosn[[Name]:[WHIP]], 10, FALSE),Rooke_Full_Seaosn[SO],0)</f>
        <v>706</v>
      </c>
      <c r="L485" s="5">
        <f>_xlfn.RANK.EQ(VLOOKUP($A485,Rooke_Full_Seaosn[[Name]:[WHIP]], 11, FALSE),Rooke_Full_Seaosn[K/9],0)</f>
        <v>1561</v>
      </c>
      <c r="M485" s="5">
        <f>_xlfn.RANK.EQ(VLOOKUP($A485,Rooke_Full_Seaosn[[Name]:[WHIP]], 12, FALSE),Rooke_Full_Seaosn[BB/9],1)</f>
        <v>187</v>
      </c>
      <c r="N485" s="11">
        <f>_xlfn.RANK.EQ(VLOOKUP($A485,Rooke_Full_Seaosn[[Name]:[WHIP]], 13, FALSE),Rooke_Full_Seaosn[HR/9],1)</f>
        <v>687</v>
      </c>
      <c r="O485" s="5">
        <f>_xlfn.RANK.EQ(VLOOKUP($A485,Rooke_Full_Seaosn[[Name]:[WHIP]], 14, FALSE),Rooke_Full_Seaosn[AVG],1)</f>
        <v>968</v>
      </c>
      <c r="P485" s="11">
        <f>_xlfn.RANK.EQ(VLOOKUP($A485,Rooke_Full_Seaosn[[Name]:[WHIP]], 15, FALSE),Rooke_Full_Seaosn[BABIP],1)</f>
        <v>511</v>
      </c>
      <c r="Q485" s="5">
        <f>_xlfn.RANK.EQ(VLOOKUP($A485,Rooke_Full_Seaosn[[Name]:[WHIP]], 16, FALSE),Rooke_Full_Seaosn[ERA],1)</f>
        <v>530</v>
      </c>
      <c r="R485" s="11">
        <f>_xlfn.RANK.EQ(VLOOKUP($A485,Rooke_Full_Seaosn[[Name]:[WHIP]], 17, FALSE),Rooke_Full_Seaosn[FIP],1)</f>
        <v>605</v>
      </c>
      <c r="S485" s="5">
        <f>_xlfn.RANK.EQ(VLOOKUP($A485,Rooke_Full_Seaosn[[Name]:[WHIP]], 18,FALSE),Rooke_Full_Seaosn[WAR],0)</f>
        <v>168</v>
      </c>
      <c r="T485" s="5">
        <f>_xlfn.RANK.EQ(VLOOKUP($A485,Rooke_Full_Seaosn[[Name]:[WHIP]], 19, FALSE),Rooke_Full_Seaosn[WAR/162],0)</f>
        <v>533</v>
      </c>
      <c r="U485" s="5">
        <f>_xlfn.RANK.EQ(VLOOKUP($A485,Rooke_Full_Seaosn[[Name]:[WHIP]], 20, FALSE),Rooke_Full_Seaosn[WHIP],1)</f>
        <v>467</v>
      </c>
      <c r="V4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480.60526273758893</v>
      </c>
    </row>
    <row r="486" spans="1:22" x14ac:dyDescent="0.45">
      <c r="A486" s="11" t="s">
        <v>828</v>
      </c>
      <c r="B486" s="11">
        <v>1994</v>
      </c>
      <c r="C486" s="11" t="str">
        <f>VLOOKUP(Table10[[#This Row],[Name]], Rooke_Full_Seaosn[[Name]:[Team]], 2, FALSE)</f>
        <v>NYM</v>
      </c>
      <c r="D486" s="11">
        <v>16</v>
      </c>
      <c r="E486" s="11">
        <v>16</v>
      </c>
      <c r="F486" s="12">
        <v>1</v>
      </c>
      <c r="G486" s="5">
        <f>_xlfn.RANK.EQ(VLOOKUP($A486,Rooke_Full_Seaosn[[Name]:[WHIP]], 6, FALSE),Rooke_Full_Seaosn[W],0)</f>
        <v>1054</v>
      </c>
      <c r="H486" s="5">
        <f>_xlfn.RANK.EQ(VLOOKUP($A486,Rooke_Full_Seaosn[[Name]:[WHIP]], 7, FALSE),Rooke_Full_Seaosn[L],1)</f>
        <v>147</v>
      </c>
      <c r="I486" s="11">
        <f>_xlfn.RANK.EQ(VLOOKUP($A486,Rooke_Full_Seaosn[[Name]:[WHIP]], 8, FALSE),Rooke_Full_Seaosn[SV],0)</f>
        <v>225</v>
      </c>
      <c r="J486" s="11">
        <f>_xlfn.RANK.EQ(VLOOKUP($A486,Rooke_Full_Seaosn[[Name]:[WHIP]], 9, FALSE),Rooke_Full_Seaosn[IP],0)</f>
        <v>1517</v>
      </c>
      <c r="K486" s="5">
        <f>_xlfn.RANK.EQ(VLOOKUP($A486,Rooke_Full_Seaosn[[Name]:[WHIP]], 10, FALSE),Rooke_Full_Seaosn[SO],0)</f>
        <v>1484</v>
      </c>
      <c r="L486" s="5">
        <f>_xlfn.RANK.EQ(VLOOKUP($A486,Rooke_Full_Seaosn[[Name]:[WHIP]], 11, FALSE),Rooke_Full_Seaosn[K/9],0)</f>
        <v>973</v>
      </c>
      <c r="M486" s="5">
        <f>_xlfn.RANK.EQ(VLOOKUP($A486,Rooke_Full_Seaosn[[Name]:[WHIP]], 12, FALSE),Rooke_Full_Seaosn[BB/9],1)</f>
        <v>492</v>
      </c>
      <c r="N486" s="11">
        <f>_xlfn.RANK.EQ(VLOOKUP($A486,Rooke_Full_Seaosn[[Name]:[WHIP]], 13, FALSE),Rooke_Full_Seaosn[HR/9],1)</f>
        <v>351</v>
      </c>
      <c r="O486" s="5">
        <f>_xlfn.RANK.EQ(VLOOKUP($A486,Rooke_Full_Seaosn[[Name]:[WHIP]], 14, FALSE),Rooke_Full_Seaosn[AVG],1)</f>
        <v>974</v>
      </c>
      <c r="P486" s="11">
        <f>_xlfn.RANK.EQ(VLOOKUP($A486,Rooke_Full_Seaosn[[Name]:[WHIP]], 15, FALSE),Rooke_Full_Seaosn[BABIP],1)</f>
        <v>1115</v>
      </c>
      <c r="Q486" s="5">
        <f>_xlfn.RANK.EQ(VLOOKUP($A486,Rooke_Full_Seaosn[[Name]:[WHIP]], 16, FALSE),Rooke_Full_Seaosn[ERA],1)</f>
        <v>96</v>
      </c>
      <c r="R486" s="11">
        <f>_xlfn.RANK.EQ(VLOOKUP($A486,Rooke_Full_Seaosn[[Name]:[WHIP]], 17, FALSE),Rooke_Full_Seaosn[FIP],1)</f>
        <v>391</v>
      </c>
      <c r="S486" s="5">
        <f>_xlfn.RANK.EQ(VLOOKUP($A486,Rooke_Full_Seaosn[[Name]:[WHIP]], 18,FALSE),Rooke_Full_Seaosn[WAR],0)</f>
        <v>857</v>
      </c>
      <c r="T486" s="5">
        <f>_xlfn.RANK.EQ(VLOOKUP($A486,Rooke_Full_Seaosn[[Name]:[WHIP]], 19, FALSE),Rooke_Full_Seaosn[WAR/162],0)</f>
        <v>129</v>
      </c>
      <c r="U486" s="5">
        <f>_xlfn.RANK.EQ(VLOOKUP($A486,Rooke_Full_Seaosn[[Name]:[WHIP]], 20, FALSE),Rooke_Full_Seaosn[WHIP],1)</f>
        <v>578</v>
      </c>
      <c r="V4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480.61778214468228</v>
      </c>
    </row>
    <row r="487" spans="1:22" x14ac:dyDescent="0.45">
      <c r="A487" s="11" t="s">
        <v>536</v>
      </c>
      <c r="B487" s="11">
        <v>2012</v>
      </c>
      <c r="C487" s="11" t="str">
        <f>VLOOKUP(Table10[[#This Row],[Name]], Rooke_Full_Seaosn[[Name]:[Team]], 2, FALSE)</f>
        <v>BAL</v>
      </c>
      <c r="D487" s="11">
        <v>17</v>
      </c>
      <c r="E487" s="11">
        <v>17</v>
      </c>
      <c r="F487" s="12">
        <v>1</v>
      </c>
      <c r="G487" s="5">
        <f>_xlfn.RANK.EQ(VLOOKUP($A487,Rooke_Full_Seaosn[[Name]:[WHIP]], 6, FALSE),Rooke_Full_Seaosn[W],0)</f>
        <v>401</v>
      </c>
      <c r="H487" s="5">
        <f>_xlfn.RANK.EQ(VLOOKUP($A487,Rooke_Full_Seaosn[[Name]:[WHIP]], 7, FALSE),Rooke_Full_Seaosn[L],1)</f>
        <v>298</v>
      </c>
      <c r="I487" s="11">
        <f>_xlfn.RANK.EQ(VLOOKUP($A487,Rooke_Full_Seaosn[[Name]:[WHIP]], 8, FALSE),Rooke_Full_Seaosn[SV],0)</f>
        <v>225</v>
      </c>
      <c r="J487" s="11">
        <f>_xlfn.RANK.EQ(VLOOKUP($A487,Rooke_Full_Seaosn[[Name]:[WHIP]], 9, FALSE),Rooke_Full_Seaosn[IP],0)</f>
        <v>930</v>
      </c>
      <c r="K487" s="5">
        <f>_xlfn.RANK.EQ(VLOOKUP($A487,Rooke_Full_Seaosn[[Name]:[WHIP]], 10, FALSE),Rooke_Full_Seaosn[SO],0)</f>
        <v>743</v>
      </c>
      <c r="L487" s="5">
        <f>_xlfn.RANK.EQ(VLOOKUP($A487,Rooke_Full_Seaosn[[Name]:[WHIP]], 11, FALSE),Rooke_Full_Seaosn[K/9],0)</f>
        <v>573</v>
      </c>
      <c r="M487" s="5">
        <f>_xlfn.RANK.EQ(VLOOKUP($A487,Rooke_Full_Seaosn[[Name]:[WHIP]], 12, FALSE),Rooke_Full_Seaosn[BB/9],1)</f>
        <v>526</v>
      </c>
      <c r="N487" s="11">
        <f>_xlfn.RANK.EQ(VLOOKUP($A487,Rooke_Full_Seaosn[[Name]:[WHIP]], 13, FALSE),Rooke_Full_Seaosn[HR/9],1)</f>
        <v>1299</v>
      </c>
      <c r="O487" s="5">
        <f>_xlfn.RANK.EQ(VLOOKUP($A487,Rooke_Full_Seaosn[[Name]:[WHIP]], 14, FALSE),Rooke_Full_Seaosn[AVG],1)</f>
        <v>355</v>
      </c>
      <c r="P487" s="11">
        <f>_xlfn.RANK.EQ(VLOOKUP($A487,Rooke_Full_Seaosn[[Name]:[WHIP]], 15, FALSE),Rooke_Full_Seaosn[BABIP],1)</f>
        <v>253</v>
      </c>
      <c r="Q487" s="5">
        <f>_xlfn.RANK.EQ(VLOOKUP($A487,Rooke_Full_Seaosn[[Name]:[WHIP]], 16, FALSE),Rooke_Full_Seaosn[ERA],1)</f>
        <v>383</v>
      </c>
      <c r="R487" s="11">
        <f>_xlfn.RANK.EQ(VLOOKUP($A487,Rooke_Full_Seaosn[[Name]:[WHIP]], 17, FALSE),Rooke_Full_Seaosn[FIP],1)</f>
        <v>1142</v>
      </c>
      <c r="S487" s="5">
        <f>_xlfn.RANK.EQ(VLOOKUP($A487,Rooke_Full_Seaosn[[Name]:[WHIP]], 18,FALSE),Rooke_Full_Seaosn[WAR],0)</f>
        <v>968</v>
      </c>
      <c r="T487" s="5">
        <f>_xlfn.RANK.EQ(VLOOKUP($A487,Rooke_Full_Seaosn[[Name]:[WHIP]], 19, FALSE),Rooke_Full_Seaosn[WAR/162],0)</f>
        <v>819</v>
      </c>
      <c r="U487" s="5">
        <f>_xlfn.RANK.EQ(VLOOKUP($A487,Rooke_Full_Seaosn[[Name]:[WHIP]], 20, FALSE),Rooke_Full_Seaosn[WHIP],1)</f>
        <v>228</v>
      </c>
      <c r="V4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480.61918755457032</v>
      </c>
    </row>
    <row r="488" spans="1:22" x14ac:dyDescent="0.45">
      <c r="A488" s="11" t="s">
        <v>871</v>
      </c>
      <c r="B488" s="11">
        <v>1927</v>
      </c>
      <c r="C488" s="11" t="str">
        <f>VLOOKUP(Table10[[#This Row],[Name]], Rooke_Full_Seaosn[[Name]:[Team]], 2, FALSE)</f>
        <v>WAS</v>
      </c>
      <c r="D488" s="11">
        <v>18</v>
      </c>
      <c r="E488" s="11">
        <v>18</v>
      </c>
      <c r="F488" s="12">
        <v>1</v>
      </c>
      <c r="G488" s="5">
        <f>_xlfn.RANK.EQ(VLOOKUP($A488,Rooke_Full_Seaosn[[Name]:[WHIP]], 6, FALSE),Rooke_Full_Seaosn[W],0)</f>
        <v>86</v>
      </c>
      <c r="H488" s="5">
        <f>_xlfn.RANK.EQ(VLOOKUP($A488,Rooke_Full_Seaosn[[Name]:[WHIP]], 7, FALSE),Rooke_Full_Seaosn[L],1)</f>
        <v>695</v>
      </c>
      <c r="I488" s="11">
        <f>_xlfn.RANK.EQ(VLOOKUP($A488,Rooke_Full_Seaosn[[Name]:[WHIP]], 8, FALSE),Rooke_Full_Seaosn[SV],0)</f>
        <v>225</v>
      </c>
      <c r="J488" s="11">
        <f>_xlfn.RANK.EQ(VLOOKUP($A488,Rooke_Full_Seaosn[[Name]:[WHIP]], 9, FALSE),Rooke_Full_Seaosn[IP],0)</f>
        <v>158</v>
      </c>
      <c r="K488" s="5">
        <f>_xlfn.RANK.EQ(VLOOKUP($A488,Rooke_Full_Seaosn[[Name]:[WHIP]], 10, FALSE),Rooke_Full_Seaosn[SO],0)</f>
        <v>824</v>
      </c>
      <c r="L488" s="5">
        <f>_xlfn.RANK.EQ(VLOOKUP($A488,Rooke_Full_Seaosn[[Name]:[WHIP]], 11, FALSE),Rooke_Full_Seaosn[K/9],0)</f>
        <v>1582</v>
      </c>
      <c r="M488" s="5">
        <f>_xlfn.RANK.EQ(VLOOKUP($A488,Rooke_Full_Seaosn[[Name]:[WHIP]], 12, FALSE),Rooke_Full_Seaosn[BB/9],1)</f>
        <v>1154</v>
      </c>
      <c r="N488" s="11">
        <f>_xlfn.RANK.EQ(VLOOKUP($A488,Rooke_Full_Seaosn[[Name]:[WHIP]], 13, FALSE),Rooke_Full_Seaosn[HR/9],1)</f>
        <v>16</v>
      </c>
      <c r="O488" s="5">
        <f>_xlfn.RANK.EQ(VLOOKUP($A488,Rooke_Full_Seaosn[[Name]:[WHIP]], 14, FALSE),Rooke_Full_Seaosn[AVG],1)</f>
        <v>391</v>
      </c>
      <c r="P488" s="11">
        <f>_xlfn.RANK.EQ(VLOOKUP($A488,Rooke_Full_Seaosn[[Name]:[WHIP]], 15, FALSE),Rooke_Full_Seaosn[BABIP],1)</f>
        <v>270</v>
      </c>
      <c r="Q488" s="5">
        <f>_xlfn.RANK.EQ(VLOOKUP($A488,Rooke_Full_Seaosn[[Name]:[WHIP]], 16, FALSE),Rooke_Full_Seaosn[ERA],1)</f>
        <v>158</v>
      </c>
      <c r="R488" s="11">
        <f>_xlfn.RANK.EQ(VLOOKUP($A488,Rooke_Full_Seaosn[[Name]:[WHIP]], 17, FALSE),Rooke_Full_Seaosn[FIP],1)</f>
        <v>606</v>
      </c>
      <c r="S488" s="5">
        <f>_xlfn.RANK.EQ(VLOOKUP($A488,Rooke_Full_Seaosn[[Name]:[WHIP]], 18,FALSE),Rooke_Full_Seaosn[WAR],0)</f>
        <v>320</v>
      </c>
      <c r="T488" s="5">
        <f>_xlfn.RANK.EQ(VLOOKUP($A488,Rooke_Full_Seaosn[[Name]:[WHIP]], 19, FALSE),Rooke_Full_Seaosn[WAR/162],0)</f>
        <v>612</v>
      </c>
      <c r="U488" s="5">
        <f>_xlfn.RANK.EQ(VLOOKUP($A488,Rooke_Full_Seaosn[[Name]:[WHIP]], 20, FALSE),Rooke_Full_Seaosn[WHIP],1)</f>
        <v>606</v>
      </c>
      <c r="V4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480.73203373817546</v>
      </c>
    </row>
    <row r="489" spans="1:22" x14ac:dyDescent="0.45">
      <c r="A489" s="11" t="s">
        <v>150</v>
      </c>
      <c r="B489" s="11">
        <v>2009</v>
      </c>
      <c r="C489" s="11" t="str">
        <f>VLOOKUP(Table10[[#This Row],[Name]], Rooke_Full_Seaosn[[Name]:[Team]], 2, FALSE)</f>
        <v>WSN</v>
      </c>
      <c r="D489" s="11">
        <v>8</v>
      </c>
      <c r="E489" s="11">
        <v>8</v>
      </c>
      <c r="F489" s="12">
        <v>1</v>
      </c>
      <c r="G489" s="5">
        <f>_xlfn.RANK.EQ(VLOOKUP($A489,Rooke_Full_Seaosn[[Name]:[WHIP]], 6, FALSE),Rooke_Full_Seaosn[W],0)</f>
        <v>1282</v>
      </c>
      <c r="H489" s="5">
        <f>_xlfn.RANK.EQ(VLOOKUP($A489,Rooke_Full_Seaosn[[Name]:[WHIP]], 7, FALSE),Rooke_Full_Seaosn[L],1)</f>
        <v>492</v>
      </c>
      <c r="I489" s="11">
        <f>_xlfn.RANK.EQ(VLOOKUP($A489,Rooke_Full_Seaosn[[Name]:[WHIP]], 8, FALSE),Rooke_Full_Seaosn[SV],0)</f>
        <v>225</v>
      </c>
      <c r="J489" s="11">
        <f>_xlfn.RANK.EQ(VLOOKUP($A489,Rooke_Full_Seaosn[[Name]:[WHIP]], 9, FALSE),Rooke_Full_Seaosn[IP],0)</f>
        <v>956</v>
      </c>
      <c r="K489" s="5">
        <f>_xlfn.RANK.EQ(VLOOKUP($A489,Rooke_Full_Seaosn[[Name]:[WHIP]], 10, FALSE),Rooke_Full_Seaosn[SO],0)</f>
        <v>396</v>
      </c>
      <c r="L489" s="5">
        <f>_xlfn.RANK.EQ(VLOOKUP($A489,Rooke_Full_Seaosn[[Name]:[WHIP]], 11, FALSE),Rooke_Full_Seaosn[K/9],0)</f>
        <v>105</v>
      </c>
      <c r="M489" s="5">
        <f>_xlfn.RANK.EQ(VLOOKUP($A489,Rooke_Full_Seaosn[[Name]:[WHIP]], 12, FALSE),Rooke_Full_Seaosn[BB/9],1)</f>
        <v>506</v>
      </c>
      <c r="N489" s="11">
        <f>_xlfn.RANK.EQ(VLOOKUP($A489,Rooke_Full_Seaosn[[Name]:[WHIP]], 13, FALSE),Rooke_Full_Seaosn[HR/9],1)</f>
        <v>1028</v>
      </c>
      <c r="O489" s="5">
        <f>_xlfn.RANK.EQ(VLOOKUP($A489,Rooke_Full_Seaosn[[Name]:[WHIP]], 14, FALSE),Rooke_Full_Seaosn[AVG],1)</f>
        <v>1026</v>
      </c>
      <c r="P489" s="11">
        <f>_xlfn.RANK.EQ(VLOOKUP($A489,Rooke_Full_Seaosn[[Name]:[WHIP]], 15, FALSE),Rooke_Full_Seaosn[BABIP],1)</f>
        <v>1564</v>
      </c>
      <c r="Q489" s="5">
        <f>_xlfn.RANK.EQ(VLOOKUP($A489,Rooke_Full_Seaosn[[Name]:[WHIP]], 16, FALSE),Rooke_Full_Seaosn[ERA],1)</f>
        <v>1106</v>
      </c>
      <c r="R489" s="11">
        <f>_xlfn.RANK.EQ(VLOOKUP($A489,Rooke_Full_Seaosn[[Name]:[WHIP]], 17, FALSE),Rooke_Full_Seaosn[FIP],1)</f>
        <v>324</v>
      </c>
      <c r="S489" s="5">
        <f>_xlfn.RANK.EQ(VLOOKUP($A489,Rooke_Full_Seaosn[[Name]:[WHIP]], 18,FALSE),Rooke_Full_Seaosn[WAR],0)</f>
        <v>402</v>
      </c>
      <c r="T489" s="5">
        <f>_xlfn.RANK.EQ(VLOOKUP($A489,Rooke_Full_Seaosn[[Name]:[WHIP]], 19, FALSE),Rooke_Full_Seaosn[WAR/162],0)</f>
        <v>153</v>
      </c>
      <c r="U489" s="5">
        <f>_xlfn.RANK.EQ(VLOOKUP($A489,Rooke_Full_Seaosn[[Name]:[WHIP]], 20, FALSE),Rooke_Full_Seaosn[WHIP],1)</f>
        <v>741</v>
      </c>
      <c r="V4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482.67258347310599</v>
      </c>
    </row>
    <row r="490" spans="1:22" x14ac:dyDescent="0.45">
      <c r="A490" s="11" t="s">
        <v>976</v>
      </c>
      <c r="B490" s="11">
        <v>1938</v>
      </c>
      <c r="C490" s="11" t="str">
        <f>VLOOKUP(Table10[[#This Row],[Name]], Rooke_Full_Seaosn[[Name]:[Team]], 2, FALSE)</f>
        <v>STL</v>
      </c>
      <c r="D490" s="11">
        <v>15</v>
      </c>
      <c r="E490" s="11">
        <v>15</v>
      </c>
      <c r="F490" s="12">
        <v>1</v>
      </c>
      <c r="G490" s="5">
        <f>_xlfn.RANK.EQ(VLOOKUP($A490,Rooke_Full_Seaosn[[Name]:[WHIP]], 6, FALSE),Rooke_Full_Seaosn[W],0)</f>
        <v>610</v>
      </c>
      <c r="H490" s="5">
        <f>_xlfn.RANK.EQ(VLOOKUP($A490,Rooke_Full_Seaosn[[Name]:[WHIP]], 7, FALSE),Rooke_Full_Seaosn[L],1)</f>
        <v>1512</v>
      </c>
      <c r="I490" s="11">
        <f>_xlfn.RANK.EQ(VLOOKUP($A490,Rooke_Full_Seaosn[[Name]:[WHIP]], 8, FALSE),Rooke_Full_Seaosn[SV],0)</f>
        <v>2</v>
      </c>
      <c r="J490" s="11">
        <f>_xlfn.RANK.EQ(VLOOKUP($A490,Rooke_Full_Seaosn[[Name]:[WHIP]], 9, FALSE),Rooke_Full_Seaosn[IP],0)</f>
        <v>100</v>
      </c>
      <c r="K490" s="5">
        <f>_xlfn.RANK.EQ(VLOOKUP($A490,Rooke_Full_Seaosn[[Name]:[WHIP]], 10, FALSE),Rooke_Full_Seaosn[SO],0)</f>
        <v>301</v>
      </c>
      <c r="L490" s="5">
        <f>_xlfn.RANK.EQ(VLOOKUP($A490,Rooke_Full_Seaosn[[Name]:[WHIP]], 11, FALSE),Rooke_Full_Seaosn[K/9],0)</f>
        <v>1182</v>
      </c>
      <c r="M490" s="5">
        <f>_xlfn.RANK.EQ(VLOOKUP($A490,Rooke_Full_Seaosn[[Name]:[WHIP]], 12, FALSE),Rooke_Full_Seaosn[BB/9],1)</f>
        <v>775</v>
      </c>
      <c r="N490" s="11">
        <f>_xlfn.RANK.EQ(VLOOKUP($A490,Rooke_Full_Seaosn[[Name]:[WHIP]], 13, FALSE),Rooke_Full_Seaosn[HR/9],1)</f>
        <v>40</v>
      </c>
      <c r="O490" s="5">
        <f>_xlfn.RANK.EQ(VLOOKUP($A490,Rooke_Full_Seaosn[[Name]:[WHIP]], 14, FALSE),Rooke_Full_Seaosn[AVG],1)</f>
        <v>734</v>
      </c>
      <c r="P490" s="11">
        <f>_xlfn.RANK.EQ(VLOOKUP($A490,Rooke_Full_Seaosn[[Name]:[WHIP]], 15, FALSE),Rooke_Full_Seaosn[BABIP],1)</f>
        <v>867</v>
      </c>
      <c r="Q490" s="5">
        <f>_xlfn.RANK.EQ(VLOOKUP($A490,Rooke_Full_Seaosn[[Name]:[WHIP]], 16, FALSE),Rooke_Full_Seaosn[ERA],1)</f>
        <v>293</v>
      </c>
      <c r="R490" s="11">
        <f>_xlfn.RANK.EQ(VLOOKUP($A490,Rooke_Full_Seaosn[[Name]:[WHIP]], 17, FALSE),Rooke_Full_Seaosn[FIP],1)</f>
        <v>231</v>
      </c>
      <c r="S490" s="5">
        <f>_xlfn.RANK.EQ(VLOOKUP($A490,Rooke_Full_Seaosn[[Name]:[WHIP]], 18,FALSE),Rooke_Full_Seaosn[WAR],0)</f>
        <v>38</v>
      </c>
      <c r="T490" s="5">
        <f>_xlfn.RANK.EQ(VLOOKUP($A490,Rooke_Full_Seaosn[[Name]:[WHIP]], 19, FALSE),Rooke_Full_Seaosn[WAR/162],0)</f>
        <v>448</v>
      </c>
      <c r="U490" s="5">
        <f>_xlfn.RANK.EQ(VLOOKUP($A490,Rooke_Full_Seaosn[[Name]:[WHIP]], 20, FALSE),Rooke_Full_Seaosn[WHIP],1)</f>
        <v>756</v>
      </c>
      <c r="V4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483.89533880415763</v>
      </c>
    </row>
    <row r="491" spans="1:22" x14ac:dyDescent="0.45">
      <c r="A491" s="11" t="s">
        <v>927</v>
      </c>
      <c r="B491" s="11">
        <v>1945</v>
      </c>
      <c r="C491" s="11" t="str">
        <f>VLOOKUP(Table10[[#This Row],[Name]], Rooke_Full_Seaosn[[Name]:[Team]], 2, FALSE)</f>
        <v>BRO</v>
      </c>
      <c r="D491" s="11">
        <v>22</v>
      </c>
      <c r="E491" s="11">
        <v>22</v>
      </c>
      <c r="F491" s="12">
        <v>1</v>
      </c>
      <c r="G491" s="5">
        <f>_xlfn.RANK.EQ(VLOOKUP($A491,Rooke_Full_Seaosn[[Name]:[WHIP]], 6, FALSE),Rooke_Full_Seaosn[W],0)</f>
        <v>889</v>
      </c>
      <c r="H491" s="5">
        <f>_xlfn.RANK.EQ(VLOOKUP($A491,Rooke_Full_Seaosn[[Name]:[WHIP]], 7, FALSE),Rooke_Full_Seaosn[L],1)</f>
        <v>695</v>
      </c>
      <c r="I491" s="11">
        <f>_xlfn.RANK.EQ(VLOOKUP($A491,Rooke_Full_Seaosn[[Name]:[WHIP]], 8, FALSE),Rooke_Full_Seaosn[SV],0)</f>
        <v>94</v>
      </c>
      <c r="J491" s="11">
        <f>_xlfn.RANK.EQ(VLOOKUP($A491,Rooke_Full_Seaosn[[Name]:[WHIP]], 9, FALSE),Rooke_Full_Seaosn[IP],0)</f>
        <v>773</v>
      </c>
      <c r="K491" s="5">
        <f>_xlfn.RANK.EQ(VLOOKUP($A491,Rooke_Full_Seaosn[[Name]:[WHIP]], 10, FALSE),Rooke_Full_Seaosn[SO],0)</f>
        <v>673</v>
      </c>
      <c r="L491" s="5">
        <f>_xlfn.RANK.EQ(VLOOKUP($A491,Rooke_Full_Seaosn[[Name]:[WHIP]], 11, FALSE),Rooke_Full_Seaosn[K/9],0)</f>
        <v>756</v>
      </c>
      <c r="M491" s="5">
        <f>_xlfn.RANK.EQ(VLOOKUP($A491,Rooke_Full_Seaosn[[Name]:[WHIP]], 12, FALSE),Rooke_Full_Seaosn[BB/9],1)</f>
        <v>1680</v>
      </c>
      <c r="N491" s="11">
        <f>_xlfn.RANK.EQ(VLOOKUP($A491,Rooke_Full_Seaosn[[Name]:[WHIP]], 13, FALSE),Rooke_Full_Seaosn[HR/9],1)</f>
        <v>154</v>
      </c>
      <c r="O491" s="5">
        <f>_xlfn.RANK.EQ(VLOOKUP($A491,Rooke_Full_Seaosn[[Name]:[WHIP]], 14, FALSE),Rooke_Full_Seaosn[AVG],1)</f>
        <v>11</v>
      </c>
      <c r="P491" s="11">
        <f>_xlfn.RANK.EQ(VLOOKUP($A491,Rooke_Full_Seaosn[[Name]:[WHIP]], 15, FALSE),Rooke_Full_Seaosn[BABIP],1)</f>
        <v>14</v>
      </c>
      <c r="Q491" s="5">
        <f>_xlfn.RANK.EQ(VLOOKUP($A491,Rooke_Full_Seaosn[[Name]:[WHIP]], 16, FALSE),Rooke_Full_Seaosn[ERA],1)</f>
        <v>228</v>
      </c>
      <c r="R491" s="11">
        <f>_xlfn.RANK.EQ(VLOOKUP($A491,Rooke_Full_Seaosn[[Name]:[WHIP]], 17, FALSE),Rooke_Full_Seaosn[FIP],1)</f>
        <v>710</v>
      </c>
      <c r="S491" s="5">
        <f>_xlfn.RANK.EQ(VLOOKUP($A491,Rooke_Full_Seaosn[[Name]:[WHIP]], 18,FALSE),Rooke_Full_Seaosn[WAR],0)</f>
        <v>855</v>
      </c>
      <c r="T491" s="5">
        <f>_xlfn.RANK.EQ(VLOOKUP($A491,Rooke_Full_Seaosn[[Name]:[WHIP]], 19, FALSE),Rooke_Full_Seaosn[WAR/162],0)</f>
        <v>752</v>
      </c>
      <c r="U491" s="5">
        <f>_xlfn.RANK.EQ(VLOOKUP($A491,Rooke_Full_Seaosn[[Name]:[WHIP]], 20, FALSE),Rooke_Full_Seaosn[WHIP],1)</f>
        <v>831</v>
      </c>
      <c r="V4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484.15511208064652</v>
      </c>
    </row>
    <row r="492" spans="1:22" x14ac:dyDescent="0.45">
      <c r="A492" s="11" t="s">
        <v>170</v>
      </c>
      <c r="B492" s="11">
        <v>2019</v>
      </c>
      <c r="C492" s="11" t="str">
        <f>VLOOKUP(Table10[[#This Row],[Name]], Rooke_Full_Seaosn[[Name]:[Team]], 2, FALSE)</f>
        <v>PIT</v>
      </c>
      <c r="D492" s="11">
        <v>24</v>
      </c>
      <c r="E492" s="11">
        <v>24</v>
      </c>
      <c r="F492" s="12">
        <v>1</v>
      </c>
      <c r="G492" s="5">
        <f>_xlfn.RANK.EQ(VLOOKUP($A492,Rooke_Full_Seaosn[[Name]:[WHIP]], 6, FALSE),Rooke_Full_Seaosn[W],0)</f>
        <v>1609</v>
      </c>
      <c r="H492" s="5">
        <f>_xlfn.RANK.EQ(VLOOKUP($A492,Rooke_Full_Seaosn[[Name]:[WHIP]], 7, FALSE),Rooke_Full_Seaosn[L],1)</f>
        <v>492</v>
      </c>
      <c r="I492" s="11">
        <f>_xlfn.RANK.EQ(VLOOKUP($A492,Rooke_Full_Seaosn[[Name]:[WHIP]], 8, FALSE),Rooke_Full_Seaosn[SV],0)</f>
        <v>225</v>
      </c>
      <c r="J492" s="11">
        <f>_xlfn.RANK.EQ(VLOOKUP($A492,Rooke_Full_Seaosn[[Name]:[WHIP]], 9, FALSE),Rooke_Full_Seaosn[IP],0)</f>
        <v>1647</v>
      </c>
      <c r="K492" s="5">
        <f>_xlfn.RANK.EQ(VLOOKUP($A492,Rooke_Full_Seaosn[[Name]:[WHIP]], 10, FALSE),Rooke_Full_Seaosn[SO],0)</f>
        <v>743</v>
      </c>
      <c r="L492" s="5">
        <f>_xlfn.RANK.EQ(VLOOKUP($A492,Rooke_Full_Seaosn[[Name]:[WHIP]], 11, FALSE),Rooke_Full_Seaosn[K/9],0)</f>
        <v>3</v>
      </c>
      <c r="M492" s="5">
        <f>_xlfn.RANK.EQ(VLOOKUP($A492,Rooke_Full_Seaosn[[Name]:[WHIP]], 12, FALSE),Rooke_Full_Seaosn[BB/9],1)</f>
        <v>612</v>
      </c>
      <c r="N492" s="11">
        <f>_xlfn.RANK.EQ(VLOOKUP($A492,Rooke_Full_Seaosn[[Name]:[WHIP]], 13, FALSE),Rooke_Full_Seaosn[HR/9],1)</f>
        <v>1181</v>
      </c>
      <c r="O492" s="5">
        <f>_xlfn.RANK.EQ(VLOOKUP($A492,Rooke_Full_Seaosn[[Name]:[WHIP]], 14, FALSE),Rooke_Full_Seaosn[AVG],1)</f>
        <v>1698</v>
      </c>
      <c r="P492" s="11">
        <f>_xlfn.RANK.EQ(VLOOKUP($A492,Rooke_Full_Seaosn[[Name]:[WHIP]], 15, FALSE),Rooke_Full_Seaosn[BABIP],1)</f>
        <v>1690</v>
      </c>
      <c r="Q492" s="5">
        <f>_xlfn.RANK.EQ(VLOOKUP($A492,Rooke_Full_Seaosn[[Name]:[WHIP]], 16, FALSE),Rooke_Full_Seaosn[ERA],1)</f>
        <v>1673</v>
      </c>
      <c r="R492" s="11">
        <f>_xlfn.RANK.EQ(VLOOKUP($A492,Rooke_Full_Seaosn[[Name]:[WHIP]], 17, FALSE),Rooke_Full_Seaosn[FIP],1)</f>
        <v>130</v>
      </c>
      <c r="S492" s="5">
        <f>_xlfn.RANK.EQ(VLOOKUP($A492,Rooke_Full_Seaosn[[Name]:[WHIP]], 18,FALSE),Rooke_Full_Seaosn[WAR],0)</f>
        <v>721</v>
      </c>
      <c r="T492" s="5">
        <f>_xlfn.RANK.EQ(VLOOKUP($A492,Rooke_Full_Seaosn[[Name]:[WHIP]], 19, FALSE),Rooke_Full_Seaosn[WAR/162],0)</f>
        <v>193</v>
      </c>
      <c r="U492" s="5">
        <f>_xlfn.RANK.EQ(VLOOKUP($A492,Rooke_Full_Seaosn[[Name]:[WHIP]], 20, FALSE),Rooke_Full_Seaosn[WHIP],1)</f>
        <v>1671</v>
      </c>
      <c r="V4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484.5387658491735</v>
      </c>
    </row>
    <row r="493" spans="1:22" x14ac:dyDescent="0.45">
      <c r="A493" s="11" t="s">
        <v>977</v>
      </c>
      <c r="B493" s="11">
        <v>1986</v>
      </c>
      <c r="C493" s="11" t="str">
        <f>VLOOKUP(Table10[[#This Row],[Name]], Rooke_Full_Seaosn[[Name]:[Team]], 2, FALSE)</f>
        <v>NYY</v>
      </c>
      <c r="D493" s="11">
        <v>39</v>
      </c>
      <c r="E493" s="11">
        <v>23</v>
      </c>
      <c r="F493" s="12">
        <v>0.58974358974358976</v>
      </c>
      <c r="G493" s="5">
        <f>_xlfn.RANK.EQ(VLOOKUP($A493,Rooke_Full_Seaosn[[Name]:[WHIP]], 6, FALSE),Rooke_Full_Seaosn[W],0)</f>
        <v>401</v>
      </c>
      <c r="H493" s="5">
        <f>_xlfn.RANK.EQ(VLOOKUP($A493,Rooke_Full_Seaosn[[Name]:[WHIP]], 7, FALSE),Rooke_Full_Seaosn[L],1)</f>
        <v>492</v>
      </c>
      <c r="I493" s="11">
        <f>_xlfn.RANK.EQ(VLOOKUP($A493,Rooke_Full_Seaosn[[Name]:[WHIP]], 8, FALSE),Rooke_Full_Seaosn[SV],0)</f>
        <v>225</v>
      </c>
      <c r="J493" s="11">
        <f>_xlfn.RANK.EQ(VLOOKUP($A493,Rooke_Full_Seaosn[[Name]:[WHIP]], 9, FALSE),Rooke_Full_Seaosn[IP],0)</f>
        <v>658</v>
      </c>
      <c r="K493" s="5">
        <f>_xlfn.RANK.EQ(VLOOKUP($A493,Rooke_Full_Seaosn[[Name]:[WHIP]], 10, FALSE),Rooke_Full_Seaosn[SO],0)</f>
        <v>1140</v>
      </c>
      <c r="L493" s="5">
        <f>_xlfn.RANK.EQ(VLOOKUP($A493,Rooke_Full_Seaosn[[Name]:[WHIP]], 11, FALSE),Rooke_Full_Seaosn[K/9],0)</f>
        <v>1472</v>
      </c>
      <c r="M493" s="5">
        <f>_xlfn.RANK.EQ(VLOOKUP($A493,Rooke_Full_Seaosn[[Name]:[WHIP]], 12, FALSE),Rooke_Full_Seaosn[BB/9],1)</f>
        <v>146</v>
      </c>
      <c r="N493" s="11">
        <f>_xlfn.RANK.EQ(VLOOKUP($A493,Rooke_Full_Seaosn[[Name]:[WHIP]], 13, FALSE),Rooke_Full_Seaosn[HR/9],1)</f>
        <v>366</v>
      </c>
      <c r="O493" s="5">
        <f>_xlfn.RANK.EQ(VLOOKUP($A493,Rooke_Full_Seaosn[[Name]:[WHIP]], 14, FALSE),Rooke_Full_Seaosn[AVG],1)</f>
        <v>1230</v>
      </c>
      <c r="P493" s="11">
        <f>_xlfn.RANK.EQ(VLOOKUP($A493,Rooke_Full_Seaosn[[Name]:[WHIP]], 15, FALSE),Rooke_Full_Seaosn[BABIP],1)</f>
        <v>1023</v>
      </c>
      <c r="Q493" s="5">
        <f>_xlfn.RANK.EQ(VLOOKUP($A493,Rooke_Full_Seaosn[[Name]:[WHIP]], 16, FALSE),Rooke_Full_Seaosn[ERA],1)</f>
        <v>294</v>
      </c>
      <c r="R493" s="11">
        <f>_xlfn.RANK.EQ(VLOOKUP($A493,Rooke_Full_Seaosn[[Name]:[WHIP]], 17, FALSE),Rooke_Full_Seaosn[FIP],1)</f>
        <v>335</v>
      </c>
      <c r="S493" s="5">
        <f>_xlfn.RANK.EQ(VLOOKUP($A493,Rooke_Full_Seaosn[[Name]:[WHIP]], 18,FALSE),Rooke_Full_Seaosn[WAR],0)</f>
        <v>304</v>
      </c>
      <c r="T493" s="5">
        <f>_xlfn.RANK.EQ(VLOOKUP($A493,Rooke_Full_Seaosn[[Name]:[WHIP]], 19, FALSE),Rooke_Full_Seaosn[WAR/162],0)</f>
        <v>207</v>
      </c>
      <c r="U493" s="5">
        <f>_xlfn.RANK.EQ(VLOOKUP($A493,Rooke_Full_Seaosn[[Name]:[WHIP]], 20, FALSE),Rooke_Full_Seaosn[WHIP],1)</f>
        <v>652</v>
      </c>
      <c r="V4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484.79920158047929</v>
      </c>
    </row>
    <row r="494" spans="1:22" x14ac:dyDescent="0.45">
      <c r="A494" s="11" t="s">
        <v>805</v>
      </c>
      <c r="B494" s="11">
        <v>1985</v>
      </c>
      <c r="C494" s="11" t="str">
        <f>VLOOKUP(Table10[[#This Row],[Name]], Rooke_Full_Seaosn[[Name]:[Team]], 2, FALSE)</f>
        <v>MON</v>
      </c>
      <c r="D494" s="11">
        <v>29</v>
      </c>
      <c r="E494" s="11">
        <v>20</v>
      </c>
      <c r="F494" s="12">
        <v>0.68965517241379315</v>
      </c>
      <c r="G494" s="5">
        <f>_xlfn.RANK.EQ(VLOOKUP($A494,Rooke_Full_Seaosn[[Name]:[WHIP]], 6, FALSE),Rooke_Full_Seaosn[W],0)</f>
        <v>1282</v>
      </c>
      <c r="H494" s="5">
        <f>_xlfn.RANK.EQ(VLOOKUP($A494,Rooke_Full_Seaosn[[Name]:[WHIP]], 7, FALSE),Rooke_Full_Seaosn[L],1)</f>
        <v>147</v>
      </c>
      <c r="I494" s="11">
        <f>_xlfn.RANK.EQ(VLOOKUP($A494,Rooke_Full_Seaosn[[Name]:[WHIP]], 8, FALSE),Rooke_Full_Seaosn[SV],0)</f>
        <v>225</v>
      </c>
      <c r="J494" s="11">
        <f>_xlfn.RANK.EQ(VLOOKUP($A494,Rooke_Full_Seaosn[[Name]:[WHIP]], 9, FALSE),Rooke_Full_Seaosn[IP],0)</f>
        <v>1219</v>
      </c>
      <c r="K494" s="5">
        <f>_xlfn.RANK.EQ(VLOOKUP($A494,Rooke_Full_Seaosn[[Name]:[WHIP]], 10, FALSE),Rooke_Full_Seaosn[SO],0)</f>
        <v>1099</v>
      </c>
      <c r="L494" s="5">
        <f>_xlfn.RANK.EQ(VLOOKUP($A494,Rooke_Full_Seaosn[[Name]:[WHIP]], 11, FALSE),Rooke_Full_Seaosn[K/9],0)</f>
        <v>689</v>
      </c>
      <c r="M494" s="5">
        <f>_xlfn.RANK.EQ(VLOOKUP($A494,Rooke_Full_Seaosn[[Name]:[WHIP]], 12, FALSE),Rooke_Full_Seaosn[BB/9],1)</f>
        <v>1655</v>
      </c>
      <c r="N494" s="11">
        <f>_xlfn.RANK.EQ(VLOOKUP($A494,Rooke_Full_Seaosn[[Name]:[WHIP]], 13, FALSE),Rooke_Full_Seaosn[HR/9],1)</f>
        <v>203</v>
      </c>
      <c r="O494" s="5">
        <f>_xlfn.RANK.EQ(VLOOKUP($A494,Rooke_Full_Seaosn[[Name]:[WHIP]], 14, FALSE),Rooke_Full_Seaosn[AVG],1)</f>
        <v>60</v>
      </c>
      <c r="P494" s="11">
        <f>_xlfn.RANK.EQ(VLOOKUP($A494,Rooke_Full_Seaosn[[Name]:[WHIP]], 15, FALSE),Rooke_Full_Seaosn[BABIP],1)</f>
        <v>93</v>
      </c>
      <c r="Q494" s="5">
        <f>_xlfn.RANK.EQ(VLOOKUP($A494,Rooke_Full_Seaosn[[Name]:[WHIP]], 16, FALSE),Rooke_Full_Seaosn[ERA],1)</f>
        <v>65</v>
      </c>
      <c r="R494" s="11">
        <f>_xlfn.RANK.EQ(VLOOKUP($A494,Rooke_Full_Seaosn[[Name]:[WHIP]], 17, FALSE),Rooke_Full_Seaosn[FIP],1)</f>
        <v>537</v>
      </c>
      <c r="S494" s="5">
        <f>_xlfn.RANK.EQ(VLOOKUP($A494,Rooke_Full_Seaosn[[Name]:[WHIP]], 18,FALSE),Rooke_Full_Seaosn[WAR],0)</f>
        <v>1111</v>
      </c>
      <c r="T494" s="5">
        <f>_xlfn.RANK.EQ(VLOOKUP($A494,Rooke_Full_Seaosn[[Name]:[WHIP]], 19, FALSE),Rooke_Full_Seaosn[WAR/162],0)</f>
        <v>843</v>
      </c>
      <c r="U494" s="5">
        <f>_xlfn.RANK.EQ(VLOOKUP($A494,Rooke_Full_Seaosn[[Name]:[WHIP]], 20, FALSE),Rooke_Full_Seaosn[WHIP],1)</f>
        <v>839</v>
      </c>
      <c r="V4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485.24251765908525</v>
      </c>
    </row>
    <row r="495" spans="1:22" x14ac:dyDescent="0.45">
      <c r="A495" s="11" t="s">
        <v>559</v>
      </c>
      <c r="B495" s="11">
        <v>1963</v>
      </c>
      <c r="C495" s="11" t="str">
        <f>VLOOKUP(Table10[[#This Row],[Name]], Rooke_Full_Seaosn[[Name]:[Team]], 2, FALSE)</f>
        <v>BOS</v>
      </c>
      <c r="D495" s="11">
        <v>23</v>
      </c>
      <c r="E495" s="11">
        <v>13</v>
      </c>
      <c r="F495" s="12">
        <v>0.56521739130434778</v>
      </c>
      <c r="G495" s="5">
        <f>_xlfn.RANK.EQ(VLOOKUP($A495,Rooke_Full_Seaosn[[Name]:[WHIP]], 6, FALSE),Rooke_Full_Seaosn[W],0)</f>
        <v>320</v>
      </c>
      <c r="H495" s="5">
        <f>_xlfn.RANK.EQ(VLOOKUP($A495,Rooke_Full_Seaosn[[Name]:[WHIP]], 7, FALSE),Rooke_Full_Seaosn[L],1)</f>
        <v>1574</v>
      </c>
      <c r="I495" s="11">
        <f>_xlfn.RANK.EQ(VLOOKUP($A495,Rooke_Full_Seaosn[[Name]:[WHIP]], 8, FALSE),Rooke_Full_Seaosn[SV],0)</f>
        <v>225</v>
      </c>
      <c r="J495" s="11">
        <f>_xlfn.RANK.EQ(VLOOKUP($A495,Rooke_Full_Seaosn[[Name]:[WHIP]], 9, FALSE),Rooke_Full_Seaosn[IP],0)</f>
        <v>297</v>
      </c>
      <c r="K495" s="5">
        <f>_xlfn.RANK.EQ(VLOOKUP($A495,Rooke_Full_Seaosn[[Name]:[WHIP]], 10, FALSE),Rooke_Full_Seaosn[SO],0)</f>
        <v>122</v>
      </c>
      <c r="L495" s="5">
        <f>_xlfn.RANK.EQ(VLOOKUP($A495,Rooke_Full_Seaosn[[Name]:[WHIP]], 11, FALSE),Rooke_Full_Seaosn[K/9],0)</f>
        <v>394</v>
      </c>
      <c r="M495" s="5">
        <f>_xlfn.RANK.EQ(VLOOKUP($A495,Rooke_Full_Seaosn[[Name]:[WHIP]], 12, FALSE),Rooke_Full_Seaosn[BB/9],1)</f>
        <v>1546</v>
      </c>
      <c r="N495" s="11">
        <f>_xlfn.RANK.EQ(VLOOKUP($A495,Rooke_Full_Seaosn[[Name]:[WHIP]], 13, FALSE),Rooke_Full_Seaosn[HR/9],1)</f>
        <v>1077</v>
      </c>
      <c r="O495" s="5">
        <f>_xlfn.RANK.EQ(VLOOKUP($A495,Rooke_Full_Seaosn[[Name]:[WHIP]], 14, FALSE),Rooke_Full_Seaosn[AVG],1)</f>
        <v>91</v>
      </c>
      <c r="P495" s="11">
        <f>_xlfn.RANK.EQ(VLOOKUP($A495,Rooke_Full_Seaosn[[Name]:[WHIP]], 15, FALSE),Rooke_Full_Seaosn[BABIP],1)</f>
        <v>79</v>
      </c>
      <c r="Q495" s="5">
        <f>_xlfn.RANK.EQ(VLOOKUP($A495,Rooke_Full_Seaosn[[Name]:[WHIP]], 16, FALSE),Rooke_Full_Seaosn[ERA],1)</f>
        <v>653</v>
      </c>
      <c r="R495" s="11">
        <f>_xlfn.RANK.EQ(VLOOKUP($A495,Rooke_Full_Seaosn[[Name]:[WHIP]], 17, FALSE),Rooke_Full_Seaosn[FIP],1)</f>
        <v>752</v>
      </c>
      <c r="S495" s="5">
        <f>_xlfn.RANK.EQ(VLOOKUP($A495,Rooke_Full_Seaosn[[Name]:[WHIP]], 18,FALSE),Rooke_Full_Seaosn[WAR],0)</f>
        <v>542</v>
      </c>
      <c r="T495" s="5">
        <f>_xlfn.RANK.EQ(VLOOKUP($A495,Rooke_Full_Seaosn[[Name]:[WHIP]], 19, FALSE),Rooke_Full_Seaosn[WAR/162],0)</f>
        <v>862</v>
      </c>
      <c r="U495" s="5">
        <f>_xlfn.RANK.EQ(VLOOKUP($A495,Rooke_Full_Seaosn[[Name]:[WHIP]], 20, FALSE),Rooke_Full_Seaosn[WHIP],1)</f>
        <v>706</v>
      </c>
      <c r="V4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485.90191149650667</v>
      </c>
    </row>
    <row r="496" spans="1:22" x14ac:dyDescent="0.45">
      <c r="A496" s="11" t="s">
        <v>984</v>
      </c>
      <c r="B496" s="11">
        <v>1961</v>
      </c>
      <c r="C496" s="11" t="str">
        <f>VLOOKUP(Table10[[#This Row],[Name]], Rooke_Full_Seaosn[[Name]:[Team]], 2, FALSE)</f>
        <v>BOS</v>
      </c>
      <c r="D496" s="11">
        <v>12</v>
      </c>
      <c r="E496" s="11">
        <v>12</v>
      </c>
      <c r="F496" s="12">
        <v>1</v>
      </c>
      <c r="G496" s="5">
        <f>_xlfn.RANK.EQ(VLOOKUP($A496,Rooke_Full_Seaosn[[Name]:[WHIP]], 6, FALSE),Rooke_Full_Seaosn[W],0)</f>
        <v>65</v>
      </c>
      <c r="H496" s="5">
        <f>_xlfn.RANK.EQ(VLOOKUP($A496,Rooke_Full_Seaosn[[Name]:[WHIP]], 7, FALSE),Rooke_Full_Seaosn[L],1)</f>
        <v>885</v>
      </c>
      <c r="I496" s="11">
        <f>_xlfn.RANK.EQ(VLOOKUP($A496,Rooke_Full_Seaosn[[Name]:[WHIP]], 8, FALSE),Rooke_Full_Seaosn[SV],0)</f>
        <v>225</v>
      </c>
      <c r="J496" s="11">
        <f>_xlfn.RANK.EQ(VLOOKUP($A496,Rooke_Full_Seaosn[[Name]:[WHIP]], 9, FALSE),Rooke_Full_Seaosn[IP],0)</f>
        <v>272</v>
      </c>
      <c r="K496" s="5">
        <f>_xlfn.RANK.EQ(VLOOKUP($A496,Rooke_Full_Seaosn[[Name]:[WHIP]], 10, FALSE),Rooke_Full_Seaosn[SO],0)</f>
        <v>408</v>
      </c>
      <c r="L496" s="5">
        <f>_xlfn.RANK.EQ(VLOOKUP($A496,Rooke_Full_Seaosn[[Name]:[WHIP]], 11, FALSE),Rooke_Full_Seaosn[K/9],0)</f>
        <v>1114</v>
      </c>
      <c r="M496" s="5">
        <f>_xlfn.RANK.EQ(VLOOKUP($A496,Rooke_Full_Seaosn[[Name]:[WHIP]], 12, FALSE),Rooke_Full_Seaosn[BB/9],1)</f>
        <v>1624</v>
      </c>
      <c r="N496" s="11">
        <f>_xlfn.RANK.EQ(VLOOKUP($A496,Rooke_Full_Seaosn[[Name]:[WHIP]], 13, FALSE),Rooke_Full_Seaosn[HR/9],1)</f>
        <v>237</v>
      </c>
      <c r="O496" s="5">
        <f>_xlfn.RANK.EQ(VLOOKUP($A496,Rooke_Full_Seaosn[[Name]:[WHIP]], 14, FALSE),Rooke_Full_Seaosn[AVG],1)</f>
        <v>645</v>
      </c>
      <c r="P496" s="11">
        <f>_xlfn.RANK.EQ(VLOOKUP($A496,Rooke_Full_Seaosn[[Name]:[WHIP]], 15, FALSE),Rooke_Full_Seaosn[BABIP],1)</f>
        <v>725</v>
      </c>
      <c r="Q496" s="5">
        <f>_xlfn.RANK.EQ(VLOOKUP($A496,Rooke_Full_Seaosn[[Name]:[WHIP]], 16, FALSE),Rooke_Full_Seaosn[ERA],1)</f>
        <v>304</v>
      </c>
      <c r="R496" s="11">
        <f>_xlfn.RANK.EQ(VLOOKUP($A496,Rooke_Full_Seaosn[[Name]:[WHIP]], 17, FALSE),Rooke_Full_Seaosn[FIP],1)</f>
        <v>727</v>
      </c>
      <c r="S496" s="5">
        <f>_xlfn.RANK.EQ(VLOOKUP($A496,Rooke_Full_Seaosn[[Name]:[WHIP]], 18,FALSE),Rooke_Full_Seaosn[WAR],0)</f>
        <v>228</v>
      </c>
      <c r="T496" s="5">
        <f>_xlfn.RANK.EQ(VLOOKUP($A496,Rooke_Full_Seaosn[[Name]:[WHIP]], 19, FALSE),Rooke_Full_Seaosn[WAR/162],0)</f>
        <v>296</v>
      </c>
      <c r="U496" s="5">
        <f>_xlfn.RANK.EQ(VLOOKUP($A496,Rooke_Full_Seaosn[[Name]:[WHIP]], 20, FALSE),Rooke_Full_Seaosn[WHIP],1)</f>
        <v>1343</v>
      </c>
      <c r="V4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487.27304477270081</v>
      </c>
    </row>
    <row r="497" spans="1:22" x14ac:dyDescent="0.45">
      <c r="A497" s="11" t="s">
        <v>553</v>
      </c>
      <c r="B497" s="11">
        <v>1979</v>
      </c>
      <c r="C497" s="11" t="str">
        <f>VLOOKUP(Table10[[#This Row],[Name]], Rooke_Full_Seaosn[[Name]:[Team]], 2, FALSE)</f>
        <v>DET</v>
      </c>
      <c r="D497" s="11">
        <v>11</v>
      </c>
      <c r="E497" s="11">
        <v>6</v>
      </c>
      <c r="F497" s="12">
        <v>0.54545454545454541</v>
      </c>
      <c r="G497" s="5">
        <f>_xlfn.RANK.EQ(VLOOKUP($A497,Rooke_Full_Seaosn[[Name]:[WHIP]], 6, FALSE),Rooke_Full_Seaosn[W],0)</f>
        <v>735</v>
      </c>
      <c r="H497" s="5">
        <f>_xlfn.RANK.EQ(VLOOKUP($A497,Rooke_Full_Seaosn[[Name]:[WHIP]], 7, FALSE),Rooke_Full_Seaosn[L],1)</f>
        <v>298</v>
      </c>
      <c r="I497" s="11">
        <f>_xlfn.RANK.EQ(VLOOKUP($A497,Rooke_Full_Seaosn[[Name]:[WHIP]], 8, FALSE),Rooke_Full_Seaosn[SV],0)</f>
        <v>225</v>
      </c>
      <c r="J497" s="11">
        <f>_xlfn.RANK.EQ(VLOOKUP($A497,Rooke_Full_Seaosn[[Name]:[WHIP]], 9, FALSE),Rooke_Full_Seaosn[IP],0)</f>
        <v>949</v>
      </c>
      <c r="K497" s="5">
        <f>_xlfn.RANK.EQ(VLOOKUP($A497,Rooke_Full_Seaosn[[Name]:[WHIP]], 10, FALSE),Rooke_Full_Seaosn[SO],0)</f>
        <v>810</v>
      </c>
      <c r="L497" s="5">
        <f>_xlfn.RANK.EQ(VLOOKUP($A497,Rooke_Full_Seaosn[[Name]:[WHIP]], 11, FALSE),Rooke_Full_Seaosn[K/9],0)</f>
        <v>660</v>
      </c>
      <c r="M497" s="5">
        <f>_xlfn.RANK.EQ(VLOOKUP($A497,Rooke_Full_Seaosn[[Name]:[WHIP]], 12, FALSE),Rooke_Full_Seaosn[BB/9],1)</f>
        <v>192</v>
      </c>
      <c r="N497" s="11">
        <f>_xlfn.RANK.EQ(VLOOKUP($A497,Rooke_Full_Seaosn[[Name]:[WHIP]], 13, FALSE),Rooke_Full_Seaosn[HR/9],1)</f>
        <v>862</v>
      </c>
      <c r="O497" s="5">
        <f>_xlfn.RANK.EQ(VLOOKUP($A497,Rooke_Full_Seaosn[[Name]:[WHIP]], 14, FALSE),Rooke_Full_Seaosn[AVG],1)</f>
        <v>1243</v>
      </c>
      <c r="P497" s="11">
        <f>_xlfn.RANK.EQ(VLOOKUP($A497,Rooke_Full_Seaosn[[Name]:[WHIP]], 15, FALSE),Rooke_Full_Seaosn[BABIP],1)</f>
        <v>1361</v>
      </c>
      <c r="Q497" s="5">
        <f>_xlfn.RANK.EQ(VLOOKUP($A497,Rooke_Full_Seaosn[[Name]:[WHIP]], 16, FALSE),Rooke_Full_Seaosn[ERA],1)</f>
        <v>1086</v>
      </c>
      <c r="R497" s="11">
        <f>_xlfn.RANK.EQ(VLOOKUP($A497,Rooke_Full_Seaosn[[Name]:[WHIP]], 17, FALSE),Rooke_Full_Seaosn[FIP],1)</f>
        <v>269</v>
      </c>
      <c r="S497" s="5">
        <f>_xlfn.RANK.EQ(VLOOKUP($A497,Rooke_Full_Seaosn[[Name]:[WHIP]], 18,FALSE),Rooke_Full_Seaosn[WAR],0)</f>
        <v>367</v>
      </c>
      <c r="T497" s="5">
        <f>_xlfn.RANK.EQ(VLOOKUP($A497,Rooke_Full_Seaosn[[Name]:[WHIP]], 19, FALSE),Rooke_Full_Seaosn[WAR/162],0)</f>
        <v>101</v>
      </c>
      <c r="U497" s="5">
        <f>_xlfn.RANK.EQ(VLOOKUP($A497,Rooke_Full_Seaosn[[Name]:[WHIP]], 20, FALSE),Rooke_Full_Seaosn[WHIP],1)</f>
        <v>694</v>
      </c>
      <c r="V4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488.93166522030361</v>
      </c>
    </row>
    <row r="498" spans="1:22" x14ac:dyDescent="0.45">
      <c r="A498" s="11" t="s">
        <v>1350</v>
      </c>
      <c r="B498" s="11">
        <v>1934</v>
      </c>
      <c r="C498" s="11" t="str">
        <f>VLOOKUP(Table10[[#This Row],[Name]], Rooke_Full_Seaosn[[Name]:[Team]], 2, FALSE)</f>
        <v>SLB</v>
      </c>
      <c r="D498" s="11">
        <v>35</v>
      </c>
      <c r="E498" s="11">
        <v>28</v>
      </c>
      <c r="F498" s="12">
        <v>0.8</v>
      </c>
      <c r="G498" s="5">
        <f>_xlfn.RANK.EQ(VLOOKUP($A498,Rooke_Full_Seaosn[[Name]:[WHIP]], 6, FALSE),Rooke_Full_Seaosn[W],0)</f>
        <v>49</v>
      </c>
      <c r="H498" s="5">
        <f>_xlfn.RANK.EQ(VLOOKUP($A498,Rooke_Full_Seaosn[[Name]:[WHIP]], 7, FALSE),Rooke_Full_Seaosn[L],1)</f>
        <v>1701</v>
      </c>
      <c r="I498" s="11">
        <f>_xlfn.RANK.EQ(VLOOKUP($A498,Rooke_Full_Seaosn[[Name]:[WHIP]], 8, FALSE),Rooke_Full_Seaosn[SV],0)</f>
        <v>2</v>
      </c>
      <c r="J498" s="11">
        <f>_xlfn.RANK.EQ(VLOOKUP($A498,Rooke_Full_Seaosn[[Name]:[WHIP]], 9, FALSE),Rooke_Full_Seaosn[IP],0)</f>
        <v>15</v>
      </c>
      <c r="K498" s="5">
        <f>_xlfn.RANK.EQ(VLOOKUP($A498,Rooke_Full_Seaosn[[Name]:[WHIP]], 10, FALSE),Rooke_Full_Seaosn[SO],0)</f>
        <v>125</v>
      </c>
      <c r="L498" s="5">
        <f>_xlfn.RANK.EQ(VLOOKUP($A498,Rooke_Full_Seaosn[[Name]:[WHIP]], 11, FALSE),Rooke_Full_Seaosn[K/9],0)</f>
        <v>1091</v>
      </c>
      <c r="M498" s="5">
        <f>_xlfn.RANK.EQ(VLOOKUP($A498,Rooke_Full_Seaosn[[Name]:[WHIP]], 12, FALSE),Rooke_Full_Seaosn[BB/9],1)</f>
        <v>1551</v>
      </c>
      <c r="N498" s="11">
        <f>_xlfn.RANK.EQ(VLOOKUP($A498,Rooke_Full_Seaosn[[Name]:[WHIP]], 13, FALSE),Rooke_Full_Seaosn[HR/9],1)</f>
        <v>378</v>
      </c>
      <c r="O498" s="5">
        <f>_xlfn.RANK.EQ(VLOOKUP($A498,Rooke_Full_Seaosn[[Name]:[WHIP]], 14, FALSE),Rooke_Full_Seaosn[AVG],1)</f>
        <v>812</v>
      </c>
      <c r="P498" s="11">
        <f>_xlfn.RANK.EQ(VLOOKUP($A498,Rooke_Full_Seaosn[[Name]:[WHIP]], 15, FALSE),Rooke_Full_Seaosn[BABIP],1)</f>
        <v>855</v>
      </c>
      <c r="Q498" s="5">
        <f>_xlfn.RANK.EQ(VLOOKUP($A498,Rooke_Full_Seaosn[[Name]:[WHIP]], 16, FALSE),Rooke_Full_Seaosn[ERA],1)</f>
        <v>770</v>
      </c>
      <c r="R498" s="11">
        <f>_xlfn.RANK.EQ(VLOOKUP($A498,Rooke_Full_Seaosn[[Name]:[WHIP]], 17, FALSE),Rooke_Full_Seaosn[FIP],1)</f>
        <v>1129</v>
      </c>
      <c r="S498" s="5">
        <f>_xlfn.RANK.EQ(VLOOKUP($A498,Rooke_Full_Seaosn[[Name]:[WHIP]], 18,FALSE),Rooke_Full_Seaosn[WAR],0)</f>
        <v>86</v>
      </c>
      <c r="T498" s="5">
        <f>_xlfn.RANK.EQ(VLOOKUP($A498,Rooke_Full_Seaosn[[Name]:[WHIP]], 19, FALSE),Rooke_Full_Seaosn[WAR/162],0)</f>
        <v>614</v>
      </c>
      <c r="U498" s="5">
        <f>_xlfn.RANK.EQ(VLOOKUP($A498,Rooke_Full_Seaosn[[Name]:[WHIP]], 20, FALSE),Rooke_Full_Seaosn[WHIP],1)</f>
        <v>1353</v>
      </c>
      <c r="V4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489.35703130931262</v>
      </c>
    </row>
    <row r="499" spans="1:22" x14ac:dyDescent="0.45">
      <c r="A499" s="11" t="s">
        <v>1171</v>
      </c>
      <c r="B499" s="11">
        <v>1994</v>
      </c>
      <c r="C499" s="11" t="str">
        <f>VLOOKUP(Table10[[#This Row],[Name]], Rooke_Full_Seaosn[[Name]:[Team]], 2, FALSE)</f>
        <v>SFG</v>
      </c>
      <c r="D499" s="11">
        <v>16</v>
      </c>
      <c r="E499" s="11">
        <v>9</v>
      </c>
      <c r="F499" s="12">
        <v>0.5625</v>
      </c>
      <c r="G499" s="5">
        <f>_xlfn.RANK.EQ(VLOOKUP($A499,Rooke_Full_Seaosn[[Name]:[WHIP]], 6, FALSE),Rooke_Full_Seaosn[W],0)</f>
        <v>503</v>
      </c>
      <c r="H499" s="5">
        <f>_xlfn.RANK.EQ(VLOOKUP($A499,Rooke_Full_Seaosn[[Name]:[WHIP]], 7, FALSE),Rooke_Full_Seaosn[L],1)</f>
        <v>45</v>
      </c>
      <c r="I499" s="11">
        <f>_xlfn.RANK.EQ(VLOOKUP($A499,Rooke_Full_Seaosn[[Name]:[WHIP]], 8, FALSE),Rooke_Full_Seaosn[SV],0)</f>
        <v>225</v>
      </c>
      <c r="J499" s="11">
        <f>_xlfn.RANK.EQ(VLOOKUP($A499,Rooke_Full_Seaosn[[Name]:[WHIP]], 9, FALSE),Rooke_Full_Seaosn[IP],0)</f>
        <v>1138</v>
      </c>
      <c r="K499" s="5">
        <f>_xlfn.RANK.EQ(VLOOKUP($A499,Rooke_Full_Seaosn[[Name]:[WHIP]], 10, FALSE),Rooke_Full_Seaosn[SO],0)</f>
        <v>996</v>
      </c>
      <c r="L499" s="5">
        <f>_xlfn.RANK.EQ(VLOOKUP($A499,Rooke_Full_Seaosn[[Name]:[WHIP]], 11, FALSE),Rooke_Full_Seaosn[K/9],0)</f>
        <v>659</v>
      </c>
      <c r="M499" s="5">
        <f>_xlfn.RANK.EQ(VLOOKUP($A499,Rooke_Full_Seaosn[[Name]:[WHIP]], 12, FALSE),Rooke_Full_Seaosn[BB/9],1)</f>
        <v>1381</v>
      </c>
      <c r="N499" s="11">
        <f>_xlfn.RANK.EQ(VLOOKUP($A499,Rooke_Full_Seaosn[[Name]:[WHIP]], 13, FALSE),Rooke_Full_Seaosn[HR/9],1)</f>
        <v>311</v>
      </c>
      <c r="O499" s="5">
        <f>_xlfn.RANK.EQ(VLOOKUP($A499,Rooke_Full_Seaosn[[Name]:[WHIP]], 14, FALSE),Rooke_Full_Seaosn[AVG],1)</f>
        <v>258</v>
      </c>
      <c r="P499" s="11">
        <f>_xlfn.RANK.EQ(VLOOKUP($A499,Rooke_Full_Seaosn[[Name]:[WHIP]], 15, FALSE),Rooke_Full_Seaosn[BABIP],1)</f>
        <v>422</v>
      </c>
      <c r="Q499" s="5">
        <f>_xlfn.RANK.EQ(VLOOKUP($A499,Rooke_Full_Seaosn[[Name]:[WHIP]], 16, FALSE),Rooke_Full_Seaosn[ERA],1)</f>
        <v>546</v>
      </c>
      <c r="R499" s="11">
        <f>_xlfn.RANK.EQ(VLOOKUP($A499,Rooke_Full_Seaosn[[Name]:[WHIP]], 17, FALSE),Rooke_Full_Seaosn[FIP],1)</f>
        <v>685</v>
      </c>
      <c r="S499" s="5">
        <f>_xlfn.RANK.EQ(VLOOKUP($A499,Rooke_Full_Seaosn[[Name]:[WHIP]], 18,FALSE),Rooke_Full_Seaosn[WAR],0)</f>
        <v>765</v>
      </c>
      <c r="T499" s="5">
        <f>_xlfn.RANK.EQ(VLOOKUP($A499,Rooke_Full_Seaosn[[Name]:[WHIP]], 19, FALSE),Rooke_Full_Seaosn[WAR/162],0)</f>
        <v>462</v>
      </c>
      <c r="U499" s="5">
        <f>_xlfn.RANK.EQ(VLOOKUP($A499,Rooke_Full_Seaosn[[Name]:[WHIP]], 20, FALSE),Rooke_Full_Seaosn[WHIP],1)</f>
        <v>775</v>
      </c>
      <c r="V4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489.61378773716211</v>
      </c>
    </row>
    <row r="500" spans="1:22" x14ac:dyDescent="0.45">
      <c r="A500" s="11" t="s">
        <v>800</v>
      </c>
      <c r="B500" s="11">
        <v>1956</v>
      </c>
      <c r="C500" s="11" t="str">
        <f>VLOOKUP(Table10[[#This Row],[Name]], Rooke_Full_Seaosn[[Name]:[Team]], 2, FALSE)</f>
        <v>CHC</v>
      </c>
      <c r="D500" s="11">
        <v>20</v>
      </c>
      <c r="E500" s="11">
        <v>20</v>
      </c>
      <c r="F500" s="12">
        <v>1</v>
      </c>
      <c r="G500" s="5">
        <f>_xlfn.RANK.EQ(VLOOKUP($A500,Rooke_Full_Seaosn[[Name]:[WHIP]], 6, FALSE),Rooke_Full_Seaosn[W],0)</f>
        <v>1465</v>
      </c>
      <c r="H500" s="5">
        <f>_xlfn.RANK.EQ(VLOOKUP($A500,Rooke_Full_Seaosn[[Name]:[WHIP]], 7, FALSE),Rooke_Full_Seaosn[L],1)</f>
        <v>298</v>
      </c>
      <c r="I500" s="11">
        <f>_xlfn.RANK.EQ(VLOOKUP($A500,Rooke_Full_Seaosn[[Name]:[WHIP]], 8, FALSE),Rooke_Full_Seaosn[SV],0)</f>
        <v>225</v>
      </c>
      <c r="J500" s="11">
        <f>_xlfn.RANK.EQ(VLOOKUP($A500,Rooke_Full_Seaosn[[Name]:[WHIP]], 9, FALSE),Rooke_Full_Seaosn[IP],0)</f>
        <v>1584</v>
      </c>
      <c r="K500" s="5">
        <f>_xlfn.RANK.EQ(VLOOKUP($A500,Rooke_Full_Seaosn[[Name]:[WHIP]], 10, FALSE),Rooke_Full_Seaosn[SO],0)</f>
        <v>1355</v>
      </c>
      <c r="L500" s="5">
        <f>_xlfn.RANK.EQ(VLOOKUP($A500,Rooke_Full_Seaosn[[Name]:[WHIP]], 11, FALSE),Rooke_Full_Seaosn[K/9],0)</f>
        <v>550</v>
      </c>
      <c r="M500" s="5">
        <f>_xlfn.RANK.EQ(VLOOKUP($A500,Rooke_Full_Seaosn[[Name]:[WHIP]], 12, FALSE),Rooke_Full_Seaosn[BB/9],1)</f>
        <v>1686</v>
      </c>
      <c r="N500" s="11">
        <f>_xlfn.RANK.EQ(VLOOKUP($A500,Rooke_Full_Seaosn[[Name]:[WHIP]], 13, FALSE),Rooke_Full_Seaosn[HR/9],1)</f>
        <v>45</v>
      </c>
      <c r="O500" s="5">
        <f>_xlfn.RANK.EQ(VLOOKUP($A500,Rooke_Full_Seaosn[[Name]:[WHIP]], 14, FALSE),Rooke_Full_Seaosn[AVG],1)</f>
        <v>46</v>
      </c>
      <c r="P500" s="11">
        <f>_xlfn.RANK.EQ(VLOOKUP($A500,Rooke_Full_Seaosn[[Name]:[WHIP]], 15, FALSE),Rooke_Full_Seaosn[BABIP],1)</f>
        <v>140</v>
      </c>
      <c r="Q500" s="5">
        <f>_xlfn.RANK.EQ(VLOOKUP($A500,Rooke_Full_Seaosn[[Name]:[WHIP]], 16, FALSE),Rooke_Full_Seaosn[ERA],1)</f>
        <v>60</v>
      </c>
      <c r="R500" s="11">
        <f>_xlfn.RANK.EQ(VLOOKUP($A500,Rooke_Full_Seaosn[[Name]:[WHIP]], 17, FALSE),Rooke_Full_Seaosn[FIP],1)</f>
        <v>346</v>
      </c>
      <c r="S500" s="5">
        <f>_xlfn.RANK.EQ(VLOOKUP($A500,Rooke_Full_Seaosn[[Name]:[WHIP]], 18,FALSE),Rooke_Full_Seaosn[WAR],0)</f>
        <v>1046</v>
      </c>
      <c r="T500" s="5">
        <f>_xlfn.RANK.EQ(VLOOKUP($A500,Rooke_Full_Seaosn[[Name]:[WHIP]], 19, FALSE),Rooke_Full_Seaosn[WAR/162],0)</f>
        <v>440</v>
      </c>
      <c r="U500" s="5">
        <f>_xlfn.RANK.EQ(VLOOKUP($A500,Rooke_Full_Seaosn[[Name]:[WHIP]], 20, FALSE),Rooke_Full_Seaosn[WHIP],1)</f>
        <v>1152</v>
      </c>
      <c r="V5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490.29327523796741</v>
      </c>
    </row>
    <row r="501" spans="1:22" x14ac:dyDescent="0.45">
      <c r="A501" s="11" t="s">
        <v>816</v>
      </c>
      <c r="B501" s="11">
        <v>1992</v>
      </c>
      <c r="C501" s="11" t="str">
        <f>VLOOKUP(Table10[[#This Row],[Name]], Rooke_Full_Seaosn[[Name]:[Team]], 2, FALSE)</f>
        <v>CIN</v>
      </c>
      <c r="D501" s="11">
        <v>12</v>
      </c>
      <c r="E501" s="11">
        <v>8</v>
      </c>
      <c r="F501" s="12">
        <v>0.66666666666666663</v>
      </c>
      <c r="G501" s="5">
        <f>_xlfn.RANK.EQ(VLOOKUP($A501,Rooke_Full_Seaosn[[Name]:[WHIP]], 6, FALSE),Rooke_Full_Seaosn[W],0)</f>
        <v>1054</v>
      </c>
      <c r="H501" s="5">
        <f>_xlfn.RANK.EQ(VLOOKUP($A501,Rooke_Full_Seaosn[[Name]:[WHIP]], 7, FALSE),Rooke_Full_Seaosn[L],1)</f>
        <v>45</v>
      </c>
      <c r="I501" s="11">
        <f>_xlfn.RANK.EQ(VLOOKUP($A501,Rooke_Full_Seaosn[[Name]:[WHIP]], 8, FALSE),Rooke_Full_Seaosn[SV],0)</f>
        <v>225</v>
      </c>
      <c r="J501" s="11">
        <f>_xlfn.RANK.EQ(VLOOKUP($A501,Rooke_Full_Seaosn[[Name]:[WHIP]], 9, FALSE),Rooke_Full_Seaosn[IP],0)</f>
        <v>1693</v>
      </c>
      <c r="K501" s="5">
        <f>_xlfn.RANK.EQ(VLOOKUP($A501,Rooke_Full_Seaosn[[Name]:[WHIP]], 10, FALSE),Rooke_Full_Seaosn[SO],0)</f>
        <v>1665</v>
      </c>
      <c r="L501" s="5">
        <f>_xlfn.RANK.EQ(VLOOKUP($A501,Rooke_Full_Seaosn[[Name]:[WHIP]], 11, FALSE),Rooke_Full_Seaosn[K/9],0)</f>
        <v>1395</v>
      </c>
      <c r="M501" s="5">
        <f>_xlfn.RANK.EQ(VLOOKUP($A501,Rooke_Full_Seaosn[[Name]:[WHIP]], 12, FALSE),Rooke_Full_Seaosn[BB/9],1)</f>
        <v>352</v>
      </c>
      <c r="N501" s="11">
        <f>_xlfn.RANK.EQ(VLOOKUP($A501,Rooke_Full_Seaosn[[Name]:[WHIP]], 13, FALSE),Rooke_Full_Seaosn[HR/9],1)</f>
        <v>232</v>
      </c>
      <c r="O501" s="5">
        <f>_xlfn.RANK.EQ(VLOOKUP($A501,Rooke_Full_Seaosn[[Name]:[WHIP]], 14, FALSE),Rooke_Full_Seaosn[AVG],1)</f>
        <v>1168</v>
      </c>
      <c r="P501" s="11">
        <f>_xlfn.RANK.EQ(VLOOKUP($A501,Rooke_Full_Seaosn[[Name]:[WHIP]], 15, FALSE),Rooke_Full_Seaosn[BABIP],1)</f>
        <v>1065</v>
      </c>
      <c r="Q501" s="5">
        <f>_xlfn.RANK.EQ(VLOOKUP($A501,Rooke_Full_Seaosn[[Name]:[WHIP]], 16, FALSE),Rooke_Full_Seaosn[ERA],1)</f>
        <v>79</v>
      </c>
      <c r="R501" s="11">
        <f>_xlfn.RANK.EQ(VLOOKUP($A501,Rooke_Full_Seaosn[[Name]:[WHIP]], 17, FALSE),Rooke_Full_Seaosn[FIP],1)</f>
        <v>266</v>
      </c>
      <c r="S501" s="5">
        <f>_xlfn.RANK.EQ(VLOOKUP($A501,Rooke_Full_Seaosn[[Name]:[WHIP]], 18,FALSE),Rooke_Full_Seaosn[WAR],0)</f>
        <v>1113</v>
      </c>
      <c r="T501" s="5">
        <f>_xlfn.RANK.EQ(VLOOKUP($A501,Rooke_Full_Seaosn[[Name]:[WHIP]], 19, FALSE),Rooke_Full_Seaosn[WAR/162],0)</f>
        <v>336</v>
      </c>
      <c r="U501" s="5">
        <f>_xlfn.RANK.EQ(VLOOKUP($A501,Rooke_Full_Seaosn[[Name]:[WHIP]], 20, FALSE),Rooke_Full_Seaosn[WHIP],1)</f>
        <v>605</v>
      </c>
      <c r="V5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490.70942375365166</v>
      </c>
    </row>
    <row r="502" spans="1:22" x14ac:dyDescent="0.45">
      <c r="A502" s="11" t="s">
        <v>1282</v>
      </c>
      <c r="B502" s="11">
        <v>1947</v>
      </c>
      <c r="C502" s="11" t="str">
        <f>VLOOKUP(Table10[[#This Row],[Name]], Rooke_Full_Seaosn[[Name]:[Team]], 2, FALSE)</f>
        <v>NYY</v>
      </c>
      <c r="D502" s="11">
        <v>13</v>
      </c>
      <c r="E502" s="11">
        <v>10</v>
      </c>
      <c r="F502" s="12">
        <v>0.76923076923076927</v>
      </c>
      <c r="G502" s="5">
        <f>_xlfn.RANK.EQ(VLOOKUP($A502,Rooke_Full_Seaosn[[Name]:[WHIP]], 6, FALSE),Rooke_Full_Seaosn[W],0)</f>
        <v>610</v>
      </c>
      <c r="H502" s="5">
        <f>_xlfn.RANK.EQ(VLOOKUP($A502,Rooke_Full_Seaosn[[Name]:[WHIP]], 7, FALSE),Rooke_Full_Seaosn[L],1)</f>
        <v>45</v>
      </c>
      <c r="I502" s="11">
        <f>_xlfn.RANK.EQ(VLOOKUP($A502,Rooke_Full_Seaosn[[Name]:[WHIP]], 8, FALSE),Rooke_Full_Seaosn[SV],0)</f>
        <v>225</v>
      </c>
      <c r="J502" s="11">
        <f>_xlfn.RANK.EQ(VLOOKUP($A502,Rooke_Full_Seaosn[[Name]:[WHIP]], 9, FALSE),Rooke_Full_Seaosn[IP],0)</f>
        <v>817</v>
      </c>
      <c r="K502" s="5">
        <f>_xlfn.RANK.EQ(VLOOKUP($A502,Rooke_Full_Seaosn[[Name]:[WHIP]], 10, FALSE),Rooke_Full_Seaosn[SO],0)</f>
        <v>1011</v>
      </c>
      <c r="L502" s="5">
        <f>_xlfn.RANK.EQ(VLOOKUP($A502,Rooke_Full_Seaosn[[Name]:[WHIP]], 11, FALSE),Rooke_Full_Seaosn[K/9],0)</f>
        <v>1171</v>
      </c>
      <c r="M502" s="5">
        <f>_xlfn.RANK.EQ(VLOOKUP($A502,Rooke_Full_Seaosn[[Name]:[WHIP]], 12, FALSE),Rooke_Full_Seaosn[BB/9],1)</f>
        <v>788</v>
      </c>
      <c r="N502" s="11">
        <f>_xlfn.RANK.EQ(VLOOKUP($A502,Rooke_Full_Seaosn[[Name]:[WHIP]], 13, FALSE),Rooke_Full_Seaosn[HR/9],1)</f>
        <v>966</v>
      </c>
      <c r="O502" s="5">
        <f>_xlfn.RANK.EQ(VLOOKUP($A502,Rooke_Full_Seaosn[[Name]:[WHIP]], 14, FALSE),Rooke_Full_Seaosn[AVG],1)</f>
        <v>217</v>
      </c>
      <c r="P502" s="11">
        <f>_xlfn.RANK.EQ(VLOOKUP($A502,Rooke_Full_Seaosn[[Name]:[WHIP]], 15, FALSE),Rooke_Full_Seaosn[BABIP],1)</f>
        <v>65</v>
      </c>
      <c r="Q502" s="5">
        <f>_xlfn.RANK.EQ(VLOOKUP($A502,Rooke_Full_Seaosn[[Name]:[WHIP]], 16, FALSE),Rooke_Full_Seaosn[ERA],1)</f>
        <v>685</v>
      </c>
      <c r="R502" s="11">
        <f>_xlfn.RANK.EQ(VLOOKUP($A502,Rooke_Full_Seaosn[[Name]:[WHIP]], 17, FALSE),Rooke_Full_Seaosn[FIP],1)</f>
        <v>793</v>
      </c>
      <c r="S502" s="5">
        <f>_xlfn.RANK.EQ(VLOOKUP($A502,Rooke_Full_Seaosn[[Name]:[WHIP]], 18,FALSE),Rooke_Full_Seaosn[WAR],0)</f>
        <v>951</v>
      </c>
      <c r="T502" s="5">
        <f>_xlfn.RANK.EQ(VLOOKUP($A502,Rooke_Full_Seaosn[[Name]:[WHIP]], 19, FALSE),Rooke_Full_Seaosn[WAR/162],0)</f>
        <v>788</v>
      </c>
      <c r="U502" s="5">
        <f>_xlfn.RANK.EQ(VLOOKUP($A502,Rooke_Full_Seaosn[[Name]:[WHIP]], 20, FALSE),Rooke_Full_Seaosn[WHIP],1)</f>
        <v>290</v>
      </c>
      <c r="V5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491.77128408455127</v>
      </c>
    </row>
    <row r="503" spans="1:22" x14ac:dyDescent="0.45">
      <c r="A503" s="11" t="s">
        <v>677</v>
      </c>
      <c r="B503" s="11">
        <v>1957</v>
      </c>
      <c r="C503" s="11" t="str">
        <f>VLOOKUP(Table10[[#This Row],[Name]], Rooke_Full_Seaosn[[Name]:[Team]], 2, FALSE)</f>
        <v>BRO</v>
      </c>
      <c r="D503" s="11">
        <v>36</v>
      </c>
      <c r="E503" s="11">
        <v>25</v>
      </c>
      <c r="F503" s="12">
        <v>0.69444444444444442</v>
      </c>
      <c r="G503" s="5">
        <f>_xlfn.RANK.EQ(VLOOKUP($A503,Rooke_Full_Seaosn[[Name]:[WHIP]], 6, FALSE),Rooke_Full_Seaosn[W],0)</f>
        <v>610</v>
      </c>
      <c r="H503" s="5">
        <f>_xlfn.RANK.EQ(VLOOKUP($A503,Rooke_Full_Seaosn[[Name]:[WHIP]], 7, FALSE),Rooke_Full_Seaosn[L],1)</f>
        <v>298</v>
      </c>
      <c r="I503" s="11">
        <f>_xlfn.RANK.EQ(VLOOKUP($A503,Rooke_Full_Seaosn[[Name]:[WHIP]], 8, FALSE),Rooke_Full_Seaosn[SV],0)</f>
        <v>225</v>
      </c>
      <c r="J503" s="11">
        <f>_xlfn.RANK.EQ(VLOOKUP($A503,Rooke_Full_Seaosn[[Name]:[WHIP]], 9, FALSE),Rooke_Full_Seaosn[IP],0)</f>
        <v>689</v>
      </c>
      <c r="K503" s="5">
        <f>_xlfn.RANK.EQ(VLOOKUP($A503,Rooke_Full_Seaosn[[Name]:[WHIP]], 10, FALSE),Rooke_Full_Seaosn[SO],0)</f>
        <v>415</v>
      </c>
      <c r="L503" s="5">
        <f>_xlfn.RANK.EQ(VLOOKUP($A503,Rooke_Full_Seaosn[[Name]:[WHIP]], 11, FALSE),Rooke_Full_Seaosn[K/9],0)</f>
        <v>438</v>
      </c>
      <c r="M503" s="5">
        <f>_xlfn.RANK.EQ(VLOOKUP($A503,Rooke_Full_Seaosn[[Name]:[WHIP]], 12, FALSE),Rooke_Full_Seaosn[BB/9],1)</f>
        <v>1609</v>
      </c>
      <c r="N503" s="11">
        <f>_xlfn.RANK.EQ(VLOOKUP($A503,Rooke_Full_Seaosn[[Name]:[WHIP]], 13, FALSE),Rooke_Full_Seaosn[HR/9],1)</f>
        <v>208</v>
      </c>
      <c r="O503" s="5">
        <f>_xlfn.RANK.EQ(VLOOKUP($A503,Rooke_Full_Seaosn[[Name]:[WHIP]], 14, FALSE),Rooke_Full_Seaosn[AVG],1)</f>
        <v>357</v>
      </c>
      <c r="P503" s="11">
        <f>_xlfn.RANK.EQ(VLOOKUP($A503,Rooke_Full_Seaosn[[Name]:[WHIP]], 15, FALSE),Rooke_Full_Seaosn[BABIP],1)</f>
        <v>841</v>
      </c>
      <c r="Q503" s="5">
        <f>_xlfn.RANK.EQ(VLOOKUP($A503,Rooke_Full_Seaosn[[Name]:[WHIP]], 16, FALSE),Rooke_Full_Seaosn[ERA],1)</f>
        <v>320</v>
      </c>
      <c r="R503" s="11">
        <f>_xlfn.RANK.EQ(VLOOKUP($A503,Rooke_Full_Seaosn[[Name]:[WHIP]], 17, FALSE),Rooke_Full_Seaosn[FIP],1)</f>
        <v>253</v>
      </c>
      <c r="S503" s="5">
        <f>_xlfn.RANK.EQ(VLOOKUP($A503,Rooke_Full_Seaosn[[Name]:[WHIP]], 18,FALSE),Rooke_Full_Seaosn[WAR],0)</f>
        <v>352</v>
      </c>
      <c r="T503" s="5">
        <f>_xlfn.RANK.EQ(VLOOKUP($A503,Rooke_Full_Seaosn[[Name]:[WHIP]], 19, FALSE),Rooke_Full_Seaosn[WAR/162],0)</f>
        <v>342</v>
      </c>
      <c r="U503" s="5">
        <f>_xlfn.RANK.EQ(VLOOKUP($A503,Rooke_Full_Seaosn[[Name]:[WHIP]], 20, FALSE),Rooke_Full_Seaosn[WHIP],1)</f>
        <v>1144</v>
      </c>
      <c r="V5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492.31575463014553</v>
      </c>
    </row>
    <row r="504" spans="1:22" x14ac:dyDescent="0.45">
      <c r="A504" s="11" t="s">
        <v>1223</v>
      </c>
      <c r="B504" s="11">
        <v>2015</v>
      </c>
      <c r="C504" s="11" t="str">
        <f>VLOOKUP(Table10[[#This Row],[Name]], Rooke_Full_Seaosn[[Name]:[Team]], 2, FALSE)</f>
        <v>- - -</v>
      </c>
      <c r="D504" s="11">
        <v>31</v>
      </c>
      <c r="E504" s="11">
        <v>31</v>
      </c>
      <c r="F504" s="12">
        <v>1</v>
      </c>
      <c r="G504" s="5">
        <f>_xlfn.RANK.EQ(VLOOKUP($A504,Rooke_Full_Seaosn[[Name]:[WHIP]], 6, FALSE),Rooke_Full_Seaosn[W],0)</f>
        <v>1282</v>
      </c>
      <c r="H504" s="5">
        <f>_xlfn.RANK.EQ(VLOOKUP($A504,Rooke_Full_Seaosn[[Name]:[WHIP]], 7, FALSE),Rooke_Full_Seaosn[L],1)</f>
        <v>45</v>
      </c>
      <c r="I504" s="11">
        <f>_xlfn.RANK.EQ(VLOOKUP($A504,Rooke_Full_Seaosn[[Name]:[WHIP]], 8, FALSE),Rooke_Full_Seaosn[SV],0)</f>
        <v>225</v>
      </c>
      <c r="J504" s="11">
        <f>_xlfn.RANK.EQ(VLOOKUP($A504,Rooke_Full_Seaosn[[Name]:[WHIP]], 9, FALSE),Rooke_Full_Seaosn[IP],0)</f>
        <v>1413</v>
      </c>
      <c r="K504" s="5">
        <f>_xlfn.RANK.EQ(VLOOKUP($A504,Rooke_Full_Seaosn[[Name]:[WHIP]], 10, FALSE),Rooke_Full_Seaosn[SO],0)</f>
        <v>1140</v>
      </c>
      <c r="L504" s="5">
        <f>_xlfn.RANK.EQ(VLOOKUP($A504,Rooke_Full_Seaosn[[Name]:[WHIP]], 11, FALSE),Rooke_Full_Seaosn[K/9],0)</f>
        <v>449</v>
      </c>
      <c r="M504" s="5">
        <f>_xlfn.RANK.EQ(VLOOKUP($A504,Rooke_Full_Seaosn[[Name]:[WHIP]], 12, FALSE),Rooke_Full_Seaosn[BB/9],1)</f>
        <v>498</v>
      </c>
      <c r="N504" s="11">
        <f>_xlfn.RANK.EQ(VLOOKUP($A504,Rooke_Full_Seaosn[[Name]:[WHIP]], 13, FALSE),Rooke_Full_Seaosn[HR/9],1)</f>
        <v>1391</v>
      </c>
      <c r="O504" s="5">
        <f>_xlfn.RANK.EQ(VLOOKUP($A504,Rooke_Full_Seaosn[[Name]:[WHIP]], 14, FALSE),Rooke_Full_Seaosn[AVG],1)</f>
        <v>300</v>
      </c>
      <c r="P504" s="11">
        <f>_xlfn.RANK.EQ(VLOOKUP($A504,Rooke_Full_Seaosn[[Name]:[WHIP]], 15, FALSE),Rooke_Full_Seaosn[BABIP],1)</f>
        <v>190</v>
      </c>
      <c r="Q504" s="5">
        <f>_xlfn.RANK.EQ(VLOOKUP($A504,Rooke_Full_Seaosn[[Name]:[WHIP]], 16, FALSE),Rooke_Full_Seaosn[ERA],1)</f>
        <v>606</v>
      </c>
      <c r="R504" s="11">
        <f>_xlfn.RANK.EQ(VLOOKUP($A504,Rooke_Full_Seaosn[[Name]:[WHIP]], 17, FALSE),Rooke_Full_Seaosn[FIP],1)</f>
        <v>1144</v>
      </c>
      <c r="S504" s="5">
        <f>_xlfn.RANK.EQ(VLOOKUP($A504,Rooke_Full_Seaosn[[Name]:[WHIP]], 18,FALSE),Rooke_Full_Seaosn[WAR],0)</f>
        <v>1222</v>
      </c>
      <c r="T504" s="5">
        <f>_xlfn.RANK.EQ(VLOOKUP($A504,Rooke_Full_Seaosn[[Name]:[WHIP]], 19, FALSE),Rooke_Full_Seaosn[WAR/162],0)</f>
        <v>1094</v>
      </c>
      <c r="U504" s="5">
        <f>_xlfn.RANK.EQ(VLOOKUP($A504,Rooke_Full_Seaosn[[Name]:[WHIP]], 20, FALSE),Rooke_Full_Seaosn[WHIP],1)</f>
        <v>237</v>
      </c>
      <c r="V5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492.9367333052474</v>
      </c>
    </row>
    <row r="505" spans="1:22" x14ac:dyDescent="0.45">
      <c r="A505" s="11" t="s">
        <v>980</v>
      </c>
      <c r="B505" s="11">
        <v>1957</v>
      </c>
      <c r="C505" s="11" t="str">
        <f>VLOOKUP(Table10[[#This Row],[Name]], Rooke_Full_Seaosn[[Name]:[Team]], 2, FALSE)</f>
        <v>STL</v>
      </c>
      <c r="D505" s="11">
        <v>7</v>
      </c>
      <c r="E505" s="11">
        <v>7</v>
      </c>
      <c r="F505" s="12">
        <v>1</v>
      </c>
      <c r="G505" s="5">
        <f>_xlfn.RANK.EQ(VLOOKUP($A505,Rooke_Full_Seaosn[[Name]:[WHIP]], 6, FALSE),Rooke_Full_Seaosn[W],0)</f>
        <v>610</v>
      </c>
      <c r="H505" s="5">
        <f>_xlfn.RANK.EQ(VLOOKUP($A505,Rooke_Full_Seaosn[[Name]:[WHIP]], 7, FALSE),Rooke_Full_Seaosn[L],1)</f>
        <v>492</v>
      </c>
      <c r="I505" s="11">
        <f>_xlfn.RANK.EQ(VLOOKUP($A505,Rooke_Full_Seaosn[[Name]:[WHIP]], 8, FALSE),Rooke_Full_Seaosn[SV],0)</f>
        <v>225</v>
      </c>
      <c r="J505" s="11">
        <f>_xlfn.RANK.EQ(VLOOKUP($A505,Rooke_Full_Seaosn[[Name]:[WHIP]], 9, FALSE),Rooke_Full_Seaosn[IP],0)</f>
        <v>1023</v>
      </c>
      <c r="K505" s="5">
        <f>_xlfn.RANK.EQ(VLOOKUP($A505,Rooke_Full_Seaosn[[Name]:[WHIP]], 10, FALSE),Rooke_Full_Seaosn[SO],0)</f>
        <v>1140</v>
      </c>
      <c r="L505" s="5">
        <f>_xlfn.RANK.EQ(VLOOKUP($A505,Rooke_Full_Seaosn[[Name]:[WHIP]], 11, FALSE),Rooke_Full_Seaosn[K/9],0)</f>
        <v>1075</v>
      </c>
      <c r="M505" s="5">
        <f>_xlfn.RANK.EQ(VLOOKUP($A505,Rooke_Full_Seaosn[[Name]:[WHIP]], 12, FALSE),Rooke_Full_Seaosn[BB/9],1)</f>
        <v>750</v>
      </c>
      <c r="N505" s="11">
        <f>_xlfn.RANK.EQ(VLOOKUP($A505,Rooke_Full_Seaosn[[Name]:[WHIP]], 13, FALSE),Rooke_Full_Seaosn[HR/9],1)</f>
        <v>646</v>
      </c>
      <c r="O505" s="5">
        <f>_xlfn.RANK.EQ(VLOOKUP($A505,Rooke_Full_Seaosn[[Name]:[WHIP]], 14, FALSE),Rooke_Full_Seaosn[AVG],1)</f>
        <v>155</v>
      </c>
      <c r="P505" s="11">
        <f>_xlfn.RANK.EQ(VLOOKUP($A505,Rooke_Full_Seaosn[[Name]:[WHIP]], 15, FALSE),Rooke_Full_Seaosn[BABIP],1)</f>
        <v>78</v>
      </c>
      <c r="Q505" s="5">
        <f>_xlfn.RANK.EQ(VLOOKUP($A505,Rooke_Full_Seaosn[[Name]:[WHIP]], 16, FALSE),Rooke_Full_Seaosn[ERA],1)</f>
        <v>298</v>
      </c>
      <c r="R505" s="11">
        <f>_xlfn.RANK.EQ(VLOOKUP($A505,Rooke_Full_Seaosn[[Name]:[WHIP]], 17, FALSE),Rooke_Full_Seaosn[FIP],1)</f>
        <v>315</v>
      </c>
      <c r="S505" s="5">
        <f>_xlfn.RANK.EQ(VLOOKUP($A505,Rooke_Full_Seaosn[[Name]:[WHIP]], 18,FALSE),Rooke_Full_Seaosn[WAR],0)</f>
        <v>670</v>
      </c>
      <c r="T505" s="5">
        <f>_xlfn.RANK.EQ(VLOOKUP($A505,Rooke_Full_Seaosn[[Name]:[WHIP]], 19, FALSE),Rooke_Full_Seaosn[WAR/162],0)</f>
        <v>519</v>
      </c>
      <c r="U505" s="5">
        <f>_xlfn.RANK.EQ(VLOOKUP($A505,Rooke_Full_Seaosn[[Name]:[WHIP]], 20, FALSE),Rooke_Full_Seaosn[WHIP],1)</f>
        <v>197</v>
      </c>
      <c r="V5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494.41607955451315</v>
      </c>
    </row>
    <row r="506" spans="1:22" x14ac:dyDescent="0.45">
      <c r="A506" s="11" t="s">
        <v>1056</v>
      </c>
      <c r="B506" s="11">
        <v>1934</v>
      </c>
      <c r="C506" s="11" t="str">
        <f>VLOOKUP(Table10[[#This Row],[Name]], Rooke_Full_Seaosn[[Name]:[Team]], 2, FALSE)</f>
        <v>CHC</v>
      </c>
      <c r="D506" s="11">
        <v>21</v>
      </c>
      <c r="E506" s="11">
        <v>17</v>
      </c>
      <c r="F506" s="12">
        <v>0.80952380952380953</v>
      </c>
      <c r="G506" s="5">
        <f>_xlfn.RANK.EQ(VLOOKUP($A506,Rooke_Full_Seaosn[[Name]:[WHIP]], 6, FALSE),Rooke_Full_Seaosn[W],0)</f>
        <v>123</v>
      </c>
      <c r="H506" s="5">
        <f>_xlfn.RANK.EQ(VLOOKUP($A506,Rooke_Full_Seaosn[[Name]:[WHIP]], 7, FALSE),Rooke_Full_Seaosn[L],1)</f>
        <v>1621</v>
      </c>
      <c r="I506" s="11">
        <f>_xlfn.RANK.EQ(VLOOKUP($A506,Rooke_Full_Seaosn[[Name]:[WHIP]], 8, FALSE),Rooke_Full_Seaosn[SV],0)</f>
        <v>94</v>
      </c>
      <c r="J506" s="11">
        <f>_xlfn.RANK.EQ(VLOOKUP($A506,Rooke_Full_Seaosn[[Name]:[WHIP]], 9, FALSE),Rooke_Full_Seaosn[IP],0)</f>
        <v>107</v>
      </c>
      <c r="K506" s="5">
        <f>_xlfn.RANK.EQ(VLOOKUP($A506,Rooke_Full_Seaosn[[Name]:[WHIP]], 10, FALSE),Rooke_Full_Seaosn[SO],0)</f>
        <v>301</v>
      </c>
      <c r="L506" s="5">
        <f>_xlfn.RANK.EQ(VLOOKUP($A506,Rooke_Full_Seaosn[[Name]:[WHIP]], 11, FALSE),Rooke_Full_Seaosn[K/9],0)</f>
        <v>1174</v>
      </c>
      <c r="M506" s="5">
        <f>_xlfn.RANK.EQ(VLOOKUP($A506,Rooke_Full_Seaosn[[Name]:[WHIP]], 12, FALSE),Rooke_Full_Seaosn[BB/9],1)</f>
        <v>675</v>
      </c>
      <c r="N506" s="11">
        <f>_xlfn.RANK.EQ(VLOOKUP($A506,Rooke_Full_Seaosn[[Name]:[WHIP]], 13, FALSE),Rooke_Full_Seaosn[HR/9],1)</f>
        <v>207</v>
      </c>
      <c r="O506" s="5">
        <f>_xlfn.RANK.EQ(VLOOKUP($A506,Rooke_Full_Seaosn[[Name]:[WHIP]], 14, FALSE),Rooke_Full_Seaosn[AVG],1)</f>
        <v>935</v>
      </c>
      <c r="P506" s="11">
        <f>_xlfn.RANK.EQ(VLOOKUP($A506,Rooke_Full_Seaosn[[Name]:[WHIP]], 15, FALSE),Rooke_Full_Seaosn[BABIP],1)</f>
        <v>973</v>
      </c>
      <c r="Q506" s="5">
        <f>_xlfn.RANK.EQ(VLOOKUP($A506,Rooke_Full_Seaosn[[Name]:[WHIP]], 16, FALSE),Rooke_Full_Seaosn[ERA],1)</f>
        <v>399</v>
      </c>
      <c r="R506" s="11">
        <f>_xlfn.RANK.EQ(VLOOKUP($A506,Rooke_Full_Seaosn[[Name]:[WHIP]], 17, FALSE),Rooke_Full_Seaosn[FIP],1)</f>
        <v>493</v>
      </c>
      <c r="S506" s="5">
        <f>_xlfn.RANK.EQ(VLOOKUP($A506,Rooke_Full_Seaosn[[Name]:[WHIP]], 18,FALSE),Rooke_Full_Seaosn[WAR],0)</f>
        <v>149</v>
      </c>
      <c r="T506" s="5">
        <f>_xlfn.RANK.EQ(VLOOKUP($A506,Rooke_Full_Seaosn[[Name]:[WHIP]], 19, FALSE),Rooke_Full_Seaosn[WAR/162],0)</f>
        <v>446</v>
      </c>
      <c r="U506" s="5">
        <f>_xlfn.RANK.EQ(VLOOKUP($A506,Rooke_Full_Seaosn[[Name]:[WHIP]], 20, FALSE),Rooke_Full_Seaosn[WHIP],1)</f>
        <v>758</v>
      </c>
      <c r="V5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495.58725954431299</v>
      </c>
    </row>
    <row r="507" spans="1:22" x14ac:dyDescent="0.45">
      <c r="A507" s="11" t="s">
        <v>189</v>
      </c>
      <c r="B507" s="11">
        <v>1994</v>
      </c>
      <c r="C507" s="11" t="str">
        <f>VLOOKUP(Table10[[#This Row],[Name]], Rooke_Full_Seaosn[[Name]:[Team]], 2, FALSE)</f>
        <v>CHC</v>
      </c>
      <c r="D507" s="11">
        <v>17</v>
      </c>
      <c r="E507" s="11">
        <v>13</v>
      </c>
      <c r="F507" s="12">
        <v>0.76470588235294112</v>
      </c>
      <c r="G507" s="5">
        <f>_xlfn.RANK.EQ(VLOOKUP($A507,Rooke_Full_Seaosn[[Name]:[WHIP]], 6, FALSE),Rooke_Full_Seaosn[W],0)</f>
        <v>401</v>
      </c>
      <c r="H507" s="5">
        <f>_xlfn.RANK.EQ(VLOOKUP($A507,Rooke_Full_Seaosn[[Name]:[WHIP]], 7, FALSE),Rooke_Full_Seaosn[L],1)</f>
        <v>885</v>
      </c>
      <c r="I507" s="11">
        <f>_xlfn.RANK.EQ(VLOOKUP($A507,Rooke_Full_Seaosn[[Name]:[WHIP]], 8, FALSE),Rooke_Full_Seaosn[SV],0)</f>
        <v>225</v>
      </c>
      <c r="J507" s="11">
        <f>_xlfn.RANK.EQ(VLOOKUP($A507,Rooke_Full_Seaosn[[Name]:[WHIP]], 9, FALSE),Rooke_Full_Seaosn[IP],0)</f>
        <v>474</v>
      </c>
      <c r="K507" s="5">
        <f>_xlfn.RANK.EQ(VLOOKUP($A507,Rooke_Full_Seaosn[[Name]:[WHIP]], 10, FALSE),Rooke_Full_Seaosn[SO],0)</f>
        <v>270</v>
      </c>
      <c r="L507" s="5">
        <f>_xlfn.RANK.EQ(VLOOKUP($A507,Rooke_Full_Seaosn[[Name]:[WHIP]], 11, FALSE),Rooke_Full_Seaosn[K/9],0)</f>
        <v>474</v>
      </c>
      <c r="M507" s="5">
        <f>_xlfn.RANK.EQ(VLOOKUP($A507,Rooke_Full_Seaosn[[Name]:[WHIP]], 12, FALSE),Rooke_Full_Seaosn[BB/9],1)</f>
        <v>831</v>
      </c>
      <c r="N507" s="11">
        <f>_xlfn.RANK.EQ(VLOOKUP($A507,Rooke_Full_Seaosn[[Name]:[WHIP]], 13, FALSE),Rooke_Full_Seaosn[HR/9],1)</f>
        <v>1224</v>
      </c>
      <c r="O507" s="5">
        <f>_xlfn.RANK.EQ(VLOOKUP($A507,Rooke_Full_Seaosn[[Name]:[WHIP]], 14, FALSE),Rooke_Full_Seaosn[AVG],1)</f>
        <v>453</v>
      </c>
      <c r="P507" s="11">
        <f>_xlfn.RANK.EQ(VLOOKUP($A507,Rooke_Full_Seaosn[[Name]:[WHIP]], 15, FALSE),Rooke_Full_Seaosn[BABIP],1)</f>
        <v>465</v>
      </c>
      <c r="Q507" s="5">
        <f>_xlfn.RANK.EQ(VLOOKUP($A507,Rooke_Full_Seaosn[[Name]:[WHIP]], 16, FALSE),Rooke_Full_Seaosn[ERA],1)</f>
        <v>290</v>
      </c>
      <c r="R507" s="11">
        <f>_xlfn.RANK.EQ(VLOOKUP($A507,Rooke_Full_Seaosn[[Name]:[WHIP]], 17, FALSE),Rooke_Full_Seaosn[FIP],1)</f>
        <v>1065</v>
      </c>
      <c r="S507" s="5">
        <f>_xlfn.RANK.EQ(VLOOKUP($A507,Rooke_Full_Seaosn[[Name]:[WHIP]], 18,FALSE),Rooke_Full_Seaosn[WAR],0)</f>
        <v>573</v>
      </c>
      <c r="T507" s="5">
        <f>_xlfn.RANK.EQ(VLOOKUP($A507,Rooke_Full_Seaosn[[Name]:[WHIP]], 19, FALSE),Rooke_Full_Seaosn[WAR/162],0)</f>
        <v>660</v>
      </c>
      <c r="U507" s="5">
        <f>_xlfn.RANK.EQ(VLOOKUP($A507,Rooke_Full_Seaosn[[Name]:[WHIP]], 20, FALSE),Rooke_Full_Seaosn[WHIP],1)</f>
        <v>479</v>
      </c>
      <c r="V5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495.83377254052908</v>
      </c>
    </row>
    <row r="508" spans="1:22" x14ac:dyDescent="0.45">
      <c r="A508" s="11" t="s">
        <v>1092</v>
      </c>
      <c r="B508" s="11">
        <v>2002</v>
      </c>
      <c r="C508" s="11" t="str">
        <f>VLOOKUP(Table10[[#This Row],[Name]], Rooke_Full_Seaosn[[Name]:[Team]], 2, FALSE)</f>
        <v>ATL</v>
      </c>
      <c r="D508" s="11">
        <v>13</v>
      </c>
      <c r="E508" s="11">
        <v>13</v>
      </c>
      <c r="F508" s="12">
        <v>1</v>
      </c>
      <c r="G508" s="5">
        <f>_xlfn.RANK.EQ(VLOOKUP($A508,Rooke_Full_Seaosn[[Name]:[WHIP]], 6, FALSE),Rooke_Full_Seaosn[W],0)</f>
        <v>174</v>
      </c>
      <c r="H508" s="5">
        <f>_xlfn.RANK.EQ(VLOOKUP($A508,Rooke_Full_Seaosn[[Name]:[WHIP]], 7, FALSE),Rooke_Full_Seaosn[L],1)</f>
        <v>695</v>
      </c>
      <c r="I508" s="11">
        <f>_xlfn.RANK.EQ(VLOOKUP($A508,Rooke_Full_Seaosn[[Name]:[WHIP]], 8, FALSE),Rooke_Full_Seaosn[SV],0)</f>
        <v>225</v>
      </c>
      <c r="J508" s="11">
        <f>_xlfn.RANK.EQ(VLOOKUP($A508,Rooke_Full_Seaosn[[Name]:[WHIP]], 9, FALSE),Rooke_Full_Seaosn[IP],0)</f>
        <v>296</v>
      </c>
      <c r="K508" s="5">
        <f>_xlfn.RANK.EQ(VLOOKUP($A508,Rooke_Full_Seaosn[[Name]:[WHIP]], 10, FALSE),Rooke_Full_Seaosn[SO],0)</f>
        <v>279</v>
      </c>
      <c r="L508" s="5">
        <f>_xlfn.RANK.EQ(VLOOKUP($A508,Rooke_Full_Seaosn[[Name]:[WHIP]], 11, FALSE),Rooke_Full_Seaosn[K/9],0)</f>
        <v>809</v>
      </c>
      <c r="M508" s="5">
        <f>_xlfn.RANK.EQ(VLOOKUP($A508,Rooke_Full_Seaosn[[Name]:[WHIP]], 12, FALSE),Rooke_Full_Seaosn[BB/9],1)</f>
        <v>1417</v>
      </c>
      <c r="N508" s="11">
        <f>_xlfn.RANK.EQ(VLOOKUP($A508,Rooke_Full_Seaosn[[Name]:[WHIP]], 13, FALSE),Rooke_Full_Seaosn[HR/9],1)</f>
        <v>1016</v>
      </c>
      <c r="O508" s="5">
        <f>_xlfn.RANK.EQ(VLOOKUP($A508,Rooke_Full_Seaosn[[Name]:[WHIP]], 14, FALSE),Rooke_Full_Seaosn[AVG],1)</f>
        <v>118</v>
      </c>
      <c r="P508" s="11">
        <f>_xlfn.RANK.EQ(VLOOKUP($A508,Rooke_Full_Seaosn[[Name]:[WHIP]], 15, FALSE),Rooke_Full_Seaosn[BABIP],1)</f>
        <v>55</v>
      </c>
      <c r="Q508" s="5">
        <f>_xlfn.RANK.EQ(VLOOKUP($A508,Rooke_Full_Seaosn[[Name]:[WHIP]], 16, FALSE),Rooke_Full_Seaosn[ERA],1)</f>
        <v>447</v>
      </c>
      <c r="R508" s="11">
        <f>_xlfn.RANK.EQ(VLOOKUP($A508,Rooke_Full_Seaosn[[Name]:[WHIP]], 17, FALSE),Rooke_Full_Seaosn[FIP],1)</f>
        <v>1238</v>
      </c>
      <c r="S508" s="5">
        <f>_xlfn.RANK.EQ(VLOOKUP($A508,Rooke_Full_Seaosn[[Name]:[WHIP]], 18,FALSE),Rooke_Full_Seaosn[WAR],0)</f>
        <v>828</v>
      </c>
      <c r="T508" s="5">
        <f>_xlfn.RANK.EQ(VLOOKUP($A508,Rooke_Full_Seaosn[[Name]:[WHIP]], 19, FALSE),Rooke_Full_Seaosn[WAR/162],0)</f>
        <v>1147</v>
      </c>
      <c r="U508" s="5">
        <f>_xlfn.RANK.EQ(VLOOKUP($A508,Rooke_Full_Seaosn[[Name]:[WHIP]], 20, FALSE),Rooke_Full_Seaosn[WHIP],1)</f>
        <v>476</v>
      </c>
      <c r="V5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497.14684379926905</v>
      </c>
    </row>
    <row r="509" spans="1:22" x14ac:dyDescent="0.45">
      <c r="A509" s="11" t="s">
        <v>136</v>
      </c>
      <c r="B509" s="11">
        <v>1996</v>
      </c>
      <c r="C509" s="11" t="str">
        <f>VLOOKUP(Table10[[#This Row],[Name]], Rooke_Full_Seaosn[[Name]:[Team]], 2, FALSE)</f>
        <v>OAK</v>
      </c>
      <c r="D509" s="11">
        <v>11</v>
      </c>
      <c r="E509" s="11">
        <v>9</v>
      </c>
      <c r="F509" s="12">
        <v>0.81818181818181823</v>
      </c>
      <c r="G509" s="5">
        <f>_xlfn.RANK.EQ(VLOOKUP($A509,Rooke_Full_Seaosn[[Name]:[WHIP]], 6, FALSE),Rooke_Full_Seaosn[W],0)</f>
        <v>1282</v>
      </c>
      <c r="H509" s="5">
        <f>_xlfn.RANK.EQ(VLOOKUP($A509,Rooke_Full_Seaosn[[Name]:[WHIP]], 7, FALSE),Rooke_Full_Seaosn[L],1)</f>
        <v>298</v>
      </c>
      <c r="I509" s="11">
        <f>_xlfn.RANK.EQ(VLOOKUP($A509,Rooke_Full_Seaosn[[Name]:[WHIP]], 8, FALSE),Rooke_Full_Seaosn[SV],0)</f>
        <v>225</v>
      </c>
      <c r="J509" s="11">
        <f>_xlfn.RANK.EQ(VLOOKUP($A509,Rooke_Full_Seaosn[[Name]:[WHIP]], 9, FALSE),Rooke_Full_Seaosn[IP],0)</f>
        <v>1168</v>
      </c>
      <c r="K509" s="5">
        <f>_xlfn.RANK.EQ(VLOOKUP($A509,Rooke_Full_Seaosn[[Name]:[WHIP]], 10, FALSE),Rooke_Full_Seaosn[SO],0)</f>
        <v>689</v>
      </c>
      <c r="L509" s="5">
        <f>_xlfn.RANK.EQ(VLOOKUP($A509,Rooke_Full_Seaosn[[Name]:[WHIP]], 11, FALSE),Rooke_Full_Seaosn[K/9],0)</f>
        <v>219</v>
      </c>
      <c r="M509" s="5">
        <f>_xlfn.RANK.EQ(VLOOKUP($A509,Rooke_Full_Seaosn[[Name]:[WHIP]], 12, FALSE),Rooke_Full_Seaosn[BB/9],1)</f>
        <v>424</v>
      </c>
      <c r="N509" s="11">
        <f>_xlfn.RANK.EQ(VLOOKUP($A509,Rooke_Full_Seaosn[[Name]:[WHIP]], 13, FALSE),Rooke_Full_Seaosn[HR/9],1)</f>
        <v>1340</v>
      </c>
      <c r="O509" s="5">
        <f>_xlfn.RANK.EQ(VLOOKUP($A509,Rooke_Full_Seaosn[[Name]:[WHIP]], 14, FALSE),Rooke_Full_Seaosn[AVG],1)</f>
        <v>713</v>
      </c>
      <c r="P509" s="11">
        <f>_xlfn.RANK.EQ(VLOOKUP($A509,Rooke_Full_Seaosn[[Name]:[WHIP]], 15, FALSE),Rooke_Full_Seaosn[BABIP],1)</f>
        <v>1043</v>
      </c>
      <c r="Q509" s="5">
        <f>_xlfn.RANK.EQ(VLOOKUP($A509,Rooke_Full_Seaosn[[Name]:[WHIP]], 16, FALSE),Rooke_Full_Seaosn[ERA],1)</f>
        <v>767</v>
      </c>
      <c r="R509" s="11">
        <f>_xlfn.RANK.EQ(VLOOKUP($A509,Rooke_Full_Seaosn[[Name]:[WHIP]], 17, FALSE),Rooke_Full_Seaosn[FIP],1)</f>
        <v>936</v>
      </c>
      <c r="S509" s="5">
        <f>_xlfn.RANK.EQ(VLOOKUP($A509,Rooke_Full_Seaosn[[Name]:[WHIP]], 18,FALSE),Rooke_Full_Seaosn[WAR],0)</f>
        <v>668</v>
      </c>
      <c r="T509" s="5">
        <f>_xlfn.RANK.EQ(VLOOKUP($A509,Rooke_Full_Seaosn[[Name]:[WHIP]], 19, FALSE),Rooke_Full_Seaosn[WAR/162],0)</f>
        <v>204</v>
      </c>
      <c r="U509" s="5">
        <f>_xlfn.RANK.EQ(VLOOKUP($A509,Rooke_Full_Seaosn[[Name]:[WHIP]], 20, FALSE),Rooke_Full_Seaosn[WHIP],1)</f>
        <v>521</v>
      </c>
      <c r="V5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498.57014971503457</v>
      </c>
    </row>
    <row r="510" spans="1:22" x14ac:dyDescent="0.45">
      <c r="A510" s="11" t="s">
        <v>1150</v>
      </c>
      <c r="B510" s="11">
        <v>1922</v>
      </c>
      <c r="C510" s="11" t="str">
        <f>VLOOKUP(Table10[[#This Row],[Name]], Rooke_Full_Seaosn[[Name]:[Team]], 2, FALSE)</f>
        <v>CHW</v>
      </c>
      <c r="D510" s="11">
        <v>14</v>
      </c>
      <c r="E510" s="11">
        <v>14</v>
      </c>
      <c r="F510" s="12">
        <v>1</v>
      </c>
      <c r="G510" s="5">
        <f>_xlfn.RANK.EQ(VLOOKUP($A510,Rooke_Full_Seaosn[[Name]:[WHIP]], 6, FALSE),Rooke_Full_Seaosn[W],0)</f>
        <v>86</v>
      </c>
      <c r="H510" s="5">
        <f>_xlfn.RANK.EQ(VLOOKUP($A510,Rooke_Full_Seaosn[[Name]:[WHIP]], 7, FALSE),Rooke_Full_Seaosn[L],1)</f>
        <v>1644</v>
      </c>
      <c r="I510" s="11">
        <f>_xlfn.RANK.EQ(VLOOKUP($A510,Rooke_Full_Seaosn[[Name]:[WHIP]], 8, FALSE),Rooke_Full_Seaosn[SV],0)</f>
        <v>225</v>
      </c>
      <c r="J510" s="11">
        <f>_xlfn.RANK.EQ(VLOOKUP($A510,Rooke_Full_Seaosn[[Name]:[WHIP]], 9, FALSE),Rooke_Full_Seaosn[IP],0)</f>
        <v>8</v>
      </c>
      <c r="K510" s="5">
        <f>_xlfn.RANK.EQ(VLOOKUP($A510,Rooke_Full_Seaosn[[Name]:[WHIP]], 10, FALSE),Rooke_Full_Seaosn[SO],0)</f>
        <v>486</v>
      </c>
      <c r="L510" s="5">
        <f>_xlfn.RANK.EQ(VLOOKUP($A510,Rooke_Full_Seaosn[[Name]:[WHIP]], 11, FALSE),Rooke_Full_Seaosn[K/9],0)</f>
        <v>1577</v>
      </c>
      <c r="M510" s="5">
        <f>_xlfn.RANK.EQ(VLOOKUP($A510,Rooke_Full_Seaosn[[Name]:[WHIP]], 12, FALSE),Rooke_Full_Seaosn[BB/9],1)</f>
        <v>570</v>
      </c>
      <c r="N510" s="11">
        <f>_xlfn.RANK.EQ(VLOOKUP($A510,Rooke_Full_Seaosn[[Name]:[WHIP]], 13, FALSE),Rooke_Full_Seaosn[HR/9],1)</f>
        <v>134</v>
      </c>
      <c r="O510" s="5">
        <f>_xlfn.RANK.EQ(VLOOKUP($A510,Rooke_Full_Seaosn[[Name]:[WHIP]], 14, FALSE),Rooke_Full_Seaosn[AVG],1)</f>
        <v>1212</v>
      </c>
      <c r="P510" s="11">
        <f>_xlfn.RANK.EQ(VLOOKUP($A510,Rooke_Full_Seaosn[[Name]:[WHIP]], 15, FALSE),Rooke_Full_Seaosn[BABIP],1)</f>
        <v>984</v>
      </c>
      <c r="Q510" s="5">
        <f>_xlfn.RANK.EQ(VLOOKUP($A510,Rooke_Full_Seaosn[[Name]:[WHIP]], 16, FALSE),Rooke_Full_Seaosn[ERA],1)</f>
        <v>520</v>
      </c>
      <c r="R510" s="11">
        <f>_xlfn.RANK.EQ(VLOOKUP($A510,Rooke_Full_Seaosn[[Name]:[WHIP]], 17, FALSE),Rooke_Full_Seaosn[FIP],1)</f>
        <v>651</v>
      </c>
      <c r="S510" s="5">
        <f>_xlfn.RANK.EQ(VLOOKUP($A510,Rooke_Full_Seaosn[[Name]:[WHIP]], 18,FALSE),Rooke_Full_Seaosn[WAR],0)</f>
        <v>79</v>
      </c>
      <c r="T510" s="5">
        <f>_xlfn.RANK.EQ(VLOOKUP($A510,Rooke_Full_Seaosn[[Name]:[WHIP]], 19, FALSE),Rooke_Full_Seaosn[WAR/162],0)</f>
        <v>348</v>
      </c>
      <c r="U510" s="5">
        <f>_xlfn.RANK.EQ(VLOOKUP($A510,Rooke_Full_Seaosn[[Name]:[WHIP]], 20, FALSE),Rooke_Full_Seaosn[WHIP],1)</f>
        <v>900</v>
      </c>
      <c r="V5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499.30945394887584</v>
      </c>
    </row>
    <row r="511" spans="1:22" x14ac:dyDescent="0.45">
      <c r="A511" s="11" t="s">
        <v>1230</v>
      </c>
      <c r="B511" s="11">
        <v>2012</v>
      </c>
      <c r="C511" s="11" t="str">
        <f>VLOOKUP(Table10[[#This Row],[Name]], Rooke_Full_Seaosn[[Name]:[Team]], 2, FALSE)</f>
        <v>NYY</v>
      </c>
      <c r="D511" s="11">
        <v>26</v>
      </c>
      <c r="E511" s="11">
        <v>26</v>
      </c>
      <c r="F511" s="12">
        <v>1</v>
      </c>
      <c r="G511" s="5">
        <f>_xlfn.RANK.EQ(VLOOKUP($A511,Rooke_Full_Seaosn[[Name]:[WHIP]], 6, FALSE),Rooke_Full_Seaosn[W],0)</f>
        <v>1465</v>
      </c>
      <c r="H511" s="5">
        <f>_xlfn.RANK.EQ(VLOOKUP($A511,Rooke_Full_Seaosn[[Name]:[WHIP]], 7, FALSE),Rooke_Full_Seaosn[L],1)</f>
        <v>45</v>
      </c>
      <c r="I511" s="11">
        <f>_xlfn.RANK.EQ(VLOOKUP($A511,Rooke_Full_Seaosn[[Name]:[WHIP]], 8, FALSE),Rooke_Full_Seaosn[SV],0)</f>
        <v>225</v>
      </c>
      <c r="J511" s="11">
        <f>_xlfn.RANK.EQ(VLOOKUP($A511,Rooke_Full_Seaosn[[Name]:[WHIP]], 9, FALSE),Rooke_Full_Seaosn[IP],0)</f>
        <v>1465</v>
      </c>
      <c r="K511" s="5">
        <f>_xlfn.RANK.EQ(VLOOKUP($A511,Rooke_Full_Seaosn[[Name]:[WHIP]], 10, FALSE),Rooke_Full_Seaosn[SO],0)</f>
        <v>941</v>
      </c>
      <c r="L511" s="5">
        <f>_xlfn.RANK.EQ(VLOOKUP($A511,Rooke_Full_Seaosn[[Name]:[WHIP]], 11, FALSE),Rooke_Full_Seaosn[K/9],0)</f>
        <v>151</v>
      </c>
      <c r="M511" s="5">
        <f>_xlfn.RANK.EQ(VLOOKUP($A511,Rooke_Full_Seaosn[[Name]:[WHIP]], 12, FALSE),Rooke_Full_Seaosn[BB/9],1)</f>
        <v>1015</v>
      </c>
      <c r="N511" s="11">
        <f>_xlfn.RANK.EQ(VLOOKUP($A511,Rooke_Full_Seaosn[[Name]:[WHIP]], 13, FALSE),Rooke_Full_Seaosn[HR/9],1)</f>
        <v>1302</v>
      </c>
      <c r="O511" s="5">
        <f>_xlfn.RANK.EQ(VLOOKUP($A511,Rooke_Full_Seaosn[[Name]:[WHIP]], 14, FALSE),Rooke_Full_Seaosn[AVG],1)</f>
        <v>296</v>
      </c>
      <c r="P511" s="11">
        <f>_xlfn.RANK.EQ(VLOOKUP($A511,Rooke_Full_Seaosn[[Name]:[WHIP]], 15, FALSE),Rooke_Full_Seaosn[BABIP],1)</f>
        <v>567</v>
      </c>
      <c r="Q511" s="5">
        <f>_xlfn.RANK.EQ(VLOOKUP($A511,Rooke_Full_Seaosn[[Name]:[WHIP]], 16, FALSE),Rooke_Full_Seaosn[ERA],1)</f>
        <v>615</v>
      </c>
      <c r="R511" s="11">
        <f>_xlfn.RANK.EQ(VLOOKUP($A511,Rooke_Full_Seaosn[[Name]:[WHIP]], 17, FALSE),Rooke_Full_Seaosn[FIP],1)</f>
        <v>1043</v>
      </c>
      <c r="S511" s="5">
        <f>_xlfn.RANK.EQ(VLOOKUP($A511,Rooke_Full_Seaosn[[Name]:[WHIP]], 18,FALSE),Rooke_Full_Seaosn[WAR],0)</f>
        <v>1275</v>
      </c>
      <c r="T511" s="5">
        <f>_xlfn.RANK.EQ(VLOOKUP($A511,Rooke_Full_Seaosn[[Name]:[WHIP]], 19, FALSE),Rooke_Full_Seaosn[WAR/162],0)</f>
        <v>1090</v>
      </c>
      <c r="U511" s="5">
        <f>_xlfn.RANK.EQ(VLOOKUP($A511,Rooke_Full_Seaosn[[Name]:[WHIP]], 20, FALSE),Rooke_Full_Seaosn[WHIP],1)</f>
        <v>402</v>
      </c>
      <c r="V5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499.50660052536693</v>
      </c>
    </row>
    <row r="512" spans="1:22" x14ac:dyDescent="0.45">
      <c r="A512" s="11" t="s">
        <v>1009</v>
      </c>
      <c r="B512" s="11">
        <v>1932</v>
      </c>
      <c r="C512" s="11" t="str">
        <f>VLOOKUP(Table10[[#This Row],[Name]], Rooke_Full_Seaosn[[Name]:[Team]], 2, FALSE)</f>
        <v>BSN</v>
      </c>
      <c r="D512" s="11">
        <v>8</v>
      </c>
      <c r="E512" s="11">
        <v>5</v>
      </c>
      <c r="F512" s="12">
        <v>0.625</v>
      </c>
      <c r="G512" s="5">
        <f>_xlfn.RANK.EQ(VLOOKUP($A512,Rooke_Full_Seaosn[[Name]:[WHIP]], 6, FALSE),Rooke_Full_Seaosn[W],0)</f>
        <v>86</v>
      </c>
      <c r="H512" s="5">
        <f>_xlfn.RANK.EQ(VLOOKUP($A512,Rooke_Full_Seaosn[[Name]:[WHIP]], 7, FALSE),Rooke_Full_Seaosn[L],1)</f>
        <v>885</v>
      </c>
      <c r="I512" s="11">
        <f>_xlfn.RANK.EQ(VLOOKUP($A512,Rooke_Full_Seaosn[[Name]:[WHIP]], 8, FALSE),Rooke_Full_Seaosn[SV],0)</f>
        <v>94</v>
      </c>
      <c r="J512" s="11">
        <f>_xlfn.RANK.EQ(VLOOKUP($A512,Rooke_Full_Seaosn[[Name]:[WHIP]], 9, FALSE),Rooke_Full_Seaosn[IP],0)</f>
        <v>116</v>
      </c>
      <c r="K512" s="5">
        <f>_xlfn.RANK.EQ(VLOOKUP($A512,Rooke_Full_Seaosn[[Name]:[WHIP]], 10, FALSE),Rooke_Full_Seaosn[SO],0)</f>
        <v>251</v>
      </c>
      <c r="L512" s="5">
        <f>_xlfn.RANK.EQ(VLOOKUP($A512,Rooke_Full_Seaosn[[Name]:[WHIP]], 11, FALSE),Rooke_Full_Seaosn[K/9],0)</f>
        <v>1084</v>
      </c>
      <c r="M512" s="5">
        <f>_xlfn.RANK.EQ(VLOOKUP($A512,Rooke_Full_Seaosn[[Name]:[WHIP]], 12, FALSE),Rooke_Full_Seaosn[BB/9],1)</f>
        <v>1361</v>
      </c>
      <c r="N512" s="11">
        <f>_xlfn.RANK.EQ(VLOOKUP($A512,Rooke_Full_Seaosn[[Name]:[WHIP]], 13, FALSE),Rooke_Full_Seaosn[HR/9],1)</f>
        <v>92</v>
      </c>
      <c r="O512" s="5">
        <f>_xlfn.RANK.EQ(VLOOKUP($A512,Rooke_Full_Seaosn[[Name]:[WHIP]], 14, FALSE),Rooke_Full_Seaosn[AVG],1)</f>
        <v>339</v>
      </c>
      <c r="P512" s="11">
        <f>_xlfn.RANK.EQ(VLOOKUP($A512,Rooke_Full_Seaosn[[Name]:[WHIP]], 15, FALSE),Rooke_Full_Seaosn[BABIP],1)</f>
        <v>430</v>
      </c>
      <c r="Q512" s="5">
        <f>_xlfn.RANK.EQ(VLOOKUP($A512,Rooke_Full_Seaosn[[Name]:[WHIP]], 16, FALSE),Rooke_Full_Seaosn[ERA],1)</f>
        <v>341</v>
      </c>
      <c r="R512" s="11">
        <f>_xlfn.RANK.EQ(VLOOKUP($A512,Rooke_Full_Seaosn[[Name]:[WHIP]], 17, FALSE),Rooke_Full_Seaosn[FIP],1)</f>
        <v>506</v>
      </c>
      <c r="S512" s="5">
        <f>_xlfn.RANK.EQ(VLOOKUP($A512,Rooke_Full_Seaosn[[Name]:[WHIP]], 18,FALSE),Rooke_Full_Seaosn[WAR],0)</f>
        <v>428</v>
      </c>
      <c r="T512" s="5">
        <f>_xlfn.RANK.EQ(VLOOKUP($A512,Rooke_Full_Seaosn[[Name]:[WHIP]], 19, FALSE),Rooke_Full_Seaosn[WAR/162],0)</f>
        <v>896</v>
      </c>
      <c r="U512" s="5">
        <f>_xlfn.RANK.EQ(VLOOKUP($A512,Rooke_Full_Seaosn[[Name]:[WHIP]], 20, FALSE),Rooke_Full_Seaosn[WHIP],1)</f>
        <v>778</v>
      </c>
      <c r="V5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499.76844354602378</v>
      </c>
    </row>
    <row r="513" spans="1:22" x14ac:dyDescent="0.45">
      <c r="A513" s="11" t="s">
        <v>1555</v>
      </c>
      <c r="B513" s="11">
        <v>2001</v>
      </c>
      <c r="C513" s="11" t="str">
        <f>VLOOKUP(Table10[[#This Row],[Name]], Rooke_Full_Seaosn[[Name]:[Team]], 2, FALSE)</f>
        <v>BAL</v>
      </c>
      <c r="D513" s="11">
        <v>14</v>
      </c>
      <c r="E513" s="11">
        <v>14</v>
      </c>
      <c r="F513" s="12">
        <v>1</v>
      </c>
      <c r="G513" s="5">
        <f>_xlfn.RANK.EQ(VLOOKUP($A513,Rooke_Full_Seaosn[[Name]:[WHIP]], 6, FALSE),Rooke_Full_Seaosn[W],0)</f>
        <v>610</v>
      </c>
      <c r="H513" s="5">
        <f>_xlfn.RANK.EQ(VLOOKUP($A513,Rooke_Full_Seaosn[[Name]:[WHIP]], 7, FALSE),Rooke_Full_Seaosn[L],1)</f>
        <v>1209</v>
      </c>
      <c r="I513" s="11">
        <f>_xlfn.RANK.EQ(VLOOKUP($A513,Rooke_Full_Seaosn[[Name]:[WHIP]], 8, FALSE),Rooke_Full_Seaosn[SV],0)</f>
        <v>225</v>
      </c>
      <c r="J513" s="11">
        <f>_xlfn.RANK.EQ(VLOOKUP($A513,Rooke_Full_Seaosn[[Name]:[WHIP]], 9, FALSE),Rooke_Full_Seaosn[IP],0)</f>
        <v>576</v>
      </c>
      <c r="K513" s="5">
        <f>_xlfn.RANK.EQ(VLOOKUP($A513,Rooke_Full_Seaosn[[Name]:[WHIP]], 10, FALSE),Rooke_Full_Seaosn[SO],0)</f>
        <v>917</v>
      </c>
      <c r="L513" s="5">
        <f>_xlfn.RANK.EQ(VLOOKUP($A513,Rooke_Full_Seaosn[[Name]:[WHIP]], 11, FALSE),Rooke_Full_Seaosn[K/9],0)</f>
        <v>1337</v>
      </c>
      <c r="M513" s="5">
        <f>_xlfn.RANK.EQ(VLOOKUP($A513,Rooke_Full_Seaosn[[Name]:[WHIP]], 12, FALSE),Rooke_Full_Seaosn[BB/9],1)</f>
        <v>3</v>
      </c>
      <c r="N513" s="11">
        <f>_xlfn.RANK.EQ(VLOOKUP($A513,Rooke_Full_Seaosn[[Name]:[WHIP]], 13, FALSE),Rooke_Full_Seaosn[HR/9],1)</f>
        <v>1404</v>
      </c>
      <c r="O513" s="5">
        <f>_xlfn.RANK.EQ(VLOOKUP($A513,Rooke_Full_Seaosn[[Name]:[WHIP]], 14, FALSE),Rooke_Full_Seaosn[AVG],1)</f>
        <v>1508</v>
      </c>
      <c r="P513" s="11">
        <f>_xlfn.RANK.EQ(VLOOKUP($A513,Rooke_Full_Seaosn[[Name]:[WHIP]], 15, FALSE),Rooke_Full_Seaosn[BABIP],1)</f>
        <v>1150</v>
      </c>
      <c r="Q513" s="5">
        <f>_xlfn.RANK.EQ(VLOOKUP($A513,Rooke_Full_Seaosn[[Name]:[WHIP]], 16, FALSE),Rooke_Full_Seaosn[ERA],1)</f>
        <v>1024</v>
      </c>
      <c r="R513" s="11">
        <f>_xlfn.RANK.EQ(VLOOKUP($A513,Rooke_Full_Seaosn[[Name]:[WHIP]], 17, FALSE),Rooke_Full_Seaosn[FIP],1)</f>
        <v>1162</v>
      </c>
      <c r="S513" s="5">
        <f>_xlfn.RANK.EQ(VLOOKUP($A513,Rooke_Full_Seaosn[[Name]:[WHIP]], 18,FALSE),Rooke_Full_Seaosn[WAR],0)</f>
        <v>654</v>
      </c>
      <c r="T513" s="5">
        <f>_xlfn.RANK.EQ(VLOOKUP($A513,Rooke_Full_Seaosn[[Name]:[WHIP]], 19, FALSE),Rooke_Full_Seaosn[WAR/162],0)</f>
        <v>675</v>
      </c>
      <c r="U513" s="5">
        <f>_xlfn.RANK.EQ(VLOOKUP($A513,Rooke_Full_Seaosn[[Name]:[WHIP]], 20, FALSE),Rooke_Full_Seaosn[WHIP],1)</f>
        <v>529</v>
      </c>
      <c r="V5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500.08250630364802</v>
      </c>
    </row>
    <row r="514" spans="1:22" x14ac:dyDescent="0.45">
      <c r="A514" s="11" t="s">
        <v>1308</v>
      </c>
      <c r="B514" s="11">
        <v>2001</v>
      </c>
      <c r="C514" s="11" t="str">
        <f>VLOOKUP(Table10[[#This Row],[Name]], Rooke_Full_Seaosn[[Name]:[Team]], 2, FALSE)</f>
        <v>STL</v>
      </c>
      <c r="D514" s="11">
        <v>11</v>
      </c>
      <c r="E514" s="11">
        <v>11</v>
      </c>
      <c r="F514" s="12">
        <v>1</v>
      </c>
      <c r="G514" s="5">
        <f>_xlfn.RANK.EQ(VLOOKUP($A514,Rooke_Full_Seaosn[[Name]:[WHIP]], 6, FALSE),Rooke_Full_Seaosn[W],0)</f>
        <v>735</v>
      </c>
      <c r="H514" s="5">
        <f>_xlfn.RANK.EQ(VLOOKUP($A514,Rooke_Full_Seaosn[[Name]:[WHIP]], 7, FALSE),Rooke_Full_Seaosn[L],1)</f>
        <v>147</v>
      </c>
      <c r="I514" s="11">
        <f>_xlfn.RANK.EQ(VLOOKUP($A514,Rooke_Full_Seaosn[[Name]:[WHIP]], 8, FALSE),Rooke_Full_Seaosn[SV],0)</f>
        <v>225</v>
      </c>
      <c r="J514" s="11">
        <f>_xlfn.RANK.EQ(VLOOKUP($A514,Rooke_Full_Seaosn[[Name]:[WHIP]], 9, FALSE),Rooke_Full_Seaosn[IP],0)</f>
        <v>1075</v>
      </c>
      <c r="K514" s="5">
        <f>_xlfn.RANK.EQ(VLOOKUP($A514,Rooke_Full_Seaosn[[Name]:[WHIP]], 10, FALSE),Rooke_Full_Seaosn[SO],0)</f>
        <v>840</v>
      </c>
      <c r="L514" s="5">
        <f>_xlfn.RANK.EQ(VLOOKUP($A514,Rooke_Full_Seaosn[[Name]:[WHIP]], 11, FALSE),Rooke_Full_Seaosn[K/9],0)</f>
        <v>526</v>
      </c>
      <c r="M514" s="5">
        <f>_xlfn.RANK.EQ(VLOOKUP($A514,Rooke_Full_Seaosn[[Name]:[WHIP]], 12, FALSE),Rooke_Full_Seaosn[BB/9],1)</f>
        <v>303</v>
      </c>
      <c r="N514" s="11">
        <f>_xlfn.RANK.EQ(VLOOKUP($A514,Rooke_Full_Seaosn[[Name]:[WHIP]], 13, FALSE),Rooke_Full_Seaosn[HR/9],1)</f>
        <v>1354</v>
      </c>
      <c r="O514" s="5">
        <f>_xlfn.RANK.EQ(VLOOKUP($A514,Rooke_Full_Seaosn[[Name]:[WHIP]], 14, FALSE),Rooke_Full_Seaosn[AVG],1)</f>
        <v>581</v>
      </c>
      <c r="P514" s="11">
        <f>_xlfn.RANK.EQ(VLOOKUP($A514,Rooke_Full_Seaosn[[Name]:[WHIP]], 15, FALSE),Rooke_Full_Seaosn[BABIP],1)</f>
        <v>516</v>
      </c>
      <c r="Q514" s="5">
        <f>_xlfn.RANK.EQ(VLOOKUP($A514,Rooke_Full_Seaosn[[Name]:[WHIP]], 16, FALSE),Rooke_Full_Seaosn[ERA],1)</f>
        <v>715</v>
      </c>
      <c r="R514" s="11">
        <f>_xlfn.RANK.EQ(VLOOKUP($A514,Rooke_Full_Seaosn[[Name]:[WHIP]], 17, FALSE),Rooke_Full_Seaosn[FIP],1)</f>
        <v>950</v>
      </c>
      <c r="S514" s="5">
        <f>_xlfn.RANK.EQ(VLOOKUP($A514,Rooke_Full_Seaosn[[Name]:[WHIP]], 18,FALSE),Rooke_Full_Seaosn[WAR],0)</f>
        <v>838</v>
      </c>
      <c r="T514" s="5">
        <f>_xlfn.RANK.EQ(VLOOKUP($A514,Rooke_Full_Seaosn[[Name]:[WHIP]], 19, FALSE),Rooke_Full_Seaosn[WAR/162],0)</f>
        <v>590</v>
      </c>
      <c r="U514" s="5">
        <f>_xlfn.RANK.EQ(VLOOKUP($A514,Rooke_Full_Seaosn[[Name]:[WHIP]], 20, FALSE),Rooke_Full_Seaosn[WHIP],1)</f>
        <v>331</v>
      </c>
      <c r="V5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500.34763700344496</v>
      </c>
    </row>
    <row r="515" spans="1:22" x14ac:dyDescent="0.45">
      <c r="A515" s="11" t="s">
        <v>896</v>
      </c>
      <c r="B515" s="11">
        <v>2008</v>
      </c>
      <c r="C515" s="11" t="str">
        <f>VLOOKUP(Table10[[#This Row],[Name]], Rooke_Full_Seaosn[[Name]:[Team]], 2, FALSE)</f>
        <v>FLA</v>
      </c>
      <c r="D515" s="11">
        <v>20</v>
      </c>
      <c r="E515" s="11">
        <v>14</v>
      </c>
      <c r="F515" s="12">
        <v>0.7</v>
      </c>
      <c r="G515" s="5">
        <f>_xlfn.RANK.EQ(VLOOKUP($A515,Rooke_Full_Seaosn[[Name]:[WHIP]], 6, FALSE),Rooke_Full_Seaosn[W],0)</f>
        <v>889</v>
      </c>
      <c r="H515" s="5">
        <f>_xlfn.RANK.EQ(VLOOKUP($A515,Rooke_Full_Seaosn[[Name]:[WHIP]], 7, FALSE),Rooke_Full_Seaosn[L],1)</f>
        <v>298</v>
      </c>
      <c r="I515" s="11">
        <f>_xlfn.RANK.EQ(VLOOKUP($A515,Rooke_Full_Seaosn[[Name]:[WHIP]], 8, FALSE),Rooke_Full_Seaosn[SV],0)</f>
        <v>225</v>
      </c>
      <c r="J515" s="11">
        <f>_xlfn.RANK.EQ(VLOOKUP($A515,Rooke_Full_Seaosn[[Name]:[WHIP]], 9, FALSE),Rooke_Full_Seaosn[IP],0)</f>
        <v>1080</v>
      </c>
      <c r="K515" s="5">
        <f>_xlfn.RANK.EQ(VLOOKUP($A515,Rooke_Full_Seaosn[[Name]:[WHIP]], 10, FALSE),Rooke_Full_Seaosn[SO],0)</f>
        <v>996</v>
      </c>
      <c r="L515" s="5">
        <f>_xlfn.RANK.EQ(VLOOKUP($A515,Rooke_Full_Seaosn[[Name]:[WHIP]], 11, FALSE),Rooke_Full_Seaosn[K/9],0)</f>
        <v>749</v>
      </c>
      <c r="M515" s="5">
        <f>_xlfn.RANK.EQ(VLOOKUP($A515,Rooke_Full_Seaosn[[Name]:[WHIP]], 12, FALSE),Rooke_Full_Seaosn[BB/9],1)</f>
        <v>1068</v>
      </c>
      <c r="N515" s="11">
        <f>_xlfn.RANK.EQ(VLOOKUP($A515,Rooke_Full_Seaosn[[Name]:[WHIP]], 13, FALSE),Rooke_Full_Seaosn[HR/9],1)</f>
        <v>153</v>
      </c>
      <c r="O515" s="5">
        <f>_xlfn.RANK.EQ(VLOOKUP($A515,Rooke_Full_Seaosn[[Name]:[WHIP]], 14, FALSE),Rooke_Full_Seaosn[AVG],1)</f>
        <v>352</v>
      </c>
      <c r="P515" s="11">
        <f>_xlfn.RANK.EQ(VLOOKUP($A515,Rooke_Full_Seaosn[[Name]:[WHIP]], 15, FALSE),Rooke_Full_Seaosn[BABIP],1)</f>
        <v>578</v>
      </c>
      <c r="Q515" s="5">
        <f>_xlfn.RANK.EQ(VLOOKUP($A515,Rooke_Full_Seaosn[[Name]:[WHIP]], 16, FALSE),Rooke_Full_Seaosn[ERA],1)</f>
        <v>189</v>
      </c>
      <c r="R515" s="11">
        <f>_xlfn.RANK.EQ(VLOOKUP($A515,Rooke_Full_Seaosn[[Name]:[WHIP]], 17, FALSE),Rooke_Full_Seaosn[FIP],1)</f>
        <v>445</v>
      </c>
      <c r="S515" s="5">
        <f>_xlfn.RANK.EQ(VLOOKUP($A515,Rooke_Full_Seaosn[[Name]:[WHIP]], 18,FALSE),Rooke_Full_Seaosn[WAR],0)</f>
        <v>569</v>
      </c>
      <c r="T515" s="5">
        <f>_xlfn.RANK.EQ(VLOOKUP($A515,Rooke_Full_Seaosn[[Name]:[WHIP]], 19, FALSE),Rooke_Full_Seaosn[WAR/162],0)</f>
        <v>222</v>
      </c>
      <c r="U515" s="5">
        <f>_xlfn.RANK.EQ(VLOOKUP($A515,Rooke_Full_Seaosn[[Name]:[WHIP]], 20, FALSE),Rooke_Full_Seaosn[WHIP],1)</f>
        <v>568</v>
      </c>
      <c r="V5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501.56225676403511</v>
      </c>
    </row>
    <row r="516" spans="1:22" x14ac:dyDescent="0.45">
      <c r="A516" s="11" t="s">
        <v>1221</v>
      </c>
      <c r="B516" s="11">
        <v>1949</v>
      </c>
      <c r="C516" s="11" t="str">
        <f>VLOOKUP(Table10[[#This Row],[Name]], Rooke_Full_Seaosn[[Name]:[Team]], 2, FALSE)</f>
        <v>PHA</v>
      </c>
      <c r="D516" s="11">
        <v>11</v>
      </c>
      <c r="E516" s="11">
        <v>7</v>
      </c>
      <c r="F516" s="12">
        <v>0.63636363636363635</v>
      </c>
      <c r="G516" s="5">
        <f>_xlfn.RANK.EQ(VLOOKUP($A516,Rooke_Full_Seaosn[[Name]:[WHIP]], 6, FALSE),Rooke_Full_Seaosn[W],0)</f>
        <v>7</v>
      </c>
      <c r="H516" s="5">
        <f>_xlfn.RANK.EQ(VLOOKUP($A516,Rooke_Full_Seaosn[[Name]:[WHIP]], 7, FALSE),Rooke_Full_Seaosn[L],1)</f>
        <v>1512</v>
      </c>
      <c r="I516" s="11">
        <f>_xlfn.RANK.EQ(VLOOKUP($A516,Rooke_Full_Seaosn[[Name]:[WHIP]], 8, FALSE),Rooke_Full_Seaosn[SV],0)</f>
        <v>94</v>
      </c>
      <c r="J516" s="11">
        <f>_xlfn.RANK.EQ(VLOOKUP($A516,Rooke_Full_Seaosn[[Name]:[WHIP]], 9, FALSE),Rooke_Full_Seaosn[IP],0)</f>
        <v>35</v>
      </c>
      <c r="K516" s="5">
        <f>_xlfn.RANK.EQ(VLOOKUP($A516,Rooke_Full_Seaosn[[Name]:[WHIP]], 10, FALSE),Rooke_Full_Seaosn[SO],0)</f>
        <v>378</v>
      </c>
      <c r="L516" s="5">
        <f>_xlfn.RANK.EQ(VLOOKUP($A516,Rooke_Full_Seaosn[[Name]:[WHIP]], 11, FALSE),Rooke_Full_Seaosn[K/9],0)</f>
        <v>1424</v>
      </c>
      <c r="M516" s="5">
        <f>_xlfn.RANK.EQ(VLOOKUP($A516,Rooke_Full_Seaosn[[Name]:[WHIP]], 12, FALSE),Rooke_Full_Seaosn[BB/9],1)</f>
        <v>1453</v>
      </c>
      <c r="N516" s="11">
        <f>_xlfn.RANK.EQ(VLOOKUP($A516,Rooke_Full_Seaosn[[Name]:[WHIP]], 13, FALSE),Rooke_Full_Seaosn[HR/9],1)</f>
        <v>566</v>
      </c>
      <c r="O516" s="5">
        <f>_xlfn.RANK.EQ(VLOOKUP($A516,Rooke_Full_Seaosn[[Name]:[WHIP]], 14, FALSE),Rooke_Full_Seaosn[AVG],1)</f>
        <v>868</v>
      </c>
      <c r="P516" s="11">
        <f>_xlfn.RANK.EQ(VLOOKUP($A516,Rooke_Full_Seaosn[[Name]:[WHIP]], 15, FALSE),Rooke_Full_Seaosn[BABIP],1)</f>
        <v>585</v>
      </c>
      <c r="Q516" s="5">
        <f>_xlfn.RANK.EQ(VLOOKUP($A516,Rooke_Full_Seaosn[[Name]:[WHIP]], 16, FALSE),Rooke_Full_Seaosn[ERA],1)</f>
        <v>604</v>
      </c>
      <c r="R516" s="11">
        <f>_xlfn.RANK.EQ(VLOOKUP($A516,Rooke_Full_Seaosn[[Name]:[WHIP]], 17, FALSE),Rooke_Full_Seaosn[FIP],1)</f>
        <v>896</v>
      </c>
      <c r="S516" s="5">
        <f>_xlfn.RANK.EQ(VLOOKUP($A516,Rooke_Full_Seaosn[[Name]:[WHIP]], 18,FALSE),Rooke_Full_Seaosn[WAR],0)</f>
        <v>254</v>
      </c>
      <c r="T516" s="5">
        <f>_xlfn.RANK.EQ(VLOOKUP($A516,Rooke_Full_Seaosn[[Name]:[WHIP]], 19, FALSE),Rooke_Full_Seaosn[WAR/162],0)</f>
        <v>740</v>
      </c>
      <c r="U516" s="5">
        <f>_xlfn.RANK.EQ(VLOOKUP($A516,Rooke_Full_Seaosn[[Name]:[WHIP]], 20, FALSE),Rooke_Full_Seaosn[WHIP],1)</f>
        <v>1257</v>
      </c>
      <c r="V5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502.44376495621032</v>
      </c>
    </row>
    <row r="517" spans="1:22" x14ac:dyDescent="0.45">
      <c r="A517" s="11" t="s">
        <v>493</v>
      </c>
      <c r="B517" s="11">
        <v>2014</v>
      </c>
      <c r="C517" s="11" t="str">
        <f>VLOOKUP(Table10[[#This Row],[Name]], Rooke_Full_Seaosn[[Name]:[Team]], 2, FALSE)</f>
        <v>CHC</v>
      </c>
      <c r="D517" s="11">
        <v>23</v>
      </c>
      <c r="E517" s="11">
        <v>23</v>
      </c>
      <c r="F517" s="12">
        <v>1</v>
      </c>
      <c r="G517" s="5">
        <f>_xlfn.RANK.EQ(VLOOKUP($A517,Rooke_Full_Seaosn[[Name]:[WHIP]], 6, FALSE),Rooke_Full_Seaosn[W],0)</f>
        <v>1054</v>
      </c>
      <c r="H517" s="5">
        <f>_xlfn.RANK.EQ(VLOOKUP($A517,Rooke_Full_Seaosn[[Name]:[WHIP]], 7, FALSE),Rooke_Full_Seaosn[L],1)</f>
        <v>298</v>
      </c>
      <c r="I517" s="11">
        <f>_xlfn.RANK.EQ(VLOOKUP($A517,Rooke_Full_Seaosn[[Name]:[WHIP]], 8, FALSE),Rooke_Full_Seaosn[SV],0)</f>
        <v>225</v>
      </c>
      <c r="J517" s="11">
        <f>_xlfn.RANK.EQ(VLOOKUP($A517,Rooke_Full_Seaosn[[Name]:[WHIP]], 9, FALSE),Rooke_Full_Seaosn[IP],0)</f>
        <v>1263</v>
      </c>
      <c r="K517" s="5">
        <f>_xlfn.RANK.EQ(VLOOKUP($A517,Rooke_Full_Seaosn[[Name]:[WHIP]], 10, FALSE),Rooke_Full_Seaosn[SO],0)</f>
        <v>880</v>
      </c>
      <c r="L517" s="5">
        <f>_xlfn.RANK.EQ(VLOOKUP($A517,Rooke_Full_Seaosn[[Name]:[WHIP]], 11, FALSE),Rooke_Full_Seaosn[K/9],0)</f>
        <v>318</v>
      </c>
      <c r="M517" s="5">
        <f>_xlfn.RANK.EQ(VLOOKUP($A517,Rooke_Full_Seaosn[[Name]:[WHIP]], 12, FALSE),Rooke_Full_Seaosn[BB/9],1)</f>
        <v>292</v>
      </c>
      <c r="N517" s="11">
        <f>_xlfn.RANK.EQ(VLOOKUP($A517,Rooke_Full_Seaosn[[Name]:[WHIP]], 13, FALSE),Rooke_Full_Seaosn[HR/9],1)</f>
        <v>910</v>
      </c>
      <c r="O517" s="5">
        <f>_xlfn.RANK.EQ(VLOOKUP($A517,Rooke_Full_Seaosn[[Name]:[WHIP]], 14, FALSE),Rooke_Full_Seaosn[AVG],1)</f>
        <v>683</v>
      </c>
      <c r="P517" s="11">
        <f>_xlfn.RANK.EQ(VLOOKUP($A517,Rooke_Full_Seaosn[[Name]:[WHIP]], 15, FALSE),Rooke_Full_Seaosn[BABIP],1)</f>
        <v>1095</v>
      </c>
      <c r="Q517" s="5">
        <f>_xlfn.RANK.EQ(VLOOKUP($A517,Rooke_Full_Seaosn[[Name]:[WHIP]], 16, FALSE),Rooke_Full_Seaosn[ERA],1)</f>
        <v>314</v>
      </c>
      <c r="R517" s="11">
        <f>_xlfn.RANK.EQ(VLOOKUP($A517,Rooke_Full_Seaosn[[Name]:[WHIP]], 17, FALSE),Rooke_Full_Seaosn[FIP],1)</f>
        <v>435</v>
      </c>
      <c r="S517" s="5">
        <f>_xlfn.RANK.EQ(VLOOKUP($A517,Rooke_Full_Seaosn[[Name]:[WHIP]], 18,FALSE),Rooke_Full_Seaosn[WAR],0)</f>
        <v>894</v>
      </c>
      <c r="T517" s="5">
        <f>_xlfn.RANK.EQ(VLOOKUP($A517,Rooke_Full_Seaosn[[Name]:[WHIP]], 19, FALSE),Rooke_Full_Seaosn[WAR/162],0)</f>
        <v>597</v>
      </c>
      <c r="U517" s="5">
        <f>_xlfn.RANK.EQ(VLOOKUP($A517,Rooke_Full_Seaosn[[Name]:[WHIP]], 20, FALSE),Rooke_Full_Seaosn[WHIP],1)</f>
        <v>355</v>
      </c>
      <c r="V5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503.296612491605</v>
      </c>
    </row>
    <row r="518" spans="1:22" x14ac:dyDescent="0.45">
      <c r="A518" s="11" t="s">
        <v>715</v>
      </c>
      <c r="B518" s="11">
        <v>1992</v>
      </c>
      <c r="C518" s="11" t="str">
        <f>VLOOKUP(Table10[[#This Row],[Name]], Rooke_Full_Seaosn[[Name]:[Team]], 2, FALSE)</f>
        <v>NYY</v>
      </c>
      <c r="D518" s="11">
        <v>9</v>
      </c>
      <c r="E518" s="11">
        <v>9</v>
      </c>
      <c r="F518" s="12">
        <v>1</v>
      </c>
      <c r="G518" s="5">
        <f>_xlfn.RANK.EQ(VLOOKUP($A518,Rooke_Full_Seaosn[[Name]:[WHIP]], 6, FALSE),Rooke_Full_Seaosn[W],0)</f>
        <v>1282</v>
      </c>
      <c r="H518" s="5">
        <f>_xlfn.RANK.EQ(VLOOKUP($A518,Rooke_Full_Seaosn[[Name]:[WHIP]], 7, FALSE),Rooke_Full_Seaosn[L],1)</f>
        <v>147</v>
      </c>
      <c r="I518" s="11">
        <f>_xlfn.RANK.EQ(VLOOKUP($A518,Rooke_Full_Seaosn[[Name]:[WHIP]], 8, FALSE),Rooke_Full_Seaosn[SV],0)</f>
        <v>225</v>
      </c>
      <c r="J518" s="11">
        <f>_xlfn.RANK.EQ(VLOOKUP($A518,Rooke_Full_Seaosn[[Name]:[WHIP]], 9, FALSE),Rooke_Full_Seaosn[IP],0)</f>
        <v>1413</v>
      </c>
      <c r="K518" s="5">
        <f>_xlfn.RANK.EQ(VLOOKUP($A518,Rooke_Full_Seaosn[[Name]:[WHIP]], 10, FALSE),Rooke_Full_Seaosn[SO],0)</f>
        <v>1210</v>
      </c>
      <c r="L518" s="5">
        <f>_xlfn.RANK.EQ(VLOOKUP($A518,Rooke_Full_Seaosn[[Name]:[WHIP]], 11, FALSE),Rooke_Full_Seaosn[K/9],0)</f>
        <v>564</v>
      </c>
      <c r="M518" s="5">
        <f>_xlfn.RANK.EQ(VLOOKUP($A518,Rooke_Full_Seaosn[[Name]:[WHIP]], 12, FALSE),Rooke_Full_Seaosn[BB/9],1)</f>
        <v>1470</v>
      </c>
      <c r="N518" s="11">
        <f>_xlfn.RANK.EQ(VLOOKUP($A518,Rooke_Full_Seaosn[[Name]:[WHIP]], 13, FALSE),Rooke_Full_Seaosn[HR/9],1)</f>
        <v>891</v>
      </c>
      <c r="O518" s="5">
        <f>_xlfn.RANK.EQ(VLOOKUP($A518,Rooke_Full_Seaosn[[Name]:[WHIP]], 14, FALSE),Rooke_Full_Seaosn[AVG],1)</f>
        <v>29</v>
      </c>
      <c r="P518" s="11">
        <f>_xlfn.RANK.EQ(VLOOKUP($A518,Rooke_Full_Seaosn[[Name]:[WHIP]], 15, FALSE),Rooke_Full_Seaosn[BABIP],1)</f>
        <v>16</v>
      </c>
      <c r="Q518" s="5">
        <f>_xlfn.RANK.EQ(VLOOKUP($A518,Rooke_Full_Seaosn[[Name]:[WHIP]], 16, FALSE),Rooke_Full_Seaosn[ERA],1)</f>
        <v>429</v>
      </c>
      <c r="R518" s="11">
        <f>_xlfn.RANK.EQ(VLOOKUP($A518,Rooke_Full_Seaosn[[Name]:[WHIP]], 17, FALSE),Rooke_Full_Seaosn[FIP],1)</f>
        <v>955</v>
      </c>
      <c r="S518" s="5">
        <f>_xlfn.RANK.EQ(VLOOKUP($A518,Rooke_Full_Seaosn[[Name]:[WHIP]], 18,FALSE),Rooke_Full_Seaosn[WAR],0)</f>
        <v>1263</v>
      </c>
      <c r="T518" s="5">
        <f>_xlfn.RANK.EQ(VLOOKUP($A518,Rooke_Full_Seaosn[[Name]:[WHIP]], 19, FALSE),Rooke_Full_Seaosn[WAR/162],0)</f>
        <v>921</v>
      </c>
      <c r="U518" s="5">
        <f>_xlfn.RANK.EQ(VLOOKUP($A518,Rooke_Full_Seaosn[[Name]:[WHIP]], 20, FALSE),Rooke_Full_Seaosn[WHIP],1)</f>
        <v>385</v>
      </c>
      <c r="V5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503.79820631115348</v>
      </c>
    </row>
    <row r="519" spans="1:22" x14ac:dyDescent="0.45">
      <c r="A519" s="11" t="s">
        <v>585</v>
      </c>
      <c r="B519" s="11">
        <v>2015</v>
      </c>
      <c r="C519" s="11" t="str">
        <f>VLOOKUP(Table10[[#This Row],[Name]], Rooke_Full_Seaosn[[Name]:[Team]], 2, FALSE)</f>
        <v>MIN</v>
      </c>
      <c r="D519" s="11">
        <v>9</v>
      </c>
      <c r="E519" s="11">
        <v>6</v>
      </c>
      <c r="F519" s="12">
        <v>0.66666666666666663</v>
      </c>
      <c r="G519" s="5">
        <f>_xlfn.RANK.EQ(VLOOKUP($A519,Rooke_Full_Seaosn[[Name]:[WHIP]], 6, FALSE),Rooke_Full_Seaosn[W],0)</f>
        <v>1054</v>
      </c>
      <c r="H519" s="5">
        <f>_xlfn.RANK.EQ(VLOOKUP($A519,Rooke_Full_Seaosn[[Name]:[WHIP]], 7, FALSE),Rooke_Full_Seaosn[L],1)</f>
        <v>1060</v>
      </c>
      <c r="I519" s="11">
        <f>_xlfn.RANK.EQ(VLOOKUP($A519,Rooke_Full_Seaosn[[Name]:[WHIP]], 8, FALSE),Rooke_Full_Seaosn[SV],0)</f>
        <v>225</v>
      </c>
      <c r="J519" s="11">
        <f>_xlfn.RANK.EQ(VLOOKUP($A519,Rooke_Full_Seaosn[[Name]:[WHIP]], 9, FALSE),Rooke_Full_Seaosn[IP],0)</f>
        <v>1070</v>
      </c>
      <c r="K519" s="5">
        <f>_xlfn.RANK.EQ(VLOOKUP($A519,Rooke_Full_Seaosn[[Name]:[WHIP]], 10, FALSE),Rooke_Full_Seaosn[SO],0)</f>
        <v>605</v>
      </c>
      <c r="L519" s="5">
        <f>_xlfn.RANK.EQ(VLOOKUP($A519,Rooke_Full_Seaosn[[Name]:[WHIP]], 11, FALSE),Rooke_Full_Seaosn[K/9],0)</f>
        <v>229</v>
      </c>
      <c r="M519" s="5">
        <f>_xlfn.RANK.EQ(VLOOKUP($A519,Rooke_Full_Seaosn[[Name]:[WHIP]], 12, FALSE),Rooke_Full_Seaosn[BB/9],1)</f>
        <v>92</v>
      </c>
      <c r="N519" s="11">
        <f>_xlfn.RANK.EQ(VLOOKUP($A519,Rooke_Full_Seaosn[[Name]:[WHIP]], 13, FALSE),Rooke_Full_Seaosn[HR/9],1)</f>
        <v>841</v>
      </c>
      <c r="O519" s="5">
        <f>_xlfn.RANK.EQ(VLOOKUP($A519,Rooke_Full_Seaosn[[Name]:[WHIP]], 14, FALSE),Rooke_Full_Seaosn[AVG],1)</f>
        <v>1404</v>
      </c>
      <c r="P519" s="11">
        <f>_xlfn.RANK.EQ(VLOOKUP($A519,Rooke_Full_Seaosn[[Name]:[WHIP]], 15, FALSE),Rooke_Full_Seaosn[BABIP],1)</f>
        <v>1637</v>
      </c>
      <c r="Q519" s="5">
        <f>_xlfn.RANK.EQ(VLOOKUP($A519,Rooke_Full_Seaosn[[Name]:[WHIP]], 16, FALSE),Rooke_Full_Seaosn[ERA],1)</f>
        <v>1015</v>
      </c>
      <c r="R519" s="11">
        <f>_xlfn.RANK.EQ(VLOOKUP($A519,Rooke_Full_Seaosn[[Name]:[WHIP]], 17, FALSE),Rooke_Full_Seaosn[FIP],1)</f>
        <v>193</v>
      </c>
      <c r="S519" s="5">
        <f>_xlfn.RANK.EQ(VLOOKUP($A519,Rooke_Full_Seaosn[[Name]:[WHIP]], 18,FALSE),Rooke_Full_Seaosn[WAR],0)</f>
        <v>405</v>
      </c>
      <c r="T519" s="5">
        <f>_xlfn.RANK.EQ(VLOOKUP($A519,Rooke_Full_Seaosn[[Name]:[WHIP]], 19, FALSE),Rooke_Full_Seaosn[WAR/162],0)</f>
        <v>157</v>
      </c>
      <c r="U519" s="5">
        <f>_xlfn.RANK.EQ(VLOOKUP($A519,Rooke_Full_Seaosn[[Name]:[WHIP]], 20, FALSE),Rooke_Full_Seaosn[WHIP],1)</f>
        <v>817</v>
      </c>
      <c r="V5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503.84099884821597</v>
      </c>
    </row>
    <row r="520" spans="1:22" x14ac:dyDescent="0.45">
      <c r="A520" s="11" t="s">
        <v>1173</v>
      </c>
      <c r="B520" s="11">
        <v>1990</v>
      </c>
      <c r="C520" s="11" t="str">
        <f>VLOOKUP(Table10[[#This Row],[Name]], Rooke_Full_Seaosn[[Name]:[Team]], 2, FALSE)</f>
        <v>BOS</v>
      </c>
      <c r="D520" s="11">
        <v>19</v>
      </c>
      <c r="E520" s="11">
        <v>19</v>
      </c>
      <c r="F520" s="12">
        <v>1</v>
      </c>
      <c r="G520" s="5">
        <f>_xlfn.RANK.EQ(VLOOKUP($A520,Rooke_Full_Seaosn[[Name]:[WHIP]], 6, FALSE),Rooke_Full_Seaosn[W],0)</f>
        <v>503</v>
      </c>
      <c r="H520" s="5">
        <f>_xlfn.RANK.EQ(VLOOKUP($A520,Rooke_Full_Seaosn[[Name]:[WHIP]], 7, FALSE),Rooke_Full_Seaosn[L],1)</f>
        <v>1209</v>
      </c>
      <c r="I520" s="11">
        <f>_xlfn.RANK.EQ(VLOOKUP($A520,Rooke_Full_Seaosn[[Name]:[WHIP]], 8, FALSE),Rooke_Full_Seaosn[SV],0)</f>
        <v>225</v>
      </c>
      <c r="J520" s="11">
        <f>_xlfn.RANK.EQ(VLOOKUP($A520,Rooke_Full_Seaosn[[Name]:[WHIP]], 9, FALSE),Rooke_Full_Seaosn[IP],0)</f>
        <v>536</v>
      </c>
      <c r="K520" s="5">
        <f>_xlfn.RANK.EQ(VLOOKUP($A520,Rooke_Full_Seaosn[[Name]:[WHIP]], 10, FALSE),Rooke_Full_Seaosn[SO],0)</f>
        <v>528</v>
      </c>
      <c r="L520" s="5">
        <f>_xlfn.RANK.EQ(VLOOKUP($A520,Rooke_Full_Seaosn[[Name]:[WHIP]], 11, FALSE),Rooke_Full_Seaosn[K/9],0)</f>
        <v>915</v>
      </c>
      <c r="M520" s="5">
        <f>_xlfn.RANK.EQ(VLOOKUP($A520,Rooke_Full_Seaosn[[Name]:[WHIP]], 12, FALSE),Rooke_Full_Seaosn[BB/9],1)</f>
        <v>628</v>
      </c>
      <c r="N520" s="11">
        <f>_xlfn.RANK.EQ(VLOOKUP($A520,Rooke_Full_Seaosn[[Name]:[WHIP]], 13, FALSE),Rooke_Full_Seaosn[HR/9],1)</f>
        <v>227</v>
      </c>
      <c r="O520" s="5">
        <f>_xlfn.RANK.EQ(VLOOKUP($A520,Rooke_Full_Seaosn[[Name]:[WHIP]], 14, FALSE),Rooke_Full_Seaosn[AVG],1)</f>
        <v>575</v>
      </c>
      <c r="P520" s="11">
        <f>_xlfn.RANK.EQ(VLOOKUP($A520,Rooke_Full_Seaosn[[Name]:[WHIP]], 15, FALSE),Rooke_Full_Seaosn[BABIP],1)</f>
        <v>796</v>
      </c>
      <c r="Q520" s="5">
        <f>_xlfn.RANK.EQ(VLOOKUP($A520,Rooke_Full_Seaosn[[Name]:[WHIP]], 16, FALSE),Rooke_Full_Seaosn[ERA],1)</f>
        <v>548</v>
      </c>
      <c r="R520" s="11">
        <f>_xlfn.RANK.EQ(VLOOKUP($A520,Rooke_Full_Seaosn[[Name]:[WHIP]], 17, FALSE),Rooke_Full_Seaosn[FIP],1)</f>
        <v>190</v>
      </c>
      <c r="S520" s="5">
        <f>_xlfn.RANK.EQ(VLOOKUP($A520,Rooke_Full_Seaosn[[Name]:[WHIP]], 18,FALSE),Rooke_Full_Seaosn[WAR],0)</f>
        <v>188</v>
      </c>
      <c r="T520" s="5">
        <f>_xlfn.RANK.EQ(VLOOKUP($A520,Rooke_Full_Seaosn[[Name]:[WHIP]], 19, FALSE),Rooke_Full_Seaosn[WAR/162],0)</f>
        <v>228</v>
      </c>
      <c r="U520" s="5">
        <f>_xlfn.RANK.EQ(VLOOKUP($A520,Rooke_Full_Seaosn[[Name]:[WHIP]], 20, FALSE),Rooke_Full_Seaosn[WHIP],1)</f>
        <v>425</v>
      </c>
      <c r="V5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504.07353613693653</v>
      </c>
    </row>
    <row r="521" spans="1:22" x14ac:dyDescent="0.45">
      <c r="A521" s="11" t="s">
        <v>1070</v>
      </c>
      <c r="B521" s="11">
        <v>2009</v>
      </c>
      <c r="C521" s="11" t="str">
        <f>VLOOKUP(Table10[[#This Row],[Name]], Rooke_Full_Seaosn[[Name]:[Team]], 2, FALSE)</f>
        <v>BAL</v>
      </c>
      <c r="D521" s="11">
        <v>17</v>
      </c>
      <c r="E521" s="11">
        <v>10</v>
      </c>
      <c r="F521" s="12">
        <v>0.58823529411764708</v>
      </c>
      <c r="G521" s="5">
        <f>_xlfn.RANK.EQ(VLOOKUP($A521,Rooke_Full_Seaosn[[Name]:[WHIP]], 6, FALSE),Rooke_Full_Seaosn[W],0)</f>
        <v>610</v>
      </c>
      <c r="H521" s="5">
        <f>_xlfn.RANK.EQ(VLOOKUP($A521,Rooke_Full_Seaosn[[Name]:[WHIP]], 7, FALSE),Rooke_Full_Seaosn[L],1)</f>
        <v>492</v>
      </c>
      <c r="I521" s="11">
        <f>_xlfn.RANK.EQ(VLOOKUP($A521,Rooke_Full_Seaosn[[Name]:[WHIP]], 8, FALSE),Rooke_Full_Seaosn[SV],0)</f>
        <v>225</v>
      </c>
      <c r="J521" s="11">
        <f>_xlfn.RANK.EQ(VLOOKUP($A521,Rooke_Full_Seaosn[[Name]:[WHIP]], 9, FALSE),Rooke_Full_Seaosn[IP],0)</f>
        <v>658</v>
      </c>
      <c r="K521" s="5">
        <f>_xlfn.RANK.EQ(VLOOKUP($A521,Rooke_Full_Seaosn[[Name]:[WHIP]], 10, FALSE),Rooke_Full_Seaosn[SO],0)</f>
        <v>743</v>
      </c>
      <c r="L521" s="5">
        <f>_xlfn.RANK.EQ(VLOOKUP($A521,Rooke_Full_Seaosn[[Name]:[WHIP]], 11, FALSE),Rooke_Full_Seaosn[K/9],0)</f>
        <v>1053</v>
      </c>
      <c r="M521" s="5">
        <f>_xlfn.RANK.EQ(VLOOKUP($A521,Rooke_Full_Seaosn[[Name]:[WHIP]], 12, FALSE),Rooke_Full_Seaosn[BB/9],1)</f>
        <v>225</v>
      </c>
      <c r="N521" s="11">
        <f>_xlfn.RANK.EQ(VLOOKUP($A521,Rooke_Full_Seaosn[[Name]:[WHIP]], 13, FALSE),Rooke_Full_Seaosn[HR/9],1)</f>
        <v>755</v>
      </c>
      <c r="O521" s="5">
        <f>_xlfn.RANK.EQ(VLOOKUP($A521,Rooke_Full_Seaosn[[Name]:[WHIP]], 14, FALSE),Rooke_Full_Seaosn[AVG],1)</f>
        <v>936</v>
      </c>
      <c r="P521" s="11">
        <f>_xlfn.RANK.EQ(VLOOKUP($A521,Rooke_Full_Seaosn[[Name]:[WHIP]], 15, FALSE),Rooke_Full_Seaosn[BABIP],1)</f>
        <v>840</v>
      </c>
      <c r="Q521" s="5">
        <f>_xlfn.RANK.EQ(VLOOKUP($A521,Rooke_Full_Seaosn[[Name]:[WHIP]], 16, FALSE),Rooke_Full_Seaosn[ERA],1)</f>
        <v>420</v>
      </c>
      <c r="R521" s="11">
        <f>_xlfn.RANK.EQ(VLOOKUP($A521,Rooke_Full_Seaosn[[Name]:[WHIP]], 17, FALSE),Rooke_Full_Seaosn[FIP],1)</f>
        <v>742</v>
      </c>
      <c r="S521" s="5">
        <f>_xlfn.RANK.EQ(VLOOKUP($A521,Rooke_Full_Seaosn[[Name]:[WHIP]], 18,FALSE),Rooke_Full_Seaosn[WAR],0)</f>
        <v>391</v>
      </c>
      <c r="T521" s="5">
        <f>_xlfn.RANK.EQ(VLOOKUP($A521,Rooke_Full_Seaosn[[Name]:[WHIP]], 19, FALSE),Rooke_Full_Seaosn[WAR/162],0)</f>
        <v>272</v>
      </c>
      <c r="U521" s="5">
        <f>_xlfn.RANK.EQ(VLOOKUP($A521,Rooke_Full_Seaosn[[Name]:[WHIP]], 20, FALSE),Rooke_Full_Seaosn[WHIP],1)</f>
        <v>481</v>
      </c>
      <c r="V5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504.23275234883664</v>
      </c>
    </row>
    <row r="522" spans="1:22" x14ac:dyDescent="0.45">
      <c r="A522" s="11" t="s">
        <v>1161</v>
      </c>
      <c r="B522" s="11">
        <v>2002</v>
      </c>
      <c r="C522" s="11" t="str">
        <f>VLOOKUP(Table10[[#This Row],[Name]], Rooke_Full_Seaosn[[Name]:[Team]], 2, FALSE)</f>
        <v>ANA</v>
      </c>
      <c r="D522" s="11">
        <v>23</v>
      </c>
      <c r="E522" s="11">
        <v>23</v>
      </c>
      <c r="F522" s="12">
        <v>1</v>
      </c>
      <c r="G522" s="5">
        <f>_xlfn.RANK.EQ(VLOOKUP($A522,Rooke_Full_Seaosn[[Name]:[WHIP]], 6, FALSE),Rooke_Full_Seaosn[W],0)</f>
        <v>401</v>
      </c>
      <c r="H522" s="5">
        <f>_xlfn.RANK.EQ(VLOOKUP($A522,Rooke_Full_Seaosn[[Name]:[WHIP]], 7, FALSE),Rooke_Full_Seaosn[L],1)</f>
        <v>298</v>
      </c>
      <c r="I522" s="11">
        <f>_xlfn.RANK.EQ(VLOOKUP($A522,Rooke_Full_Seaosn[[Name]:[WHIP]], 8, FALSE),Rooke_Full_Seaosn[SV],0)</f>
        <v>225</v>
      </c>
      <c r="J522" s="11">
        <f>_xlfn.RANK.EQ(VLOOKUP($A522,Rooke_Full_Seaosn[[Name]:[WHIP]], 9, FALSE),Rooke_Full_Seaosn[IP],0)</f>
        <v>784</v>
      </c>
      <c r="K522" s="5">
        <f>_xlfn.RANK.EQ(VLOOKUP($A522,Rooke_Full_Seaosn[[Name]:[WHIP]], 10, FALSE),Rooke_Full_Seaosn[SO],0)</f>
        <v>673</v>
      </c>
      <c r="L522" s="5">
        <f>_xlfn.RANK.EQ(VLOOKUP($A522,Rooke_Full_Seaosn[[Name]:[WHIP]], 11, FALSE),Rooke_Full_Seaosn[K/9],0)</f>
        <v>728</v>
      </c>
      <c r="M522" s="5">
        <f>_xlfn.RANK.EQ(VLOOKUP($A522,Rooke_Full_Seaosn[[Name]:[WHIP]], 12, FALSE),Rooke_Full_Seaosn[BB/9],1)</f>
        <v>443</v>
      </c>
      <c r="N522" s="11">
        <f>_xlfn.RANK.EQ(VLOOKUP($A522,Rooke_Full_Seaosn[[Name]:[WHIP]], 13, FALSE),Rooke_Full_Seaosn[HR/9],1)</f>
        <v>795</v>
      </c>
      <c r="O522" s="5">
        <f>_xlfn.RANK.EQ(VLOOKUP($A522,Rooke_Full_Seaosn[[Name]:[WHIP]], 14, FALSE),Rooke_Full_Seaosn[AVG],1)</f>
        <v>996</v>
      </c>
      <c r="P522" s="11">
        <f>_xlfn.RANK.EQ(VLOOKUP($A522,Rooke_Full_Seaosn[[Name]:[WHIP]], 15, FALSE),Rooke_Full_Seaosn[BABIP],1)</f>
        <v>1083</v>
      </c>
      <c r="Q522" s="5">
        <f>_xlfn.RANK.EQ(VLOOKUP($A522,Rooke_Full_Seaosn[[Name]:[WHIP]], 16, FALSE),Rooke_Full_Seaosn[ERA],1)</f>
        <v>532</v>
      </c>
      <c r="R522" s="11">
        <f>_xlfn.RANK.EQ(VLOOKUP($A522,Rooke_Full_Seaosn[[Name]:[WHIP]], 17, FALSE),Rooke_Full_Seaosn[FIP],1)</f>
        <v>568</v>
      </c>
      <c r="S522" s="5">
        <f>_xlfn.RANK.EQ(VLOOKUP($A522,Rooke_Full_Seaosn[[Name]:[WHIP]], 18,FALSE),Rooke_Full_Seaosn[WAR],0)</f>
        <v>424</v>
      </c>
      <c r="T522" s="5">
        <f>_xlfn.RANK.EQ(VLOOKUP($A522,Rooke_Full_Seaosn[[Name]:[WHIP]], 19, FALSE),Rooke_Full_Seaosn[WAR/162],0)</f>
        <v>266</v>
      </c>
      <c r="U522" s="5">
        <f>_xlfn.RANK.EQ(VLOOKUP($A522,Rooke_Full_Seaosn[[Name]:[WHIP]], 20, FALSE),Rooke_Full_Seaosn[WHIP],1)</f>
        <v>692</v>
      </c>
      <c r="V5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504.71189060931721</v>
      </c>
    </row>
    <row r="523" spans="1:22" x14ac:dyDescent="0.45">
      <c r="A523" s="11" t="s">
        <v>903</v>
      </c>
      <c r="B523" s="11">
        <v>1953</v>
      </c>
      <c r="C523" s="11" t="str">
        <f>VLOOKUP(Table10[[#This Row],[Name]], Rooke_Full_Seaosn[[Name]:[Team]], 2, FALSE)</f>
        <v>MIL</v>
      </c>
      <c r="D523" s="11">
        <v>19</v>
      </c>
      <c r="E523" s="11">
        <v>19</v>
      </c>
      <c r="F523" s="12">
        <v>1</v>
      </c>
      <c r="G523" s="5">
        <f>_xlfn.RANK.EQ(VLOOKUP($A523,Rooke_Full_Seaosn[[Name]:[WHIP]], 6, FALSE),Rooke_Full_Seaosn[W],0)</f>
        <v>123</v>
      </c>
      <c r="H523" s="5">
        <f>_xlfn.RANK.EQ(VLOOKUP($A523,Rooke_Full_Seaosn[[Name]:[WHIP]], 7, FALSE),Rooke_Full_Seaosn[L],1)</f>
        <v>1060</v>
      </c>
      <c r="I523" s="11">
        <f>_xlfn.RANK.EQ(VLOOKUP($A523,Rooke_Full_Seaosn[[Name]:[WHIP]], 8, FALSE),Rooke_Full_Seaosn[SV],0)</f>
        <v>225</v>
      </c>
      <c r="J523" s="11">
        <f>_xlfn.RANK.EQ(VLOOKUP($A523,Rooke_Full_Seaosn[[Name]:[WHIP]], 9, FALSE),Rooke_Full_Seaosn[IP],0)</f>
        <v>424</v>
      </c>
      <c r="K523" s="5">
        <f>_xlfn.RANK.EQ(VLOOKUP($A523,Rooke_Full_Seaosn[[Name]:[WHIP]], 10, FALSE),Rooke_Full_Seaosn[SO],0)</f>
        <v>486</v>
      </c>
      <c r="L523" s="5">
        <f>_xlfn.RANK.EQ(VLOOKUP($A523,Rooke_Full_Seaosn[[Name]:[WHIP]], 11, FALSE),Rooke_Full_Seaosn[K/9],0)</f>
        <v>1026</v>
      </c>
      <c r="M523" s="5">
        <f>_xlfn.RANK.EQ(VLOOKUP($A523,Rooke_Full_Seaosn[[Name]:[WHIP]], 12, FALSE),Rooke_Full_Seaosn[BB/9],1)</f>
        <v>1310</v>
      </c>
      <c r="N523" s="11">
        <f>_xlfn.RANK.EQ(VLOOKUP($A523,Rooke_Full_Seaosn[[Name]:[WHIP]], 13, FALSE),Rooke_Full_Seaosn[HR/9],1)</f>
        <v>398</v>
      </c>
      <c r="O523" s="5">
        <f>_xlfn.RANK.EQ(VLOOKUP($A523,Rooke_Full_Seaosn[[Name]:[WHIP]], 14, FALSE),Rooke_Full_Seaosn[AVG],1)</f>
        <v>326</v>
      </c>
      <c r="P523" s="11">
        <f>_xlfn.RANK.EQ(VLOOKUP($A523,Rooke_Full_Seaosn[[Name]:[WHIP]], 15, FALSE),Rooke_Full_Seaosn[BABIP],1)</f>
        <v>326</v>
      </c>
      <c r="Q523" s="5">
        <f>_xlfn.RANK.EQ(VLOOKUP($A523,Rooke_Full_Seaosn[[Name]:[WHIP]], 16, FALSE),Rooke_Full_Seaosn[ERA],1)</f>
        <v>197</v>
      </c>
      <c r="R523" s="11">
        <f>_xlfn.RANK.EQ(VLOOKUP($A523,Rooke_Full_Seaosn[[Name]:[WHIP]], 17, FALSE),Rooke_Full_Seaosn[FIP],1)</f>
        <v>433</v>
      </c>
      <c r="S523" s="5">
        <f>_xlfn.RANK.EQ(VLOOKUP($A523,Rooke_Full_Seaosn[[Name]:[WHIP]], 18,FALSE),Rooke_Full_Seaosn[WAR],0)</f>
        <v>411</v>
      </c>
      <c r="T523" s="5">
        <f>_xlfn.RANK.EQ(VLOOKUP($A523,Rooke_Full_Seaosn[[Name]:[WHIP]], 19, FALSE),Rooke_Full_Seaosn[WAR/162],0)</f>
        <v>742</v>
      </c>
      <c r="U523" s="5">
        <f>_xlfn.RANK.EQ(VLOOKUP($A523,Rooke_Full_Seaosn[[Name]:[WHIP]], 20, FALSE),Rooke_Full_Seaosn[WHIP],1)</f>
        <v>644</v>
      </c>
      <c r="V5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504.78696572281382</v>
      </c>
    </row>
    <row r="524" spans="1:22" x14ac:dyDescent="0.45">
      <c r="A524" s="11" t="s">
        <v>973</v>
      </c>
      <c r="B524" s="11">
        <v>1988</v>
      </c>
      <c r="C524" s="11" t="str">
        <f>VLOOKUP(Table10[[#This Row],[Name]], Rooke_Full_Seaosn[[Name]:[Team]], 2, FALSE)</f>
        <v>MIL</v>
      </c>
      <c r="D524" s="11">
        <v>8</v>
      </c>
      <c r="E524" s="11">
        <v>5</v>
      </c>
      <c r="F524" s="12">
        <v>0.625</v>
      </c>
      <c r="G524" s="5">
        <f>_xlfn.RANK.EQ(VLOOKUP($A524,Rooke_Full_Seaosn[[Name]:[WHIP]], 6, FALSE),Rooke_Full_Seaosn[W],0)</f>
        <v>174</v>
      </c>
      <c r="H524" s="5">
        <f>_xlfn.RANK.EQ(VLOOKUP($A524,Rooke_Full_Seaosn[[Name]:[WHIP]], 7, FALSE),Rooke_Full_Seaosn[L],1)</f>
        <v>885</v>
      </c>
      <c r="I524" s="11">
        <f>_xlfn.RANK.EQ(VLOOKUP($A524,Rooke_Full_Seaosn[[Name]:[WHIP]], 8, FALSE),Rooke_Full_Seaosn[SV],0)</f>
        <v>225</v>
      </c>
      <c r="J524" s="11">
        <f>_xlfn.RANK.EQ(VLOOKUP($A524,Rooke_Full_Seaosn[[Name]:[WHIP]], 9, FALSE),Rooke_Full_Seaosn[IP],0)</f>
        <v>495</v>
      </c>
      <c r="K524" s="5">
        <f>_xlfn.RANK.EQ(VLOOKUP($A524,Rooke_Full_Seaosn[[Name]:[WHIP]], 10, FALSE),Rooke_Full_Seaosn[SO],0)</f>
        <v>765</v>
      </c>
      <c r="L524" s="5">
        <f>_xlfn.RANK.EQ(VLOOKUP($A524,Rooke_Full_Seaosn[[Name]:[WHIP]], 11, FALSE),Rooke_Full_Seaosn[K/9],0)</f>
        <v>1268</v>
      </c>
      <c r="M524" s="5">
        <f>_xlfn.RANK.EQ(VLOOKUP($A524,Rooke_Full_Seaosn[[Name]:[WHIP]], 12, FALSE),Rooke_Full_Seaosn[BB/9],1)</f>
        <v>417</v>
      </c>
      <c r="N524" s="11">
        <f>_xlfn.RANK.EQ(VLOOKUP($A524,Rooke_Full_Seaosn[[Name]:[WHIP]], 13, FALSE),Rooke_Full_Seaosn[HR/9],1)</f>
        <v>683</v>
      </c>
      <c r="O524" s="5">
        <f>_xlfn.RANK.EQ(VLOOKUP($A524,Rooke_Full_Seaosn[[Name]:[WHIP]], 14, FALSE),Rooke_Full_Seaosn[AVG],1)</f>
        <v>612</v>
      </c>
      <c r="P524" s="11">
        <f>_xlfn.RANK.EQ(VLOOKUP($A524,Rooke_Full_Seaosn[[Name]:[WHIP]], 15, FALSE),Rooke_Full_Seaosn[BABIP],1)</f>
        <v>409</v>
      </c>
      <c r="Q524" s="5">
        <f>_xlfn.RANK.EQ(VLOOKUP($A524,Rooke_Full_Seaosn[[Name]:[WHIP]], 16, FALSE),Rooke_Full_Seaosn[ERA],1)</f>
        <v>289</v>
      </c>
      <c r="R524" s="11">
        <f>_xlfn.RANK.EQ(VLOOKUP($A524,Rooke_Full_Seaosn[[Name]:[WHIP]], 17, FALSE),Rooke_Full_Seaosn[FIP],1)</f>
        <v>525</v>
      </c>
      <c r="S524" s="5">
        <f>_xlfn.RANK.EQ(VLOOKUP($A524,Rooke_Full_Seaosn[[Name]:[WHIP]], 18,FALSE),Rooke_Full_Seaosn[WAR],0)</f>
        <v>471</v>
      </c>
      <c r="T524" s="5">
        <f>_xlfn.RANK.EQ(VLOOKUP($A524,Rooke_Full_Seaosn[[Name]:[WHIP]], 19, FALSE),Rooke_Full_Seaosn[WAR/162],0)</f>
        <v>521</v>
      </c>
      <c r="U524" s="5">
        <f>_xlfn.RANK.EQ(VLOOKUP($A524,Rooke_Full_Seaosn[[Name]:[WHIP]], 20, FALSE),Rooke_Full_Seaosn[WHIP],1)</f>
        <v>403</v>
      </c>
      <c r="V5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505.50123436077325</v>
      </c>
    </row>
    <row r="525" spans="1:22" x14ac:dyDescent="0.45">
      <c r="A525" s="11" t="s">
        <v>869</v>
      </c>
      <c r="B525" s="11">
        <v>1937</v>
      </c>
      <c r="C525" s="11" t="str">
        <f>VLOOKUP(Table10[[#This Row],[Name]], Rooke_Full_Seaosn[[Name]:[Team]], 2, FALSE)</f>
        <v>NYY</v>
      </c>
      <c r="D525" s="11">
        <v>9</v>
      </c>
      <c r="E525" s="11">
        <v>9</v>
      </c>
      <c r="F525" s="12">
        <v>1</v>
      </c>
      <c r="G525" s="5">
        <f>_xlfn.RANK.EQ(VLOOKUP($A525,Rooke_Full_Seaosn[[Name]:[WHIP]], 6, FALSE),Rooke_Full_Seaosn[W],0)</f>
        <v>610</v>
      </c>
      <c r="H525" s="5">
        <f>_xlfn.RANK.EQ(VLOOKUP($A525,Rooke_Full_Seaosn[[Name]:[WHIP]], 7, FALSE),Rooke_Full_Seaosn[L],1)</f>
        <v>298</v>
      </c>
      <c r="I525" s="11">
        <f>_xlfn.RANK.EQ(VLOOKUP($A525,Rooke_Full_Seaosn[[Name]:[WHIP]], 8, FALSE),Rooke_Full_Seaosn[SV],0)</f>
        <v>225</v>
      </c>
      <c r="J525" s="11">
        <f>_xlfn.RANK.EQ(VLOOKUP($A525,Rooke_Full_Seaosn[[Name]:[WHIP]], 9, FALSE),Rooke_Full_Seaosn[IP],0)</f>
        <v>1080</v>
      </c>
      <c r="K525" s="5">
        <f>_xlfn.RANK.EQ(VLOOKUP($A525,Rooke_Full_Seaosn[[Name]:[WHIP]], 10, FALSE),Rooke_Full_Seaosn[SO],0)</f>
        <v>1464</v>
      </c>
      <c r="L525" s="5">
        <f>_xlfn.RANK.EQ(VLOOKUP($A525,Rooke_Full_Seaosn[[Name]:[WHIP]], 11, FALSE),Rooke_Full_Seaosn[K/9],0)</f>
        <v>1444</v>
      </c>
      <c r="M525" s="5">
        <f>_xlfn.RANK.EQ(VLOOKUP($A525,Rooke_Full_Seaosn[[Name]:[WHIP]], 12, FALSE),Rooke_Full_Seaosn[BB/9],1)</f>
        <v>171</v>
      </c>
      <c r="N525" s="11">
        <f>_xlfn.RANK.EQ(VLOOKUP($A525,Rooke_Full_Seaosn[[Name]:[WHIP]], 13, FALSE),Rooke_Full_Seaosn[HR/9],1)</f>
        <v>850</v>
      </c>
      <c r="O525" s="5">
        <f>_xlfn.RANK.EQ(VLOOKUP($A525,Rooke_Full_Seaosn[[Name]:[WHIP]], 14, FALSE),Rooke_Full_Seaosn[AVG],1)</f>
        <v>680</v>
      </c>
      <c r="P525" s="11">
        <f>_xlfn.RANK.EQ(VLOOKUP($A525,Rooke_Full_Seaosn[[Name]:[WHIP]], 15, FALSE),Rooke_Full_Seaosn[BABIP],1)</f>
        <v>306</v>
      </c>
      <c r="Q525" s="5">
        <f>_xlfn.RANK.EQ(VLOOKUP($A525,Rooke_Full_Seaosn[[Name]:[WHIP]], 16, FALSE),Rooke_Full_Seaosn[ERA],1)</f>
        <v>154</v>
      </c>
      <c r="R525" s="11">
        <f>_xlfn.RANK.EQ(VLOOKUP($A525,Rooke_Full_Seaosn[[Name]:[WHIP]], 17, FALSE),Rooke_Full_Seaosn[FIP],1)</f>
        <v>1031</v>
      </c>
      <c r="S525" s="5">
        <f>_xlfn.RANK.EQ(VLOOKUP($A525,Rooke_Full_Seaosn[[Name]:[WHIP]], 18,FALSE),Rooke_Full_Seaosn[WAR],0)</f>
        <v>1000</v>
      </c>
      <c r="T525" s="5">
        <f>_xlfn.RANK.EQ(VLOOKUP($A525,Rooke_Full_Seaosn[[Name]:[WHIP]], 19, FALSE),Rooke_Full_Seaosn[WAR/162],0)</f>
        <v>672</v>
      </c>
      <c r="U525" s="5">
        <f>_xlfn.RANK.EQ(VLOOKUP($A525,Rooke_Full_Seaosn[[Name]:[WHIP]], 20, FALSE),Rooke_Full_Seaosn[WHIP],1)</f>
        <v>248</v>
      </c>
      <c r="V5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508.10106672692103</v>
      </c>
    </row>
    <row r="526" spans="1:22" x14ac:dyDescent="0.45">
      <c r="A526" s="11" t="s">
        <v>879</v>
      </c>
      <c r="B526" s="11">
        <v>1951</v>
      </c>
      <c r="C526" s="11" t="str">
        <f>VLOOKUP(Table10[[#This Row],[Name]], Rooke_Full_Seaosn[[Name]:[Team]], 2, FALSE)</f>
        <v>BSN</v>
      </c>
      <c r="D526" s="11">
        <v>9</v>
      </c>
      <c r="E526" s="11">
        <v>8</v>
      </c>
      <c r="F526" s="12">
        <v>0.88888888888888884</v>
      </c>
      <c r="G526" s="5">
        <f>_xlfn.RANK.EQ(VLOOKUP($A526,Rooke_Full_Seaosn[[Name]:[WHIP]], 6, FALSE),Rooke_Full_Seaosn[W],0)</f>
        <v>244</v>
      </c>
      <c r="H526" s="5">
        <f>_xlfn.RANK.EQ(VLOOKUP($A526,Rooke_Full_Seaosn[[Name]:[WHIP]], 7, FALSE),Rooke_Full_Seaosn[L],1)</f>
        <v>1060</v>
      </c>
      <c r="I526" s="11">
        <f>_xlfn.RANK.EQ(VLOOKUP($A526,Rooke_Full_Seaosn[[Name]:[WHIP]], 8, FALSE),Rooke_Full_Seaosn[SV],0)</f>
        <v>44</v>
      </c>
      <c r="J526" s="11">
        <f>_xlfn.RANK.EQ(VLOOKUP($A526,Rooke_Full_Seaosn[[Name]:[WHIP]], 9, FALSE),Rooke_Full_Seaosn[IP],0)</f>
        <v>416</v>
      </c>
      <c r="K526" s="5">
        <f>_xlfn.RANK.EQ(VLOOKUP($A526,Rooke_Full_Seaosn[[Name]:[WHIP]], 10, FALSE),Rooke_Full_Seaosn[SO],0)</f>
        <v>637</v>
      </c>
      <c r="L526" s="5">
        <f>_xlfn.RANK.EQ(VLOOKUP($A526,Rooke_Full_Seaosn[[Name]:[WHIP]], 11, FALSE),Rooke_Full_Seaosn[K/9],0)</f>
        <v>1245</v>
      </c>
      <c r="M526" s="5">
        <f>_xlfn.RANK.EQ(VLOOKUP($A526,Rooke_Full_Seaosn[[Name]:[WHIP]], 12, FALSE),Rooke_Full_Seaosn[BB/9],1)</f>
        <v>1189</v>
      </c>
      <c r="N526" s="11">
        <f>_xlfn.RANK.EQ(VLOOKUP($A526,Rooke_Full_Seaosn[[Name]:[WHIP]], 13, FALSE),Rooke_Full_Seaosn[HR/9],1)</f>
        <v>73</v>
      </c>
      <c r="O526" s="5">
        <f>_xlfn.RANK.EQ(VLOOKUP($A526,Rooke_Full_Seaosn[[Name]:[WHIP]], 14, FALSE),Rooke_Full_Seaosn[AVG],1)</f>
        <v>448</v>
      </c>
      <c r="P526" s="11">
        <f>_xlfn.RANK.EQ(VLOOKUP($A526,Rooke_Full_Seaosn[[Name]:[WHIP]], 15, FALSE),Rooke_Full_Seaosn[BABIP],1)</f>
        <v>466</v>
      </c>
      <c r="Q526" s="5">
        <f>_xlfn.RANK.EQ(VLOOKUP($A526,Rooke_Full_Seaosn[[Name]:[WHIP]], 16, FALSE),Rooke_Full_Seaosn[ERA],1)</f>
        <v>167</v>
      </c>
      <c r="R526" s="11">
        <f>_xlfn.RANK.EQ(VLOOKUP($A526,Rooke_Full_Seaosn[[Name]:[WHIP]], 17, FALSE),Rooke_Full_Seaosn[FIP],1)</f>
        <v>152</v>
      </c>
      <c r="S526" s="5">
        <f>_xlfn.RANK.EQ(VLOOKUP($A526,Rooke_Full_Seaosn[[Name]:[WHIP]], 18,FALSE),Rooke_Full_Seaosn[WAR],0)</f>
        <v>186</v>
      </c>
      <c r="T526" s="5">
        <f>_xlfn.RANK.EQ(VLOOKUP($A526,Rooke_Full_Seaosn[[Name]:[WHIP]], 19, FALSE),Rooke_Full_Seaosn[WAR/162],0)</f>
        <v>476</v>
      </c>
      <c r="U526" s="5">
        <f>_xlfn.RANK.EQ(VLOOKUP($A526,Rooke_Full_Seaosn[[Name]:[WHIP]], 20, FALSE),Rooke_Full_Seaosn[WHIP],1)</f>
        <v>713</v>
      </c>
      <c r="V5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508.3221380766808</v>
      </c>
    </row>
    <row r="527" spans="1:22" x14ac:dyDescent="0.45">
      <c r="A527" s="11" t="s">
        <v>1026</v>
      </c>
      <c r="B527" s="11">
        <v>1942</v>
      </c>
      <c r="C527" s="11" t="str">
        <f>VLOOKUP(Table10[[#This Row],[Name]], Rooke_Full_Seaosn[[Name]:[Team]], 2, FALSE)</f>
        <v>PHA</v>
      </c>
      <c r="D527" s="11">
        <v>20</v>
      </c>
      <c r="E527" s="11">
        <v>17</v>
      </c>
      <c r="F527" s="12">
        <v>0.85</v>
      </c>
      <c r="G527" s="5">
        <f>_xlfn.RANK.EQ(VLOOKUP($A527,Rooke_Full_Seaosn[[Name]:[WHIP]], 6, FALSE),Rooke_Full_Seaosn[W],0)</f>
        <v>174</v>
      </c>
      <c r="H527" s="5">
        <f>_xlfn.RANK.EQ(VLOOKUP($A527,Rooke_Full_Seaosn[[Name]:[WHIP]], 7, FALSE),Rooke_Full_Seaosn[L],1)</f>
        <v>1644</v>
      </c>
      <c r="I527" s="11">
        <f>_xlfn.RANK.EQ(VLOOKUP($A527,Rooke_Full_Seaosn[[Name]:[WHIP]], 8, FALSE),Rooke_Full_Seaosn[SV],0)</f>
        <v>21</v>
      </c>
      <c r="J527" s="11">
        <f>_xlfn.RANK.EQ(VLOOKUP($A527,Rooke_Full_Seaosn[[Name]:[WHIP]], 9, FALSE),Rooke_Full_Seaosn[IP],0)</f>
        <v>107</v>
      </c>
      <c r="K527" s="5">
        <f>_xlfn.RANK.EQ(VLOOKUP($A527,Rooke_Full_Seaosn[[Name]:[WHIP]], 10, FALSE),Rooke_Full_Seaosn[SO],0)</f>
        <v>378</v>
      </c>
      <c r="L527" s="5">
        <f>_xlfn.RANK.EQ(VLOOKUP($A527,Rooke_Full_Seaosn[[Name]:[WHIP]], 11, FALSE),Rooke_Full_Seaosn[K/9],0)</f>
        <v>1288</v>
      </c>
      <c r="M527" s="5">
        <f>_xlfn.RANK.EQ(VLOOKUP($A527,Rooke_Full_Seaosn[[Name]:[WHIP]], 12, FALSE),Rooke_Full_Seaosn[BB/9],1)</f>
        <v>538</v>
      </c>
      <c r="N527" s="11">
        <f>_xlfn.RANK.EQ(VLOOKUP($A527,Rooke_Full_Seaosn[[Name]:[WHIP]], 13, FALSE),Rooke_Full_Seaosn[HR/9],1)</f>
        <v>577</v>
      </c>
      <c r="O527" s="5">
        <f>_xlfn.RANK.EQ(VLOOKUP($A527,Rooke_Full_Seaosn[[Name]:[WHIP]], 14, FALSE),Rooke_Full_Seaosn[AVG],1)</f>
        <v>551</v>
      </c>
      <c r="P527" s="11">
        <f>_xlfn.RANK.EQ(VLOOKUP($A527,Rooke_Full_Seaosn[[Name]:[WHIP]], 15, FALSE),Rooke_Full_Seaosn[BABIP],1)</f>
        <v>363</v>
      </c>
      <c r="Q527" s="5">
        <f>_xlfn.RANK.EQ(VLOOKUP($A527,Rooke_Full_Seaosn[[Name]:[WHIP]], 16, FALSE),Rooke_Full_Seaosn[ERA],1)</f>
        <v>361</v>
      </c>
      <c r="R527" s="11">
        <f>_xlfn.RANK.EQ(VLOOKUP($A527,Rooke_Full_Seaosn[[Name]:[WHIP]], 17, FALSE),Rooke_Full_Seaosn[FIP],1)</f>
        <v>311</v>
      </c>
      <c r="S527" s="5">
        <f>_xlfn.RANK.EQ(VLOOKUP($A527,Rooke_Full_Seaosn[[Name]:[WHIP]], 18,FALSE),Rooke_Full_Seaosn[WAR],0)</f>
        <v>270</v>
      </c>
      <c r="T527" s="5">
        <f>_xlfn.RANK.EQ(VLOOKUP($A527,Rooke_Full_Seaosn[[Name]:[WHIP]], 19, FALSE),Rooke_Full_Seaosn[WAR/162],0)</f>
        <v>594</v>
      </c>
      <c r="U527" s="5">
        <f>_xlfn.RANK.EQ(VLOOKUP($A527,Rooke_Full_Seaosn[[Name]:[WHIP]], 20, FALSE),Rooke_Full_Seaosn[WHIP],1)</f>
        <v>487</v>
      </c>
      <c r="V5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508.85951201311627</v>
      </c>
    </row>
    <row r="528" spans="1:22" x14ac:dyDescent="0.45">
      <c r="A528" s="11" t="s">
        <v>280</v>
      </c>
      <c r="B528" s="11">
        <v>2015</v>
      </c>
      <c r="C528" s="11" t="str">
        <f>VLOOKUP(Table10[[#This Row],[Name]], Rooke_Full_Seaosn[[Name]:[Team]], 2, FALSE)</f>
        <v>MIL</v>
      </c>
      <c r="D528" s="11">
        <v>12</v>
      </c>
      <c r="E528" s="11">
        <v>12</v>
      </c>
      <c r="F528" s="12">
        <v>1</v>
      </c>
      <c r="G528" s="5">
        <f>_xlfn.RANK.EQ(VLOOKUP($A528,Rooke_Full_Seaosn[[Name]:[WHIP]], 6, FALSE),Rooke_Full_Seaosn[W],0)</f>
        <v>401</v>
      </c>
      <c r="H528" s="5">
        <f>_xlfn.RANK.EQ(VLOOKUP($A528,Rooke_Full_Seaosn[[Name]:[WHIP]], 7, FALSE),Rooke_Full_Seaosn[L],1)</f>
        <v>1060</v>
      </c>
      <c r="I528" s="11">
        <f>_xlfn.RANK.EQ(VLOOKUP($A528,Rooke_Full_Seaosn[[Name]:[WHIP]], 8, FALSE),Rooke_Full_Seaosn[SV],0)</f>
        <v>225</v>
      </c>
      <c r="J528" s="11">
        <f>_xlfn.RANK.EQ(VLOOKUP($A528,Rooke_Full_Seaosn[[Name]:[WHIP]], 9, FALSE),Rooke_Full_Seaosn[IP],0)</f>
        <v>686</v>
      </c>
      <c r="K528" s="5">
        <f>_xlfn.RANK.EQ(VLOOKUP($A528,Rooke_Full_Seaosn[[Name]:[WHIP]], 10, FALSE),Rooke_Full_Seaosn[SO],0)</f>
        <v>279</v>
      </c>
      <c r="L528" s="5">
        <f>_xlfn.RANK.EQ(VLOOKUP($A528,Rooke_Full_Seaosn[[Name]:[WHIP]], 11, FALSE),Rooke_Full_Seaosn[K/9],0)</f>
        <v>213</v>
      </c>
      <c r="M528" s="5">
        <f>_xlfn.RANK.EQ(VLOOKUP($A528,Rooke_Full_Seaosn[[Name]:[WHIP]], 12, FALSE),Rooke_Full_Seaosn[BB/9],1)</f>
        <v>973</v>
      </c>
      <c r="N528" s="11">
        <f>_xlfn.RANK.EQ(VLOOKUP($A528,Rooke_Full_Seaosn[[Name]:[WHIP]], 13, FALSE),Rooke_Full_Seaosn[HR/9],1)</f>
        <v>793</v>
      </c>
      <c r="O528" s="5">
        <f>_xlfn.RANK.EQ(VLOOKUP($A528,Rooke_Full_Seaosn[[Name]:[WHIP]], 14, FALSE),Rooke_Full_Seaosn[AVG],1)</f>
        <v>414</v>
      </c>
      <c r="P528" s="11">
        <f>_xlfn.RANK.EQ(VLOOKUP($A528,Rooke_Full_Seaosn[[Name]:[WHIP]], 15, FALSE),Rooke_Full_Seaosn[BABIP],1)</f>
        <v>970</v>
      </c>
      <c r="Q528" s="5">
        <f>_xlfn.RANK.EQ(VLOOKUP($A528,Rooke_Full_Seaosn[[Name]:[WHIP]], 16, FALSE),Rooke_Full_Seaosn[ERA],1)</f>
        <v>617</v>
      </c>
      <c r="R528" s="11">
        <f>_xlfn.RANK.EQ(VLOOKUP($A528,Rooke_Full_Seaosn[[Name]:[WHIP]], 17, FALSE),Rooke_Full_Seaosn[FIP],1)</f>
        <v>575</v>
      </c>
      <c r="S528" s="5">
        <f>_xlfn.RANK.EQ(VLOOKUP($A528,Rooke_Full_Seaosn[[Name]:[WHIP]], 18,FALSE),Rooke_Full_Seaosn[WAR],0)</f>
        <v>602</v>
      </c>
      <c r="T528" s="5">
        <f>_xlfn.RANK.EQ(VLOOKUP($A528,Rooke_Full_Seaosn[[Name]:[WHIP]], 19, FALSE),Rooke_Full_Seaosn[WAR/162],0)</f>
        <v>652</v>
      </c>
      <c r="U528" s="5">
        <f>_xlfn.RANK.EQ(VLOOKUP($A528,Rooke_Full_Seaosn[[Name]:[WHIP]], 20, FALSE),Rooke_Full_Seaosn[WHIP],1)</f>
        <v>484</v>
      </c>
      <c r="V5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510.09631232309232</v>
      </c>
    </row>
    <row r="529" spans="1:22" x14ac:dyDescent="0.45">
      <c r="A529" s="11" t="s">
        <v>1287</v>
      </c>
      <c r="B529" s="11">
        <v>2019</v>
      </c>
      <c r="C529" s="11" t="str">
        <f>VLOOKUP(Table10[[#This Row],[Name]], Rooke_Full_Seaosn[[Name]:[Team]], 2, FALSE)</f>
        <v>MIA</v>
      </c>
      <c r="D529" s="11">
        <v>15</v>
      </c>
      <c r="E529" s="11">
        <v>15</v>
      </c>
      <c r="F529" s="12">
        <v>1</v>
      </c>
      <c r="G529" s="5">
        <f>_xlfn.RANK.EQ(VLOOKUP($A529,Rooke_Full_Seaosn[[Name]:[WHIP]], 6, FALSE),Rooke_Full_Seaosn[W],0)</f>
        <v>735</v>
      </c>
      <c r="H529" s="5">
        <f>_xlfn.RANK.EQ(VLOOKUP($A529,Rooke_Full_Seaosn[[Name]:[WHIP]], 7, FALSE),Rooke_Full_Seaosn[L],1)</f>
        <v>1621</v>
      </c>
      <c r="I529" s="11">
        <f>_xlfn.RANK.EQ(VLOOKUP($A529,Rooke_Full_Seaosn[[Name]:[WHIP]], 8, FALSE),Rooke_Full_Seaosn[SV],0)</f>
        <v>225</v>
      </c>
      <c r="J529" s="11">
        <f>_xlfn.RANK.EQ(VLOOKUP($A529,Rooke_Full_Seaosn[[Name]:[WHIP]], 9, FALSE),Rooke_Full_Seaosn[IP],0)</f>
        <v>166</v>
      </c>
      <c r="K529" s="5">
        <f>_xlfn.RANK.EQ(VLOOKUP($A529,Rooke_Full_Seaosn[[Name]:[WHIP]], 10, FALSE),Rooke_Full_Seaosn[SO],0)</f>
        <v>69</v>
      </c>
      <c r="L529" s="5">
        <f>_xlfn.RANK.EQ(VLOOKUP($A529,Rooke_Full_Seaosn[[Name]:[WHIP]], 11, FALSE),Rooke_Full_Seaosn[K/9],0)</f>
        <v>422</v>
      </c>
      <c r="M529" s="5">
        <f>_xlfn.RANK.EQ(VLOOKUP($A529,Rooke_Full_Seaosn[[Name]:[WHIP]], 12, FALSE),Rooke_Full_Seaosn[BB/9],1)</f>
        <v>1057</v>
      </c>
      <c r="N529" s="11">
        <f>_xlfn.RANK.EQ(VLOOKUP($A529,Rooke_Full_Seaosn[[Name]:[WHIP]], 13, FALSE),Rooke_Full_Seaosn[HR/9],1)</f>
        <v>1097</v>
      </c>
      <c r="O529" s="5">
        <f>_xlfn.RANK.EQ(VLOOKUP($A529,Rooke_Full_Seaosn[[Name]:[WHIP]], 14, FALSE),Rooke_Full_Seaosn[AVG],1)</f>
        <v>440</v>
      </c>
      <c r="P529" s="11">
        <f>_xlfn.RANK.EQ(VLOOKUP($A529,Rooke_Full_Seaosn[[Name]:[WHIP]], 15, FALSE),Rooke_Full_Seaosn[BABIP],1)</f>
        <v>564</v>
      </c>
      <c r="Q529" s="5">
        <f>_xlfn.RANK.EQ(VLOOKUP($A529,Rooke_Full_Seaosn[[Name]:[WHIP]], 16, FALSE),Rooke_Full_Seaosn[ERA],1)</f>
        <v>690</v>
      </c>
      <c r="R529" s="11">
        <f>_xlfn.RANK.EQ(VLOOKUP($A529,Rooke_Full_Seaosn[[Name]:[WHIP]], 17, FALSE),Rooke_Full_Seaosn[FIP],1)</f>
        <v>1086</v>
      </c>
      <c r="S529" s="5">
        <f>_xlfn.RANK.EQ(VLOOKUP($A529,Rooke_Full_Seaosn[[Name]:[WHIP]], 18,FALSE),Rooke_Full_Seaosn[WAR],0)</f>
        <v>289</v>
      </c>
      <c r="T529" s="5">
        <f>_xlfn.RANK.EQ(VLOOKUP($A529,Rooke_Full_Seaosn[[Name]:[WHIP]], 19, FALSE),Rooke_Full_Seaosn[WAR/162],0)</f>
        <v>630</v>
      </c>
      <c r="U529" s="5">
        <f>_xlfn.RANK.EQ(VLOOKUP($A529,Rooke_Full_Seaosn[[Name]:[WHIP]], 20, FALSE),Rooke_Full_Seaosn[WHIP],1)</f>
        <v>592</v>
      </c>
      <c r="V5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510.40729734467129</v>
      </c>
    </row>
    <row r="530" spans="1:22" x14ac:dyDescent="0.45">
      <c r="A530" s="11" t="s">
        <v>696</v>
      </c>
      <c r="B530" s="11">
        <v>2011</v>
      </c>
      <c r="C530" s="11" t="str">
        <f>VLOOKUP(Table10[[#This Row],[Name]], Rooke_Full_Seaosn[[Name]:[Team]], 2, FALSE)</f>
        <v>COL</v>
      </c>
      <c r="D530" s="11">
        <v>30</v>
      </c>
      <c r="E530" s="11">
        <v>30</v>
      </c>
      <c r="F530" s="12">
        <v>1</v>
      </c>
      <c r="G530" s="5">
        <f>_xlfn.RANK.EQ(VLOOKUP($A530,Rooke_Full_Seaosn[[Name]:[WHIP]], 6, FALSE),Rooke_Full_Seaosn[W],0)</f>
        <v>1054</v>
      </c>
      <c r="H530" s="5">
        <f>_xlfn.RANK.EQ(VLOOKUP($A530,Rooke_Full_Seaosn[[Name]:[WHIP]], 7, FALSE),Rooke_Full_Seaosn[L],1)</f>
        <v>298</v>
      </c>
      <c r="I530" s="11">
        <f>_xlfn.RANK.EQ(VLOOKUP($A530,Rooke_Full_Seaosn[[Name]:[WHIP]], 8, FALSE),Rooke_Full_Seaosn[SV],0)</f>
        <v>225</v>
      </c>
      <c r="J530" s="11">
        <f>_xlfn.RANK.EQ(VLOOKUP($A530,Rooke_Full_Seaosn[[Name]:[WHIP]], 9, FALSE),Rooke_Full_Seaosn[IP],0)</f>
        <v>1223</v>
      </c>
      <c r="K530" s="5">
        <f>_xlfn.RANK.EQ(VLOOKUP($A530,Rooke_Full_Seaosn[[Name]:[WHIP]], 10, FALSE),Rooke_Full_Seaosn[SO],0)</f>
        <v>855</v>
      </c>
      <c r="L530" s="5">
        <f>_xlfn.RANK.EQ(VLOOKUP($A530,Rooke_Full_Seaosn[[Name]:[WHIP]], 11, FALSE),Rooke_Full_Seaosn[K/9],0)</f>
        <v>336</v>
      </c>
      <c r="M530" s="5">
        <f>_xlfn.RANK.EQ(VLOOKUP($A530,Rooke_Full_Seaosn[[Name]:[WHIP]], 12, FALSE),Rooke_Full_Seaosn[BB/9],1)</f>
        <v>196</v>
      </c>
      <c r="N530" s="11">
        <f>_xlfn.RANK.EQ(VLOOKUP($A530,Rooke_Full_Seaosn[[Name]:[WHIP]], 13, FALSE),Rooke_Full_Seaosn[HR/9],1)</f>
        <v>1048</v>
      </c>
      <c r="O530" s="5">
        <f>_xlfn.RANK.EQ(VLOOKUP($A530,Rooke_Full_Seaosn[[Name]:[WHIP]], 14, FALSE),Rooke_Full_Seaosn[AVG],1)</f>
        <v>917</v>
      </c>
      <c r="P530" s="11">
        <f>_xlfn.RANK.EQ(VLOOKUP($A530,Rooke_Full_Seaosn[[Name]:[WHIP]], 15, FALSE),Rooke_Full_Seaosn[BABIP],1)</f>
        <v>1255</v>
      </c>
      <c r="Q530" s="5">
        <f>_xlfn.RANK.EQ(VLOOKUP($A530,Rooke_Full_Seaosn[[Name]:[WHIP]], 16, FALSE),Rooke_Full_Seaosn[ERA],1)</f>
        <v>848</v>
      </c>
      <c r="R530" s="11">
        <f>_xlfn.RANK.EQ(VLOOKUP($A530,Rooke_Full_Seaosn[[Name]:[WHIP]], 17, FALSE),Rooke_Full_Seaosn[FIP],1)</f>
        <v>367</v>
      </c>
      <c r="S530" s="5">
        <f>_xlfn.RANK.EQ(VLOOKUP($A530,Rooke_Full_Seaosn[[Name]:[WHIP]], 18,FALSE),Rooke_Full_Seaosn[WAR],0)</f>
        <v>685</v>
      </c>
      <c r="T530" s="5">
        <f>_xlfn.RANK.EQ(VLOOKUP($A530,Rooke_Full_Seaosn[[Name]:[WHIP]], 19, FALSE),Rooke_Full_Seaosn[WAR/162],0)</f>
        <v>288</v>
      </c>
      <c r="U530" s="5">
        <f>_xlfn.RANK.EQ(VLOOKUP($A530,Rooke_Full_Seaosn[[Name]:[WHIP]], 20, FALSE),Rooke_Full_Seaosn[WHIP],1)</f>
        <v>444</v>
      </c>
      <c r="V5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510.60487342157785</v>
      </c>
    </row>
    <row r="531" spans="1:22" x14ac:dyDescent="0.45">
      <c r="A531" s="11" t="s">
        <v>1010</v>
      </c>
      <c r="B531" s="11">
        <v>1927</v>
      </c>
      <c r="C531" s="11" t="str">
        <f>VLOOKUP(Table10[[#This Row],[Name]], Rooke_Full_Seaosn[[Name]:[Team]], 2, FALSE)</f>
        <v>BRO</v>
      </c>
      <c r="D531" s="11">
        <v>8</v>
      </c>
      <c r="E531" s="11">
        <v>8</v>
      </c>
      <c r="F531" s="12">
        <v>1</v>
      </c>
      <c r="G531" s="5">
        <f>_xlfn.RANK.EQ(VLOOKUP($A531,Rooke_Full_Seaosn[[Name]:[WHIP]], 6, FALSE),Rooke_Full_Seaosn[W],0)</f>
        <v>735</v>
      </c>
      <c r="H531" s="5">
        <f>_xlfn.RANK.EQ(VLOOKUP($A531,Rooke_Full_Seaosn[[Name]:[WHIP]], 7, FALSE),Rooke_Full_Seaosn[L],1)</f>
        <v>1574</v>
      </c>
      <c r="I531" s="11">
        <f>_xlfn.RANK.EQ(VLOOKUP($A531,Rooke_Full_Seaosn[[Name]:[WHIP]], 8, FALSE),Rooke_Full_Seaosn[SV],0)</f>
        <v>21</v>
      </c>
      <c r="J531" s="11">
        <f>_xlfn.RANK.EQ(VLOOKUP($A531,Rooke_Full_Seaosn[[Name]:[WHIP]], 9, FALSE),Rooke_Full_Seaosn[IP],0)</f>
        <v>219</v>
      </c>
      <c r="K531" s="5">
        <f>_xlfn.RANK.EQ(VLOOKUP($A531,Rooke_Full_Seaosn[[Name]:[WHIP]], 10, FALSE),Rooke_Full_Seaosn[SO],0)</f>
        <v>338</v>
      </c>
      <c r="L531" s="5">
        <f>_xlfn.RANK.EQ(VLOOKUP($A531,Rooke_Full_Seaosn[[Name]:[WHIP]], 11, FALSE),Rooke_Full_Seaosn[K/9],0)</f>
        <v>1059</v>
      </c>
      <c r="M531" s="5">
        <f>_xlfn.RANK.EQ(VLOOKUP($A531,Rooke_Full_Seaosn[[Name]:[WHIP]], 12, FALSE),Rooke_Full_Seaosn[BB/9],1)</f>
        <v>511</v>
      </c>
      <c r="N531" s="11">
        <f>_xlfn.RANK.EQ(VLOOKUP($A531,Rooke_Full_Seaosn[[Name]:[WHIP]], 13, FALSE),Rooke_Full_Seaosn[HR/9],1)</f>
        <v>80</v>
      </c>
      <c r="O531" s="5">
        <f>_xlfn.RANK.EQ(VLOOKUP($A531,Rooke_Full_Seaosn[[Name]:[WHIP]], 14, FALSE),Rooke_Full_Seaosn[AVG],1)</f>
        <v>853</v>
      </c>
      <c r="P531" s="11">
        <f>_xlfn.RANK.EQ(VLOOKUP($A531,Rooke_Full_Seaosn[[Name]:[WHIP]], 15, FALSE),Rooke_Full_Seaosn[BABIP],1)</f>
        <v>1058</v>
      </c>
      <c r="Q531" s="5">
        <f>_xlfn.RANK.EQ(VLOOKUP($A531,Rooke_Full_Seaosn[[Name]:[WHIP]], 16, FALSE),Rooke_Full_Seaosn[ERA],1)</f>
        <v>342</v>
      </c>
      <c r="R531" s="11">
        <f>_xlfn.RANK.EQ(VLOOKUP($A531,Rooke_Full_Seaosn[[Name]:[WHIP]], 17, FALSE),Rooke_Full_Seaosn[FIP],1)</f>
        <v>155</v>
      </c>
      <c r="S531" s="5">
        <f>_xlfn.RANK.EQ(VLOOKUP($A531,Rooke_Full_Seaosn[[Name]:[WHIP]], 18,FALSE),Rooke_Full_Seaosn[WAR],0)</f>
        <v>128</v>
      </c>
      <c r="T531" s="5">
        <f>_xlfn.RANK.EQ(VLOOKUP($A531,Rooke_Full_Seaosn[[Name]:[WHIP]], 19, FALSE),Rooke_Full_Seaosn[WAR/162],0)</f>
        <v>263</v>
      </c>
      <c r="U531" s="5">
        <f>_xlfn.RANK.EQ(VLOOKUP($A531,Rooke_Full_Seaosn[[Name]:[WHIP]], 20, FALSE),Rooke_Full_Seaosn[WHIP],1)</f>
        <v>587</v>
      </c>
      <c r="V5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511.24663017769046</v>
      </c>
    </row>
    <row r="532" spans="1:22" x14ac:dyDescent="0.45">
      <c r="A532" s="11" t="s">
        <v>1313</v>
      </c>
      <c r="B532" s="11">
        <v>2006</v>
      </c>
      <c r="C532" s="11" t="str">
        <f>VLOOKUP(Table10[[#This Row],[Name]], Rooke_Full_Seaosn[[Name]:[Team]], 2, FALSE)</f>
        <v>ATL</v>
      </c>
      <c r="D532" s="11">
        <v>23</v>
      </c>
      <c r="E532" s="11">
        <v>23</v>
      </c>
      <c r="F532" s="12">
        <v>1</v>
      </c>
      <c r="G532" s="5">
        <f>_xlfn.RANK.EQ(VLOOKUP($A532,Rooke_Full_Seaosn[[Name]:[WHIP]], 6, FALSE),Rooke_Full_Seaosn[W],0)</f>
        <v>244</v>
      </c>
      <c r="H532" s="5">
        <f>_xlfn.RANK.EQ(VLOOKUP($A532,Rooke_Full_Seaosn[[Name]:[WHIP]], 7, FALSE),Rooke_Full_Seaosn[L],1)</f>
        <v>298</v>
      </c>
      <c r="I532" s="11">
        <f>_xlfn.RANK.EQ(VLOOKUP($A532,Rooke_Full_Seaosn[[Name]:[WHIP]], 8, FALSE),Rooke_Full_Seaosn[SV],0)</f>
        <v>225</v>
      </c>
      <c r="J532" s="11">
        <f>_xlfn.RANK.EQ(VLOOKUP($A532,Rooke_Full_Seaosn[[Name]:[WHIP]], 9, FALSE),Rooke_Full_Seaosn[IP],0)</f>
        <v>790</v>
      </c>
      <c r="K532" s="5">
        <f>_xlfn.RANK.EQ(VLOOKUP($A532,Rooke_Full_Seaosn[[Name]:[WHIP]], 10, FALSE),Rooke_Full_Seaosn[SO],0)</f>
        <v>464</v>
      </c>
      <c r="L532" s="5">
        <f>_xlfn.RANK.EQ(VLOOKUP($A532,Rooke_Full_Seaosn[[Name]:[WHIP]], 11, FALSE),Rooke_Full_Seaosn[K/9],0)</f>
        <v>373</v>
      </c>
      <c r="M532" s="5">
        <f>_xlfn.RANK.EQ(VLOOKUP($A532,Rooke_Full_Seaosn[[Name]:[WHIP]], 12, FALSE),Rooke_Full_Seaosn[BB/9],1)</f>
        <v>948</v>
      </c>
      <c r="N532" s="11">
        <f>_xlfn.RANK.EQ(VLOOKUP($A532,Rooke_Full_Seaosn[[Name]:[WHIP]], 13, FALSE),Rooke_Full_Seaosn[HR/9],1)</f>
        <v>1490</v>
      </c>
      <c r="O532" s="5">
        <f>_xlfn.RANK.EQ(VLOOKUP($A532,Rooke_Full_Seaosn[[Name]:[WHIP]], 14, FALSE),Rooke_Full_Seaosn[AVG],1)</f>
        <v>305</v>
      </c>
      <c r="P532" s="11">
        <f>_xlfn.RANK.EQ(VLOOKUP($A532,Rooke_Full_Seaosn[[Name]:[WHIP]], 15, FALSE),Rooke_Full_Seaosn[BABIP],1)</f>
        <v>187</v>
      </c>
      <c r="Q532" s="5">
        <f>_xlfn.RANK.EQ(VLOOKUP($A532,Rooke_Full_Seaosn[[Name]:[WHIP]], 16, FALSE),Rooke_Full_Seaosn[ERA],1)</f>
        <v>722</v>
      </c>
      <c r="R532" s="11">
        <f>_xlfn.RANK.EQ(VLOOKUP($A532,Rooke_Full_Seaosn[[Name]:[WHIP]], 17, FALSE),Rooke_Full_Seaosn[FIP],1)</f>
        <v>1402</v>
      </c>
      <c r="S532" s="5">
        <f>_xlfn.RANK.EQ(VLOOKUP($A532,Rooke_Full_Seaosn[[Name]:[WHIP]], 18,FALSE),Rooke_Full_Seaosn[WAR],0)</f>
        <v>1023</v>
      </c>
      <c r="T532" s="5">
        <f>_xlfn.RANK.EQ(VLOOKUP($A532,Rooke_Full_Seaosn[[Name]:[WHIP]], 19, FALSE),Rooke_Full_Seaosn[WAR/162],0)</f>
        <v>1013</v>
      </c>
      <c r="U532" s="5">
        <f>_xlfn.RANK.EQ(VLOOKUP($A532,Rooke_Full_Seaosn[[Name]:[WHIP]], 20, FALSE),Rooke_Full_Seaosn[WHIP],1)</f>
        <v>450</v>
      </c>
      <c r="V5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511.46696330606335</v>
      </c>
    </row>
    <row r="533" spans="1:22" x14ac:dyDescent="0.45">
      <c r="A533" s="11" t="s">
        <v>1215</v>
      </c>
      <c r="B533" s="11">
        <v>1962</v>
      </c>
      <c r="C533" s="11" t="str">
        <f>VLOOKUP(Table10[[#This Row],[Name]], Rooke_Full_Seaosn[[Name]:[Team]], 2, FALSE)</f>
        <v>PIT</v>
      </c>
      <c r="D533" s="11">
        <v>43</v>
      </c>
      <c r="E533" s="11">
        <v>41</v>
      </c>
      <c r="F533" s="12">
        <v>0.95348837209302328</v>
      </c>
      <c r="G533" s="5">
        <f>_xlfn.RANK.EQ(VLOOKUP($A533,Rooke_Full_Seaosn[[Name]:[WHIP]], 6, FALSE),Rooke_Full_Seaosn[W],0)</f>
        <v>1465</v>
      </c>
      <c r="H533" s="5">
        <f>_xlfn.RANK.EQ(VLOOKUP($A533,Rooke_Full_Seaosn[[Name]:[WHIP]], 7, FALSE),Rooke_Full_Seaosn[L],1)</f>
        <v>45</v>
      </c>
      <c r="I533" s="11">
        <f>_xlfn.RANK.EQ(VLOOKUP($A533,Rooke_Full_Seaosn[[Name]:[WHIP]], 8, FALSE),Rooke_Full_Seaosn[SV],0)</f>
        <v>94</v>
      </c>
      <c r="J533" s="11">
        <f>_xlfn.RANK.EQ(VLOOKUP($A533,Rooke_Full_Seaosn[[Name]:[WHIP]], 9, FALSE),Rooke_Full_Seaosn[IP],0)</f>
        <v>1687</v>
      </c>
      <c r="K533" s="5">
        <f>_xlfn.RANK.EQ(VLOOKUP($A533,Rooke_Full_Seaosn[[Name]:[WHIP]], 10, FALSE),Rooke_Full_Seaosn[SO],0)</f>
        <v>1210</v>
      </c>
      <c r="L533" s="5">
        <f>_xlfn.RANK.EQ(VLOOKUP($A533,Rooke_Full_Seaosn[[Name]:[WHIP]], 11, FALSE),Rooke_Full_Seaosn[K/9],0)</f>
        <v>178</v>
      </c>
      <c r="M533" s="5">
        <f>_xlfn.RANK.EQ(VLOOKUP($A533,Rooke_Full_Seaosn[[Name]:[WHIP]], 12, FALSE),Rooke_Full_Seaosn[BB/9],1)</f>
        <v>1512</v>
      </c>
      <c r="N533" s="11">
        <f>_xlfn.RANK.EQ(VLOOKUP($A533,Rooke_Full_Seaosn[[Name]:[WHIP]], 13, FALSE),Rooke_Full_Seaosn[HR/9],1)</f>
        <v>225</v>
      </c>
      <c r="O533" s="5">
        <f>_xlfn.RANK.EQ(VLOOKUP($A533,Rooke_Full_Seaosn[[Name]:[WHIP]], 14, FALSE),Rooke_Full_Seaosn[AVG],1)</f>
        <v>282</v>
      </c>
      <c r="P533" s="11">
        <f>_xlfn.RANK.EQ(VLOOKUP($A533,Rooke_Full_Seaosn[[Name]:[WHIP]], 15, FALSE),Rooke_Full_Seaosn[BABIP],1)</f>
        <v>1055</v>
      </c>
      <c r="Q533" s="5">
        <f>_xlfn.RANK.EQ(VLOOKUP($A533,Rooke_Full_Seaosn[[Name]:[WHIP]], 16, FALSE),Rooke_Full_Seaosn[ERA],1)</f>
        <v>596</v>
      </c>
      <c r="R533" s="11">
        <f>_xlfn.RANK.EQ(VLOOKUP($A533,Rooke_Full_Seaosn[[Name]:[WHIP]], 17, FALSE),Rooke_Full_Seaosn[FIP],1)</f>
        <v>71</v>
      </c>
      <c r="S533" s="5">
        <f>_xlfn.RANK.EQ(VLOOKUP($A533,Rooke_Full_Seaosn[[Name]:[WHIP]], 18,FALSE),Rooke_Full_Seaosn[WAR],0)</f>
        <v>905</v>
      </c>
      <c r="T533" s="5">
        <f>_xlfn.RANK.EQ(VLOOKUP($A533,Rooke_Full_Seaosn[[Name]:[WHIP]], 19, FALSE),Rooke_Full_Seaosn[WAR/162],0)</f>
        <v>429</v>
      </c>
      <c r="U533" s="5">
        <f>_xlfn.RANK.EQ(VLOOKUP($A533,Rooke_Full_Seaosn[[Name]:[WHIP]], 20, FALSE),Rooke_Full_Seaosn[WHIP],1)</f>
        <v>880</v>
      </c>
      <c r="V5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511.78684832618706</v>
      </c>
    </row>
    <row r="534" spans="1:22" x14ac:dyDescent="0.45">
      <c r="A534" s="11" t="s">
        <v>930</v>
      </c>
      <c r="B534" s="11">
        <v>1978</v>
      </c>
      <c r="C534" s="11" t="str">
        <f>VLOOKUP(Table10[[#This Row],[Name]], Rooke_Full_Seaosn[[Name]:[Team]], 2, FALSE)</f>
        <v>CHW</v>
      </c>
      <c r="D534" s="11">
        <v>26</v>
      </c>
      <c r="E534" s="11">
        <v>26</v>
      </c>
      <c r="F534" s="12">
        <v>1</v>
      </c>
      <c r="G534" s="5">
        <f>_xlfn.RANK.EQ(VLOOKUP($A534,Rooke_Full_Seaosn[[Name]:[WHIP]], 6, FALSE),Rooke_Full_Seaosn[W],0)</f>
        <v>1282</v>
      </c>
      <c r="H534" s="5">
        <f>_xlfn.RANK.EQ(VLOOKUP($A534,Rooke_Full_Seaosn[[Name]:[WHIP]], 7, FALSE),Rooke_Full_Seaosn[L],1)</f>
        <v>45</v>
      </c>
      <c r="I534" s="11">
        <f>_xlfn.RANK.EQ(VLOOKUP($A534,Rooke_Full_Seaosn[[Name]:[WHIP]], 8, FALSE),Rooke_Full_Seaosn[SV],0)</f>
        <v>225</v>
      </c>
      <c r="J534" s="11">
        <f>_xlfn.RANK.EQ(VLOOKUP($A534,Rooke_Full_Seaosn[[Name]:[WHIP]], 9, FALSE),Rooke_Full_Seaosn[IP],0)</f>
        <v>1425</v>
      </c>
      <c r="K534" s="5">
        <f>_xlfn.RANK.EQ(VLOOKUP($A534,Rooke_Full_Seaosn[[Name]:[WHIP]], 10, FALSE),Rooke_Full_Seaosn[SO],0)</f>
        <v>1567</v>
      </c>
      <c r="L534" s="5">
        <f>_xlfn.RANK.EQ(VLOOKUP($A534,Rooke_Full_Seaosn[[Name]:[WHIP]], 11, FALSE),Rooke_Full_Seaosn[K/9],0)</f>
        <v>1323</v>
      </c>
      <c r="M534" s="5">
        <f>_xlfn.RANK.EQ(VLOOKUP($A534,Rooke_Full_Seaosn[[Name]:[WHIP]], 12, FALSE),Rooke_Full_Seaosn[BB/9],1)</f>
        <v>944</v>
      </c>
      <c r="N534" s="11">
        <f>_xlfn.RANK.EQ(VLOOKUP($A534,Rooke_Full_Seaosn[[Name]:[WHIP]], 13, FALSE),Rooke_Full_Seaosn[HR/9],1)</f>
        <v>34</v>
      </c>
      <c r="O534" s="5">
        <f>_xlfn.RANK.EQ(VLOOKUP($A534,Rooke_Full_Seaosn[[Name]:[WHIP]], 14, FALSE),Rooke_Full_Seaosn[AVG],1)</f>
        <v>951</v>
      </c>
      <c r="P534" s="11">
        <f>_xlfn.RANK.EQ(VLOOKUP($A534,Rooke_Full_Seaosn[[Name]:[WHIP]], 15, FALSE),Rooke_Full_Seaosn[BABIP],1)</f>
        <v>1013</v>
      </c>
      <c r="Q534" s="5">
        <f>_xlfn.RANK.EQ(VLOOKUP($A534,Rooke_Full_Seaosn[[Name]:[WHIP]], 16, FALSE),Rooke_Full_Seaosn[ERA],1)</f>
        <v>233</v>
      </c>
      <c r="R534" s="11">
        <f>_xlfn.RANK.EQ(VLOOKUP($A534,Rooke_Full_Seaosn[[Name]:[WHIP]], 17, FALSE),Rooke_Full_Seaosn[FIP],1)</f>
        <v>104</v>
      </c>
      <c r="S534" s="5">
        <f>_xlfn.RANK.EQ(VLOOKUP($A534,Rooke_Full_Seaosn[[Name]:[WHIP]], 18,FALSE),Rooke_Full_Seaosn[WAR],0)</f>
        <v>775</v>
      </c>
      <c r="T534" s="5">
        <f>_xlfn.RANK.EQ(VLOOKUP($A534,Rooke_Full_Seaosn[[Name]:[WHIP]], 19, FALSE),Rooke_Full_Seaosn[WAR/162],0)</f>
        <v>76</v>
      </c>
      <c r="U534" s="5">
        <f>_xlfn.RANK.EQ(VLOOKUP($A534,Rooke_Full_Seaosn[[Name]:[WHIP]], 20, FALSE),Rooke_Full_Seaosn[WHIP],1)</f>
        <v>841</v>
      </c>
      <c r="V5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512.05299449644303</v>
      </c>
    </row>
    <row r="535" spans="1:22" x14ac:dyDescent="0.45">
      <c r="A535" s="11" t="s">
        <v>817</v>
      </c>
      <c r="B535" s="11">
        <v>1967</v>
      </c>
      <c r="C535" s="11" t="str">
        <f>VLOOKUP(Table10[[#This Row],[Name]], Rooke_Full_Seaosn[[Name]:[Team]], 2, FALSE)</f>
        <v>CAL</v>
      </c>
      <c r="D535" s="11">
        <v>27</v>
      </c>
      <c r="E535" s="11">
        <v>17</v>
      </c>
      <c r="F535" s="12">
        <v>0.62962962962962965</v>
      </c>
      <c r="G535" s="5">
        <f>_xlfn.RANK.EQ(VLOOKUP($A535,Rooke_Full_Seaosn[[Name]:[WHIP]], 6, FALSE),Rooke_Full_Seaosn[W],0)</f>
        <v>174</v>
      </c>
      <c r="H535" s="5">
        <f>_xlfn.RANK.EQ(VLOOKUP($A535,Rooke_Full_Seaosn[[Name]:[WHIP]], 7, FALSE),Rooke_Full_Seaosn[L],1)</f>
        <v>1442</v>
      </c>
      <c r="I535" s="11">
        <f>_xlfn.RANK.EQ(VLOOKUP($A535,Rooke_Full_Seaosn[[Name]:[WHIP]], 8, FALSE),Rooke_Full_Seaosn[SV],0)</f>
        <v>225</v>
      </c>
      <c r="J535" s="11">
        <f>_xlfn.RANK.EQ(VLOOKUP($A535,Rooke_Full_Seaosn[[Name]:[WHIP]], 9, FALSE),Rooke_Full_Seaosn[IP],0)</f>
        <v>301</v>
      </c>
      <c r="K535" s="5">
        <f>_xlfn.RANK.EQ(VLOOKUP($A535,Rooke_Full_Seaosn[[Name]:[WHIP]], 10, FALSE),Rooke_Full_Seaosn[SO],0)</f>
        <v>505</v>
      </c>
      <c r="L535" s="5">
        <f>_xlfn.RANK.EQ(VLOOKUP($A535,Rooke_Full_Seaosn[[Name]:[WHIP]], 11, FALSE),Rooke_Full_Seaosn[K/9],0)</f>
        <v>1222</v>
      </c>
      <c r="M535" s="5">
        <f>_xlfn.RANK.EQ(VLOOKUP($A535,Rooke_Full_Seaosn[[Name]:[WHIP]], 12, FALSE),Rooke_Full_Seaosn[BB/9],1)</f>
        <v>988</v>
      </c>
      <c r="N535" s="11">
        <f>_xlfn.RANK.EQ(VLOOKUP($A535,Rooke_Full_Seaosn[[Name]:[WHIP]], 13, FALSE),Rooke_Full_Seaosn[HR/9],1)</f>
        <v>721</v>
      </c>
      <c r="O535" s="5">
        <f>_xlfn.RANK.EQ(VLOOKUP($A535,Rooke_Full_Seaosn[[Name]:[WHIP]], 14, FALSE),Rooke_Full_Seaosn[AVG],1)</f>
        <v>165</v>
      </c>
      <c r="P535" s="11">
        <f>_xlfn.RANK.EQ(VLOOKUP($A535,Rooke_Full_Seaosn[[Name]:[WHIP]], 15, FALSE),Rooke_Full_Seaosn[BABIP],1)</f>
        <v>56</v>
      </c>
      <c r="Q535" s="5">
        <f>_xlfn.RANK.EQ(VLOOKUP($A535,Rooke_Full_Seaosn[[Name]:[WHIP]], 16, FALSE),Rooke_Full_Seaosn[ERA],1)</f>
        <v>81</v>
      </c>
      <c r="R535" s="11">
        <f>_xlfn.RANK.EQ(VLOOKUP($A535,Rooke_Full_Seaosn[[Name]:[WHIP]], 17, FALSE),Rooke_Full_Seaosn[FIP],1)</f>
        <v>673</v>
      </c>
      <c r="S535" s="5">
        <f>_xlfn.RANK.EQ(VLOOKUP($A535,Rooke_Full_Seaosn[[Name]:[WHIP]], 18,FALSE),Rooke_Full_Seaosn[WAR],0)</f>
        <v>1368</v>
      </c>
      <c r="T535" s="5">
        <f>_xlfn.RANK.EQ(VLOOKUP($A535,Rooke_Full_Seaosn[[Name]:[WHIP]], 19, FALSE),Rooke_Full_Seaosn[WAR/162],0)</f>
        <v>1461</v>
      </c>
      <c r="U535" s="5">
        <f>_xlfn.RANK.EQ(VLOOKUP($A535,Rooke_Full_Seaosn[[Name]:[WHIP]], 20, FALSE),Rooke_Full_Seaosn[WHIP],1)</f>
        <v>310</v>
      </c>
      <c r="V5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513.18044706168041</v>
      </c>
    </row>
    <row r="536" spans="1:22" x14ac:dyDescent="0.45">
      <c r="A536" s="11" t="s">
        <v>641</v>
      </c>
      <c r="B536" s="11">
        <v>2011</v>
      </c>
      <c r="C536" s="11" t="str">
        <f>VLOOKUP(Table10[[#This Row],[Name]], Rooke_Full_Seaosn[[Name]:[Team]], 2, FALSE)</f>
        <v>TBR</v>
      </c>
      <c r="D536" s="11">
        <v>9</v>
      </c>
      <c r="E536" s="11">
        <v>9</v>
      </c>
      <c r="F536" s="12">
        <v>1</v>
      </c>
      <c r="G536" s="5">
        <f>_xlfn.RANK.EQ(VLOOKUP($A536,Rooke_Full_Seaosn[[Name]:[WHIP]], 6, FALSE),Rooke_Full_Seaosn[W],0)</f>
        <v>1282</v>
      </c>
      <c r="H536" s="5">
        <f>_xlfn.RANK.EQ(VLOOKUP($A536,Rooke_Full_Seaosn[[Name]:[WHIP]], 7, FALSE),Rooke_Full_Seaosn[L],1)</f>
        <v>45</v>
      </c>
      <c r="I536" s="11">
        <f>_xlfn.RANK.EQ(VLOOKUP($A536,Rooke_Full_Seaosn[[Name]:[WHIP]], 8, FALSE),Rooke_Full_Seaosn[SV],0)</f>
        <v>225</v>
      </c>
      <c r="J536" s="11">
        <f>_xlfn.RANK.EQ(VLOOKUP($A536,Rooke_Full_Seaosn[[Name]:[WHIP]], 9, FALSE),Rooke_Full_Seaosn[IP],0)</f>
        <v>1548</v>
      </c>
      <c r="K536" s="5">
        <f>_xlfn.RANK.EQ(VLOOKUP($A536,Rooke_Full_Seaosn[[Name]:[WHIP]], 10, FALSE),Rooke_Full_Seaosn[SO],0)</f>
        <v>1335</v>
      </c>
      <c r="L536" s="5">
        <f>_xlfn.RANK.EQ(VLOOKUP($A536,Rooke_Full_Seaosn[[Name]:[WHIP]], 11, FALSE),Rooke_Full_Seaosn[K/9],0)</f>
        <v>560</v>
      </c>
      <c r="M536" s="5">
        <f>_xlfn.RANK.EQ(VLOOKUP($A536,Rooke_Full_Seaosn[[Name]:[WHIP]], 12, FALSE),Rooke_Full_Seaosn[BB/9],1)</f>
        <v>1002</v>
      </c>
      <c r="N536" s="11">
        <f>_xlfn.RANK.EQ(VLOOKUP($A536,Rooke_Full_Seaosn[[Name]:[WHIP]], 13, FALSE),Rooke_Full_Seaosn[HR/9],1)</f>
        <v>371</v>
      </c>
      <c r="O536" s="5">
        <f>_xlfn.RANK.EQ(VLOOKUP($A536,Rooke_Full_Seaosn[[Name]:[WHIP]], 14, FALSE),Rooke_Full_Seaosn[AVG],1)</f>
        <v>495</v>
      </c>
      <c r="P536" s="11">
        <f>_xlfn.RANK.EQ(VLOOKUP($A536,Rooke_Full_Seaosn[[Name]:[WHIP]], 15, FALSE),Rooke_Full_Seaosn[BABIP],1)</f>
        <v>852</v>
      </c>
      <c r="Q536" s="5">
        <f>_xlfn.RANK.EQ(VLOOKUP($A536,Rooke_Full_Seaosn[[Name]:[WHIP]], 16, FALSE),Rooke_Full_Seaosn[ERA],1)</f>
        <v>413</v>
      </c>
      <c r="R536" s="11">
        <f>_xlfn.RANK.EQ(VLOOKUP($A536,Rooke_Full_Seaosn[[Name]:[WHIP]], 17, FALSE),Rooke_Full_Seaosn[FIP],1)</f>
        <v>339</v>
      </c>
      <c r="S536" s="5">
        <f>_xlfn.RANK.EQ(VLOOKUP($A536,Rooke_Full_Seaosn[[Name]:[WHIP]], 18,FALSE),Rooke_Full_Seaosn[WAR],0)</f>
        <v>915</v>
      </c>
      <c r="T536" s="5">
        <f>_xlfn.RANK.EQ(VLOOKUP($A536,Rooke_Full_Seaosn[[Name]:[WHIP]], 19, FALSE),Rooke_Full_Seaosn[WAR/162],0)</f>
        <v>252</v>
      </c>
      <c r="U536" s="5">
        <f>_xlfn.RANK.EQ(VLOOKUP($A536,Rooke_Full_Seaosn[[Name]:[WHIP]], 20, FALSE),Rooke_Full_Seaosn[WHIP],1)</f>
        <v>624</v>
      </c>
      <c r="V5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513.35748996952134</v>
      </c>
    </row>
    <row r="537" spans="1:22" x14ac:dyDescent="0.45">
      <c r="A537" s="11" t="s">
        <v>1109</v>
      </c>
      <c r="B537" s="11">
        <v>2002</v>
      </c>
      <c r="C537" s="11" t="str">
        <f>VLOOKUP(Table10[[#This Row],[Name]], Rooke_Full_Seaosn[[Name]:[Team]], 2, FALSE)</f>
        <v>SDP</v>
      </c>
      <c r="D537" s="11">
        <v>30</v>
      </c>
      <c r="E537" s="11">
        <v>30</v>
      </c>
      <c r="F537" s="12">
        <v>1</v>
      </c>
      <c r="G537" s="5">
        <f>_xlfn.RANK.EQ(VLOOKUP($A537,Rooke_Full_Seaosn[[Name]:[WHIP]], 6, FALSE),Rooke_Full_Seaosn[W],0)</f>
        <v>1054</v>
      </c>
      <c r="H537" s="5">
        <f>_xlfn.RANK.EQ(VLOOKUP($A537,Rooke_Full_Seaosn[[Name]:[WHIP]], 7, FALSE),Rooke_Full_Seaosn[L],1)</f>
        <v>492</v>
      </c>
      <c r="I537" s="11">
        <f>_xlfn.RANK.EQ(VLOOKUP($A537,Rooke_Full_Seaosn[[Name]:[WHIP]], 8, FALSE),Rooke_Full_Seaosn[SV],0)</f>
        <v>225</v>
      </c>
      <c r="J537" s="11">
        <f>_xlfn.RANK.EQ(VLOOKUP($A537,Rooke_Full_Seaosn[[Name]:[WHIP]], 9, FALSE),Rooke_Full_Seaosn[IP],0)</f>
        <v>984</v>
      </c>
      <c r="K537" s="5">
        <f>_xlfn.RANK.EQ(VLOOKUP($A537,Rooke_Full_Seaosn[[Name]:[WHIP]], 10, FALSE),Rooke_Full_Seaosn[SO],0)</f>
        <v>408</v>
      </c>
      <c r="L537" s="5">
        <f>_xlfn.RANK.EQ(VLOOKUP($A537,Rooke_Full_Seaosn[[Name]:[WHIP]], 11, FALSE),Rooke_Full_Seaosn[K/9],0)</f>
        <v>93</v>
      </c>
      <c r="M537" s="5">
        <f>_xlfn.RANK.EQ(VLOOKUP($A537,Rooke_Full_Seaosn[[Name]:[WHIP]], 12, FALSE),Rooke_Full_Seaosn[BB/9],1)</f>
        <v>1493</v>
      </c>
      <c r="N537" s="11">
        <f>_xlfn.RANK.EQ(VLOOKUP($A537,Rooke_Full_Seaosn[[Name]:[WHIP]], 13, FALSE),Rooke_Full_Seaosn[HR/9],1)</f>
        <v>1361</v>
      </c>
      <c r="O537" s="5">
        <f>_xlfn.RANK.EQ(VLOOKUP($A537,Rooke_Full_Seaosn[[Name]:[WHIP]], 14, FALSE),Rooke_Full_Seaosn[AVG],1)</f>
        <v>109</v>
      </c>
      <c r="P537" s="11">
        <f>_xlfn.RANK.EQ(VLOOKUP($A537,Rooke_Full_Seaosn[[Name]:[WHIP]], 15, FALSE),Rooke_Full_Seaosn[BABIP],1)</f>
        <v>229</v>
      </c>
      <c r="Q537" s="5">
        <f>_xlfn.RANK.EQ(VLOOKUP($A537,Rooke_Full_Seaosn[[Name]:[WHIP]], 16, FALSE),Rooke_Full_Seaosn[ERA],1)</f>
        <v>467</v>
      </c>
      <c r="R537" s="11">
        <f>_xlfn.RANK.EQ(VLOOKUP($A537,Rooke_Full_Seaosn[[Name]:[WHIP]], 17, FALSE),Rooke_Full_Seaosn[FIP],1)</f>
        <v>1118</v>
      </c>
      <c r="S537" s="5">
        <f>_xlfn.RANK.EQ(VLOOKUP($A537,Rooke_Full_Seaosn[[Name]:[WHIP]], 18,FALSE),Rooke_Full_Seaosn[WAR],0)</f>
        <v>1205</v>
      </c>
      <c r="T537" s="5">
        <f>_xlfn.RANK.EQ(VLOOKUP($A537,Rooke_Full_Seaosn[[Name]:[WHIP]], 19, FALSE),Rooke_Full_Seaosn[WAR/162],0)</f>
        <v>1161</v>
      </c>
      <c r="U537" s="5">
        <f>_xlfn.RANK.EQ(VLOOKUP($A537,Rooke_Full_Seaosn[[Name]:[WHIP]], 20, FALSE),Rooke_Full_Seaosn[WHIP],1)</f>
        <v>614</v>
      </c>
      <c r="V5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513.89449443256535</v>
      </c>
    </row>
    <row r="538" spans="1:22" x14ac:dyDescent="0.45">
      <c r="A538" s="11" t="s">
        <v>1238</v>
      </c>
      <c r="B538" s="11">
        <v>1988</v>
      </c>
      <c r="C538" s="11" t="str">
        <f>VLOOKUP(Table10[[#This Row],[Name]], Rooke_Full_Seaosn[[Name]:[Team]], 2, FALSE)</f>
        <v>CHW</v>
      </c>
      <c r="D538" s="11">
        <v>17</v>
      </c>
      <c r="E538" s="11">
        <v>12</v>
      </c>
      <c r="F538" s="12">
        <v>0.70588235294117652</v>
      </c>
      <c r="G538" s="5">
        <f>_xlfn.RANK.EQ(VLOOKUP($A538,Rooke_Full_Seaosn[[Name]:[WHIP]], 6, FALSE),Rooke_Full_Seaosn[W],0)</f>
        <v>174</v>
      </c>
      <c r="H538" s="5">
        <f>_xlfn.RANK.EQ(VLOOKUP($A538,Rooke_Full_Seaosn[[Name]:[WHIP]], 7, FALSE),Rooke_Full_Seaosn[L],1)</f>
        <v>1341</v>
      </c>
      <c r="I538" s="11">
        <f>_xlfn.RANK.EQ(VLOOKUP($A538,Rooke_Full_Seaosn[[Name]:[WHIP]], 8, FALSE),Rooke_Full_Seaosn[SV],0)</f>
        <v>225</v>
      </c>
      <c r="J538" s="11">
        <f>_xlfn.RANK.EQ(VLOOKUP($A538,Rooke_Full_Seaosn[[Name]:[WHIP]], 9, FALSE),Rooke_Full_Seaosn[IP],0)</f>
        <v>168</v>
      </c>
      <c r="K538" s="5">
        <f>_xlfn.RANK.EQ(VLOOKUP($A538,Rooke_Full_Seaosn[[Name]:[WHIP]], 10, FALSE),Rooke_Full_Seaosn[SO],0)</f>
        <v>117</v>
      </c>
      <c r="L538" s="5">
        <f>_xlfn.RANK.EQ(VLOOKUP($A538,Rooke_Full_Seaosn[[Name]:[WHIP]], 11, FALSE),Rooke_Full_Seaosn[K/9],0)</f>
        <v>562</v>
      </c>
      <c r="M538" s="5">
        <f>_xlfn.RANK.EQ(VLOOKUP($A538,Rooke_Full_Seaosn[[Name]:[WHIP]], 12, FALSE),Rooke_Full_Seaosn[BB/9],1)</f>
        <v>803</v>
      </c>
      <c r="N538" s="11">
        <f>_xlfn.RANK.EQ(VLOOKUP($A538,Rooke_Full_Seaosn[[Name]:[WHIP]], 13, FALSE),Rooke_Full_Seaosn[HR/9],1)</f>
        <v>1239</v>
      </c>
      <c r="O538" s="5">
        <f>_xlfn.RANK.EQ(VLOOKUP($A538,Rooke_Full_Seaosn[[Name]:[WHIP]], 14, FALSE),Rooke_Full_Seaosn[AVG],1)</f>
        <v>519</v>
      </c>
      <c r="P538" s="11">
        <f>_xlfn.RANK.EQ(VLOOKUP($A538,Rooke_Full_Seaosn[[Name]:[WHIP]], 15, FALSE),Rooke_Full_Seaosn[BABIP],1)</f>
        <v>488</v>
      </c>
      <c r="Q538" s="5">
        <f>_xlfn.RANK.EQ(VLOOKUP($A538,Rooke_Full_Seaosn[[Name]:[WHIP]], 16, FALSE),Rooke_Full_Seaosn[ERA],1)</f>
        <v>631</v>
      </c>
      <c r="R538" s="11">
        <f>_xlfn.RANK.EQ(VLOOKUP($A538,Rooke_Full_Seaosn[[Name]:[WHIP]], 17, FALSE),Rooke_Full_Seaosn[FIP],1)</f>
        <v>821</v>
      </c>
      <c r="S538" s="5">
        <f>_xlfn.RANK.EQ(VLOOKUP($A538,Rooke_Full_Seaosn[[Name]:[WHIP]], 18,FALSE),Rooke_Full_Seaosn[WAR],0)</f>
        <v>587</v>
      </c>
      <c r="T538" s="5">
        <f>_xlfn.RANK.EQ(VLOOKUP($A538,Rooke_Full_Seaosn[[Name]:[WHIP]], 19, FALSE),Rooke_Full_Seaosn[WAR/162],0)</f>
        <v>974</v>
      </c>
      <c r="U538" s="5">
        <f>_xlfn.RANK.EQ(VLOOKUP($A538,Rooke_Full_Seaosn[[Name]:[WHIP]], 20, FALSE),Rooke_Full_Seaosn[WHIP],1)</f>
        <v>560</v>
      </c>
      <c r="V5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514.18541676070174</v>
      </c>
    </row>
    <row r="539" spans="1:22" x14ac:dyDescent="0.45">
      <c r="A539" s="11" t="s">
        <v>872</v>
      </c>
      <c r="B539" s="11">
        <v>1933</v>
      </c>
      <c r="C539" s="11" t="str">
        <f>VLOOKUP(Table10[[#This Row],[Name]], Rooke_Full_Seaosn[[Name]:[Team]], 2, FALSE)</f>
        <v>PIT</v>
      </c>
      <c r="D539" s="11">
        <v>16</v>
      </c>
      <c r="E539" s="11">
        <v>9</v>
      </c>
      <c r="F539" s="12">
        <v>0.5625</v>
      </c>
      <c r="G539" s="5">
        <f>_xlfn.RANK.EQ(VLOOKUP($A539,Rooke_Full_Seaosn[[Name]:[WHIP]], 6, FALSE),Rooke_Full_Seaosn[W],0)</f>
        <v>503</v>
      </c>
      <c r="H539" s="5">
        <f>_xlfn.RANK.EQ(VLOOKUP($A539,Rooke_Full_Seaosn[[Name]:[WHIP]], 7, FALSE),Rooke_Full_Seaosn[L],1)</f>
        <v>885</v>
      </c>
      <c r="I539" s="11">
        <f>_xlfn.RANK.EQ(VLOOKUP($A539,Rooke_Full_Seaosn[[Name]:[WHIP]], 8, FALSE),Rooke_Full_Seaosn[SV],0)</f>
        <v>94</v>
      </c>
      <c r="J539" s="11">
        <f>_xlfn.RANK.EQ(VLOOKUP($A539,Rooke_Full_Seaosn[[Name]:[WHIP]], 9, FALSE),Rooke_Full_Seaosn[IP],0)</f>
        <v>480</v>
      </c>
      <c r="K539" s="5">
        <f>_xlfn.RANK.EQ(VLOOKUP($A539,Rooke_Full_Seaosn[[Name]:[WHIP]], 10, FALSE),Rooke_Full_Seaosn[SO],0)</f>
        <v>1255</v>
      </c>
      <c r="L539" s="5">
        <f>_xlfn.RANK.EQ(VLOOKUP($A539,Rooke_Full_Seaosn[[Name]:[WHIP]], 11, FALSE),Rooke_Full_Seaosn[K/9],0)</f>
        <v>1619</v>
      </c>
      <c r="M539" s="5">
        <f>_xlfn.RANK.EQ(VLOOKUP($A539,Rooke_Full_Seaosn[[Name]:[WHIP]], 12, FALSE),Rooke_Full_Seaosn[BB/9],1)</f>
        <v>87</v>
      </c>
      <c r="N539" s="11">
        <f>_xlfn.RANK.EQ(VLOOKUP($A539,Rooke_Full_Seaosn[[Name]:[WHIP]], 13, FALSE),Rooke_Full_Seaosn[HR/9],1)</f>
        <v>141</v>
      </c>
      <c r="O539" s="5">
        <f>_xlfn.RANK.EQ(VLOOKUP($A539,Rooke_Full_Seaosn[[Name]:[WHIP]], 14, FALSE),Rooke_Full_Seaosn[AVG],1)</f>
        <v>856</v>
      </c>
      <c r="P539" s="11">
        <f>_xlfn.RANK.EQ(VLOOKUP($A539,Rooke_Full_Seaosn[[Name]:[WHIP]], 15, FALSE),Rooke_Full_Seaosn[BABIP],1)</f>
        <v>560</v>
      </c>
      <c r="Q539" s="5">
        <f>_xlfn.RANK.EQ(VLOOKUP($A539,Rooke_Full_Seaosn[[Name]:[WHIP]], 16, FALSE),Rooke_Full_Seaosn[ERA],1)</f>
        <v>159</v>
      </c>
      <c r="R539" s="11">
        <f>_xlfn.RANK.EQ(VLOOKUP($A539,Rooke_Full_Seaosn[[Name]:[WHIP]], 17, FALSE),Rooke_Full_Seaosn[FIP],1)</f>
        <v>292</v>
      </c>
      <c r="S539" s="5">
        <f>_xlfn.RANK.EQ(VLOOKUP($A539,Rooke_Full_Seaosn[[Name]:[WHIP]], 18,FALSE),Rooke_Full_Seaosn[WAR],0)</f>
        <v>454</v>
      </c>
      <c r="T539" s="5">
        <f>_xlfn.RANK.EQ(VLOOKUP($A539,Rooke_Full_Seaosn[[Name]:[WHIP]], 19, FALSE),Rooke_Full_Seaosn[WAR/162],0)</f>
        <v>745</v>
      </c>
      <c r="U539" s="5">
        <f>_xlfn.RANK.EQ(VLOOKUP($A539,Rooke_Full_Seaosn[[Name]:[WHIP]], 20, FALSE),Rooke_Full_Seaosn[WHIP],1)</f>
        <v>360</v>
      </c>
      <c r="V5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514.67213997364433</v>
      </c>
    </row>
    <row r="540" spans="1:22" x14ac:dyDescent="0.45">
      <c r="A540" s="11" t="s">
        <v>55</v>
      </c>
      <c r="B540" s="11">
        <v>2023</v>
      </c>
      <c r="C540" s="11" t="str">
        <f>VLOOKUP(Table10[[#This Row],[Name]], Rooke_Full_Seaosn[[Name]:[Team]], 2, FALSE)</f>
        <v>TBR</v>
      </c>
      <c r="D540" s="11">
        <v>18</v>
      </c>
      <c r="E540" s="11">
        <v>13</v>
      </c>
      <c r="F540" s="12">
        <v>0.72222222222222221</v>
      </c>
      <c r="G540" s="5">
        <f>_xlfn.RANK.EQ(VLOOKUP($A540,Rooke_Full_Seaosn[[Name]:[WHIP]], 6, FALSE),Rooke_Full_Seaosn[W],0)</f>
        <v>889</v>
      </c>
      <c r="H540" s="5">
        <f>_xlfn.RANK.EQ(VLOOKUP($A540,Rooke_Full_Seaosn[[Name]:[WHIP]], 7, FALSE),Rooke_Full_Seaosn[L],1)</f>
        <v>1060</v>
      </c>
      <c r="I540" s="11">
        <f>_xlfn.RANK.EQ(VLOOKUP($A540,Rooke_Full_Seaosn[[Name]:[WHIP]], 8, FALSE),Rooke_Full_Seaosn[SV],0)</f>
        <v>225</v>
      </c>
      <c r="J540" s="11">
        <f>_xlfn.RANK.EQ(VLOOKUP($A540,Rooke_Full_Seaosn[[Name]:[WHIP]], 9, FALSE),Rooke_Full_Seaosn[IP],0)</f>
        <v>839</v>
      </c>
      <c r="K540" s="5">
        <f>_xlfn.RANK.EQ(VLOOKUP($A540,Rooke_Full_Seaosn[[Name]:[WHIP]], 10, FALSE),Rooke_Full_Seaosn[SO],0)</f>
        <v>162</v>
      </c>
      <c r="L540" s="5">
        <f>_xlfn.RANK.EQ(VLOOKUP($A540,Rooke_Full_Seaosn[[Name]:[WHIP]], 11, FALSE),Rooke_Full_Seaosn[K/9],0)</f>
        <v>12</v>
      </c>
      <c r="M540" s="5">
        <f>_xlfn.RANK.EQ(VLOOKUP($A540,Rooke_Full_Seaosn[[Name]:[WHIP]], 12, FALSE),Rooke_Full_Seaosn[BB/9],1)</f>
        <v>886</v>
      </c>
      <c r="N540" s="11">
        <f>_xlfn.RANK.EQ(VLOOKUP($A540,Rooke_Full_Seaosn[[Name]:[WHIP]], 13, FALSE),Rooke_Full_Seaosn[HR/9],1)</f>
        <v>1628</v>
      </c>
      <c r="O540" s="5">
        <f>_xlfn.RANK.EQ(VLOOKUP($A540,Rooke_Full_Seaosn[[Name]:[WHIP]], 14, FALSE),Rooke_Full_Seaosn[AVG],1)</f>
        <v>629</v>
      </c>
      <c r="P540" s="11">
        <f>_xlfn.RANK.EQ(VLOOKUP($A540,Rooke_Full_Seaosn[[Name]:[WHIP]], 15, FALSE),Rooke_Full_Seaosn[BABIP],1)</f>
        <v>1317</v>
      </c>
      <c r="Q540" s="5">
        <f>_xlfn.RANK.EQ(VLOOKUP($A540,Rooke_Full_Seaosn[[Name]:[WHIP]], 16, FALSE),Rooke_Full_Seaosn[ERA],1)</f>
        <v>1460</v>
      </c>
      <c r="R540" s="11">
        <f>_xlfn.RANK.EQ(VLOOKUP($A540,Rooke_Full_Seaosn[[Name]:[WHIP]], 17, FALSE),Rooke_Full_Seaosn[FIP],1)</f>
        <v>1192</v>
      </c>
      <c r="S540" s="5">
        <f>_xlfn.RANK.EQ(VLOOKUP($A540,Rooke_Full_Seaosn[[Name]:[WHIP]], 18,FALSE),Rooke_Full_Seaosn[WAR],0)</f>
        <v>1005</v>
      </c>
      <c r="T540" s="5">
        <f>_xlfn.RANK.EQ(VLOOKUP($A540,Rooke_Full_Seaosn[[Name]:[WHIP]], 19, FALSE),Rooke_Full_Seaosn[WAR/162],0)</f>
        <v>1098</v>
      </c>
      <c r="U540" s="5">
        <f>_xlfn.RANK.EQ(VLOOKUP($A540,Rooke_Full_Seaosn[[Name]:[WHIP]], 20, FALSE),Rooke_Full_Seaosn[WHIP],1)</f>
        <v>796</v>
      </c>
      <c r="V5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514.87553704028289</v>
      </c>
    </row>
    <row r="541" spans="1:22" x14ac:dyDescent="0.45">
      <c r="A541" s="11" t="s">
        <v>1060</v>
      </c>
      <c r="B541" s="11">
        <v>1970</v>
      </c>
      <c r="C541" s="11" t="str">
        <f>VLOOKUP(Table10[[#This Row],[Name]], Rooke_Full_Seaosn[[Name]:[Team]], 2, FALSE)</f>
        <v>NYY</v>
      </c>
      <c r="D541" s="11">
        <v>19</v>
      </c>
      <c r="E541" s="11">
        <v>16</v>
      </c>
      <c r="F541" s="12">
        <v>0.84210526315789469</v>
      </c>
      <c r="G541" s="5">
        <f>_xlfn.RANK.EQ(VLOOKUP($A541,Rooke_Full_Seaosn[[Name]:[WHIP]], 6, FALSE),Rooke_Full_Seaosn[W],0)</f>
        <v>735</v>
      </c>
      <c r="H541" s="5">
        <f>_xlfn.RANK.EQ(VLOOKUP($A541,Rooke_Full_Seaosn[[Name]:[WHIP]], 7, FALSE),Rooke_Full_Seaosn[L],1)</f>
        <v>695</v>
      </c>
      <c r="I541" s="11">
        <f>_xlfn.RANK.EQ(VLOOKUP($A541,Rooke_Full_Seaosn[[Name]:[WHIP]], 8, FALSE),Rooke_Full_Seaosn[SV],0)</f>
        <v>225</v>
      </c>
      <c r="J541" s="11">
        <f>_xlfn.RANK.EQ(VLOOKUP($A541,Rooke_Full_Seaosn[[Name]:[WHIP]], 9, FALSE),Rooke_Full_Seaosn[IP],0)</f>
        <v>862</v>
      </c>
      <c r="K541" s="5">
        <f>_xlfn.RANK.EQ(VLOOKUP($A541,Rooke_Full_Seaosn[[Name]:[WHIP]], 10, FALSE),Rooke_Full_Seaosn[SO],0)</f>
        <v>1045</v>
      </c>
      <c r="L541" s="5">
        <f>_xlfn.RANK.EQ(VLOOKUP($A541,Rooke_Full_Seaosn[[Name]:[WHIP]], 11, FALSE),Rooke_Full_Seaosn[K/9],0)</f>
        <v>1167</v>
      </c>
      <c r="M541" s="5">
        <f>_xlfn.RANK.EQ(VLOOKUP($A541,Rooke_Full_Seaosn[[Name]:[WHIP]], 12, FALSE),Rooke_Full_Seaosn[BB/9],1)</f>
        <v>159</v>
      </c>
      <c r="N541" s="11">
        <f>_xlfn.RANK.EQ(VLOOKUP($A541,Rooke_Full_Seaosn[[Name]:[WHIP]], 13, FALSE),Rooke_Full_Seaosn[HR/9],1)</f>
        <v>633</v>
      </c>
      <c r="O541" s="5">
        <f>_xlfn.RANK.EQ(VLOOKUP($A541,Rooke_Full_Seaosn[[Name]:[WHIP]], 14, FALSE),Rooke_Full_Seaosn[AVG],1)</f>
        <v>655</v>
      </c>
      <c r="P541" s="11">
        <f>_xlfn.RANK.EQ(VLOOKUP($A541,Rooke_Full_Seaosn[[Name]:[WHIP]], 15, FALSE),Rooke_Full_Seaosn[BABIP],1)</f>
        <v>507</v>
      </c>
      <c r="Q541" s="5">
        <f>_xlfn.RANK.EQ(VLOOKUP($A541,Rooke_Full_Seaosn[[Name]:[WHIP]], 16, FALSE),Rooke_Full_Seaosn[ERA],1)</f>
        <v>404</v>
      </c>
      <c r="R541" s="11">
        <f>_xlfn.RANK.EQ(VLOOKUP($A541,Rooke_Full_Seaosn[[Name]:[WHIP]], 17, FALSE),Rooke_Full_Seaosn[FIP],1)</f>
        <v>225</v>
      </c>
      <c r="S541" s="5">
        <f>_xlfn.RANK.EQ(VLOOKUP($A541,Rooke_Full_Seaosn[[Name]:[WHIP]], 18,FALSE),Rooke_Full_Seaosn[WAR],0)</f>
        <v>539</v>
      </c>
      <c r="T541" s="5">
        <f>_xlfn.RANK.EQ(VLOOKUP($A541,Rooke_Full_Seaosn[[Name]:[WHIP]], 19, FALSE),Rooke_Full_Seaosn[WAR/162],0)</f>
        <v>298</v>
      </c>
      <c r="U541" s="5">
        <f>_xlfn.RANK.EQ(VLOOKUP($A541,Rooke_Full_Seaosn[[Name]:[WHIP]], 20, FALSE),Rooke_Full_Seaosn[WHIP],1)</f>
        <v>313</v>
      </c>
      <c r="V5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515.20829258852564</v>
      </c>
    </row>
    <row r="542" spans="1:22" x14ac:dyDescent="0.45">
      <c r="A542" s="11" t="s">
        <v>1227</v>
      </c>
      <c r="B542" s="11">
        <v>1984</v>
      </c>
      <c r="C542" s="11" t="str">
        <f>VLOOKUP(Table10[[#This Row],[Name]], Rooke_Full_Seaosn[[Name]:[Team]], 2, FALSE)</f>
        <v>CAL</v>
      </c>
      <c r="D542" s="11">
        <v>22</v>
      </c>
      <c r="E542" s="11">
        <v>22</v>
      </c>
      <c r="F542" s="12">
        <v>1</v>
      </c>
      <c r="G542" s="5">
        <f>_xlfn.RANK.EQ(VLOOKUP($A542,Rooke_Full_Seaosn[[Name]:[WHIP]], 6, FALSE),Rooke_Full_Seaosn[W],0)</f>
        <v>174</v>
      </c>
      <c r="H542" s="5">
        <f>_xlfn.RANK.EQ(VLOOKUP($A542,Rooke_Full_Seaosn[[Name]:[WHIP]], 7, FALSE),Rooke_Full_Seaosn[L],1)</f>
        <v>1512</v>
      </c>
      <c r="I542" s="11">
        <f>_xlfn.RANK.EQ(VLOOKUP($A542,Rooke_Full_Seaosn[[Name]:[WHIP]], 8, FALSE),Rooke_Full_Seaosn[SV],0)</f>
        <v>225</v>
      </c>
      <c r="J542" s="11">
        <f>_xlfn.RANK.EQ(VLOOKUP($A542,Rooke_Full_Seaosn[[Name]:[WHIP]], 9, FALSE),Rooke_Full_Seaosn[IP],0)</f>
        <v>63</v>
      </c>
      <c r="K542" s="5">
        <f>_xlfn.RANK.EQ(VLOOKUP($A542,Rooke_Full_Seaosn[[Name]:[WHIP]], 10, FALSE),Rooke_Full_Seaosn[SO],0)</f>
        <v>451</v>
      </c>
      <c r="L542" s="5">
        <f>_xlfn.RANK.EQ(VLOOKUP($A542,Rooke_Full_Seaosn[[Name]:[WHIP]], 11, FALSE),Rooke_Full_Seaosn[K/9],0)</f>
        <v>1439</v>
      </c>
      <c r="M542" s="5">
        <f>_xlfn.RANK.EQ(VLOOKUP($A542,Rooke_Full_Seaosn[[Name]:[WHIP]], 12, FALSE),Rooke_Full_Seaosn[BB/9],1)</f>
        <v>258</v>
      </c>
      <c r="N542" s="11">
        <f>_xlfn.RANK.EQ(VLOOKUP($A542,Rooke_Full_Seaosn[[Name]:[WHIP]], 13, FALSE),Rooke_Full_Seaosn[HR/9],1)</f>
        <v>902</v>
      </c>
      <c r="O542" s="5">
        <f>_xlfn.RANK.EQ(VLOOKUP($A542,Rooke_Full_Seaosn[[Name]:[WHIP]], 14, FALSE),Rooke_Full_Seaosn[AVG],1)</f>
        <v>1003</v>
      </c>
      <c r="P542" s="11">
        <f>_xlfn.RANK.EQ(VLOOKUP($A542,Rooke_Full_Seaosn[[Name]:[WHIP]], 15, FALSE),Rooke_Full_Seaosn[BABIP],1)</f>
        <v>573</v>
      </c>
      <c r="Q542" s="5">
        <f>_xlfn.RANK.EQ(VLOOKUP($A542,Rooke_Full_Seaosn[[Name]:[WHIP]], 16, FALSE),Rooke_Full_Seaosn[ERA],1)</f>
        <v>610</v>
      </c>
      <c r="R542" s="11">
        <f>_xlfn.RANK.EQ(VLOOKUP($A542,Rooke_Full_Seaosn[[Name]:[WHIP]], 17, FALSE),Rooke_Full_Seaosn[FIP],1)</f>
        <v>785</v>
      </c>
      <c r="S542" s="5">
        <f>_xlfn.RANK.EQ(VLOOKUP($A542,Rooke_Full_Seaosn[[Name]:[WHIP]], 18,FALSE),Rooke_Full_Seaosn[WAR],0)</f>
        <v>184</v>
      </c>
      <c r="T542" s="5">
        <f>_xlfn.RANK.EQ(VLOOKUP($A542,Rooke_Full_Seaosn[[Name]:[WHIP]], 19, FALSE),Rooke_Full_Seaosn[WAR/162],0)</f>
        <v>474</v>
      </c>
      <c r="U542" s="5">
        <f>_xlfn.RANK.EQ(VLOOKUP($A542,Rooke_Full_Seaosn[[Name]:[WHIP]], 20, FALSE),Rooke_Full_Seaosn[WHIP],1)</f>
        <v>563</v>
      </c>
      <c r="V5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515.4295826265444</v>
      </c>
    </row>
    <row r="543" spans="1:22" x14ac:dyDescent="0.45">
      <c r="A543" s="11" t="s">
        <v>721</v>
      </c>
      <c r="B543" s="11">
        <v>1984</v>
      </c>
      <c r="C543" s="11" t="str">
        <f>VLOOKUP(Table10[[#This Row],[Name]], Rooke_Full_Seaosn[[Name]:[Team]], 2, FALSE)</f>
        <v>KCR</v>
      </c>
      <c r="D543" s="11">
        <v>14</v>
      </c>
      <c r="E543" s="11">
        <v>14</v>
      </c>
      <c r="F543" s="12">
        <v>1</v>
      </c>
      <c r="G543" s="5">
        <f>_xlfn.RANK.EQ(VLOOKUP($A543,Rooke_Full_Seaosn[[Name]:[WHIP]], 6, FALSE),Rooke_Full_Seaosn[W],0)</f>
        <v>320</v>
      </c>
      <c r="H543" s="5">
        <f>_xlfn.RANK.EQ(VLOOKUP($A543,Rooke_Full_Seaosn[[Name]:[WHIP]], 7, FALSE),Rooke_Full_Seaosn[L],1)</f>
        <v>1621</v>
      </c>
      <c r="I543" s="11">
        <f>_xlfn.RANK.EQ(VLOOKUP($A543,Rooke_Full_Seaosn[[Name]:[WHIP]], 8, FALSE),Rooke_Full_Seaosn[SV],0)</f>
        <v>225</v>
      </c>
      <c r="J543" s="11">
        <f>_xlfn.RANK.EQ(VLOOKUP($A543,Rooke_Full_Seaosn[[Name]:[WHIP]], 9, FALSE),Rooke_Full_Seaosn[IP],0)</f>
        <v>212</v>
      </c>
      <c r="K543" s="5">
        <f>_xlfn.RANK.EQ(VLOOKUP($A543,Rooke_Full_Seaosn[[Name]:[WHIP]], 10, FALSE),Rooke_Full_Seaosn[SO],0)</f>
        <v>244</v>
      </c>
      <c r="L543" s="5">
        <f>_xlfn.RANK.EQ(VLOOKUP($A543,Rooke_Full_Seaosn[[Name]:[WHIP]], 11, FALSE),Rooke_Full_Seaosn[K/9],0)</f>
        <v>880</v>
      </c>
      <c r="M543" s="5">
        <f>_xlfn.RANK.EQ(VLOOKUP($A543,Rooke_Full_Seaosn[[Name]:[WHIP]], 12, FALSE),Rooke_Full_Seaosn[BB/9],1)</f>
        <v>990</v>
      </c>
      <c r="N543" s="11">
        <f>_xlfn.RANK.EQ(VLOOKUP($A543,Rooke_Full_Seaosn[[Name]:[WHIP]], 13, FALSE),Rooke_Full_Seaosn[HR/9],1)</f>
        <v>518</v>
      </c>
      <c r="O543" s="5">
        <f>_xlfn.RANK.EQ(VLOOKUP($A543,Rooke_Full_Seaosn[[Name]:[WHIP]], 14, FALSE),Rooke_Full_Seaosn[AVG],1)</f>
        <v>436</v>
      </c>
      <c r="P543" s="11">
        <f>_xlfn.RANK.EQ(VLOOKUP($A543,Rooke_Full_Seaosn[[Name]:[WHIP]], 15, FALSE),Rooke_Full_Seaosn[BABIP],1)</f>
        <v>472</v>
      </c>
      <c r="Q543" s="5">
        <f>_xlfn.RANK.EQ(VLOOKUP($A543,Rooke_Full_Seaosn[[Name]:[WHIP]], 16, FALSE),Rooke_Full_Seaosn[ERA],1)</f>
        <v>791</v>
      </c>
      <c r="R543" s="11">
        <f>_xlfn.RANK.EQ(VLOOKUP($A543,Rooke_Full_Seaosn[[Name]:[WHIP]], 17, FALSE),Rooke_Full_Seaosn[FIP],1)</f>
        <v>441</v>
      </c>
      <c r="S543" s="5">
        <f>_xlfn.RANK.EQ(VLOOKUP($A543,Rooke_Full_Seaosn[[Name]:[WHIP]], 18,FALSE),Rooke_Full_Seaosn[WAR],0)</f>
        <v>182</v>
      </c>
      <c r="T543" s="5">
        <f>_xlfn.RANK.EQ(VLOOKUP($A543,Rooke_Full_Seaosn[[Name]:[WHIP]], 19, FALSE),Rooke_Full_Seaosn[WAR/162],0)</f>
        <v>345</v>
      </c>
      <c r="U543" s="5">
        <f>_xlfn.RANK.EQ(VLOOKUP($A543,Rooke_Full_Seaosn[[Name]:[WHIP]], 20, FALSE),Rooke_Full_Seaosn[WHIP],1)</f>
        <v>555</v>
      </c>
      <c r="V5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515.50005092236427</v>
      </c>
    </row>
    <row r="544" spans="1:22" x14ac:dyDescent="0.45">
      <c r="A544" s="11" t="s">
        <v>1402</v>
      </c>
      <c r="B544" s="11">
        <v>1927</v>
      </c>
      <c r="C544" s="11" t="str">
        <f>VLOOKUP(Table10[[#This Row],[Name]], Rooke_Full_Seaosn[[Name]:[Team]], 2, FALSE)</f>
        <v>NYY</v>
      </c>
      <c r="D544" s="11">
        <v>10</v>
      </c>
      <c r="E544" s="11">
        <v>10</v>
      </c>
      <c r="F544" s="12">
        <v>1</v>
      </c>
      <c r="G544" s="5">
        <f>_xlfn.RANK.EQ(VLOOKUP($A544,Rooke_Full_Seaosn[[Name]:[WHIP]], 6, FALSE),Rooke_Full_Seaosn[W],0)</f>
        <v>320</v>
      </c>
      <c r="H544" s="5">
        <f>_xlfn.RANK.EQ(VLOOKUP($A544,Rooke_Full_Seaosn[[Name]:[WHIP]], 7, FALSE),Rooke_Full_Seaosn[L],1)</f>
        <v>147</v>
      </c>
      <c r="I544" s="11">
        <f>_xlfn.RANK.EQ(VLOOKUP($A544,Rooke_Full_Seaosn[[Name]:[WHIP]], 8, FALSE),Rooke_Full_Seaosn[SV],0)</f>
        <v>225</v>
      </c>
      <c r="J544" s="11">
        <f>_xlfn.RANK.EQ(VLOOKUP($A544,Rooke_Full_Seaosn[[Name]:[WHIP]], 9, FALSE),Rooke_Full_Seaosn[IP],0)</f>
        <v>350</v>
      </c>
      <c r="K544" s="5">
        <f>_xlfn.RANK.EQ(VLOOKUP($A544,Rooke_Full_Seaosn[[Name]:[WHIP]], 10, FALSE),Rooke_Full_Seaosn[SO],0)</f>
        <v>505</v>
      </c>
      <c r="L544" s="5">
        <f>_xlfn.RANK.EQ(VLOOKUP($A544,Rooke_Full_Seaosn[[Name]:[WHIP]], 11, FALSE),Rooke_Full_Seaosn[K/9],0)</f>
        <v>1172</v>
      </c>
      <c r="M544" s="5">
        <f>_xlfn.RANK.EQ(VLOOKUP($A544,Rooke_Full_Seaosn[[Name]:[WHIP]], 12, FALSE),Rooke_Full_Seaosn[BB/9],1)</f>
        <v>1274</v>
      </c>
      <c r="N544" s="11">
        <f>_xlfn.RANK.EQ(VLOOKUP($A544,Rooke_Full_Seaosn[[Name]:[WHIP]], 13, FALSE),Rooke_Full_Seaosn[HR/9],1)</f>
        <v>20</v>
      </c>
      <c r="O544" s="5">
        <f>_xlfn.RANK.EQ(VLOOKUP($A544,Rooke_Full_Seaosn[[Name]:[WHIP]], 14, FALSE),Rooke_Full_Seaosn[AVG],1)</f>
        <v>397</v>
      </c>
      <c r="P544" s="11">
        <f>_xlfn.RANK.EQ(VLOOKUP($A544,Rooke_Full_Seaosn[[Name]:[WHIP]], 15, FALSE),Rooke_Full_Seaosn[BABIP],1)</f>
        <v>523</v>
      </c>
      <c r="Q544" s="5">
        <f>_xlfn.RANK.EQ(VLOOKUP($A544,Rooke_Full_Seaosn[[Name]:[WHIP]], 16, FALSE),Rooke_Full_Seaosn[ERA],1)</f>
        <v>831</v>
      </c>
      <c r="R544" s="11">
        <f>_xlfn.RANK.EQ(VLOOKUP($A544,Rooke_Full_Seaosn[[Name]:[WHIP]], 17, FALSE),Rooke_Full_Seaosn[FIP],1)</f>
        <v>317</v>
      </c>
      <c r="S544" s="5">
        <f>_xlfn.RANK.EQ(VLOOKUP($A544,Rooke_Full_Seaosn[[Name]:[WHIP]], 18,FALSE),Rooke_Full_Seaosn[WAR],0)</f>
        <v>297</v>
      </c>
      <c r="T544" s="5">
        <f>_xlfn.RANK.EQ(VLOOKUP($A544,Rooke_Full_Seaosn[[Name]:[WHIP]], 19, FALSE),Rooke_Full_Seaosn[WAR/162],0)</f>
        <v>535</v>
      </c>
      <c r="U544" s="5">
        <f>_xlfn.RANK.EQ(VLOOKUP($A544,Rooke_Full_Seaosn[[Name]:[WHIP]], 20, FALSE),Rooke_Full_Seaosn[WHIP],1)</f>
        <v>714</v>
      </c>
      <c r="V5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515.59128803441399</v>
      </c>
    </row>
    <row r="545" spans="1:22" x14ac:dyDescent="0.45">
      <c r="A545" s="11" t="s">
        <v>922</v>
      </c>
      <c r="B545" s="11">
        <v>1976</v>
      </c>
      <c r="C545" s="11" t="str">
        <f>VLOOKUP(Table10[[#This Row],[Name]], Rooke_Full_Seaosn[[Name]:[Team]], 2, FALSE)</f>
        <v>HOU</v>
      </c>
      <c r="D545" s="11">
        <v>16</v>
      </c>
      <c r="E545" s="11">
        <v>16</v>
      </c>
      <c r="F545" s="12">
        <v>1</v>
      </c>
      <c r="G545" s="5">
        <f>_xlfn.RANK.EQ(VLOOKUP($A545,Rooke_Full_Seaosn[[Name]:[WHIP]], 6, FALSE),Rooke_Full_Seaosn[W],0)</f>
        <v>889</v>
      </c>
      <c r="H545" s="5">
        <f>_xlfn.RANK.EQ(VLOOKUP($A545,Rooke_Full_Seaosn[[Name]:[WHIP]], 7, FALSE),Rooke_Full_Seaosn[L],1)</f>
        <v>1060</v>
      </c>
      <c r="I545" s="11">
        <f>_xlfn.RANK.EQ(VLOOKUP($A545,Rooke_Full_Seaosn[[Name]:[WHIP]], 8, FALSE),Rooke_Full_Seaosn[SV],0)</f>
        <v>225</v>
      </c>
      <c r="J545" s="11">
        <f>_xlfn.RANK.EQ(VLOOKUP($A545,Rooke_Full_Seaosn[[Name]:[WHIP]], 9, FALSE),Rooke_Full_Seaosn[IP],0)</f>
        <v>944</v>
      </c>
      <c r="K545" s="5">
        <f>_xlfn.RANK.EQ(VLOOKUP($A545,Rooke_Full_Seaosn[[Name]:[WHIP]], 10, FALSE),Rooke_Full_Seaosn[SO],0)</f>
        <v>1210</v>
      </c>
      <c r="L545" s="5">
        <f>_xlfn.RANK.EQ(VLOOKUP($A545,Rooke_Full_Seaosn[[Name]:[WHIP]], 11, FALSE),Rooke_Full_Seaosn[K/9],0)</f>
        <v>1246</v>
      </c>
      <c r="M545" s="5">
        <f>_xlfn.RANK.EQ(VLOOKUP($A545,Rooke_Full_Seaosn[[Name]:[WHIP]], 12, FALSE),Rooke_Full_Seaosn[BB/9],1)</f>
        <v>436</v>
      </c>
      <c r="N545" s="11">
        <f>_xlfn.RANK.EQ(VLOOKUP($A545,Rooke_Full_Seaosn[[Name]:[WHIP]], 13, FALSE),Rooke_Full_Seaosn[HR/9],1)</f>
        <v>130</v>
      </c>
      <c r="O545" s="5">
        <f>_xlfn.RANK.EQ(VLOOKUP($A545,Rooke_Full_Seaosn[[Name]:[WHIP]], 14, FALSE),Rooke_Full_Seaosn[AVG],1)</f>
        <v>317</v>
      </c>
      <c r="P545" s="11">
        <f>_xlfn.RANK.EQ(VLOOKUP($A545,Rooke_Full_Seaosn[[Name]:[WHIP]], 15, FALSE),Rooke_Full_Seaosn[BABIP],1)</f>
        <v>284</v>
      </c>
      <c r="Q545" s="5">
        <f>_xlfn.RANK.EQ(VLOOKUP($A545,Rooke_Full_Seaosn[[Name]:[WHIP]], 16, FALSE),Rooke_Full_Seaosn[ERA],1)</f>
        <v>222</v>
      </c>
      <c r="R545" s="11">
        <f>_xlfn.RANK.EQ(VLOOKUP($A545,Rooke_Full_Seaosn[[Name]:[WHIP]], 17, FALSE),Rooke_Full_Seaosn[FIP],1)</f>
        <v>95</v>
      </c>
      <c r="S545" s="5">
        <f>_xlfn.RANK.EQ(VLOOKUP($A545,Rooke_Full_Seaosn[[Name]:[WHIP]], 18,FALSE),Rooke_Full_Seaosn[WAR],0)</f>
        <v>639</v>
      </c>
      <c r="T545" s="5">
        <f>_xlfn.RANK.EQ(VLOOKUP($A545,Rooke_Full_Seaosn[[Name]:[WHIP]], 19, FALSE),Rooke_Full_Seaosn[WAR/162],0)</f>
        <v>236</v>
      </c>
      <c r="U545" s="5">
        <f>_xlfn.RANK.EQ(VLOOKUP($A545,Rooke_Full_Seaosn[[Name]:[WHIP]], 20, FALSE),Rooke_Full_Seaosn[WHIP],1)</f>
        <v>204</v>
      </c>
      <c r="V5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516.11357161409217</v>
      </c>
    </row>
    <row r="546" spans="1:22" x14ac:dyDescent="0.45">
      <c r="A546" s="11" t="s">
        <v>258</v>
      </c>
      <c r="B546" s="11">
        <v>2009</v>
      </c>
      <c r="C546" s="11" t="str">
        <f>VLOOKUP(Table10[[#This Row],[Name]], Rooke_Full_Seaosn[[Name]:[Team]], 2, FALSE)</f>
        <v>TOR</v>
      </c>
      <c r="D546" s="11">
        <v>7</v>
      </c>
      <c r="E546" s="11">
        <v>4</v>
      </c>
      <c r="F546" s="12">
        <v>0.5714285714285714</v>
      </c>
      <c r="G546" s="5">
        <f>_xlfn.RANK.EQ(VLOOKUP($A546,Rooke_Full_Seaosn[[Name]:[WHIP]], 6, FALSE),Rooke_Full_Seaosn[W],0)</f>
        <v>123</v>
      </c>
      <c r="H546" s="5">
        <f>_xlfn.RANK.EQ(VLOOKUP($A546,Rooke_Full_Seaosn[[Name]:[WHIP]], 7, FALSE),Rooke_Full_Seaosn[L],1)</f>
        <v>1209</v>
      </c>
      <c r="I546" s="11">
        <f>_xlfn.RANK.EQ(VLOOKUP($A546,Rooke_Full_Seaosn[[Name]:[WHIP]], 8, FALSE),Rooke_Full_Seaosn[SV],0)</f>
        <v>225</v>
      </c>
      <c r="J546" s="11">
        <f>_xlfn.RANK.EQ(VLOOKUP($A546,Rooke_Full_Seaosn[[Name]:[WHIP]], 9, FALSE),Rooke_Full_Seaosn[IP],0)</f>
        <v>276</v>
      </c>
      <c r="K546" s="5">
        <f>_xlfn.RANK.EQ(VLOOKUP($A546,Rooke_Full_Seaosn[[Name]:[WHIP]], 10, FALSE),Rooke_Full_Seaosn[SO],0)</f>
        <v>104</v>
      </c>
      <c r="L546" s="5">
        <f>_xlfn.RANK.EQ(VLOOKUP($A546,Rooke_Full_Seaosn[[Name]:[WHIP]], 11, FALSE),Rooke_Full_Seaosn[K/9],0)</f>
        <v>368</v>
      </c>
      <c r="M546" s="5">
        <f>_xlfn.RANK.EQ(VLOOKUP($A546,Rooke_Full_Seaosn[[Name]:[WHIP]], 12, FALSE),Rooke_Full_Seaosn[BB/9],1)</f>
        <v>1193</v>
      </c>
      <c r="N546" s="11">
        <f>_xlfn.RANK.EQ(VLOOKUP($A546,Rooke_Full_Seaosn[[Name]:[WHIP]], 13, FALSE),Rooke_Full_Seaosn[HR/9],1)</f>
        <v>911</v>
      </c>
      <c r="O546" s="5">
        <f>_xlfn.RANK.EQ(VLOOKUP($A546,Rooke_Full_Seaosn[[Name]:[WHIP]], 14, FALSE),Rooke_Full_Seaosn[AVG],1)</f>
        <v>1344</v>
      </c>
      <c r="P546" s="11">
        <f>_xlfn.RANK.EQ(VLOOKUP($A546,Rooke_Full_Seaosn[[Name]:[WHIP]], 15, FALSE),Rooke_Full_Seaosn[BABIP],1)</f>
        <v>1569</v>
      </c>
      <c r="Q546" s="5">
        <f>_xlfn.RANK.EQ(VLOOKUP($A546,Rooke_Full_Seaosn[[Name]:[WHIP]], 16, FALSE),Rooke_Full_Seaosn[ERA],1)</f>
        <v>942</v>
      </c>
      <c r="R546" s="11">
        <f>_xlfn.RANK.EQ(VLOOKUP($A546,Rooke_Full_Seaosn[[Name]:[WHIP]], 17, FALSE),Rooke_Full_Seaosn[FIP],1)</f>
        <v>909</v>
      </c>
      <c r="S546" s="5">
        <f>_xlfn.RANK.EQ(VLOOKUP($A546,Rooke_Full_Seaosn[[Name]:[WHIP]], 18,FALSE),Rooke_Full_Seaosn[WAR],0)</f>
        <v>262</v>
      </c>
      <c r="T546" s="5">
        <f>_xlfn.RANK.EQ(VLOOKUP($A546,Rooke_Full_Seaosn[[Name]:[WHIP]], 19, FALSE),Rooke_Full_Seaosn[WAR/162],0)</f>
        <v>480</v>
      </c>
      <c r="U546" s="5">
        <f>_xlfn.RANK.EQ(VLOOKUP($A546,Rooke_Full_Seaosn[[Name]:[WHIP]], 20, FALSE),Rooke_Full_Seaosn[WHIP],1)</f>
        <v>1271</v>
      </c>
      <c r="V5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517.36747945122227</v>
      </c>
    </row>
    <row r="547" spans="1:22" x14ac:dyDescent="0.45">
      <c r="A547" s="11" t="s">
        <v>1077</v>
      </c>
      <c r="B547" s="11">
        <v>1953</v>
      </c>
      <c r="C547" s="11" t="str">
        <f>VLOOKUP(Table10[[#This Row],[Name]], Rooke_Full_Seaosn[[Name]:[Team]], 2, FALSE)</f>
        <v>CIN</v>
      </c>
      <c r="D547" s="11">
        <v>14</v>
      </c>
      <c r="E547" s="11">
        <v>14</v>
      </c>
      <c r="F547" s="12">
        <v>1</v>
      </c>
      <c r="G547" s="5">
        <f>_xlfn.RANK.EQ(VLOOKUP($A547,Rooke_Full_Seaosn[[Name]:[WHIP]], 6, FALSE),Rooke_Full_Seaosn[W],0)</f>
        <v>244</v>
      </c>
      <c r="H547" s="5">
        <f>_xlfn.RANK.EQ(VLOOKUP($A547,Rooke_Full_Seaosn[[Name]:[WHIP]], 7, FALSE),Rooke_Full_Seaosn[L],1)</f>
        <v>298</v>
      </c>
      <c r="I547" s="11">
        <f>_xlfn.RANK.EQ(VLOOKUP($A547,Rooke_Full_Seaosn[[Name]:[WHIP]], 8, FALSE),Rooke_Full_Seaosn[SV],0)</f>
        <v>94</v>
      </c>
      <c r="J547" s="11">
        <f>_xlfn.RANK.EQ(VLOOKUP($A547,Rooke_Full_Seaosn[[Name]:[WHIP]], 9, FALSE),Rooke_Full_Seaosn[IP],0)</f>
        <v>530</v>
      </c>
      <c r="K547" s="5">
        <f>_xlfn.RANK.EQ(VLOOKUP($A547,Rooke_Full_Seaosn[[Name]:[WHIP]], 10, FALSE),Rooke_Full_Seaosn[SO],0)</f>
        <v>855</v>
      </c>
      <c r="L547" s="5">
        <f>_xlfn.RANK.EQ(VLOOKUP($A547,Rooke_Full_Seaosn[[Name]:[WHIP]], 11, FALSE),Rooke_Full_Seaosn[K/9],0)</f>
        <v>1334</v>
      </c>
      <c r="M547" s="5">
        <f>_xlfn.RANK.EQ(VLOOKUP($A547,Rooke_Full_Seaosn[[Name]:[WHIP]], 12, FALSE),Rooke_Full_Seaosn[BB/9],1)</f>
        <v>863</v>
      </c>
      <c r="N547" s="11">
        <f>_xlfn.RANK.EQ(VLOOKUP($A547,Rooke_Full_Seaosn[[Name]:[WHIP]], 13, FALSE),Rooke_Full_Seaosn[HR/9],1)</f>
        <v>810</v>
      </c>
      <c r="O547" s="5">
        <f>_xlfn.RANK.EQ(VLOOKUP($A547,Rooke_Full_Seaosn[[Name]:[WHIP]], 14, FALSE),Rooke_Full_Seaosn[AVG],1)</f>
        <v>449</v>
      </c>
      <c r="P547" s="11">
        <f>_xlfn.RANK.EQ(VLOOKUP($A547,Rooke_Full_Seaosn[[Name]:[WHIP]], 15, FALSE),Rooke_Full_Seaosn[BABIP],1)</f>
        <v>173</v>
      </c>
      <c r="Q547" s="5">
        <f>_xlfn.RANK.EQ(VLOOKUP($A547,Rooke_Full_Seaosn[[Name]:[WHIP]], 16, FALSE),Rooke_Full_Seaosn[ERA],1)</f>
        <v>428</v>
      </c>
      <c r="R547" s="11">
        <f>_xlfn.RANK.EQ(VLOOKUP($A547,Rooke_Full_Seaosn[[Name]:[WHIP]], 17, FALSE),Rooke_Full_Seaosn[FIP],1)</f>
        <v>762</v>
      </c>
      <c r="S547" s="5">
        <f>_xlfn.RANK.EQ(VLOOKUP($A547,Rooke_Full_Seaosn[[Name]:[WHIP]], 18,FALSE),Rooke_Full_Seaosn[WAR],0)</f>
        <v>414</v>
      </c>
      <c r="T547" s="5">
        <f>_xlfn.RANK.EQ(VLOOKUP($A547,Rooke_Full_Seaosn[[Name]:[WHIP]], 19, FALSE),Rooke_Full_Seaosn[WAR/162],0)</f>
        <v>523</v>
      </c>
      <c r="U547" s="5">
        <f>_xlfn.RANK.EQ(VLOOKUP($A547,Rooke_Full_Seaosn[[Name]:[WHIP]], 20, FALSE),Rooke_Full_Seaosn[WHIP],1)</f>
        <v>472</v>
      </c>
      <c r="V5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518.54601001872595</v>
      </c>
    </row>
    <row r="548" spans="1:22" x14ac:dyDescent="0.45">
      <c r="A548" s="11" t="s">
        <v>1504</v>
      </c>
      <c r="B548" s="11">
        <v>1938</v>
      </c>
      <c r="C548" s="11" t="str">
        <f>VLOOKUP(Table10[[#This Row],[Name]], Rooke_Full_Seaosn[[Name]:[Team]], 2, FALSE)</f>
        <v>- - -</v>
      </c>
      <c r="D548" s="11">
        <v>23</v>
      </c>
      <c r="E548" s="11">
        <v>23</v>
      </c>
      <c r="F548" s="12">
        <v>1</v>
      </c>
      <c r="G548" s="5">
        <f>_xlfn.RANK.EQ(VLOOKUP($A548,Rooke_Full_Seaosn[[Name]:[WHIP]], 6, FALSE),Rooke_Full_Seaosn[W],0)</f>
        <v>735</v>
      </c>
      <c r="H548" s="5">
        <f>_xlfn.RANK.EQ(VLOOKUP($A548,Rooke_Full_Seaosn[[Name]:[WHIP]], 7, FALSE),Rooke_Full_Seaosn[L],1)</f>
        <v>147</v>
      </c>
      <c r="I548" s="11">
        <f>_xlfn.RANK.EQ(VLOOKUP($A548,Rooke_Full_Seaosn[[Name]:[WHIP]], 8, FALSE),Rooke_Full_Seaosn[SV],0)</f>
        <v>225</v>
      </c>
      <c r="J548" s="11">
        <f>_xlfn.RANK.EQ(VLOOKUP($A548,Rooke_Full_Seaosn[[Name]:[WHIP]], 9, FALSE),Rooke_Full_Seaosn[IP],0)</f>
        <v>1517</v>
      </c>
      <c r="K548" s="5">
        <f>_xlfn.RANK.EQ(VLOOKUP($A548,Rooke_Full_Seaosn[[Name]:[WHIP]], 10, FALSE),Rooke_Full_Seaosn[SO],0)</f>
        <v>1540</v>
      </c>
      <c r="L548" s="5">
        <f>_xlfn.RANK.EQ(VLOOKUP($A548,Rooke_Full_Seaosn[[Name]:[WHIP]], 11, FALSE),Rooke_Full_Seaosn[K/9],0)</f>
        <v>1139</v>
      </c>
      <c r="M548" s="5">
        <f>_xlfn.RANK.EQ(VLOOKUP($A548,Rooke_Full_Seaosn[[Name]:[WHIP]], 12, FALSE),Rooke_Full_Seaosn[BB/9],1)</f>
        <v>1042</v>
      </c>
      <c r="N548" s="11">
        <f>_xlfn.RANK.EQ(VLOOKUP($A548,Rooke_Full_Seaosn[[Name]:[WHIP]], 13, FALSE),Rooke_Full_Seaosn[HR/9],1)</f>
        <v>161</v>
      </c>
      <c r="O548" s="5">
        <f>_xlfn.RANK.EQ(VLOOKUP($A548,Rooke_Full_Seaosn[[Name]:[WHIP]], 14, FALSE),Rooke_Full_Seaosn[AVG],1)</f>
        <v>56</v>
      </c>
      <c r="P548" s="11">
        <f>_xlfn.RANK.EQ(VLOOKUP($A548,Rooke_Full_Seaosn[[Name]:[WHIP]], 15, FALSE),Rooke_Full_Seaosn[BABIP],1)</f>
        <v>38</v>
      </c>
      <c r="Q548" s="5">
        <f>_xlfn.RANK.EQ(VLOOKUP($A548,Rooke_Full_Seaosn[[Name]:[WHIP]], 16, FALSE),Rooke_Full_Seaosn[ERA],1)</f>
        <v>961</v>
      </c>
      <c r="R548" s="11">
        <f>_xlfn.RANK.EQ(VLOOKUP($A548,Rooke_Full_Seaosn[[Name]:[WHIP]], 17, FALSE),Rooke_Full_Seaosn[FIP],1)</f>
        <v>524</v>
      </c>
      <c r="S548" s="5">
        <f>_xlfn.RANK.EQ(VLOOKUP($A548,Rooke_Full_Seaosn[[Name]:[WHIP]], 18,FALSE),Rooke_Full_Seaosn[WAR],0)</f>
        <v>1071</v>
      </c>
      <c r="T548" s="5">
        <f>_xlfn.RANK.EQ(VLOOKUP($A548,Rooke_Full_Seaosn[[Name]:[WHIP]], 19, FALSE),Rooke_Full_Seaosn[WAR/162],0)</f>
        <v>716</v>
      </c>
      <c r="U548" s="5">
        <f>_xlfn.RANK.EQ(VLOOKUP($A548,Rooke_Full_Seaosn[[Name]:[WHIP]], 20, FALSE),Rooke_Full_Seaosn[WHIP],1)</f>
        <v>175</v>
      </c>
      <c r="V5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519.29827435309528</v>
      </c>
    </row>
    <row r="549" spans="1:22" x14ac:dyDescent="0.45">
      <c r="A549" s="11" t="s">
        <v>1148</v>
      </c>
      <c r="B549" s="11">
        <v>1943</v>
      </c>
      <c r="C549" s="11" t="str">
        <f>VLOOKUP(Table10[[#This Row],[Name]], Rooke_Full_Seaosn[[Name]:[Team]], 2, FALSE)</f>
        <v>- - -</v>
      </c>
      <c r="D549" s="11">
        <v>35</v>
      </c>
      <c r="E549" s="11">
        <v>26</v>
      </c>
      <c r="F549" s="12">
        <v>0.74285714285714288</v>
      </c>
      <c r="G549" s="5">
        <f>_xlfn.RANK.EQ(VLOOKUP($A549,Rooke_Full_Seaosn[[Name]:[WHIP]], 6, FALSE),Rooke_Full_Seaosn[W],0)</f>
        <v>1054</v>
      </c>
      <c r="H549" s="5">
        <f>_xlfn.RANK.EQ(VLOOKUP($A549,Rooke_Full_Seaosn[[Name]:[WHIP]], 7, FALSE),Rooke_Full_Seaosn[L],1)</f>
        <v>1</v>
      </c>
      <c r="I549" s="11">
        <f>_xlfn.RANK.EQ(VLOOKUP($A549,Rooke_Full_Seaosn[[Name]:[WHIP]], 8, FALSE),Rooke_Full_Seaosn[SV],0)</f>
        <v>225</v>
      </c>
      <c r="J549" s="11">
        <f>_xlfn.RANK.EQ(VLOOKUP($A549,Rooke_Full_Seaosn[[Name]:[WHIP]], 9, FALSE),Rooke_Full_Seaosn[IP],0)</f>
        <v>1563</v>
      </c>
      <c r="K549" s="5">
        <f>_xlfn.RANK.EQ(VLOOKUP($A549,Rooke_Full_Seaosn[[Name]:[WHIP]], 10, FALSE),Rooke_Full_Seaosn[SO],0)</f>
        <v>1526</v>
      </c>
      <c r="L549" s="5">
        <f>_xlfn.RANK.EQ(VLOOKUP($A549,Rooke_Full_Seaosn[[Name]:[WHIP]], 11, FALSE),Rooke_Full_Seaosn[K/9],0)</f>
        <v>1023</v>
      </c>
      <c r="M549" s="5">
        <f>_xlfn.RANK.EQ(VLOOKUP($A549,Rooke_Full_Seaosn[[Name]:[WHIP]], 12, FALSE),Rooke_Full_Seaosn[BB/9],1)</f>
        <v>1623</v>
      </c>
      <c r="N549" s="11">
        <f>_xlfn.RANK.EQ(VLOOKUP($A549,Rooke_Full_Seaosn[[Name]:[WHIP]], 13, FALSE),Rooke_Full_Seaosn[HR/9],1)</f>
        <v>43</v>
      </c>
      <c r="O549" s="5">
        <f>_xlfn.RANK.EQ(VLOOKUP($A549,Rooke_Full_Seaosn[[Name]:[WHIP]], 14, FALSE),Rooke_Full_Seaosn[AVG],1)</f>
        <v>399</v>
      </c>
      <c r="P549" s="11">
        <f>_xlfn.RANK.EQ(VLOOKUP($A549,Rooke_Full_Seaosn[[Name]:[WHIP]], 15, FALSE),Rooke_Full_Seaosn[BABIP],1)</f>
        <v>520</v>
      </c>
      <c r="Q549" s="5">
        <f>_xlfn.RANK.EQ(VLOOKUP($A549,Rooke_Full_Seaosn[[Name]:[WHIP]], 16, FALSE),Rooke_Full_Seaosn[ERA],1)</f>
        <v>518</v>
      </c>
      <c r="R549" s="11">
        <f>_xlfn.RANK.EQ(VLOOKUP($A549,Rooke_Full_Seaosn[[Name]:[WHIP]], 17, FALSE),Rooke_Full_Seaosn[FIP],1)</f>
        <v>386</v>
      </c>
      <c r="S549" s="5">
        <f>_xlfn.RANK.EQ(VLOOKUP($A549,Rooke_Full_Seaosn[[Name]:[WHIP]], 18,FALSE),Rooke_Full_Seaosn[WAR],0)</f>
        <v>1422</v>
      </c>
      <c r="T549" s="5">
        <f>_xlfn.RANK.EQ(VLOOKUP($A549,Rooke_Full_Seaosn[[Name]:[WHIP]], 19, FALSE),Rooke_Full_Seaosn[WAR/162],0)</f>
        <v>1298</v>
      </c>
      <c r="U549" s="5">
        <f>_xlfn.RANK.EQ(VLOOKUP($A549,Rooke_Full_Seaosn[[Name]:[WHIP]], 20, FALSE),Rooke_Full_Seaosn[WHIP],1)</f>
        <v>1405</v>
      </c>
      <c r="V5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519.48648889312574</v>
      </c>
    </row>
    <row r="550" spans="1:22" x14ac:dyDescent="0.45">
      <c r="A550" s="11" t="s">
        <v>1229</v>
      </c>
      <c r="B550" s="11">
        <v>1969</v>
      </c>
      <c r="C550" s="11" t="str">
        <f>VLOOKUP(Table10[[#This Row],[Name]], Rooke_Full_Seaosn[[Name]:[Team]], 2, FALSE)</f>
        <v>KCR</v>
      </c>
      <c r="D550" s="11">
        <v>17</v>
      </c>
      <c r="E550" s="11">
        <v>17</v>
      </c>
      <c r="F550" s="12">
        <v>1</v>
      </c>
      <c r="G550" s="5">
        <f>_xlfn.RANK.EQ(VLOOKUP($A550,Rooke_Full_Seaosn[[Name]:[WHIP]], 6, FALSE),Rooke_Full_Seaosn[W],0)</f>
        <v>244</v>
      </c>
      <c r="H550" s="5">
        <f>_xlfn.RANK.EQ(VLOOKUP($A550,Rooke_Full_Seaosn[[Name]:[WHIP]], 7, FALSE),Rooke_Full_Seaosn[L],1)</f>
        <v>1574</v>
      </c>
      <c r="I550" s="11">
        <f>_xlfn.RANK.EQ(VLOOKUP($A550,Rooke_Full_Seaosn[[Name]:[WHIP]], 8, FALSE),Rooke_Full_Seaosn[SV],0)</f>
        <v>94</v>
      </c>
      <c r="J550" s="11">
        <f>_xlfn.RANK.EQ(VLOOKUP($A550,Rooke_Full_Seaosn[[Name]:[WHIP]], 9, FALSE),Rooke_Full_Seaosn[IP],0)</f>
        <v>154</v>
      </c>
      <c r="K550" s="5">
        <f>_xlfn.RANK.EQ(VLOOKUP($A550,Rooke_Full_Seaosn[[Name]:[WHIP]], 10, FALSE),Rooke_Full_Seaosn[SO],0)</f>
        <v>270</v>
      </c>
      <c r="L550" s="5">
        <f>_xlfn.RANK.EQ(VLOOKUP($A550,Rooke_Full_Seaosn[[Name]:[WHIP]], 11, FALSE),Rooke_Full_Seaosn[K/9],0)</f>
        <v>1025</v>
      </c>
      <c r="M550" s="5">
        <f>_xlfn.RANK.EQ(VLOOKUP($A550,Rooke_Full_Seaosn[[Name]:[WHIP]], 12, FALSE),Rooke_Full_Seaosn[BB/9],1)</f>
        <v>548</v>
      </c>
      <c r="N550" s="11">
        <f>_xlfn.RANK.EQ(VLOOKUP($A550,Rooke_Full_Seaosn[[Name]:[WHIP]], 13, FALSE),Rooke_Full_Seaosn[HR/9],1)</f>
        <v>821</v>
      </c>
      <c r="O550" s="5">
        <f>_xlfn.RANK.EQ(VLOOKUP($A550,Rooke_Full_Seaosn[[Name]:[WHIP]], 14, FALSE),Rooke_Full_Seaosn[AVG],1)</f>
        <v>508</v>
      </c>
      <c r="P550" s="11">
        <f>_xlfn.RANK.EQ(VLOOKUP($A550,Rooke_Full_Seaosn[[Name]:[WHIP]], 15, FALSE),Rooke_Full_Seaosn[BABIP],1)</f>
        <v>395</v>
      </c>
      <c r="Q550" s="5">
        <f>_xlfn.RANK.EQ(VLOOKUP($A550,Rooke_Full_Seaosn[[Name]:[WHIP]], 16, FALSE),Rooke_Full_Seaosn[ERA],1)</f>
        <v>614</v>
      </c>
      <c r="R550" s="11">
        <f>_xlfn.RANK.EQ(VLOOKUP($A550,Rooke_Full_Seaosn[[Name]:[WHIP]], 17, FALSE),Rooke_Full_Seaosn[FIP],1)</f>
        <v>378</v>
      </c>
      <c r="S550" s="5">
        <f>_xlfn.RANK.EQ(VLOOKUP($A550,Rooke_Full_Seaosn[[Name]:[WHIP]], 18,FALSE),Rooke_Full_Seaosn[WAR],0)</f>
        <v>231</v>
      </c>
      <c r="T550" s="5">
        <f>_xlfn.RANK.EQ(VLOOKUP($A550,Rooke_Full_Seaosn[[Name]:[WHIP]], 19, FALSE),Rooke_Full_Seaosn[WAR/162],0)</f>
        <v>769</v>
      </c>
      <c r="U550" s="5">
        <f>_xlfn.RANK.EQ(VLOOKUP($A550,Rooke_Full_Seaosn[[Name]:[WHIP]], 20, FALSE),Rooke_Full_Seaosn[WHIP],1)</f>
        <v>445</v>
      </c>
      <c r="V5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519.66003190705567</v>
      </c>
    </row>
    <row r="551" spans="1:22" x14ac:dyDescent="0.45">
      <c r="A551" s="11" t="s">
        <v>1624</v>
      </c>
      <c r="B551" s="11">
        <v>2007</v>
      </c>
      <c r="C551" s="11" t="str">
        <f>VLOOKUP(Table10[[#This Row],[Name]], Rooke_Full_Seaosn[[Name]:[Team]], 2, FALSE)</f>
        <v>- - -</v>
      </c>
      <c r="D551" s="11">
        <v>8</v>
      </c>
      <c r="E551" s="11">
        <v>7</v>
      </c>
      <c r="F551" s="12">
        <v>0.875</v>
      </c>
      <c r="G551" s="5">
        <f>_xlfn.RANK.EQ(VLOOKUP($A551,Rooke_Full_Seaosn[[Name]:[WHIP]], 6, FALSE),Rooke_Full_Seaosn[W],0)</f>
        <v>735</v>
      </c>
      <c r="H551" s="5">
        <f>_xlfn.RANK.EQ(VLOOKUP($A551,Rooke_Full_Seaosn[[Name]:[WHIP]], 7, FALSE),Rooke_Full_Seaosn[L],1)</f>
        <v>7</v>
      </c>
      <c r="I551" s="11">
        <f>_xlfn.RANK.EQ(VLOOKUP($A551,Rooke_Full_Seaosn[[Name]:[WHIP]], 8, FALSE),Rooke_Full_Seaosn[SV],0)</f>
        <v>225</v>
      </c>
      <c r="J551" s="11">
        <f>_xlfn.RANK.EQ(VLOOKUP($A551,Rooke_Full_Seaosn[[Name]:[WHIP]], 9, FALSE),Rooke_Full_Seaosn[IP],0)</f>
        <v>1097</v>
      </c>
      <c r="K551" s="5">
        <f>_xlfn.RANK.EQ(VLOOKUP($A551,Rooke_Full_Seaosn[[Name]:[WHIP]], 10, FALSE),Rooke_Full_Seaosn[SO],0)</f>
        <v>917</v>
      </c>
      <c r="L551" s="5">
        <f>_xlfn.RANK.EQ(VLOOKUP($A551,Rooke_Full_Seaosn[[Name]:[WHIP]], 11, FALSE),Rooke_Full_Seaosn[K/9],0)</f>
        <v>616</v>
      </c>
      <c r="M551" s="5">
        <f>_xlfn.RANK.EQ(VLOOKUP($A551,Rooke_Full_Seaosn[[Name]:[WHIP]], 12, FALSE),Rooke_Full_Seaosn[BB/9],1)</f>
        <v>1402</v>
      </c>
      <c r="N551" s="11">
        <f>_xlfn.RANK.EQ(VLOOKUP($A551,Rooke_Full_Seaosn[[Name]:[WHIP]], 13, FALSE),Rooke_Full_Seaosn[HR/9],1)</f>
        <v>869</v>
      </c>
      <c r="O551" s="5">
        <f>_xlfn.RANK.EQ(VLOOKUP($A551,Rooke_Full_Seaosn[[Name]:[WHIP]], 14, FALSE),Rooke_Full_Seaosn[AVG],1)</f>
        <v>290</v>
      </c>
      <c r="P551" s="11">
        <f>_xlfn.RANK.EQ(VLOOKUP($A551,Rooke_Full_Seaosn[[Name]:[WHIP]], 15, FALSE),Rooke_Full_Seaosn[BABIP],1)</f>
        <v>312</v>
      </c>
      <c r="Q551" s="5">
        <f>_xlfn.RANK.EQ(VLOOKUP($A551,Rooke_Full_Seaosn[[Name]:[WHIP]], 16, FALSE),Rooke_Full_Seaosn[ERA],1)</f>
        <v>1117</v>
      </c>
      <c r="R551" s="11">
        <f>_xlfn.RANK.EQ(VLOOKUP($A551,Rooke_Full_Seaosn[[Name]:[WHIP]], 17, FALSE),Rooke_Full_Seaosn[FIP],1)</f>
        <v>1330</v>
      </c>
      <c r="S551" s="5">
        <f>_xlfn.RANK.EQ(VLOOKUP($A551,Rooke_Full_Seaosn[[Name]:[WHIP]], 18,FALSE),Rooke_Full_Seaosn[WAR],0)</f>
        <v>1291</v>
      </c>
      <c r="T551" s="5">
        <f>_xlfn.RANK.EQ(VLOOKUP($A551,Rooke_Full_Seaosn[[Name]:[WHIP]], 19, FALSE),Rooke_Full_Seaosn[WAR/162],0)</f>
        <v>1274</v>
      </c>
      <c r="U551" s="5">
        <f>_xlfn.RANK.EQ(VLOOKUP($A551,Rooke_Full_Seaosn[[Name]:[WHIP]], 20, FALSE),Rooke_Full_Seaosn[WHIP],1)</f>
        <v>665</v>
      </c>
      <c r="V5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519.93037799148624</v>
      </c>
    </row>
    <row r="552" spans="1:22" x14ac:dyDescent="0.45">
      <c r="A552" s="11" t="s">
        <v>1629</v>
      </c>
      <c r="B552" s="11">
        <v>2009</v>
      </c>
      <c r="C552" s="11" t="str">
        <f>VLOOKUP(Table10[[#This Row],[Name]], Rooke_Full_Seaosn[[Name]:[Team]], 2, FALSE)</f>
        <v>LAA</v>
      </c>
      <c r="D552" s="11">
        <v>43</v>
      </c>
      <c r="E552" s="11">
        <v>23</v>
      </c>
      <c r="F552" s="12">
        <v>0.53488372093023251</v>
      </c>
      <c r="G552" s="5">
        <f>_xlfn.RANK.EQ(VLOOKUP($A552,Rooke_Full_Seaosn[[Name]:[WHIP]], 6, FALSE),Rooke_Full_Seaosn[W],0)</f>
        <v>401</v>
      </c>
      <c r="H552" s="5">
        <f>_xlfn.RANK.EQ(VLOOKUP($A552,Rooke_Full_Seaosn[[Name]:[WHIP]], 7, FALSE),Rooke_Full_Seaosn[L],1)</f>
        <v>7</v>
      </c>
      <c r="I552" s="11">
        <f>_xlfn.RANK.EQ(VLOOKUP($A552,Rooke_Full_Seaosn[[Name]:[WHIP]], 8, FALSE),Rooke_Full_Seaosn[SV],0)</f>
        <v>225</v>
      </c>
      <c r="J552" s="11">
        <f>_xlfn.RANK.EQ(VLOOKUP($A552,Rooke_Full_Seaosn[[Name]:[WHIP]], 9, FALSE),Rooke_Full_Seaosn[IP],0)</f>
        <v>1178</v>
      </c>
      <c r="K552" s="5">
        <f>_xlfn.RANK.EQ(VLOOKUP($A552,Rooke_Full_Seaosn[[Name]:[WHIP]], 10, FALSE),Rooke_Full_Seaosn[SO],0)</f>
        <v>1163</v>
      </c>
      <c r="L552" s="5">
        <f>_xlfn.RANK.EQ(VLOOKUP($A552,Rooke_Full_Seaosn[[Name]:[WHIP]], 11, FALSE),Rooke_Full_Seaosn[K/9],0)</f>
        <v>888</v>
      </c>
      <c r="M552" s="5">
        <f>_xlfn.RANK.EQ(VLOOKUP($A552,Rooke_Full_Seaosn[[Name]:[WHIP]], 12, FALSE),Rooke_Full_Seaosn[BB/9],1)</f>
        <v>1113</v>
      </c>
      <c r="N552" s="11">
        <f>_xlfn.RANK.EQ(VLOOKUP($A552,Rooke_Full_Seaosn[[Name]:[WHIP]], 13, FALSE),Rooke_Full_Seaosn[HR/9],1)</f>
        <v>979</v>
      </c>
      <c r="O552" s="5">
        <f>_xlfn.RANK.EQ(VLOOKUP($A552,Rooke_Full_Seaosn[[Name]:[WHIP]], 14, FALSE),Rooke_Full_Seaosn[AVG],1)</f>
        <v>530</v>
      </c>
      <c r="P552" s="11">
        <f>_xlfn.RANK.EQ(VLOOKUP($A552,Rooke_Full_Seaosn[[Name]:[WHIP]], 15, FALSE),Rooke_Full_Seaosn[BABIP],1)</f>
        <v>446</v>
      </c>
      <c r="Q552" s="5">
        <f>_xlfn.RANK.EQ(VLOOKUP($A552,Rooke_Full_Seaosn[[Name]:[WHIP]], 16, FALSE),Rooke_Full_Seaosn[ERA],1)</f>
        <v>1124</v>
      </c>
      <c r="R552" s="11">
        <f>_xlfn.RANK.EQ(VLOOKUP($A552,Rooke_Full_Seaosn[[Name]:[WHIP]], 17, FALSE),Rooke_Full_Seaosn[FIP],1)</f>
        <v>1183</v>
      </c>
      <c r="S552" s="5">
        <f>_xlfn.RANK.EQ(VLOOKUP($A552,Rooke_Full_Seaosn[[Name]:[WHIP]], 18,FALSE),Rooke_Full_Seaosn[WAR],0)</f>
        <v>1121</v>
      </c>
      <c r="T552" s="5">
        <f>_xlfn.RANK.EQ(VLOOKUP($A552,Rooke_Full_Seaosn[[Name]:[WHIP]], 19, FALSE),Rooke_Full_Seaosn[WAR/162],0)</f>
        <v>930</v>
      </c>
      <c r="U552" s="5">
        <f>_xlfn.RANK.EQ(VLOOKUP($A552,Rooke_Full_Seaosn[[Name]:[WHIP]], 20, FALSE),Rooke_Full_Seaosn[WHIP],1)</f>
        <v>722</v>
      </c>
      <c r="V5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520.04367624443421</v>
      </c>
    </row>
    <row r="553" spans="1:22" x14ac:dyDescent="0.45">
      <c r="A553" s="11" t="s">
        <v>485</v>
      </c>
      <c r="B553" s="11">
        <v>2019</v>
      </c>
      <c r="C553" s="11" t="str">
        <f>VLOOKUP(Table10[[#This Row],[Name]], Rooke_Full_Seaosn[[Name]:[Team]], 2, FALSE)</f>
        <v>DET</v>
      </c>
      <c r="D553" s="11">
        <v>33</v>
      </c>
      <c r="E553" s="11">
        <v>28</v>
      </c>
      <c r="F553" s="12">
        <v>0.84848484848484851</v>
      </c>
      <c r="G553" s="5">
        <f>_xlfn.RANK.EQ(VLOOKUP($A553,Rooke_Full_Seaosn[[Name]:[WHIP]], 6, FALSE),Rooke_Full_Seaosn[W],0)</f>
        <v>1282</v>
      </c>
      <c r="H553" s="5">
        <f>_xlfn.RANK.EQ(VLOOKUP($A553,Rooke_Full_Seaosn[[Name]:[WHIP]], 7, FALSE),Rooke_Full_Seaosn[L],1)</f>
        <v>1680</v>
      </c>
      <c r="I553" s="11">
        <f>_xlfn.RANK.EQ(VLOOKUP($A553,Rooke_Full_Seaosn[[Name]:[WHIP]], 8, FALSE),Rooke_Full_Seaosn[SV],0)</f>
        <v>225</v>
      </c>
      <c r="J553" s="11">
        <f>_xlfn.RANK.EQ(VLOOKUP($A553,Rooke_Full_Seaosn[[Name]:[WHIP]], 9, FALSE),Rooke_Full_Seaosn[IP],0)</f>
        <v>461</v>
      </c>
      <c r="K553" s="5">
        <f>_xlfn.RANK.EQ(VLOOKUP($A553,Rooke_Full_Seaosn[[Name]:[WHIP]], 10, FALSE),Rooke_Full_Seaosn[SO],0)</f>
        <v>83</v>
      </c>
      <c r="L553" s="5">
        <f>_xlfn.RANK.EQ(VLOOKUP($A553,Rooke_Full_Seaosn[[Name]:[WHIP]], 11, FALSE),Rooke_Full_Seaosn[K/9],0)</f>
        <v>118</v>
      </c>
      <c r="M553" s="5">
        <f>_xlfn.RANK.EQ(VLOOKUP($A553,Rooke_Full_Seaosn[[Name]:[WHIP]], 12, FALSE),Rooke_Full_Seaosn[BB/9],1)</f>
        <v>995</v>
      </c>
      <c r="N553" s="11">
        <f>_xlfn.RANK.EQ(VLOOKUP($A553,Rooke_Full_Seaosn[[Name]:[WHIP]], 13, FALSE),Rooke_Full_Seaosn[HR/9],1)</f>
        <v>818</v>
      </c>
      <c r="O553" s="5">
        <f>_xlfn.RANK.EQ(VLOOKUP($A553,Rooke_Full_Seaosn[[Name]:[WHIP]], 14, FALSE),Rooke_Full_Seaosn[AVG],1)</f>
        <v>1022</v>
      </c>
      <c r="P553" s="11">
        <f>_xlfn.RANK.EQ(VLOOKUP($A553,Rooke_Full_Seaosn[[Name]:[WHIP]], 15, FALSE),Rooke_Full_Seaosn[BABIP],1)</f>
        <v>1568</v>
      </c>
      <c r="Q553" s="5">
        <f>_xlfn.RANK.EQ(VLOOKUP($A553,Rooke_Full_Seaosn[[Name]:[WHIP]], 16, FALSE),Rooke_Full_Seaosn[ERA],1)</f>
        <v>1097</v>
      </c>
      <c r="R553" s="11">
        <f>_xlfn.RANK.EQ(VLOOKUP($A553,Rooke_Full_Seaosn[[Name]:[WHIP]], 17, FALSE),Rooke_Full_Seaosn[FIP],1)</f>
        <v>643</v>
      </c>
      <c r="S553" s="5">
        <f>_xlfn.RANK.EQ(VLOOKUP($A553,Rooke_Full_Seaosn[[Name]:[WHIP]], 18,FALSE),Rooke_Full_Seaosn[WAR],0)</f>
        <v>174</v>
      </c>
      <c r="T553" s="5">
        <f>_xlfn.RANK.EQ(VLOOKUP($A553,Rooke_Full_Seaosn[[Name]:[WHIP]], 19, FALSE),Rooke_Full_Seaosn[WAR/162],0)</f>
        <v>358</v>
      </c>
      <c r="U553" s="5">
        <f>_xlfn.RANK.EQ(VLOOKUP($A553,Rooke_Full_Seaosn[[Name]:[WHIP]], 20, FALSE),Rooke_Full_Seaosn[WHIP],1)</f>
        <v>990</v>
      </c>
      <c r="V5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520.2002397569064</v>
      </c>
    </row>
    <row r="554" spans="1:22" x14ac:dyDescent="0.45">
      <c r="A554" s="11" t="s">
        <v>1123</v>
      </c>
      <c r="B554" s="11">
        <v>2014</v>
      </c>
      <c r="C554" s="11" t="str">
        <f>VLOOKUP(Table10[[#This Row],[Name]], Rooke_Full_Seaosn[[Name]:[Team]], 2, FALSE)</f>
        <v>BAL</v>
      </c>
      <c r="D554" s="11">
        <v>9</v>
      </c>
      <c r="E554" s="11">
        <v>9</v>
      </c>
      <c r="F554" s="12">
        <v>1</v>
      </c>
      <c r="G554" s="5">
        <f>_xlfn.RANK.EQ(VLOOKUP($A554,Rooke_Full_Seaosn[[Name]:[WHIP]], 6, FALSE),Rooke_Full_Seaosn[W],0)</f>
        <v>610</v>
      </c>
      <c r="H554" s="5">
        <f>_xlfn.RANK.EQ(VLOOKUP($A554,Rooke_Full_Seaosn[[Name]:[WHIP]], 7, FALSE),Rooke_Full_Seaosn[L],1)</f>
        <v>885</v>
      </c>
      <c r="I554" s="11">
        <f>_xlfn.RANK.EQ(VLOOKUP($A554,Rooke_Full_Seaosn[[Name]:[WHIP]], 8, FALSE),Rooke_Full_Seaosn[SV],0)</f>
        <v>225</v>
      </c>
      <c r="J554" s="11">
        <f>_xlfn.RANK.EQ(VLOOKUP($A554,Rooke_Full_Seaosn[[Name]:[WHIP]], 9, FALSE),Rooke_Full_Seaosn[IP],0)</f>
        <v>735</v>
      </c>
      <c r="K554" s="5">
        <f>_xlfn.RANK.EQ(VLOOKUP($A554,Rooke_Full_Seaosn[[Name]:[WHIP]], 10, FALSE),Rooke_Full_Seaosn[SO],0)</f>
        <v>433</v>
      </c>
      <c r="L554" s="5">
        <f>_xlfn.RANK.EQ(VLOOKUP($A554,Rooke_Full_Seaosn[[Name]:[WHIP]], 11, FALSE),Rooke_Full_Seaosn[K/9],0)</f>
        <v>399</v>
      </c>
      <c r="M554" s="5">
        <f>_xlfn.RANK.EQ(VLOOKUP($A554,Rooke_Full_Seaosn[[Name]:[WHIP]], 12, FALSE),Rooke_Full_Seaosn[BB/9],1)</f>
        <v>622</v>
      </c>
      <c r="N554" s="11">
        <f>_xlfn.RANK.EQ(VLOOKUP($A554,Rooke_Full_Seaosn[[Name]:[WHIP]], 13, FALSE),Rooke_Full_Seaosn[HR/9],1)</f>
        <v>440</v>
      </c>
      <c r="O554" s="5">
        <f>_xlfn.RANK.EQ(VLOOKUP($A554,Rooke_Full_Seaosn[[Name]:[WHIP]], 14, FALSE),Rooke_Full_Seaosn[AVG],1)</f>
        <v>752</v>
      </c>
      <c r="P554" s="11">
        <f>_xlfn.RANK.EQ(VLOOKUP($A554,Rooke_Full_Seaosn[[Name]:[WHIP]], 15, FALSE),Rooke_Full_Seaosn[BABIP],1)</f>
        <v>1260</v>
      </c>
      <c r="Q554" s="5">
        <f>_xlfn.RANK.EQ(VLOOKUP($A554,Rooke_Full_Seaosn[[Name]:[WHIP]], 16, FALSE),Rooke_Full_Seaosn[ERA],1)</f>
        <v>489</v>
      </c>
      <c r="R554" s="11">
        <f>_xlfn.RANK.EQ(VLOOKUP($A554,Rooke_Full_Seaosn[[Name]:[WHIP]], 17, FALSE),Rooke_Full_Seaosn[FIP],1)</f>
        <v>224</v>
      </c>
      <c r="S554" s="5">
        <f>_xlfn.RANK.EQ(VLOOKUP($A554,Rooke_Full_Seaosn[[Name]:[WHIP]], 18,FALSE),Rooke_Full_Seaosn[WAR],0)</f>
        <v>385</v>
      </c>
      <c r="T554" s="5">
        <f>_xlfn.RANK.EQ(VLOOKUP($A554,Rooke_Full_Seaosn[[Name]:[WHIP]], 19, FALSE),Rooke_Full_Seaosn[WAR/162],0)</f>
        <v>316</v>
      </c>
      <c r="U554" s="5">
        <f>_xlfn.RANK.EQ(VLOOKUP($A554,Rooke_Full_Seaosn[[Name]:[WHIP]], 20, FALSE),Rooke_Full_Seaosn[WHIP],1)</f>
        <v>576</v>
      </c>
      <c r="V5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521.74960358644955</v>
      </c>
    </row>
    <row r="555" spans="1:22" x14ac:dyDescent="0.45">
      <c r="A555" s="11" t="s">
        <v>1176</v>
      </c>
      <c r="B555" s="11">
        <v>1951</v>
      </c>
      <c r="C555" s="11" t="str">
        <f>VLOOKUP(Table10[[#This Row],[Name]], Rooke_Full_Seaosn[[Name]:[Team]], 2, FALSE)</f>
        <v>NYY</v>
      </c>
      <c r="D555" s="11">
        <v>9</v>
      </c>
      <c r="E555" s="11">
        <v>5</v>
      </c>
      <c r="F555" s="12">
        <v>0.55555555555555558</v>
      </c>
      <c r="G555" s="5">
        <f>_xlfn.RANK.EQ(VLOOKUP($A555,Rooke_Full_Seaosn[[Name]:[WHIP]], 6, FALSE),Rooke_Full_Seaosn[W],0)</f>
        <v>401</v>
      </c>
      <c r="H555" s="5">
        <f>_xlfn.RANK.EQ(VLOOKUP($A555,Rooke_Full_Seaosn[[Name]:[WHIP]], 7, FALSE),Rooke_Full_Seaosn[L],1)</f>
        <v>147</v>
      </c>
      <c r="I555" s="11">
        <f>_xlfn.RANK.EQ(VLOOKUP($A555,Rooke_Full_Seaosn[[Name]:[WHIP]], 8, FALSE),Rooke_Full_Seaosn[SV],0)</f>
        <v>44</v>
      </c>
      <c r="J555" s="11">
        <f>_xlfn.RANK.EQ(VLOOKUP($A555,Rooke_Full_Seaosn[[Name]:[WHIP]], 9, FALSE),Rooke_Full_Seaosn[IP],0)</f>
        <v>645</v>
      </c>
      <c r="K555" s="5">
        <f>_xlfn.RANK.EQ(VLOOKUP($A555,Rooke_Full_Seaosn[[Name]:[WHIP]], 10, FALSE),Rooke_Full_Seaosn[SO],0)</f>
        <v>880</v>
      </c>
      <c r="L555" s="5">
        <f>_xlfn.RANK.EQ(VLOOKUP($A555,Rooke_Full_Seaosn[[Name]:[WHIP]], 11, FALSE),Rooke_Full_Seaosn[K/9],0)</f>
        <v>1239</v>
      </c>
      <c r="M555" s="5">
        <f>_xlfn.RANK.EQ(VLOOKUP($A555,Rooke_Full_Seaosn[[Name]:[WHIP]], 12, FALSE),Rooke_Full_Seaosn[BB/9],1)</f>
        <v>361</v>
      </c>
      <c r="N555" s="11">
        <f>_xlfn.RANK.EQ(VLOOKUP($A555,Rooke_Full_Seaosn[[Name]:[WHIP]], 13, FALSE),Rooke_Full_Seaosn[HR/9],1)</f>
        <v>743</v>
      </c>
      <c r="O555" s="5">
        <f>_xlfn.RANK.EQ(VLOOKUP($A555,Rooke_Full_Seaosn[[Name]:[WHIP]], 14, FALSE),Rooke_Full_Seaosn[AVG],1)</f>
        <v>648</v>
      </c>
      <c r="P555" s="11">
        <f>_xlfn.RANK.EQ(VLOOKUP($A555,Rooke_Full_Seaosn[[Name]:[WHIP]], 15, FALSE),Rooke_Full_Seaosn[BABIP],1)</f>
        <v>433</v>
      </c>
      <c r="Q555" s="5">
        <f>_xlfn.RANK.EQ(VLOOKUP($A555,Rooke_Full_Seaosn[[Name]:[WHIP]], 16, FALSE),Rooke_Full_Seaosn[ERA],1)</f>
        <v>552</v>
      </c>
      <c r="R555" s="11">
        <f>_xlfn.RANK.EQ(VLOOKUP($A555,Rooke_Full_Seaosn[[Name]:[WHIP]], 17, FALSE),Rooke_Full_Seaosn[FIP],1)</f>
        <v>364</v>
      </c>
      <c r="S555" s="5">
        <f>_xlfn.RANK.EQ(VLOOKUP($A555,Rooke_Full_Seaosn[[Name]:[WHIP]], 18,FALSE),Rooke_Full_Seaosn[WAR],0)</f>
        <v>591</v>
      </c>
      <c r="T555" s="5">
        <f>_xlfn.RANK.EQ(VLOOKUP($A555,Rooke_Full_Seaosn[[Name]:[WHIP]], 19, FALSE),Rooke_Full_Seaosn[WAR/162],0)</f>
        <v>854</v>
      </c>
      <c r="U555" s="5">
        <f>_xlfn.RANK.EQ(VLOOKUP($A555,Rooke_Full_Seaosn[[Name]:[WHIP]], 20, FALSE),Rooke_Full_Seaosn[WHIP],1)</f>
        <v>367</v>
      </c>
      <c r="V5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523.20855763216639</v>
      </c>
    </row>
    <row r="556" spans="1:22" x14ac:dyDescent="0.45">
      <c r="A556" s="11" t="s">
        <v>633</v>
      </c>
      <c r="B556" s="11">
        <v>2015</v>
      </c>
      <c r="C556" s="11" t="str">
        <f>VLOOKUP(Table10[[#This Row],[Name]], Rooke_Full_Seaosn[[Name]:[Team]], 2, FALSE)</f>
        <v>SFG</v>
      </c>
      <c r="D556" s="11">
        <v>35</v>
      </c>
      <c r="E556" s="11">
        <v>30</v>
      </c>
      <c r="F556" s="12">
        <v>0.8571428571428571</v>
      </c>
      <c r="G556" s="5">
        <f>_xlfn.RANK.EQ(VLOOKUP($A556,Rooke_Full_Seaosn[[Name]:[WHIP]], 6, FALSE),Rooke_Full_Seaosn[W],0)</f>
        <v>174</v>
      </c>
      <c r="H556" s="5">
        <f>_xlfn.RANK.EQ(VLOOKUP($A556,Rooke_Full_Seaosn[[Name]:[WHIP]], 7, FALSE),Rooke_Full_Seaosn[L],1)</f>
        <v>1442</v>
      </c>
      <c r="I556" s="11">
        <f>_xlfn.RANK.EQ(VLOOKUP($A556,Rooke_Full_Seaosn[[Name]:[WHIP]], 8, FALSE),Rooke_Full_Seaosn[SV],0)</f>
        <v>225</v>
      </c>
      <c r="J556" s="11">
        <f>_xlfn.RANK.EQ(VLOOKUP($A556,Rooke_Full_Seaosn[[Name]:[WHIP]], 9, FALSE),Rooke_Full_Seaosn[IP],0)</f>
        <v>278</v>
      </c>
      <c r="K556" s="5">
        <f>_xlfn.RANK.EQ(VLOOKUP($A556,Rooke_Full_Seaosn[[Name]:[WHIP]], 10, FALSE),Rooke_Full_Seaosn[SO],0)</f>
        <v>104</v>
      </c>
      <c r="L556" s="5">
        <f>_xlfn.RANK.EQ(VLOOKUP($A556,Rooke_Full_Seaosn[[Name]:[WHIP]], 11, FALSE),Rooke_Full_Seaosn[K/9],0)</f>
        <v>365</v>
      </c>
      <c r="M556" s="5">
        <f>_xlfn.RANK.EQ(VLOOKUP($A556,Rooke_Full_Seaosn[[Name]:[WHIP]], 12, FALSE),Rooke_Full_Seaosn[BB/9],1)</f>
        <v>768</v>
      </c>
      <c r="N556" s="11">
        <f>_xlfn.RANK.EQ(VLOOKUP($A556,Rooke_Full_Seaosn[[Name]:[WHIP]], 13, FALSE),Rooke_Full_Seaosn[HR/9],1)</f>
        <v>769</v>
      </c>
      <c r="O556" s="5">
        <f>_xlfn.RANK.EQ(VLOOKUP($A556,Rooke_Full_Seaosn[[Name]:[WHIP]], 14, FALSE),Rooke_Full_Seaosn[AVG],1)</f>
        <v>716</v>
      </c>
      <c r="P556" s="11">
        <f>_xlfn.RANK.EQ(VLOOKUP($A556,Rooke_Full_Seaosn[[Name]:[WHIP]], 15, FALSE),Rooke_Full_Seaosn[BABIP],1)</f>
        <v>1164</v>
      </c>
      <c r="Q556" s="5">
        <f>_xlfn.RANK.EQ(VLOOKUP($A556,Rooke_Full_Seaosn[[Name]:[WHIP]], 16, FALSE),Rooke_Full_Seaosn[ERA],1)</f>
        <v>731</v>
      </c>
      <c r="R556" s="11">
        <f>_xlfn.RANK.EQ(VLOOKUP($A556,Rooke_Full_Seaosn[[Name]:[WHIP]], 17, FALSE),Rooke_Full_Seaosn[FIP],1)</f>
        <v>667</v>
      </c>
      <c r="S556" s="5">
        <f>_xlfn.RANK.EQ(VLOOKUP($A556,Rooke_Full_Seaosn[[Name]:[WHIP]], 18,FALSE),Rooke_Full_Seaosn[WAR],0)</f>
        <v>692</v>
      </c>
      <c r="T556" s="5">
        <f>_xlfn.RANK.EQ(VLOOKUP($A556,Rooke_Full_Seaosn[[Name]:[WHIP]], 19, FALSE),Rooke_Full_Seaosn[WAR/162],0)</f>
        <v>1046</v>
      </c>
      <c r="U556" s="5">
        <f>_xlfn.RANK.EQ(VLOOKUP($A556,Rooke_Full_Seaosn[[Name]:[WHIP]], 20, FALSE),Rooke_Full_Seaosn[WHIP],1)</f>
        <v>566</v>
      </c>
      <c r="V5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524.26233104325638</v>
      </c>
    </row>
    <row r="557" spans="1:22" x14ac:dyDescent="0.45">
      <c r="A557" s="11" t="s">
        <v>605</v>
      </c>
      <c r="B557" s="11">
        <v>2002</v>
      </c>
      <c r="C557" s="11" t="str">
        <f>VLOOKUP(Table10[[#This Row],[Name]], Rooke_Full_Seaosn[[Name]:[Team]], 2, FALSE)</f>
        <v>HOU</v>
      </c>
      <c r="D557" s="11">
        <v>16</v>
      </c>
      <c r="E557" s="11">
        <v>16</v>
      </c>
      <c r="F557" s="12">
        <v>1</v>
      </c>
      <c r="G557" s="5">
        <f>_xlfn.RANK.EQ(VLOOKUP($A557,Rooke_Full_Seaosn[[Name]:[WHIP]], 6, FALSE),Rooke_Full_Seaosn[W],0)</f>
        <v>610</v>
      </c>
      <c r="H557" s="5">
        <f>_xlfn.RANK.EQ(VLOOKUP($A557,Rooke_Full_Seaosn[[Name]:[WHIP]], 7, FALSE),Rooke_Full_Seaosn[L],1)</f>
        <v>492</v>
      </c>
      <c r="I557" s="11">
        <f>_xlfn.RANK.EQ(VLOOKUP($A557,Rooke_Full_Seaosn[[Name]:[WHIP]], 8, FALSE),Rooke_Full_Seaosn[SV],0)</f>
        <v>225</v>
      </c>
      <c r="J557" s="11">
        <f>_xlfn.RANK.EQ(VLOOKUP($A557,Rooke_Full_Seaosn[[Name]:[WHIP]], 9, FALSE),Rooke_Full_Seaosn[IP],0)</f>
        <v>770</v>
      </c>
      <c r="K557" s="5">
        <f>_xlfn.RANK.EQ(VLOOKUP($A557,Rooke_Full_Seaosn[[Name]:[WHIP]], 10, FALSE),Rooke_Full_Seaosn[SO],0)</f>
        <v>396</v>
      </c>
      <c r="L557" s="5">
        <f>_xlfn.RANK.EQ(VLOOKUP($A557,Rooke_Full_Seaosn[[Name]:[WHIP]], 11, FALSE),Rooke_Full_Seaosn[K/9],0)</f>
        <v>297</v>
      </c>
      <c r="M557" s="5">
        <f>_xlfn.RANK.EQ(VLOOKUP($A557,Rooke_Full_Seaosn[[Name]:[WHIP]], 12, FALSE),Rooke_Full_Seaosn[BB/9],1)</f>
        <v>1479</v>
      </c>
      <c r="N557" s="11">
        <f>_xlfn.RANK.EQ(VLOOKUP($A557,Rooke_Full_Seaosn[[Name]:[WHIP]], 13, FALSE),Rooke_Full_Seaosn[HR/9],1)</f>
        <v>782</v>
      </c>
      <c r="O557" s="5">
        <f>_xlfn.RANK.EQ(VLOOKUP($A557,Rooke_Full_Seaosn[[Name]:[WHIP]], 14, FALSE),Rooke_Full_Seaosn[AVG],1)</f>
        <v>706</v>
      </c>
      <c r="P557" s="11">
        <f>_xlfn.RANK.EQ(VLOOKUP($A557,Rooke_Full_Seaosn[[Name]:[WHIP]], 15, FALSE),Rooke_Full_Seaosn[BABIP],1)</f>
        <v>1210</v>
      </c>
      <c r="Q557" s="5">
        <f>_xlfn.RANK.EQ(VLOOKUP($A557,Rooke_Full_Seaosn[[Name]:[WHIP]], 16, FALSE),Rooke_Full_Seaosn[ERA],1)</f>
        <v>820</v>
      </c>
      <c r="R557" s="11">
        <f>_xlfn.RANK.EQ(VLOOKUP($A557,Rooke_Full_Seaosn[[Name]:[WHIP]], 17, FALSE),Rooke_Full_Seaosn[FIP],1)</f>
        <v>786</v>
      </c>
      <c r="S557" s="5">
        <f>_xlfn.RANK.EQ(VLOOKUP($A557,Rooke_Full_Seaosn[[Name]:[WHIP]], 18,FALSE),Rooke_Full_Seaosn[WAR],0)</f>
        <v>578</v>
      </c>
      <c r="T557" s="5">
        <f>_xlfn.RANK.EQ(VLOOKUP($A557,Rooke_Full_Seaosn[[Name]:[WHIP]], 19, FALSE),Rooke_Full_Seaosn[WAR/162],0)</f>
        <v>624</v>
      </c>
      <c r="U557" s="5">
        <f>_xlfn.RANK.EQ(VLOOKUP($A557,Rooke_Full_Seaosn[[Name]:[WHIP]], 20, FALSE),Rooke_Full_Seaosn[WHIP],1)</f>
        <v>1224</v>
      </c>
      <c r="V5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649.41559667161107</v>
      </c>
    </row>
    <row r="558" spans="1:22" x14ac:dyDescent="0.45">
      <c r="A558" s="11" t="s">
        <v>605</v>
      </c>
      <c r="B558" s="11">
        <v>2021</v>
      </c>
      <c r="C558" s="11" t="str">
        <f>VLOOKUP(Table10[[#This Row],[Name]], Rooke_Full_Seaosn[[Name]:[Team]], 2, FALSE)</f>
        <v>HOU</v>
      </c>
      <c r="D558" s="11">
        <v>13</v>
      </c>
      <c r="E558" s="11">
        <v>13</v>
      </c>
      <c r="F558" s="12">
        <v>1</v>
      </c>
      <c r="G558" s="5">
        <f>_xlfn.RANK.EQ(VLOOKUP($A558,Rooke_Full_Seaosn[[Name]:[WHIP]], 6, FALSE),Rooke_Full_Seaosn[W],0)</f>
        <v>610</v>
      </c>
      <c r="H558" s="5">
        <f>_xlfn.RANK.EQ(VLOOKUP($A558,Rooke_Full_Seaosn[[Name]:[WHIP]], 7, FALSE),Rooke_Full_Seaosn[L],1)</f>
        <v>492</v>
      </c>
      <c r="I558" s="11">
        <f>_xlfn.RANK.EQ(VLOOKUP($A558,Rooke_Full_Seaosn[[Name]:[WHIP]], 8, FALSE),Rooke_Full_Seaosn[SV],0)</f>
        <v>225</v>
      </c>
      <c r="J558" s="11">
        <f>_xlfn.RANK.EQ(VLOOKUP($A558,Rooke_Full_Seaosn[[Name]:[WHIP]], 9, FALSE),Rooke_Full_Seaosn[IP],0)</f>
        <v>770</v>
      </c>
      <c r="K558" s="5">
        <f>_xlfn.RANK.EQ(VLOOKUP($A558,Rooke_Full_Seaosn[[Name]:[WHIP]], 10, FALSE),Rooke_Full_Seaosn[SO],0)</f>
        <v>396</v>
      </c>
      <c r="L558" s="5">
        <f>_xlfn.RANK.EQ(VLOOKUP($A558,Rooke_Full_Seaosn[[Name]:[WHIP]], 11, FALSE),Rooke_Full_Seaosn[K/9],0)</f>
        <v>297</v>
      </c>
      <c r="M558" s="5">
        <f>_xlfn.RANK.EQ(VLOOKUP($A558,Rooke_Full_Seaosn[[Name]:[WHIP]], 12, FALSE),Rooke_Full_Seaosn[BB/9],1)</f>
        <v>1479</v>
      </c>
      <c r="N558" s="11">
        <f>_xlfn.RANK.EQ(VLOOKUP($A558,Rooke_Full_Seaosn[[Name]:[WHIP]], 13, FALSE),Rooke_Full_Seaosn[HR/9],1)</f>
        <v>782</v>
      </c>
      <c r="O558" s="5">
        <f>_xlfn.RANK.EQ(VLOOKUP($A558,Rooke_Full_Seaosn[[Name]:[WHIP]], 14, FALSE),Rooke_Full_Seaosn[AVG],1)</f>
        <v>706</v>
      </c>
      <c r="P558" s="11">
        <f>_xlfn.RANK.EQ(VLOOKUP($A558,Rooke_Full_Seaosn[[Name]:[WHIP]], 15, FALSE),Rooke_Full_Seaosn[BABIP],1)</f>
        <v>1210</v>
      </c>
      <c r="Q558" s="5">
        <f>_xlfn.RANK.EQ(VLOOKUP($A558,Rooke_Full_Seaosn[[Name]:[WHIP]], 16, FALSE),Rooke_Full_Seaosn[ERA],1)</f>
        <v>820</v>
      </c>
      <c r="R558" s="11">
        <f>_xlfn.RANK.EQ(VLOOKUP($A558,Rooke_Full_Seaosn[[Name]:[WHIP]], 17, FALSE),Rooke_Full_Seaosn[FIP],1)</f>
        <v>786</v>
      </c>
      <c r="S558" s="5">
        <f>_xlfn.RANK.EQ(VLOOKUP($A558,Rooke_Full_Seaosn[[Name]:[WHIP]], 18,FALSE),Rooke_Full_Seaosn[WAR],0)</f>
        <v>578</v>
      </c>
      <c r="T558" s="5">
        <f>_xlfn.RANK.EQ(VLOOKUP($A558,Rooke_Full_Seaosn[[Name]:[WHIP]], 19, FALSE),Rooke_Full_Seaosn[WAR/162],0)</f>
        <v>624</v>
      </c>
      <c r="U558" s="5">
        <f>_xlfn.RANK.EQ(VLOOKUP($A558,Rooke_Full_Seaosn[[Name]:[WHIP]], 20, FALSE),Rooke_Full_Seaosn[WHIP],1)</f>
        <v>1224</v>
      </c>
      <c r="V5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649.41559667161107</v>
      </c>
    </row>
    <row r="559" spans="1:22" x14ac:dyDescent="0.45">
      <c r="A559" s="11" t="s">
        <v>1441</v>
      </c>
      <c r="B559" s="11">
        <v>1977</v>
      </c>
      <c r="C559" s="11" t="str">
        <f>VLOOKUP(Table10[[#This Row],[Name]], Rooke_Full_Seaosn[[Name]:[Team]], 2, FALSE)</f>
        <v>MIL</v>
      </c>
      <c r="D559" s="11">
        <v>17</v>
      </c>
      <c r="E559" s="11">
        <v>12</v>
      </c>
      <c r="F559" s="12">
        <v>0.70588235294117652</v>
      </c>
      <c r="G559" s="5">
        <f>_xlfn.RANK.EQ(VLOOKUP($A559,Rooke_Full_Seaosn[[Name]:[WHIP]], 6, FALSE),Rooke_Full_Seaosn[W],0)</f>
        <v>610</v>
      </c>
      <c r="H559" s="5">
        <f>_xlfn.RANK.EQ(VLOOKUP($A559,Rooke_Full_Seaosn[[Name]:[WHIP]], 7, FALSE),Rooke_Full_Seaosn[L],1)</f>
        <v>1209</v>
      </c>
      <c r="I559" s="11">
        <f>_xlfn.RANK.EQ(VLOOKUP($A559,Rooke_Full_Seaosn[[Name]:[WHIP]], 8, FALSE),Rooke_Full_Seaosn[SV],0)</f>
        <v>225</v>
      </c>
      <c r="J559" s="11">
        <f>_xlfn.RANK.EQ(VLOOKUP($A559,Rooke_Full_Seaosn[[Name]:[WHIP]], 9, FALSE),Rooke_Full_Seaosn[IP],0)</f>
        <v>525</v>
      </c>
      <c r="K559" s="5">
        <f>_xlfn.RANK.EQ(VLOOKUP($A559,Rooke_Full_Seaosn[[Name]:[WHIP]], 10, FALSE),Rooke_Full_Seaosn[SO],0)</f>
        <v>917</v>
      </c>
      <c r="L559" s="5">
        <f>_xlfn.RANK.EQ(VLOOKUP($A559,Rooke_Full_Seaosn[[Name]:[WHIP]], 11, FALSE),Rooke_Full_Seaosn[K/9],0)</f>
        <v>1401</v>
      </c>
      <c r="M559" s="5">
        <f>_xlfn.RANK.EQ(VLOOKUP($A559,Rooke_Full_Seaosn[[Name]:[WHIP]], 12, FALSE),Rooke_Full_Seaosn[BB/9],1)</f>
        <v>130</v>
      </c>
      <c r="N559" s="11">
        <f>_xlfn.RANK.EQ(VLOOKUP($A559,Rooke_Full_Seaosn[[Name]:[WHIP]], 13, FALSE),Rooke_Full_Seaosn[HR/9],1)</f>
        <v>549</v>
      </c>
      <c r="O559" s="5">
        <f>_xlfn.RANK.EQ(VLOOKUP($A559,Rooke_Full_Seaosn[[Name]:[WHIP]], 14, FALSE),Rooke_Full_Seaosn[AVG],1)</f>
        <v>858</v>
      </c>
      <c r="P559" s="11">
        <f>_xlfn.RANK.EQ(VLOOKUP($A559,Rooke_Full_Seaosn[[Name]:[WHIP]], 15, FALSE),Rooke_Full_Seaosn[BABIP],1)</f>
        <v>604</v>
      </c>
      <c r="Q559" s="5">
        <f>_xlfn.RANK.EQ(VLOOKUP($A559,Rooke_Full_Seaosn[[Name]:[WHIP]], 16, FALSE),Rooke_Full_Seaosn[ERA],1)</f>
        <v>881</v>
      </c>
      <c r="R559" s="11">
        <f>_xlfn.RANK.EQ(VLOOKUP($A559,Rooke_Full_Seaosn[[Name]:[WHIP]], 17, FALSE),Rooke_Full_Seaosn[FIP],1)</f>
        <v>329</v>
      </c>
      <c r="S559" s="5">
        <f>_xlfn.RANK.EQ(VLOOKUP($A559,Rooke_Full_Seaosn[[Name]:[WHIP]], 18,FALSE),Rooke_Full_Seaosn[WAR],0)</f>
        <v>276</v>
      </c>
      <c r="T559" s="5">
        <f>_xlfn.RANK.EQ(VLOOKUP($A559,Rooke_Full_Seaosn[[Name]:[WHIP]], 19, FALSE),Rooke_Full_Seaosn[WAR/162],0)</f>
        <v>180</v>
      </c>
      <c r="U559" s="5">
        <f>_xlfn.RANK.EQ(VLOOKUP($A559,Rooke_Full_Seaosn[[Name]:[WHIP]], 20, FALSE),Rooke_Full_Seaosn[WHIP],1)</f>
        <v>343</v>
      </c>
      <c r="V5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524.86134166972852</v>
      </c>
    </row>
    <row r="560" spans="1:22" x14ac:dyDescent="0.45">
      <c r="A560" s="11" t="s">
        <v>902</v>
      </c>
      <c r="B560" s="11">
        <v>1940</v>
      </c>
      <c r="C560" s="11" t="str">
        <f>VLOOKUP(Table10[[#This Row],[Name]], Rooke_Full_Seaosn[[Name]:[Team]], 2, FALSE)</f>
        <v>CHC</v>
      </c>
      <c r="D560" s="11">
        <v>9</v>
      </c>
      <c r="E560" s="11">
        <v>9</v>
      </c>
      <c r="F560" s="12">
        <v>1</v>
      </c>
      <c r="G560" s="5">
        <f>_xlfn.RANK.EQ(VLOOKUP($A560,Rooke_Full_Seaosn[[Name]:[WHIP]], 6, FALSE),Rooke_Full_Seaosn[W],0)</f>
        <v>123</v>
      </c>
      <c r="H560" s="5">
        <f>_xlfn.RANK.EQ(VLOOKUP($A560,Rooke_Full_Seaosn[[Name]:[WHIP]], 7, FALSE),Rooke_Full_Seaosn[L],1)</f>
        <v>1209</v>
      </c>
      <c r="I560" s="11">
        <f>_xlfn.RANK.EQ(VLOOKUP($A560,Rooke_Full_Seaosn[[Name]:[WHIP]], 8, FALSE),Rooke_Full_Seaosn[SV],0)</f>
        <v>225</v>
      </c>
      <c r="J560" s="11">
        <f>_xlfn.RANK.EQ(VLOOKUP($A560,Rooke_Full_Seaosn[[Name]:[WHIP]], 9, FALSE),Rooke_Full_Seaosn[IP],0)</f>
        <v>316</v>
      </c>
      <c r="K560" s="5">
        <f>_xlfn.RANK.EQ(VLOOKUP($A560,Rooke_Full_Seaosn[[Name]:[WHIP]], 10, FALSE),Rooke_Full_Seaosn[SO],0)</f>
        <v>637</v>
      </c>
      <c r="L560" s="5">
        <f>_xlfn.RANK.EQ(VLOOKUP($A560,Rooke_Full_Seaosn[[Name]:[WHIP]], 11, FALSE),Rooke_Full_Seaosn[K/9],0)</f>
        <v>1356</v>
      </c>
      <c r="M560" s="5">
        <f>_xlfn.RANK.EQ(VLOOKUP($A560,Rooke_Full_Seaosn[[Name]:[WHIP]], 12, FALSE),Rooke_Full_Seaosn[BB/9],1)</f>
        <v>760</v>
      </c>
      <c r="N560" s="11">
        <f>_xlfn.RANK.EQ(VLOOKUP($A560,Rooke_Full_Seaosn[[Name]:[WHIP]], 13, FALSE),Rooke_Full_Seaosn[HR/9],1)</f>
        <v>101</v>
      </c>
      <c r="O560" s="5">
        <f>_xlfn.RANK.EQ(VLOOKUP($A560,Rooke_Full_Seaosn[[Name]:[WHIP]], 14, FALSE),Rooke_Full_Seaosn[AVG],1)</f>
        <v>813</v>
      </c>
      <c r="P560" s="11">
        <f>_xlfn.RANK.EQ(VLOOKUP($A560,Rooke_Full_Seaosn[[Name]:[WHIP]], 15, FALSE),Rooke_Full_Seaosn[BABIP],1)</f>
        <v>790</v>
      </c>
      <c r="Q560" s="5">
        <f>_xlfn.RANK.EQ(VLOOKUP($A560,Rooke_Full_Seaosn[[Name]:[WHIP]], 16, FALSE),Rooke_Full_Seaosn[ERA],1)</f>
        <v>196</v>
      </c>
      <c r="R560" s="11">
        <f>_xlfn.RANK.EQ(VLOOKUP($A560,Rooke_Full_Seaosn[[Name]:[WHIP]], 17, FALSE),Rooke_Full_Seaosn[FIP],1)</f>
        <v>293</v>
      </c>
      <c r="S560" s="5">
        <f>_xlfn.RANK.EQ(VLOOKUP($A560,Rooke_Full_Seaosn[[Name]:[WHIP]], 18,FALSE),Rooke_Full_Seaosn[WAR],0)</f>
        <v>232</v>
      </c>
      <c r="T560" s="5">
        <f>_xlfn.RANK.EQ(VLOOKUP($A560,Rooke_Full_Seaosn[[Name]:[WHIP]], 19, FALSE),Rooke_Full_Seaosn[WAR/162],0)</f>
        <v>606</v>
      </c>
      <c r="U560" s="5">
        <f>_xlfn.RANK.EQ(VLOOKUP($A560,Rooke_Full_Seaosn[[Name]:[WHIP]], 20, FALSE),Rooke_Full_Seaosn[WHIP],1)</f>
        <v>729</v>
      </c>
      <c r="V5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525.11918831452715</v>
      </c>
    </row>
    <row r="561" spans="1:22" x14ac:dyDescent="0.45">
      <c r="A561" s="11" t="s">
        <v>1582</v>
      </c>
      <c r="B561" s="11">
        <v>2002</v>
      </c>
      <c r="C561" s="11" t="str">
        <f>VLOOKUP(Table10[[#This Row],[Name]], Rooke_Full_Seaosn[[Name]:[Team]], 2, FALSE)</f>
        <v>COL</v>
      </c>
      <c r="D561" s="11">
        <v>13</v>
      </c>
      <c r="E561" s="11">
        <v>7</v>
      </c>
      <c r="F561" s="12">
        <v>0.53846153846153844</v>
      </c>
      <c r="G561" s="5">
        <f>_xlfn.RANK.EQ(VLOOKUP($A561,Rooke_Full_Seaosn[[Name]:[WHIP]], 6, FALSE),Rooke_Full_Seaosn[W],0)</f>
        <v>49</v>
      </c>
      <c r="H561" s="5">
        <f>_xlfn.RANK.EQ(VLOOKUP($A561,Rooke_Full_Seaosn[[Name]:[WHIP]], 7, FALSE),Rooke_Full_Seaosn[L],1)</f>
        <v>1060</v>
      </c>
      <c r="I561" s="11">
        <f>_xlfn.RANK.EQ(VLOOKUP($A561,Rooke_Full_Seaosn[[Name]:[WHIP]], 8, FALSE),Rooke_Full_Seaosn[SV],0)</f>
        <v>225</v>
      </c>
      <c r="J561" s="11">
        <f>_xlfn.RANK.EQ(VLOOKUP($A561,Rooke_Full_Seaosn[[Name]:[WHIP]], 9, FALSE),Rooke_Full_Seaosn[IP],0)</f>
        <v>238</v>
      </c>
      <c r="K561" s="5">
        <f>_xlfn.RANK.EQ(VLOOKUP($A561,Rooke_Full_Seaosn[[Name]:[WHIP]], 10, FALSE),Rooke_Full_Seaosn[SO],0)</f>
        <v>167</v>
      </c>
      <c r="L561" s="5">
        <f>_xlfn.RANK.EQ(VLOOKUP($A561,Rooke_Full_Seaosn[[Name]:[WHIP]], 11, FALSE),Rooke_Full_Seaosn[K/9],0)</f>
        <v>596</v>
      </c>
      <c r="M561" s="5">
        <f>_xlfn.RANK.EQ(VLOOKUP($A561,Rooke_Full_Seaosn[[Name]:[WHIP]], 12, FALSE),Rooke_Full_Seaosn[BB/9],1)</f>
        <v>875</v>
      </c>
      <c r="N561" s="11">
        <f>_xlfn.RANK.EQ(VLOOKUP($A561,Rooke_Full_Seaosn[[Name]:[WHIP]], 13, FALSE),Rooke_Full_Seaosn[HR/9],1)</f>
        <v>1310</v>
      </c>
      <c r="O561" s="5">
        <f>_xlfn.RANK.EQ(VLOOKUP($A561,Rooke_Full_Seaosn[[Name]:[WHIP]], 14, FALSE),Rooke_Full_Seaosn[AVG],1)</f>
        <v>1234</v>
      </c>
      <c r="P561" s="11">
        <f>_xlfn.RANK.EQ(VLOOKUP($A561,Rooke_Full_Seaosn[[Name]:[WHIP]], 15, FALSE),Rooke_Full_Seaosn[BABIP],1)</f>
        <v>1249</v>
      </c>
      <c r="Q561" s="5">
        <f>_xlfn.RANK.EQ(VLOOKUP($A561,Rooke_Full_Seaosn[[Name]:[WHIP]], 16, FALSE),Rooke_Full_Seaosn[ERA],1)</f>
        <v>1056</v>
      </c>
      <c r="R561" s="11">
        <f>_xlfn.RANK.EQ(VLOOKUP($A561,Rooke_Full_Seaosn[[Name]:[WHIP]], 17, FALSE),Rooke_Full_Seaosn[FIP],1)</f>
        <v>1169</v>
      </c>
      <c r="S561" s="5">
        <f>_xlfn.RANK.EQ(VLOOKUP($A561,Rooke_Full_Seaosn[[Name]:[WHIP]], 18,FALSE),Rooke_Full_Seaosn[WAR],0)</f>
        <v>353</v>
      </c>
      <c r="T561" s="5">
        <f>_xlfn.RANK.EQ(VLOOKUP($A561,Rooke_Full_Seaosn[[Name]:[WHIP]], 19, FALSE),Rooke_Full_Seaosn[WAR/162],0)</f>
        <v>728</v>
      </c>
      <c r="U561" s="5">
        <f>_xlfn.RANK.EQ(VLOOKUP($A561,Rooke_Full_Seaosn[[Name]:[WHIP]], 20, FALSE),Rooke_Full_Seaosn[WHIP],1)</f>
        <v>1074</v>
      </c>
      <c r="V5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526.18227861514401</v>
      </c>
    </row>
    <row r="562" spans="1:22" x14ac:dyDescent="0.45">
      <c r="A562" s="11" t="s">
        <v>924</v>
      </c>
      <c r="B562" s="11">
        <v>1983</v>
      </c>
      <c r="C562" s="11" t="str">
        <f>VLOOKUP(Table10[[#This Row],[Name]], Rooke_Full_Seaosn[[Name]:[Team]], 2, FALSE)</f>
        <v>CIN</v>
      </c>
      <c r="D562" s="11">
        <v>10</v>
      </c>
      <c r="E562" s="11">
        <v>10</v>
      </c>
      <c r="F562" s="12">
        <v>1</v>
      </c>
      <c r="G562" s="5">
        <f>_xlfn.RANK.EQ(VLOOKUP($A562,Rooke_Full_Seaosn[[Name]:[WHIP]], 6, FALSE),Rooke_Full_Seaosn[W],0)</f>
        <v>1054</v>
      </c>
      <c r="H562" s="5">
        <f>_xlfn.RANK.EQ(VLOOKUP($A562,Rooke_Full_Seaosn[[Name]:[WHIP]], 7, FALSE),Rooke_Full_Seaosn[L],1)</f>
        <v>492</v>
      </c>
      <c r="I562" s="11">
        <f>_xlfn.RANK.EQ(VLOOKUP($A562,Rooke_Full_Seaosn[[Name]:[WHIP]], 8, FALSE),Rooke_Full_Seaosn[SV],0)</f>
        <v>225</v>
      </c>
      <c r="J562" s="11">
        <f>_xlfn.RANK.EQ(VLOOKUP($A562,Rooke_Full_Seaosn[[Name]:[WHIP]], 9, FALSE),Rooke_Full_Seaosn[IP],0)</f>
        <v>1281</v>
      </c>
      <c r="K562" s="5">
        <f>_xlfn.RANK.EQ(VLOOKUP($A562,Rooke_Full_Seaosn[[Name]:[WHIP]], 10, FALSE),Rooke_Full_Seaosn[SO],0)</f>
        <v>1255</v>
      </c>
      <c r="L562" s="5">
        <f>_xlfn.RANK.EQ(VLOOKUP($A562,Rooke_Full_Seaosn[[Name]:[WHIP]], 11, FALSE),Rooke_Full_Seaosn[K/9],0)</f>
        <v>885</v>
      </c>
      <c r="M562" s="5">
        <f>_xlfn.RANK.EQ(VLOOKUP($A562,Rooke_Full_Seaosn[[Name]:[WHIP]], 12, FALSE),Rooke_Full_Seaosn[BB/9],1)</f>
        <v>539</v>
      </c>
      <c r="N562" s="11">
        <f>_xlfn.RANK.EQ(VLOOKUP($A562,Rooke_Full_Seaosn[[Name]:[WHIP]], 13, FALSE),Rooke_Full_Seaosn[HR/9],1)</f>
        <v>932</v>
      </c>
      <c r="O562" s="5">
        <f>_xlfn.RANK.EQ(VLOOKUP($A562,Rooke_Full_Seaosn[[Name]:[WHIP]], 14, FALSE),Rooke_Full_Seaosn[AVG],1)</f>
        <v>204</v>
      </c>
      <c r="P562" s="11">
        <f>_xlfn.RANK.EQ(VLOOKUP($A562,Rooke_Full_Seaosn[[Name]:[WHIP]], 15, FALSE),Rooke_Full_Seaosn[BABIP],1)</f>
        <v>106</v>
      </c>
      <c r="Q562" s="5">
        <f>_xlfn.RANK.EQ(VLOOKUP($A562,Rooke_Full_Seaosn[[Name]:[WHIP]], 16, FALSE),Rooke_Full_Seaosn[ERA],1)</f>
        <v>225</v>
      </c>
      <c r="R562" s="11">
        <f>_xlfn.RANK.EQ(VLOOKUP($A562,Rooke_Full_Seaosn[[Name]:[WHIP]], 17, FALSE),Rooke_Full_Seaosn[FIP],1)</f>
        <v>539</v>
      </c>
      <c r="S562" s="5">
        <f>_xlfn.RANK.EQ(VLOOKUP($A562,Rooke_Full_Seaosn[[Name]:[WHIP]], 18,FALSE),Rooke_Full_Seaosn[WAR],0)</f>
        <v>1059</v>
      </c>
      <c r="T562" s="5">
        <f>_xlfn.RANK.EQ(VLOOKUP($A562,Rooke_Full_Seaosn[[Name]:[WHIP]], 19, FALSE),Rooke_Full_Seaosn[WAR/162],0)</f>
        <v>587</v>
      </c>
      <c r="U562" s="5">
        <f>_xlfn.RANK.EQ(VLOOKUP($A562,Rooke_Full_Seaosn[[Name]:[WHIP]], 20, FALSE),Rooke_Full_Seaosn[WHIP],1)</f>
        <v>185</v>
      </c>
      <c r="V5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526.56258266110831</v>
      </c>
    </row>
    <row r="563" spans="1:22" x14ac:dyDescent="0.45">
      <c r="A563" s="11" t="s">
        <v>843</v>
      </c>
      <c r="B563" s="11">
        <v>1950</v>
      </c>
      <c r="C563" s="11" t="str">
        <f>VLOOKUP(Table10[[#This Row],[Name]], Rooke_Full_Seaosn[[Name]:[Team]], 2, FALSE)</f>
        <v>PHI</v>
      </c>
      <c r="D563" s="11">
        <v>12</v>
      </c>
      <c r="E563" s="11">
        <v>12</v>
      </c>
      <c r="F563" s="12">
        <v>1</v>
      </c>
      <c r="G563" s="5">
        <f>_xlfn.RANK.EQ(VLOOKUP($A563,Rooke_Full_Seaosn[[Name]:[WHIP]], 6, FALSE),Rooke_Full_Seaosn[W],0)</f>
        <v>503</v>
      </c>
      <c r="H563" s="5">
        <f>_xlfn.RANK.EQ(VLOOKUP($A563,Rooke_Full_Seaosn[[Name]:[WHIP]], 7, FALSE),Rooke_Full_Seaosn[L],1)</f>
        <v>695</v>
      </c>
      <c r="I563" s="11">
        <f>_xlfn.RANK.EQ(VLOOKUP($A563,Rooke_Full_Seaosn[[Name]:[WHIP]], 8, FALSE),Rooke_Full_Seaosn[SV],0)</f>
        <v>94</v>
      </c>
      <c r="J563" s="11">
        <f>_xlfn.RANK.EQ(VLOOKUP($A563,Rooke_Full_Seaosn[[Name]:[WHIP]], 9, FALSE),Rooke_Full_Seaosn[IP],0)</f>
        <v>507</v>
      </c>
      <c r="K563" s="5">
        <f>_xlfn.RANK.EQ(VLOOKUP($A563,Rooke_Full_Seaosn[[Name]:[WHIP]], 10, FALSE),Rooke_Full_Seaosn[SO],0)</f>
        <v>1025</v>
      </c>
      <c r="L563" s="5">
        <f>_xlfn.RANK.EQ(VLOOKUP($A563,Rooke_Full_Seaosn[[Name]:[WHIP]], 11, FALSE),Rooke_Full_Seaosn[K/9],0)</f>
        <v>1500</v>
      </c>
      <c r="M563" s="5">
        <f>_xlfn.RANK.EQ(VLOOKUP($A563,Rooke_Full_Seaosn[[Name]:[WHIP]], 12, FALSE),Rooke_Full_Seaosn[BB/9],1)</f>
        <v>975</v>
      </c>
      <c r="N563" s="11">
        <f>_xlfn.RANK.EQ(VLOOKUP($A563,Rooke_Full_Seaosn[[Name]:[WHIP]], 13, FALSE),Rooke_Full_Seaosn[HR/9],1)</f>
        <v>695</v>
      </c>
      <c r="O563" s="5">
        <f>_xlfn.RANK.EQ(VLOOKUP($A563,Rooke_Full_Seaosn[[Name]:[WHIP]], 14, FALSE),Rooke_Full_Seaosn[AVG],1)</f>
        <v>206</v>
      </c>
      <c r="P563" s="11">
        <f>_xlfn.RANK.EQ(VLOOKUP($A563,Rooke_Full_Seaosn[[Name]:[WHIP]], 15, FALSE),Rooke_Full_Seaosn[BABIP],1)</f>
        <v>46</v>
      </c>
      <c r="Q563" s="5">
        <f>_xlfn.RANK.EQ(VLOOKUP($A563,Rooke_Full_Seaosn[[Name]:[WHIP]], 16, FALSE),Rooke_Full_Seaosn[ERA],1)</f>
        <v>115</v>
      </c>
      <c r="R563" s="11">
        <f>_xlfn.RANK.EQ(VLOOKUP($A563,Rooke_Full_Seaosn[[Name]:[WHIP]], 17, FALSE),Rooke_Full_Seaosn[FIP],1)</f>
        <v>784</v>
      </c>
      <c r="S563" s="5">
        <f>_xlfn.RANK.EQ(VLOOKUP($A563,Rooke_Full_Seaosn[[Name]:[WHIP]], 18,FALSE),Rooke_Full_Seaosn[WAR],0)</f>
        <v>625</v>
      </c>
      <c r="T563" s="5">
        <f>_xlfn.RANK.EQ(VLOOKUP($A563,Rooke_Full_Seaosn[[Name]:[WHIP]], 19, FALSE),Rooke_Full_Seaosn[WAR/162],0)</f>
        <v>984</v>
      </c>
      <c r="U563" s="5">
        <f>_xlfn.RANK.EQ(VLOOKUP($A563,Rooke_Full_Seaosn[[Name]:[WHIP]], 20, FALSE),Rooke_Full_Seaosn[WHIP],1)</f>
        <v>219</v>
      </c>
      <c r="V5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527.62538506384908</v>
      </c>
    </row>
    <row r="564" spans="1:22" x14ac:dyDescent="0.45">
      <c r="A564" s="11" t="s">
        <v>1053</v>
      </c>
      <c r="B564" s="11">
        <v>1977</v>
      </c>
      <c r="C564" s="11" t="str">
        <f>VLOOKUP(Table10[[#This Row],[Name]], Rooke_Full_Seaosn[[Name]:[Team]], 2, FALSE)</f>
        <v>BOS</v>
      </c>
      <c r="D564" s="11">
        <v>15</v>
      </c>
      <c r="E564" s="11">
        <v>15</v>
      </c>
      <c r="F564" s="12">
        <v>1</v>
      </c>
      <c r="G564" s="5">
        <f>_xlfn.RANK.EQ(VLOOKUP($A564,Rooke_Full_Seaosn[[Name]:[WHIP]], 6, FALSE),Rooke_Full_Seaosn[W],0)</f>
        <v>735</v>
      </c>
      <c r="H564" s="5">
        <f>_xlfn.RANK.EQ(VLOOKUP($A564,Rooke_Full_Seaosn[[Name]:[WHIP]], 7, FALSE),Rooke_Full_Seaosn[L],1)</f>
        <v>298</v>
      </c>
      <c r="I564" s="11">
        <f>_xlfn.RANK.EQ(VLOOKUP($A564,Rooke_Full_Seaosn[[Name]:[WHIP]], 8, FALSE),Rooke_Full_Seaosn[SV],0)</f>
        <v>225</v>
      </c>
      <c r="J564" s="11">
        <f>_xlfn.RANK.EQ(VLOOKUP($A564,Rooke_Full_Seaosn[[Name]:[WHIP]], 9, FALSE),Rooke_Full_Seaosn[IP],0)</f>
        <v>1273</v>
      </c>
      <c r="K564" s="5">
        <f>_xlfn.RANK.EQ(VLOOKUP($A564,Rooke_Full_Seaosn[[Name]:[WHIP]], 10, FALSE),Rooke_Full_Seaosn[SO],0)</f>
        <v>1376</v>
      </c>
      <c r="L564" s="5">
        <f>_xlfn.RANK.EQ(VLOOKUP($A564,Rooke_Full_Seaosn[[Name]:[WHIP]], 11, FALSE),Rooke_Full_Seaosn[K/9],0)</f>
        <v>1121</v>
      </c>
      <c r="M564" s="5">
        <f>_xlfn.RANK.EQ(VLOOKUP($A564,Rooke_Full_Seaosn[[Name]:[WHIP]], 12, FALSE),Rooke_Full_Seaosn[BB/9],1)</f>
        <v>135</v>
      </c>
      <c r="N564" s="11">
        <f>_xlfn.RANK.EQ(VLOOKUP($A564,Rooke_Full_Seaosn[[Name]:[WHIP]], 13, FALSE),Rooke_Full_Seaosn[HR/9],1)</f>
        <v>394</v>
      </c>
      <c r="O564" s="5">
        <f>_xlfn.RANK.EQ(VLOOKUP($A564,Rooke_Full_Seaosn[[Name]:[WHIP]], 14, FALSE),Rooke_Full_Seaosn[AVG],1)</f>
        <v>1609</v>
      </c>
      <c r="P564" s="11">
        <f>_xlfn.RANK.EQ(VLOOKUP($A564,Rooke_Full_Seaosn[[Name]:[WHIP]], 15, FALSE),Rooke_Full_Seaosn[BABIP],1)</f>
        <v>1616</v>
      </c>
      <c r="Q564" s="5">
        <f>_xlfn.RANK.EQ(VLOOKUP($A564,Rooke_Full_Seaosn[[Name]:[WHIP]], 16, FALSE),Rooke_Full_Seaosn[ERA],1)</f>
        <v>393</v>
      </c>
      <c r="R564" s="11">
        <f>_xlfn.RANK.EQ(VLOOKUP($A564,Rooke_Full_Seaosn[[Name]:[WHIP]], 17, FALSE),Rooke_Full_Seaosn[FIP],1)</f>
        <v>138</v>
      </c>
      <c r="S564" s="5">
        <f>_xlfn.RANK.EQ(VLOOKUP($A564,Rooke_Full_Seaosn[[Name]:[WHIP]], 18,FALSE),Rooke_Full_Seaosn[WAR],0)</f>
        <v>528</v>
      </c>
      <c r="T564" s="5">
        <f>_xlfn.RANK.EQ(VLOOKUP($A564,Rooke_Full_Seaosn[[Name]:[WHIP]], 19, FALSE),Rooke_Full_Seaosn[WAR/162],0)</f>
        <v>99</v>
      </c>
      <c r="U564" s="5">
        <f>_xlfn.RANK.EQ(VLOOKUP($A564,Rooke_Full_Seaosn[[Name]:[WHIP]], 20, FALSE),Rooke_Full_Seaosn[WHIP],1)</f>
        <v>1118</v>
      </c>
      <c r="V5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528.04640875550581</v>
      </c>
    </row>
    <row r="565" spans="1:22" x14ac:dyDescent="0.45">
      <c r="A565" s="11" t="s">
        <v>1291</v>
      </c>
      <c r="B565" s="11">
        <v>1922</v>
      </c>
      <c r="C565" s="11" t="str">
        <f>VLOOKUP(Table10[[#This Row],[Name]], Rooke_Full_Seaosn[[Name]:[Team]], 2, FALSE)</f>
        <v>CIN</v>
      </c>
      <c r="D565" s="11">
        <v>10</v>
      </c>
      <c r="E565" s="11">
        <v>10</v>
      </c>
      <c r="F565" s="12">
        <v>1</v>
      </c>
      <c r="G565" s="5">
        <f>_xlfn.RANK.EQ(VLOOKUP($A565,Rooke_Full_Seaosn[[Name]:[WHIP]], 6, FALSE),Rooke_Full_Seaosn[W],0)</f>
        <v>49</v>
      </c>
      <c r="H565" s="5">
        <f>_xlfn.RANK.EQ(VLOOKUP($A565,Rooke_Full_Seaosn[[Name]:[WHIP]], 7, FALSE),Rooke_Full_Seaosn[L],1)</f>
        <v>1209</v>
      </c>
      <c r="I565" s="11">
        <f>_xlfn.RANK.EQ(VLOOKUP($A565,Rooke_Full_Seaosn[[Name]:[WHIP]], 8, FALSE),Rooke_Full_Seaosn[SV],0)</f>
        <v>94</v>
      </c>
      <c r="J565" s="11">
        <f>_xlfn.RANK.EQ(VLOOKUP($A565,Rooke_Full_Seaosn[[Name]:[WHIP]], 9, FALSE),Rooke_Full_Seaosn[IP],0)</f>
        <v>13</v>
      </c>
      <c r="K565" s="5">
        <f>_xlfn.RANK.EQ(VLOOKUP($A565,Rooke_Full_Seaosn[[Name]:[WHIP]], 10, FALSE),Rooke_Full_Seaosn[SO],0)</f>
        <v>1140</v>
      </c>
      <c r="L565" s="5">
        <f>_xlfn.RANK.EQ(VLOOKUP($A565,Rooke_Full_Seaosn[[Name]:[WHIP]], 11, FALSE),Rooke_Full_Seaosn[K/9],0)</f>
        <v>1694</v>
      </c>
      <c r="M565" s="5">
        <f>_xlfn.RANK.EQ(VLOOKUP($A565,Rooke_Full_Seaosn[[Name]:[WHIP]], 12, FALSE),Rooke_Full_Seaosn[BB/9],1)</f>
        <v>83</v>
      </c>
      <c r="N565" s="11">
        <f>_xlfn.RANK.EQ(VLOOKUP($A565,Rooke_Full_Seaosn[[Name]:[WHIP]], 13, FALSE),Rooke_Full_Seaosn[HR/9],1)</f>
        <v>287</v>
      </c>
      <c r="O565" s="5">
        <f>_xlfn.RANK.EQ(VLOOKUP($A565,Rooke_Full_Seaosn[[Name]:[WHIP]], 14, FALSE),Rooke_Full_Seaosn[AVG],1)</f>
        <v>1354</v>
      </c>
      <c r="P565" s="11">
        <f>_xlfn.RANK.EQ(VLOOKUP($A565,Rooke_Full_Seaosn[[Name]:[WHIP]], 15, FALSE),Rooke_Full_Seaosn[BABIP],1)</f>
        <v>883</v>
      </c>
      <c r="Q565" s="5">
        <f>_xlfn.RANK.EQ(VLOOKUP($A565,Rooke_Full_Seaosn[[Name]:[WHIP]], 16, FALSE),Rooke_Full_Seaosn[ERA],1)</f>
        <v>696</v>
      </c>
      <c r="R565" s="11">
        <f>_xlfn.RANK.EQ(VLOOKUP($A565,Rooke_Full_Seaosn[[Name]:[WHIP]], 17, FALSE),Rooke_Full_Seaosn[FIP],1)</f>
        <v>776</v>
      </c>
      <c r="S565" s="5">
        <f>_xlfn.RANK.EQ(VLOOKUP($A565,Rooke_Full_Seaosn[[Name]:[WHIP]], 18,FALSE),Rooke_Full_Seaosn[WAR],0)</f>
        <v>306</v>
      </c>
      <c r="T565" s="5">
        <f>_xlfn.RANK.EQ(VLOOKUP($A565,Rooke_Full_Seaosn[[Name]:[WHIP]], 19, FALSE),Rooke_Full_Seaosn[WAR/162],0)</f>
        <v>904</v>
      </c>
      <c r="U565" s="5">
        <f>_xlfn.RANK.EQ(VLOOKUP($A565,Rooke_Full_Seaosn[[Name]:[WHIP]], 20, FALSE),Rooke_Full_Seaosn[WHIP],1)</f>
        <v>710</v>
      </c>
      <c r="V5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530.26075277628968</v>
      </c>
    </row>
    <row r="566" spans="1:22" x14ac:dyDescent="0.45">
      <c r="A566" s="11" t="s">
        <v>1192</v>
      </c>
      <c r="B566" s="11">
        <v>1975</v>
      </c>
      <c r="C566" s="11" t="str">
        <f>VLOOKUP(Table10[[#This Row],[Name]], Rooke_Full_Seaosn[[Name]:[Team]], 2, FALSE)</f>
        <v>STL</v>
      </c>
      <c r="D566" s="11">
        <v>17</v>
      </c>
      <c r="E566" s="11">
        <v>12</v>
      </c>
      <c r="F566" s="12">
        <v>0.70588235294117652</v>
      </c>
      <c r="G566" s="5">
        <f>_xlfn.RANK.EQ(VLOOKUP($A566,Rooke_Full_Seaosn[[Name]:[WHIP]], 6, FALSE),Rooke_Full_Seaosn[W],0)</f>
        <v>889</v>
      </c>
      <c r="H566" s="5">
        <f>_xlfn.RANK.EQ(VLOOKUP($A566,Rooke_Full_Seaosn[[Name]:[WHIP]], 7, FALSE),Rooke_Full_Seaosn[L],1)</f>
        <v>492</v>
      </c>
      <c r="I566" s="11">
        <f>_xlfn.RANK.EQ(VLOOKUP($A566,Rooke_Full_Seaosn[[Name]:[WHIP]], 8, FALSE),Rooke_Full_Seaosn[SV],0)</f>
        <v>225</v>
      </c>
      <c r="J566" s="11">
        <f>_xlfn.RANK.EQ(VLOOKUP($A566,Rooke_Full_Seaosn[[Name]:[WHIP]], 9, FALSE),Rooke_Full_Seaosn[IP],0)</f>
        <v>1115</v>
      </c>
      <c r="K566" s="5">
        <f>_xlfn.RANK.EQ(VLOOKUP($A566,Rooke_Full_Seaosn[[Name]:[WHIP]], 10, FALSE),Rooke_Full_Seaosn[SO],0)</f>
        <v>880</v>
      </c>
      <c r="L566" s="5">
        <f>_xlfn.RANK.EQ(VLOOKUP($A566,Rooke_Full_Seaosn[[Name]:[WHIP]], 11, FALSE),Rooke_Full_Seaosn[K/9],0)</f>
        <v>531</v>
      </c>
      <c r="M566" s="5">
        <f>_xlfn.RANK.EQ(VLOOKUP($A566,Rooke_Full_Seaosn[[Name]:[WHIP]], 12, FALSE),Rooke_Full_Seaosn[BB/9],1)</f>
        <v>151</v>
      </c>
      <c r="N566" s="11">
        <f>_xlfn.RANK.EQ(VLOOKUP($A566,Rooke_Full_Seaosn[[Name]:[WHIP]], 13, FALSE),Rooke_Full_Seaosn[HR/9],1)</f>
        <v>899</v>
      </c>
      <c r="O566" s="5">
        <f>_xlfn.RANK.EQ(VLOOKUP($A566,Rooke_Full_Seaosn[[Name]:[WHIP]], 14, FALSE),Rooke_Full_Seaosn[AVG],1)</f>
        <v>899</v>
      </c>
      <c r="P566" s="11">
        <f>_xlfn.RANK.EQ(VLOOKUP($A566,Rooke_Full_Seaosn[[Name]:[WHIP]], 15, FALSE),Rooke_Full_Seaosn[BABIP],1)</f>
        <v>1072</v>
      </c>
      <c r="Q566" s="5">
        <f>_xlfn.RANK.EQ(VLOOKUP($A566,Rooke_Full_Seaosn[[Name]:[WHIP]], 16, FALSE),Rooke_Full_Seaosn[ERA],1)</f>
        <v>571</v>
      </c>
      <c r="R566" s="11">
        <f>_xlfn.RANK.EQ(VLOOKUP($A566,Rooke_Full_Seaosn[[Name]:[WHIP]], 17, FALSE),Rooke_Full_Seaosn[FIP],1)</f>
        <v>125</v>
      </c>
      <c r="S566" s="5">
        <f>_xlfn.RANK.EQ(VLOOKUP($A566,Rooke_Full_Seaosn[[Name]:[WHIP]], 18,FALSE),Rooke_Full_Seaosn[WAR],0)</f>
        <v>703</v>
      </c>
      <c r="T566" s="5">
        <f>_xlfn.RANK.EQ(VLOOKUP($A566,Rooke_Full_Seaosn[[Name]:[WHIP]], 19, FALSE),Rooke_Full_Seaosn[WAR/162],0)</f>
        <v>318</v>
      </c>
      <c r="U566" s="5">
        <f>_xlfn.RANK.EQ(VLOOKUP($A566,Rooke_Full_Seaosn[[Name]:[WHIP]], 20, FALSE),Rooke_Full_Seaosn[WHIP],1)</f>
        <v>502</v>
      </c>
      <c r="V5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530.8725829109859</v>
      </c>
    </row>
    <row r="567" spans="1:22" x14ac:dyDescent="0.45">
      <c r="A567" s="11" t="s">
        <v>1205</v>
      </c>
      <c r="B567" s="11">
        <v>1994</v>
      </c>
      <c r="C567" s="11" t="str">
        <f>VLOOKUP(Table10[[#This Row],[Name]], Rooke_Full_Seaosn[[Name]:[Team]], 2, FALSE)</f>
        <v>PIT</v>
      </c>
      <c r="D567" s="11">
        <v>11</v>
      </c>
      <c r="E567" s="11">
        <v>9</v>
      </c>
      <c r="F567" s="12">
        <v>0.81818181818181823</v>
      </c>
      <c r="G567" s="5">
        <f>_xlfn.RANK.EQ(VLOOKUP($A567,Rooke_Full_Seaosn[[Name]:[WHIP]], 6, FALSE),Rooke_Full_Seaosn[W],0)</f>
        <v>735</v>
      </c>
      <c r="H567" s="5">
        <f>_xlfn.RANK.EQ(VLOOKUP($A567,Rooke_Full_Seaosn[[Name]:[WHIP]], 7, FALSE),Rooke_Full_Seaosn[L],1)</f>
        <v>885</v>
      </c>
      <c r="I567" s="11">
        <f>_xlfn.RANK.EQ(VLOOKUP($A567,Rooke_Full_Seaosn[[Name]:[WHIP]], 8, FALSE),Rooke_Full_Seaosn[SV],0)</f>
        <v>225</v>
      </c>
      <c r="J567" s="11">
        <f>_xlfn.RANK.EQ(VLOOKUP($A567,Rooke_Full_Seaosn[[Name]:[WHIP]], 9, FALSE),Rooke_Full_Seaosn[IP],0)</f>
        <v>781</v>
      </c>
      <c r="K567" s="5">
        <f>_xlfn.RANK.EQ(VLOOKUP($A567,Rooke_Full_Seaosn[[Name]:[WHIP]], 10, FALSE),Rooke_Full_Seaosn[SO],0)</f>
        <v>637</v>
      </c>
      <c r="L567" s="5">
        <f>_xlfn.RANK.EQ(VLOOKUP($A567,Rooke_Full_Seaosn[[Name]:[WHIP]], 11, FALSE),Rooke_Full_Seaosn[K/9],0)</f>
        <v>688</v>
      </c>
      <c r="M567" s="5">
        <f>_xlfn.RANK.EQ(VLOOKUP($A567,Rooke_Full_Seaosn[[Name]:[WHIP]], 12, FALSE),Rooke_Full_Seaosn[BB/9],1)</f>
        <v>129</v>
      </c>
      <c r="N567" s="11">
        <f>_xlfn.RANK.EQ(VLOOKUP($A567,Rooke_Full_Seaosn[[Name]:[WHIP]], 13, FALSE),Rooke_Full_Seaosn[HR/9],1)</f>
        <v>1038</v>
      </c>
      <c r="O567" s="5">
        <f>_xlfn.RANK.EQ(VLOOKUP($A567,Rooke_Full_Seaosn[[Name]:[WHIP]], 14, FALSE),Rooke_Full_Seaosn[AVG],1)</f>
        <v>1073</v>
      </c>
      <c r="P567" s="11">
        <f>_xlfn.RANK.EQ(VLOOKUP($A567,Rooke_Full_Seaosn[[Name]:[WHIP]], 15, FALSE),Rooke_Full_Seaosn[BABIP],1)</f>
        <v>1108</v>
      </c>
      <c r="Q567" s="5">
        <f>_xlfn.RANK.EQ(VLOOKUP($A567,Rooke_Full_Seaosn[[Name]:[WHIP]], 16, FALSE),Rooke_Full_Seaosn[ERA],1)</f>
        <v>584</v>
      </c>
      <c r="R567" s="11">
        <f>_xlfn.RANK.EQ(VLOOKUP($A567,Rooke_Full_Seaosn[[Name]:[WHIP]], 17, FALSE),Rooke_Full_Seaosn[FIP],1)</f>
        <v>632</v>
      </c>
      <c r="S567" s="5">
        <f>_xlfn.RANK.EQ(VLOOKUP($A567,Rooke_Full_Seaosn[[Name]:[WHIP]], 18,FALSE),Rooke_Full_Seaosn[WAR],0)</f>
        <v>489</v>
      </c>
      <c r="T567" s="5">
        <f>_xlfn.RANK.EQ(VLOOKUP($A567,Rooke_Full_Seaosn[[Name]:[WHIP]], 19, FALSE),Rooke_Full_Seaosn[WAR/162],0)</f>
        <v>303</v>
      </c>
      <c r="U567" s="5">
        <f>_xlfn.RANK.EQ(VLOOKUP($A567,Rooke_Full_Seaosn[[Name]:[WHIP]], 20, FALSE),Rooke_Full_Seaosn[WHIP],1)</f>
        <v>526</v>
      </c>
      <c r="V5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531.41009361436102</v>
      </c>
    </row>
    <row r="568" spans="1:22" x14ac:dyDescent="0.45">
      <c r="A568" s="11" t="s">
        <v>1520</v>
      </c>
      <c r="B568" s="11">
        <v>1997</v>
      </c>
      <c r="C568" s="11" t="str">
        <f>VLOOKUP(Table10[[#This Row],[Name]], Rooke_Full_Seaosn[[Name]:[Team]], 2, FALSE)</f>
        <v>CLE</v>
      </c>
      <c r="D568" s="11">
        <v>6</v>
      </c>
      <c r="E568" s="11">
        <v>5</v>
      </c>
      <c r="F568" s="12">
        <v>0.83333333333333337</v>
      </c>
      <c r="G568" s="5">
        <f>_xlfn.RANK.EQ(VLOOKUP($A568,Rooke_Full_Seaosn[[Name]:[WHIP]], 6, FALSE),Rooke_Full_Seaosn[W],0)</f>
        <v>503</v>
      </c>
      <c r="H568" s="5">
        <f>_xlfn.RANK.EQ(VLOOKUP($A568,Rooke_Full_Seaosn[[Name]:[WHIP]], 7, FALSE),Rooke_Full_Seaosn[L],1)</f>
        <v>147</v>
      </c>
      <c r="I568" s="11">
        <f>_xlfn.RANK.EQ(VLOOKUP($A568,Rooke_Full_Seaosn[[Name]:[WHIP]], 8, FALSE),Rooke_Full_Seaosn[SV],0)</f>
        <v>225</v>
      </c>
      <c r="J568" s="11">
        <f>_xlfn.RANK.EQ(VLOOKUP($A568,Rooke_Full_Seaosn[[Name]:[WHIP]], 9, FALSE),Rooke_Full_Seaosn[IP],0)</f>
        <v>967</v>
      </c>
      <c r="K568" s="5">
        <f>_xlfn.RANK.EQ(VLOOKUP($A568,Rooke_Full_Seaosn[[Name]:[WHIP]], 10, FALSE),Rooke_Full_Seaosn[SO],0)</f>
        <v>788</v>
      </c>
      <c r="L568" s="5">
        <f>_xlfn.RANK.EQ(VLOOKUP($A568,Rooke_Full_Seaosn[[Name]:[WHIP]], 11, FALSE),Rooke_Full_Seaosn[K/9],0)</f>
        <v>567</v>
      </c>
      <c r="M568" s="5">
        <f>_xlfn.RANK.EQ(VLOOKUP($A568,Rooke_Full_Seaosn[[Name]:[WHIP]], 12, FALSE),Rooke_Full_Seaosn[BB/9],1)</f>
        <v>930</v>
      </c>
      <c r="N568" s="11">
        <f>_xlfn.RANK.EQ(VLOOKUP($A568,Rooke_Full_Seaosn[[Name]:[WHIP]], 13, FALSE),Rooke_Full_Seaosn[HR/9],1)</f>
        <v>888</v>
      </c>
      <c r="O568" s="5">
        <f>_xlfn.RANK.EQ(VLOOKUP($A568,Rooke_Full_Seaosn[[Name]:[WHIP]], 14, FALSE),Rooke_Full_Seaosn[AVG],1)</f>
        <v>332</v>
      </c>
      <c r="P568" s="11">
        <f>_xlfn.RANK.EQ(VLOOKUP($A568,Rooke_Full_Seaosn[[Name]:[WHIP]], 15, FALSE),Rooke_Full_Seaosn[BABIP],1)</f>
        <v>381</v>
      </c>
      <c r="Q568" s="5">
        <f>_xlfn.RANK.EQ(VLOOKUP($A568,Rooke_Full_Seaosn[[Name]:[WHIP]], 16, FALSE),Rooke_Full_Seaosn[ERA],1)</f>
        <v>980</v>
      </c>
      <c r="R568" s="11">
        <f>_xlfn.RANK.EQ(VLOOKUP($A568,Rooke_Full_Seaosn[[Name]:[WHIP]], 17, FALSE),Rooke_Full_Seaosn[FIP],1)</f>
        <v>917</v>
      </c>
      <c r="S568" s="5">
        <f>_xlfn.RANK.EQ(VLOOKUP($A568,Rooke_Full_Seaosn[[Name]:[WHIP]], 18,FALSE),Rooke_Full_Seaosn[WAR],0)</f>
        <v>708</v>
      </c>
      <c r="T568" s="5">
        <f>_xlfn.RANK.EQ(VLOOKUP($A568,Rooke_Full_Seaosn[[Name]:[WHIP]], 19, FALSE),Rooke_Full_Seaosn[WAR/162],0)</f>
        <v>517</v>
      </c>
      <c r="U568" s="5">
        <f>_xlfn.RANK.EQ(VLOOKUP($A568,Rooke_Full_Seaosn[[Name]:[WHIP]], 20, FALSE),Rooke_Full_Seaosn[WHIP],1)</f>
        <v>491</v>
      </c>
      <c r="V5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531.42832649694026</v>
      </c>
    </row>
    <row r="569" spans="1:22" x14ac:dyDescent="0.45">
      <c r="A569" s="11" t="s">
        <v>339</v>
      </c>
      <c r="B569" s="11">
        <v>2009</v>
      </c>
      <c r="C569" s="11" t="str">
        <f>VLOOKUP(Table10[[#This Row],[Name]], Rooke_Full_Seaosn[[Name]:[Team]], 2, FALSE)</f>
        <v>TOR</v>
      </c>
      <c r="D569" s="11">
        <v>23</v>
      </c>
      <c r="E569" s="11">
        <v>13</v>
      </c>
      <c r="F569" s="12">
        <v>0.56521739130434778</v>
      </c>
      <c r="G569" s="5">
        <f>_xlfn.RANK.EQ(VLOOKUP($A569,Rooke_Full_Seaosn[[Name]:[WHIP]], 6, FALSE),Rooke_Full_Seaosn[W],0)</f>
        <v>1465</v>
      </c>
      <c r="H569" s="5">
        <f>_xlfn.RANK.EQ(VLOOKUP($A569,Rooke_Full_Seaosn[[Name]:[WHIP]], 7, FALSE),Rooke_Full_Seaosn[L],1)</f>
        <v>298</v>
      </c>
      <c r="I569" s="11">
        <f>_xlfn.RANK.EQ(VLOOKUP($A569,Rooke_Full_Seaosn[[Name]:[WHIP]], 8, FALSE),Rooke_Full_Seaosn[SV],0)</f>
        <v>225</v>
      </c>
      <c r="J569" s="11">
        <f>_xlfn.RANK.EQ(VLOOKUP($A569,Rooke_Full_Seaosn[[Name]:[WHIP]], 9, FALSE),Rooke_Full_Seaosn[IP],0)</f>
        <v>1389</v>
      </c>
      <c r="K569" s="5">
        <f>_xlfn.RANK.EQ(VLOOKUP($A569,Rooke_Full_Seaosn[[Name]:[WHIP]], 10, FALSE),Rooke_Full_Seaosn[SO],0)</f>
        <v>824</v>
      </c>
      <c r="L569" s="5">
        <f>_xlfn.RANK.EQ(VLOOKUP($A569,Rooke_Full_Seaosn[[Name]:[WHIP]], 11, FALSE),Rooke_Full_Seaosn[K/9],0)</f>
        <v>123</v>
      </c>
      <c r="M569" s="5">
        <f>_xlfn.RANK.EQ(VLOOKUP($A569,Rooke_Full_Seaosn[[Name]:[WHIP]], 12, FALSE),Rooke_Full_Seaosn[BB/9],1)</f>
        <v>1363</v>
      </c>
      <c r="N569" s="11">
        <f>_xlfn.RANK.EQ(VLOOKUP($A569,Rooke_Full_Seaosn[[Name]:[WHIP]], 13, FALSE),Rooke_Full_Seaosn[HR/9],1)</f>
        <v>1074</v>
      </c>
      <c r="O569" s="5">
        <f>_xlfn.RANK.EQ(VLOOKUP($A569,Rooke_Full_Seaosn[[Name]:[WHIP]], 14, FALSE),Rooke_Full_Seaosn[AVG],1)</f>
        <v>181</v>
      </c>
      <c r="P569" s="11">
        <f>_xlfn.RANK.EQ(VLOOKUP($A569,Rooke_Full_Seaosn[[Name]:[WHIP]], 15, FALSE),Rooke_Full_Seaosn[BABIP],1)</f>
        <v>532</v>
      </c>
      <c r="Q569" s="5">
        <f>_xlfn.RANK.EQ(VLOOKUP($A569,Rooke_Full_Seaosn[[Name]:[WHIP]], 16, FALSE),Rooke_Full_Seaosn[ERA],1)</f>
        <v>543</v>
      </c>
      <c r="R569" s="11">
        <f>_xlfn.RANK.EQ(VLOOKUP($A569,Rooke_Full_Seaosn[[Name]:[WHIP]], 17, FALSE),Rooke_Full_Seaosn[FIP],1)</f>
        <v>773</v>
      </c>
      <c r="S569" s="5">
        <f>_xlfn.RANK.EQ(VLOOKUP($A569,Rooke_Full_Seaosn[[Name]:[WHIP]], 18,FALSE),Rooke_Full_Seaosn[WAR],0)</f>
        <v>973</v>
      </c>
      <c r="T569" s="5">
        <f>_xlfn.RANK.EQ(VLOOKUP($A569,Rooke_Full_Seaosn[[Name]:[WHIP]], 19, FALSE),Rooke_Full_Seaosn[WAR/162],0)</f>
        <v>532</v>
      </c>
      <c r="U569" s="5">
        <f>_xlfn.RANK.EQ(VLOOKUP($A569,Rooke_Full_Seaosn[[Name]:[WHIP]], 20, FALSE),Rooke_Full_Seaosn[WHIP],1)</f>
        <v>598</v>
      </c>
      <c r="V5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532.54782201987598</v>
      </c>
    </row>
    <row r="570" spans="1:22" x14ac:dyDescent="0.45">
      <c r="A570" s="11" t="s">
        <v>1273</v>
      </c>
      <c r="B570" s="11">
        <v>1936</v>
      </c>
      <c r="C570" s="11" t="str">
        <f>VLOOKUP(Table10[[#This Row],[Name]], Rooke_Full_Seaosn[[Name]:[Team]], 2, FALSE)</f>
        <v>PHA</v>
      </c>
      <c r="D570" s="11">
        <v>11</v>
      </c>
      <c r="E570" s="11">
        <v>10</v>
      </c>
      <c r="F570" s="12">
        <v>0.90909090909090906</v>
      </c>
      <c r="G570" s="5">
        <f>_xlfn.RANK.EQ(VLOOKUP($A570,Rooke_Full_Seaosn[[Name]:[WHIP]], 6, FALSE),Rooke_Full_Seaosn[W],0)</f>
        <v>65</v>
      </c>
      <c r="H570" s="5">
        <f>_xlfn.RANK.EQ(VLOOKUP($A570,Rooke_Full_Seaosn[[Name]:[WHIP]], 7, FALSE),Rooke_Full_Seaosn[L],1)</f>
        <v>1512</v>
      </c>
      <c r="I570" s="11">
        <f>_xlfn.RANK.EQ(VLOOKUP($A570,Rooke_Full_Seaosn[[Name]:[WHIP]], 8, FALSE),Rooke_Full_Seaosn[SV],0)</f>
        <v>21</v>
      </c>
      <c r="J570" s="11">
        <f>_xlfn.RANK.EQ(VLOOKUP($A570,Rooke_Full_Seaosn[[Name]:[WHIP]], 9, FALSE),Rooke_Full_Seaosn[IP],0)</f>
        <v>51</v>
      </c>
      <c r="K570" s="5">
        <f>_xlfn.RANK.EQ(VLOOKUP($A570,Rooke_Full_Seaosn[[Name]:[WHIP]], 10, FALSE),Rooke_Full_Seaosn[SO],0)</f>
        <v>496</v>
      </c>
      <c r="L570" s="5">
        <f>_xlfn.RANK.EQ(VLOOKUP($A570,Rooke_Full_Seaosn[[Name]:[WHIP]], 11, FALSE),Rooke_Full_Seaosn[K/9],0)</f>
        <v>1508</v>
      </c>
      <c r="M570" s="5">
        <f>_xlfn.RANK.EQ(VLOOKUP($A570,Rooke_Full_Seaosn[[Name]:[WHIP]], 12, FALSE),Rooke_Full_Seaosn[BB/9],1)</f>
        <v>512</v>
      </c>
      <c r="N570" s="11">
        <f>_xlfn.RANK.EQ(VLOOKUP($A570,Rooke_Full_Seaosn[[Name]:[WHIP]], 13, FALSE),Rooke_Full_Seaosn[HR/9],1)</f>
        <v>757</v>
      </c>
      <c r="O570" s="5">
        <f>_xlfn.RANK.EQ(VLOOKUP($A570,Rooke_Full_Seaosn[[Name]:[WHIP]], 14, FALSE),Rooke_Full_Seaosn[AVG],1)</f>
        <v>1134</v>
      </c>
      <c r="P570" s="11">
        <f>_xlfn.RANK.EQ(VLOOKUP($A570,Rooke_Full_Seaosn[[Name]:[WHIP]], 15, FALSE),Rooke_Full_Seaosn[BABIP],1)</f>
        <v>732</v>
      </c>
      <c r="Q570" s="5">
        <f>_xlfn.RANK.EQ(VLOOKUP($A570,Rooke_Full_Seaosn[[Name]:[WHIP]], 16, FALSE),Rooke_Full_Seaosn[ERA],1)</f>
        <v>674</v>
      </c>
      <c r="R570" s="11">
        <f>_xlfn.RANK.EQ(VLOOKUP($A570,Rooke_Full_Seaosn[[Name]:[WHIP]], 17, FALSE),Rooke_Full_Seaosn[FIP],1)</f>
        <v>1223</v>
      </c>
      <c r="S570" s="5">
        <f>_xlfn.RANK.EQ(VLOOKUP($A570,Rooke_Full_Seaosn[[Name]:[WHIP]], 18,FALSE),Rooke_Full_Seaosn[WAR],0)</f>
        <v>161</v>
      </c>
      <c r="T570" s="5">
        <f>_xlfn.RANK.EQ(VLOOKUP($A570,Rooke_Full_Seaosn[[Name]:[WHIP]], 19, FALSE),Rooke_Full_Seaosn[WAR/162],0)</f>
        <v>486</v>
      </c>
      <c r="U570" s="5">
        <f>_xlfn.RANK.EQ(VLOOKUP($A570,Rooke_Full_Seaosn[[Name]:[WHIP]], 20, FALSE),Rooke_Full_Seaosn[WHIP],1)</f>
        <v>820</v>
      </c>
      <c r="V5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532.8644012460054</v>
      </c>
    </row>
    <row r="571" spans="1:22" x14ac:dyDescent="0.45">
      <c r="A571" s="11" t="s">
        <v>1064</v>
      </c>
      <c r="B571" s="11">
        <v>2017</v>
      </c>
      <c r="C571" s="11" t="str">
        <f>VLOOKUP(Table10[[#This Row],[Name]], Rooke_Full_Seaosn[[Name]:[Team]], 2, FALSE)</f>
        <v>CIN</v>
      </c>
      <c r="D571" s="11">
        <v>9</v>
      </c>
      <c r="E571" s="11">
        <v>9</v>
      </c>
      <c r="F571" s="12">
        <v>1</v>
      </c>
      <c r="G571" s="5">
        <f>_xlfn.RANK.EQ(VLOOKUP($A571,Rooke_Full_Seaosn[[Name]:[WHIP]], 6, FALSE),Rooke_Full_Seaosn[W],0)</f>
        <v>889</v>
      </c>
      <c r="H571" s="5">
        <f>_xlfn.RANK.EQ(VLOOKUP($A571,Rooke_Full_Seaosn[[Name]:[WHIP]], 7, FALSE),Rooke_Full_Seaosn[L],1)</f>
        <v>298</v>
      </c>
      <c r="I571" s="11">
        <f>_xlfn.RANK.EQ(VLOOKUP($A571,Rooke_Full_Seaosn[[Name]:[WHIP]], 8, FALSE),Rooke_Full_Seaosn[SV],0)</f>
        <v>225</v>
      </c>
      <c r="J571" s="11">
        <f>_xlfn.RANK.EQ(VLOOKUP($A571,Rooke_Full_Seaosn[[Name]:[WHIP]], 9, FALSE),Rooke_Full_Seaosn[IP],0)</f>
        <v>1447</v>
      </c>
      <c r="K571" s="5">
        <f>_xlfn.RANK.EQ(VLOOKUP($A571,Rooke_Full_Seaosn[[Name]:[WHIP]], 10, FALSE),Rooke_Full_Seaosn[SO],0)</f>
        <v>898</v>
      </c>
      <c r="L571" s="5">
        <f>_xlfn.RANK.EQ(VLOOKUP($A571,Rooke_Full_Seaosn[[Name]:[WHIP]], 11, FALSE),Rooke_Full_Seaosn[K/9],0)</f>
        <v>131</v>
      </c>
      <c r="M571" s="5">
        <f>_xlfn.RANK.EQ(VLOOKUP($A571,Rooke_Full_Seaosn[[Name]:[WHIP]], 12, FALSE),Rooke_Full_Seaosn[BB/9],1)</f>
        <v>1630</v>
      </c>
      <c r="N571" s="11">
        <f>_xlfn.RANK.EQ(VLOOKUP($A571,Rooke_Full_Seaosn[[Name]:[WHIP]], 13, FALSE),Rooke_Full_Seaosn[HR/9],1)</f>
        <v>721</v>
      </c>
      <c r="O571" s="5">
        <f>_xlfn.RANK.EQ(VLOOKUP($A571,Rooke_Full_Seaosn[[Name]:[WHIP]], 14, FALSE),Rooke_Full_Seaosn[AVG],1)</f>
        <v>176</v>
      </c>
      <c r="P571" s="11">
        <f>_xlfn.RANK.EQ(VLOOKUP($A571,Rooke_Full_Seaosn[[Name]:[WHIP]], 15, FALSE),Rooke_Full_Seaosn[BABIP],1)</f>
        <v>667</v>
      </c>
      <c r="Q571" s="5">
        <f>_xlfn.RANK.EQ(VLOOKUP($A571,Rooke_Full_Seaosn[[Name]:[WHIP]], 16, FALSE),Rooke_Full_Seaosn[ERA],1)</f>
        <v>408</v>
      </c>
      <c r="R571" s="11">
        <f>_xlfn.RANK.EQ(VLOOKUP($A571,Rooke_Full_Seaosn[[Name]:[WHIP]], 17, FALSE),Rooke_Full_Seaosn[FIP],1)</f>
        <v>858</v>
      </c>
      <c r="S571" s="5">
        <f>_xlfn.RANK.EQ(VLOOKUP($A571,Rooke_Full_Seaosn[[Name]:[WHIP]], 18,FALSE),Rooke_Full_Seaosn[WAR],0)</f>
        <v>962</v>
      </c>
      <c r="T571" s="5">
        <f>_xlfn.RANK.EQ(VLOOKUP($A571,Rooke_Full_Seaosn[[Name]:[WHIP]], 19, FALSE),Rooke_Full_Seaosn[WAR/162],0)</f>
        <v>509</v>
      </c>
      <c r="U571" s="5">
        <f>_xlfn.RANK.EQ(VLOOKUP($A571,Rooke_Full_Seaosn[[Name]:[WHIP]], 20, FALSE),Rooke_Full_Seaosn[WHIP],1)</f>
        <v>1038</v>
      </c>
      <c r="V5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533.10361813109512</v>
      </c>
    </row>
    <row r="572" spans="1:22" x14ac:dyDescent="0.45">
      <c r="A572" s="11" t="s">
        <v>713</v>
      </c>
      <c r="B572" s="11">
        <v>1997</v>
      </c>
      <c r="C572" s="11" t="str">
        <f>VLOOKUP(Table10[[#This Row],[Name]], Rooke_Full_Seaosn[[Name]:[Team]], 2, FALSE)</f>
        <v>COL</v>
      </c>
      <c r="D572" s="11">
        <v>12</v>
      </c>
      <c r="E572" s="11">
        <v>8</v>
      </c>
      <c r="F572" s="12">
        <v>0.66666666666666663</v>
      </c>
      <c r="G572" s="5">
        <f>_xlfn.RANK.EQ(VLOOKUP($A572,Rooke_Full_Seaosn[[Name]:[WHIP]], 6, FALSE),Rooke_Full_Seaosn[W],0)</f>
        <v>610</v>
      </c>
      <c r="H572" s="5">
        <f>_xlfn.RANK.EQ(VLOOKUP($A572,Rooke_Full_Seaosn[[Name]:[WHIP]], 7, FALSE),Rooke_Full_Seaosn[L],1)</f>
        <v>1209</v>
      </c>
      <c r="I572" s="11">
        <f>_xlfn.RANK.EQ(VLOOKUP($A572,Rooke_Full_Seaosn[[Name]:[WHIP]], 8, FALSE),Rooke_Full_Seaosn[SV],0)</f>
        <v>225</v>
      </c>
      <c r="J572" s="11">
        <f>_xlfn.RANK.EQ(VLOOKUP($A572,Rooke_Full_Seaosn[[Name]:[WHIP]], 9, FALSE),Rooke_Full_Seaosn[IP],0)</f>
        <v>350</v>
      </c>
      <c r="K572" s="5">
        <f>_xlfn.RANK.EQ(VLOOKUP($A572,Rooke_Full_Seaosn[[Name]:[WHIP]], 10, FALSE),Rooke_Full_Seaosn[SO],0)</f>
        <v>287</v>
      </c>
      <c r="L572" s="5">
        <f>_xlfn.RANK.EQ(VLOOKUP($A572,Rooke_Full_Seaosn[[Name]:[WHIP]], 11, FALSE),Rooke_Full_Seaosn[K/9],0)</f>
        <v>726</v>
      </c>
      <c r="M572" s="5">
        <f>_xlfn.RANK.EQ(VLOOKUP($A572,Rooke_Full_Seaosn[[Name]:[WHIP]], 12, FALSE),Rooke_Full_Seaosn[BB/9],1)</f>
        <v>455</v>
      </c>
      <c r="N572" s="11">
        <f>_xlfn.RANK.EQ(VLOOKUP($A572,Rooke_Full_Seaosn[[Name]:[WHIP]], 13, FALSE),Rooke_Full_Seaosn[HR/9],1)</f>
        <v>772</v>
      </c>
      <c r="O572" s="5">
        <f>_xlfn.RANK.EQ(VLOOKUP($A572,Rooke_Full_Seaosn[[Name]:[WHIP]], 14, FALSE),Rooke_Full_Seaosn[AVG],1)</f>
        <v>1463</v>
      </c>
      <c r="P572" s="11">
        <f>_xlfn.RANK.EQ(VLOOKUP($A572,Rooke_Full_Seaosn[[Name]:[WHIP]], 15, FALSE),Rooke_Full_Seaosn[BABIP],1)</f>
        <v>1530</v>
      </c>
      <c r="Q572" s="5">
        <f>_xlfn.RANK.EQ(VLOOKUP($A572,Rooke_Full_Seaosn[[Name]:[WHIP]], 16, FALSE),Rooke_Full_Seaosn[ERA],1)</f>
        <v>1147</v>
      </c>
      <c r="R572" s="11">
        <f>_xlfn.RANK.EQ(VLOOKUP($A572,Rooke_Full_Seaosn[[Name]:[WHIP]], 17, FALSE),Rooke_Full_Seaosn[FIP],1)</f>
        <v>665</v>
      </c>
      <c r="S572" s="5">
        <f>_xlfn.RANK.EQ(VLOOKUP($A572,Rooke_Full_Seaosn[[Name]:[WHIP]], 18,FALSE),Rooke_Full_Seaosn[WAR],0)</f>
        <v>102</v>
      </c>
      <c r="T572" s="5">
        <f>_xlfn.RANK.EQ(VLOOKUP($A572,Rooke_Full_Seaosn[[Name]:[WHIP]], 19, FALSE),Rooke_Full_Seaosn[WAR/162],0)</f>
        <v>144</v>
      </c>
      <c r="U572" s="5">
        <f>_xlfn.RANK.EQ(VLOOKUP($A572,Rooke_Full_Seaosn[[Name]:[WHIP]], 20, FALSE),Rooke_Full_Seaosn[WHIP],1)</f>
        <v>1086</v>
      </c>
      <c r="V5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533.60344935133162</v>
      </c>
    </row>
    <row r="573" spans="1:22" x14ac:dyDescent="0.45">
      <c r="A573" s="11" t="s">
        <v>1118</v>
      </c>
      <c r="B573" s="11">
        <v>2006</v>
      </c>
      <c r="C573" s="11" t="str">
        <f>VLOOKUP(Table10[[#This Row],[Name]], Rooke_Full_Seaosn[[Name]:[Team]], 2, FALSE)</f>
        <v>CLE</v>
      </c>
      <c r="D573" s="11">
        <v>15</v>
      </c>
      <c r="E573" s="11">
        <v>15</v>
      </c>
      <c r="F573" s="12">
        <v>1</v>
      </c>
      <c r="G573" s="5">
        <f>_xlfn.RANK.EQ(VLOOKUP($A573,Rooke_Full_Seaosn[[Name]:[WHIP]], 6, FALSE),Rooke_Full_Seaosn[W],0)</f>
        <v>610</v>
      </c>
      <c r="H573" s="5">
        <f>_xlfn.RANK.EQ(VLOOKUP($A573,Rooke_Full_Seaosn[[Name]:[WHIP]], 7, FALSE),Rooke_Full_Seaosn[L],1)</f>
        <v>298</v>
      </c>
      <c r="I573" s="11">
        <f>_xlfn.RANK.EQ(VLOOKUP($A573,Rooke_Full_Seaosn[[Name]:[WHIP]], 8, FALSE),Rooke_Full_Seaosn[SV],0)</f>
        <v>225</v>
      </c>
      <c r="J573" s="11">
        <f>_xlfn.RANK.EQ(VLOOKUP($A573,Rooke_Full_Seaosn[[Name]:[WHIP]], 9, FALSE),Rooke_Full_Seaosn[IP],0)</f>
        <v>996</v>
      </c>
      <c r="K573" s="5">
        <f>_xlfn.RANK.EQ(VLOOKUP($A573,Rooke_Full_Seaosn[[Name]:[WHIP]], 10, FALSE),Rooke_Full_Seaosn[SO],0)</f>
        <v>1376</v>
      </c>
      <c r="L573" s="5">
        <f>_xlfn.RANK.EQ(VLOOKUP($A573,Rooke_Full_Seaosn[[Name]:[WHIP]], 11, FALSE),Rooke_Full_Seaosn[K/9],0)</f>
        <v>1400</v>
      </c>
      <c r="M573" s="5">
        <f>_xlfn.RANK.EQ(VLOOKUP($A573,Rooke_Full_Seaosn[[Name]:[WHIP]], 12, FALSE),Rooke_Full_Seaosn[BB/9],1)</f>
        <v>118</v>
      </c>
      <c r="N573" s="11">
        <f>_xlfn.RANK.EQ(VLOOKUP($A573,Rooke_Full_Seaosn[[Name]:[WHIP]], 13, FALSE),Rooke_Full_Seaosn[HR/9],1)</f>
        <v>1062</v>
      </c>
      <c r="O573" s="5">
        <f>_xlfn.RANK.EQ(VLOOKUP($A573,Rooke_Full_Seaosn[[Name]:[WHIP]], 14, FALSE),Rooke_Full_Seaosn[AVG],1)</f>
        <v>692</v>
      </c>
      <c r="P573" s="11">
        <f>_xlfn.RANK.EQ(VLOOKUP($A573,Rooke_Full_Seaosn[[Name]:[WHIP]], 15, FALSE),Rooke_Full_Seaosn[BABIP],1)</f>
        <v>289</v>
      </c>
      <c r="Q573" s="5">
        <f>_xlfn.RANK.EQ(VLOOKUP($A573,Rooke_Full_Seaosn[[Name]:[WHIP]], 16, FALSE),Rooke_Full_Seaosn[ERA],1)</f>
        <v>484</v>
      </c>
      <c r="R573" s="11">
        <f>_xlfn.RANK.EQ(VLOOKUP($A573,Rooke_Full_Seaosn[[Name]:[WHIP]], 17, FALSE),Rooke_Full_Seaosn[FIP],1)</f>
        <v>1098</v>
      </c>
      <c r="S573" s="5">
        <f>_xlfn.RANK.EQ(VLOOKUP($A573,Rooke_Full_Seaosn[[Name]:[WHIP]], 18,FALSE),Rooke_Full_Seaosn[WAR],0)</f>
        <v>912</v>
      </c>
      <c r="T573" s="5">
        <f>_xlfn.RANK.EQ(VLOOKUP($A573,Rooke_Full_Seaosn[[Name]:[WHIP]], 19, FALSE),Rooke_Full_Seaosn[WAR/162],0)</f>
        <v>694</v>
      </c>
      <c r="U573" s="5">
        <f>_xlfn.RANK.EQ(VLOOKUP($A573,Rooke_Full_Seaosn[[Name]:[WHIP]], 20, FALSE),Rooke_Full_Seaosn[WHIP],1)</f>
        <v>215</v>
      </c>
      <c r="V5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533.93929051754651</v>
      </c>
    </row>
    <row r="574" spans="1:22" x14ac:dyDescent="0.45">
      <c r="A574" s="11" t="s">
        <v>1466</v>
      </c>
      <c r="B574" s="11">
        <v>2006</v>
      </c>
      <c r="C574" s="11" t="str">
        <f>VLOOKUP(Table10[[#This Row],[Name]], Rooke_Full_Seaosn[[Name]:[Team]], 2, FALSE)</f>
        <v>CHC</v>
      </c>
      <c r="D574" s="11">
        <v>26</v>
      </c>
      <c r="E574" s="11">
        <v>23</v>
      </c>
      <c r="F574" s="12">
        <v>0.88461538461538458</v>
      </c>
      <c r="G574" s="5">
        <f>_xlfn.RANK.EQ(VLOOKUP($A574,Rooke_Full_Seaosn[[Name]:[WHIP]], 6, FALSE),Rooke_Full_Seaosn[W],0)</f>
        <v>889</v>
      </c>
      <c r="H574" s="5">
        <f>_xlfn.RANK.EQ(VLOOKUP($A574,Rooke_Full_Seaosn[[Name]:[WHIP]], 7, FALSE),Rooke_Full_Seaosn[L],1)</f>
        <v>885</v>
      </c>
      <c r="I574" s="11">
        <f>_xlfn.RANK.EQ(VLOOKUP($A574,Rooke_Full_Seaosn[[Name]:[WHIP]], 8, FALSE),Rooke_Full_Seaosn[SV],0)</f>
        <v>225</v>
      </c>
      <c r="J574" s="11">
        <f>_xlfn.RANK.EQ(VLOOKUP($A574,Rooke_Full_Seaosn[[Name]:[WHIP]], 9, FALSE),Rooke_Full_Seaosn[IP],0)</f>
        <v>896</v>
      </c>
      <c r="K574" s="5">
        <f>_xlfn.RANK.EQ(VLOOKUP($A574,Rooke_Full_Seaosn[[Name]:[WHIP]], 10, FALSE),Rooke_Full_Seaosn[SO],0)</f>
        <v>451</v>
      </c>
      <c r="L574" s="5">
        <f>_xlfn.RANK.EQ(VLOOKUP($A574,Rooke_Full_Seaosn[[Name]:[WHIP]], 11, FALSE),Rooke_Full_Seaosn[K/9],0)</f>
        <v>216</v>
      </c>
      <c r="M574" s="5">
        <f>_xlfn.RANK.EQ(VLOOKUP($A574,Rooke_Full_Seaosn[[Name]:[WHIP]], 12, FALSE),Rooke_Full_Seaosn[BB/9],1)</f>
        <v>1011</v>
      </c>
      <c r="N574" s="11">
        <f>_xlfn.RANK.EQ(VLOOKUP($A574,Rooke_Full_Seaosn[[Name]:[WHIP]], 13, FALSE),Rooke_Full_Seaosn[HR/9],1)</f>
        <v>1475</v>
      </c>
      <c r="O574" s="5">
        <f>_xlfn.RANK.EQ(VLOOKUP($A574,Rooke_Full_Seaosn[[Name]:[WHIP]], 14, FALSE),Rooke_Full_Seaosn[AVG],1)</f>
        <v>185</v>
      </c>
      <c r="P574" s="11">
        <f>_xlfn.RANK.EQ(VLOOKUP($A574,Rooke_Full_Seaosn[[Name]:[WHIP]], 15, FALSE),Rooke_Full_Seaosn[BABIP],1)</f>
        <v>168</v>
      </c>
      <c r="Q574" s="5">
        <f>_xlfn.RANK.EQ(VLOOKUP($A574,Rooke_Full_Seaosn[[Name]:[WHIP]], 16, FALSE),Rooke_Full_Seaosn[ERA],1)</f>
        <v>913</v>
      </c>
      <c r="R574" s="11">
        <f>_xlfn.RANK.EQ(VLOOKUP($A574,Rooke_Full_Seaosn[[Name]:[WHIP]], 17, FALSE),Rooke_Full_Seaosn[FIP],1)</f>
        <v>1225</v>
      </c>
      <c r="S574" s="5">
        <f>_xlfn.RANK.EQ(VLOOKUP($A574,Rooke_Full_Seaosn[[Name]:[WHIP]], 18,FALSE),Rooke_Full_Seaosn[WAR],0)</f>
        <v>729</v>
      </c>
      <c r="T574" s="5">
        <f>_xlfn.RANK.EQ(VLOOKUP($A574,Rooke_Full_Seaosn[[Name]:[WHIP]], 19, FALSE),Rooke_Full_Seaosn[WAR/162],0)</f>
        <v>542</v>
      </c>
      <c r="U574" s="5">
        <f>_xlfn.RANK.EQ(VLOOKUP($A574,Rooke_Full_Seaosn[[Name]:[WHIP]], 20, FALSE),Rooke_Full_Seaosn[WHIP],1)</f>
        <v>365</v>
      </c>
      <c r="V5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534.05854294981714</v>
      </c>
    </row>
    <row r="575" spans="1:22" x14ac:dyDescent="0.45">
      <c r="A575" s="11" t="s">
        <v>1564</v>
      </c>
      <c r="B575" s="11">
        <v>2023</v>
      </c>
      <c r="C575" s="11" t="str">
        <f>VLOOKUP(Table10[[#This Row],[Name]], Rooke_Full_Seaosn[[Name]:[Team]], 2, FALSE)</f>
        <v>CIN</v>
      </c>
      <c r="D575" s="11">
        <v>10</v>
      </c>
      <c r="E575" s="11">
        <v>10</v>
      </c>
      <c r="F575" s="12">
        <v>1</v>
      </c>
      <c r="G575" s="5">
        <f>_xlfn.RANK.EQ(VLOOKUP($A575,Rooke_Full_Seaosn[[Name]:[WHIP]], 6, FALSE),Rooke_Full_Seaosn[W],0)</f>
        <v>889</v>
      </c>
      <c r="H575" s="5">
        <f>_xlfn.RANK.EQ(VLOOKUP($A575,Rooke_Full_Seaosn[[Name]:[WHIP]], 7, FALSE),Rooke_Full_Seaosn[L],1)</f>
        <v>492</v>
      </c>
      <c r="I575" s="11">
        <f>_xlfn.RANK.EQ(VLOOKUP($A575,Rooke_Full_Seaosn[[Name]:[WHIP]], 8, FALSE),Rooke_Full_Seaosn[SV],0)</f>
        <v>225</v>
      </c>
      <c r="J575" s="11">
        <f>_xlfn.RANK.EQ(VLOOKUP($A575,Rooke_Full_Seaosn[[Name]:[WHIP]], 9, FALSE),Rooke_Full_Seaosn[IP],0)</f>
        <v>709</v>
      </c>
      <c r="K575" s="5">
        <f>_xlfn.RANK.EQ(VLOOKUP($A575,Rooke_Full_Seaosn[[Name]:[WHIP]], 10, FALSE),Rooke_Full_Seaosn[SO],0)</f>
        <v>345</v>
      </c>
      <c r="L575" s="5">
        <f>_xlfn.RANK.EQ(VLOOKUP($A575,Rooke_Full_Seaosn[[Name]:[WHIP]], 11, FALSE),Rooke_Full_Seaosn[K/9],0)</f>
        <v>294</v>
      </c>
      <c r="M575" s="5">
        <f>_xlfn.RANK.EQ(VLOOKUP($A575,Rooke_Full_Seaosn[[Name]:[WHIP]], 12, FALSE),Rooke_Full_Seaosn[BB/9],1)</f>
        <v>616</v>
      </c>
      <c r="N575" s="11">
        <f>_xlfn.RANK.EQ(VLOOKUP($A575,Rooke_Full_Seaosn[[Name]:[WHIP]], 13, FALSE),Rooke_Full_Seaosn[HR/9],1)</f>
        <v>1416</v>
      </c>
      <c r="O575" s="5">
        <f>_xlfn.RANK.EQ(VLOOKUP($A575,Rooke_Full_Seaosn[[Name]:[WHIP]], 14, FALSE),Rooke_Full_Seaosn[AVG],1)</f>
        <v>576</v>
      </c>
      <c r="P575" s="11">
        <f>_xlfn.RANK.EQ(VLOOKUP($A575,Rooke_Full_Seaosn[[Name]:[WHIP]], 15, FALSE),Rooke_Full_Seaosn[BABIP],1)</f>
        <v>724</v>
      </c>
      <c r="Q575" s="5">
        <f>_xlfn.RANK.EQ(VLOOKUP($A575,Rooke_Full_Seaosn[[Name]:[WHIP]], 16, FALSE),Rooke_Full_Seaosn[ERA],1)</f>
        <v>1036</v>
      </c>
      <c r="R575" s="11">
        <f>_xlfn.RANK.EQ(VLOOKUP($A575,Rooke_Full_Seaosn[[Name]:[WHIP]], 17, FALSE),Rooke_Full_Seaosn[FIP],1)</f>
        <v>1141</v>
      </c>
      <c r="S575" s="5">
        <f>_xlfn.RANK.EQ(VLOOKUP($A575,Rooke_Full_Seaosn[[Name]:[WHIP]], 18,FALSE),Rooke_Full_Seaosn[WAR],0)</f>
        <v>451</v>
      </c>
      <c r="T575" s="5">
        <f>_xlfn.RANK.EQ(VLOOKUP($A575,Rooke_Full_Seaosn[[Name]:[WHIP]], 19, FALSE),Rooke_Full_Seaosn[WAR/162],0)</f>
        <v>544</v>
      </c>
      <c r="U575" s="5">
        <f>_xlfn.RANK.EQ(VLOOKUP($A575,Rooke_Full_Seaosn[[Name]:[WHIP]], 20, FALSE),Rooke_Full_Seaosn[WHIP],1)</f>
        <v>483</v>
      </c>
      <c r="V5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535.3180425607402</v>
      </c>
    </row>
    <row r="576" spans="1:22" x14ac:dyDescent="0.45">
      <c r="A576" s="11" t="s">
        <v>1778</v>
      </c>
      <c r="B576" s="11">
        <v>2004</v>
      </c>
      <c r="C576" s="11" t="str">
        <f>VLOOKUP(Table10[[#This Row],[Name]], Rooke_Full_Seaosn[[Name]:[Team]], 2, FALSE)</f>
        <v>DET</v>
      </c>
      <c r="D576" s="11">
        <v>10</v>
      </c>
      <c r="E576" s="11">
        <v>10</v>
      </c>
      <c r="F576" s="12">
        <v>1</v>
      </c>
      <c r="G576" s="5">
        <f>_xlfn.RANK.EQ(VLOOKUP($A576,Rooke_Full_Seaosn[[Name]:[WHIP]], 6, FALSE),Rooke_Full_Seaosn[W],0)</f>
        <v>174</v>
      </c>
      <c r="H576" s="5">
        <f>_xlfn.RANK.EQ(VLOOKUP($A576,Rooke_Full_Seaosn[[Name]:[WHIP]], 7, FALSE),Rooke_Full_Seaosn[L],1)</f>
        <v>1341</v>
      </c>
      <c r="I576" s="11">
        <f>_xlfn.RANK.EQ(VLOOKUP($A576,Rooke_Full_Seaosn[[Name]:[WHIP]], 8, FALSE),Rooke_Full_Seaosn[SV],0)</f>
        <v>225</v>
      </c>
      <c r="J576" s="11">
        <f>_xlfn.RANK.EQ(VLOOKUP($A576,Rooke_Full_Seaosn[[Name]:[WHIP]], 9, FALSE),Rooke_Full_Seaosn[IP],0)</f>
        <v>203</v>
      </c>
      <c r="K576" s="5">
        <f>_xlfn.RANK.EQ(VLOOKUP($A576,Rooke_Full_Seaosn[[Name]:[WHIP]], 10, FALSE),Rooke_Full_Seaosn[SO],0)</f>
        <v>83</v>
      </c>
      <c r="L576" s="5">
        <f>_xlfn.RANK.EQ(VLOOKUP($A576,Rooke_Full_Seaosn[[Name]:[WHIP]], 11, FALSE),Rooke_Full_Seaosn[K/9],0)</f>
        <v>417</v>
      </c>
      <c r="M576" s="5">
        <f>_xlfn.RANK.EQ(VLOOKUP($A576,Rooke_Full_Seaosn[[Name]:[WHIP]], 12, FALSE),Rooke_Full_Seaosn[BB/9],1)</f>
        <v>523</v>
      </c>
      <c r="N576" s="11">
        <f>_xlfn.RANK.EQ(VLOOKUP($A576,Rooke_Full_Seaosn[[Name]:[WHIP]], 13, FALSE),Rooke_Full_Seaosn[HR/9],1)</f>
        <v>1432</v>
      </c>
      <c r="O576" s="5">
        <f>_xlfn.RANK.EQ(VLOOKUP($A576,Rooke_Full_Seaosn[[Name]:[WHIP]], 14, FALSE),Rooke_Full_Seaosn[AVG],1)</f>
        <v>1166</v>
      </c>
      <c r="P576" s="11">
        <f>_xlfn.RANK.EQ(VLOOKUP($A576,Rooke_Full_Seaosn[[Name]:[WHIP]], 15, FALSE),Rooke_Full_Seaosn[BABIP],1)</f>
        <v>1222</v>
      </c>
      <c r="Q576" s="5">
        <f>_xlfn.RANK.EQ(VLOOKUP($A576,Rooke_Full_Seaosn[[Name]:[WHIP]], 16, FALSE),Rooke_Full_Seaosn[ERA],1)</f>
        <v>1301</v>
      </c>
      <c r="R576" s="11">
        <f>_xlfn.RANK.EQ(VLOOKUP($A576,Rooke_Full_Seaosn[[Name]:[WHIP]], 17, FALSE),Rooke_Full_Seaosn[FIP],1)</f>
        <v>1109</v>
      </c>
      <c r="S576" s="5">
        <f>_xlfn.RANK.EQ(VLOOKUP($A576,Rooke_Full_Seaosn[[Name]:[WHIP]], 18,FALSE),Rooke_Full_Seaosn[WAR],0)</f>
        <v>419</v>
      </c>
      <c r="T576" s="5">
        <f>_xlfn.RANK.EQ(VLOOKUP($A576,Rooke_Full_Seaosn[[Name]:[WHIP]], 19, FALSE),Rooke_Full_Seaosn[WAR/162],0)</f>
        <v>808</v>
      </c>
      <c r="U576" s="5">
        <f>_xlfn.RANK.EQ(VLOOKUP($A576,Rooke_Full_Seaosn[[Name]:[WHIP]], 20, FALSE),Rooke_Full_Seaosn[WHIP],1)</f>
        <v>891</v>
      </c>
      <c r="V5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535.32469682255737</v>
      </c>
    </row>
    <row r="577" spans="1:22" x14ac:dyDescent="0.45">
      <c r="A577" s="11" t="s">
        <v>312</v>
      </c>
      <c r="B577" s="11">
        <v>2014</v>
      </c>
      <c r="C577" s="11" t="str">
        <f>VLOOKUP(Table10[[#This Row],[Name]], Rooke_Full_Seaosn[[Name]:[Team]], 2, FALSE)</f>
        <v>SEA</v>
      </c>
      <c r="D577" s="11">
        <v>15</v>
      </c>
      <c r="E577" s="11">
        <v>15</v>
      </c>
      <c r="F577" s="12">
        <v>1</v>
      </c>
      <c r="G577" s="5">
        <f>_xlfn.RANK.EQ(VLOOKUP($A577,Rooke_Full_Seaosn[[Name]:[WHIP]], 6, FALSE),Rooke_Full_Seaosn[W],0)</f>
        <v>320</v>
      </c>
      <c r="H577" s="5">
        <f>_xlfn.RANK.EQ(VLOOKUP($A577,Rooke_Full_Seaosn[[Name]:[WHIP]], 7, FALSE),Rooke_Full_Seaosn[L],1)</f>
        <v>1512</v>
      </c>
      <c r="I577" s="11">
        <f>_xlfn.RANK.EQ(VLOOKUP($A577,Rooke_Full_Seaosn[[Name]:[WHIP]], 8, FALSE),Rooke_Full_Seaosn[SV],0)</f>
        <v>225</v>
      </c>
      <c r="J577" s="11">
        <f>_xlfn.RANK.EQ(VLOOKUP($A577,Rooke_Full_Seaosn[[Name]:[WHIP]], 9, FALSE),Rooke_Full_Seaosn[IP],0)</f>
        <v>371</v>
      </c>
      <c r="K577" s="5">
        <f>_xlfn.RANK.EQ(VLOOKUP($A577,Rooke_Full_Seaosn[[Name]:[WHIP]], 10, FALSE),Rooke_Full_Seaosn[SO],0)</f>
        <v>93</v>
      </c>
      <c r="L577" s="5">
        <f>_xlfn.RANK.EQ(VLOOKUP($A577,Rooke_Full_Seaosn[[Name]:[WHIP]], 11, FALSE),Rooke_Full_Seaosn[K/9],0)</f>
        <v>235</v>
      </c>
      <c r="M577" s="5">
        <f>_xlfn.RANK.EQ(VLOOKUP($A577,Rooke_Full_Seaosn[[Name]:[WHIP]], 12, FALSE),Rooke_Full_Seaosn[BB/9],1)</f>
        <v>957</v>
      </c>
      <c r="N577" s="11">
        <f>_xlfn.RANK.EQ(VLOOKUP($A577,Rooke_Full_Seaosn[[Name]:[WHIP]], 13, FALSE),Rooke_Full_Seaosn[HR/9],1)</f>
        <v>860</v>
      </c>
      <c r="O577" s="5">
        <f>_xlfn.RANK.EQ(VLOOKUP($A577,Rooke_Full_Seaosn[[Name]:[WHIP]], 14, FALSE),Rooke_Full_Seaosn[AVG],1)</f>
        <v>525</v>
      </c>
      <c r="P577" s="11">
        <f>_xlfn.RANK.EQ(VLOOKUP($A577,Rooke_Full_Seaosn[[Name]:[WHIP]], 15, FALSE),Rooke_Full_Seaosn[BABIP],1)</f>
        <v>1065</v>
      </c>
      <c r="Q577" s="5">
        <f>_xlfn.RANK.EQ(VLOOKUP($A577,Rooke_Full_Seaosn[[Name]:[WHIP]], 16, FALSE),Rooke_Full_Seaosn[ERA],1)</f>
        <v>669</v>
      </c>
      <c r="R577" s="11">
        <f>_xlfn.RANK.EQ(VLOOKUP($A577,Rooke_Full_Seaosn[[Name]:[WHIP]], 17, FALSE),Rooke_Full_Seaosn[FIP],1)</f>
        <v>677</v>
      </c>
      <c r="S577" s="5">
        <f>_xlfn.RANK.EQ(VLOOKUP($A577,Rooke_Full_Seaosn[[Name]:[WHIP]], 18,FALSE),Rooke_Full_Seaosn[WAR],0)</f>
        <v>830</v>
      </c>
      <c r="T577" s="5">
        <f>_xlfn.RANK.EQ(VLOOKUP($A577,Rooke_Full_Seaosn[[Name]:[WHIP]], 19, FALSE),Rooke_Full_Seaosn[WAR/162],0)</f>
        <v>1148</v>
      </c>
      <c r="U577" s="5">
        <f>_xlfn.RANK.EQ(VLOOKUP($A577,Rooke_Full_Seaosn[[Name]:[WHIP]], 20, FALSE),Rooke_Full_Seaosn[WHIP],1)</f>
        <v>571</v>
      </c>
      <c r="V5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535.35344634207434</v>
      </c>
    </row>
    <row r="578" spans="1:22" x14ac:dyDescent="0.45">
      <c r="A578" s="11" t="s">
        <v>1337</v>
      </c>
      <c r="B578" s="11">
        <v>1984</v>
      </c>
      <c r="C578" s="11" t="str">
        <f>VLOOKUP(Table10[[#This Row],[Name]], Rooke_Full_Seaosn[[Name]:[Team]], 2, FALSE)</f>
        <v>BOS</v>
      </c>
      <c r="D578" s="11">
        <v>6</v>
      </c>
      <c r="E578" s="11">
        <v>6</v>
      </c>
      <c r="F578" s="12">
        <v>1</v>
      </c>
      <c r="G578" s="5">
        <f>_xlfn.RANK.EQ(VLOOKUP($A578,Rooke_Full_Seaosn[[Name]:[WHIP]], 6, FALSE),Rooke_Full_Seaosn[W],0)</f>
        <v>244</v>
      </c>
      <c r="H578" s="5">
        <f>_xlfn.RANK.EQ(VLOOKUP($A578,Rooke_Full_Seaosn[[Name]:[WHIP]], 7, FALSE),Rooke_Full_Seaosn[L],1)</f>
        <v>695</v>
      </c>
      <c r="I578" s="11">
        <f>_xlfn.RANK.EQ(VLOOKUP($A578,Rooke_Full_Seaosn[[Name]:[WHIP]], 8, FALSE),Rooke_Full_Seaosn[SV],0)</f>
        <v>225</v>
      </c>
      <c r="J578" s="11">
        <f>_xlfn.RANK.EQ(VLOOKUP($A578,Rooke_Full_Seaosn[[Name]:[WHIP]], 9, FALSE),Rooke_Full_Seaosn[IP],0)</f>
        <v>362</v>
      </c>
      <c r="K578" s="5">
        <f>_xlfn.RANK.EQ(VLOOKUP($A578,Rooke_Full_Seaosn[[Name]:[WHIP]], 10, FALSE),Rooke_Full_Seaosn[SO],0)</f>
        <v>540</v>
      </c>
      <c r="L578" s="5">
        <f>_xlfn.RANK.EQ(VLOOKUP($A578,Rooke_Full_Seaosn[[Name]:[WHIP]], 11, FALSE),Rooke_Full_Seaosn[K/9],0)</f>
        <v>1204</v>
      </c>
      <c r="M578" s="5">
        <f>_xlfn.RANK.EQ(VLOOKUP($A578,Rooke_Full_Seaosn[[Name]:[WHIP]], 12, FALSE),Rooke_Full_Seaosn[BB/9],1)</f>
        <v>286</v>
      </c>
      <c r="N578" s="11">
        <f>_xlfn.RANK.EQ(VLOOKUP($A578,Rooke_Full_Seaosn[[Name]:[WHIP]], 13, FALSE),Rooke_Full_Seaosn[HR/9],1)</f>
        <v>849</v>
      </c>
      <c r="O578" s="5">
        <f>_xlfn.RANK.EQ(VLOOKUP($A578,Rooke_Full_Seaosn[[Name]:[WHIP]], 14, FALSE),Rooke_Full_Seaosn[AVG],1)</f>
        <v>749</v>
      </c>
      <c r="P578" s="11">
        <f>_xlfn.RANK.EQ(VLOOKUP($A578,Rooke_Full_Seaosn[[Name]:[WHIP]], 15, FALSE),Rooke_Full_Seaosn[BABIP],1)</f>
        <v>496</v>
      </c>
      <c r="Q578" s="5">
        <f>_xlfn.RANK.EQ(VLOOKUP($A578,Rooke_Full_Seaosn[[Name]:[WHIP]], 16, FALSE),Rooke_Full_Seaosn[ERA],1)</f>
        <v>753</v>
      </c>
      <c r="R578" s="11">
        <f>_xlfn.RANK.EQ(VLOOKUP($A578,Rooke_Full_Seaosn[[Name]:[WHIP]], 17, FALSE),Rooke_Full_Seaosn[FIP],1)</f>
        <v>676</v>
      </c>
      <c r="S578" s="5">
        <f>_xlfn.RANK.EQ(VLOOKUP($A578,Rooke_Full_Seaosn[[Name]:[WHIP]], 18,FALSE),Rooke_Full_Seaosn[WAR],0)</f>
        <v>427</v>
      </c>
      <c r="T578" s="5">
        <f>_xlfn.RANK.EQ(VLOOKUP($A578,Rooke_Full_Seaosn[[Name]:[WHIP]], 19, FALSE),Rooke_Full_Seaosn[WAR/162],0)</f>
        <v>557</v>
      </c>
      <c r="U578" s="5">
        <f>_xlfn.RANK.EQ(VLOOKUP($A578,Rooke_Full_Seaosn[[Name]:[WHIP]], 20, FALSE),Rooke_Full_Seaosn[WHIP],1)</f>
        <v>468</v>
      </c>
      <c r="V5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536.60740661107798</v>
      </c>
    </row>
    <row r="579" spans="1:22" x14ac:dyDescent="0.45">
      <c r="A579" s="11" t="s">
        <v>1041</v>
      </c>
      <c r="B579" s="11">
        <v>1985</v>
      </c>
      <c r="C579" s="11" t="str">
        <f>VLOOKUP(Table10[[#This Row],[Name]], Rooke_Full_Seaosn[[Name]:[Team]], 2, FALSE)</f>
        <v>NYM</v>
      </c>
      <c r="D579" s="11">
        <v>34</v>
      </c>
      <c r="E579" s="11">
        <v>22</v>
      </c>
      <c r="F579" s="12">
        <v>0.6470588235294118</v>
      </c>
      <c r="G579" s="5">
        <f>_xlfn.RANK.EQ(VLOOKUP($A579,Rooke_Full_Seaosn[[Name]:[WHIP]], 6, FALSE),Rooke_Full_Seaosn[W],0)</f>
        <v>401</v>
      </c>
      <c r="H579" s="5">
        <f>_xlfn.RANK.EQ(VLOOKUP($A579,Rooke_Full_Seaosn[[Name]:[WHIP]], 7, FALSE),Rooke_Full_Seaosn[L],1)</f>
        <v>885</v>
      </c>
      <c r="I579" s="11">
        <f>_xlfn.RANK.EQ(VLOOKUP($A579,Rooke_Full_Seaosn[[Name]:[WHIP]], 8, FALSE),Rooke_Full_Seaosn[SV],0)</f>
        <v>225</v>
      </c>
      <c r="J579" s="11">
        <f>_xlfn.RANK.EQ(VLOOKUP($A579,Rooke_Full_Seaosn[[Name]:[WHIP]], 9, FALSE),Rooke_Full_Seaosn[IP],0)</f>
        <v>693</v>
      </c>
      <c r="K579" s="5">
        <f>_xlfn.RANK.EQ(VLOOKUP($A579,Rooke_Full_Seaosn[[Name]:[WHIP]], 10, FALSE),Rooke_Full_Seaosn[SO],0)</f>
        <v>673</v>
      </c>
      <c r="L579" s="5">
        <f>_xlfn.RANK.EQ(VLOOKUP($A579,Rooke_Full_Seaosn[[Name]:[WHIP]], 11, FALSE),Rooke_Full_Seaosn[K/9],0)</f>
        <v>891</v>
      </c>
      <c r="M579" s="5">
        <f>_xlfn.RANK.EQ(VLOOKUP($A579,Rooke_Full_Seaosn[[Name]:[WHIP]], 12, FALSE),Rooke_Full_Seaosn[BB/9],1)</f>
        <v>392</v>
      </c>
      <c r="N579" s="11">
        <f>_xlfn.RANK.EQ(VLOOKUP($A579,Rooke_Full_Seaosn[[Name]:[WHIP]], 13, FALSE),Rooke_Full_Seaosn[HR/9],1)</f>
        <v>509</v>
      </c>
      <c r="O579" s="5">
        <f>_xlfn.RANK.EQ(VLOOKUP($A579,Rooke_Full_Seaosn[[Name]:[WHIP]], 14, FALSE),Rooke_Full_Seaosn[AVG],1)</f>
        <v>823</v>
      </c>
      <c r="P579" s="11">
        <f>_xlfn.RANK.EQ(VLOOKUP($A579,Rooke_Full_Seaosn[[Name]:[WHIP]], 15, FALSE),Rooke_Full_Seaosn[BABIP],1)</f>
        <v>939</v>
      </c>
      <c r="Q579" s="5">
        <f>_xlfn.RANK.EQ(VLOOKUP($A579,Rooke_Full_Seaosn[[Name]:[WHIP]], 16, FALSE),Rooke_Full_Seaosn[ERA],1)</f>
        <v>378</v>
      </c>
      <c r="R579" s="11">
        <f>_xlfn.RANK.EQ(VLOOKUP($A579,Rooke_Full_Seaosn[[Name]:[WHIP]], 17, FALSE),Rooke_Full_Seaosn[FIP],1)</f>
        <v>187</v>
      </c>
      <c r="S579" s="5">
        <f>_xlfn.RANK.EQ(VLOOKUP($A579,Rooke_Full_Seaosn[[Name]:[WHIP]], 18,FALSE),Rooke_Full_Seaosn[WAR],0)</f>
        <v>448</v>
      </c>
      <c r="T579" s="5">
        <f>_xlfn.RANK.EQ(VLOOKUP($A579,Rooke_Full_Seaosn[[Name]:[WHIP]], 19, FALSE),Rooke_Full_Seaosn[WAR/162],0)</f>
        <v>347</v>
      </c>
      <c r="U579" s="5">
        <f>_xlfn.RANK.EQ(VLOOKUP($A579,Rooke_Full_Seaosn[[Name]:[WHIP]], 20, FALSE),Rooke_Full_Seaosn[WHIP],1)</f>
        <v>492</v>
      </c>
      <c r="V5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536.75125743401838</v>
      </c>
    </row>
    <row r="580" spans="1:22" x14ac:dyDescent="0.45">
      <c r="A580" s="11" t="s">
        <v>256</v>
      </c>
      <c r="B580" s="11">
        <v>2014</v>
      </c>
      <c r="C580" s="11" t="str">
        <f>VLOOKUP(Table10[[#This Row],[Name]], Rooke_Full_Seaosn[[Name]:[Team]], 2, FALSE)</f>
        <v>NYY</v>
      </c>
      <c r="D580" s="11">
        <v>26</v>
      </c>
      <c r="E580" s="11">
        <v>26</v>
      </c>
      <c r="F580" s="12">
        <v>1</v>
      </c>
      <c r="G580" s="5">
        <f>_xlfn.RANK.EQ(VLOOKUP($A580,Rooke_Full_Seaosn[[Name]:[WHIP]], 6, FALSE),Rooke_Full_Seaosn[W],0)</f>
        <v>889</v>
      </c>
      <c r="H580" s="5">
        <f>_xlfn.RANK.EQ(VLOOKUP($A580,Rooke_Full_Seaosn[[Name]:[WHIP]], 7, FALSE),Rooke_Full_Seaosn[L],1)</f>
        <v>298</v>
      </c>
      <c r="I580" s="11">
        <f>_xlfn.RANK.EQ(VLOOKUP($A580,Rooke_Full_Seaosn[[Name]:[WHIP]], 8, FALSE),Rooke_Full_Seaosn[SV],0)</f>
        <v>225</v>
      </c>
      <c r="J580" s="11">
        <f>_xlfn.RANK.EQ(VLOOKUP($A580,Rooke_Full_Seaosn[[Name]:[WHIP]], 9, FALSE),Rooke_Full_Seaosn[IP],0)</f>
        <v>1138</v>
      </c>
      <c r="K580" s="5">
        <f>_xlfn.RANK.EQ(VLOOKUP($A580,Rooke_Full_Seaosn[[Name]:[WHIP]], 10, FALSE),Rooke_Full_Seaosn[SO],0)</f>
        <v>516</v>
      </c>
      <c r="L580" s="5">
        <f>_xlfn.RANK.EQ(VLOOKUP($A580,Rooke_Full_Seaosn[[Name]:[WHIP]], 11, FALSE),Rooke_Full_Seaosn[K/9],0)</f>
        <v>94</v>
      </c>
      <c r="M580" s="5">
        <f>_xlfn.RANK.EQ(VLOOKUP($A580,Rooke_Full_Seaosn[[Name]:[WHIP]], 12, FALSE),Rooke_Full_Seaosn[BB/9],1)</f>
        <v>601</v>
      </c>
      <c r="N580" s="11">
        <f>_xlfn.RANK.EQ(VLOOKUP($A580,Rooke_Full_Seaosn[[Name]:[WHIP]], 13, FALSE),Rooke_Full_Seaosn[HR/9],1)</f>
        <v>924</v>
      </c>
      <c r="O580" s="5">
        <f>_xlfn.RANK.EQ(VLOOKUP($A580,Rooke_Full_Seaosn[[Name]:[WHIP]], 14, FALSE),Rooke_Full_Seaosn[AVG],1)</f>
        <v>966</v>
      </c>
      <c r="P580" s="11">
        <f>_xlfn.RANK.EQ(VLOOKUP($A580,Rooke_Full_Seaosn[[Name]:[WHIP]], 15, FALSE),Rooke_Full_Seaosn[BABIP],1)</f>
        <v>1563</v>
      </c>
      <c r="Q580" s="5">
        <f>_xlfn.RANK.EQ(VLOOKUP($A580,Rooke_Full_Seaosn[[Name]:[WHIP]], 16, FALSE),Rooke_Full_Seaosn[ERA],1)</f>
        <v>630</v>
      </c>
      <c r="R580" s="11">
        <f>_xlfn.RANK.EQ(VLOOKUP($A580,Rooke_Full_Seaosn[[Name]:[WHIP]], 17, FALSE),Rooke_Full_Seaosn[FIP],1)</f>
        <v>359</v>
      </c>
      <c r="S580" s="5">
        <f>_xlfn.RANK.EQ(VLOOKUP($A580,Rooke_Full_Seaosn[[Name]:[WHIP]], 18,FALSE),Rooke_Full_Seaosn[WAR],0)</f>
        <v>869</v>
      </c>
      <c r="T580" s="5">
        <f>_xlfn.RANK.EQ(VLOOKUP($A580,Rooke_Full_Seaosn[[Name]:[WHIP]], 19, FALSE),Rooke_Full_Seaosn[WAR/162],0)</f>
        <v>634</v>
      </c>
      <c r="U580" s="5">
        <f>_xlfn.RANK.EQ(VLOOKUP($A580,Rooke_Full_Seaosn[[Name]:[WHIP]], 20, FALSE),Rooke_Full_Seaosn[WHIP],1)</f>
        <v>774</v>
      </c>
      <c r="V5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537.2714612006431</v>
      </c>
    </row>
    <row r="581" spans="1:22" x14ac:dyDescent="0.45">
      <c r="A581" s="11" t="s">
        <v>1420</v>
      </c>
      <c r="B581" s="11">
        <v>1953</v>
      </c>
      <c r="C581" s="11" t="str">
        <f>VLOOKUP(Table10[[#This Row],[Name]], Rooke_Full_Seaosn[[Name]:[Team]], 2, FALSE)</f>
        <v>SLB</v>
      </c>
      <c r="D581" s="11">
        <v>25</v>
      </c>
      <c r="E581" s="11">
        <v>25</v>
      </c>
      <c r="F581" s="12">
        <v>1</v>
      </c>
      <c r="G581" s="5">
        <f>_xlfn.RANK.EQ(VLOOKUP($A581,Rooke_Full_Seaosn[[Name]:[WHIP]], 6, FALSE),Rooke_Full_Seaosn[W],0)</f>
        <v>610</v>
      </c>
      <c r="H581" s="5">
        <f>_xlfn.RANK.EQ(VLOOKUP($A581,Rooke_Full_Seaosn[[Name]:[WHIP]], 7, FALSE),Rooke_Full_Seaosn[L],1)</f>
        <v>1512</v>
      </c>
      <c r="I581" s="11">
        <f>_xlfn.RANK.EQ(VLOOKUP($A581,Rooke_Full_Seaosn[[Name]:[WHIP]], 8, FALSE),Rooke_Full_Seaosn[SV],0)</f>
        <v>44</v>
      </c>
      <c r="J581" s="11">
        <f>_xlfn.RANK.EQ(VLOOKUP($A581,Rooke_Full_Seaosn[[Name]:[WHIP]], 9, FALSE),Rooke_Full_Seaosn[IP],0)</f>
        <v>190</v>
      </c>
      <c r="K581" s="5">
        <f>_xlfn.RANK.EQ(VLOOKUP($A581,Rooke_Full_Seaosn[[Name]:[WHIP]], 10, FALSE),Rooke_Full_Seaosn[SO],0)</f>
        <v>364</v>
      </c>
      <c r="L581" s="5">
        <f>_xlfn.RANK.EQ(VLOOKUP($A581,Rooke_Full_Seaosn[[Name]:[WHIP]], 11, FALSE),Rooke_Full_Seaosn[K/9],0)</f>
        <v>1143</v>
      </c>
      <c r="M581" s="5">
        <f>_xlfn.RANK.EQ(VLOOKUP($A581,Rooke_Full_Seaosn[[Name]:[WHIP]], 12, FALSE),Rooke_Full_Seaosn[BB/9],1)</f>
        <v>604</v>
      </c>
      <c r="N581" s="11">
        <f>_xlfn.RANK.EQ(VLOOKUP($A581,Rooke_Full_Seaosn[[Name]:[WHIP]], 13, FALSE),Rooke_Full_Seaosn[HR/9],1)</f>
        <v>374</v>
      </c>
      <c r="O581" s="5">
        <f>_xlfn.RANK.EQ(VLOOKUP($A581,Rooke_Full_Seaosn[[Name]:[WHIP]], 14, FALSE),Rooke_Full_Seaosn[AVG],1)</f>
        <v>1009</v>
      </c>
      <c r="P581" s="11">
        <f>_xlfn.RANK.EQ(VLOOKUP($A581,Rooke_Full_Seaosn[[Name]:[WHIP]], 15, FALSE),Rooke_Full_Seaosn[BABIP],1)</f>
        <v>1001</v>
      </c>
      <c r="Q581" s="5">
        <f>_xlfn.RANK.EQ(VLOOKUP($A581,Rooke_Full_Seaosn[[Name]:[WHIP]], 16, FALSE),Rooke_Full_Seaosn[ERA],1)</f>
        <v>855</v>
      </c>
      <c r="R581" s="11">
        <f>_xlfn.RANK.EQ(VLOOKUP($A581,Rooke_Full_Seaosn[[Name]:[WHIP]], 17, FALSE),Rooke_Full_Seaosn[FIP],1)</f>
        <v>213</v>
      </c>
      <c r="S581" s="5">
        <f>_xlfn.RANK.EQ(VLOOKUP($A581,Rooke_Full_Seaosn[[Name]:[WHIP]], 18,FALSE),Rooke_Full_Seaosn[WAR],0)</f>
        <v>45</v>
      </c>
      <c r="T581" s="5">
        <f>_xlfn.RANK.EQ(VLOOKUP($A581,Rooke_Full_Seaosn[[Name]:[WHIP]], 19, FALSE),Rooke_Full_Seaosn[WAR/162],0)</f>
        <v>278</v>
      </c>
      <c r="U581" s="5">
        <f>_xlfn.RANK.EQ(VLOOKUP($A581,Rooke_Full_Seaosn[[Name]:[WHIP]], 20, FALSE),Rooke_Full_Seaosn[WHIP],1)</f>
        <v>802</v>
      </c>
      <c r="V5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537.32310259903431</v>
      </c>
    </row>
    <row r="582" spans="1:22" x14ac:dyDescent="0.45">
      <c r="A582" s="11" t="s">
        <v>919</v>
      </c>
      <c r="B582" s="11">
        <v>1962</v>
      </c>
      <c r="C582" s="11" t="str">
        <f>VLOOKUP(Table10[[#This Row],[Name]], Rooke_Full_Seaosn[[Name]:[Team]], 2, FALSE)</f>
        <v>MIL</v>
      </c>
      <c r="D582" s="11">
        <v>27</v>
      </c>
      <c r="E582" s="11">
        <v>19</v>
      </c>
      <c r="F582" s="12">
        <v>0.70370370370370372</v>
      </c>
      <c r="G582" s="5">
        <f>_xlfn.RANK.EQ(VLOOKUP($A582,Rooke_Full_Seaosn[[Name]:[WHIP]], 6, FALSE),Rooke_Full_Seaosn[W],0)</f>
        <v>1282</v>
      </c>
      <c r="H582" s="5">
        <f>_xlfn.RANK.EQ(VLOOKUP($A582,Rooke_Full_Seaosn[[Name]:[WHIP]], 7, FALSE),Rooke_Full_Seaosn[L],1)</f>
        <v>298</v>
      </c>
      <c r="I582" s="11">
        <f>_xlfn.RANK.EQ(VLOOKUP($A582,Rooke_Full_Seaosn[[Name]:[WHIP]], 8, FALSE),Rooke_Full_Seaosn[SV],0)</f>
        <v>225</v>
      </c>
      <c r="J582" s="11">
        <f>_xlfn.RANK.EQ(VLOOKUP($A582,Rooke_Full_Seaosn[[Name]:[WHIP]], 9, FALSE),Rooke_Full_Seaosn[IP],0)</f>
        <v>1023</v>
      </c>
      <c r="K582" s="5">
        <f>_xlfn.RANK.EQ(VLOOKUP($A582,Rooke_Full_Seaosn[[Name]:[WHIP]], 10, FALSE),Rooke_Full_Seaosn[SO],0)</f>
        <v>673</v>
      </c>
      <c r="L582" s="5">
        <f>_xlfn.RANK.EQ(VLOOKUP($A582,Rooke_Full_Seaosn[[Name]:[WHIP]], 11, FALSE),Rooke_Full_Seaosn[K/9],0)</f>
        <v>357</v>
      </c>
      <c r="M582" s="5">
        <f>_xlfn.RANK.EQ(VLOOKUP($A582,Rooke_Full_Seaosn[[Name]:[WHIP]], 12, FALSE),Rooke_Full_Seaosn[BB/9],1)</f>
        <v>824</v>
      </c>
      <c r="N582" s="11">
        <f>_xlfn.RANK.EQ(VLOOKUP($A582,Rooke_Full_Seaosn[[Name]:[WHIP]], 13, FALSE),Rooke_Full_Seaosn[HR/9],1)</f>
        <v>1204</v>
      </c>
      <c r="O582" s="5">
        <f>_xlfn.RANK.EQ(VLOOKUP($A582,Rooke_Full_Seaosn[[Name]:[WHIP]], 14, FALSE),Rooke_Full_Seaosn[AVG],1)</f>
        <v>357</v>
      </c>
      <c r="P582" s="11">
        <f>_xlfn.RANK.EQ(VLOOKUP($A582,Rooke_Full_Seaosn[[Name]:[WHIP]], 15, FALSE),Rooke_Full_Seaosn[BABIP],1)</f>
        <v>470</v>
      </c>
      <c r="Q582" s="5">
        <f>_xlfn.RANK.EQ(VLOOKUP($A582,Rooke_Full_Seaosn[[Name]:[WHIP]], 16, FALSE),Rooke_Full_Seaosn[ERA],1)</f>
        <v>217</v>
      </c>
      <c r="R582" s="11">
        <f>_xlfn.RANK.EQ(VLOOKUP($A582,Rooke_Full_Seaosn[[Name]:[WHIP]], 17, FALSE),Rooke_Full_Seaosn[FIP],1)</f>
        <v>547</v>
      </c>
      <c r="S582" s="5">
        <f>_xlfn.RANK.EQ(VLOOKUP($A582,Rooke_Full_Seaosn[[Name]:[WHIP]], 18,FALSE),Rooke_Full_Seaosn[WAR],0)</f>
        <v>1043</v>
      </c>
      <c r="T582" s="5">
        <f>_xlfn.RANK.EQ(VLOOKUP($A582,Rooke_Full_Seaosn[[Name]:[WHIP]], 19, FALSE),Rooke_Full_Seaosn[WAR/162],0)</f>
        <v>991</v>
      </c>
      <c r="U582" s="5">
        <f>_xlfn.RANK.EQ(VLOOKUP($A582,Rooke_Full_Seaosn[[Name]:[WHIP]], 20, FALSE),Rooke_Full_Seaosn[WHIP],1)</f>
        <v>335</v>
      </c>
      <c r="V5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537.92849487783667</v>
      </c>
    </row>
    <row r="583" spans="1:22" x14ac:dyDescent="0.45">
      <c r="A583" s="11" t="s">
        <v>1598</v>
      </c>
      <c r="B583" s="11">
        <v>1940</v>
      </c>
      <c r="C583" s="11" t="str">
        <f>VLOOKUP(Table10[[#This Row],[Name]], Rooke_Full_Seaosn[[Name]:[Team]], 2, FALSE)</f>
        <v>WAS</v>
      </c>
      <c r="D583" s="11">
        <v>16</v>
      </c>
      <c r="E583" s="11">
        <v>16</v>
      </c>
      <c r="F583" s="12">
        <v>1</v>
      </c>
      <c r="G583" s="5">
        <f>_xlfn.RANK.EQ(VLOOKUP($A583,Rooke_Full_Seaosn[[Name]:[WHIP]], 6, FALSE),Rooke_Full_Seaosn[W],0)</f>
        <v>36</v>
      </c>
      <c r="H583" s="5">
        <f>_xlfn.RANK.EQ(VLOOKUP($A583,Rooke_Full_Seaosn[[Name]:[WHIP]], 7, FALSE),Rooke_Full_Seaosn[L],1)</f>
        <v>1667</v>
      </c>
      <c r="I583" s="11">
        <f>_xlfn.RANK.EQ(VLOOKUP($A583,Rooke_Full_Seaosn[[Name]:[WHIP]], 8, FALSE),Rooke_Full_Seaosn[SV],0)</f>
        <v>94</v>
      </c>
      <c r="J583" s="11">
        <f>_xlfn.RANK.EQ(VLOOKUP($A583,Rooke_Full_Seaosn[[Name]:[WHIP]], 9, FALSE),Rooke_Full_Seaosn[IP],0)</f>
        <v>26</v>
      </c>
      <c r="K583" s="5">
        <f>_xlfn.RANK.EQ(VLOOKUP($A583,Rooke_Full_Seaosn[[Name]:[WHIP]], 10, FALSE),Rooke_Full_Seaosn[SO],0)</f>
        <v>364</v>
      </c>
      <c r="L583" s="5">
        <f>_xlfn.RANK.EQ(VLOOKUP($A583,Rooke_Full_Seaosn[[Name]:[WHIP]], 11, FALSE),Rooke_Full_Seaosn[K/9],0)</f>
        <v>1432</v>
      </c>
      <c r="M583" s="5">
        <f>_xlfn.RANK.EQ(VLOOKUP($A583,Rooke_Full_Seaosn[[Name]:[WHIP]], 12, FALSE),Rooke_Full_Seaosn[BB/9],1)</f>
        <v>530</v>
      </c>
      <c r="N583" s="11">
        <f>_xlfn.RANK.EQ(VLOOKUP($A583,Rooke_Full_Seaosn[[Name]:[WHIP]], 13, FALSE),Rooke_Full_Seaosn[HR/9],1)</f>
        <v>626</v>
      </c>
      <c r="O583" s="5">
        <f>_xlfn.RANK.EQ(VLOOKUP($A583,Rooke_Full_Seaosn[[Name]:[WHIP]], 14, FALSE),Rooke_Full_Seaosn[AVG],1)</f>
        <v>1139</v>
      </c>
      <c r="P583" s="11">
        <f>_xlfn.RANK.EQ(VLOOKUP($A583,Rooke_Full_Seaosn[[Name]:[WHIP]], 15, FALSE),Rooke_Full_Seaosn[BABIP],1)</f>
        <v>838</v>
      </c>
      <c r="Q583" s="5">
        <f>_xlfn.RANK.EQ(VLOOKUP($A583,Rooke_Full_Seaosn[[Name]:[WHIP]], 16, FALSE),Rooke_Full_Seaosn[ERA],1)</f>
        <v>1079</v>
      </c>
      <c r="R583" s="11">
        <f>_xlfn.RANK.EQ(VLOOKUP($A583,Rooke_Full_Seaosn[[Name]:[WHIP]], 17, FALSE),Rooke_Full_Seaosn[FIP],1)</f>
        <v>777</v>
      </c>
      <c r="S583" s="5">
        <f>_xlfn.RANK.EQ(VLOOKUP($A583,Rooke_Full_Seaosn[[Name]:[WHIP]], 18,FALSE),Rooke_Full_Seaosn[WAR],0)</f>
        <v>183</v>
      </c>
      <c r="T583" s="5">
        <f>_xlfn.RANK.EQ(VLOOKUP($A583,Rooke_Full_Seaosn[[Name]:[WHIP]], 19, FALSE),Rooke_Full_Seaosn[WAR/162],0)</f>
        <v>627</v>
      </c>
      <c r="U583" s="5">
        <f>_xlfn.RANK.EQ(VLOOKUP($A583,Rooke_Full_Seaosn[[Name]:[WHIP]], 20, FALSE),Rooke_Full_Seaosn[WHIP],1)</f>
        <v>877</v>
      </c>
      <c r="V5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538.49562155495744</v>
      </c>
    </row>
    <row r="584" spans="1:22" x14ac:dyDescent="0.45">
      <c r="A584" s="11" t="s">
        <v>1195</v>
      </c>
      <c r="B584" s="11">
        <v>1999</v>
      </c>
      <c r="C584" s="11" t="str">
        <f>VLOOKUP(Table10[[#This Row],[Name]], Rooke_Full_Seaosn[[Name]:[Team]], 2, FALSE)</f>
        <v>MIN</v>
      </c>
      <c r="D584" s="11">
        <v>33</v>
      </c>
      <c r="E584" s="11">
        <v>24</v>
      </c>
      <c r="F584" s="12">
        <v>0.72727272727272729</v>
      </c>
      <c r="G584" s="5">
        <f>_xlfn.RANK.EQ(VLOOKUP($A584,Rooke_Full_Seaosn[[Name]:[WHIP]], 6, FALSE),Rooke_Full_Seaosn[W],0)</f>
        <v>735</v>
      </c>
      <c r="H584" s="5">
        <f>_xlfn.RANK.EQ(VLOOKUP($A584,Rooke_Full_Seaosn[[Name]:[WHIP]], 7, FALSE),Rooke_Full_Seaosn[L],1)</f>
        <v>1209</v>
      </c>
      <c r="I584" s="11">
        <f>_xlfn.RANK.EQ(VLOOKUP($A584,Rooke_Full_Seaosn[[Name]:[WHIP]], 8, FALSE),Rooke_Full_Seaosn[SV],0)</f>
        <v>225</v>
      </c>
      <c r="J584" s="11">
        <f>_xlfn.RANK.EQ(VLOOKUP($A584,Rooke_Full_Seaosn[[Name]:[WHIP]], 9, FALSE),Rooke_Full_Seaosn[IP],0)</f>
        <v>691</v>
      </c>
      <c r="K584" s="5">
        <f>_xlfn.RANK.EQ(VLOOKUP($A584,Rooke_Full_Seaosn[[Name]:[WHIP]], 10, FALSE),Rooke_Full_Seaosn[SO],0)</f>
        <v>496</v>
      </c>
      <c r="L584" s="5">
        <f>_xlfn.RANK.EQ(VLOOKUP($A584,Rooke_Full_Seaosn[[Name]:[WHIP]], 11, FALSE),Rooke_Full_Seaosn[K/9],0)</f>
        <v>584</v>
      </c>
      <c r="M584" s="5">
        <f>_xlfn.RANK.EQ(VLOOKUP($A584,Rooke_Full_Seaosn[[Name]:[WHIP]], 12, FALSE),Rooke_Full_Seaosn[BB/9],1)</f>
        <v>781</v>
      </c>
      <c r="N584" s="11">
        <f>_xlfn.RANK.EQ(VLOOKUP($A584,Rooke_Full_Seaosn[[Name]:[WHIP]], 13, FALSE),Rooke_Full_Seaosn[HR/9],1)</f>
        <v>912</v>
      </c>
      <c r="O584" s="5">
        <f>_xlfn.RANK.EQ(VLOOKUP($A584,Rooke_Full_Seaosn[[Name]:[WHIP]], 14, FALSE),Rooke_Full_Seaosn[AVG],1)</f>
        <v>477</v>
      </c>
      <c r="P584" s="11">
        <f>_xlfn.RANK.EQ(VLOOKUP($A584,Rooke_Full_Seaosn[[Name]:[WHIP]], 15, FALSE),Rooke_Full_Seaosn[BABIP],1)</f>
        <v>551</v>
      </c>
      <c r="Q584" s="5">
        <f>_xlfn.RANK.EQ(VLOOKUP($A584,Rooke_Full_Seaosn[[Name]:[WHIP]], 16, FALSE),Rooke_Full_Seaosn[ERA],1)</f>
        <v>574</v>
      </c>
      <c r="R584" s="11">
        <f>_xlfn.RANK.EQ(VLOOKUP($A584,Rooke_Full_Seaosn[[Name]:[WHIP]], 17, FALSE),Rooke_Full_Seaosn[FIP],1)</f>
        <v>794</v>
      </c>
      <c r="S584" s="5">
        <f>_xlfn.RANK.EQ(VLOOKUP($A584,Rooke_Full_Seaosn[[Name]:[WHIP]], 18,FALSE),Rooke_Full_Seaosn[WAR],0)</f>
        <v>324</v>
      </c>
      <c r="T584" s="5">
        <f>_xlfn.RANK.EQ(VLOOKUP($A584,Rooke_Full_Seaosn[[Name]:[WHIP]], 19, FALSE),Rooke_Full_Seaosn[WAR/162],0)</f>
        <v>231</v>
      </c>
      <c r="U584" s="5">
        <f>_xlfn.RANK.EQ(VLOOKUP($A584,Rooke_Full_Seaosn[[Name]:[WHIP]], 20, FALSE),Rooke_Full_Seaosn[WHIP],1)</f>
        <v>506</v>
      </c>
      <c r="V5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539.38603430427702</v>
      </c>
    </row>
    <row r="585" spans="1:22" x14ac:dyDescent="0.45">
      <c r="A585" s="11" t="s">
        <v>981</v>
      </c>
      <c r="B585" s="11">
        <v>1960</v>
      </c>
      <c r="C585" s="11" t="str">
        <f>VLOOKUP(Table10[[#This Row],[Name]], Rooke_Full_Seaosn[[Name]:[Team]], 2, FALSE)</f>
        <v>BAL</v>
      </c>
      <c r="D585" s="11">
        <v>17</v>
      </c>
      <c r="E585" s="11">
        <v>17</v>
      </c>
      <c r="F585" s="12">
        <v>1</v>
      </c>
      <c r="G585" s="5">
        <f>_xlfn.RANK.EQ(VLOOKUP($A585,Rooke_Full_Seaosn[[Name]:[WHIP]], 6, FALSE),Rooke_Full_Seaosn[W],0)</f>
        <v>320</v>
      </c>
      <c r="H585" s="5">
        <f>_xlfn.RANK.EQ(VLOOKUP($A585,Rooke_Full_Seaosn[[Name]:[WHIP]], 7, FALSE),Rooke_Full_Seaosn[L],1)</f>
        <v>885</v>
      </c>
      <c r="I585" s="11">
        <f>_xlfn.RANK.EQ(VLOOKUP($A585,Rooke_Full_Seaosn[[Name]:[WHIP]], 8, FALSE),Rooke_Full_Seaosn[SV],0)</f>
        <v>44</v>
      </c>
      <c r="J585" s="11">
        <f>_xlfn.RANK.EQ(VLOOKUP($A585,Rooke_Full_Seaosn[[Name]:[WHIP]], 9, FALSE),Rooke_Full_Seaosn[IP],0)</f>
        <v>255</v>
      </c>
      <c r="K585" s="5">
        <f>_xlfn.RANK.EQ(VLOOKUP($A585,Rooke_Full_Seaosn[[Name]:[WHIP]], 10, FALSE),Rooke_Full_Seaosn[SO],0)</f>
        <v>237</v>
      </c>
      <c r="L585" s="5">
        <f>_xlfn.RANK.EQ(VLOOKUP($A585,Rooke_Full_Seaosn[[Name]:[WHIP]], 11, FALSE),Rooke_Full_Seaosn[K/9],0)</f>
        <v>797</v>
      </c>
      <c r="M585" s="5">
        <f>_xlfn.RANK.EQ(VLOOKUP($A585,Rooke_Full_Seaosn[[Name]:[WHIP]], 12, FALSE),Rooke_Full_Seaosn[BB/9],1)</f>
        <v>1633</v>
      </c>
      <c r="N585" s="11">
        <f>_xlfn.RANK.EQ(VLOOKUP($A585,Rooke_Full_Seaosn[[Name]:[WHIP]], 13, FALSE),Rooke_Full_Seaosn[HR/9],1)</f>
        <v>347</v>
      </c>
      <c r="O585" s="5">
        <f>_xlfn.RANK.EQ(VLOOKUP($A585,Rooke_Full_Seaosn[[Name]:[WHIP]], 14, FALSE),Rooke_Full_Seaosn[AVG],1)</f>
        <v>180</v>
      </c>
      <c r="P585" s="11">
        <f>_xlfn.RANK.EQ(VLOOKUP($A585,Rooke_Full_Seaosn[[Name]:[WHIP]], 15, FALSE),Rooke_Full_Seaosn[BABIP],1)</f>
        <v>236</v>
      </c>
      <c r="Q585" s="5">
        <f>_xlfn.RANK.EQ(VLOOKUP($A585,Rooke_Full_Seaosn[[Name]:[WHIP]], 16, FALSE),Rooke_Full_Seaosn[ERA],1)</f>
        <v>299</v>
      </c>
      <c r="R585" s="11">
        <f>_xlfn.RANK.EQ(VLOOKUP($A585,Rooke_Full_Seaosn[[Name]:[WHIP]], 17, FALSE),Rooke_Full_Seaosn[FIP],1)</f>
        <v>581</v>
      </c>
      <c r="S585" s="5">
        <f>_xlfn.RANK.EQ(VLOOKUP($A585,Rooke_Full_Seaosn[[Name]:[WHIP]], 18,FALSE),Rooke_Full_Seaosn[WAR],0)</f>
        <v>469</v>
      </c>
      <c r="T585" s="5">
        <f>_xlfn.RANK.EQ(VLOOKUP($A585,Rooke_Full_Seaosn[[Name]:[WHIP]], 19, FALSE),Rooke_Full_Seaosn[WAR/162],0)</f>
        <v>960</v>
      </c>
      <c r="U585" s="5">
        <f>_xlfn.RANK.EQ(VLOOKUP($A585,Rooke_Full_Seaosn[[Name]:[WHIP]], 20, FALSE),Rooke_Full_Seaosn[WHIP],1)</f>
        <v>995</v>
      </c>
      <c r="V5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539.94521289241845</v>
      </c>
    </row>
    <row r="586" spans="1:22" x14ac:dyDescent="0.45">
      <c r="A586" s="11" t="s">
        <v>687</v>
      </c>
      <c r="B586" s="11">
        <v>2018</v>
      </c>
      <c r="C586" s="11" t="str">
        <f>VLOOKUP(Table10[[#This Row],[Name]], Rooke_Full_Seaosn[[Name]:[Team]], 2, FALSE)</f>
        <v>LAA</v>
      </c>
      <c r="D586" s="11">
        <v>7</v>
      </c>
      <c r="E586" s="11">
        <v>6</v>
      </c>
      <c r="F586" s="12">
        <v>0.8571428571428571</v>
      </c>
      <c r="G586" s="5">
        <f>_xlfn.RANK.EQ(VLOOKUP($A586,Rooke_Full_Seaosn[[Name]:[WHIP]], 6, FALSE),Rooke_Full_Seaosn[W],0)</f>
        <v>320</v>
      </c>
      <c r="H586" s="5">
        <f>_xlfn.RANK.EQ(VLOOKUP($A586,Rooke_Full_Seaosn[[Name]:[WHIP]], 7, FALSE),Rooke_Full_Seaosn[L],1)</f>
        <v>1209</v>
      </c>
      <c r="I586" s="11">
        <f>_xlfn.RANK.EQ(VLOOKUP($A586,Rooke_Full_Seaosn[[Name]:[WHIP]], 8, FALSE),Rooke_Full_Seaosn[SV],0)</f>
        <v>225</v>
      </c>
      <c r="J586" s="11">
        <f>_xlfn.RANK.EQ(VLOOKUP($A586,Rooke_Full_Seaosn[[Name]:[WHIP]], 9, FALSE),Rooke_Full_Seaosn[IP],0)</f>
        <v>594</v>
      </c>
      <c r="K586" s="5">
        <f>_xlfn.RANK.EQ(VLOOKUP($A586,Rooke_Full_Seaosn[[Name]:[WHIP]], 10, FALSE),Rooke_Full_Seaosn[SO],0)</f>
        <v>345</v>
      </c>
      <c r="L586" s="5">
        <f>_xlfn.RANK.EQ(VLOOKUP($A586,Rooke_Full_Seaosn[[Name]:[WHIP]], 11, FALSE),Rooke_Full_Seaosn[K/9],0)</f>
        <v>435</v>
      </c>
      <c r="M586" s="5">
        <f>_xlfn.RANK.EQ(VLOOKUP($A586,Rooke_Full_Seaosn[[Name]:[WHIP]], 12, FALSE),Rooke_Full_Seaosn[BB/9],1)</f>
        <v>790</v>
      </c>
      <c r="N586" s="11">
        <f>_xlfn.RANK.EQ(VLOOKUP($A586,Rooke_Full_Seaosn[[Name]:[WHIP]], 13, FALSE),Rooke_Full_Seaosn[HR/9],1)</f>
        <v>1233</v>
      </c>
      <c r="O586" s="5">
        <f>_xlfn.RANK.EQ(VLOOKUP($A586,Rooke_Full_Seaosn[[Name]:[WHIP]], 14, FALSE),Rooke_Full_Seaosn[AVG],1)</f>
        <v>485</v>
      </c>
      <c r="P586" s="11">
        <f>_xlfn.RANK.EQ(VLOOKUP($A586,Rooke_Full_Seaosn[[Name]:[WHIP]], 15, FALSE),Rooke_Full_Seaosn[BABIP],1)</f>
        <v>557</v>
      </c>
      <c r="Q586" s="5">
        <f>_xlfn.RANK.EQ(VLOOKUP($A586,Rooke_Full_Seaosn[[Name]:[WHIP]], 16, FALSE),Rooke_Full_Seaosn[ERA],1)</f>
        <v>406</v>
      </c>
      <c r="R586" s="11">
        <f>_xlfn.RANK.EQ(VLOOKUP($A586,Rooke_Full_Seaosn[[Name]:[WHIP]], 17, FALSE),Rooke_Full_Seaosn[FIP],1)</f>
        <v>1104</v>
      </c>
      <c r="S586" s="5">
        <f>_xlfn.RANK.EQ(VLOOKUP($A586,Rooke_Full_Seaosn[[Name]:[WHIP]], 18,FALSE),Rooke_Full_Seaosn[WAR],0)</f>
        <v>621</v>
      </c>
      <c r="T586" s="5">
        <f>_xlfn.RANK.EQ(VLOOKUP($A586,Rooke_Full_Seaosn[[Name]:[WHIP]], 19, FALSE),Rooke_Full_Seaosn[WAR/162],0)</f>
        <v>861</v>
      </c>
      <c r="U586" s="5">
        <f>_xlfn.RANK.EQ(VLOOKUP($A586,Rooke_Full_Seaosn[[Name]:[WHIP]], 20, FALSE),Rooke_Full_Seaosn[WHIP],1)</f>
        <v>437</v>
      </c>
      <c r="V5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540.05198702802863</v>
      </c>
    </row>
    <row r="587" spans="1:22" x14ac:dyDescent="0.45">
      <c r="A587" s="11" t="s">
        <v>1409</v>
      </c>
      <c r="B587" s="11">
        <v>1991</v>
      </c>
      <c r="C587" s="11" t="str">
        <f>VLOOKUP(Table10[[#This Row],[Name]], Rooke_Full_Seaosn[[Name]:[Team]], 2, FALSE)</f>
        <v>CLE</v>
      </c>
      <c r="D587" s="11">
        <v>9</v>
      </c>
      <c r="E587" s="11">
        <v>9</v>
      </c>
      <c r="F587" s="12">
        <v>1</v>
      </c>
      <c r="G587" s="5">
        <f>_xlfn.RANK.EQ(VLOOKUP($A587,Rooke_Full_Seaosn[[Name]:[WHIP]], 6, FALSE),Rooke_Full_Seaosn[W],0)</f>
        <v>320</v>
      </c>
      <c r="H587" s="5">
        <f>_xlfn.RANK.EQ(VLOOKUP($A587,Rooke_Full_Seaosn[[Name]:[WHIP]], 7, FALSE),Rooke_Full_Seaosn[L],1)</f>
        <v>1644</v>
      </c>
      <c r="I587" s="11">
        <f>_xlfn.RANK.EQ(VLOOKUP($A587,Rooke_Full_Seaosn[[Name]:[WHIP]], 8, FALSE),Rooke_Full_Seaosn[SV],0)</f>
        <v>225</v>
      </c>
      <c r="J587" s="11">
        <f>_xlfn.RANK.EQ(VLOOKUP($A587,Rooke_Full_Seaosn[[Name]:[WHIP]], 9, FALSE),Rooke_Full_Seaosn[IP],0)</f>
        <v>121</v>
      </c>
      <c r="K587" s="5">
        <f>_xlfn.RANK.EQ(VLOOKUP($A587,Rooke_Full_Seaosn[[Name]:[WHIP]], 10, FALSE),Rooke_Full_Seaosn[SO],0)</f>
        <v>261</v>
      </c>
      <c r="L587" s="5">
        <f>_xlfn.RANK.EQ(VLOOKUP($A587,Rooke_Full_Seaosn[[Name]:[WHIP]], 11, FALSE),Rooke_Full_Seaosn[K/9],0)</f>
        <v>1086</v>
      </c>
      <c r="M587" s="5">
        <f>_xlfn.RANK.EQ(VLOOKUP($A587,Rooke_Full_Seaosn[[Name]:[WHIP]], 12, FALSE),Rooke_Full_Seaosn[BB/9],1)</f>
        <v>482</v>
      </c>
      <c r="N587" s="11">
        <f>_xlfn.RANK.EQ(VLOOKUP($A587,Rooke_Full_Seaosn[[Name]:[WHIP]], 13, FALSE),Rooke_Full_Seaosn[HR/9],1)</f>
        <v>541</v>
      </c>
      <c r="O587" s="5">
        <f>_xlfn.RANK.EQ(VLOOKUP($A587,Rooke_Full_Seaosn[[Name]:[WHIP]], 14, FALSE),Rooke_Full_Seaosn[AVG],1)</f>
        <v>1152</v>
      </c>
      <c r="P587" s="11">
        <f>_xlfn.RANK.EQ(VLOOKUP($A587,Rooke_Full_Seaosn[[Name]:[WHIP]], 15, FALSE),Rooke_Full_Seaosn[BABIP],1)</f>
        <v>1121</v>
      </c>
      <c r="Q587" s="5">
        <f>_xlfn.RANK.EQ(VLOOKUP($A587,Rooke_Full_Seaosn[[Name]:[WHIP]], 16, FALSE),Rooke_Full_Seaosn[ERA],1)</f>
        <v>839</v>
      </c>
      <c r="R587" s="11">
        <f>_xlfn.RANK.EQ(VLOOKUP($A587,Rooke_Full_Seaosn[[Name]:[WHIP]], 17, FALSE),Rooke_Full_Seaosn[FIP],1)</f>
        <v>451</v>
      </c>
      <c r="S587" s="5">
        <f>_xlfn.RANK.EQ(VLOOKUP($A587,Rooke_Full_Seaosn[[Name]:[WHIP]], 18,FALSE),Rooke_Full_Seaosn[WAR],0)</f>
        <v>116</v>
      </c>
      <c r="T587" s="5">
        <f>_xlfn.RANK.EQ(VLOOKUP($A587,Rooke_Full_Seaosn[[Name]:[WHIP]], 19, FALSE),Rooke_Full_Seaosn[WAR/162],0)</f>
        <v>321</v>
      </c>
      <c r="U587" s="5">
        <f>_xlfn.RANK.EQ(VLOOKUP($A587,Rooke_Full_Seaosn[[Name]:[WHIP]], 20, FALSE),Rooke_Full_Seaosn[WHIP],1)</f>
        <v>848</v>
      </c>
      <c r="V5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542.1434905441364</v>
      </c>
    </row>
    <row r="588" spans="1:22" x14ac:dyDescent="0.45">
      <c r="A588" s="11" t="s">
        <v>1188</v>
      </c>
      <c r="B588" s="11">
        <v>1939</v>
      </c>
      <c r="C588" s="11" t="str">
        <f>VLOOKUP(Table10[[#This Row],[Name]], Rooke_Full_Seaosn[[Name]:[Team]], 2, FALSE)</f>
        <v>NYY</v>
      </c>
      <c r="D588" s="11">
        <v>8</v>
      </c>
      <c r="E588" s="11">
        <v>8</v>
      </c>
      <c r="F588" s="12">
        <v>1</v>
      </c>
      <c r="G588" s="5">
        <f>_xlfn.RANK.EQ(VLOOKUP($A588,Rooke_Full_Seaosn[[Name]:[WHIP]], 6, FALSE),Rooke_Full_Seaosn[W],0)</f>
        <v>123</v>
      </c>
      <c r="H588" s="5">
        <f>_xlfn.RANK.EQ(VLOOKUP($A588,Rooke_Full_Seaosn[[Name]:[WHIP]], 7, FALSE),Rooke_Full_Seaosn[L],1)</f>
        <v>147</v>
      </c>
      <c r="I588" s="11">
        <f>_xlfn.RANK.EQ(VLOOKUP($A588,Rooke_Full_Seaosn[[Name]:[WHIP]], 8, FALSE),Rooke_Full_Seaosn[SV],0)</f>
        <v>94</v>
      </c>
      <c r="J588" s="11">
        <f>_xlfn.RANK.EQ(VLOOKUP($A588,Rooke_Full_Seaosn[[Name]:[WHIP]], 9, FALSE),Rooke_Full_Seaosn[IP],0)</f>
        <v>430</v>
      </c>
      <c r="K588" s="5">
        <f>_xlfn.RANK.EQ(VLOOKUP($A588,Rooke_Full_Seaosn[[Name]:[WHIP]], 10, FALSE),Rooke_Full_Seaosn[SO],0)</f>
        <v>917</v>
      </c>
      <c r="L588" s="5">
        <f>_xlfn.RANK.EQ(VLOOKUP($A588,Rooke_Full_Seaosn[[Name]:[WHIP]], 11, FALSE),Rooke_Full_Seaosn[K/9],0)</f>
        <v>1486</v>
      </c>
      <c r="M588" s="5">
        <f>_xlfn.RANK.EQ(VLOOKUP($A588,Rooke_Full_Seaosn[[Name]:[WHIP]], 12, FALSE),Rooke_Full_Seaosn[BB/9],1)</f>
        <v>965</v>
      </c>
      <c r="N588" s="11">
        <f>_xlfn.RANK.EQ(VLOOKUP($A588,Rooke_Full_Seaosn[[Name]:[WHIP]], 13, FALSE),Rooke_Full_Seaosn[HR/9],1)</f>
        <v>613</v>
      </c>
      <c r="O588" s="5">
        <f>_xlfn.RANK.EQ(VLOOKUP($A588,Rooke_Full_Seaosn[[Name]:[WHIP]], 14, FALSE),Rooke_Full_Seaosn[AVG],1)</f>
        <v>475</v>
      </c>
      <c r="P588" s="11">
        <f>_xlfn.RANK.EQ(VLOOKUP($A588,Rooke_Full_Seaosn[[Name]:[WHIP]], 15, FALSE),Rooke_Full_Seaosn[BABIP],1)</f>
        <v>183</v>
      </c>
      <c r="Q588" s="5">
        <f>_xlfn.RANK.EQ(VLOOKUP($A588,Rooke_Full_Seaosn[[Name]:[WHIP]], 16, FALSE),Rooke_Full_Seaosn[ERA],1)</f>
        <v>567</v>
      </c>
      <c r="R588" s="11">
        <f>_xlfn.RANK.EQ(VLOOKUP($A588,Rooke_Full_Seaosn[[Name]:[WHIP]], 17, FALSE),Rooke_Full_Seaosn[FIP],1)</f>
        <v>1014</v>
      </c>
      <c r="S588" s="5">
        <f>_xlfn.RANK.EQ(VLOOKUP($A588,Rooke_Full_Seaosn[[Name]:[WHIP]], 18,FALSE),Rooke_Full_Seaosn[WAR],0)</f>
        <v>657</v>
      </c>
      <c r="T588" s="5">
        <f>_xlfn.RANK.EQ(VLOOKUP($A588,Rooke_Full_Seaosn[[Name]:[WHIP]], 19, FALSE),Rooke_Full_Seaosn[WAR/162],0)</f>
        <v>827</v>
      </c>
      <c r="U588" s="5">
        <f>_xlfn.RANK.EQ(VLOOKUP($A588,Rooke_Full_Seaosn[[Name]:[WHIP]], 20, FALSE),Rooke_Full_Seaosn[WHIP],1)</f>
        <v>636</v>
      </c>
      <c r="V5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542.61807557603663</v>
      </c>
    </row>
    <row r="589" spans="1:22" x14ac:dyDescent="0.45">
      <c r="A589" s="11" t="s">
        <v>250</v>
      </c>
      <c r="B589" s="11">
        <v>2021</v>
      </c>
      <c r="C589" s="11" t="str">
        <f>VLOOKUP(Table10[[#This Row],[Name]], Rooke_Full_Seaosn[[Name]:[Team]], 2, FALSE)</f>
        <v>NYM</v>
      </c>
      <c r="D589" s="11">
        <v>23</v>
      </c>
      <c r="E589" s="11">
        <v>12</v>
      </c>
      <c r="F589" s="12">
        <v>0.52173913043478259</v>
      </c>
      <c r="G589" s="5">
        <f>_xlfn.RANK.EQ(VLOOKUP($A589,Rooke_Full_Seaosn[[Name]:[WHIP]], 6, FALSE),Rooke_Full_Seaosn[W],0)</f>
        <v>1054</v>
      </c>
      <c r="H589" s="5">
        <f>_xlfn.RANK.EQ(VLOOKUP($A589,Rooke_Full_Seaosn[[Name]:[WHIP]], 7, FALSE),Rooke_Full_Seaosn[L],1)</f>
        <v>695</v>
      </c>
      <c r="I589" s="11">
        <f>_xlfn.RANK.EQ(VLOOKUP($A589,Rooke_Full_Seaosn[[Name]:[WHIP]], 8, FALSE),Rooke_Full_Seaosn[SV],0)</f>
        <v>225</v>
      </c>
      <c r="J589" s="11">
        <f>_xlfn.RANK.EQ(VLOOKUP($A589,Rooke_Full_Seaosn[[Name]:[WHIP]], 9, FALSE),Rooke_Full_Seaosn[IP],0)</f>
        <v>976</v>
      </c>
      <c r="K589" s="5">
        <f>_xlfn.RANK.EQ(VLOOKUP($A589,Rooke_Full_Seaosn[[Name]:[WHIP]], 10, FALSE),Rooke_Full_Seaosn[SO],0)</f>
        <v>338</v>
      </c>
      <c r="L589" s="5">
        <f>_xlfn.RANK.EQ(VLOOKUP($A589,Rooke_Full_Seaosn[[Name]:[WHIP]], 11, FALSE),Rooke_Full_Seaosn[K/9],0)</f>
        <v>49</v>
      </c>
      <c r="M589" s="5">
        <f>_xlfn.RANK.EQ(VLOOKUP($A589,Rooke_Full_Seaosn[[Name]:[WHIP]], 12, FALSE),Rooke_Full_Seaosn[BB/9],1)</f>
        <v>423</v>
      </c>
      <c r="N589" s="11">
        <f>_xlfn.RANK.EQ(VLOOKUP($A589,Rooke_Full_Seaosn[[Name]:[WHIP]], 13, FALSE),Rooke_Full_Seaosn[HR/9],1)</f>
        <v>1622</v>
      </c>
      <c r="O589" s="5">
        <f>_xlfn.RANK.EQ(VLOOKUP($A589,Rooke_Full_Seaosn[[Name]:[WHIP]], 14, FALSE),Rooke_Full_Seaosn[AVG],1)</f>
        <v>691</v>
      </c>
      <c r="P589" s="11">
        <f>_xlfn.RANK.EQ(VLOOKUP($A589,Rooke_Full_Seaosn[[Name]:[WHIP]], 15, FALSE),Rooke_Full_Seaosn[BABIP],1)</f>
        <v>1136</v>
      </c>
      <c r="Q589" s="5">
        <f>_xlfn.RANK.EQ(VLOOKUP($A589,Rooke_Full_Seaosn[[Name]:[WHIP]], 16, FALSE),Rooke_Full_Seaosn[ERA],1)</f>
        <v>1057</v>
      </c>
      <c r="R589" s="11">
        <f>_xlfn.RANK.EQ(VLOOKUP($A589,Rooke_Full_Seaosn[[Name]:[WHIP]], 17, FALSE),Rooke_Full_Seaosn[FIP],1)</f>
        <v>1177</v>
      </c>
      <c r="S589" s="5">
        <f>_xlfn.RANK.EQ(VLOOKUP($A589,Rooke_Full_Seaosn[[Name]:[WHIP]], 18,FALSE),Rooke_Full_Seaosn[WAR],0)</f>
        <v>1095</v>
      </c>
      <c r="T589" s="5">
        <f>_xlfn.RANK.EQ(VLOOKUP($A589,Rooke_Full_Seaosn[[Name]:[WHIP]], 19, FALSE),Rooke_Full_Seaosn[WAR/162],0)</f>
        <v>1121</v>
      </c>
      <c r="U589" s="5">
        <f>_xlfn.RANK.EQ(VLOOKUP($A589,Rooke_Full_Seaosn[[Name]:[WHIP]], 20, FALSE),Rooke_Full_Seaosn[WHIP],1)</f>
        <v>486</v>
      </c>
      <c r="V5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543.18624003407842</v>
      </c>
    </row>
    <row r="590" spans="1:22" x14ac:dyDescent="0.45">
      <c r="A590" s="11" t="s">
        <v>1472</v>
      </c>
      <c r="B590" s="11">
        <v>2002</v>
      </c>
      <c r="C590" s="11" t="str">
        <f>VLOOKUP(Table10[[#This Row],[Name]], Rooke_Full_Seaosn[[Name]:[Team]], 2, FALSE)</f>
        <v>LAD</v>
      </c>
      <c r="D590" s="11">
        <v>38</v>
      </c>
      <c r="E590" s="11">
        <v>27</v>
      </c>
      <c r="F590" s="12">
        <v>0.71052631578947367</v>
      </c>
      <c r="G590" s="5">
        <f>_xlfn.RANK.EQ(VLOOKUP($A590,Rooke_Full_Seaosn[[Name]:[WHIP]], 6, FALSE),Rooke_Full_Seaosn[W],0)</f>
        <v>86</v>
      </c>
      <c r="H590" s="5">
        <f>_xlfn.RANK.EQ(VLOOKUP($A590,Rooke_Full_Seaosn[[Name]:[WHIP]], 7, FALSE),Rooke_Full_Seaosn[L],1)</f>
        <v>1341</v>
      </c>
      <c r="I590" s="11">
        <f>_xlfn.RANK.EQ(VLOOKUP($A590,Rooke_Full_Seaosn[[Name]:[WHIP]], 8, FALSE),Rooke_Full_Seaosn[SV],0)</f>
        <v>225</v>
      </c>
      <c r="J590" s="11">
        <f>_xlfn.RANK.EQ(VLOOKUP($A590,Rooke_Full_Seaosn[[Name]:[WHIP]], 9, FALSE),Rooke_Full_Seaosn[IP],0)</f>
        <v>426</v>
      </c>
      <c r="K590" s="5">
        <f>_xlfn.RANK.EQ(VLOOKUP($A590,Rooke_Full_Seaosn[[Name]:[WHIP]], 10, FALSE),Rooke_Full_Seaosn[SO],0)</f>
        <v>93</v>
      </c>
      <c r="L590" s="5">
        <f>_xlfn.RANK.EQ(VLOOKUP($A590,Rooke_Full_Seaosn[[Name]:[WHIP]], 11, FALSE),Rooke_Full_Seaosn[K/9],0)</f>
        <v>167</v>
      </c>
      <c r="M590" s="5">
        <f>_xlfn.RANK.EQ(VLOOKUP($A590,Rooke_Full_Seaosn[[Name]:[WHIP]], 12, FALSE),Rooke_Full_Seaosn[BB/9],1)</f>
        <v>1673</v>
      </c>
      <c r="N590" s="11">
        <f>_xlfn.RANK.EQ(VLOOKUP($A590,Rooke_Full_Seaosn[[Name]:[WHIP]], 13, FALSE),Rooke_Full_Seaosn[HR/9],1)</f>
        <v>1223</v>
      </c>
      <c r="O590" s="5">
        <f>_xlfn.RANK.EQ(VLOOKUP($A590,Rooke_Full_Seaosn[[Name]:[WHIP]], 14, FALSE),Rooke_Full_Seaosn[AVG],1)</f>
        <v>372</v>
      </c>
      <c r="P590" s="11">
        <f>_xlfn.RANK.EQ(VLOOKUP($A590,Rooke_Full_Seaosn[[Name]:[WHIP]], 15, FALSE),Rooke_Full_Seaosn[BABIP],1)</f>
        <v>749</v>
      </c>
      <c r="Q590" s="5">
        <f>_xlfn.RANK.EQ(VLOOKUP($A590,Rooke_Full_Seaosn[[Name]:[WHIP]], 16, FALSE),Rooke_Full_Seaosn[ERA],1)</f>
        <v>921</v>
      </c>
      <c r="R590" s="11">
        <f>_xlfn.RANK.EQ(VLOOKUP($A590,Rooke_Full_Seaosn[[Name]:[WHIP]], 17, FALSE),Rooke_Full_Seaosn[FIP],1)</f>
        <v>1329</v>
      </c>
      <c r="S590" s="5">
        <f>_xlfn.RANK.EQ(VLOOKUP($A590,Rooke_Full_Seaosn[[Name]:[WHIP]], 18,FALSE),Rooke_Full_Seaosn[WAR],0)</f>
        <v>1161</v>
      </c>
      <c r="T590" s="5">
        <f>_xlfn.RANK.EQ(VLOOKUP($A590,Rooke_Full_Seaosn[[Name]:[WHIP]], 19, FALSE),Rooke_Full_Seaosn[WAR/162],0)</f>
        <v>1349</v>
      </c>
      <c r="U590" s="5">
        <f>_xlfn.RANK.EQ(VLOOKUP($A590,Rooke_Full_Seaosn[[Name]:[WHIP]], 20, FALSE),Rooke_Full_Seaosn[WHIP],1)</f>
        <v>1410</v>
      </c>
      <c r="V5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543.93730376919791</v>
      </c>
    </row>
    <row r="591" spans="1:22" x14ac:dyDescent="0.45">
      <c r="A591" s="11" t="s">
        <v>1160</v>
      </c>
      <c r="B591" s="11">
        <v>1962</v>
      </c>
      <c r="C591" s="11" t="str">
        <f>VLOOKUP(Table10[[#This Row],[Name]], Rooke_Full_Seaosn[[Name]:[Team]], 2, FALSE)</f>
        <v>WAS</v>
      </c>
      <c r="D591" s="11">
        <v>9</v>
      </c>
      <c r="E591" s="11">
        <v>9</v>
      </c>
      <c r="F591" s="12">
        <v>1</v>
      </c>
      <c r="G591" s="5">
        <f>_xlfn.RANK.EQ(VLOOKUP($A591,Rooke_Full_Seaosn[[Name]:[WHIP]], 6, FALSE),Rooke_Full_Seaosn[W],0)</f>
        <v>244</v>
      </c>
      <c r="H591" s="5">
        <f>_xlfn.RANK.EQ(VLOOKUP($A591,Rooke_Full_Seaosn[[Name]:[WHIP]], 7, FALSE),Rooke_Full_Seaosn[L],1)</f>
        <v>1512</v>
      </c>
      <c r="I591" s="11">
        <f>_xlfn.RANK.EQ(VLOOKUP($A591,Rooke_Full_Seaosn[[Name]:[WHIP]], 8, FALSE),Rooke_Full_Seaosn[SV],0)</f>
        <v>225</v>
      </c>
      <c r="J591" s="11">
        <f>_xlfn.RANK.EQ(VLOOKUP($A591,Rooke_Full_Seaosn[[Name]:[WHIP]], 9, FALSE),Rooke_Full_Seaosn[IP],0)</f>
        <v>168</v>
      </c>
      <c r="K591" s="5">
        <f>_xlfn.RANK.EQ(VLOOKUP($A591,Rooke_Full_Seaosn[[Name]:[WHIP]], 10, FALSE),Rooke_Full_Seaosn[SO],0)</f>
        <v>183</v>
      </c>
      <c r="L591" s="5">
        <f>_xlfn.RANK.EQ(VLOOKUP($A591,Rooke_Full_Seaosn[[Name]:[WHIP]], 11, FALSE),Rooke_Full_Seaosn[K/9],0)</f>
        <v>772</v>
      </c>
      <c r="M591" s="5">
        <f>_xlfn.RANK.EQ(VLOOKUP($A591,Rooke_Full_Seaosn[[Name]:[WHIP]], 12, FALSE),Rooke_Full_Seaosn[BB/9],1)</f>
        <v>1249</v>
      </c>
      <c r="N591" s="11">
        <f>_xlfn.RANK.EQ(VLOOKUP($A591,Rooke_Full_Seaosn[[Name]:[WHIP]], 13, FALSE),Rooke_Full_Seaosn[HR/9],1)</f>
        <v>1148</v>
      </c>
      <c r="O591" s="5">
        <f>_xlfn.RANK.EQ(VLOOKUP($A591,Rooke_Full_Seaosn[[Name]:[WHIP]], 14, FALSE),Rooke_Full_Seaosn[AVG],1)</f>
        <v>271</v>
      </c>
      <c r="P591" s="11">
        <f>_xlfn.RANK.EQ(VLOOKUP($A591,Rooke_Full_Seaosn[[Name]:[WHIP]], 15, FALSE),Rooke_Full_Seaosn[BABIP],1)</f>
        <v>141</v>
      </c>
      <c r="Q591" s="5">
        <f>_xlfn.RANK.EQ(VLOOKUP($A591,Rooke_Full_Seaosn[[Name]:[WHIP]], 16, FALSE),Rooke_Full_Seaosn[ERA],1)</f>
        <v>531</v>
      </c>
      <c r="R591" s="11">
        <f>_xlfn.RANK.EQ(VLOOKUP($A591,Rooke_Full_Seaosn[[Name]:[WHIP]], 17, FALSE),Rooke_Full_Seaosn[FIP],1)</f>
        <v>929</v>
      </c>
      <c r="S591" s="5">
        <f>_xlfn.RANK.EQ(VLOOKUP($A591,Rooke_Full_Seaosn[[Name]:[WHIP]], 18,FALSE),Rooke_Full_Seaosn[WAR],0)</f>
        <v>468</v>
      </c>
      <c r="T591" s="5">
        <f>_xlfn.RANK.EQ(VLOOKUP($A591,Rooke_Full_Seaosn[[Name]:[WHIP]], 19, FALSE),Rooke_Full_Seaosn[WAR/162],0)</f>
        <v>916</v>
      </c>
      <c r="U591" s="5">
        <f>_xlfn.RANK.EQ(VLOOKUP($A591,Rooke_Full_Seaosn[[Name]:[WHIP]], 20, FALSE),Rooke_Full_Seaosn[WHIP],1)</f>
        <v>577</v>
      </c>
      <c r="V5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545.12404617472544</v>
      </c>
    </row>
    <row r="592" spans="1:22" x14ac:dyDescent="0.45">
      <c r="A592" s="11" t="s">
        <v>933</v>
      </c>
      <c r="B592" s="11">
        <v>1976</v>
      </c>
      <c r="C592" s="11" t="str">
        <f>VLOOKUP(Table10[[#This Row],[Name]], Rooke_Full_Seaosn[[Name]:[Team]], 2, FALSE)</f>
        <v>HOU</v>
      </c>
      <c r="D592" s="11">
        <v>33</v>
      </c>
      <c r="E592" s="11">
        <v>22</v>
      </c>
      <c r="F592" s="12">
        <v>0.66666666666666663</v>
      </c>
      <c r="G592" s="5">
        <f>_xlfn.RANK.EQ(VLOOKUP($A592,Rooke_Full_Seaosn[[Name]:[WHIP]], 6, FALSE),Rooke_Full_Seaosn[W],0)</f>
        <v>1054</v>
      </c>
      <c r="H592" s="5">
        <f>_xlfn.RANK.EQ(VLOOKUP($A592,Rooke_Full_Seaosn[[Name]:[WHIP]], 7, FALSE),Rooke_Full_Seaosn[L],1)</f>
        <v>492</v>
      </c>
      <c r="I592" s="11">
        <f>_xlfn.RANK.EQ(VLOOKUP($A592,Rooke_Full_Seaosn[[Name]:[WHIP]], 8, FALSE),Rooke_Full_Seaosn[SV],0)</f>
        <v>225</v>
      </c>
      <c r="J592" s="11">
        <f>_xlfn.RANK.EQ(VLOOKUP($A592,Rooke_Full_Seaosn[[Name]:[WHIP]], 9, FALSE),Rooke_Full_Seaosn[IP],0)</f>
        <v>1236</v>
      </c>
      <c r="K592" s="5">
        <f>_xlfn.RANK.EQ(VLOOKUP($A592,Rooke_Full_Seaosn[[Name]:[WHIP]], 10, FALSE),Rooke_Full_Seaosn[SO],0)</f>
        <v>1540</v>
      </c>
      <c r="L592" s="5">
        <f>_xlfn.RANK.EQ(VLOOKUP($A592,Rooke_Full_Seaosn[[Name]:[WHIP]], 11, FALSE),Rooke_Full_Seaosn[K/9],0)</f>
        <v>1428</v>
      </c>
      <c r="M592" s="5">
        <f>_xlfn.RANK.EQ(VLOOKUP($A592,Rooke_Full_Seaosn[[Name]:[WHIP]], 12, FALSE),Rooke_Full_Seaosn[BB/9],1)</f>
        <v>163</v>
      </c>
      <c r="N592" s="11">
        <f>_xlfn.RANK.EQ(VLOOKUP($A592,Rooke_Full_Seaosn[[Name]:[WHIP]], 13, FALSE),Rooke_Full_Seaosn[HR/9],1)</f>
        <v>699</v>
      </c>
      <c r="O592" s="5">
        <f>_xlfn.RANK.EQ(VLOOKUP($A592,Rooke_Full_Seaosn[[Name]:[WHIP]], 14, FALSE),Rooke_Full_Seaosn[AVG],1)</f>
        <v>364</v>
      </c>
      <c r="P592" s="11">
        <f>_xlfn.RANK.EQ(VLOOKUP($A592,Rooke_Full_Seaosn[[Name]:[WHIP]], 15, FALSE),Rooke_Full_Seaosn[BABIP],1)</f>
        <v>122</v>
      </c>
      <c r="Q592" s="5">
        <f>_xlfn.RANK.EQ(VLOOKUP($A592,Rooke_Full_Seaosn[[Name]:[WHIP]], 16, FALSE),Rooke_Full_Seaosn[ERA],1)</f>
        <v>237</v>
      </c>
      <c r="R592" s="11">
        <f>_xlfn.RANK.EQ(VLOOKUP($A592,Rooke_Full_Seaosn[[Name]:[WHIP]], 17, FALSE),Rooke_Full_Seaosn[FIP],1)</f>
        <v>456</v>
      </c>
      <c r="S592" s="5">
        <f>_xlfn.RANK.EQ(VLOOKUP($A592,Rooke_Full_Seaosn[[Name]:[WHIP]], 18,FALSE),Rooke_Full_Seaosn[WAR],0)</f>
        <v>1268</v>
      </c>
      <c r="T592" s="5">
        <f>_xlfn.RANK.EQ(VLOOKUP($A592,Rooke_Full_Seaosn[[Name]:[WHIP]], 19, FALSE),Rooke_Full_Seaosn[WAR/162],0)</f>
        <v>1076</v>
      </c>
      <c r="U592" s="5">
        <f>_xlfn.RANK.EQ(VLOOKUP($A592,Rooke_Full_Seaosn[[Name]:[WHIP]], 20, FALSE),Rooke_Full_Seaosn[WHIP],1)</f>
        <v>106</v>
      </c>
      <c r="V5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545.17123955513762</v>
      </c>
    </row>
    <row r="593" spans="1:22" x14ac:dyDescent="0.45">
      <c r="A593" s="11" t="s">
        <v>1119</v>
      </c>
      <c r="B593" s="11">
        <v>1948</v>
      </c>
      <c r="C593" s="11" t="str">
        <f>VLOOKUP(Table10[[#This Row],[Name]], Rooke_Full_Seaosn[[Name]:[Team]], 2, FALSE)</f>
        <v>PIT</v>
      </c>
      <c r="D593" s="11">
        <v>24</v>
      </c>
      <c r="E593" s="11">
        <v>20</v>
      </c>
      <c r="F593" s="12">
        <v>0.83333333333333337</v>
      </c>
      <c r="G593" s="5">
        <f>_xlfn.RANK.EQ(VLOOKUP($A593,Rooke_Full_Seaosn[[Name]:[WHIP]], 6, FALSE),Rooke_Full_Seaosn[W],0)</f>
        <v>86</v>
      </c>
      <c r="H593" s="5">
        <f>_xlfn.RANK.EQ(VLOOKUP($A593,Rooke_Full_Seaosn[[Name]:[WHIP]], 7, FALSE),Rooke_Full_Seaosn[L],1)</f>
        <v>695</v>
      </c>
      <c r="I593" s="11">
        <f>_xlfn.RANK.EQ(VLOOKUP($A593,Rooke_Full_Seaosn[[Name]:[WHIP]], 8, FALSE),Rooke_Full_Seaosn[SV],0)</f>
        <v>225</v>
      </c>
      <c r="J593" s="11">
        <f>_xlfn.RANK.EQ(VLOOKUP($A593,Rooke_Full_Seaosn[[Name]:[WHIP]], 9, FALSE),Rooke_Full_Seaosn[IP],0)</f>
        <v>177</v>
      </c>
      <c r="K593" s="5">
        <f>_xlfn.RANK.EQ(VLOOKUP($A593,Rooke_Full_Seaosn[[Name]:[WHIP]], 10, FALSE),Rooke_Full_Seaosn[SO],0)</f>
        <v>673</v>
      </c>
      <c r="L593" s="5">
        <f>_xlfn.RANK.EQ(VLOOKUP($A593,Rooke_Full_Seaosn[[Name]:[WHIP]], 11, FALSE),Rooke_Full_Seaosn[K/9],0)</f>
        <v>1494</v>
      </c>
      <c r="M593" s="5">
        <f>_xlfn.RANK.EQ(VLOOKUP($A593,Rooke_Full_Seaosn[[Name]:[WHIP]], 12, FALSE),Rooke_Full_Seaosn[BB/9],1)</f>
        <v>1275</v>
      </c>
      <c r="N593" s="11">
        <f>_xlfn.RANK.EQ(VLOOKUP($A593,Rooke_Full_Seaosn[[Name]:[WHIP]], 13, FALSE),Rooke_Full_Seaosn[HR/9],1)</f>
        <v>506</v>
      </c>
      <c r="O593" s="5">
        <f>_xlfn.RANK.EQ(VLOOKUP($A593,Rooke_Full_Seaosn[[Name]:[WHIP]], 14, FALSE),Rooke_Full_Seaosn[AVG],1)</f>
        <v>536</v>
      </c>
      <c r="P593" s="11">
        <f>_xlfn.RANK.EQ(VLOOKUP($A593,Rooke_Full_Seaosn[[Name]:[WHIP]], 15, FALSE),Rooke_Full_Seaosn[BABIP],1)</f>
        <v>285</v>
      </c>
      <c r="Q593" s="5">
        <f>_xlfn.RANK.EQ(VLOOKUP($A593,Rooke_Full_Seaosn[[Name]:[WHIP]], 16, FALSE),Rooke_Full_Seaosn[ERA],1)</f>
        <v>485</v>
      </c>
      <c r="R593" s="11">
        <f>_xlfn.RANK.EQ(VLOOKUP($A593,Rooke_Full_Seaosn[[Name]:[WHIP]], 17, FALSE),Rooke_Full_Seaosn[FIP],1)</f>
        <v>937</v>
      </c>
      <c r="S593" s="5">
        <f>_xlfn.RANK.EQ(VLOOKUP($A593,Rooke_Full_Seaosn[[Name]:[WHIP]], 18,FALSE),Rooke_Full_Seaosn[WAR],0)</f>
        <v>327</v>
      </c>
      <c r="T593" s="5">
        <f>_xlfn.RANK.EQ(VLOOKUP($A593,Rooke_Full_Seaosn[[Name]:[WHIP]], 19, FALSE),Rooke_Full_Seaosn[WAR/162],0)</f>
        <v>433</v>
      </c>
      <c r="U593" s="5">
        <f>_xlfn.RANK.EQ(VLOOKUP($A593,Rooke_Full_Seaosn[[Name]:[WHIP]], 20, FALSE),Rooke_Full_Seaosn[WHIP],1)</f>
        <v>840</v>
      </c>
      <c r="V5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546.33378333388964</v>
      </c>
    </row>
    <row r="594" spans="1:22" x14ac:dyDescent="0.45">
      <c r="A594" s="11" t="s">
        <v>1136</v>
      </c>
      <c r="B594" s="11">
        <v>1961</v>
      </c>
      <c r="C594" s="11" t="str">
        <f>VLOOKUP(Table10[[#This Row],[Name]], Rooke_Full_Seaosn[[Name]:[Team]], 2, FALSE)</f>
        <v>NYY</v>
      </c>
      <c r="D594" s="11">
        <v>22</v>
      </c>
      <c r="E594" s="11">
        <v>22</v>
      </c>
      <c r="F594" s="12">
        <v>1</v>
      </c>
      <c r="G594" s="5">
        <f>_xlfn.RANK.EQ(VLOOKUP($A594,Rooke_Full_Seaosn[[Name]:[WHIP]], 6, FALSE),Rooke_Full_Seaosn[W],0)</f>
        <v>244</v>
      </c>
      <c r="H594" s="5">
        <f>_xlfn.RANK.EQ(VLOOKUP($A594,Rooke_Full_Seaosn[[Name]:[WHIP]], 7, FALSE),Rooke_Full_Seaosn[L],1)</f>
        <v>492</v>
      </c>
      <c r="I594" s="11">
        <f>_xlfn.RANK.EQ(VLOOKUP($A594,Rooke_Full_Seaosn[[Name]:[WHIP]], 8, FALSE),Rooke_Full_Seaosn[SV],0)</f>
        <v>225</v>
      </c>
      <c r="J594" s="11">
        <f>_xlfn.RANK.EQ(VLOOKUP($A594,Rooke_Full_Seaosn[[Name]:[WHIP]], 9, FALSE),Rooke_Full_Seaosn[IP],0)</f>
        <v>377</v>
      </c>
      <c r="K594" s="5">
        <f>_xlfn.RANK.EQ(VLOOKUP($A594,Rooke_Full_Seaosn[[Name]:[WHIP]], 10, FALSE),Rooke_Full_Seaosn[SO],0)</f>
        <v>473</v>
      </c>
      <c r="L594" s="5">
        <f>_xlfn.RANK.EQ(VLOOKUP($A594,Rooke_Full_Seaosn[[Name]:[WHIP]], 11, FALSE),Rooke_Full_Seaosn[K/9],0)</f>
        <v>1085</v>
      </c>
      <c r="M594" s="5">
        <f>_xlfn.RANK.EQ(VLOOKUP($A594,Rooke_Full_Seaosn[[Name]:[WHIP]], 12, FALSE),Rooke_Full_Seaosn[BB/9],1)</f>
        <v>639</v>
      </c>
      <c r="N594" s="11">
        <f>_xlfn.RANK.EQ(VLOOKUP($A594,Rooke_Full_Seaosn[[Name]:[WHIP]], 13, FALSE),Rooke_Full_Seaosn[HR/9],1)</f>
        <v>953</v>
      </c>
      <c r="O594" s="5">
        <f>_xlfn.RANK.EQ(VLOOKUP($A594,Rooke_Full_Seaosn[[Name]:[WHIP]], 14, FALSE),Rooke_Full_Seaosn[AVG],1)</f>
        <v>505</v>
      </c>
      <c r="P594" s="11">
        <f>_xlfn.RANK.EQ(VLOOKUP($A594,Rooke_Full_Seaosn[[Name]:[WHIP]], 15, FALSE),Rooke_Full_Seaosn[BABIP],1)</f>
        <v>319</v>
      </c>
      <c r="Q594" s="5">
        <f>_xlfn.RANK.EQ(VLOOKUP($A594,Rooke_Full_Seaosn[[Name]:[WHIP]], 16, FALSE),Rooke_Full_Seaosn[ERA],1)</f>
        <v>505</v>
      </c>
      <c r="R594" s="11">
        <f>_xlfn.RANK.EQ(VLOOKUP($A594,Rooke_Full_Seaosn[[Name]:[WHIP]], 17, FALSE),Rooke_Full_Seaosn[FIP],1)</f>
        <v>607</v>
      </c>
      <c r="S594" s="5">
        <f>_xlfn.RANK.EQ(VLOOKUP($A594,Rooke_Full_Seaosn[[Name]:[WHIP]], 18,FALSE),Rooke_Full_Seaosn[WAR],0)</f>
        <v>581</v>
      </c>
      <c r="T594" s="5">
        <f>_xlfn.RANK.EQ(VLOOKUP($A594,Rooke_Full_Seaosn[[Name]:[WHIP]], 19, FALSE),Rooke_Full_Seaosn[WAR/162],0)</f>
        <v>1036</v>
      </c>
      <c r="U594" s="5">
        <f>_xlfn.RANK.EQ(VLOOKUP($A594,Rooke_Full_Seaosn[[Name]:[WHIP]], 20, FALSE),Rooke_Full_Seaosn[WHIP],1)</f>
        <v>398</v>
      </c>
      <c r="V5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547.16062660381044</v>
      </c>
    </row>
    <row r="595" spans="1:22" x14ac:dyDescent="0.45">
      <c r="A595" s="11" t="s">
        <v>1131</v>
      </c>
      <c r="B595" s="11">
        <v>2015</v>
      </c>
      <c r="C595" s="11" t="str">
        <f>VLOOKUP(Table10[[#This Row],[Name]], Rooke_Full_Seaosn[[Name]:[Team]], 2, FALSE)</f>
        <v>OAK</v>
      </c>
      <c r="D595" s="11">
        <v>28</v>
      </c>
      <c r="E595" s="11">
        <v>28</v>
      </c>
      <c r="F595" s="12">
        <v>1</v>
      </c>
      <c r="G595" s="5">
        <f>_xlfn.RANK.EQ(VLOOKUP($A595,Rooke_Full_Seaosn[[Name]:[WHIP]], 6, FALSE),Rooke_Full_Seaosn[W],0)</f>
        <v>1609</v>
      </c>
      <c r="H595" s="5">
        <f>_xlfn.RANK.EQ(VLOOKUP($A595,Rooke_Full_Seaosn[[Name]:[WHIP]], 7, FALSE),Rooke_Full_Seaosn[L],1)</f>
        <v>1060</v>
      </c>
      <c r="I595" s="11">
        <f>_xlfn.RANK.EQ(VLOOKUP($A595,Rooke_Full_Seaosn[[Name]:[WHIP]], 8, FALSE),Rooke_Full_Seaosn[SV],0)</f>
        <v>225</v>
      </c>
      <c r="J595" s="11">
        <f>_xlfn.RANK.EQ(VLOOKUP($A595,Rooke_Full_Seaosn[[Name]:[WHIP]], 9, FALSE),Rooke_Full_Seaosn[IP],0)</f>
        <v>1178</v>
      </c>
      <c r="K595" s="5">
        <f>_xlfn.RANK.EQ(VLOOKUP($A595,Rooke_Full_Seaosn[[Name]:[WHIP]], 10, FALSE),Rooke_Full_Seaosn[SO],0)</f>
        <v>898</v>
      </c>
      <c r="L595" s="5">
        <f>_xlfn.RANK.EQ(VLOOKUP($A595,Rooke_Full_Seaosn[[Name]:[WHIP]], 11, FALSE),Rooke_Full_Seaosn[K/9],0)</f>
        <v>465</v>
      </c>
      <c r="M595" s="5">
        <f>_xlfn.RANK.EQ(VLOOKUP($A595,Rooke_Full_Seaosn[[Name]:[WHIP]], 12, FALSE),Rooke_Full_Seaosn[BB/9],1)</f>
        <v>309</v>
      </c>
      <c r="N595" s="11">
        <f>_xlfn.RANK.EQ(VLOOKUP($A595,Rooke_Full_Seaosn[[Name]:[WHIP]], 13, FALSE),Rooke_Full_Seaosn[HR/9],1)</f>
        <v>329</v>
      </c>
      <c r="O595" s="5">
        <f>_xlfn.RANK.EQ(VLOOKUP($A595,Rooke_Full_Seaosn[[Name]:[WHIP]], 14, FALSE),Rooke_Full_Seaosn[AVG],1)</f>
        <v>798</v>
      </c>
      <c r="P595" s="11">
        <f>_xlfn.RANK.EQ(VLOOKUP($A595,Rooke_Full_Seaosn[[Name]:[WHIP]], 15, FALSE),Rooke_Full_Seaosn[BABIP],1)</f>
        <v>1300</v>
      </c>
      <c r="Q595" s="5">
        <f>_xlfn.RANK.EQ(VLOOKUP($A595,Rooke_Full_Seaosn[[Name]:[WHIP]], 16, FALSE),Rooke_Full_Seaosn[ERA],1)</f>
        <v>499</v>
      </c>
      <c r="R595" s="11">
        <f>_xlfn.RANK.EQ(VLOOKUP($A595,Rooke_Full_Seaosn[[Name]:[WHIP]], 17, FALSE),Rooke_Full_Seaosn[FIP],1)</f>
        <v>222</v>
      </c>
      <c r="S595" s="5">
        <f>_xlfn.RANK.EQ(VLOOKUP($A595,Rooke_Full_Seaosn[[Name]:[WHIP]], 18,FALSE),Rooke_Full_Seaosn[WAR],0)</f>
        <v>532</v>
      </c>
      <c r="T595" s="5">
        <f>_xlfn.RANK.EQ(VLOOKUP($A595,Rooke_Full_Seaosn[[Name]:[WHIP]], 19, FALSE),Rooke_Full_Seaosn[WAR/162],0)</f>
        <v>137</v>
      </c>
      <c r="U595" s="5">
        <f>_xlfn.RANK.EQ(VLOOKUP($A595,Rooke_Full_Seaosn[[Name]:[WHIP]], 20, FALSE),Rooke_Full_Seaosn[WHIP],1)</f>
        <v>380</v>
      </c>
      <c r="V5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547.65479076894599</v>
      </c>
    </row>
    <row r="596" spans="1:22" x14ac:dyDescent="0.45">
      <c r="A596" s="11" t="s">
        <v>1445</v>
      </c>
      <c r="B596" s="11">
        <v>1998</v>
      </c>
      <c r="C596" s="11" t="str">
        <f>VLOOKUP(Table10[[#This Row],[Name]], Rooke_Full_Seaosn[[Name]:[Team]], 2, FALSE)</f>
        <v>ANA</v>
      </c>
      <c r="D596" s="11">
        <v>26</v>
      </c>
      <c r="E596" s="11">
        <v>26</v>
      </c>
      <c r="F596" s="12">
        <v>1</v>
      </c>
      <c r="G596" s="5">
        <f>_xlfn.RANK.EQ(VLOOKUP($A596,Rooke_Full_Seaosn[[Name]:[WHIP]], 6, FALSE),Rooke_Full_Seaosn[W],0)</f>
        <v>735</v>
      </c>
      <c r="H596" s="5">
        <f>_xlfn.RANK.EQ(VLOOKUP($A596,Rooke_Full_Seaosn[[Name]:[WHIP]], 7, FALSE),Rooke_Full_Seaosn[L],1)</f>
        <v>45</v>
      </c>
      <c r="I596" s="11">
        <f>_xlfn.RANK.EQ(VLOOKUP($A596,Rooke_Full_Seaosn[[Name]:[WHIP]], 8, FALSE),Rooke_Full_Seaosn[SV],0)</f>
        <v>225</v>
      </c>
      <c r="J596" s="11">
        <f>_xlfn.RANK.EQ(VLOOKUP($A596,Rooke_Full_Seaosn[[Name]:[WHIP]], 9, FALSE),Rooke_Full_Seaosn[IP],0)</f>
        <v>1281</v>
      </c>
      <c r="K596" s="5">
        <f>_xlfn.RANK.EQ(VLOOKUP($A596,Rooke_Full_Seaosn[[Name]:[WHIP]], 10, FALSE),Rooke_Full_Seaosn[SO],0)</f>
        <v>1163</v>
      </c>
      <c r="L596" s="5">
        <f>_xlfn.RANK.EQ(VLOOKUP($A596,Rooke_Full_Seaosn[[Name]:[WHIP]], 11, FALSE),Rooke_Full_Seaosn[K/9],0)</f>
        <v>707</v>
      </c>
      <c r="M596" s="5">
        <f>_xlfn.RANK.EQ(VLOOKUP($A596,Rooke_Full_Seaosn[[Name]:[WHIP]], 12, FALSE),Rooke_Full_Seaosn[BB/9],1)</f>
        <v>806</v>
      </c>
      <c r="N596" s="11">
        <f>_xlfn.RANK.EQ(VLOOKUP($A596,Rooke_Full_Seaosn[[Name]:[WHIP]], 13, FALSE),Rooke_Full_Seaosn[HR/9],1)</f>
        <v>1103</v>
      </c>
      <c r="O596" s="5">
        <f>_xlfn.RANK.EQ(VLOOKUP($A596,Rooke_Full_Seaosn[[Name]:[WHIP]], 14, FALSE),Rooke_Full_Seaosn[AVG],1)</f>
        <v>466</v>
      </c>
      <c r="P596" s="11">
        <f>_xlfn.RANK.EQ(VLOOKUP($A596,Rooke_Full_Seaosn[[Name]:[WHIP]], 15, FALSE),Rooke_Full_Seaosn[BABIP],1)</f>
        <v>397</v>
      </c>
      <c r="Q596" s="5">
        <f>_xlfn.RANK.EQ(VLOOKUP($A596,Rooke_Full_Seaosn[[Name]:[WHIP]], 16, FALSE),Rooke_Full_Seaosn[ERA],1)</f>
        <v>887</v>
      </c>
      <c r="R596" s="11">
        <f>_xlfn.RANK.EQ(VLOOKUP($A596,Rooke_Full_Seaosn[[Name]:[WHIP]], 17, FALSE),Rooke_Full_Seaosn[FIP],1)</f>
        <v>1119</v>
      </c>
      <c r="S596" s="5">
        <f>_xlfn.RANK.EQ(VLOOKUP($A596,Rooke_Full_Seaosn[[Name]:[WHIP]], 18,FALSE),Rooke_Full_Seaosn[WAR],0)</f>
        <v>967</v>
      </c>
      <c r="T596" s="5">
        <f>_xlfn.RANK.EQ(VLOOKUP($A596,Rooke_Full_Seaosn[[Name]:[WHIP]], 19, FALSE),Rooke_Full_Seaosn[WAR/162],0)</f>
        <v>526</v>
      </c>
      <c r="U596" s="5">
        <f>_xlfn.RANK.EQ(VLOOKUP($A596,Rooke_Full_Seaosn[[Name]:[WHIP]], 20, FALSE),Rooke_Full_Seaosn[WHIP],1)</f>
        <v>539</v>
      </c>
      <c r="V5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548.92682484305885</v>
      </c>
    </row>
    <row r="597" spans="1:22" x14ac:dyDescent="0.45">
      <c r="A597" s="11" t="s">
        <v>1371</v>
      </c>
      <c r="B597" s="11">
        <v>2008</v>
      </c>
      <c r="C597" s="11" t="str">
        <f>VLOOKUP(Table10[[#This Row],[Name]], Rooke_Full_Seaosn[[Name]:[Team]], 2, FALSE)</f>
        <v>MIN</v>
      </c>
      <c r="D597" s="11">
        <v>10</v>
      </c>
      <c r="E597" s="11">
        <v>9</v>
      </c>
      <c r="F597" s="12">
        <v>0.9</v>
      </c>
      <c r="G597" s="5">
        <f>_xlfn.RANK.EQ(VLOOKUP($A597,Rooke_Full_Seaosn[[Name]:[WHIP]], 6, FALSE),Rooke_Full_Seaosn[W],0)</f>
        <v>244</v>
      </c>
      <c r="H597" s="5">
        <f>_xlfn.RANK.EQ(VLOOKUP($A597,Rooke_Full_Seaosn[[Name]:[WHIP]], 7, FALSE),Rooke_Full_Seaosn[L],1)</f>
        <v>1442</v>
      </c>
      <c r="I597" s="11">
        <f>_xlfn.RANK.EQ(VLOOKUP($A597,Rooke_Full_Seaosn[[Name]:[WHIP]], 8, FALSE),Rooke_Full_Seaosn[SV],0)</f>
        <v>225</v>
      </c>
      <c r="J597" s="11">
        <f>_xlfn.RANK.EQ(VLOOKUP($A597,Rooke_Full_Seaosn[[Name]:[WHIP]], 9, FALSE),Rooke_Full_Seaosn[IP],0)</f>
        <v>188</v>
      </c>
      <c r="K597" s="5">
        <f>_xlfn.RANK.EQ(VLOOKUP($A597,Rooke_Full_Seaosn[[Name]:[WHIP]], 10, FALSE),Rooke_Full_Seaosn[SO],0)</f>
        <v>364</v>
      </c>
      <c r="L597" s="5">
        <f>_xlfn.RANK.EQ(VLOOKUP($A597,Rooke_Full_Seaosn[[Name]:[WHIP]], 11, FALSE),Rooke_Full_Seaosn[K/9],0)</f>
        <v>1149</v>
      </c>
      <c r="M597" s="5">
        <f>_xlfn.RANK.EQ(VLOOKUP($A597,Rooke_Full_Seaosn[[Name]:[WHIP]], 12, FALSE),Rooke_Full_Seaosn[BB/9],1)</f>
        <v>59</v>
      </c>
      <c r="N597" s="11">
        <f>_xlfn.RANK.EQ(VLOOKUP($A597,Rooke_Full_Seaosn[[Name]:[WHIP]], 13, FALSE),Rooke_Full_Seaosn[HR/9],1)</f>
        <v>1121</v>
      </c>
      <c r="O597" s="5">
        <f>_xlfn.RANK.EQ(VLOOKUP($A597,Rooke_Full_Seaosn[[Name]:[WHIP]], 14, FALSE),Rooke_Full_Seaosn[AVG],1)</f>
        <v>1441</v>
      </c>
      <c r="P597" s="11">
        <f>_xlfn.RANK.EQ(VLOOKUP($A597,Rooke_Full_Seaosn[[Name]:[WHIP]], 15, FALSE),Rooke_Full_Seaosn[BABIP],1)</f>
        <v>1283</v>
      </c>
      <c r="Q597" s="5">
        <f>_xlfn.RANK.EQ(VLOOKUP($A597,Rooke_Full_Seaosn[[Name]:[WHIP]], 16, FALSE),Rooke_Full_Seaosn[ERA],1)</f>
        <v>794</v>
      </c>
      <c r="R597" s="11">
        <f>_xlfn.RANK.EQ(VLOOKUP($A597,Rooke_Full_Seaosn[[Name]:[WHIP]], 17, FALSE),Rooke_Full_Seaosn[FIP],1)</f>
        <v>970</v>
      </c>
      <c r="S597" s="5">
        <f>_xlfn.RANK.EQ(VLOOKUP($A597,Rooke_Full_Seaosn[[Name]:[WHIP]], 18,FALSE),Rooke_Full_Seaosn[WAR],0)</f>
        <v>409</v>
      </c>
      <c r="T597" s="5">
        <f>_xlfn.RANK.EQ(VLOOKUP($A597,Rooke_Full_Seaosn[[Name]:[WHIP]], 19, FALSE),Rooke_Full_Seaosn[WAR/162],0)</f>
        <v>815</v>
      </c>
      <c r="U597" s="5">
        <f>_xlfn.RANK.EQ(VLOOKUP($A597,Rooke_Full_Seaosn[[Name]:[WHIP]], 20, FALSE),Rooke_Full_Seaosn[WHIP],1)</f>
        <v>753</v>
      </c>
      <c r="V5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549.13470114210565</v>
      </c>
    </row>
    <row r="598" spans="1:22" x14ac:dyDescent="0.45">
      <c r="A598" s="11" t="s">
        <v>1314</v>
      </c>
      <c r="B598" s="11">
        <v>2013</v>
      </c>
      <c r="C598" s="11" t="str">
        <f>VLOOKUP(Table10[[#This Row],[Name]], Rooke_Full_Seaosn[[Name]:[Team]], 2, FALSE)</f>
        <v>SDP</v>
      </c>
      <c r="D598" s="11">
        <v>10</v>
      </c>
      <c r="E598" s="11">
        <v>10</v>
      </c>
      <c r="F598" s="12">
        <v>1</v>
      </c>
      <c r="G598" s="5">
        <f>_xlfn.RANK.EQ(VLOOKUP($A598,Rooke_Full_Seaosn[[Name]:[WHIP]], 6, FALSE),Rooke_Full_Seaosn[W],0)</f>
        <v>1282</v>
      </c>
      <c r="H598" s="5">
        <f>_xlfn.RANK.EQ(VLOOKUP($A598,Rooke_Full_Seaosn[[Name]:[WHIP]], 7, FALSE),Rooke_Full_Seaosn[L],1)</f>
        <v>147</v>
      </c>
      <c r="I598" s="11">
        <f>_xlfn.RANK.EQ(VLOOKUP($A598,Rooke_Full_Seaosn[[Name]:[WHIP]], 8, FALSE),Rooke_Full_Seaosn[SV],0)</f>
        <v>225</v>
      </c>
      <c r="J598" s="11">
        <f>_xlfn.RANK.EQ(VLOOKUP($A598,Rooke_Full_Seaosn[[Name]:[WHIP]], 9, FALSE),Rooke_Full_Seaosn[IP],0)</f>
        <v>1548</v>
      </c>
      <c r="K598" s="5">
        <f>_xlfn.RANK.EQ(VLOOKUP($A598,Rooke_Full_Seaosn[[Name]:[WHIP]], 10, FALSE),Rooke_Full_Seaosn[SO],0)</f>
        <v>1278</v>
      </c>
      <c r="L598" s="5">
        <f>_xlfn.RANK.EQ(VLOOKUP($A598,Rooke_Full_Seaosn[[Name]:[WHIP]], 11, FALSE),Rooke_Full_Seaosn[K/9],0)</f>
        <v>472</v>
      </c>
      <c r="M598" s="5">
        <f>_xlfn.RANK.EQ(VLOOKUP($A598,Rooke_Full_Seaosn[[Name]:[WHIP]], 12, FALSE),Rooke_Full_Seaosn[BB/9],1)</f>
        <v>340</v>
      </c>
      <c r="N598" s="11">
        <f>_xlfn.RANK.EQ(VLOOKUP($A598,Rooke_Full_Seaosn[[Name]:[WHIP]], 13, FALSE),Rooke_Full_Seaosn[HR/9],1)</f>
        <v>827</v>
      </c>
      <c r="O598" s="5">
        <f>_xlfn.RANK.EQ(VLOOKUP($A598,Rooke_Full_Seaosn[[Name]:[WHIP]], 14, FALSE),Rooke_Full_Seaosn[AVG],1)</f>
        <v>568</v>
      </c>
      <c r="P598" s="11">
        <f>_xlfn.RANK.EQ(VLOOKUP($A598,Rooke_Full_Seaosn[[Name]:[WHIP]], 15, FALSE),Rooke_Full_Seaosn[BABIP],1)</f>
        <v>836</v>
      </c>
      <c r="Q598" s="5">
        <f>_xlfn.RANK.EQ(VLOOKUP($A598,Rooke_Full_Seaosn[[Name]:[WHIP]], 16, FALSE),Rooke_Full_Seaosn[ERA],1)</f>
        <v>723</v>
      </c>
      <c r="R598" s="11">
        <f>_xlfn.RANK.EQ(VLOOKUP($A598,Rooke_Full_Seaosn[[Name]:[WHIP]], 17, FALSE),Rooke_Full_Seaosn[FIP],1)</f>
        <v>372</v>
      </c>
      <c r="S598" s="5">
        <f>_xlfn.RANK.EQ(VLOOKUP($A598,Rooke_Full_Seaosn[[Name]:[WHIP]], 18,FALSE),Rooke_Full_Seaosn[WAR],0)</f>
        <v>1054</v>
      </c>
      <c r="T598" s="5">
        <f>_xlfn.RANK.EQ(VLOOKUP($A598,Rooke_Full_Seaosn[[Name]:[WHIP]], 19, FALSE),Rooke_Full_Seaosn[WAR/162],0)</f>
        <v>455</v>
      </c>
      <c r="U598" s="5">
        <f>_xlfn.RANK.EQ(VLOOKUP($A598,Rooke_Full_Seaosn[[Name]:[WHIP]], 20, FALSE),Rooke_Full_Seaosn[WHIP],1)</f>
        <v>332</v>
      </c>
      <c r="V5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549.87425346559542</v>
      </c>
    </row>
    <row r="599" spans="1:22" x14ac:dyDescent="0.45">
      <c r="A599" s="11" t="s">
        <v>459</v>
      </c>
      <c r="B599" s="11">
        <v>2007</v>
      </c>
      <c r="C599" s="11" t="str">
        <f>VLOOKUP(Table10[[#This Row],[Name]], Rooke_Full_Seaosn[[Name]:[Team]], 2, FALSE)</f>
        <v>NYY</v>
      </c>
      <c r="D599" s="11">
        <v>14</v>
      </c>
      <c r="E599" s="11">
        <v>14</v>
      </c>
      <c r="F599" s="12">
        <v>1</v>
      </c>
      <c r="G599" s="5">
        <f>_xlfn.RANK.EQ(VLOOKUP($A599,Rooke_Full_Seaosn[[Name]:[WHIP]], 6, FALSE),Rooke_Full_Seaosn[W],0)</f>
        <v>889</v>
      </c>
      <c r="H599" s="5">
        <f>_xlfn.RANK.EQ(VLOOKUP($A599,Rooke_Full_Seaosn[[Name]:[WHIP]], 7, FALSE),Rooke_Full_Seaosn[L],1)</f>
        <v>147</v>
      </c>
      <c r="I599" s="11">
        <f>_xlfn.RANK.EQ(VLOOKUP($A599,Rooke_Full_Seaosn[[Name]:[WHIP]], 8, FALSE),Rooke_Full_Seaosn[SV],0)</f>
        <v>225</v>
      </c>
      <c r="J599" s="11">
        <f>_xlfn.RANK.EQ(VLOOKUP($A599,Rooke_Full_Seaosn[[Name]:[WHIP]], 9, FALSE),Rooke_Full_Seaosn[IP],0)</f>
        <v>1209</v>
      </c>
      <c r="K599" s="5">
        <f>_xlfn.RANK.EQ(VLOOKUP($A599,Rooke_Full_Seaosn[[Name]:[WHIP]], 10, FALSE),Rooke_Full_Seaosn[SO],0)</f>
        <v>855</v>
      </c>
      <c r="L599" s="5">
        <f>_xlfn.RANK.EQ(VLOOKUP($A599,Rooke_Full_Seaosn[[Name]:[WHIP]], 11, FALSE),Rooke_Full_Seaosn[K/9],0)</f>
        <v>352</v>
      </c>
      <c r="M599" s="5">
        <f>_xlfn.RANK.EQ(VLOOKUP($A599,Rooke_Full_Seaosn[[Name]:[WHIP]], 12, FALSE),Rooke_Full_Seaosn[BB/9],1)</f>
        <v>1004</v>
      </c>
      <c r="N599" s="11">
        <f>_xlfn.RANK.EQ(VLOOKUP($A599,Rooke_Full_Seaosn[[Name]:[WHIP]], 13, FALSE),Rooke_Full_Seaosn[HR/9],1)</f>
        <v>1031</v>
      </c>
      <c r="O599" s="5">
        <f>_xlfn.RANK.EQ(VLOOKUP($A599,Rooke_Full_Seaosn[[Name]:[WHIP]], 14, FALSE),Rooke_Full_Seaosn[AVG],1)</f>
        <v>330</v>
      </c>
      <c r="P599" s="11">
        <f>_xlfn.RANK.EQ(VLOOKUP($A599,Rooke_Full_Seaosn[[Name]:[WHIP]], 15, FALSE),Rooke_Full_Seaosn[BABIP],1)</f>
        <v>498</v>
      </c>
      <c r="Q599" s="5">
        <f>_xlfn.RANK.EQ(VLOOKUP($A599,Rooke_Full_Seaosn[[Name]:[WHIP]], 16, FALSE),Rooke_Full_Seaosn[ERA],1)</f>
        <v>1034</v>
      </c>
      <c r="R599" s="11">
        <f>_xlfn.RANK.EQ(VLOOKUP($A599,Rooke_Full_Seaosn[[Name]:[WHIP]], 17, FALSE),Rooke_Full_Seaosn[FIP],1)</f>
        <v>931</v>
      </c>
      <c r="S599" s="5">
        <f>_xlfn.RANK.EQ(VLOOKUP($A599,Rooke_Full_Seaosn[[Name]:[WHIP]], 18,FALSE),Rooke_Full_Seaosn[WAR],0)</f>
        <v>833</v>
      </c>
      <c r="T599" s="5">
        <f>_xlfn.RANK.EQ(VLOOKUP($A599,Rooke_Full_Seaosn[[Name]:[WHIP]], 19, FALSE),Rooke_Full_Seaosn[WAR/162],0)</f>
        <v>493</v>
      </c>
      <c r="U599" s="5">
        <f>_xlfn.RANK.EQ(VLOOKUP($A599,Rooke_Full_Seaosn[[Name]:[WHIP]], 20, FALSE),Rooke_Full_Seaosn[WHIP],1)</f>
        <v>475</v>
      </c>
      <c r="V5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552.03696503892616</v>
      </c>
    </row>
    <row r="600" spans="1:22" x14ac:dyDescent="0.45">
      <c r="A600" s="11" t="s">
        <v>701</v>
      </c>
      <c r="B600" s="11">
        <v>2006</v>
      </c>
      <c r="C600" s="11" t="str">
        <f>VLOOKUP(Table10[[#This Row],[Name]], Rooke_Full_Seaosn[[Name]:[Team]], 2, FALSE)</f>
        <v>MIN</v>
      </c>
      <c r="D600" s="11">
        <v>30</v>
      </c>
      <c r="E600" s="11">
        <v>18</v>
      </c>
      <c r="F600" s="12">
        <v>0.6</v>
      </c>
      <c r="G600" s="5">
        <f>_xlfn.RANK.EQ(VLOOKUP($A600,Rooke_Full_Seaosn[[Name]:[WHIP]], 6, FALSE),Rooke_Full_Seaosn[W],0)</f>
        <v>610</v>
      </c>
      <c r="H600" s="5">
        <f>_xlfn.RANK.EQ(VLOOKUP($A600,Rooke_Full_Seaosn[[Name]:[WHIP]], 7, FALSE),Rooke_Full_Seaosn[L],1)</f>
        <v>695</v>
      </c>
      <c r="I600" s="11">
        <f>_xlfn.RANK.EQ(VLOOKUP($A600,Rooke_Full_Seaosn[[Name]:[WHIP]], 8, FALSE),Rooke_Full_Seaosn[SV],0)</f>
        <v>225</v>
      </c>
      <c r="J600" s="11">
        <f>_xlfn.RANK.EQ(VLOOKUP($A600,Rooke_Full_Seaosn[[Name]:[WHIP]], 9, FALSE),Rooke_Full_Seaosn[IP],0)</f>
        <v>862</v>
      </c>
      <c r="K600" s="5">
        <f>_xlfn.RANK.EQ(VLOOKUP($A600,Rooke_Full_Seaosn[[Name]:[WHIP]], 10, FALSE),Rooke_Full_Seaosn[SO],0)</f>
        <v>473</v>
      </c>
      <c r="L600" s="5">
        <f>_xlfn.RANK.EQ(VLOOKUP($A600,Rooke_Full_Seaosn[[Name]:[WHIP]], 11, FALSE),Rooke_Full_Seaosn[K/9],0)</f>
        <v>296</v>
      </c>
      <c r="M600" s="5">
        <f>_xlfn.RANK.EQ(VLOOKUP($A600,Rooke_Full_Seaosn[[Name]:[WHIP]], 12, FALSE),Rooke_Full_Seaosn[BB/9],1)</f>
        <v>158</v>
      </c>
      <c r="N600" s="11">
        <f>_xlfn.RANK.EQ(VLOOKUP($A600,Rooke_Full_Seaosn[[Name]:[WHIP]], 13, FALSE),Rooke_Full_Seaosn[HR/9],1)</f>
        <v>1535</v>
      </c>
      <c r="O600" s="5">
        <f>_xlfn.RANK.EQ(VLOOKUP($A600,Rooke_Full_Seaosn[[Name]:[WHIP]], 14, FALSE),Rooke_Full_Seaosn[AVG],1)</f>
        <v>994</v>
      </c>
      <c r="P600" s="11">
        <f>_xlfn.RANK.EQ(VLOOKUP($A600,Rooke_Full_Seaosn[[Name]:[WHIP]], 15, FALSE),Rooke_Full_Seaosn[BABIP],1)</f>
        <v>1071</v>
      </c>
      <c r="Q600" s="5">
        <f>_xlfn.RANK.EQ(VLOOKUP($A600,Rooke_Full_Seaosn[[Name]:[WHIP]], 16, FALSE),Rooke_Full_Seaosn[ERA],1)</f>
        <v>888</v>
      </c>
      <c r="R600" s="11">
        <f>_xlfn.RANK.EQ(VLOOKUP($A600,Rooke_Full_Seaosn[[Name]:[WHIP]], 17, FALSE),Rooke_Full_Seaosn[FIP],1)</f>
        <v>1087</v>
      </c>
      <c r="S600" s="5">
        <f>_xlfn.RANK.EQ(VLOOKUP($A600,Rooke_Full_Seaosn[[Name]:[WHIP]], 18,FALSE),Rooke_Full_Seaosn[WAR],0)</f>
        <v>845</v>
      </c>
      <c r="T600" s="5">
        <f>_xlfn.RANK.EQ(VLOOKUP($A600,Rooke_Full_Seaosn[[Name]:[WHIP]], 19, FALSE),Rooke_Full_Seaosn[WAR/162],0)</f>
        <v>822</v>
      </c>
      <c r="U600" s="5">
        <f>_xlfn.RANK.EQ(VLOOKUP($A600,Rooke_Full_Seaosn[[Name]:[WHIP]], 20, FALSE),Rooke_Full_Seaosn[WHIP],1)</f>
        <v>461</v>
      </c>
      <c r="V6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552.50388738791719</v>
      </c>
    </row>
    <row r="601" spans="1:22" x14ac:dyDescent="0.45">
      <c r="A601" s="11" t="s">
        <v>1689</v>
      </c>
      <c r="B601" s="11">
        <v>2000</v>
      </c>
      <c r="C601" s="11" t="str">
        <f>VLOOKUP(Table10[[#This Row],[Name]], Rooke_Full_Seaosn[[Name]:[Team]], 2, FALSE)</f>
        <v>MIN</v>
      </c>
      <c r="D601" s="11">
        <v>8</v>
      </c>
      <c r="E601" s="11">
        <v>8</v>
      </c>
      <c r="F601" s="12">
        <v>1</v>
      </c>
      <c r="G601" s="5">
        <f>_xlfn.RANK.EQ(VLOOKUP($A601,Rooke_Full_Seaosn[[Name]:[WHIP]], 6, FALSE),Rooke_Full_Seaosn[W],0)</f>
        <v>244</v>
      </c>
      <c r="H601" s="5">
        <f>_xlfn.RANK.EQ(VLOOKUP($A601,Rooke_Full_Seaosn[[Name]:[WHIP]], 7, FALSE),Rooke_Full_Seaosn[L],1)</f>
        <v>1209</v>
      </c>
      <c r="I601" s="11">
        <f>_xlfn.RANK.EQ(VLOOKUP($A601,Rooke_Full_Seaosn[[Name]:[WHIP]], 8, FALSE),Rooke_Full_Seaosn[SV],0)</f>
        <v>225</v>
      </c>
      <c r="J601" s="11">
        <f>_xlfn.RANK.EQ(VLOOKUP($A601,Rooke_Full_Seaosn[[Name]:[WHIP]], 9, FALSE),Rooke_Full_Seaosn[IP],0)</f>
        <v>547</v>
      </c>
      <c r="K601" s="5">
        <f>_xlfn.RANK.EQ(VLOOKUP($A601,Rooke_Full_Seaosn[[Name]:[WHIP]], 10, FALSE),Rooke_Full_Seaosn[SO],0)</f>
        <v>279</v>
      </c>
      <c r="L601" s="5">
        <f>_xlfn.RANK.EQ(VLOOKUP($A601,Rooke_Full_Seaosn[[Name]:[WHIP]], 11, FALSE),Rooke_Full_Seaosn[K/9],0)</f>
        <v>380</v>
      </c>
      <c r="M601" s="5">
        <f>_xlfn.RANK.EQ(VLOOKUP($A601,Rooke_Full_Seaosn[[Name]:[WHIP]], 12, FALSE),Rooke_Full_Seaosn[BB/9],1)</f>
        <v>426</v>
      </c>
      <c r="N601" s="11">
        <f>_xlfn.RANK.EQ(VLOOKUP($A601,Rooke_Full_Seaosn[[Name]:[WHIP]], 13, FALSE),Rooke_Full_Seaosn[HR/9],1)</f>
        <v>1373</v>
      </c>
      <c r="O601" s="5">
        <f>_xlfn.RANK.EQ(VLOOKUP($A601,Rooke_Full_Seaosn[[Name]:[WHIP]], 14, FALSE),Rooke_Full_Seaosn[AVG],1)</f>
        <v>1359</v>
      </c>
      <c r="P601" s="11">
        <f>_xlfn.RANK.EQ(VLOOKUP($A601,Rooke_Full_Seaosn[[Name]:[WHIP]], 15, FALSE),Rooke_Full_Seaosn[BABIP],1)</f>
        <v>1474</v>
      </c>
      <c r="Q601" s="5">
        <f>_xlfn.RANK.EQ(VLOOKUP($A601,Rooke_Full_Seaosn[[Name]:[WHIP]], 16, FALSE),Rooke_Full_Seaosn[ERA],1)</f>
        <v>1198</v>
      </c>
      <c r="R601" s="11">
        <f>_xlfn.RANK.EQ(VLOOKUP($A601,Rooke_Full_Seaosn[[Name]:[WHIP]], 17, FALSE),Rooke_Full_Seaosn[FIP],1)</f>
        <v>988</v>
      </c>
      <c r="S601" s="5">
        <f>_xlfn.RANK.EQ(VLOOKUP($A601,Rooke_Full_Seaosn[[Name]:[WHIP]], 18,FALSE),Rooke_Full_Seaosn[WAR],0)</f>
        <v>326</v>
      </c>
      <c r="T601" s="5">
        <f>_xlfn.RANK.EQ(VLOOKUP($A601,Rooke_Full_Seaosn[[Name]:[WHIP]], 19, FALSE),Rooke_Full_Seaosn[WAR/162],0)</f>
        <v>390</v>
      </c>
      <c r="U601" s="5">
        <f>_xlfn.RANK.EQ(VLOOKUP($A601,Rooke_Full_Seaosn[[Name]:[WHIP]], 20, FALSE),Rooke_Full_Seaosn[WHIP],1)</f>
        <v>967</v>
      </c>
      <c r="V6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552.84049634722453</v>
      </c>
    </row>
    <row r="602" spans="1:22" x14ac:dyDescent="0.45">
      <c r="A602" s="11" t="s">
        <v>995</v>
      </c>
      <c r="B602" s="11">
        <v>1944</v>
      </c>
      <c r="C602" s="11" t="str">
        <f>VLOOKUP(Table10[[#This Row],[Name]], Rooke_Full_Seaosn[[Name]:[Team]], 2, FALSE)</f>
        <v>CHW</v>
      </c>
      <c r="D602" s="11">
        <v>21</v>
      </c>
      <c r="E602" s="11">
        <v>21</v>
      </c>
      <c r="F602" s="12">
        <v>1</v>
      </c>
      <c r="G602" s="5">
        <f>_xlfn.RANK.EQ(VLOOKUP($A602,Rooke_Full_Seaosn[[Name]:[WHIP]], 6, FALSE),Rooke_Full_Seaosn[W],0)</f>
        <v>244</v>
      </c>
      <c r="H602" s="5">
        <f>_xlfn.RANK.EQ(VLOOKUP($A602,Rooke_Full_Seaosn[[Name]:[WHIP]], 7, FALSE),Rooke_Full_Seaosn[L],1)</f>
        <v>1341</v>
      </c>
      <c r="I602" s="11">
        <f>_xlfn.RANK.EQ(VLOOKUP($A602,Rooke_Full_Seaosn[[Name]:[WHIP]], 8, FALSE),Rooke_Full_Seaosn[SV],0)</f>
        <v>225</v>
      </c>
      <c r="J602" s="11">
        <f>_xlfn.RANK.EQ(VLOOKUP($A602,Rooke_Full_Seaosn[[Name]:[WHIP]], 9, FALSE),Rooke_Full_Seaosn[IP],0)</f>
        <v>125</v>
      </c>
      <c r="K602" s="5">
        <f>_xlfn.RANK.EQ(VLOOKUP($A602,Rooke_Full_Seaosn[[Name]:[WHIP]], 10, FALSE),Rooke_Full_Seaosn[SO],0)</f>
        <v>578</v>
      </c>
      <c r="L602" s="5">
        <f>_xlfn.RANK.EQ(VLOOKUP($A602,Rooke_Full_Seaosn[[Name]:[WHIP]], 11, FALSE),Rooke_Full_Seaosn[K/9],0)</f>
        <v>1490</v>
      </c>
      <c r="M602" s="5">
        <f>_xlfn.RANK.EQ(VLOOKUP($A602,Rooke_Full_Seaosn[[Name]:[WHIP]], 12, FALSE),Rooke_Full_Seaosn[BB/9],1)</f>
        <v>322</v>
      </c>
      <c r="N602" s="11">
        <f>_xlfn.RANK.EQ(VLOOKUP($A602,Rooke_Full_Seaosn[[Name]:[WHIP]], 13, FALSE),Rooke_Full_Seaosn[HR/9],1)</f>
        <v>376</v>
      </c>
      <c r="O602" s="5">
        <f>_xlfn.RANK.EQ(VLOOKUP($A602,Rooke_Full_Seaosn[[Name]:[WHIP]], 14, FALSE),Rooke_Full_Seaosn[AVG],1)</f>
        <v>884</v>
      </c>
      <c r="P602" s="11">
        <f>_xlfn.RANK.EQ(VLOOKUP($A602,Rooke_Full_Seaosn[[Name]:[WHIP]], 15, FALSE),Rooke_Full_Seaosn[BABIP],1)</f>
        <v>621</v>
      </c>
      <c r="Q602" s="5">
        <f>_xlfn.RANK.EQ(VLOOKUP($A602,Rooke_Full_Seaosn[[Name]:[WHIP]], 16, FALSE),Rooke_Full_Seaosn[ERA],1)</f>
        <v>324</v>
      </c>
      <c r="R602" s="11">
        <f>_xlfn.RANK.EQ(VLOOKUP($A602,Rooke_Full_Seaosn[[Name]:[WHIP]], 17, FALSE),Rooke_Full_Seaosn[FIP],1)</f>
        <v>314</v>
      </c>
      <c r="S602" s="5">
        <f>_xlfn.RANK.EQ(VLOOKUP($A602,Rooke_Full_Seaosn[[Name]:[WHIP]], 18,FALSE),Rooke_Full_Seaosn[WAR],0)</f>
        <v>341</v>
      </c>
      <c r="T602" s="5">
        <f>_xlfn.RANK.EQ(VLOOKUP($A602,Rooke_Full_Seaosn[[Name]:[WHIP]], 19, FALSE),Rooke_Full_Seaosn[WAR/162],0)</f>
        <v>534</v>
      </c>
      <c r="U602" s="5">
        <f>_xlfn.RANK.EQ(VLOOKUP($A602,Rooke_Full_Seaosn[[Name]:[WHIP]], 20, FALSE),Rooke_Full_Seaosn[WHIP],1)</f>
        <v>574</v>
      </c>
      <c r="V6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553.8591548337281</v>
      </c>
    </row>
    <row r="603" spans="1:22" x14ac:dyDescent="0.45">
      <c r="A603" s="11" t="s">
        <v>212</v>
      </c>
      <c r="B603" s="11">
        <v>2016</v>
      </c>
      <c r="C603" s="11" t="str">
        <f>VLOOKUP(Table10[[#This Row],[Name]], Rooke_Full_Seaosn[[Name]:[Team]], 2, FALSE)</f>
        <v>TBR</v>
      </c>
      <c r="D603" s="11">
        <v>39</v>
      </c>
      <c r="E603" s="11">
        <v>23</v>
      </c>
      <c r="F603" s="12">
        <v>0.58974358974358976</v>
      </c>
      <c r="G603" s="5">
        <f>_xlfn.RANK.EQ(VLOOKUP($A603,Rooke_Full_Seaosn[[Name]:[WHIP]], 6, FALSE),Rooke_Full_Seaosn[W],0)</f>
        <v>735</v>
      </c>
      <c r="H603" s="5">
        <f>_xlfn.RANK.EQ(VLOOKUP($A603,Rooke_Full_Seaosn[[Name]:[WHIP]], 7, FALSE),Rooke_Full_Seaosn[L],1)</f>
        <v>1060</v>
      </c>
      <c r="I603" s="11">
        <f>_xlfn.RANK.EQ(VLOOKUP($A603,Rooke_Full_Seaosn[[Name]:[WHIP]], 8, FALSE),Rooke_Full_Seaosn[SV],0)</f>
        <v>225</v>
      </c>
      <c r="J603" s="11">
        <f>_xlfn.RANK.EQ(VLOOKUP($A603,Rooke_Full_Seaosn[[Name]:[WHIP]], 9, FALSE),Rooke_Full_Seaosn[IP],0)</f>
        <v>984</v>
      </c>
      <c r="K603" s="5">
        <f>_xlfn.RANK.EQ(VLOOKUP($A603,Rooke_Full_Seaosn[[Name]:[WHIP]], 10, FALSE),Rooke_Full_Seaosn[SO],0)</f>
        <v>345</v>
      </c>
      <c r="L603" s="5">
        <f>_xlfn.RANK.EQ(VLOOKUP($A603,Rooke_Full_Seaosn[[Name]:[WHIP]], 11, FALSE),Rooke_Full_Seaosn[K/9],0)</f>
        <v>53</v>
      </c>
      <c r="M603" s="5">
        <f>_xlfn.RANK.EQ(VLOOKUP($A603,Rooke_Full_Seaosn[[Name]:[WHIP]], 12, FALSE),Rooke_Full_Seaosn[BB/9],1)</f>
        <v>1561</v>
      </c>
      <c r="N603" s="11">
        <f>_xlfn.RANK.EQ(VLOOKUP($A603,Rooke_Full_Seaosn[[Name]:[WHIP]], 13, FALSE),Rooke_Full_Seaosn[HR/9],1)</f>
        <v>360</v>
      </c>
      <c r="O603" s="5">
        <f>_xlfn.RANK.EQ(VLOOKUP($A603,Rooke_Full_Seaosn[[Name]:[WHIP]], 14, FALSE),Rooke_Full_Seaosn[AVG],1)</f>
        <v>1040</v>
      </c>
      <c r="P603" s="11">
        <f>_xlfn.RANK.EQ(VLOOKUP($A603,Rooke_Full_Seaosn[[Name]:[WHIP]], 15, FALSE),Rooke_Full_Seaosn[BABIP],1)</f>
        <v>1664</v>
      </c>
      <c r="Q603" s="5">
        <f>_xlfn.RANK.EQ(VLOOKUP($A603,Rooke_Full_Seaosn[[Name]:[WHIP]], 16, FALSE),Rooke_Full_Seaosn[ERA],1)</f>
        <v>467</v>
      </c>
      <c r="R603" s="11">
        <f>_xlfn.RANK.EQ(VLOOKUP($A603,Rooke_Full_Seaosn[[Name]:[WHIP]], 17, FALSE),Rooke_Full_Seaosn[FIP],1)</f>
        <v>212</v>
      </c>
      <c r="S603" s="5">
        <f>_xlfn.RANK.EQ(VLOOKUP($A603,Rooke_Full_Seaosn[[Name]:[WHIP]], 18,FALSE),Rooke_Full_Seaosn[WAR],0)</f>
        <v>467</v>
      </c>
      <c r="T603" s="5">
        <f>_xlfn.RANK.EQ(VLOOKUP($A603,Rooke_Full_Seaosn[[Name]:[WHIP]], 19, FALSE),Rooke_Full_Seaosn[WAR/162],0)</f>
        <v>368</v>
      </c>
      <c r="U603" s="5">
        <f>_xlfn.RANK.EQ(VLOOKUP($A603,Rooke_Full_Seaosn[[Name]:[WHIP]], 20, FALSE),Rooke_Full_Seaosn[WHIP],1)</f>
        <v>1472</v>
      </c>
      <c r="V6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554.18067860050235</v>
      </c>
    </row>
    <row r="604" spans="1:22" x14ac:dyDescent="0.45">
      <c r="A604" s="11" t="s">
        <v>1339</v>
      </c>
      <c r="B604" s="11">
        <v>2012</v>
      </c>
      <c r="C604" s="11" t="str">
        <f>VLOOKUP(Table10[[#This Row],[Name]], Rooke_Full_Seaosn[[Name]:[Team]], 2, FALSE)</f>
        <v>MIN</v>
      </c>
      <c r="D604" s="11">
        <v>29</v>
      </c>
      <c r="E604" s="11">
        <v>27</v>
      </c>
      <c r="F604" s="12">
        <v>0.93103448275862066</v>
      </c>
      <c r="G604" s="5">
        <f>_xlfn.RANK.EQ(VLOOKUP($A604,Rooke_Full_Seaosn[[Name]:[WHIP]], 6, FALSE),Rooke_Full_Seaosn[W],0)</f>
        <v>889</v>
      </c>
      <c r="H604" s="5">
        <f>_xlfn.RANK.EQ(VLOOKUP($A604,Rooke_Full_Seaosn[[Name]:[WHIP]], 7, FALSE),Rooke_Full_Seaosn[L],1)</f>
        <v>492</v>
      </c>
      <c r="I604" s="11">
        <f>_xlfn.RANK.EQ(VLOOKUP($A604,Rooke_Full_Seaosn[[Name]:[WHIP]], 8, FALSE),Rooke_Full_Seaosn[SV],0)</f>
        <v>225</v>
      </c>
      <c r="J604" s="11">
        <f>_xlfn.RANK.EQ(VLOOKUP($A604,Rooke_Full_Seaosn[[Name]:[WHIP]], 9, FALSE),Rooke_Full_Seaosn[IP],0)</f>
        <v>1029</v>
      </c>
      <c r="K604" s="5">
        <f>_xlfn.RANK.EQ(VLOOKUP($A604,Rooke_Full_Seaosn[[Name]:[WHIP]], 10, FALSE),Rooke_Full_Seaosn[SO],0)</f>
        <v>880</v>
      </c>
      <c r="L604" s="5">
        <f>_xlfn.RANK.EQ(VLOOKUP($A604,Rooke_Full_Seaosn[[Name]:[WHIP]], 11, FALSE),Rooke_Full_Seaosn[K/9],0)</f>
        <v>655</v>
      </c>
      <c r="M604" s="5">
        <f>_xlfn.RANK.EQ(VLOOKUP($A604,Rooke_Full_Seaosn[[Name]:[WHIP]], 12, FALSE),Rooke_Full_Seaosn[BB/9],1)</f>
        <v>78</v>
      </c>
      <c r="N604" s="11">
        <f>_xlfn.RANK.EQ(VLOOKUP($A604,Rooke_Full_Seaosn[[Name]:[WHIP]], 13, FALSE),Rooke_Full_Seaosn[HR/9],1)</f>
        <v>1516</v>
      </c>
      <c r="O604" s="5">
        <f>_xlfn.RANK.EQ(VLOOKUP($A604,Rooke_Full_Seaosn[[Name]:[WHIP]], 14, FALSE),Rooke_Full_Seaosn[AVG],1)</f>
        <v>585</v>
      </c>
      <c r="P604" s="11">
        <f>_xlfn.RANK.EQ(VLOOKUP($A604,Rooke_Full_Seaosn[[Name]:[WHIP]], 15, FALSE),Rooke_Full_Seaosn[BABIP],1)</f>
        <v>309</v>
      </c>
      <c r="Q604" s="5">
        <f>_xlfn.RANK.EQ(VLOOKUP($A604,Rooke_Full_Seaosn[[Name]:[WHIP]], 16, FALSE),Rooke_Full_Seaosn[ERA],1)</f>
        <v>755</v>
      </c>
      <c r="R604" s="11">
        <f>_xlfn.RANK.EQ(VLOOKUP($A604,Rooke_Full_Seaosn[[Name]:[WHIP]], 17, FALSE),Rooke_Full_Seaosn[FIP],1)</f>
        <v>1257</v>
      </c>
      <c r="S604" s="5">
        <f>_xlfn.RANK.EQ(VLOOKUP($A604,Rooke_Full_Seaosn[[Name]:[WHIP]], 18,FALSE),Rooke_Full_Seaosn[WAR],0)</f>
        <v>1151</v>
      </c>
      <c r="T604" s="5">
        <f>_xlfn.RANK.EQ(VLOOKUP($A604,Rooke_Full_Seaosn[[Name]:[WHIP]], 19, FALSE),Rooke_Full_Seaosn[WAR/162],0)</f>
        <v>1116</v>
      </c>
      <c r="U604" s="5">
        <f>_xlfn.RANK.EQ(VLOOKUP($A604,Rooke_Full_Seaosn[[Name]:[WHIP]], 20, FALSE),Rooke_Full_Seaosn[WHIP],1)</f>
        <v>246</v>
      </c>
      <c r="V6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554.42944646966964</v>
      </c>
    </row>
    <row r="605" spans="1:22" x14ac:dyDescent="0.45">
      <c r="A605" s="11" t="s">
        <v>1275</v>
      </c>
      <c r="B605" s="11">
        <v>1961</v>
      </c>
      <c r="C605" s="11" t="str">
        <f>VLOOKUP(Table10[[#This Row],[Name]], Rooke_Full_Seaosn[[Name]:[Team]], 2, FALSE)</f>
        <v>WAS</v>
      </c>
      <c r="D605" s="11">
        <v>34</v>
      </c>
      <c r="E605" s="11">
        <v>24</v>
      </c>
      <c r="F605" s="12">
        <v>0.70588235294117652</v>
      </c>
      <c r="G605" s="5">
        <f>_xlfn.RANK.EQ(VLOOKUP($A605,Rooke_Full_Seaosn[[Name]:[WHIP]], 6, FALSE),Rooke_Full_Seaosn[W],0)</f>
        <v>503</v>
      </c>
      <c r="H605" s="5">
        <f>_xlfn.RANK.EQ(VLOOKUP($A605,Rooke_Full_Seaosn[[Name]:[WHIP]], 7, FALSE),Rooke_Full_Seaosn[L],1)</f>
        <v>1688</v>
      </c>
      <c r="I605" s="11">
        <f>_xlfn.RANK.EQ(VLOOKUP($A605,Rooke_Full_Seaosn[[Name]:[WHIP]], 8, FALSE),Rooke_Full_Seaosn[SV],0)</f>
        <v>94</v>
      </c>
      <c r="J605" s="11">
        <f>_xlfn.RANK.EQ(VLOOKUP($A605,Rooke_Full_Seaosn[[Name]:[WHIP]], 9, FALSE),Rooke_Full_Seaosn[IP],0)</f>
        <v>117</v>
      </c>
      <c r="K605" s="5">
        <f>_xlfn.RANK.EQ(VLOOKUP($A605,Rooke_Full_Seaosn[[Name]:[WHIP]], 10, FALSE),Rooke_Full_Seaosn[SO],0)</f>
        <v>566</v>
      </c>
      <c r="L605" s="5">
        <f>_xlfn.RANK.EQ(VLOOKUP($A605,Rooke_Full_Seaosn[[Name]:[WHIP]], 11, FALSE),Rooke_Full_Seaosn[K/9],0)</f>
        <v>1487</v>
      </c>
      <c r="M605" s="5">
        <f>_xlfn.RANK.EQ(VLOOKUP($A605,Rooke_Full_Seaosn[[Name]:[WHIP]], 12, FALSE),Rooke_Full_Seaosn[BB/9],1)</f>
        <v>119</v>
      </c>
      <c r="N605" s="11">
        <f>_xlfn.RANK.EQ(VLOOKUP($A605,Rooke_Full_Seaosn[[Name]:[WHIP]], 13, FALSE),Rooke_Full_Seaosn[HR/9],1)</f>
        <v>948</v>
      </c>
      <c r="O605" s="5">
        <f>_xlfn.RANK.EQ(VLOOKUP($A605,Rooke_Full_Seaosn[[Name]:[WHIP]], 14, FALSE),Rooke_Full_Seaosn[AVG],1)</f>
        <v>962</v>
      </c>
      <c r="P605" s="11">
        <f>_xlfn.RANK.EQ(VLOOKUP($A605,Rooke_Full_Seaosn[[Name]:[WHIP]], 15, FALSE),Rooke_Full_Seaosn[BABIP],1)</f>
        <v>495</v>
      </c>
      <c r="Q605" s="5">
        <f>_xlfn.RANK.EQ(VLOOKUP($A605,Rooke_Full_Seaosn[[Name]:[WHIP]], 16, FALSE),Rooke_Full_Seaosn[ERA],1)</f>
        <v>676</v>
      </c>
      <c r="R605" s="11">
        <f>_xlfn.RANK.EQ(VLOOKUP($A605,Rooke_Full_Seaosn[[Name]:[WHIP]], 17, FALSE),Rooke_Full_Seaosn[FIP],1)</f>
        <v>596</v>
      </c>
      <c r="S605" s="5">
        <f>_xlfn.RANK.EQ(VLOOKUP($A605,Rooke_Full_Seaosn[[Name]:[WHIP]], 18,FALSE),Rooke_Full_Seaosn[WAR],0)</f>
        <v>212</v>
      </c>
      <c r="T605" s="5">
        <f>_xlfn.RANK.EQ(VLOOKUP($A605,Rooke_Full_Seaosn[[Name]:[WHIP]], 19, FALSE),Rooke_Full_Seaosn[WAR/162],0)</f>
        <v>540</v>
      </c>
      <c r="U605" s="5">
        <f>_xlfn.RANK.EQ(VLOOKUP($A605,Rooke_Full_Seaosn[[Name]:[WHIP]], 20, FALSE),Rooke_Full_Seaosn[WHIP],1)</f>
        <v>438</v>
      </c>
      <c r="V6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555.00133626853824</v>
      </c>
    </row>
    <row r="606" spans="1:22" x14ac:dyDescent="0.45">
      <c r="A606" s="11" t="s">
        <v>1280</v>
      </c>
      <c r="B606" s="11">
        <v>2007</v>
      </c>
      <c r="C606" s="11" t="str">
        <f>VLOOKUP(Table10[[#This Row],[Name]], Rooke_Full_Seaosn[[Name]:[Team]], 2, FALSE)</f>
        <v>PHI</v>
      </c>
      <c r="D606" s="11">
        <v>10</v>
      </c>
      <c r="E606" s="11">
        <v>6</v>
      </c>
      <c r="F606" s="12">
        <v>0.6</v>
      </c>
      <c r="G606" s="5">
        <f>_xlfn.RANK.EQ(VLOOKUP($A606,Rooke_Full_Seaosn[[Name]:[WHIP]], 6, FALSE),Rooke_Full_Seaosn[W],0)</f>
        <v>320</v>
      </c>
      <c r="H606" s="5">
        <f>_xlfn.RANK.EQ(VLOOKUP($A606,Rooke_Full_Seaosn[[Name]:[WHIP]], 7, FALSE),Rooke_Full_Seaosn[L],1)</f>
        <v>298</v>
      </c>
      <c r="I606" s="11">
        <f>_xlfn.RANK.EQ(VLOOKUP($A606,Rooke_Full_Seaosn[[Name]:[WHIP]], 8, FALSE),Rooke_Full_Seaosn[SV],0)</f>
        <v>225</v>
      </c>
      <c r="J606" s="11">
        <f>_xlfn.RANK.EQ(VLOOKUP($A606,Rooke_Full_Seaosn[[Name]:[WHIP]], 9, FALSE),Rooke_Full_Seaosn[IP],0)</f>
        <v>675</v>
      </c>
      <c r="K606" s="5">
        <f>_xlfn.RANK.EQ(VLOOKUP($A606,Rooke_Full_Seaosn[[Name]:[WHIP]], 10, FALSE),Rooke_Full_Seaosn[SO],0)</f>
        <v>1045</v>
      </c>
      <c r="L606" s="5">
        <f>_xlfn.RANK.EQ(VLOOKUP($A606,Rooke_Full_Seaosn[[Name]:[WHIP]], 11, FALSE),Rooke_Full_Seaosn[K/9],0)</f>
        <v>1374</v>
      </c>
      <c r="M606" s="5">
        <f>_xlfn.RANK.EQ(VLOOKUP($A606,Rooke_Full_Seaosn[[Name]:[WHIP]], 12, FALSE),Rooke_Full_Seaosn[BB/9],1)</f>
        <v>74</v>
      </c>
      <c r="N606" s="11">
        <f>_xlfn.RANK.EQ(VLOOKUP($A606,Rooke_Full_Seaosn[[Name]:[WHIP]], 13, FALSE),Rooke_Full_Seaosn[HR/9],1)</f>
        <v>1241</v>
      </c>
      <c r="O606" s="5">
        <f>_xlfn.RANK.EQ(VLOOKUP($A606,Rooke_Full_Seaosn[[Name]:[WHIP]], 14, FALSE),Rooke_Full_Seaosn[AVG],1)</f>
        <v>1251</v>
      </c>
      <c r="P606" s="11">
        <f>_xlfn.RANK.EQ(VLOOKUP($A606,Rooke_Full_Seaosn[[Name]:[WHIP]], 15, FALSE),Rooke_Full_Seaosn[BABIP],1)</f>
        <v>788</v>
      </c>
      <c r="Q606" s="5">
        <f>_xlfn.RANK.EQ(VLOOKUP($A606,Rooke_Full_Seaosn[[Name]:[WHIP]], 16, FALSE),Rooke_Full_Seaosn[ERA],1)</f>
        <v>682</v>
      </c>
      <c r="R606" s="11">
        <f>_xlfn.RANK.EQ(VLOOKUP($A606,Rooke_Full_Seaosn[[Name]:[WHIP]], 17, FALSE),Rooke_Full_Seaosn[FIP],1)</f>
        <v>1332</v>
      </c>
      <c r="S606" s="5">
        <f>_xlfn.RANK.EQ(VLOOKUP($A606,Rooke_Full_Seaosn[[Name]:[WHIP]], 18,FALSE),Rooke_Full_Seaosn[WAR],0)</f>
        <v>821</v>
      </c>
      <c r="T606" s="5">
        <f>_xlfn.RANK.EQ(VLOOKUP($A606,Rooke_Full_Seaosn[[Name]:[WHIP]], 19, FALSE),Rooke_Full_Seaosn[WAR/162],0)</f>
        <v>887</v>
      </c>
      <c r="U606" s="5">
        <f>_xlfn.RANK.EQ(VLOOKUP($A606,Rooke_Full_Seaosn[[Name]:[WHIP]], 20, FALSE),Rooke_Full_Seaosn[WHIP],1)</f>
        <v>452</v>
      </c>
      <c r="V6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556.43544670769529</v>
      </c>
    </row>
    <row r="607" spans="1:22" x14ac:dyDescent="0.45">
      <c r="A607" s="11" t="s">
        <v>265</v>
      </c>
      <c r="B607" s="11">
        <v>2023</v>
      </c>
      <c r="C607" s="11" t="str">
        <f>VLOOKUP(Table10[[#This Row],[Name]], Rooke_Full_Seaosn[[Name]:[Team]], 2, FALSE)</f>
        <v>CLE</v>
      </c>
      <c r="D607" s="11">
        <v>23</v>
      </c>
      <c r="E607" s="11">
        <v>13</v>
      </c>
      <c r="F607" s="12">
        <v>0.56521739130434778</v>
      </c>
      <c r="G607" s="5">
        <f>_xlfn.RANK.EQ(VLOOKUP($A607,Rooke_Full_Seaosn[[Name]:[WHIP]], 6, FALSE),Rooke_Full_Seaosn[W],0)</f>
        <v>610</v>
      </c>
      <c r="H607" s="5">
        <f>_xlfn.RANK.EQ(VLOOKUP($A607,Rooke_Full_Seaosn[[Name]:[WHIP]], 7, FALSE),Rooke_Full_Seaosn[L],1)</f>
        <v>1060</v>
      </c>
      <c r="I607" s="11">
        <f>_xlfn.RANK.EQ(VLOOKUP($A607,Rooke_Full_Seaosn[[Name]:[WHIP]], 8, FALSE),Rooke_Full_Seaosn[SV],0)</f>
        <v>225</v>
      </c>
      <c r="J607" s="11">
        <f>_xlfn.RANK.EQ(VLOOKUP($A607,Rooke_Full_Seaosn[[Name]:[WHIP]], 9, FALSE),Rooke_Full_Seaosn[IP],0)</f>
        <v>637</v>
      </c>
      <c r="K607" s="5">
        <f>_xlfn.RANK.EQ(VLOOKUP($A607,Rooke_Full_Seaosn[[Name]:[WHIP]], 10, FALSE),Rooke_Full_Seaosn[SO],0)</f>
        <v>197</v>
      </c>
      <c r="L607" s="5">
        <f>_xlfn.RANK.EQ(VLOOKUP($A607,Rooke_Full_Seaosn[[Name]:[WHIP]], 11, FALSE),Rooke_Full_Seaosn[K/9],0)</f>
        <v>143</v>
      </c>
      <c r="M607" s="5">
        <f>_xlfn.RANK.EQ(VLOOKUP($A607,Rooke_Full_Seaosn[[Name]:[WHIP]], 12, FALSE),Rooke_Full_Seaosn[BB/9],1)</f>
        <v>913</v>
      </c>
      <c r="N607" s="11">
        <f>_xlfn.RANK.EQ(VLOOKUP($A607,Rooke_Full_Seaosn[[Name]:[WHIP]], 13, FALSE),Rooke_Full_Seaosn[HR/9],1)</f>
        <v>1209</v>
      </c>
      <c r="O607" s="5">
        <f>_xlfn.RANK.EQ(VLOOKUP($A607,Rooke_Full_Seaosn[[Name]:[WHIP]], 14, FALSE),Rooke_Full_Seaosn[AVG],1)</f>
        <v>906</v>
      </c>
      <c r="P607" s="11">
        <f>_xlfn.RANK.EQ(VLOOKUP($A607,Rooke_Full_Seaosn[[Name]:[WHIP]], 15, FALSE),Rooke_Full_Seaosn[BABIP],1)</f>
        <v>1413</v>
      </c>
      <c r="Q607" s="5">
        <f>_xlfn.RANK.EQ(VLOOKUP($A607,Rooke_Full_Seaosn[[Name]:[WHIP]], 16, FALSE),Rooke_Full_Seaosn[ERA],1)</f>
        <v>644</v>
      </c>
      <c r="R607" s="11">
        <f>_xlfn.RANK.EQ(VLOOKUP($A607,Rooke_Full_Seaosn[[Name]:[WHIP]], 17, FALSE),Rooke_Full_Seaosn[FIP],1)</f>
        <v>802</v>
      </c>
      <c r="S607" s="5">
        <f>_xlfn.RANK.EQ(VLOOKUP($A607,Rooke_Full_Seaosn[[Name]:[WHIP]], 18,FALSE),Rooke_Full_Seaosn[WAR],0)</f>
        <v>513</v>
      </c>
      <c r="T607" s="5">
        <f>_xlfn.RANK.EQ(VLOOKUP($A607,Rooke_Full_Seaosn[[Name]:[WHIP]], 19, FALSE),Rooke_Full_Seaosn[WAR/162],0)</f>
        <v>668</v>
      </c>
      <c r="U607" s="5">
        <f>_xlfn.RANK.EQ(VLOOKUP($A607,Rooke_Full_Seaosn[[Name]:[WHIP]], 20, FALSE),Rooke_Full_Seaosn[WHIP],1)</f>
        <v>865</v>
      </c>
      <c r="V6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557.03601357477532</v>
      </c>
    </row>
    <row r="608" spans="1:22" x14ac:dyDescent="0.45">
      <c r="A608" s="11" t="s">
        <v>424</v>
      </c>
      <c r="B608" s="11">
        <v>2007</v>
      </c>
      <c r="C608" s="11" t="str">
        <f>VLOOKUP(Table10[[#This Row],[Name]], Rooke_Full_Seaosn[[Name]:[Team]], 2, FALSE)</f>
        <v>TBD</v>
      </c>
      <c r="D608" s="11">
        <v>18</v>
      </c>
      <c r="E608" s="11">
        <v>18</v>
      </c>
      <c r="F608" s="12">
        <v>1</v>
      </c>
      <c r="G608" s="5">
        <f>_xlfn.RANK.EQ(VLOOKUP($A608,Rooke_Full_Seaosn[[Name]:[WHIP]], 6, FALSE),Rooke_Full_Seaosn[W],0)</f>
        <v>735</v>
      </c>
      <c r="H608" s="5">
        <f>_xlfn.RANK.EQ(VLOOKUP($A608,Rooke_Full_Seaosn[[Name]:[WHIP]], 7, FALSE),Rooke_Full_Seaosn[L],1)</f>
        <v>1341</v>
      </c>
      <c r="I608" s="11">
        <f>_xlfn.RANK.EQ(VLOOKUP($A608,Rooke_Full_Seaosn[[Name]:[WHIP]], 8, FALSE),Rooke_Full_Seaosn[SV],0)</f>
        <v>225</v>
      </c>
      <c r="J608" s="11">
        <f>_xlfn.RANK.EQ(VLOOKUP($A608,Rooke_Full_Seaosn[[Name]:[WHIP]], 9, FALSE),Rooke_Full_Seaosn[IP],0)</f>
        <v>583</v>
      </c>
      <c r="K608" s="5">
        <f>_xlfn.RANK.EQ(VLOOKUP($A608,Rooke_Full_Seaosn[[Name]:[WHIP]], 10, FALSE),Rooke_Full_Seaosn[SO],0)</f>
        <v>360</v>
      </c>
      <c r="L608" s="5">
        <f>_xlfn.RANK.EQ(VLOOKUP($A608,Rooke_Full_Seaosn[[Name]:[WHIP]], 11, FALSE),Rooke_Full_Seaosn[K/9],0)</f>
        <v>470</v>
      </c>
      <c r="M608" s="5">
        <f>_xlfn.RANK.EQ(VLOOKUP($A608,Rooke_Full_Seaosn[[Name]:[WHIP]], 12, FALSE),Rooke_Full_Seaosn[BB/9],1)</f>
        <v>57</v>
      </c>
      <c r="N608" s="11">
        <f>_xlfn.RANK.EQ(VLOOKUP($A608,Rooke_Full_Seaosn[[Name]:[WHIP]], 13, FALSE),Rooke_Full_Seaosn[HR/9],1)</f>
        <v>1290</v>
      </c>
      <c r="O608" s="5">
        <f>_xlfn.RANK.EQ(VLOOKUP($A608,Rooke_Full_Seaosn[[Name]:[WHIP]], 14, FALSE),Rooke_Full_Seaosn[AVG],1)</f>
        <v>1442</v>
      </c>
      <c r="P608" s="11">
        <f>_xlfn.RANK.EQ(VLOOKUP($A608,Rooke_Full_Seaosn[[Name]:[WHIP]], 15, FALSE),Rooke_Full_Seaosn[BABIP],1)</f>
        <v>1519</v>
      </c>
      <c r="Q608" s="5">
        <f>_xlfn.RANK.EQ(VLOOKUP($A608,Rooke_Full_Seaosn[[Name]:[WHIP]], 16, FALSE),Rooke_Full_Seaosn[ERA],1)</f>
        <v>1534</v>
      </c>
      <c r="R608" s="11">
        <f>_xlfn.RANK.EQ(VLOOKUP($A608,Rooke_Full_Seaosn[[Name]:[WHIP]], 17, FALSE),Rooke_Full_Seaosn[FIP],1)</f>
        <v>856</v>
      </c>
      <c r="S608" s="5">
        <f>_xlfn.RANK.EQ(VLOOKUP($A608,Rooke_Full_Seaosn[[Name]:[WHIP]], 18,FALSE),Rooke_Full_Seaosn[WAR],0)</f>
        <v>420</v>
      </c>
      <c r="T608" s="5">
        <f>_xlfn.RANK.EQ(VLOOKUP($A608,Rooke_Full_Seaosn[[Name]:[WHIP]], 19, FALSE),Rooke_Full_Seaosn[WAR/162],0)</f>
        <v>450</v>
      </c>
      <c r="U608" s="5">
        <f>_xlfn.RANK.EQ(VLOOKUP($A608,Rooke_Full_Seaosn[[Name]:[WHIP]], 20, FALSE),Rooke_Full_Seaosn[WHIP],1)</f>
        <v>725</v>
      </c>
      <c r="V6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557.13209294195349</v>
      </c>
    </row>
    <row r="609" spans="1:22" x14ac:dyDescent="0.45">
      <c r="A609" s="11" t="s">
        <v>883</v>
      </c>
      <c r="B609" s="11">
        <v>1956</v>
      </c>
      <c r="C609" s="11" t="str">
        <f>VLOOKUP(Table10[[#This Row],[Name]], Rooke_Full_Seaosn[[Name]:[Team]], 2, FALSE)</f>
        <v>KCA</v>
      </c>
      <c r="D609" s="11">
        <v>40</v>
      </c>
      <c r="E609" s="11">
        <v>28</v>
      </c>
      <c r="F609" s="12">
        <v>0.7</v>
      </c>
      <c r="G609" s="5">
        <f>_xlfn.RANK.EQ(VLOOKUP($A609,Rooke_Full_Seaosn[[Name]:[WHIP]], 6, FALSE),Rooke_Full_Seaosn[W],0)</f>
        <v>735</v>
      </c>
      <c r="H609" s="5">
        <f>_xlfn.RANK.EQ(VLOOKUP($A609,Rooke_Full_Seaosn[[Name]:[WHIP]], 7, FALSE),Rooke_Full_Seaosn[L],1)</f>
        <v>1060</v>
      </c>
      <c r="I609" s="11">
        <f>_xlfn.RANK.EQ(VLOOKUP($A609,Rooke_Full_Seaosn[[Name]:[WHIP]], 8, FALSE),Rooke_Full_Seaosn[SV],0)</f>
        <v>225</v>
      </c>
      <c r="J609" s="11">
        <f>_xlfn.RANK.EQ(VLOOKUP($A609,Rooke_Full_Seaosn[[Name]:[WHIP]], 9, FALSE),Rooke_Full_Seaosn[IP],0)</f>
        <v>671</v>
      </c>
      <c r="K609" s="5">
        <f>_xlfn.RANK.EQ(VLOOKUP($A609,Rooke_Full_Seaosn[[Name]:[WHIP]], 10, FALSE),Rooke_Full_Seaosn[SO],0)</f>
        <v>941</v>
      </c>
      <c r="L609" s="5">
        <f>_xlfn.RANK.EQ(VLOOKUP($A609,Rooke_Full_Seaosn[[Name]:[WHIP]], 11, FALSE),Rooke_Full_Seaosn[K/9],0)</f>
        <v>1273</v>
      </c>
      <c r="M609" s="5">
        <f>_xlfn.RANK.EQ(VLOOKUP($A609,Rooke_Full_Seaosn[[Name]:[WHIP]], 12, FALSE),Rooke_Full_Seaosn[BB/9],1)</f>
        <v>534</v>
      </c>
      <c r="N609" s="11">
        <f>_xlfn.RANK.EQ(VLOOKUP($A609,Rooke_Full_Seaosn[[Name]:[WHIP]], 13, FALSE),Rooke_Full_Seaosn[HR/9],1)</f>
        <v>999</v>
      </c>
      <c r="O609" s="5">
        <f>_xlfn.RANK.EQ(VLOOKUP($A609,Rooke_Full_Seaosn[[Name]:[WHIP]], 14, FALSE),Rooke_Full_Seaosn[AVG],1)</f>
        <v>578</v>
      </c>
      <c r="P609" s="11">
        <f>_xlfn.RANK.EQ(VLOOKUP($A609,Rooke_Full_Seaosn[[Name]:[WHIP]], 15, FALSE),Rooke_Full_Seaosn[BABIP],1)</f>
        <v>281</v>
      </c>
      <c r="Q609" s="5">
        <f>_xlfn.RANK.EQ(VLOOKUP($A609,Rooke_Full_Seaosn[[Name]:[WHIP]], 16, FALSE),Rooke_Full_Seaosn[ERA],1)</f>
        <v>174</v>
      </c>
      <c r="R609" s="11">
        <f>_xlfn.RANK.EQ(VLOOKUP($A609,Rooke_Full_Seaosn[[Name]:[WHIP]], 17, FALSE),Rooke_Full_Seaosn[FIP],1)</f>
        <v>546</v>
      </c>
      <c r="S609" s="5">
        <f>_xlfn.RANK.EQ(VLOOKUP($A609,Rooke_Full_Seaosn[[Name]:[WHIP]], 18,FALSE),Rooke_Full_Seaosn[WAR],0)</f>
        <v>443</v>
      </c>
      <c r="T609" s="5">
        <f>_xlfn.RANK.EQ(VLOOKUP($A609,Rooke_Full_Seaosn[[Name]:[WHIP]], 19, FALSE),Rooke_Full_Seaosn[WAR/162],0)</f>
        <v>300</v>
      </c>
      <c r="U609" s="5">
        <f>_xlfn.RANK.EQ(VLOOKUP($A609,Rooke_Full_Seaosn[[Name]:[WHIP]], 20, FALSE),Rooke_Full_Seaosn[WHIP],1)</f>
        <v>441</v>
      </c>
      <c r="V6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558.21218789612567</v>
      </c>
    </row>
    <row r="610" spans="1:22" x14ac:dyDescent="0.45">
      <c r="A610" s="11" t="s">
        <v>951</v>
      </c>
      <c r="B610" s="11">
        <v>1978</v>
      </c>
      <c r="C610" s="11" t="str">
        <f>VLOOKUP(Table10[[#This Row],[Name]], Rooke_Full_Seaosn[[Name]:[Team]], 2, FALSE)</f>
        <v>KCR</v>
      </c>
      <c r="D610" s="11">
        <v>17</v>
      </c>
      <c r="E610" s="11">
        <v>13</v>
      </c>
      <c r="F610" s="12">
        <v>0.76470588235294112</v>
      </c>
      <c r="G610" s="5">
        <f>_xlfn.RANK.EQ(VLOOKUP($A610,Rooke_Full_Seaosn[[Name]:[WHIP]], 6, FALSE),Rooke_Full_Seaosn[W],0)</f>
        <v>86</v>
      </c>
      <c r="H610" s="5">
        <f>_xlfn.RANK.EQ(VLOOKUP($A610,Rooke_Full_Seaosn[[Name]:[WHIP]], 7, FALSE),Rooke_Full_Seaosn[L],1)</f>
        <v>1060</v>
      </c>
      <c r="I610" s="11">
        <f>_xlfn.RANK.EQ(VLOOKUP($A610,Rooke_Full_Seaosn[[Name]:[WHIP]], 8, FALSE),Rooke_Full_Seaosn[SV],0)</f>
        <v>225</v>
      </c>
      <c r="J610" s="11">
        <f>_xlfn.RANK.EQ(VLOOKUP($A610,Rooke_Full_Seaosn[[Name]:[WHIP]], 9, FALSE),Rooke_Full_Seaosn[IP],0)</f>
        <v>206</v>
      </c>
      <c r="K610" s="5">
        <f>_xlfn.RANK.EQ(VLOOKUP($A610,Rooke_Full_Seaosn[[Name]:[WHIP]], 10, FALSE),Rooke_Full_Seaosn[SO],0)</f>
        <v>459</v>
      </c>
      <c r="L610" s="5">
        <f>_xlfn.RANK.EQ(VLOOKUP($A610,Rooke_Full_Seaosn[[Name]:[WHIP]], 11, FALSE),Rooke_Full_Seaosn[K/9],0)</f>
        <v>1259</v>
      </c>
      <c r="M610" s="5">
        <f>_xlfn.RANK.EQ(VLOOKUP($A610,Rooke_Full_Seaosn[[Name]:[WHIP]], 12, FALSE),Rooke_Full_Seaosn[BB/9],1)</f>
        <v>1442</v>
      </c>
      <c r="N610" s="11">
        <f>_xlfn.RANK.EQ(VLOOKUP($A610,Rooke_Full_Seaosn[[Name]:[WHIP]], 13, FALSE),Rooke_Full_Seaosn[HR/9],1)</f>
        <v>323</v>
      </c>
      <c r="O610" s="5">
        <f>_xlfn.RANK.EQ(VLOOKUP($A610,Rooke_Full_Seaosn[[Name]:[WHIP]], 14, FALSE),Rooke_Full_Seaosn[AVG],1)</f>
        <v>442</v>
      </c>
      <c r="P610" s="11">
        <f>_xlfn.RANK.EQ(VLOOKUP($A610,Rooke_Full_Seaosn[[Name]:[WHIP]], 15, FALSE),Rooke_Full_Seaosn[BABIP],1)</f>
        <v>361</v>
      </c>
      <c r="Q610" s="5">
        <f>_xlfn.RANK.EQ(VLOOKUP($A610,Rooke_Full_Seaosn[[Name]:[WHIP]], 16, FALSE),Rooke_Full_Seaosn[ERA],1)</f>
        <v>260</v>
      </c>
      <c r="R610" s="11">
        <f>_xlfn.RANK.EQ(VLOOKUP($A610,Rooke_Full_Seaosn[[Name]:[WHIP]], 17, FALSE),Rooke_Full_Seaosn[FIP],1)</f>
        <v>625</v>
      </c>
      <c r="S610" s="5">
        <f>_xlfn.RANK.EQ(VLOOKUP($A610,Rooke_Full_Seaosn[[Name]:[WHIP]], 18,FALSE),Rooke_Full_Seaosn[WAR],0)</f>
        <v>460</v>
      </c>
      <c r="T610" s="5">
        <f>_xlfn.RANK.EQ(VLOOKUP($A610,Rooke_Full_Seaosn[[Name]:[WHIP]], 19, FALSE),Rooke_Full_Seaosn[WAR/162],0)</f>
        <v>799</v>
      </c>
      <c r="U610" s="5">
        <f>_xlfn.RANK.EQ(VLOOKUP($A610,Rooke_Full_Seaosn[[Name]:[WHIP]], 20, FALSE),Rooke_Full_Seaosn[WHIP],1)</f>
        <v>917</v>
      </c>
      <c r="V6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558.30016429349791</v>
      </c>
    </row>
    <row r="611" spans="1:22" x14ac:dyDescent="0.45">
      <c r="A611" s="11" t="s">
        <v>1272</v>
      </c>
      <c r="B611" s="11">
        <v>2019</v>
      </c>
      <c r="C611" s="11" t="str">
        <f>VLOOKUP(Table10[[#This Row],[Name]], Rooke_Full_Seaosn[[Name]:[Team]], 2, FALSE)</f>
        <v>ARI</v>
      </c>
      <c r="D611" s="11">
        <v>12</v>
      </c>
      <c r="E611" s="11">
        <v>8</v>
      </c>
      <c r="F611" s="12">
        <v>0.66666666666666663</v>
      </c>
      <c r="G611" s="5">
        <f>_xlfn.RANK.EQ(VLOOKUP($A611,Rooke_Full_Seaosn[[Name]:[WHIP]], 6, FALSE),Rooke_Full_Seaosn[W],0)</f>
        <v>610</v>
      </c>
      <c r="H611" s="5">
        <f>_xlfn.RANK.EQ(VLOOKUP($A611,Rooke_Full_Seaosn[[Name]:[WHIP]], 7, FALSE),Rooke_Full_Seaosn[L],1)</f>
        <v>492</v>
      </c>
      <c r="I611" s="11">
        <f>_xlfn.RANK.EQ(VLOOKUP($A611,Rooke_Full_Seaosn[[Name]:[WHIP]], 8, FALSE),Rooke_Full_Seaosn[SV],0)</f>
        <v>225</v>
      </c>
      <c r="J611" s="11">
        <f>_xlfn.RANK.EQ(VLOOKUP($A611,Rooke_Full_Seaosn[[Name]:[WHIP]], 9, FALSE),Rooke_Full_Seaosn[IP],0)</f>
        <v>1157</v>
      </c>
      <c r="K611" s="5">
        <f>_xlfn.RANK.EQ(VLOOKUP($A611,Rooke_Full_Seaosn[[Name]:[WHIP]], 10, FALSE),Rooke_Full_Seaosn[SO],0)</f>
        <v>673</v>
      </c>
      <c r="L611" s="5">
        <f>_xlfn.RANK.EQ(VLOOKUP($A611,Rooke_Full_Seaosn[[Name]:[WHIP]], 11, FALSE),Rooke_Full_Seaosn[K/9],0)</f>
        <v>214</v>
      </c>
      <c r="M611" s="5">
        <f>_xlfn.RANK.EQ(VLOOKUP($A611,Rooke_Full_Seaosn[[Name]:[WHIP]], 12, FALSE),Rooke_Full_Seaosn[BB/9],1)</f>
        <v>704</v>
      </c>
      <c r="N611" s="11">
        <f>_xlfn.RANK.EQ(VLOOKUP($A611,Rooke_Full_Seaosn[[Name]:[WHIP]], 13, FALSE),Rooke_Full_Seaosn[HR/9],1)</f>
        <v>1544</v>
      </c>
      <c r="O611" s="5">
        <f>_xlfn.RANK.EQ(VLOOKUP($A611,Rooke_Full_Seaosn[[Name]:[WHIP]], 14, FALSE),Rooke_Full_Seaosn[AVG],1)</f>
        <v>290</v>
      </c>
      <c r="P611" s="11">
        <f>_xlfn.RANK.EQ(VLOOKUP($A611,Rooke_Full_Seaosn[[Name]:[WHIP]], 15, FALSE),Rooke_Full_Seaosn[BABIP],1)</f>
        <v>248</v>
      </c>
      <c r="Q611" s="5">
        <f>_xlfn.RANK.EQ(VLOOKUP($A611,Rooke_Full_Seaosn[[Name]:[WHIP]], 16, FALSE),Rooke_Full_Seaosn[ERA],1)</f>
        <v>673</v>
      </c>
      <c r="R611" s="11">
        <f>_xlfn.RANK.EQ(VLOOKUP($A611,Rooke_Full_Seaosn[[Name]:[WHIP]], 17, FALSE),Rooke_Full_Seaosn[FIP],1)</f>
        <v>1340</v>
      </c>
      <c r="S611" s="5">
        <f>_xlfn.RANK.EQ(VLOOKUP($A611,Rooke_Full_Seaosn[[Name]:[WHIP]], 18,FALSE),Rooke_Full_Seaosn[WAR],0)</f>
        <v>1247</v>
      </c>
      <c r="T611" s="5">
        <f>_xlfn.RANK.EQ(VLOOKUP($A611,Rooke_Full_Seaosn[[Name]:[WHIP]], 19, FALSE),Rooke_Full_Seaosn[WAR/162],0)</f>
        <v>1209</v>
      </c>
      <c r="U611" s="5">
        <f>_xlfn.RANK.EQ(VLOOKUP($A611,Rooke_Full_Seaosn[[Name]:[WHIP]], 20, FALSE),Rooke_Full_Seaosn[WHIP],1)</f>
        <v>330</v>
      </c>
      <c r="V6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558.5365769590212</v>
      </c>
    </row>
    <row r="612" spans="1:22" x14ac:dyDescent="0.45">
      <c r="A612" s="11" t="s">
        <v>1856</v>
      </c>
      <c r="B612" s="11">
        <v>1938</v>
      </c>
      <c r="C612" s="11" t="str">
        <f>VLOOKUP(Table10[[#This Row],[Name]], Rooke_Full_Seaosn[[Name]:[Team]], 2, FALSE)</f>
        <v>SLB</v>
      </c>
      <c r="D612" s="11">
        <v>23</v>
      </c>
      <c r="E612" s="11">
        <v>23</v>
      </c>
      <c r="F612" s="12">
        <v>1</v>
      </c>
      <c r="G612" s="5">
        <f>_xlfn.RANK.EQ(VLOOKUP($A612,Rooke_Full_Seaosn[[Name]:[WHIP]], 6, FALSE),Rooke_Full_Seaosn[W],0)</f>
        <v>320</v>
      </c>
      <c r="H612" s="5">
        <f>_xlfn.RANK.EQ(VLOOKUP($A612,Rooke_Full_Seaosn[[Name]:[WHIP]], 7, FALSE),Rooke_Full_Seaosn[L],1)</f>
        <v>1512</v>
      </c>
      <c r="I612" s="11">
        <f>_xlfn.RANK.EQ(VLOOKUP($A612,Rooke_Full_Seaosn[[Name]:[WHIP]], 8, FALSE),Rooke_Full_Seaosn[SV],0)</f>
        <v>225</v>
      </c>
      <c r="J612" s="11">
        <f>_xlfn.RANK.EQ(VLOOKUP($A612,Rooke_Full_Seaosn[[Name]:[WHIP]], 9, FALSE),Rooke_Full_Seaosn[IP],0)</f>
        <v>124</v>
      </c>
      <c r="K612" s="5">
        <f>_xlfn.RANK.EQ(VLOOKUP($A612,Rooke_Full_Seaosn[[Name]:[WHIP]], 10, FALSE),Rooke_Full_Seaosn[SO],0)</f>
        <v>132</v>
      </c>
      <c r="L612" s="5">
        <f>_xlfn.RANK.EQ(VLOOKUP($A612,Rooke_Full_Seaosn[[Name]:[WHIP]], 11, FALSE),Rooke_Full_Seaosn[K/9],0)</f>
        <v>727</v>
      </c>
      <c r="M612" s="5">
        <f>_xlfn.RANK.EQ(VLOOKUP($A612,Rooke_Full_Seaosn[[Name]:[WHIP]], 12, FALSE),Rooke_Full_Seaosn[BB/9],1)</f>
        <v>1525</v>
      </c>
      <c r="N612" s="11">
        <f>_xlfn.RANK.EQ(VLOOKUP($A612,Rooke_Full_Seaosn[[Name]:[WHIP]], 13, FALSE),Rooke_Full_Seaosn[HR/9],1)</f>
        <v>586</v>
      </c>
      <c r="O612" s="5">
        <f>_xlfn.RANK.EQ(VLOOKUP($A612,Rooke_Full_Seaosn[[Name]:[WHIP]], 14, FALSE),Rooke_Full_Seaosn[AVG],1)</f>
        <v>831</v>
      </c>
      <c r="P612" s="11">
        <f>_xlfn.RANK.EQ(VLOOKUP($A612,Rooke_Full_Seaosn[[Name]:[WHIP]], 15, FALSE),Rooke_Full_Seaosn[BABIP],1)</f>
        <v>991</v>
      </c>
      <c r="Q612" s="5">
        <f>_xlfn.RANK.EQ(VLOOKUP($A612,Rooke_Full_Seaosn[[Name]:[WHIP]], 16, FALSE),Rooke_Full_Seaosn[ERA],1)</f>
        <v>1387</v>
      </c>
      <c r="R612" s="11">
        <f>_xlfn.RANK.EQ(VLOOKUP($A612,Rooke_Full_Seaosn[[Name]:[WHIP]], 17, FALSE),Rooke_Full_Seaosn[FIP],1)</f>
        <v>1075</v>
      </c>
      <c r="S612" s="5">
        <f>_xlfn.RANK.EQ(VLOOKUP($A612,Rooke_Full_Seaosn[[Name]:[WHIP]], 18,FALSE),Rooke_Full_Seaosn[WAR],0)</f>
        <v>113</v>
      </c>
      <c r="T612" s="5">
        <f>_xlfn.RANK.EQ(VLOOKUP($A612,Rooke_Full_Seaosn[[Name]:[WHIP]], 19, FALSE),Rooke_Full_Seaosn[WAR/162],0)</f>
        <v>227</v>
      </c>
      <c r="U612" s="5">
        <f>_xlfn.RANK.EQ(VLOOKUP($A612,Rooke_Full_Seaosn[[Name]:[WHIP]], 20, FALSE),Rooke_Full_Seaosn[WHIP],1)</f>
        <v>1412</v>
      </c>
      <c r="V6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558.55975856498355</v>
      </c>
    </row>
    <row r="613" spans="1:22" x14ac:dyDescent="0.45">
      <c r="A613" s="11" t="s">
        <v>1042</v>
      </c>
      <c r="B613" s="11">
        <v>1921</v>
      </c>
      <c r="C613" s="11" t="str">
        <f>VLOOKUP(Table10[[#This Row],[Name]], Rooke_Full_Seaosn[[Name]:[Team]], 2, FALSE)</f>
        <v>CIN</v>
      </c>
      <c r="D613" s="11">
        <v>12</v>
      </c>
      <c r="E613" s="11">
        <v>12</v>
      </c>
      <c r="F613" s="12">
        <v>1</v>
      </c>
      <c r="G613" s="5">
        <f>_xlfn.RANK.EQ(VLOOKUP($A613,Rooke_Full_Seaosn[[Name]:[WHIP]], 6, FALSE),Rooke_Full_Seaosn[W],0)</f>
        <v>610</v>
      </c>
      <c r="H613" s="5">
        <f>_xlfn.RANK.EQ(VLOOKUP($A613,Rooke_Full_Seaosn[[Name]:[WHIP]], 7, FALSE),Rooke_Full_Seaosn[L],1)</f>
        <v>695</v>
      </c>
      <c r="I613" s="11">
        <f>_xlfn.RANK.EQ(VLOOKUP($A613,Rooke_Full_Seaosn[[Name]:[WHIP]], 8, FALSE),Rooke_Full_Seaosn[SV],0)</f>
        <v>94</v>
      </c>
      <c r="J613" s="11">
        <f>_xlfn.RANK.EQ(VLOOKUP($A613,Rooke_Full_Seaosn[[Name]:[WHIP]], 9, FALSE),Rooke_Full_Seaosn[IP],0)</f>
        <v>693</v>
      </c>
      <c r="K613" s="5">
        <f>_xlfn.RANK.EQ(VLOOKUP($A613,Rooke_Full_Seaosn[[Name]:[WHIP]], 10, FALSE),Rooke_Full_Seaosn[SO],0)</f>
        <v>1163</v>
      </c>
      <c r="L613" s="5">
        <f>_xlfn.RANK.EQ(VLOOKUP($A613,Rooke_Full_Seaosn[[Name]:[WHIP]], 11, FALSE),Rooke_Full_Seaosn[K/9],0)</f>
        <v>1453</v>
      </c>
      <c r="M613" s="5">
        <f>_xlfn.RANK.EQ(VLOOKUP($A613,Rooke_Full_Seaosn[[Name]:[WHIP]], 12, FALSE),Rooke_Full_Seaosn[BB/9],1)</f>
        <v>98</v>
      </c>
      <c r="N613" s="11">
        <f>_xlfn.RANK.EQ(VLOOKUP($A613,Rooke_Full_Seaosn[[Name]:[WHIP]], 13, FALSE),Rooke_Full_Seaosn[HR/9],1)</f>
        <v>212</v>
      </c>
      <c r="O613" s="5">
        <f>_xlfn.RANK.EQ(VLOOKUP($A613,Rooke_Full_Seaosn[[Name]:[WHIP]], 14, FALSE),Rooke_Full_Seaosn[AVG],1)</f>
        <v>766</v>
      </c>
      <c r="P613" s="11">
        <f>_xlfn.RANK.EQ(VLOOKUP($A613,Rooke_Full_Seaosn[[Name]:[WHIP]], 15, FALSE),Rooke_Full_Seaosn[BABIP],1)</f>
        <v>608</v>
      </c>
      <c r="Q613" s="5">
        <f>_xlfn.RANK.EQ(VLOOKUP($A613,Rooke_Full_Seaosn[[Name]:[WHIP]], 16, FALSE),Rooke_Full_Seaosn[ERA],1)</f>
        <v>379</v>
      </c>
      <c r="R613" s="11">
        <f>_xlfn.RANK.EQ(VLOOKUP($A613,Rooke_Full_Seaosn[[Name]:[WHIP]], 17, FALSE),Rooke_Full_Seaosn[FIP],1)</f>
        <v>331</v>
      </c>
      <c r="S613" s="5">
        <f>_xlfn.RANK.EQ(VLOOKUP($A613,Rooke_Full_Seaosn[[Name]:[WHIP]], 18,FALSE),Rooke_Full_Seaosn[WAR],0)</f>
        <v>699</v>
      </c>
      <c r="T613" s="5">
        <f>_xlfn.RANK.EQ(VLOOKUP($A613,Rooke_Full_Seaosn[[Name]:[WHIP]], 19, FALSE),Rooke_Full_Seaosn[WAR/162],0)</f>
        <v>767</v>
      </c>
      <c r="U613" s="5">
        <f>_xlfn.RANK.EQ(VLOOKUP($A613,Rooke_Full_Seaosn[[Name]:[WHIP]], 20, FALSE),Rooke_Full_Seaosn[WHIP],1)</f>
        <v>272</v>
      </c>
      <c r="V6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558.86839059724412</v>
      </c>
    </row>
    <row r="614" spans="1:22" x14ac:dyDescent="0.45">
      <c r="A614" s="11" t="s">
        <v>1485</v>
      </c>
      <c r="B614" s="11">
        <v>2001</v>
      </c>
      <c r="C614" s="11" t="str">
        <f>VLOOKUP(Table10[[#This Row],[Name]], Rooke_Full_Seaosn[[Name]:[Team]], 2, FALSE)</f>
        <v>TOR</v>
      </c>
      <c r="D614" s="11">
        <v>29</v>
      </c>
      <c r="E614" s="11">
        <v>18</v>
      </c>
      <c r="F614" s="12">
        <v>0.62068965517241381</v>
      </c>
      <c r="G614" s="5">
        <f>_xlfn.RANK.EQ(VLOOKUP($A614,Rooke_Full_Seaosn[[Name]:[WHIP]], 6, FALSE),Rooke_Full_Seaosn[W],0)</f>
        <v>889</v>
      </c>
      <c r="H614" s="5">
        <f>_xlfn.RANK.EQ(VLOOKUP($A614,Rooke_Full_Seaosn[[Name]:[WHIP]], 7, FALSE),Rooke_Full_Seaosn[L],1)</f>
        <v>298</v>
      </c>
      <c r="I614" s="11">
        <f>_xlfn.RANK.EQ(VLOOKUP($A614,Rooke_Full_Seaosn[[Name]:[WHIP]], 8, FALSE),Rooke_Full_Seaosn[SV],0)</f>
        <v>225</v>
      </c>
      <c r="J614" s="11">
        <f>_xlfn.RANK.EQ(VLOOKUP($A614,Rooke_Full_Seaosn[[Name]:[WHIP]], 9, FALSE),Rooke_Full_Seaosn[IP],0)</f>
        <v>1369</v>
      </c>
      <c r="K614" s="5">
        <f>_xlfn.RANK.EQ(VLOOKUP($A614,Rooke_Full_Seaosn[[Name]:[WHIP]], 10, FALSE),Rooke_Full_Seaosn[SO],0)</f>
        <v>1376</v>
      </c>
      <c r="L614" s="5">
        <f>_xlfn.RANK.EQ(VLOOKUP($A614,Rooke_Full_Seaosn[[Name]:[WHIP]], 11, FALSE),Rooke_Full_Seaosn[K/9],0)</f>
        <v>972</v>
      </c>
      <c r="M614" s="5">
        <f>_xlfn.RANK.EQ(VLOOKUP($A614,Rooke_Full_Seaosn[[Name]:[WHIP]], 12, FALSE),Rooke_Full_Seaosn[BB/9],1)</f>
        <v>155</v>
      </c>
      <c r="N614" s="11">
        <f>_xlfn.RANK.EQ(VLOOKUP($A614,Rooke_Full_Seaosn[[Name]:[WHIP]], 13, FALSE),Rooke_Full_Seaosn[HR/9],1)</f>
        <v>833</v>
      </c>
      <c r="O614" s="5">
        <f>_xlfn.RANK.EQ(VLOOKUP($A614,Rooke_Full_Seaosn[[Name]:[WHIP]], 14, FALSE),Rooke_Full_Seaosn[AVG],1)</f>
        <v>823</v>
      </c>
      <c r="P614" s="11">
        <f>_xlfn.RANK.EQ(VLOOKUP($A614,Rooke_Full_Seaosn[[Name]:[WHIP]], 15, FALSE),Rooke_Full_Seaosn[BABIP],1)</f>
        <v>754</v>
      </c>
      <c r="Q614" s="5">
        <f>_xlfn.RANK.EQ(VLOOKUP($A614,Rooke_Full_Seaosn[[Name]:[WHIP]], 16, FALSE),Rooke_Full_Seaosn[ERA],1)</f>
        <v>936</v>
      </c>
      <c r="R614" s="11">
        <f>_xlfn.RANK.EQ(VLOOKUP($A614,Rooke_Full_Seaosn[[Name]:[WHIP]], 17, FALSE),Rooke_Full_Seaosn[FIP],1)</f>
        <v>594</v>
      </c>
      <c r="S614" s="5">
        <f>_xlfn.RANK.EQ(VLOOKUP($A614,Rooke_Full_Seaosn[[Name]:[WHIP]], 18,FALSE),Rooke_Full_Seaosn[WAR],0)</f>
        <v>784</v>
      </c>
      <c r="T614" s="5">
        <f>_xlfn.RANK.EQ(VLOOKUP($A614,Rooke_Full_Seaosn[[Name]:[WHIP]], 19, FALSE),Rooke_Full_Seaosn[WAR/162],0)</f>
        <v>260</v>
      </c>
      <c r="U614" s="5">
        <f>_xlfn.RANK.EQ(VLOOKUP($A614,Rooke_Full_Seaosn[[Name]:[WHIP]], 20, FALSE),Rooke_Full_Seaosn[WHIP],1)</f>
        <v>345</v>
      </c>
      <c r="V6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558.92284520748615</v>
      </c>
    </row>
    <row r="615" spans="1:22" x14ac:dyDescent="0.45">
      <c r="A615" s="11" t="s">
        <v>1032</v>
      </c>
      <c r="B615" s="11">
        <v>1951</v>
      </c>
      <c r="C615" s="11" t="str">
        <f>VLOOKUP(Table10[[#This Row],[Name]], Rooke_Full_Seaosn[[Name]:[Team]], 2, FALSE)</f>
        <v>BOS</v>
      </c>
      <c r="D615" s="11">
        <v>30</v>
      </c>
      <c r="E615" s="11">
        <v>21</v>
      </c>
      <c r="F615" s="12">
        <v>0.7</v>
      </c>
      <c r="G615" s="5">
        <f>_xlfn.RANK.EQ(VLOOKUP($A615,Rooke_Full_Seaosn[[Name]:[WHIP]], 6, FALSE),Rooke_Full_Seaosn[W],0)</f>
        <v>610</v>
      </c>
      <c r="H615" s="5">
        <f>_xlfn.RANK.EQ(VLOOKUP($A615,Rooke_Full_Seaosn[[Name]:[WHIP]], 7, FALSE),Rooke_Full_Seaosn[L],1)</f>
        <v>885</v>
      </c>
      <c r="I615" s="11">
        <f>_xlfn.RANK.EQ(VLOOKUP($A615,Rooke_Full_Seaosn[[Name]:[WHIP]], 8, FALSE),Rooke_Full_Seaosn[SV],0)</f>
        <v>225</v>
      </c>
      <c r="J615" s="11">
        <f>_xlfn.RANK.EQ(VLOOKUP($A615,Rooke_Full_Seaosn[[Name]:[WHIP]], 9, FALSE),Rooke_Full_Seaosn[IP],0)</f>
        <v>735</v>
      </c>
      <c r="K615" s="5">
        <f>_xlfn.RANK.EQ(VLOOKUP($A615,Rooke_Full_Seaosn[[Name]:[WHIP]], 10, FALSE),Rooke_Full_Seaosn[SO],0)</f>
        <v>1116</v>
      </c>
      <c r="L615" s="5">
        <f>_xlfn.RANK.EQ(VLOOKUP($A615,Rooke_Full_Seaosn[[Name]:[WHIP]], 11, FALSE),Rooke_Full_Seaosn[K/9],0)</f>
        <v>1371</v>
      </c>
      <c r="M615" s="5">
        <f>_xlfn.RANK.EQ(VLOOKUP($A615,Rooke_Full_Seaosn[[Name]:[WHIP]], 12, FALSE),Rooke_Full_Seaosn[BB/9],1)</f>
        <v>668</v>
      </c>
      <c r="N615" s="11">
        <f>_xlfn.RANK.EQ(VLOOKUP($A615,Rooke_Full_Seaosn[[Name]:[WHIP]], 13, FALSE),Rooke_Full_Seaosn[HR/9],1)</f>
        <v>629</v>
      </c>
      <c r="O615" s="5">
        <f>_xlfn.RANK.EQ(VLOOKUP($A615,Rooke_Full_Seaosn[[Name]:[WHIP]], 14, FALSE),Rooke_Full_Seaosn[AVG],1)</f>
        <v>534</v>
      </c>
      <c r="P615" s="11">
        <f>_xlfn.RANK.EQ(VLOOKUP($A615,Rooke_Full_Seaosn[[Name]:[WHIP]], 15, FALSE),Rooke_Full_Seaosn[BABIP],1)</f>
        <v>295</v>
      </c>
      <c r="Q615" s="5">
        <f>_xlfn.RANK.EQ(VLOOKUP($A615,Rooke_Full_Seaosn[[Name]:[WHIP]], 16, FALSE),Rooke_Full_Seaosn[ERA],1)</f>
        <v>368</v>
      </c>
      <c r="R615" s="11">
        <f>_xlfn.RANK.EQ(VLOOKUP($A615,Rooke_Full_Seaosn[[Name]:[WHIP]], 17, FALSE),Rooke_Full_Seaosn[FIP],1)</f>
        <v>460</v>
      </c>
      <c r="S615" s="5">
        <f>_xlfn.RANK.EQ(VLOOKUP($A615,Rooke_Full_Seaosn[[Name]:[WHIP]], 18,FALSE),Rooke_Full_Seaosn[WAR],0)</f>
        <v>362</v>
      </c>
      <c r="T615" s="5">
        <f>_xlfn.RANK.EQ(VLOOKUP($A615,Rooke_Full_Seaosn[[Name]:[WHIP]], 19, FALSE),Rooke_Full_Seaosn[WAR/162],0)</f>
        <v>163</v>
      </c>
      <c r="U615" s="5">
        <f>_xlfn.RANK.EQ(VLOOKUP($A615,Rooke_Full_Seaosn[[Name]:[WHIP]], 20, FALSE),Rooke_Full_Seaosn[WHIP],1)</f>
        <v>471</v>
      </c>
      <c r="V6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559.63612077603716</v>
      </c>
    </row>
    <row r="616" spans="1:22" x14ac:dyDescent="0.45">
      <c r="A616" s="11" t="s">
        <v>1434</v>
      </c>
      <c r="B616" s="11">
        <v>2010</v>
      </c>
      <c r="C616" s="11" t="str">
        <f>VLOOKUP(Table10[[#This Row],[Name]], Rooke_Full_Seaosn[[Name]:[Team]], 2, FALSE)</f>
        <v>NYM</v>
      </c>
      <c r="D616" s="11">
        <v>18</v>
      </c>
      <c r="E616" s="11">
        <v>18</v>
      </c>
      <c r="F616" s="12">
        <v>1</v>
      </c>
      <c r="G616" s="5">
        <f>_xlfn.RANK.EQ(VLOOKUP($A616,Rooke_Full_Seaosn[[Name]:[WHIP]], 6, FALSE),Rooke_Full_Seaosn[W],0)</f>
        <v>401</v>
      </c>
      <c r="H616" s="5">
        <f>_xlfn.RANK.EQ(VLOOKUP($A616,Rooke_Full_Seaosn[[Name]:[WHIP]], 7, FALSE),Rooke_Full_Seaosn[L],1)</f>
        <v>1341</v>
      </c>
      <c r="I616" s="11">
        <f>_xlfn.RANK.EQ(VLOOKUP($A616,Rooke_Full_Seaosn[[Name]:[WHIP]], 8, FALSE),Rooke_Full_Seaosn[SV],0)</f>
        <v>225</v>
      </c>
      <c r="J616" s="11">
        <f>_xlfn.RANK.EQ(VLOOKUP($A616,Rooke_Full_Seaosn[[Name]:[WHIP]], 9, FALSE),Rooke_Full_Seaosn[IP],0)</f>
        <v>304</v>
      </c>
      <c r="K616" s="5">
        <f>_xlfn.RANK.EQ(VLOOKUP($A616,Rooke_Full_Seaosn[[Name]:[WHIP]], 10, FALSE),Rooke_Full_Seaosn[SO],0)</f>
        <v>80</v>
      </c>
      <c r="L616" s="5">
        <f>_xlfn.RANK.EQ(VLOOKUP($A616,Rooke_Full_Seaosn[[Name]:[WHIP]], 11, FALSE),Rooke_Full_Seaosn[K/9],0)</f>
        <v>269</v>
      </c>
      <c r="M616" s="5">
        <f>_xlfn.RANK.EQ(VLOOKUP($A616,Rooke_Full_Seaosn[[Name]:[WHIP]], 12, FALSE),Rooke_Full_Seaosn[BB/9],1)</f>
        <v>747</v>
      </c>
      <c r="N616" s="11">
        <f>_xlfn.RANK.EQ(VLOOKUP($A616,Rooke_Full_Seaosn[[Name]:[WHIP]], 13, FALSE),Rooke_Full_Seaosn[HR/9],1)</f>
        <v>1086</v>
      </c>
      <c r="O616" s="5">
        <f>_xlfn.RANK.EQ(VLOOKUP($A616,Rooke_Full_Seaosn[[Name]:[WHIP]], 14, FALSE),Rooke_Full_Seaosn[AVG],1)</f>
        <v>1224</v>
      </c>
      <c r="P616" s="11">
        <f>_xlfn.RANK.EQ(VLOOKUP($A616,Rooke_Full_Seaosn[[Name]:[WHIP]], 15, FALSE),Rooke_Full_Seaosn[BABIP],1)</f>
        <v>1505</v>
      </c>
      <c r="Q616" s="5">
        <f>_xlfn.RANK.EQ(VLOOKUP($A616,Rooke_Full_Seaosn[[Name]:[WHIP]], 16, FALSE),Rooke_Full_Seaosn[ERA],1)</f>
        <v>873</v>
      </c>
      <c r="R616" s="11">
        <f>_xlfn.RANK.EQ(VLOOKUP($A616,Rooke_Full_Seaosn[[Name]:[WHIP]], 17, FALSE),Rooke_Full_Seaosn[FIP],1)</f>
        <v>734</v>
      </c>
      <c r="S616" s="5">
        <f>_xlfn.RANK.EQ(VLOOKUP($A616,Rooke_Full_Seaosn[[Name]:[WHIP]], 18,FALSE),Rooke_Full_Seaosn[WAR],0)</f>
        <v>412</v>
      </c>
      <c r="T616" s="5">
        <f>_xlfn.RANK.EQ(VLOOKUP($A616,Rooke_Full_Seaosn[[Name]:[WHIP]], 19, FALSE),Rooke_Full_Seaosn[WAR/162],0)</f>
        <v>746</v>
      </c>
      <c r="U616" s="5">
        <f>_xlfn.RANK.EQ(VLOOKUP($A616,Rooke_Full_Seaosn[[Name]:[WHIP]], 20, FALSE),Rooke_Full_Seaosn[WHIP],1)</f>
        <v>1076</v>
      </c>
      <c r="V6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560.39983605809493</v>
      </c>
    </row>
    <row r="617" spans="1:22" x14ac:dyDescent="0.45">
      <c r="A617" s="11" t="s">
        <v>1470</v>
      </c>
      <c r="B617" s="11">
        <v>2018</v>
      </c>
      <c r="C617" s="11" t="str">
        <f>VLOOKUP(Table10[[#This Row],[Name]], Rooke_Full_Seaosn[[Name]:[Team]], 2, FALSE)</f>
        <v>STL</v>
      </c>
      <c r="D617" s="11">
        <v>10</v>
      </c>
      <c r="E617" s="11">
        <v>6</v>
      </c>
      <c r="F617" s="12">
        <v>0.6</v>
      </c>
      <c r="G617" s="5">
        <f>_xlfn.RANK.EQ(VLOOKUP($A617,Rooke_Full_Seaosn[[Name]:[WHIP]], 6, FALSE),Rooke_Full_Seaosn[W],0)</f>
        <v>889</v>
      </c>
      <c r="H617" s="5">
        <f>_xlfn.RANK.EQ(VLOOKUP($A617,Rooke_Full_Seaosn[[Name]:[WHIP]], 7, FALSE),Rooke_Full_Seaosn[L],1)</f>
        <v>45</v>
      </c>
      <c r="I617" s="11">
        <f>_xlfn.RANK.EQ(VLOOKUP($A617,Rooke_Full_Seaosn[[Name]:[WHIP]], 8, FALSE),Rooke_Full_Seaosn[SV],0)</f>
        <v>225</v>
      </c>
      <c r="J617" s="11">
        <f>_xlfn.RANK.EQ(VLOOKUP($A617,Rooke_Full_Seaosn[[Name]:[WHIP]], 9, FALSE),Rooke_Full_Seaosn[IP],0)</f>
        <v>1468</v>
      </c>
      <c r="K617" s="5">
        <f>_xlfn.RANK.EQ(VLOOKUP($A617,Rooke_Full_Seaosn[[Name]:[WHIP]], 10, FALSE),Rooke_Full_Seaosn[SO],0)</f>
        <v>966</v>
      </c>
      <c r="L617" s="5">
        <f>_xlfn.RANK.EQ(VLOOKUP($A617,Rooke_Full_Seaosn[[Name]:[WHIP]], 11, FALSE),Rooke_Full_Seaosn[K/9],0)</f>
        <v>164</v>
      </c>
      <c r="M617" s="5">
        <f>_xlfn.RANK.EQ(VLOOKUP($A617,Rooke_Full_Seaosn[[Name]:[WHIP]], 12, FALSE),Rooke_Full_Seaosn[BB/9],1)</f>
        <v>922</v>
      </c>
      <c r="N617" s="11">
        <f>_xlfn.RANK.EQ(VLOOKUP($A617,Rooke_Full_Seaosn[[Name]:[WHIP]], 13, FALSE),Rooke_Full_Seaosn[HR/9],1)</f>
        <v>739</v>
      </c>
      <c r="O617" s="5">
        <f>_xlfn.RANK.EQ(VLOOKUP($A617,Rooke_Full_Seaosn[[Name]:[WHIP]], 14, FALSE),Rooke_Full_Seaosn[AVG],1)</f>
        <v>1262</v>
      </c>
      <c r="P617" s="11">
        <f>_xlfn.RANK.EQ(VLOOKUP($A617,Rooke_Full_Seaosn[[Name]:[WHIP]], 15, FALSE),Rooke_Full_Seaosn[BABIP],1)</f>
        <v>1627</v>
      </c>
      <c r="Q617" s="5">
        <f>_xlfn.RANK.EQ(VLOOKUP($A617,Rooke_Full_Seaosn[[Name]:[WHIP]], 16, FALSE),Rooke_Full_Seaosn[ERA],1)</f>
        <v>917</v>
      </c>
      <c r="R617" s="11">
        <f>_xlfn.RANK.EQ(VLOOKUP($A617,Rooke_Full_Seaosn[[Name]:[WHIP]], 17, FALSE),Rooke_Full_Seaosn[FIP],1)</f>
        <v>402</v>
      </c>
      <c r="S617" s="5">
        <f>_xlfn.RANK.EQ(VLOOKUP($A617,Rooke_Full_Seaosn[[Name]:[WHIP]], 18,FALSE),Rooke_Full_Seaosn[WAR],0)</f>
        <v>895</v>
      </c>
      <c r="T617" s="5">
        <f>_xlfn.RANK.EQ(VLOOKUP($A617,Rooke_Full_Seaosn[[Name]:[WHIP]], 19, FALSE),Rooke_Full_Seaosn[WAR/162],0)</f>
        <v>420</v>
      </c>
      <c r="U617" s="5">
        <f>_xlfn.RANK.EQ(VLOOKUP($A617,Rooke_Full_Seaosn[[Name]:[WHIP]], 20, FALSE),Rooke_Full_Seaosn[WHIP],1)</f>
        <v>1220</v>
      </c>
      <c r="V6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561.24528007292042</v>
      </c>
    </row>
    <row r="618" spans="1:22" x14ac:dyDescent="0.45">
      <c r="A618" s="11" t="s">
        <v>303</v>
      </c>
      <c r="B618" s="11">
        <v>2021</v>
      </c>
      <c r="C618" s="11" t="str">
        <f>VLOOKUP(Table10[[#This Row],[Name]], Rooke_Full_Seaosn[[Name]:[Team]], 2, FALSE)</f>
        <v>- - -</v>
      </c>
      <c r="D618" s="11">
        <v>17</v>
      </c>
      <c r="E618" s="11">
        <v>17</v>
      </c>
      <c r="F618" s="12">
        <v>1</v>
      </c>
      <c r="G618" s="5">
        <f>_xlfn.RANK.EQ(VLOOKUP($A618,Rooke_Full_Seaosn[[Name]:[WHIP]], 6, FALSE),Rooke_Full_Seaosn[W],0)</f>
        <v>1465</v>
      </c>
      <c r="H618" s="5">
        <f>_xlfn.RANK.EQ(VLOOKUP($A618,Rooke_Full_Seaosn[[Name]:[WHIP]], 7, FALSE),Rooke_Full_Seaosn[L],1)</f>
        <v>45</v>
      </c>
      <c r="I618" s="11">
        <f>_xlfn.RANK.EQ(VLOOKUP($A618,Rooke_Full_Seaosn[[Name]:[WHIP]], 8, FALSE),Rooke_Full_Seaosn[SV],0)</f>
        <v>225</v>
      </c>
      <c r="J618" s="11">
        <f>_xlfn.RANK.EQ(VLOOKUP($A618,Rooke_Full_Seaosn[[Name]:[WHIP]], 9, FALSE),Rooke_Full_Seaosn[IP],0)</f>
        <v>1314</v>
      </c>
      <c r="K618" s="5">
        <f>_xlfn.RANK.EQ(VLOOKUP($A618,Rooke_Full_Seaosn[[Name]:[WHIP]], 10, FALSE),Rooke_Full_Seaosn[SO],0)</f>
        <v>673</v>
      </c>
      <c r="L618" s="5">
        <f>_xlfn.RANK.EQ(VLOOKUP($A618,Rooke_Full_Seaosn[[Name]:[WHIP]], 11, FALSE),Rooke_Full_Seaosn[K/9],0)</f>
        <v>83</v>
      </c>
      <c r="M618" s="5">
        <f>_xlfn.RANK.EQ(VLOOKUP($A618,Rooke_Full_Seaosn[[Name]:[WHIP]], 12, FALSE),Rooke_Full_Seaosn[BB/9],1)</f>
        <v>1338</v>
      </c>
      <c r="N618" s="11">
        <f>_xlfn.RANK.EQ(VLOOKUP($A618,Rooke_Full_Seaosn[[Name]:[WHIP]], 13, FALSE),Rooke_Full_Seaosn[HR/9],1)</f>
        <v>1659</v>
      </c>
      <c r="O618" s="5">
        <f>_xlfn.RANK.EQ(VLOOKUP($A618,Rooke_Full_Seaosn[[Name]:[WHIP]], 14, FALSE),Rooke_Full_Seaosn[AVG],1)</f>
        <v>301</v>
      </c>
      <c r="P618" s="11">
        <f>_xlfn.RANK.EQ(VLOOKUP($A618,Rooke_Full_Seaosn[[Name]:[WHIP]], 15, FALSE),Rooke_Full_Seaosn[BABIP],1)</f>
        <v>217</v>
      </c>
      <c r="Q618" s="5">
        <f>_xlfn.RANK.EQ(VLOOKUP($A618,Rooke_Full_Seaosn[[Name]:[WHIP]], 16, FALSE),Rooke_Full_Seaosn[ERA],1)</f>
        <v>1371</v>
      </c>
      <c r="R618" s="11">
        <f>_xlfn.RANK.EQ(VLOOKUP($A618,Rooke_Full_Seaosn[[Name]:[WHIP]], 17, FALSE),Rooke_Full_Seaosn[FIP],1)</f>
        <v>1597</v>
      </c>
      <c r="S618" s="5">
        <f>_xlfn.RANK.EQ(VLOOKUP($A618,Rooke_Full_Seaosn[[Name]:[WHIP]], 18,FALSE),Rooke_Full_Seaosn[WAR],0)</f>
        <v>1440</v>
      </c>
      <c r="T618" s="5">
        <f>_xlfn.RANK.EQ(VLOOKUP($A618,Rooke_Full_Seaosn[[Name]:[WHIP]], 19, FALSE),Rooke_Full_Seaosn[WAR/162],0)</f>
        <v>1422</v>
      </c>
      <c r="U618" s="5">
        <f>_xlfn.RANK.EQ(VLOOKUP($A618,Rooke_Full_Seaosn[[Name]:[WHIP]], 20, FALSE),Rooke_Full_Seaosn[WHIP],1)</f>
        <v>771</v>
      </c>
      <c r="V6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563.18617145386622</v>
      </c>
    </row>
    <row r="619" spans="1:22" x14ac:dyDescent="0.45">
      <c r="A619" s="11" t="s">
        <v>1464</v>
      </c>
      <c r="B619" s="11">
        <v>1998</v>
      </c>
      <c r="C619" s="11" t="str">
        <f>VLOOKUP(Table10[[#This Row],[Name]], Rooke_Full_Seaosn[[Name]:[Team]], 2, FALSE)</f>
        <v>CHW</v>
      </c>
      <c r="D619" s="11">
        <v>40</v>
      </c>
      <c r="E619" s="11">
        <v>31</v>
      </c>
      <c r="F619" s="12">
        <v>0.77500000000000002</v>
      </c>
      <c r="G619" s="5">
        <f>_xlfn.RANK.EQ(VLOOKUP($A619,Rooke_Full_Seaosn[[Name]:[WHIP]], 6, FALSE),Rooke_Full_Seaosn[W],0)</f>
        <v>610</v>
      </c>
      <c r="H619" s="5">
        <f>_xlfn.RANK.EQ(VLOOKUP($A619,Rooke_Full_Seaosn[[Name]:[WHIP]], 7, FALSE),Rooke_Full_Seaosn[L],1)</f>
        <v>45</v>
      </c>
      <c r="I619" s="11">
        <f>_xlfn.RANK.EQ(VLOOKUP($A619,Rooke_Full_Seaosn[[Name]:[WHIP]], 8, FALSE),Rooke_Full_Seaosn[SV],0)</f>
        <v>225</v>
      </c>
      <c r="J619" s="11">
        <f>_xlfn.RANK.EQ(VLOOKUP($A619,Rooke_Full_Seaosn[[Name]:[WHIP]], 9, FALSE),Rooke_Full_Seaosn[IP],0)</f>
        <v>1045</v>
      </c>
      <c r="K619" s="5">
        <f>_xlfn.RANK.EQ(VLOOKUP($A619,Rooke_Full_Seaosn[[Name]:[WHIP]], 10, FALSE),Rooke_Full_Seaosn[SO],0)</f>
        <v>1011</v>
      </c>
      <c r="L619" s="5">
        <f>_xlfn.RANK.EQ(VLOOKUP($A619,Rooke_Full_Seaosn[[Name]:[WHIP]], 11, FALSE),Rooke_Full_Seaosn[K/9],0)</f>
        <v>843</v>
      </c>
      <c r="M619" s="5">
        <f>_xlfn.RANK.EQ(VLOOKUP($A619,Rooke_Full_Seaosn[[Name]:[WHIP]], 12, FALSE),Rooke_Full_Seaosn[BB/9],1)</f>
        <v>275</v>
      </c>
      <c r="N619" s="11">
        <f>_xlfn.RANK.EQ(VLOOKUP($A619,Rooke_Full_Seaosn[[Name]:[WHIP]], 13, FALSE),Rooke_Full_Seaosn[HR/9],1)</f>
        <v>1412</v>
      </c>
      <c r="O619" s="5">
        <f>_xlfn.RANK.EQ(VLOOKUP($A619,Rooke_Full_Seaosn[[Name]:[WHIP]], 14, FALSE),Rooke_Full_Seaosn[AVG],1)</f>
        <v>1107</v>
      </c>
      <c r="P619" s="11">
        <f>_xlfn.RANK.EQ(VLOOKUP($A619,Rooke_Full_Seaosn[[Name]:[WHIP]], 15, FALSE),Rooke_Full_Seaosn[BABIP],1)</f>
        <v>869</v>
      </c>
      <c r="Q619" s="5">
        <f>_xlfn.RANK.EQ(VLOOKUP($A619,Rooke_Full_Seaosn[[Name]:[WHIP]], 16, FALSE),Rooke_Full_Seaosn[ERA],1)</f>
        <v>911</v>
      </c>
      <c r="R619" s="11">
        <f>_xlfn.RANK.EQ(VLOOKUP($A619,Rooke_Full_Seaosn[[Name]:[WHIP]], 17, FALSE),Rooke_Full_Seaosn[FIP],1)</f>
        <v>1262</v>
      </c>
      <c r="S619" s="5">
        <f>_xlfn.RANK.EQ(VLOOKUP($A619,Rooke_Full_Seaosn[[Name]:[WHIP]], 18,FALSE),Rooke_Full_Seaosn[WAR],0)</f>
        <v>1011</v>
      </c>
      <c r="T619" s="5">
        <f>_xlfn.RANK.EQ(VLOOKUP($A619,Rooke_Full_Seaosn[[Name]:[WHIP]], 19, FALSE),Rooke_Full_Seaosn[WAR/162],0)</f>
        <v>818</v>
      </c>
      <c r="U619" s="5">
        <f>_xlfn.RANK.EQ(VLOOKUP($A619,Rooke_Full_Seaosn[[Name]:[WHIP]], 20, FALSE),Rooke_Full_Seaosn[WHIP],1)</f>
        <v>604</v>
      </c>
      <c r="V6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563.72347037924203</v>
      </c>
    </row>
    <row r="620" spans="1:22" x14ac:dyDescent="0.45">
      <c r="A620" s="11" t="s">
        <v>1310</v>
      </c>
      <c r="B620" s="11">
        <v>1989</v>
      </c>
      <c r="C620" s="11" t="str">
        <f>VLOOKUP(Table10[[#This Row],[Name]], Rooke_Full_Seaosn[[Name]:[Team]], 2, FALSE)</f>
        <v>CAL</v>
      </c>
      <c r="D620" s="11">
        <v>22</v>
      </c>
      <c r="E620" s="11">
        <v>22</v>
      </c>
      <c r="F620" s="12">
        <v>1</v>
      </c>
      <c r="G620" s="5">
        <f>_xlfn.RANK.EQ(VLOOKUP($A620,Rooke_Full_Seaosn[[Name]:[WHIP]], 6, FALSE),Rooke_Full_Seaosn[W],0)</f>
        <v>174</v>
      </c>
      <c r="H620" s="5">
        <f>_xlfn.RANK.EQ(VLOOKUP($A620,Rooke_Full_Seaosn[[Name]:[WHIP]], 7, FALSE),Rooke_Full_Seaosn[L],1)</f>
        <v>1512</v>
      </c>
      <c r="I620" s="11">
        <f>_xlfn.RANK.EQ(VLOOKUP($A620,Rooke_Full_Seaosn[[Name]:[WHIP]], 8, FALSE),Rooke_Full_Seaosn[SV],0)</f>
        <v>225</v>
      </c>
      <c r="J620" s="11">
        <f>_xlfn.RANK.EQ(VLOOKUP($A620,Rooke_Full_Seaosn[[Name]:[WHIP]], 9, FALSE),Rooke_Full_Seaosn[IP],0)</f>
        <v>258</v>
      </c>
      <c r="K620" s="5">
        <f>_xlfn.RANK.EQ(VLOOKUP($A620,Rooke_Full_Seaosn[[Name]:[WHIP]], 10, FALSE),Rooke_Full_Seaosn[SO],0)</f>
        <v>221</v>
      </c>
      <c r="L620" s="5">
        <f>_xlfn.RANK.EQ(VLOOKUP($A620,Rooke_Full_Seaosn[[Name]:[WHIP]], 11, FALSE),Rooke_Full_Seaosn[K/9],0)</f>
        <v>735</v>
      </c>
      <c r="M620" s="5">
        <f>_xlfn.RANK.EQ(VLOOKUP($A620,Rooke_Full_Seaosn[[Name]:[WHIP]], 12, FALSE),Rooke_Full_Seaosn[BB/9],1)</f>
        <v>1046</v>
      </c>
      <c r="N620" s="11">
        <f>_xlfn.RANK.EQ(VLOOKUP($A620,Rooke_Full_Seaosn[[Name]:[WHIP]], 13, FALSE),Rooke_Full_Seaosn[HR/9],1)</f>
        <v>547</v>
      </c>
      <c r="O620" s="5">
        <f>_xlfn.RANK.EQ(VLOOKUP($A620,Rooke_Full_Seaosn[[Name]:[WHIP]], 14, FALSE),Rooke_Full_Seaosn[AVG],1)</f>
        <v>1082</v>
      </c>
      <c r="P620" s="11">
        <f>_xlfn.RANK.EQ(VLOOKUP($A620,Rooke_Full_Seaosn[[Name]:[WHIP]], 15, FALSE),Rooke_Full_Seaosn[BABIP],1)</f>
        <v>1261</v>
      </c>
      <c r="Q620" s="5">
        <f>_xlfn.RANK.EQ(VLOOKUP($A620,Rooke_Full_Seaosn[[Name]:[WHIP]], 16, FALSE),Rooke_Full_Seaosn[ERA],1)</f>
        <v>718</v>
      </c>
      <c r="R620" s="11">
        <f>_xlfn.RANK.EQ(VLOOKUP($A620,Rooke_Full_Seaosn[[Name]:[WHIP]], 17, FALSE),Rooke_Full_Seaosn[FIP],1)</f>
        <v>413</v>
      </c>
      <c r="S620" s="5">
        <f>_xlfn.RANK.EQ(VLOOKUP($A620,Rooke_Full_Seaosn[[Name]:[WHIP]], 18,FALSE),Rooke_Full_Seaosn[WAR],0)</f>
        <v>220</v>
      </c>
      <c r="T620" s="5">
        <f>_xlfn.RANK.EQ(VLOOKUP($A620,Rooke_Full_Seaosn[[Name]:[WHIP]], 19, FALSE),Rooke_Full_Seaosn[WAR/162],0)</f>
        <v>412</v>
      </c>
      <c r="U620" s="5">
        <f>_xlfn.RANK.EQ(VLOOKUP($A620,Rooke_Full_Seaosn[[Name]:[WHIP]], 20, FALSE),Rooke_Full_Seaosn[WHIP],1)</f>
        <v>1059</v>
      </c>
      <c r="V6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565.31172072693778</v>
      </c>
    </row>
    <row r="621" spans="1:22" x14ac:dyDescent="0.45">
      <c r="A621" s="11" t="s">
        <v>1088</v>
      </c>
      <c r="B621" s="11">
        <v>1938</v>
      </c>
      <c r="C621" s="11" t="str">
        <f>VLOOKUP(Table10[[#This Row],[Name]], Rooke_Full_Seaosn[[Name]:[Team]], 2, FALSE)</f>
        <v>CIN</v>
      </c>
      <c r="D621" s="11">
        <v>10</v>
      </c>
      <c r="E621" s="11">
        <v>5</v>
      </c>
      <c r="F621" s="12">
        <v>0.5</v>
      </c>
      <c r="G621" s="5">
        <f>_xlfn.RANK.EQ(VLOOKUP($A621,Rooke_Full_Seaosn[[Name]:[WHIP]], 6, FALSE),Rooke_Full_Seaosn[W],0)</f>
        <v>735</v>
      </c>
      <c r="H621" s="5">
        <f>_xlfn.RANK.EQ(VLOOKUP($A621,Rooke_Full_Seaosn[[Name]:[WHIP]], 7, FALSE),Rooke_Full_Seaosn[L],1)</f>
        <v>298</v>
      </c>
      <c r="I621" s="11">
        <f>_xlfn.RANK.EQ(VLOOKUP($A621,Rooke_Full_Seaosn[[Name]:[WHIP]], 8, FALSE),Rooke_Full_Seaosn[SV],0)</f>
        <v>225</v>
      </c>
      <c r="J621" s="11">
        <f>_xlfn.RANK.EQ(VLOOKUP($A621,Rooke_Full_Seaosn[[Name]:[WHIP]], 9, FALSE),Rooke_Full_Seaosn[IP],0)</f>
        <v>967</v>
      </c>
      <c r="K621" s="5">
        <f>_xlfn.RANK.EQ(VLOOKUP($A621,Rooke_Full_Seaosn[[Name]:[WHIP]], 10, FALSE),Rooke_Full_Seaosn[SO],0)</f>
        <v>1307</v>
      </c>
      <c r="L621" s="5">
        <f>_xlfn.RANK.EQ(VLOOKUP($A621,Rooke_Full_Seaosn[[Name]:[WHIP]], 11, FALSE),Rooke_Full_Seaosn[K/9],0)</f>
        <v>1331</v>
      </c>
      <c r="M621" s="5">
        <f>_xlfn.RANK.EQ(VLOOKUP($A621,Rooke_Full_Seaosn[[Name]:[WHIP]], 12, FALSE),Rooke_Full_Seaosn[BB/9],1)</f>
        <v>1284</v>
      </c>
      <c r="N621" s="11">
        <f>_xlfn.RANK.EQ(VLOOKUP($A621,Rooke_Full_Seaosn[[Name]:[WHIP]], 13, FALSE),Rooke_Full_Seaosn[HR/9],1)</f>
        <v>236</v>
      </c>
      <c r="O621" s="5">
        <f>_xlfn.RANK.EQ(VLOOKUP($A621,Rooke_Full_Seaosn[[Name]:[WHIP]], 14, FALSE),Rooke_Full_Seaosn[AVG],1)</f>
        <v>48</v>
      </c>
      <c r="P621" s="11">
        <f>_xlfn.RANK.EQ(VLOOKUP($A621,Rooke_Full_Seaosn[[Name]:[WHIP]], 15, FALSE),Rooke_Full_Seaosn[BABIP],1)</f>
        <v>24</v>
      </c>
      <c r="Q621" s="5">
        <f>_xlfn.RANK.EQ(VLOOKUP($A621,Rooke_Full_Seaosn[[Name]:[WHIP]], 16, FALSE),Rooke_Full_Seaosn[ERA],1)</f>
        <v>443</v>
      </c>
      <c r="R621" s="11">
        <f>_xlfn.RANK.EQ(VLOOKUP($A621,Rooke_Full_Seaosn[[Name]:[WHIP]], 17, FALSE),Rooke_Full_Seaosn[FIP],1)</f>
        <v>872</v>
      </c>
      <c r="S621" s="5">
        <f>_xlfn.RANK.EQ(VLOOKUP($A621,Rooke_Full_Seaosn[[Name]:[WHIP]], 18,FALSE),Rooke_Full_Seaosn[WAR],0)</f>
        <v>1163</v>
      </c>
      <c r="T621" s="5">
        <f>_xlfn.RANK.EQ(VLOOKUP($A621,Rooke_Full_Seaosn[[Name]:[WHIP]], 19, FALSE),Rooke_Full_Seaosn[WAR/162],0)</f>
        <v>1215</v>
      </c>
      <c r="U621" s="5">
        <f>_xlfn.RANK.EQ(VLOOKUP($A621,Rooke_Full_Seaosn[[Name]:[WHIP]], 20, FALSE),Rooke_Full_Seaosn[WHIP],1)</f>
        <v>227</v>
      </c>
      <c r="V6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565.37279677948152</v>
      </c>
    </row>
    <row r="622" spans="1:22" x14ac:dyDescent="0.45">
      <c r="A622" s="11" t="s">
        <v>1253</v>
      </c>
      <c r="B622" s="11">
        <v>2019</v>
      </c>
      <c r="C622" s="11" t="str">
        <f>VLOOKUP(Table10[[#This Row],[Name]], Rooke_Full_Seaosn[[Name]:[Team]], 2, FALSE)</f>
        <v>CLE</v>
      </c>
      <c r="D622" s="11">
        <v>17</v>
      </c>
      <c r="E622" s="11">
        <v>17</v>
      </c>
      <c r="F622" s="12">
        <v>1</v>
      </c>
      <c r="G622" s="5">
        <f>_xlfn.RANK.EQ(VLOOKUP($A622,Rooke_Full_Seaosn[[Name]:[WHIP]], 6, FALSE),Rooke_Full_Seaosn[W],0)</f>
        <v>503</v>
      </c>
      <c r="H622" s="5">
        <f>_xlfn.RANK.EQ(VLOOKUP($A622,Rooke_Full_Seaosn[[Name]:[WHIP]], 7, FALSE),Rooke_Full_Seaosn[L],1)</f>
        <v>695</v>
      </c>
      <c r="I622" s="11">
        <f>_xlfn.RANK.EQ(VLOOKUP($A622,Rooke_Full_Seaosn[[Name]:[WHIP]], 8, FALSE),Rooke_Full_Seaosn[SV],0)</f>
        <v>225</v>
      </c>
      <c r="J622" s="11">
        <f>_xlfn.RANK.EQ(VLOOKUP($A622,Rooke_Full_Seaosn[[Name]:[WHIP]], 9, FALSE),Rooke_Full_Seaosn[IP],0)</f>
        <v>722</v>
      </c>
      <c r="K622" s="5">
        <f>_xlfn.RANK.EQ(VLOOKUP($A622,Rooke_Full_Seaosn[[Name]:[WHIP]], 10, FALSE),Rooke_Full_Seaosn[SO],0)</f>
        <v>433</v>
      </c>
      <c r="L622" s="5">
        <f>_xlfn.RANK.EQ(VLOOKUP($A622,Rooke_Full_Seaosn[[Name]:[WHIP]], 11, FALSE),Rooke_Full_Seaosn[K/9],0)</f>
        <v>429</v>
      </c>
      <c r="M622" s="5">
        <f>_xlfn.RANK.EQ(VLOOKUP($A622,Rooke_Full_Seaosn[[Name]:[WHIP]], 12, FALSE),Rooke_Full_Seaosn[BB/9],1)</f>
        <v>678</v>
      </c>
      <c r="N622" s="11">
        <f>_xlfn.RANK.EQ(VLOOKUP($A622,Rooke_Full_Seaosn[[Name]:[WHIP]], 13, FALSE),Rooke_Full_Seaosn[HR/9],1)</f>
        <v>1473</v>
      </c>
      <c r="O622" s="5">
        <f>_xlfn.RANK.EQ(VLOOKUP($A622,Rooke_Full_Seaosn[[Name]:[WHIP]], 14, FALSE),Rooke_Full_Seaosn[AVG],1)</f>
        <v>384</v>
      </c>
      <c r="P622" s="11">
        <f>_xlfn.RANK.EQ(VLOOKUP($A622,Rooke_Full_Seaosn[[Name]:[WHIP]], 15, FALSE),Rooke_Full_Seaosn[BABIP],1)</f>
        <v>275</v>
      </c>
      <c r="Q622" s="5">
        <f>_xlfn.RANK.EQ(VLOOKUP($A622,Rooke_Full_Seaosn[[Name]:[WHIP]], 16, FALSE),Rooke_Full_Seaosn[ERA],1)</f>
        <v>652</v>
      </c>
      <c r="R622" s="11">
        <f>_xlfn.RANK.EQ(VLOOKUP($A622,Rooke_Full_Seaosn[[Name]:[WHIP]], 17, FALSE),Rooke_Full_Seaosn[FIP],1)</f>
        <v>1333</v>
      </c>
      <c r="S622" s="5">
        <f>_xlfn.RANK.EQ(VLOOKUP($A622,Rooke_Full_Seaosn[[Name]:[WHIP]], 18,FALSE),Rooke_Full_Seaosn[WAR],0)</f>
        <v>941</v>
      </c>
      <c r="T622" s="5">
        <f>_xlfn.RANK.EQ(VLOOKUP($A622,Rooke_Full_Seaosn[[Name]:[WHIP]], 19, FALSE),Rooke_Full_Seaosn[WAR/162],0)</f>
        <v>1035</v>
      </c>
      <c r="U622" s="5">
        <f>_xlfn.RANK.EQ(VLOOKUP($A622,Rooke_Full_Seaosn[[Name]:[WHIP]], 20, FALSE),Rooke_Full_Seaosn[WHIP],1)</f>
        <v>316</v>
      </c>
      <c r="V6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566.3075540803419</v>
      </c>
    </row>
    <row r="623" spans="1:22" x14ac:dyDescent="0.45">
      <c r="A623" s="11" t="s">
        <v>1760</v>
      </c>
      <c r="B623" s="11">
        <v>2016</v>
      </c>
      <c r="C623" s="11" t="str">
        <f>VLOOKUP(Table10[[#This Row],[Name]], Rooke_Full_Seaosn[[Name]:[Team]], 2, FALSE)</f>
        <v>ARI</v>
      </c>
      <c r="D623" s="11">
        <v>10</v>
      </c>
      <c r="E623" s="11">
        <v>10</v>
      </c>
      <c r="F623" s="12">
        <v>1</v>
      </c>
      <c r="G623" s="5">
        <f>_xlfn.RANK.EQ(VLOOKUP($A623,Rooke_Full_Seaosn[[Name]:[WHIP]], 6, FALSE),Rooke_Full_Seaosn[W],0)</f>
        <v>503</v>
      </c>
      <c r="H623" s="5">
        <f>_xlfn.RANK.EQ(VLOOKUP($A623,Rooke_Full_Seaosn[[Name]:[WHIP]], 7, FALSE),Rooke_Full_Seaosn[L],1)</f>
        <v>1209</v>
      </c>
      <c r="I623" s="11">
        <f>_xlfn.RANK.EQ(VLOOKUP($A623,Rooke_Full_Seaosn[[Name]:[WHIP]], 8, FALSE),Rooke_Full_Seaosn[SV],0)</f>
        <v>225</v>
      </c>
      <c r="J623" s="11">
        <f>_xlfn.RANK.EQ(VLOOKUP($A623,Rooke_Full_Seaosn[[Name]:[WHIP]], 9, FALSE),Rooke_Full_Seaosn[IP],0)</f>
        <v>509</v>
      </c>
      <c r="K623" s="5">
        <f>_xlfn.RANK.EQ(VLOOKUP($A623,Rooke_Full_Seaosn[[Name]:[WHIP]], 10, FALSE),Rooke_Full_Seaosn[SO],0)</f>
        <v>93</v>
      </c>
      <c r="L623" s="5">
        <f>_xlfn.RANK.EQ(VLOOKUP($A623,Rooke_Full_Seaosn[[Name]:[WHIP]], 11, FALSE),Rooke_Full_Seaosn[K/9],0)</f>
        <v>103</v>
      </c>
      <c r="M623" s="5">
        <f>_xlfn.RANK.EQ(VLOOKUP($A623,Rooke_Full_Seaosn[[Name]:[WHIP]], 12, FALSE),Rooke_Full_Seaosn[BB/9],1)</f>
        <v>1309</v>
      </c>
      <c r="N623" s="11">
        <f>_xlfn.RANK.EQ(VLOOKUP($A623,Rooke_Full_Seaosn[[Name]:[WHIP]], 13, FALSE),Rooke_Full_Seaosn[HR/9],1)</f>
        <v>1060</v>
      </c>
      <c r="O623" s="5">
        <f>_xlfn.RANK.EQ(VLOOKUP($A623,Rooke_Full_Seaosn[[Name]:[WHIP]], 14, FALSE),Rooke_Full_Seaosn[AVG],1)</f>
        <v>1163</v>
      </c>
      <c r="P623" s="11">
        <f>_xlfn.RANK.EQ(VLOOKUP($A623,Rooke_Full_Seaosn[[Name]:[WHIP]], 15, FALSE),Rooke_Full_Seaosn[BABIP],1)</f>
        <v>1614</v>
      </c>
      <c r="Q623" s="5">
        <f>_xlfn.RANK.EQ(VLOOKUP($A623,Rooke_Full_Seaosn[[Name]:[WHIP]], 16, FALSE),Rooke_Full_Seaosn[ERA],1)</f>
        <v>1280</v>
      </c>
      <c r="R623" s="11">
        <f>_xlfn.RANK.EQ(VLOOKUP($A623,Rooke_Full_Seaosn[[Name]:[WHIP]], 17, FALSE),Rooke_Full_Seaosn[FIP],1)</f>
        <v>737</v>
      </c>
      <c r="S623" s="5">
        <f>_xlfn.RANK.EQ(VLOOKUP($A623,Rooke_Full_Seaosn[[Name]:[WHIP]], 18,FALSE),Rooke_Full_Seaosn[WAR],0)</f>
        <v>383</v>
      </c>
      <c r="T623" s="5">
        <f>_xlfn.RANK.EQ(VLOOKUP($A623,Rooke_Full_Seaosn[[Name]:[WHIP]], 19, FALSE),Rooke_Full_Seaosn[WAR/162],0)</f>
        <v>576</v>
      </c>
      <c r="U623" s="5">
        <f>_xlfn.RANK.EQ(VLOOKUP($A623,Rooke_Full_Seaosn[[Name]:[WHIP]], 20, FALSE),Rooke_Full_Seaosn[WHIP],1)</f>
        <v>1367</v>
      </c>
      <c r="V6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566.81763828982639</v>
      </c>
    </row>
    <row r="624" spans="1:22" x14ac:dyDescent="0.45">
      <c r="A624" s="11" t="s">
        <v>1489</v>
      </c>
      <c r="B624" s="11">
        <v>1930</v>
      </c>
      <c r="C624" s="11" t="str">
        <f>VLOOKUP(Table10[[#This Row],[Name]], Rooke_Full_Seaosn[[Name]:[Team]], 2, FALSE)</f>
        <v>- - -</v>
      </c>
      <c r="D624" s="11">
        <v>9</v>
      </c>
      <c r="E624" s="11">
        <v>9</v>
      </c>
      <c r="F624" s="12">
        <v>1</v>
      </c>
      <c r="G624" s="5">
        <f>_xlfn.RANK.EQ(VLOOKUP($A624,Rooke_Full_Seaosn[[Name]:[WHIP]], 6, FALSE),Rooke_Full_Seaosn[W],0)</f>
        <v>735</v>
      </c>
      <c r="H624" s="5">
        <f>_xlfn.RANK.EQ(VLOOKUP($A624,Rooke_Full_Seaosn[[Name]:[WHIP]], 7, FALSE),Rooke_Full_Seaosn[L],1)</f>
        <v>695</v>
      </c>
      <c r="I624" s="11">
        <f>_xlfn.RANK.EQ(VLOOKUP($A624,Rooke_Full_Seaosn[[Name]:[WHIP]], 8, FALSE),Rooke_Full_Seaosn[SV],0)</f>
        <v>94</v>
      </c>
      <c r="J624" s="11">
        <f>_xlfn.RANK.EQ(VLOOKUP($A624,Rooke_Full_Seaosn[[Name]:[WHIP]], 9, FALSE),Rooke_Full_Seaosn[IP],0)</f>
        <v>839</v>
      </c>
      <c r="K624" s="5">
        <f>_xlfn.RANK.EQ(VLOOKUP($A624,Rooke_Full_Seaosn[[Name]:[WHIP]], 10, FALSE),Rooke_Full_Seaosn[SO],0)</f>
        <v>917</v>
      </c>
      <c r="L624" s="5">
        <f>_xlfn.RANK.EQ(VLOOKUP($A624,Rooke_Full_Seaosn[[Name]:[WHIP]], 11, FALSE),Rooke_Full_Seaosn[K/9],0)</f>
        <v>1030</v>
      </c>
      <c r="M624" s="5">
        <f>_xlfn.RANK.EQ(VLOOKUP($A624,Rooke_Full_Seaosn[[Name]:[WHIP]], 12, FALSE),Rooke_Full_Seaosn[BB/9],1)</f>
        <v>770</v>
      </c>
      <c r="N624" s="11">
        <f>_xlfn.RANK.EQ(VLOOKUP($A624,Rooke_Full_Seaosn[[Name]:[WHIP]], 13, FALSE),Rooke_Full_Seaosn[HR/9],1)</f>
        <v>1</v>
      </c>
      <c r="O624" s="5">
        <f>_xlfn.RANK.EQ(VLOOKUP($A624,Rooke_Full_Seaosn[[Name]:[WHIP]], 14, FALSE),Rooke_Full_Seaosn[AVG],1)</f>
        <v>584</v>
      </c>
      <c r="P624" s="11" t="e">
        <f>_xlfn.RANK.EQ(VLOOKUP($A624,Rooke_Full_Seaosn[[Name]:[WHIP]], 15, FALSE),Rooke_Full_Seaosn[BABIP],1)</f>
        <v>#N/A</v>
      </c>
      <c r="Q624" s="5">
        <f>_xlfn.RANK.EQ(VLOOKUP($A624,Rooke_Full_Seaosn[[Name]:[WHIP]], 16, FALSE),Rooke_Full_Seaosn[ERA],1)</f>
        <v>940</v>
      </c>
      <c r="R624" s="11" t="e">
        <f>_xlfn.RANK.EQ(VLOOKUP($A624,Rooke_Full_Seaosn[[Name]:[WHIP]], 17, FALSE),Rooke_Full_Seaosn[FIP],1)</f>
        <v>#N/A</v>
      </c>
      <c r="S624" s="5">
        <f>_xlfn.RANK.EQ(VLOOKUP($A624,Rooke_Full_Seaosn[[Name]:[WHIP]], 18,FALSE),Rooke_Full_Seaosn[WAR],0)</f>
        <v>305</v>
      </c>
      <c r="T624" s="5">
        <f>_xlfn.RANK.EQ(VLOOKUP($A624,Rooke_Full_Seaosn[[Name]:[WHIP]], 19, FALSE),Rooke_Full_Seaosn[WAR/162],0)</f>
        <v>112</v>
      </c>
      <c r="U624" s="5">
        <f>_xlfn.RANK.EQ(VLOOKUP($A624,Rooke_Full_Seaosn[[Name]:[WHIP]], 20, FALSE),Rooke_Full_Seaosn[WHIP],1)</f>
        <v>497</v>
      </c>
      <c r="V6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567.46416076236846</v>
      </c>
    </row>
    <row r="625" spans="1:22" x14ac:dyDescent="0.45">
      <c r="A625" s="11" t="s">
        <v>1404</v>
      </c>
      <c r="B625" s="11">
        <v>1992</v>
      </c>
      <c r="C625" s="11" t="str">
        <f>VLOOKUP(Table10[[#This Row],[Name]], Rooke_Full_Seaosn[[Name]:[Team]], 2, FALSE)</f>
        <v>NYY</v>
      </c>
      <c r="D625" s="11">
        <v>18</v>
      </c>
      <c r="E625" s="11">
        <v>18</v>
      </c>
      <c r="F625" s="12">
        <v>1</v>
      </c>
      <c r="G625" s="5">
        <f>_xlfn.RANK.EQ(VLOOKUP($A625,Rooke_Full_Seaosn[[Name]:[WHIP]], 6, FALSE),Rooke_Full_Seaosn[W],0)</f>
        <v>735</v>
      </c>
      <c r="H625" s="5">
        <f>_xlfn.RANK.EQ(VLOOKUP($A625,Rooke_Full_Seaosn[[Name]:[WHIP]], 7, FALSE),Rooke_Full_Seaosn[L],1)</f>
        <v>7</v>
      </c>
      <c r="I625" s="11">
        <f>_xlfn.RANK.EQ(VLOOKUP($A625,Rooke_Full_Seaosn[[Name]:[WHIP]], 8, FALSE),Rooke_Full_Seaosn[SV],0)</f>
        <v>225</v>
      </c>
      <c r="J625" s="11">
        <f>_xlfn.RANK.EQ(VLOOKUP($A625,Rooke_Full_Seaosn[[Name]:[WHIP]], 9, FALSE),Rooke_Full_Seaosn[IP],0)</f>
        <v>1600</v>
      </c>
      <c r="K625" s="5">
        <f>_xlfn.RANK.EQ(VLOOKUP($A625,Rooke_Full_Seaosn[[Name]:[WHIP]], 10, FALSE),Rooke_Full_Seaosn[SO],0)</f>
        <v>1637</v>
      </c>
      <c r="L625" s="5">
        <f>_xlfn.RANK.EQ(VLOOKUP($A625,Rooke_Full_Seaosn[[Name]:[WHIP]], 11, FALSE),Rooke_Full_Seaosn[K/9],0)</f>
        <v>1341</v>
      </c>
      <c r="M625" s="5">
        <f>_xlfn.RANK.EQ(VLOOKUP($A625,Rooke_Full_Seaosn[[Name]:[WHIP]], 12, FALSE),Rooke_Full_Seaosn[BB/9],1)</f>
        <v>993</v>
      </c>
      <c r="N625" s="11">
        <f>_xlfn.RANK.EQ(VLOOKUP($A625,Rooke_Full_Seaosn[[Name]:[WHIP]], 13, FALSE),Rooke_Full_Seaosn[HR/9],1)</f>
        <v>186</v>
      </c>
      <c r="O625" s="5">
        <f>_xlfn.RANK.EQ(VLOOKUP($A625,Rooke_Full_Seaosn[[Name]:[WHIP]], 14, FALSE),Rooke_Full_Seaosn[AVG],1)</f>
        <v>1070</v>
      </c>
      <c r="P625" s="11">
        <f>_xlfn.RANK.EQ(VLOOKUP($A625,Rooke_Full_Seaosn[[Name]:[WHIP]], 15, FALSE),Rooke_Full_Seaosn[BABIP],1)</f>
        <v>1016</v>
      </c>
      <c r="Q625" s="5">
        <f>_xlfn.RANK.EQ(VLOOKUP($A625,Rooke_Full_Seaosn[[Name]:[WHIP]], 16, FALSE),Rooke_Full_Seaosn[ERA],1)</f>
        <v>833</v>
      </c>
      <c r="R625" s="11">
        <f>_xlfn.RANK.EQ(VLOOKUP($A625,Rooke_Full_Seaosn[[Name]:[WHIP]], 17, FALSE),Rooke_Full_Seaosn[FIP],1)</f>
        <v>455</v>
      </c>
      <c r="S625" s="5">
        <f>_xlfn.RANK.EQ(VLOOKUP($A625,Rooke_Full_Seaosn[[Name]:[WHIP]], 18,FALSE),Rooke_Full_Seaosn[WAR],0)</f>
        <v>1063</v>
      </c>
      <c r="T625" s="5">
        <f>_xlfn.RANK.EQ(VLOOKUP($A625,Rooke_Full_Seaosn[[Name]:[WHIP]], 19, FALSE),Rooke_Full_Seaosn[WAR/162],0)</f>
        <v>370</v>
      </c>
      <c r="U625" s="5">
        <f>_xlfn.RANK.EQ(VLOOKUP($A625,Rooke_Full_Seaosn[[Name]:[WHIP]], 20, FALSE),Rooke_Full_Seaosn[WHIP],1)</f>
        <v>906</v>
      </c>
      <c r="V6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569.07617663648421</v>
      </c>
    </row>
    <row r="626" spans="1:22" x14ac:dyDescent="0.45">
      <c r="A626" s="11" t="s">
        <v>1779</v>
      </c>
      <c r="B626" s="11">
        <v>2000</v>
      </c>
      <c r="C626" s="11" t="str">
        <f>VLOOKUP(Table10[[#This Row],[Name]], Rooke_Full_Seaosn[[Name]:[Team]], 2, FALSE)</f>
        <v>ARI</v>
      </c>
      <c r="D626" s="11">
        <v>18</v>
      </c>
      <c r="E626" s="11">
        <v>16</v>
      </c>
      <c r="F626" s="12">
        <v>0.88888888888888884</v>
      </c>
      <c r="G626" s="5">
        <f>_xlfn.RANK.EQ(VLOOKUP($A626,Rooke_Full_Seaosn[[Name]:[WHIP]], 6, FALSE),Rooke_Full_Seaosn[W],0)</f>
        <v>889</v>
      </c>
      <c r="H626" s="5">
        <f>_xlfn.RANK.EQ(VLOOKUP($A626,Rooke_Full_Seaosn[[Name]:[WHIP]], 7, FALSE),Rooke_Full_Seaosn[L],1)</f>
        <v>147</v>
      </c>
      <c r="I626" s="11">
        <f>_xlfn.RANK.EQ(VLOOKUP($A626,Rooke_Full_Seaosn[[Name]:[WHIP]], 8, FALSE),Rooke_Full_Seaosn[SV],0)</f>
        <v>225</v>
      </c>
      <c r="J626" s="11">
        <f>_xlfn.RANK.EQ(VLOOKUP($A626,Rooke_Full_Seaosn[[Name]:[WHIP]], 9, FALSE),Rooke_Full_Seaosn[IP],0)</f>
        <v>1468</v>
      </c>
      <c r="K626" s="5">
        <f>_xlfn.RANK.EQ(VLOOKUP($A626,Rooke_Full_Seaosn[[Name]:[WHIP]], 10, FALSE),Rooke_Full_Seaosn[SO],0)</f>
        <v>1072</v>
      </c>
      <c r="L626" s="5">
        <f>_xlfn.RANK.EQ(VLOOKUP($A626,Rooke_Full_Seaosn[[Name]:[WHIP]], 11, FALSE),Rooke_Full_Seaosn[K/9],0)</f>
        <v>287</v>
      </c>
      <c r="M626" s="5">
        <f>_xlfn.RANK.EQ(VLOOKUP($A626,Rooke_Full_Seaosn[[Name]:[WHIP]], 12, FALSE),Rooke_Full_Seaosn[BB/9],1)</f>
        <v>609</v>
      </c>
      <c r="N626" s="11">
        <f>_xlfn.RANK.EQ(VLOOKUP($A626,Rooke_Full_Seaosn[[Name]:[WHIP]], 13, FALSE),Rooke_Full_Seaosn[HR/9],1)</f>
        <v>968</v>
      </c>
      <c r="O626" s="5">
        <f>_xlfn.RANK.EQ(VLOOKUP($A626,Rooke_Full_Seaosn[[Name]:[WHIP]], 14, FALSE),Rooke_Full_Seaosn[AVG],1)</f>
        <v>1210</v>
      </c>
      <c r="P626" s="11">
        <f>_xlfn.RANK.EQ(VLOOKUP($A626,Rooke_Full_Seaosn[[Name]:[WHIP]], 15, FALSE),Rooke_Full_Seaosn[BABIP],1)</f>
        <v>1531</v>
      </c>
      <c r="Q626" s="5">
        <f>_xlfn.RANK.EQ(VLOOKUP($A626,Rooke_Full_Seaosn[[Name]:[WHIP]], 16, FALSE),Rooke_Full_Seaosn[ERA],1)</f>
        <v>1302</v>
      </c>
      <c r="R626" s="11">
        <f>_xlfn.RANK.EQ(VLOOKUP($A626,Rooke_Full_Seaosn[[Name]:[WHIP]], 17, FALSE),Rooke_Full_Seaosn[FIP],1)</f>
        <v>578</v>
      </c>
      <c r="S626" s="5">
        <f>_xlfn.RANK.EQ(VLOOKUP($A626,Rooke_Full_Seaosn[[Name]:[WHIP]], 18,FALSE),Rooke_Full_Seaosn[WAR],0)</f>
        <v>742</v>
      </c>
      <c r="T626" s="5">
        <f>_xlfn.RANK.EQ(VLOOKUP($A626,Rooke_Full_Seaosn[[Name]:[WHIP]], 19, FALSE),Rooke_Full_Seaosn[WAR/162],0)</f>
        <v>150</v>
      </c>
      <c r="U626" s="5">
        <f>_xlfn.RANK.EQ(VLOOKUP($A626,Rooke_Full_Seaosn[[Name]:[WHIP]], 20, FALSE),Rooke_Full_Seaosn[WHIP],1)</f>
        <v>830</v>
      </c>
      <c r="V6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569.09958402878283</v>
      </c>
    </row>
    <row r="627" spans="1:22" x14ac:dyDescent="0.45">
      <c r="A627" s="11" t="s">
        <v>454</v>
      </c>
      <c r="B627" s="11">
        <v>2012</v>
      </c>
      <c r="C627" s="11" t="str">
        <f>VLOOKUP(Table10[[#This Row],[Name]], Rooke_Full_Seaosn[[Name]:[Team]], 2, FALSE)</f>
        <v>CLE</v>
      </c>
      <c r="D627" s="11">
        <v>21</v>
      </c>
      <c r="E627" s="11">
        <v>18</v>
      </c>
      <c r="F627" s="12">
        <v>0.8571428571428571</v>
      </c>
      <c r="G627" s="5">
        <f>_xlfn.RANK.EQ(VLOOKUP($A627,Rooke_Full_Seaosn[[Name]:[WHIP]], 6, FALSE),Rooke_Full_Seaosn[W],0)</f>
        <v>735</v>
      </c>
      <c r="H627" s="5">
        <f>_xlfn.RANK.EQ(VLOOKUP($A627,Rooke_Full_Seaosn[[Name]:[WHIP]], 7, FALSE),Rooke_Full_Seaosn[L],1)</f>
        <v>1060</v>
      </c>
      <c r="I627" s="11">
        <f>_xlfn.RANK.EQ(VLOOKUP($A627,Rooke_Full_Seaosn[[Name]:[WHIP]], 8, FALSE),Rooke_Full_Seaosn[SV],0)</f>
        <v>225</v>
      </c>
      <c r="J627" s="11">
        <f>_xlfn.RANK.EQ(VLOOKUP($A627,Rooke_Full_Seaosn[[Name]:[WHIP]], 9, FALSE),Rooke_Full_Seaosn[IP],0)</f>
        <v>637</v>
      </c>
      <c r="K627" s="5">
        <f>_xlfn.RANK.EQ(VLOOKUP($A627,Rooke_Full_Seaosn[[Name]:[WHIP]], 10, FALSE),Rooke_Full_Seaosn[SO],0)</f>
        <v>251</v>
      </c>
      <c r="L627" s="5">
        <f>_xlfn.RANK.EQ(VLOOKUP($A627,Rooke_Full_Seaosn[[Name]:[WHIP]], 11, FALSE),Rooke_Full_Seaosn[K/9],0)</f>
        <v>228</v>
      </c>
      <c r="M627" s="5">
        <f>_xlfn.RANK.EQ(VLOOKUP($A627,Rooke_Full_Seaosn[[Name]:[WHIP]], 12, FALSE),Rooke_Full_Seaosn[BB/9],1)</f>
        <v>435</v>
      </c>
      <c r="N627" s="11">
        <f>_xlfn.RANK.EQ(VLOOKUP($A627,Rooke_Full_Seaosn[[Name]:[WHIP]], 13, FALSE),Rooke_Full_Seaosn[HR/9],1)</f>
        <v>1403</v>
      </c>
      <c r="O627" s="5">
        <f>_xlfn.RANK.EQ(VLOOKUP($A627,Rooke_Full_Seaosn[[Name]:[WHIP]], 14, FALSE),Rooke_Full_Seaosn[AVG],1)</f>
        <v>991</v>
      </c>
      <c r="P627" s="11">
        <f>_xlfn.RANK.EQ(VLOOKUP($A627,Rooke_Full_Seaosn[[Name]:[WHIP]], 15, FALSE),Rooke_Full_Seaosn[BABIP],1)</f>
        <v>1258</v>
      </c>
      <c r="Q627" s="5">
        <f>_xlfn.RANK.EQ(VLOOKUP($A627,Rooke_Full_Seaosn[[Name]:[WHIP]], 16, FALSE),Rooke_Full_Seaosn[ERA],1)</f>
        <v>903</v>
      </c>
      <c r="R627" s="11">
        <f>_xlfn.RANK.EQ(VLOOKUP($A627,Rooke_Full_Seaosn[[Name]:[WHIP]], 17, FALSE),Rooke_Full_Seaosn[FIP],1)</f>
        <v>847</v>
      </c>
      <c r="S627" s="5">
        <f>_xlfn.RANK.EQ(VLOOKUP($A627,Rooke_Full_Seaosn[[Name]:[WHIP]], 18,FALSE),Rooke_Full_Seaosn[WAR],0)</f>
        <v>487</v>
      </c>
      <c r="T627" s="5">
        <f>_xlfn.RANK.EQ(VLOOKUP($A627,Rooke_Full_Seaosn[[Name]:[WHIP]], 19, FALSE),Rooke_Full_Seaosn[WAR/162],0)</f>
        <v>552</v>
      </c>
      <c r="U627" s="5">
        <f>_xlfn.RANK.EQ(VLOOKUP($A627,Rooke_Full_Seaosn[[Name]:[WHIP]], 20, FALSE),Rooke_Full_Seaosn[WHIP],1)</f>
        <v>765</v>
      </c>
      <c r="V6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569.19121812399896</v>
      </c>
    </row>
    <row r="628" spans="1:22" x14ac:dyDescent="0.45">
      <c r="A628" s="11" t="s">
        <v>983</v>
      </c>
      <c r="B628" s="11">
        <v>1947</v>
      </c>
      <c r="C628" s="11" t="str">
        <f>VLOOKUP(Table10[[#This Row],[Name]], Rooke_Full_Seaosn[[Name]:[Team]], 2, FALSE)</f>
        <v>STL</v>
      </c>
      <c r="D628" s="11">
        <v>19</v>
      </c>
      <c r="E628" s="11">
        <v>15</v>
      </c>
      <c r="F628" s="12">
        <v>0.78947368421052633</v>
      </c>
      <c r="G628" s="5">
        <f>_xlfn.RANK.EQ(VLOOKUP($A628,Rooke_Full_Seaosn[[Name]:[WHIP]], 6, FALSE),Rooke_Full_Seaosn[W],0)</f>
        <v>174</v>
      </c>
      <c r="H628" s="5">
        <f>_xlfn.RANK.EQ(VLOOKUP($A628,Rooke_Full_Seaosn[[Name]:[WHIP]], 7, FALSE),Rooke_Full_Seaosn[L],1)</f>
        <v>885</v>
      </c>
      <c r="I628" s="11">
        <f>_xlfn.RANK.EQ(VLOOKUP($A628,Rooke_Full_Seaosn[[Name]:[WHIP]], 8, FALSE),Rooke_Full_Seaosn[SV],0)</f>
        <v>94</v>
      </c>
      <c r="J628" s="11">
        <f>_xlfn.RANK.EQ(VLOOKUP($A628,Rooke_Full_Seaosn[[Name]:[WHIP]], 9, FALSE),Rooke_Full_Seaosn[IP],0)</f>
        <v>380</v>
      </c>
      <c r="K628" s="5">
        <f>_xlfn.RANK.EQ(VLOOKUP($A628,Rooke_Full_Seaosn[[Name]:[WHIP]], 10, FALSE),Rooke_Full_Seaosn[SO],0)</f>
        <v>880</v>
      </c>
      <c r="L628" s="5">
        <f>_xlfn.RANK.EQ(VLOOKUP($A628,Rooke_Full_Seaosn[[Name]:[WHIP]], 11, FALSE),Rooke_Full_Seaosn[K/9],0)</f>
        <v>1501</v>
      </c>
      <c r="M628" s="5">
        <f>_xlfn.RANK.EQ(VLOOKUP($A628,Rooke_Full_Seaosn[[Name]:[WHIP]], 12, FALSE),Rooke_Full_Seaosn[BB/9],1)</f>
        <v>940</v>
      </c>
      <c r="N628" s="11">
        <f>_xlfn.RANK.EQ(VLOOKUP($A628,Rooke_Full_Seaosn[[Name]:[WHIP]], 13, FALSE),Rooke_Full_Seaosn[HR/9],1)</f>
        <v>351</v>
      </c>
      <c r="O628" s="5">
        <f>_xlfn.RANK.EQ(VLOOKUP($A628,Rooke_Full_Seaosn[[Name]:[WHIP]], 14, FALSE),Rooke_Full_Seaosn[AVG],1)</f>
        <v>529</v>
      </c>
      <c r="P628" s="11">
        <f>_xlfn.RANK.EQ(VLOOKUP($A628,Rooke_Full_Seaosn[[Name]:[WHIP]], 15, FALSE),Rooke_Full_Seaosn[BABIP],1)</f>
        <v>317</v>
      </c>
      <c r="Q628" s="5">
        <f>_xlfn.RANK.EQ(VLOOKUP($A628,Rooke_Full_Seaosn[[Name]:[WHIP]], 16, FALSE),Rooke_Full_Seaosn[ERA],1)</f>
        <v>302</v>
      </c>
      <c r="R628" s="11">
        <f>_xlfn.RANK.EQ(VLOOKUP($A628,Rooke_Full_Seaosn[[Name]:[WHIP]], 17, FALSE),Rooke_Full_Seaosn[FIP],1)</f>
        <v>531</v>
      </c>
      <c r="S628" s="5">
        <f>_xlfn.RANK.EQ(VLOOKUP($A628,Rooke_Full_Seaosn[[Name]:[WHIP]], 18,FALSE),Rooke_Full_Seaosn[WAR],0)</f>
        <v>269</v>
      </c>
      <c r="T628" s="5">
        <f>_xlfn.RANK.EQ(VLOOKUP($A628,Rooke_Full_Seaosn[[Name]:[WHIP]], 19, FALSE),Rooke_Full_Seaosn[WAR/162],0)</f>
        <v>737</v>
      </c>
      <c r="U628" s="5">
        <f>_xlfn.RANK.EQ(VLOOKUP($A628,Rooke_Full_Seaosn[[Name]:[WHIP]], 20, FALSE),Rooke_Full_Seaosn[WHIP],1)</f>
        <v>600</v>
      </c>
      <c r="V6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570.20593980701722</v>
      </c>
    </row>
    <row r="629" spans="1:22" x14ac:dyDescent="0.45">
      <c r="A629" s="11" t="s">
        <v>1309</v>
      </c>
      <c r="B629" s="11">
        <v>1958</v>
      </c>
      <c r="C629" s="11" t="str">
        <f>VLOOKUP(Table10[[#This Row],[Name]], Rooke_Full_Seaosn[[Name]:[Team]], 2, FALSE)</f>
        <v>PHI</v>
      </c>
      <c r="D629" s="11">
        <v>5</v>
      </c>
      <c r="E629" s="11">
        <v>5</v>
      </c>
      <c r="F629" s="12">
        <v>1</v>
      </c>
      <c r="G629" s="5">
        <f>_xlfn.RANK.EQ(VLOOKUP($A629,Rooke_Full_Seaosn[[Name]:[WHIP]], 6, FALSE),Rooke_Full_Seaosn[W],0)</f>
        <v>123</v>
      </c>
      <c r="H629" s="5">
        <f>_xlfn.RANK.EQ(VLOOKUP($A629,Rooke_Full_Seaosn[[Name]:[WHIP]], 7, FALSE),Rooke_Full_Seaosn[L],1)</f>
        <v>1442</v>
      </c>
      <c r="I629" s="11">
        <f>_xlfn.RANK.EQ(VLOOKUP($A629,Rooke_Full_Seaosn[[Name]:[WHIP]], 8, FALSE),Rooke_Full_Seaosn[SV],0)</f>
        <v>225</v>
      </c>
      <c r="J629" s="11">
        <f>_xlfn.RANK.EQ(VLOOKUP($A629,Rooke_Full_Seaosn[[Name]:[WHIP]], 9, FALSE),Rooke_Full_Seaosn[IP],0)</f>
        <v>139</v>
      </c>
      <c r="K629" s="5">
        <f>_xlfn.RANK.EQ(VLOOKUP($A629,Rooke_Full_Seaosn[[Name]:[WHIP]], 10, FALSE),Rooke_Full_Seaosn[SO],0)</f>
        <v>396</v>
      </c>
      <c r="L629" s="5">
        <f>_xlfn.RANK.EQ(VLOOKUP($A629,Rooke_Full_Seaosn[[Name]:[WHIP]], 11, FALSE),Rooke_Full_Seaosn[K/9],0)</f>
        <v>1262</v>
      </c>
      <c r="M629" s="5">
        <f>_xlfn.RANK.EQ(VLOOKUP($A629,Rooke_Full_Seaosn[[Name]:[WHIP]], 12, FALSE),Rooke_Full_Seaosn[BB/9],1)</f>
        <v>334</v>
      </c>
      <c r="N629" s="11">
        <f>_xlfn.RANK.EQ(VLOOKUP($A629,Rooke_Full_Seaosn[[Name]:[WHIP]], 13, FALSE),Rooke_Full_Seaosn[HR/9],1)</f>
        <v>1156</v>
      </c>
      <c r="O629" s="5">
        <f>_xlfn.RANK.EQ(VLOOKUP($A629,Rooke_Full_Seaosn[[Name]:[WHIP]], 14, FALSE),Rooke_Full_Seaosn[AVG],1)</f>
        <v>925</v>
      </c>
      <c r="P629" s="11">
        <f>_xlfn.RANK.EQ(VLOOKUP($A629,Rooke_Full_Seaosn[[Name]:[WHIP]], 15, FALSE),Rooke_Full_Seaosn[BABIP],1)</f>
        <v>519</v>
      </c>
      <c r="Q629" s="5">
        <f>_xlfn.RANK.EQ(VLOOKUP($A629,Rooke_Full_Seaosn[[Name]:[WHIP]], 16, FALSE),Rooke_Full_Seaosn[ERA],1)</f>
        <v>717</v>
      </c>
      <c r="R629" s="11">
        <f>_xlfn.RANK.EQ(VLOOKUP($A629,Rooke_Full_Seaosn[[Name]:[WHIP]], 17, FALSE),Rooke_Full_Seaosn[FIP],1)</f>
        <v>746</v>
      </c>
      <c r="S629" s="5">
        <f>_xlfn.RANK.EQ(VLOOKUP($A629,Rooke_Full_Seaosn[[Name]:[WHIP]], 18,FALSE),Rooke_Full_Seaosn[WAR],0)</f>
        <v>372</v>
      </c>
      <c r="T629" s="5">
        <f>_xlfn.RANK.EQ(VLOOKUP($A629,Rooke_Full_Seaosn[[Name]:[WHIP]], 19, FALSE),Rooke_Full_Seaosn[WAR/162],0)</f>
        <v>857</v>
      </c>
      <c r="U629" s="5">
        <f>_xlfn.RANK.EQ(VLOOKUP($A629,Rooke_Full_Seaosn[[Name]:[WHIP]], 20, FALSE),Rooke_Full_Seaosn[WHIP],1)</f>
        <v>586</v>
      </c>
      <c r="V6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570.7492698405963</v>
      </c>
    </row>
    <row r="630" spans="1:22" x14ac:dyDescent="0.45">
      <c r="A630" s="11" t="s">
        <v>949</v>
      </c>
      <c r="B630" s="11">
        <v>1934</v>
      </c>
      <c r="C630" s="11" t="str">
        <f>VLOOKUP(Table10[[#This Row],[Name]], Rooke_Full_Seaosn[[Name]:[Team]], 2, FALSE)</f>
        <v>NYY</v>
      </c>
      <c r="D630" s="11">
        <v>14</v>
      </c>
      <c r="E630" s="11">
        <v>14</v>
      </c>
      <c r="F630" s="12">
        <v>1</v>
      </c>
      <c r="G630" s="5">
        <f>_xlfn.RANK.EQ(VLOOKUP($A630,Rooke_Full_Seaosn[[Name]:[WHIP]], 6, FALSE),Rooke_Full_Seaosn[W],0)</f>
        <v>86</v>
      </c>
      <c r="H630" s="5">
        <f>_xlfn.RANK.EQ(VLOOKUP($A630,Rooke_Full_Seaosn[[Name]:[WHIP]], 7, FALSE),Rooke_Full_Seaosn[L],1)</f>
        <v>1341</v>
      </c>
      <c r="I630" s="11">
        <f>_xlfn.RANK.EQ(VLOOKUP($A630,Rooke_Full_Seaosn[[Name]:[WHIP]], 8, FALSE),Rooke_Full_Seaosn[SV],0)</f>
        <v>11</v>
      </c>
      <c r="J630" s="11">
        <f>_xlfn.RANK.EQ(VLOOKUP($A630,Rooke_Full_Seaosn[[Name]:[WHIP]], 9, FALSE),Rooke_Full_Seaosn[IP],0)</f>
        <v>130</v>
      </c>
      <c r="K630" s="5">
        <f>_xlfn.RANK.EQ(VLOOKUP($A630,Rooke_Full_Seaosn[[Name]:[WHIP]], 10, FALSE),Rooke_Full_Seaosn[SO],0)</f>
        <v>658</v>
      </c>
      <c r="L630" s="5">
        <f>_xlfn.RANK.EQ(VLOOKUP($A630,Rooke_Full_Seaosn[[Name]:[WHIP]], 11, FALSE),Rooke_Full_Seaosn[K/9],0)</f>
        <v>1526</v>
      </c>
      <c r="M630" s="5">
        <f>_xlfn.RANK.EQ(VLOOKUP($A630,Rooke_Full_Seaosn[[Name]:[WHIP]], 12, FALSE),Rooke_Full_Seaosn[BB/9],1)</f>
        <v>807</v>
      </c>
      <c r="N630" s="11">
        <f>_xlfn.RANK.EQ(VLOOKUP($A630,Rooke_Full_Seaosn[[Name]:[WHIP]], 13, FALSE),Rooke_Full_Seaosn[HR/9],1)</f>
        <v>328</v>
      </c>
      <c r="O630" s="5">
        <f>_xlfn.RANK.EQ(VLOOKUP($A630,Rooke_Full_Seaosn[[Name]:[WHIP]], 14, FALSE),Rooke_Full_Seaosn[AVG],1)</f>
        <v>573</v>
      </c>
      <c r="P630" s="11">
        <f>_xlfn.RANK.EQ(VLOOKUP($A630,Rooke_Full_Seaosn[[Name]:[WHIP]], 15, FALSE),Rooke_Full_Seaosn[BABIP],1)</f>
        <v>346</v>
      </c>
      <c r="Q630" s="5">
        <f>_xlfn.RANK.EQ(VLOOKUP($A630,Rooke_Full_Seaosn[[Name]:[WHIP]], 16, FALSE),Rooke_Full_Seaosn[ERA],1)</f>
        <v>258</v>
      </c>
      <c r="R630" s="11">
        <f>_xlfn.RANK.EQ(VLOOKUP($A630,Rooke_Full_Seaosn[[Name]:[WHIP]], 17, FALSE),Rooke_Full_Seaosn[FIP],1)</f>
        <v>881</v>
      </c>
      <c r="S630" s="5">
        <f>_xlfn.RANK.EQ(VLOOKUP($A630,Rooke_Full_Seaosn[[Name]:[WHIP]], 18,FALSE),Rooke_Full_Seaosn[WAR],0)</f>
        <v>494</v>
      </c>
      <c r="T630" s="5">
        <f>_xlfn.RANK.EQ(VLOOKUP($A630,Rooke_Full_Seaosn[[Name]:[WHIP]], 19, FALSE),Rooke_Full_Seaosn[WAR/162],0)</f>
        <v>1050</v>
      </c>
      <c r="U630" s="5">
        <f>_xlfn.RANK.EQ(VLOOKUP($A630,Rooke_Full_Seaosn[[Name]:[WHIP]], 20, FALSE),Rooke_Full_Seaosn[WHIP],1)</f>
        <v>518</v>
      </c>
      <c r="V6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571.42620484736017</v>
      </c>
    </row>
    <row r="631" spans="1:22" x14ac:dyDescent="0.45">
      <c r="A631" s="11" t="s">
        <v>1860</v>
      </c>
      <c r="B631" s="11">
        <v>1937</v>
      </c>
      <c r="C631" s="11" t="str">
        <f>VLOOKUP(Table10[[#This Row],[Name]], Rooke_Full_Seaosn[[Name]:[Team]], 2, FALSE)</f>
        <v>PHI</v>
      </c>
      <c r="D631" s="11">
        <v>9</v>
      </c>
      <c r="E631" s="11">
        <v>9</v>
      </c>
      <c r="F631" s="12">
        <v>1</v>
      </c>
      <c r="G631" s="5">
        <f>_xlfn.RANK.EQ(VLOOKUP($A631,Rooke_Full_Seaosn[[Name]:[WHIP]], 6, FALSE),Rooke_Full_Seaosn[W],0)</f>
        <v>65</v>
      </c>
      <c r="H631" s="5">
        <f>_xlfn.RANK.EQ(VLOOKUP($A631,Rooke_Full_Seaosn[[Name]:[WHIP]], 7, FALSE),Rooke_Full_Seaosn[L],1)</f>
        <v>1697</v>
      </c>
      <c r="I631" s="11">
        <f>_xlfn.RANK.EQ(VLOOKUP($A631,Rooke_Full_Seaosn[[Name]:[WHIP]], 8, FALSE),Rooke_Full_Seaosn[SV],0)</f>
        <v>11</v>
      </c>
      <c r="J631" s="11">
        <f>_xlfn.RANK.EQ(VLOOKUP($A631,Rooke_Full_Seaosn[[Name]:[WHIP]], 9, FALSE),Rooke_Full_Seaosn[IP],0)</f>
        <v>87</v>
      </c>
      <c r="K631" s="5">
        <f>_xlfn.RANK.EQ(VLOOKUP($A631,Rooke_Full_Seaosn[[Name]:[WHIP]], 10, FALSE),Rooke_Full_Seaosn[SO],0)</f>
        <v>125</v>
      </c>
      <c r="L631" s="5">
        <f>_xlfn.RANK.EQ(VLOOKUP($A631,Rooke_Full_Seaosn[[Name]:[WHIP]], 11, FALSE),Rooke_Full_Seaosn[K/9],0)</f>
        <v>807</v>
      </c>
      <c r="M631" s="5">
        <f>_xlfn.RANK.EQ(VLOOKUP($A631,Rooke_Full_Seaosn[[Name]:[WHIP]], 12, FALSE),Rooke_Full_Seaosn[BB/9],1)</f>
        <v>843</v>
      </c>
      <c r="N631" s="11">
        <f>_xlfn.RANK.EQ(VLOOKUP($A631,Rooke_Full_Seaosn[[Name]:[WHIP]], 13, FALSE),Rooke_Full_Seaosn[HR/9],1)</f>
        <v>1022</v>
      </c>
      <c r="O631" s="5">
        <f>_xlfn.RANK.EQ(VLOOKUP($A631,Rooke_Full_Seaosn[[Name]:[WHIP]], 14, FALSE),Rooke_Full_Seaosn[AVG],1)</f>
        <v>1417</v>
      </c>
      <c r="P631" s="11">
        <f>_xlfn.RANK.EQ(VLOOKUP($A631,Rooke_Full_Seaosn[[Name]:[WHIP]], 15, FALSE),Rooke_Full_Seaosn[BABIP],1)</f>
        <v>1425</v>
      </c>
      <c r="Q631" s="5">
        <f>_xlfn.RANK.EQ(VLOOKUP($A631,Rooke_Full_Seaosn[[Name]:[WHIP]], 16, FALSE),Rooke_Full_Seaosn[ERA],1)</f>
        <v>1391</v>
      </c>
      <c r="R631" s="11">
        <f>_xlfn.RANK.EQ(VLOOKUP($A631,Rooke_Full_Seaosn[[Name]:[WHIP]], 17, FALSE),Rooke_Full_Seaosn[FIP],1)</f>
        <v>1077</v>
      </c>
      <c r="S631" s="5">
        <f>_xlfn.RANK.EQ(VLOOKUP($A631,Rooke_Full_Seaosn[[Name]:[WHIP]], 18,FALSE),Rooke_Full_Seaosn[WAR],0)</f>
        <v>181</v>
      </c>
      <c r="T631" s="5">
        <f>_xlfn.RANK.EQ(VLOOKUP($A631,Rooke_Full_Seaosn[[Name]:[WHIP]], 19, FALSE),Rooke_Full_Seaosn[WAR/162],0)</f>
        <v>865</v>
      </c>
      <c r="U631" s="5">
        <f>_xlfn.RANK.EQ(VLOOKUP($A631,Rooke_Full_Seaosn[[Name]:[WHIP]], 20, FALSE),Rooke_Full_Seaosn[WHIP],1)</f>
        <v>1284</v>
      </c>
      <c r="V6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571.50008689184108</v>
      </c>
    </row>
    <row r="632" spans="1:22" x14ac:dyDescent="0.45">
      <c r="A632" s="11" t="s">
        <v>1574</v>
      </c>
      <c r="B632" s="11">
        <v>1934</v>
      </c>
      <c r="C632" s="11" t="str">
        <f>VLOOKUP(Table10[[#This Row],[Name]], Rooke_Full_Seaosn[[Name]:[Team]], 2, FALSE)</f>
        <v>PHA</v>
      </c>
      <c r="D632" s="11">
        <v>31</v>
      </c>
      <c r="E632" s="11">
        <v>31</v>
      </c>
      <c r="F632" s="12">
        <v>1</v>
      </c>
      <c r="G632" s="5">
        <f>_xlfn.RANK.EQ(VLOOKUP($A632,Rooke_Full_Seaosn[[Name]:[WHIP]], 6, FALSE),Rooke_Full_Seaosn[W],0)</f>
        <v>86</v>
      </c>
      <c r="H632" s="5">
        <f>_xlfn.RANK.EQ(VLOOKUP($A632,Rooke_Full_Seaosn[[Name]:[WHIP]], 7, FALSE),Rooke_Full_Seaosn[L],1)</f>
        <v>1442</v>
      </c>
      <c r="I632" s="11">
        <f>_xlfn.RANK.EQ(VLOOKUP($A632,Rooke_Full_Seaosn[[Name]:[WHIP]], 8, FALSE),Rooke_Full_Seaosn[SV],0)</f>
        <v>225</v>
      </c>
      <c r="J632" s="11">
        <f>_xlfn.RANK.EQ(VLOOKUP($A632,Rooke_Full_Seaosn[[Name]:[WHIP]], 9, FALSE),Rooke_Full_Seaosn[IP],0)</f>
        <v>59</v>
      </c>
      <c r="K632" s="5">
        <f>_xlfn.RANK.EQ(VLOOKUP($A632,Rooke_Full_Seaosn[[Name]:[WHIP]], 10, FALSE),Rooke_Full_Seaosn[SO],0)</f>
        <v>396</v>
      </c>
      <c r="L632" s="5">
        <f>_xlfn.RANK.EQ(VLOOKUP($A632,Rooke_Full_Seaosn[[Name]:[WHIP]], 11, FALSE),Rooke_Full_Seaosn[K/9],0)</f>
        <v>1397</v>
      </c>
      <c r="M632" s="5">
        <f>_xlfn.RANK.EQ(VLOOKUP($A632,Rooke_Full_Seaosn[[Name]:[WHIP]], 12, FALSE),Rooke_Full_Seaosn[BB/9],1)</f>
        <v>883</v>
      </c>
      <c r="N632" s="11">
        <f>_xlfn.RANK.EQ(VLOOKUP($A632,Rooke_Full_Seaosn[[Name]:[WHIP]], 13, FALSE),Rooke_Full_Seaosn[HR/9],1)</f>
        <v>359</v>
      </c>
      <c r="O632" s="5">
        <f>_xlfn.RANK.EQ(VLOOKUP($A632,Rooke_Full_Seaosn[[Name]:[WHIP]], 14, FALSE),Rooke_Full_Seaosn[AVG],1)</f>
        <v>1211</v>
      </c>
      <c r="P632" s="11">
        <f>_xlfn.RANK.EQ(VLOOKUP($A632,Rooke_Full_Seaosn[[Name]:[WHIP]], 15, FALSE),Rooke_Full_Seaosn[BABIP],1)</f>
        <v>1045</v>
      </c>
      <c r="Q632" s="5">
        <f>_xlfn.RANK.EQ(VLOOKUP($A632,Rooke_Full_Seaosn[[Name]:[WHIP]], 16, FALSE),Rooke_Full_Seaosn[ERA],1)</f>
        <v>1046</v>
      </c>
      <c r="R632" s="11">
        <f>_xlfn.RANK.EQ(VLOOKUP($A632,Rooke_Full_Seaosn[[Name]:[WHIP]], 17, FALSE),Rooke_Full_Seaosn[FIP],1)</f>
        <v>898</v>
      </c>
      <c r="S632" s="5">
        <f>_xlfn.RANK.EQ(VLOOKUP($A632,Rooke_Full_Seaosn[[Name]:[WHIP]], 18,FALSE),Rooke_Full_Seaosn[WAR],0)</f>
        <v>108</v>
      </c>
      <c r="T632" s="5">
        <f>_xlfn.RANK.EQ(VLOOKUP($A632,Rooke_Full_Seaosn[[Name]:[WHIP]], 19, FALSE),Rooke_Full_Seaosn[WAR/162],0)</f>
        <v>398</v>
      </c>
      <c r="U632" s="5">
        <f>_xlfn.RANK.EQ(VLOOKUP($A632,Rooke_Full_Seaosn[[Name]:[WHIP]], 20, FALSE),Rooke_Full_Seaosn[WHIP],1)</f>
        <v>1140</v>
      </c>
      <c r="V6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572.16376606895687</v>
      </c>
    </row>
    <row r="633" spans="1:22" x14ac:dyDescent="0.45">
      <c r="A633" s="11" t="s">
        <v>1408</v>
      </c>
      <c r="B633" s="11">
        <v>1941</v>
      </c>
      <c r="C633" s="11" t="str">
        <f>VLOOKUP(Table10[[#This Row],[Name]], Rooke_Full_Seaosn[[Name]:[Team]], 2, FALSE)</f>
        <v>BOS</v>
      </c>
      <c r="D633" s="11">
        <v>8</v>
      </c>
      <c r="E633" s="11">
        <v>8</v>
      </c>
      <c r="F633" s="12">
        <v>1</v>
      </c>
      <c r="G633" s="5">
        <f>_xlfn.RANK.EQ(VLOOKUP($A633,Rooke_Full_Seaosn[[Name]:[WHIP]], 6, FALSE),Rooke_Full_Seaosn[W],0)</f>
        <v>14</v>
      </c>
      <c r="H633" s="5">
        <f>_xlfn.RANK.EQ(VLOOKUP($A633,Rooke_Full_Seaosn[[Name]:[WHIP]], 7, FALSE),Rooke_Full_Seaosn[L],1)</f>
        <v>1341</v>
      </c>
      <c r="I633" s="11">
        <f>_xlfn.RANK.EQ(VLOOKUP($A633,Rooke_Full_Seaosn[[Name]:[WHIP]], 8, FALSE),Rooke_Full_Seaosn[SV],0)</f>
        <v>225</v>
      </c>
      <c r="J633" s="11">
        <f>_xlfn.RANK.EQ(VLOOKUP($A633,Rooke_Full_Seaosn[[Name]:[WHIP]], 9, FALSE),Rooke_Full_Seaosn[IP],0)</f>
        <v>114</v>
      </c>
      <c r="K633" s="5">
        <f>_xlfn.RANK.EQ(VLOOKUP($A633,Rooke_Full_Seaosn[[Name]:[WHIP]], 10, FALSE),Rooke_Full_Seaosn[SO],0)</f>
        <v>855</v>
      </c>
      <c r="L633" s="5">
        <f>_xlfn.RANK.EQ(VLOOKUP($A633,Rooke_Full_Seaosn[[Name]:[WHIP]], 11, FALSE),Rooke_Full_Seaosn[K/9],0)</f>
        <v>1624</v>
      </c>
      <c r="M633" s="5">
        <f>_xlfn.RANK.EQ(VLOOKUP($A633,Rooke_Full_Seaosn[[Name]:[WHIP]], 12, FALSE),Rooke_Full_Seaosn[BB/9],1)</f>
        <v>829</v>
      </c>
      <c r="N633" s="11">
        <f>_xlfn.RANK.EQ(VLOOKUP($A633,Rooke_Full_Seaosn[[Name]:[WHIP]], 13, FALSE),Rooke_Full_Seaosn[HR/9],1)</f>
        <v>426</v>
      </c>
      <c r="O633" s="5">
        <f>_xlfn.RANK.EQ(VLOOKUP($A633,Rooke_Full_Seaosn[[Name]:[WHIP]], 14, FALSE),Rooke_Full_Seaosn[AVG],1)</f>
        <v>1207</v>
      </c>
      <c r="P633" s="11">
        <f>_xlfn.RANK.EQ(VLOOKUP($A633,Rooke_Full_Seaosn[[Name]:[WHIP]], 15, FALSE),Rooke_Full_Seaosn[BABIP],1)</f>
        <v>813</v>
      </c>
      <c r="Q633" s="5">
        <f>_xlfn.RANK.EQ(VLOOKUP($A633,Rooke_Full_Seaosn[[Name]:[WHIP]], 16, FALSE),Rooke_Full_Seaosn[ERA],1)</f>
        <v>838</v>
      </c>
      <c r="R633" s="11">
        <f>_xlfn.RANK.EQ(VLOOKUP($A633,Rooke_Full_Seaosn[[Name]:[WHIP]], 17, FALSE),Rooke_Full_Seaosn[FIP],1)</f>
        <v>764</v>
      </c>
      <c r="S633" s="5">
        <f>_xlfn.RANK.EQ(VLOOKUP($A633,Rooke_Full_Seaosn[[Name]:[WHIP]], 18,FALSE),Rooke_Full_Seaosn[WAR],0)</f>
        <v>237</v>
      </c>
      <c r="T633" s="5">
        <f>_xlfn.RANK.EQ(VLOOKUP($A633,Rooke_Full_Seaosn[[Name]:[WHIP]], 19, FALSE),Rooke_Full_Seaosn[WAR/162],0)</f>
        <v>669</v>
      </c>
      <c r="U633" s="5">
        <f>_xlfn.RANK.EQ(VLOOKUP($A633,Rooke_Full_Seaosn[[Name]:[WHIP]], 20, FALSE),Rooke_Full_Seaosn[WHIP],1)</f>
        <v>1094</v>
      </c>
      <c r="V6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572.63864818972343</v>
      </c>
    </row>
    <row r="634" spans="1:22" x14ac:dyDescent="0.45">
      <c r="A634" s="11" t="s">
        <v>1048</v>
      </c>
      <c r="B634" s="11">
        <v>1944</v>
      </c>
      <c r="C634" s="11" t="str">
        <f>VLOOKUP(Table10[[#This Row],[Name]], Rooke_Full_Seaosn[[Name]:[Team]], 2, FALSE)</f>
        <v>NYY</v>
      </c>
      <c r="D634" s="11">
        <v>14</v>
      </c>
      <c r="E634" s="11">
        <v>14</v>
      </c>
      <c r="F634" s="12">
        <v>1</v>
      </c>
      <c r="G634" s="5">
        <f>_xlfn.RANK.EQ(VLOOKUP($A634,Rooke_Full_Seaosn[[Name]:[WHIP]], 6, FALSE),Rooke_Full_Seaosn[W],0)</f>
        <v>123</v>
      </c>
      <c r="H634" s="5">
        <f>_xlfn.RANK.EQ(VLOOKUP($A634,Rooke_Full_Seaosn[[Name]:[WHIP]], 7, FALSE),Rooke_Full_Seaosn[L],1)</f>
        <v>1574</v>
      </c>
      <c r="I634" s="11">
        <f>_xlfn.RANK.EQ(VLOOKUP($A634,Rooke_Full_Seaosn[[Name]:[WHIP]], 8, FALSE),Rooke_Full_Seaosn[SV],0)</f>
        <v>225</v>
      </c>
      <c r="J634" s="11">
        <f>_xlfn.RANK.EQ(VLOOKUP($A634,Rooke_Full_Seaosn[[Name]:[WHIP]], 9, FALSE),Rooke_Full_Seaosn[IP],0)</f>
        <v>59</v>
      </c>
      <c r="K634" s="5">
        <f>_xlfn.RANK.EQ(VLOOKUP($A634,Rooke_Full_Seaosn[[Name]:[WHIP]], 10, FALSE),Rooke_Full_Seaosn[SO],0)</f>
        <v>528</v>
      </c>
      <c r="L634" s="5">
        <f>_xlfn.RANK.EQ(VLOOKUP($A634,Rooke_Full_Seaosn[[Name]:[WHIP]], 11, FALSE),Rooke_Full_Seaosn[K/9],0)</f>
        <v>1521</v>
      </c>
      <c r="M634" s="5">
        <f>_xlfn.RANK.EQ(VLOOKUP($A634,Rooke_Full_Seaosn[[Name]:[WHIP]], 12, FALSE),Rooke_Full_Seaosn[BB/9],1)</f>
        <v>836</v>
      </c>
      <c r="N634" s="11">
        <f>_xlfn.RANK.EQ(VLOOKUP($A634,Rooke_Full_Seaosn[[Name]:[WHIP]], 13, FALSE),Rooke_Full_Seaosn[HR/9],1)</f>
        <v>315</v>
      </c>
      <c r="O634" s="5">
        <f>_xlfn.RANK.EQ(VLOOKUP($A634,Rooke_Full_Seaosn[[Name]:[WHIP]], 14, FALSE),Rooke_Full_Seaosn[AVG],1)</f>
        <v>487</v>
      </c>
      <c r="P634" s="11">
        <f>_xlfn.RANK.EQ(VLOOKUP($A634,Rooke_Full_Seaosn[[Name]:[WHIP]], 15, FALSE),Rooke_Full_Seaosn[BABIP],1)</f>
        <v>261</v>
      </c>
      <c r="Q634" s="5">
        <f>_xlfn.RANK.EQ(VLOOKUP($A634,Rooke_Full_Seaosn[[Name]:[WHIP]], 16, FALSE),Rooke_Full_Seaosn[ERA],1)</f>
        <v>387</v>
      </c>
      <c r="R634" s="11">
        <f>_xlfn.RANK.EQ(VLOOKUP($A634,Rooke_Full_Seaosn[[Name]:[WHIP]], 17, FALSE),Rooke_Full_Seaosn[FIP],1)</f>
        <v>468</v>
      </c>
      <c r="S634" s="5">
        <f>_xlfn.RANK.EQ(VLOOKUP($A634,Rooke_Full_Seaosn[[Name]:[WHIP]], 18,FALSE),Rooke_Full_Seaosn[WAR],0)</f>
        <v>392</v>
      </c>
      <c r="T634" s="5">
        <f>_xlfn.RANK.EQ(VLOOKUP($A634,Rooke_Full_Seaosn[[Name]:[WHIP]], 19, FALSE),Rooke_Full_Seaosn[WAR/162],0)</f>
        <v>726</v>
      </c>
      <c r="U634" s="5">
        <f>_xlfn.RANK.EQ(VLOOKUP($A634,Rooke_Full_Seaosn[[Name]:[WHIP]], 20, FALSE),Rooke_Full_Seaosn[WHIP],1)</f>
        <v>549</v>
      </c>
      <c r="V6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573.18051875894105</v>
      </c>
    </row>
    <row r="635" spans="1:22" x14ac:dyDescent="0.45">
      <c r="A635" s="11" t="s">
        <v>1842</v>
      </c>
      <c r="B635" s="11">
        <v>2017</v>
      </c>
      <c r="C635" s="11" t="str">
        <f>VLOOKUP(Table10[[#This Row],[Name]], Rooke_Full_Seaosn[[Name]:[Team]], 2, FALSE)</f>
        <v>SEA</v>
      </c>
      <c r="D635" s="11">
        <v>14</v>
      </c>
      <c r="E635" s="11">
        <v>11</v>
      </c>
      <c r="F635" s="12">
        <v>0.7857142857142857</v>
      </c>
      <c r="G635" s="5">
        <f>_xlfn.RANK.EQ(VLOOKUP($A635,Rooke_Full_Seaosn[[Name]:[WHIP]], 6, FALSE),Rooke_Full_Seaosn[W],0)</f>
        <v>1609</v>
      </c>
      <c r="H635" s="5">
        <f>_xlfn.RANK.EQ(VLOOKUP($A635,Rooke_Full_Seaosn[[Name]:[WHIP]], 7, FALSE),Rooke_Full_Seaosn[L],1)</f>
        <v>492</v>
      </c>
      <c r="I635" s="11">
        <f>_xlfn.RANK.EQ(VLOOKUP($A635,Rooke_Full_Seaosn[[Name]:[WHIP]], 8, FALSE),Rooke_Full_Seaosn[SV],0)</f>
        <v>225</v>
      </c>
      <c r="J635" s="11">
        <f>_xlfn.RANK.EQ(VLOOKUP($A635,Rooke_Full_Seaosn[[Name]:[WHIP]], 9, FALSE),Rooke_Full_Seaosn[IP],0)</f>
        <v>1577</v>
      </c>
      <c r="K635" s="5">
        <f>_xlfn.RANK.EQ(VLOOKUP($A635,Rooke_Full_Seaosn[[Name]:[WHIP]], 10, FALSE),Rooke_Full_Seaosn[SO],0)</f>
        <v>1605</v>
      </c>
      <c r="L635" s="5">
        <f>_xlfn.RANK.EQ(VLOOKUP($A635,Rooke_Full_Seaosn[[Name]:[WHIP]], 11, FALSE),Rooke_Full_Seaosn[K/9],0)</f>
        <v>1266</v>
      </c>
      <c r="M635" s="5">
        <f>_xlfn.RANK.EQ(VLOOKUP($A635,Rooke_Full_Seaosn[[Name]:[WHIP]], 12, FALSE),Rooke_Full_Seaosn[BB/9],1)</f>
        <v>5</v>
      </c>
      <c r="N635" s="11">
        <f>_xlfn.RANK.EQ(VLOOKUP($A635,Rooke_Full_Seaosn[[Name]:[WHIP]], 13, FALSE),Rooke_Full_Seaosn[HR/9],1)</f>
        <v>1670</v>
      </c>
      <c r="O635" s="5">
        <f>_xlfn.RANK.EQ(VLOOKUP($A635,Rooke_Full_Seaosn[[Name]:[WHIP]], 14, FALSE),Rooke_Full_Seaosn[AVG],1)</f>
        <v>892</v>
      </c>
      <c r="P635" s="11">
        <f>_xlfn.RANK.EQ(VLOOKUP($A635,Rooke_Full_Seaosn[[Name]:[WHIP]], 15, FALSE),Rooke_Full_Seaosn[BABIP],1)</f>
        <v>98</v>
      </c>
      <c r="Q635" s="5">
        <f>_xlfn.RANK.EQ(VLOOKUP($A635,Rooke_Full_Seaosn[[Name]:[WHIP]], 16, FALSE),Rooke_Full_Seaosn[ERA],1)</f>
        <v>1368</v>
      </c>
      <c r="R635" s="11">
        <f>_xlfn.RANK.EQ(VLOOKUP($A635,Rooke_Full_Seaosn[[Name]:[WHIP]], 17, FALSE),Rooke_Full_Seaosn[FIP],1)</f>
        <v>1625</v>
      </c>
      <c r="S635" s="5">
        <f>_xlfn.RANK.EQ(VLOOKUP($A635,Rooke_Full_Seaosn[[Name]:[WHIP]], 18,FALSE),Rooke_Full_Seaosn[WAR],0)</f>
        <v>1585</v>
      </c>
      <c r="T635" s="5">
        <f>_xlfn.RANK.EQ(VLOOKUP($A635,Rooke_Full_Seaosn[[Name]:[WHIP]], 19, FALSE),Rooke_Full_Seaosn[WAR/162],0)</f>
        <v>1609</v>
      </c>
      <c r="U635" s="5">
        <f>_xlfn.RANK.EQ(VLOOKUP($A635,Rooke_Full_Seaosn[[Name]:[WHIP]], 20, FALSE),Rooke_Full_Seaosn[WHIP],1)</f>
        <v>154</v>
      </c>
      <c r="V6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573.5822294482216</v>
      </c>
    </row>
    <row r="636" spans="1:22" x14ac:dyDescent="0.45">
      <c r="A636" s="11" t="s">
        <v>1145</v>
      </c>
      <c r="B636" s="11">
        <v>2013</v>
      </c>
      <c r="C636" s="11" t="str">
        <f>VLOOKUP(Table10[[#This Row],[Name]], Rooke_Full_Seaosn[[Name]:[Team]], 2, FALSE)</f>
        <v>TEX</v>
      </c>
      <c r="D636" s="11">
        <v>11</v>
      </c>
      <c r="E636" s="11">
        <v>6</v>
      </c>
      <c r="F636" s="12">
        <v>0.54545454545454541</v>
      </c>
      <c r="G636" s="5">
        <f>_xlfn.RANK.EQ(VLOOKUP($A636,Rooke_Full_Seaosn[[Name]:[WHIP]], 6, FALSE),Rooke_Full_Seaosn[W],0)</f>
        <v>320</v>
      </c>
      <c r="H636" s="5">
        <f>_xlfn.RANK.EQ(VLOOKUP($A636,Rooke_Full_Seaosn[[Name]:[WHIP]], 7, FALSE),Rooke_Full_Seaosn[L],1)</f>
        <v>695</v>
      </c>
      <c r="I636" s="11">
        <f>_xlfn.RANK.EQ(VLOOKUP($A636,Rooke_Full_Seaosn[[Name]:[WHIP]], 8, FALSE),Rooke_Full_Seaosn[SV],0)</f>
        <v>225</v>
      </c>
      <c r="J636" s="11">
        <f>_xlfn.RANK.EQ(VLOOKUP($A636,Rooke_Full_Seaosn[[Name]:[WHIP]], 9, FALSE),Rooke_Full_Seaosn[IP],0)</f>
        <v>650</v>
      </c>
      <c r="K636" s="5">
        <f>_xlfn.RANK.EQ(VLOOKUP($A636,Rooke_Full_Seaosn[[Name]:[WHIP]], 10, FALSE),Rooke_Full_Seaosn[SO],0)</f>
        <v>473</v>
      </c>
      <c r="L636" s="5">
        <f>_xlfn.RANK.EQ(VLOOKUP($A636,Rooke_Full_Seaosn[[Name]:[WHIP]], 11, FALSE),Rooke_Full_Seaosn[K/9],0)</f>
        <v>621</v>
      </c>
      <c r="M636" s="5">
        <f>_xlfn.RANK.EQ(VLOOKUP($A636,Rooke_Full_Seaosn[[Name]:[WHIP]], 12, FALSE),Rooke_Full_Seaosn[BB/9],1)</f>
        <v>405</v>
      </c>
      <c r="N636" s="11">
        <f>_xlfn.RANK.EQ(VLOOKUP($A636,Rooke_Full_Seaosn[[Name]:[WHIP]], 13, FALSE),Rooke_Full_Seaosn[HR/9],1)</f>
        <v>1139</v>
      </c>
      <c r="O636" s="5">
        <f>_xlfn.RANK.EQ(VLOOKUP($A636,Rooke_Full_Seaosn[[Name]:[WHIP]], 14, FALSE),Rooke_Full_Seaosn[AVG],1)</f>
        <v>986</v>
      </c>
      <c r="P636" s="11">
        <f>_xlfn.RANK.EQ(VLOOKUP($A636,Rooke_Full_Seaosn[[Name]:[WHIP]], 15, FALSE),Rooke_Full_Seaosn[BABIP],1)</f>
        <v>1032</v>
      </c>
      <c r="Q636" s="5">
        <f>_xlfn.RANK.EQ(VLOOKUP($A636,Rooke_Full_Seaosn[[Name]:[WHIP]], 16, FALSE),Rooke_Full_Seaosn[ERA],1)</f>
        <v>515</v>
      </c>
      <c r="R636" s="11">
        <f>_xlfn.RANK.EQ(VLOOKUP($A636,Rooke_Full_Seaosn[[Name]:[WHIP]], 17, FALSE),Rooke_Full_Seaosn[FIP],1)</f>
        <v>839</v>
      </c>
      <c r="S636" s="5">
        <f>_xlfn.RANK.EQ(VLOOKUP($A636,Rooke_Full_Seaosn[[Name]:[WHIP]], 18,FALSE),Rooke_Full_Seaosn[WAR],0)</f>
        <v>663</v>
      </c>
      <c r="T636" s="5">
        <f>_xlfn.RANK.EQ(VLOOKUP($A636,Rooke_Full_Seaosn[[Name]:[WHIP]], 19, FALSE),Rooke_Full_Seaosn[WAR/162],0)</f>
        <v>687</v>
      </c>
      <c r="U636" s="5">
        <f>_xlfn.RANK.EQ(VLOOKUP($A636,Rooke_Full_Seaosn[[Name]:[WHIP]], 20, FALSE),Rooke_Full_Seaosn[WHIP],1)</f>
        <v>645</v>
      </c>
      <c r="V6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574.94416017132869</v>
      </c>
    </row>
    <row r="637" spans="1:22" x14ac:dyDescent="0.45">
      <c r="A637" s="11" t="s">
        <v>1400</v>
      </c>
      <c r="B637" s="11">
        <v>1997</v>
      </c>
      <c r="C637" s="11" t="str">
        <f>VLOOKUP(Table10[[#This Row],[Name]], Rooke_Full_Seaosn[[Name]:[Team]], 2, FALSE)</f>
        <v>ATL</v>
      </c>
      <c r="D637" s="11">
        <v>13</v>
      </c>
      <c r="E637" s="11">
        <v>13</v>
      </c>
      <c r="F637" s="12">
        <v>1</v>
      </c>
      <c r="G637" s="5">
        <f>_xlfn.RANK.EQ(VLOOKUP($A637,Rooke_Full_Seaosn[[Name]:[WHIP]], 6, FALSE),Rooke_Full_Seaosn[W],0)</f>
        <v>1054</v>
      </c>
      <c r="H637" s="5">
        <f>_xlfn.RANK.EQ(VLOOKUP($A637,Rooke_Full_Seaosn[[Name]:[WHIP]], 7, FALSE),Rooke_Full_Seaosn[L],1)</f>
        <v>147</v>
      </c>
      <c r="I637" s="11">
        <f>_xlfn.RANK.EQ(VLOOKUP($A637,Rooke_Full_Seaosn[[Name]:[WHIP]], 8, FALSE),Rooke_Full_Seaosn[SV],0)</f>
        <v>225</v>
      </c>
      <c r="J637" s="11">
        <f>_xlfn.RANK.EQ(VLOOKUP($A637,Rooke_Full_Seaosn[[Name]:[WHIP]], 9, FALSE),Rooke_Full_Seaosn[IP],0)</f>
        <v>1684</v>
      </c>
      <c r="K637" s="5">
        <f>_xlfn.RANK.EQ(VLOOKUP($A637,Rooke_Full_Seaosn[[Name]:[WHIP]], 10, FALSE),Rooke_Full_Seaosn[SO],0)</f>
        <v>1335</v>
      </c>
      <c r="L637" s="5">
        <f>_xlfn.RANK.EQ(VLOOKUP($A637,Rooke_Full_Seaosn[[Name]:[WHIP]], 11, FALSE),Rooke_Full_Seaosn[K/9],0)</f>
        <v>345</v>
      </c>
      <c r="M637" s="5">
        <f>_xlfn.RANK.EQ(VLOOKUP($A637,Rooke_Full_Seaosn[[Name]:[WHIP]], 12, FALSE),Rooke_Full_Seaosn[BB/9],1)</f>
        <v>1070</v>
      </c>
      <c r="N637" s="11">
        <f>_xlfn.RANK.EQ(VLOOKUP($A637,Rooke_Full_Seaosn[[Name]:[WHIP]], 13, FALSE),Rooke_Full_Seaosn[HR/9],1)</f>
        <v>61</v>
      </c>
      <c r="O637" s="5">
        <f>_xlfn.RANK.EQ(VLOOKUP($A637,Rooke_Full_Seaosn[[Name]:[WHIP]], 14, FALSE),Rooke_Full_Seaosn[AVG],1)</f>
        <v>956</v>
      </c>
      <c r="P637" s="11">
        <f>_xlfn.RANK.EQ(VLOOKUP($A637,Rooke_Full_Seaosn[[Name]:[WHIP]], 15, FALSE),Rooke_Full_Seaosn[BABIP],1)</f>
        <v>1521</v>
      </c>
      <c r="Q637" s="5">
        <f>_xlfn.RANK.EQ(VLOOKUP($A637,Rooke_Full_Seaosn[[Name]:[WHIP]], 16, FALSE),Rooke_Full_Seaosn[ERA],1)</f>
        <v>829</v>
      </c>
      <c r="R637" s="11">
        <f>_xlfn.RANK.EQ(VLOOKUP($A637,Rooke_Full_Seaosn[[Name]:[WHIP]], 17, FALSE),Rooke_Full_Seaosn[FIP],1)</f>
        <v>111</v>
      </c>
      <c r="S637" s="5">
        <f>_xlfn.RANK.EQ(VLOOKUP($A637,Rooke_Full_Seaosn[[Name]:[WHIP]], 18,FALSE),Rooke_Full_Seaosn[WAR],0)</f>
        <v>789</v>
      </c>
      <c r="T637" s="5">
        <f>_xlfn.RANK.EQ(VLOOKUP($A637,Rooke_Full_Seaosn[[Name]:[WHIP]], 19, FALSE),Rooke_Full_Seaosn[WAR/162],0)</f>
        <v>87</v>
      </c>
      <c r="U637" s="5">
        <f>_xlfn.RANK.EQ(VLOOKUP($A637,Rooke_Full_Seaosn[[Name]:[WHIP]], 20, FALSE),Rooke_Full_Seaosn[WHIP],1)</f>
        <v>985</v>
      </c>
      <c r="V6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577.0171207083406</v>
      </c>
    </row>
    <row r="638" spans="1:22" x14ac:dyDescent="0.45">
      <c r="A638" s="11" t="s">
        <v>1427</v>
      </c>
      <c r="B638" s="11">
        <v>2014</v>
      </c>
      <c r="C638" s="11" t="str">
        <f>VLOOKUP(Table10[[#This Row],[Name]], Rooke_Full_Seaosn[[Name]:[Team]], 2, FALSE)</f>
        <v>CLE</v>
      </c>
      <c r="D638" s="11">
        <v>18</v>
      </c>
      <c r="E638" s="11">
        <v>11</v>
      </c>
      <c r="F638" s="12">
        <v>0.61111111111111116</v>
      </c>
      <c r="G638" s="5">
        <f>_xlfn.RANK.EQ(VLOOKUP($A638,Rooke_Full_Seaosn[[Name]:[WHIP]], 6, FALSE),Rooke_Full_Seaosn[W],0)</f>
        <v>889</v>
      </c>
      <c r="H638" s="5">
        <f>_xlfn.RANK.EQ(VLOOKUP($A638,Rooke_Full_Seaosn[[Name]:[WHIP]], 7, FALSE),Rooke_Full_Seaosn[L],1)</f>
        <v>1060</v>
      </c>
      <c r="I638" s="11">
        <f>_xlfn.RANK.EQ(VLOOKUP($A638,Rooke_Full_Seaosn[[Name]:[WHIP]], 8, FALSE),Rooke_Full_Seaosn[SV],0)</f>
        <v>225</v>
      </c>
      <c r="J638" s="11">
        <f>_xlfn.RANK.EQ(VLOOKUP($A638,Rooke_Full_Seaosn[[Name]:[WHIP]], 9, FALSE),Rooke_Full_Seaosn[IP],0)</f>
        <v>430</v>
      </c>
      <c r="K638" s="5">
        <f>_xlfn.RANK.EQ(VLOOKUP($A638,Rooke_Full_Seaosn[[Name]:[WHIP]], 10, FALSE),Rooke_Full_Seaosn[SO],0)</f>
        <v>93</v>
      </c>
      <c r="L638" s="5">
        <f>_xlfn.RANK.EQ(VLOOKUP($A638,Rooke_Full_Seaosn[[Name]:[WHIP]], 11, FALSE),Rooke_Full_Seaosn[K/9],0)</f>
        <v>160</v>
      </c>
      <c r="M638" s="5">
        <f>_xlfn.RANK.EQ(VLOOKUP($A638,Rooke_Full_Seaosn[[Name]:[WHIP]], 12, FALSE),Rooke_Full_Seaosn[BB/9],1)</f>
        <v>968</v>
      </c>
      <c r="N638" s="11">
        <f>_xlfn.RANK.EQ(VLOOKUP($A638,Rooke_Full_Seaosn[[Name]:[WHIP]], 13, FALSE),Rooke_Full_Seaosn[HR/9],1)</f>
        <v>954</v>
      </c>
      <c r="O638" s="5">
        <f>_xlfn.RANK.EQ(VLOOKUP($A638,Rooke_Full_Seaosn[[Name]:[WHIP]], 14, FALSE),Rooke_Full_Seaosn[AVG],1)</f>
        <v>772</v>
      </c>
      <c r="P638" s="11">
        <f>_xlfn.RANK.EQ(VLOOKUP($A638,Rooke_Full_Seaosn[[Name]:[WHIP]], 15, FALSE),Rooke_Full_Seaosn[BABIP],1)</f>
        <v>1378</v>
      </c>
      <c r="Q638" s="5">
        <f>_xlfn.RANK.EQ(VLOOKUP($A638,Rooke_Full_Seaosn[[Name]:[WHIP]], 16, FALSE),Rooke_Full_Seaosn[ERA],1)</f>
        <v>863</v>
      </c>
      <c r="R638" s="11">
        <f>_xlfn.RANK.EQ(VLOOKUP($A638,Rooke_Full_Seaosn[[Name]:[WHIP]], 17, FALSE),Rooke_Full_Seaosn[FIP],1)</f>
        <v>663</v>
      </c>
      <c r="S638" s="5">
        <f>_xlfn.RANK.EQ(VLOOKUP($A638,Rooke_Full_Seaosn[[Name]:[WHIP]], 18,FALSE),Rooke_Full_Seaosn[WAR],0)</f>
        <v>636</v>
      </c>
      <c r="T638" s="5">
        <f>_xlfn.RANK.EQ(VLOOKUP($A638,Rooke_Full_Seaosn[[Name]:[WHIP]], 19, FALSE),Rooke_Full_Seaosn[WAR/162],0)</f>
        <v>877</v>
      </c>
      <c r="U638" s="5">
        <f>_xlfn.RANK.EQ(VLOOKUP($A638,Rooke_Full_Seaosn[[Name]:[WHIP]], 20, FALSE),Rooke_Full_Seaosn[WHIP],1)</f>
        <v>815</v>
      </c>
      <c r="V6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577.28840260263712</v>
      </c>
    </row>
    <row r="639" spans="1:22" x14ac:dyDescent="0.45">
      <c r="A639" s="11" t="s">
        <v>1321</v>
      </c>
      <c r="B639" s="11">
        <v>2009</v>
      </c>
      <c r="C639" s="11" t="str">
        <f>VLOOKUP(Table10[[#This Row],[Name]], Rooke_Full_Seaosn[[Name]:[Team]], 2, FALSE)</f>
        <v>DET</v>
      </c>
      <c r="D639" s="11">
        <v>24</v>
      </c>
      <c r="E639" s="11">
        <v>24</v>
      </c>
      <c r="F639" s="12">
        <v>1</v>
      </c>
      <c r="G639" s="5">
        <f>_xlfn.RANK.EQ(VLOOKUP($A639,Rooke_Full_Seaosn[[Name]:[WHIP]], 6, FALSE),Rooke_Full_Seaosn[W],0)</f>
        <v>86</v>
      </c>
      <c r="H639" s="5">
        <f>_xlfn.RANK.EQ(VLOOKUP($A639,Rooke_Full_Seaosn[[Name]:[WHIP]], 7, FALSE),Rooke_Full_Seaosn[L],1)</f>
        <v>1209</v>
      </c>
      <c r="I639" s="11">
        <f>_xlfn.RANK.EQ(VLOOKUP($A639,Rooke_Full_Seaosn[[Name]:[WHIP]], 8, FALSE),Rooke_Full_Seaosn[SV],0)</f>
        <v>225</v>
      </c>
      <c r="J639" s="11">
        <f>_xlfn.RANK.EQ(VLOOKUP($A639,Rooke_Full_Seaosn[[Name]:[WHIP]], 9, FALSE),Rooke_Full_Seaosn[IP],0)</f>
        <v>327</v>
      </c>
      <c r="K639" s="5">
        <f>_xlfn.RANK.EQ(VLOOKUP($A639,Rooke_Full_Seaosn[[Name]:[WHIP]], 10, FALSE),Rooke_Full_Seaosn[SO],0)</f>
        <v>423</v>
      </c>
      <c r="L639" s="5">
        <f>_xlfn.RANK.EQ(VLOOKUP($A639,Rooke_Full_Seaosn[[Name]:[WHIP]], 11, FALSE),Rooke_Full_Seaosn[K/9],0)</f>
        <v>1069</v>
      </c>
      <c r="M639" s="5">
        <f>_xlfn.RANK.EQ(VLOOKUP($A639,Rooke_Full_Seaosn[[Name]:[WHIP]], 12, FALSE),Rooke_Full_Seaosn[BB/9],1)</f>
        <v>444</v>
      </c>
      <c r="N639" s="11">
        <f>_xlfn.RANK.EQ(VLOOKUP($A639,Rooke_Full_Seaosn[[Name]:[WHIP]], 13, FALSE),Rooke_Full_Seaosn[HR/9],1)</f>
        <v>1267</v>
      </c>
      <c r="O639" s="5">
        <f>_xlfn.RANK.EQ(VLOOKUP($A639,Rooke_Full_Seaosn[[Name]:[WHIP]], 14, FALSE),Rooke_Full_Seaosn[AVG],1)</f>
        <v>1017</v>
      </c>
      <c r="P639" s="11">
        <f>_xlfn.RANK.EQ(VLOOKUP($A639,Rooke_Full_Seaosn[[Name]:[WHIP]], 15, FALSE),Rooke_Full_Seaosn[BABIP],1)</f>
        <v>688</v>
      </c>
      <c r="Q639" s="5">
        <f>_xlfn.RANK.EQ(VLOOKUP($A639,Rooke_Full_Seaosn[[Name]:[WHIP]], 16, FALSE),Rooke_Full_Seaosn[ERA],1)</f>
        <v>733</v>
      </c>
      <c r="R639" s="11">
        <f>_xlfn.RANK.EQ(VLOOKUP($A639,Rooke_Full_Seaosn[[Name]:[WHIP]], 17, FALSE),Rooke_Full_Seaosn[FIP],1)</f>
        <v>1234</v>
      </c>
      <c r="S639" s="5">
        <f>_xlfn.RANK.EQ(VLOOKUP($A639,Rooke_Full_Seaosn[[Name]:[WHIP]], 18,FALSE),Rooke_Full_Seaosn[WAR],0)</f>
        <v>483</v>
      </c>
      <c r="T639" s="5">
        <f>_xlfn.RANK.EQ(VLOOKUP($A639,Rooke_Full_Seaosn[[Name]:[WHIP]], 19, FALSE),Rooke_Full_Seaosn[WAR/162],0)</f>
        <v>855</v>
      </c>
      <c r="U639" s="5">
        <f>_xlfn.RANK.EQ(VLOOKUP($A639,Rooke_Full_Seaosn[[Name]:[WHIP]], 20, FALSE),Rooke_Full_Seaosn[WHIP],1)</f>
        <v>647</v>
      </c>
      <c r="V6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577.94541785686317</v>
      </c>
    </row>
    <row r="640" spans="1:22" x14ac:dyDescent="0.45">
      <c r="A640" s="11" t="s">
        <v>1453</v>
      </c>
      <c r="B640" s="11">
        <v>2007</v>
      </c>
      <c r="C640" s="11" t="str">
        <f>VLOOKUP(Table10[[#This Row],[Name]], Rooke_Full_Seaosn[[Name]:[Team]], 2, FALSE)</f>
        <v>CLE</v>
      </c>
      <c r="D640" s="11">
        <v>13</v>
      </c>
      <c r="E640" s="11">
        <v>13</v>
      </c>
      <c r="F640" s="12">
        <v>1</v>
      </c>
      <c r="G640" s="5">
        <f>_xlfn.RANK.EQ(VLOOKUP($A640,Rooke_Full_Seaosn[[Name]:[WHIP]], 6, FALSE),Rooke_Full_Seaosn[W],0)</f>
        <v>1054</v>
      </c>
      <c r="H640" s="5">
        <f>_xlfn.RANK.EQ(VLOOKUP($A640,Rooke_Full_Seaosn[[Name]:[WHIP]], 7, FALSE),Rooke_Full_Seaosn[L],1)</f>
        <v>45</v>
      </c>
      <c r="I640" s="11">
        <f>_xlfn.RANK.EQ(VLOOKUP($A640,Rooke_Full_Seaosn[[Name]:[WHIP]], 8, FALSE),Rooke_Full_Seaosn[SV],0)</f>
        <v>225</v>
      </c>
      <c r="J640" s="11">
        <f>_xlfn.RANK.EQ(VLOOKUP($A640,Rooke_Full_Seaosn[[Name]:[WHIP]], 9, FALSE),Rooke_Full_Seaosn[IP],0)</f>
        <v>1620</v>
      </c>
      <c r="K640" s="5">
        <f>_xlfn.RANK.EQ(VLOOKUP($A640,Rooke_Full_Seaosn[[Name]:[WHIP]], 10, FALSE),Rooke_Full_Seaosn[SO],0)</f>
        <v>1567</v>
      </c>
      <c r="L640" s="5">
        <f>_xlfn.RANK.EQ(VLOOKUP($A640,Rooke_Full_Seaosn[[Name]:[WHIP]], 11, FALSE),Rooke_Full_Seaosn[K/9],0)</f>
        <v>1122</v>
      </c>
      <c r="M640" s="5">
        <f>_xlfn.RANK.EQ(VLOOKUP($A640,Rooke_Full_Seaosn[[Name]:[WHIP]], 12, FALSE),Rooke_Full_Seaosn[BB/9],1)</f>
        <v>175</v>
      </c>
      <c r="N640" s="11">
        <f>_xlfn.RANK.EQ(VLOOKUP($A640,Rooke_Full_Seaosn[[Name]:[WHIP]], 13, FALSE),Rooke_Full_Seaosn[HR/9],1)</f>
        <v>196</v>
      </c>
      <c r="O640" s="5">
        <f>_xlfn.RANK.EQ(VLOOKUP($A640,Rooke_Full_Seaosn[[Name]:[WHIP]], 14, FALSE),Rooke_Full_Seaosn[AVG],1)</f>
        <v>1370</v>
      </c>
      <c r="P640" s="11">
        <f>_xlfn.RANK.EQ(VLOOKUP($A640,Rooke_Full_Seaosn[[Name]:[WHIP]], 15, FALSE),Rooke_Full_Seaosn[BABIP],1)</f>
        <v>1444</v>
      </c>
      <c r="Q640" s="5">
        <f>_xlfn.RANK.EQ(VLOOKUP($A640,Rooke_Full_Seaosn[[Name]:[WHIP]], 16, FALSE),Rooke_Full_Seaosn[ERA],1)</f>
        <v>1073</v>
      </c>
      <c r="R640" s="11">
        <f>_xlfn.RANK.EQ(VLOOKUP($A640,Rooke_Full_Seaosn[[Name]:[WHIP]], 17, FALSE),Rooke_Full_Seaosn[FIP],1)</f>
        <v>418</v>
      </c>
      <c r="S640" s="5">
        <f>_xlfn.RANK.EQ(VLOOKUP($A640,Rooke_Full_Seaosn[[Name]:[WHIP]], 18,FALSE),Rooke_Full_Seaosn[WAR],0)</f>
        <v>958</v>
      </c>
      <c r="T640" s="5">
        <f>_xlfn.RANK.EQ(VLOOKUP($A640,Rooke_Full_Seaosn[[Name]:[WHIP]], 19, FALSE),Rooke_Full_Seaosn[WAR/162],0)</f>
        <v>317</v>
      </c>
      <c r="U640" s="5">
        <f>_xlfn.RANK.EQ(VLOOKUP($A640,Rooke_Full_Seaosn[[Name]:[WHIP]], 20, FALSE),Rooke_Full_Seaosn[WHIP],1)</f>
        <v>652</v>
      </c>
      <c r="V6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579.18134923472383</v>
      </c>
    </row>
    <row r="641" spans="1:22" x14ac:dyDescent="0.45">
      <c r="A641" s="11" t="s">
        <v>1453</v>
      </c>
      <c r="B641" s="11">
        <v>2008</v>
      </c>
      <c r="C641" s="11" t="str">
        <f>VLOOKUP(Table10[[#This Row],[Name]], Rooke_Full_Seaosn[[Name]:[Team]], 2, FALSE)</f>
        <v>CLE</v>
      </c>
      <c r="D641" s="11">
        <v>9</v>
      </c>
      <c r="E641" s="11">
        <v>9</v>
      </c>
      <c r="F641" s="12">
        <v>1</v>
      </c>
      <c r="G641" s="5">
        <f>_xlfn.RANK.EQ(VLOOKUP($A641,Rooke_Full_Seaosn[[Name]:[WHIP]], 6, FALSE),Rooke_Full_Seaosn[W],0)</f>
        <v>1054</v>
      </c>
      <c r="H641" s="5">
        <f>_xlfn.RANK.EQ(VLOOKUP($A641,Rooke_Full_Seaosn[[Name]:[WHIP]], 7, FALSE),Rooke_Full_Seaosn[L],1)</f>
        <v>45</v>
      </c>
      <c r="I641" s="11">
        <f>_xlfn.RANK.EQ(VLOOKUP($A641,Rooke_Full_Seaosn[[Name]:[WHIP]], 8, FALSE),Rooke_Full_Seaosn[SV],0)</f>
        <v>225</v>
      </c>
      <c r="J641" s="11">
        <f>_xlfn.RANK.EQ(VLOOKUP($A641,Rooke_Full_Seaosn[[Name]:[WHIP]], 9, FALSE),Rooke_Full_Seaosn[IP],0)</f>
        <v>1620</v>
      </c>
      <c r="K641" s="5">
        <f>_xlfn.RANK.EQ(VLOOKUP($A641,Rooke_Full_Seaosn[[Name]:[WHIP]], 10, FALSE),Rooke_Full_Seaosn[SO],0)</f>
        <v>1567</v>
      </c>
      <c r="L641" s="5">
        <f>_xlfn.RANK.EQ(VLOOKUP($A641,Rooke_Full_Seaosn[[Name]:[WHIP]], 11, FALSE),Rooke_Full_Seaosn[K/9],0)</f>
        <v>1122</v>
      </c>
      <c r="M641" s="5">
        <f>_xlfn.RANK.EQ(VLOOKUP($A641,Rooke_Full_Seaosn[[Name]:[WHIP]], 12, FALSE),Rooke_Full_Seaosn[BB/9],1)</f>
        <v>175</v>
      </c>
      <c r="N641" s="11">
        <f>_xlfn.RANK.EQ(VLOOKUP($A641,Rooke_Full_Seaosn[[Name]:[WHIP]], 13, FALSE),Rooke_Full_Seaosn[HR/9],1)</f>
        <v>196</v>
      </c>
      <c r="O641" s="5">
        <f>_xlfn.RANK.EQ(VLOOKUP($A641,Rooke_Full_Seaosn[[Name]:[WHIP]], 14, FALSE),Rooke_Full_Seaosn[AVG],1)</f>
        <v>1370</v>
      </c>
      <c r="P641" s="11">
        <f>_xlfn.RANK.EQ(VLOOKUP($A641,Rooke_Full_Seaosn[[Name]:[WHIP]], 15, FALSE),Rooke_Full_Seaosn[BABIP],1)</f>
        <v>1444</v>
      </c>
      <c r="Q641" s="5">
        <f>_xlfn.RANK.EQ(VLOOKUP($A641,Rooke_Full_Seaosn[[Name]:[WHIP]], 16, FALSE),Rooke_Full_Seaosn[ERA],1)</f>
        <v>1073</v>
      </c>
      <c r="R641" s="11">
        <f>_xlfn.RANK.EQ(VLOOKUP($A641,Rooke_Full_Seaosn[[Name]:[WHIP]], 17, FALSE),Rooke_Full_Seaosn[FIP],1)</f>
        <v>418</v>
      </c>
      <c r="S641" s="5">
        <f>_xlfn.RANK.EQ(VLOOKUP($A641,Rooke_Full_Seaosn[[Name]:[WHIP]], 18,FALSE),Rooke_Full_Seaosn[WAR],0)</f>
        <v>958</v>
      </c>
      <c r="T641" s="5">
        <f>_xlfn.RANK.EQ(VLOOKUP($A641,Rooke_Full_Seaosn[[Name]:[WHIP]], 19, FALSE),Rooke_Full_Seaosn[WAR/162],0)</f>
        <v>317</v>
      </c>
      <c r="U641" s="5">
        <f>_xlfn.RANK.EQ(VLOOKUP($A641,Rooke_Full_Seaosn[[Name]:[WHIP]], 20, FALSE),Rooke_Full_Seaosn[WHIP],1)</f>
        <v>652</v>
      </c>
      <c r="V6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579.18134923472383</v>
      </c>
    </row>
    <row r="642" spans="1:22" x14ac:dyDescent="0.45">
      <c r="A642" s="11" t="s">
        <v>1249</v>
      </c>
      <c r="B642" s="11">
        <v>1984</v>
      </c>
      <c r="C642" s="11" t="str">
        <f>VLOOKUP(Table10[[#This Row],[Name]], Rooke_Full_Seaosn[[Name]:[Team]], 2, FALSE)</f>
        <v>NYM</v>
      </c>
      <c r="D642" s="11">
        <v>10</v>
      </c>
      <c r="E642" s="11">
        <v>10</v>
      </c>
      <c r="F642" s="12">
        <v>1</v>
      </c>
      <c r="G642" s="5">
        <f>_xlfn.RANK.EQ(VLOOKUP($A642,Rooke_Full_Seaosn[[Name]:[WHIP]], 6, FALSE),Rooke_Full_Seaosn[W],0)</f>
        <v>174</v>
      </c>
      <c r="H642" s="5">
        <f>_xlfn.RANK.EQ(VLOOKUP($A642,Rooke_Full_Seaosn[[Name]:[WHIP]], 7, FALSE),Rooke_Full_Seaosn[L],1)</f>
        <v>1209</v>
      </c>
      <c r="I642" s="11">
        <f>_xlfn.RANK.EQ(VLOOKUP($A642,Rooke_Full_Seaosn[[Name]:[WHIP]], 8, FALSE),Rooke_Full_Seaosn[SV],0)</f>
        <v>225</v>
      </c>
      <c r="J642" s="11">
        <f>_xlfn.RANK.EQ(VLOOKUP($A642,Rooke_Full_Seaosn[[Name]:[WHIP]], 9, FALSE),Rooke_Full_Seaosn[IP],0)</f>
        <v>134</v>
      </c>
      <c r="K642" s="5">
        <f>_xlfn.RANK.EQ(VLOOKUP($A642,Rooke_Full_Seaosn[[Name]:[WHIP]], 10, FALSE),Rooke_Full_Seaosn[SO],0)</f>
        <v>122</v>
      </c>
      <c r="L642" s="5">
        <f>_xlfn.RANK.EQ(VLOOKUP($A642,Rooke_Full_Seaosn[[Name]:[WHIP]], 11, FALSE),Rooke_Full_Seaosn[K/9],0)</f>
        <v>665</v>
      </c>
      <c r="M642" s="5">
        <f>_xlfn.RANK.EQ(VLOOKUP($A642,Rooke_Full_Seaosn[[Name]:[WHIP]], 12, FALSE),Rooke_Full_Seaosn[BB/9],1)</f>
        <v>1408</v>
      </c>
      <c r="N642" s="11">
        <f>_xlfn.RANK.EQ(VLOOKUP($A642,Rooke_Full_Seaosn[[Name]:[WHIP]], 13, FALSE),Rooke_Full_Seaosn[HR/9],1)</f>
        <v>671</v>
      </c>
      <c r="O642" s="5">
        <f>_xlfn.RANK.EQ(VLOOKUP($A642,Rooke_Full_Seaosn[[Name]:[WHIP]], 14, FALSE),Rooke_Full_Seaosn[AVG],1)</f>
        <v>310</v>
      </c>
      <c r="P642" s="11">
        <f>_xlfn.RANK.EQ(VLOOKUP($A642,Rooke_Full_Seaosn[[Name]:[WHIP]], 15, FALSE),Rooke_Full_Seaosn[BABIP],1)</f>
        <v>371</v>
      </c>
      <c r="Q642" s="5">
        <f>_xlfn.RANK.EQ(VLOOKUP($A642,Rooke_Full_Seaosn[[Name]:[WHIP]], 16, FALSE),Rooke_Full_Seaosn[ERA],1)</f>
        <v>647</v>
      </c>
      <c r="R642" s="11">
        <f>_xlfn.RANK.EQ(VLOOKUP($A642,Rooke_Full_Seaosn[[Name]:[WHIP]], 17, FALSE),Rooke_Full_Seaosn[FIP],1)</f>
        <v>750</v>
      </c>
      <c r="S642" s="5">
        <f>_xlfn.RANK.EQ(VLOOKUP($A642,Rooke_Full_Seaosn[[Name]:[WHIP]], 18,FALSE),Rooke_Full_Seaosn[WAR],0)</f>
        <v>885</v>
      </c>
      <c r="T642" s="5">
        <f>_xlfn.RANK.EQ(VLOOKUP($A642,Rooke_Full_Seaosn[[Name]:[WHIP]], 19, FALSE),Rooke_Full_Seaosn[WAR/162],0)</f>
        <v>1254</v>
      </c>
      <c r="U642" s="5">
        <f>_xlfn.RANK.EQ(VLOOKUP($A642,Rooke_Full_Seaosn[[Name]:[WHIP]], 20, FALSE),Rooke_Full_Seaosn[WHIP],1)</f>
        <v>804</v>
      </c>
      <c r="V6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579.89885472602111</v>
      </c>
    </row>
    <row r="643" spans="1:22" x14ac:dyDescent="0.45">
      <c r="A643" s="11" t="s">
        <v>1122</v>
      </c>
      <c r="B643" s="11">
        <v>1971</v>
      </c>
      <c r="C643" s="11" t="str">
        <f>VLOOKUP(Table10[[#This Row],[Name]], Rooke_Full_Seaosn[[Name]:[Team]], 2, FALSE)</f>
        <v>CIN</v>
      </c>
      <c r="D643" s="11">
        <v>18</v>
      </c>
      <c r="E643" s="11">
        <v>18</v>
      </c>
      <c r="F643" s="12">
        <v>1</v>
      </c>
      <c r="G643" s="5">
        <f>_xlfn.RANK.EQ(VLOOKUP($A643,Rooke_Full_Seaosn[[Name]:[WHIP]], 6, FALSE),Rooke_Full_Seaosn[W],0)</f>
        <v>320</v>
      </c>
      <c r="H643" s="5">
        <f>_xlfn.RANK.EQ(VLOOKUP($A643,Rooke_Full_Seaosn[[Name]:[WHIP]], 7, FALSE),Rooke_Full_Seaosn[L],1)</f>
        <v>885</v>
      </c>
      <c r="I643" s="11">
        <f>_xlfn.RANK.EQ(VLOOKUP($A643,Rooke_Full_Seaosn[[Name]:[WHIP]], 8, FALSE),Rooke_Full_Seaosn[SV],0)</f>
        <v>225</v>
      </c>
      <c r="J643" s="11">
        <f>_xlfn.RANK.EQ(VLOOKUP($A643,Rooke_Full_Seaosn[[Name]:[WHIP]], 9, FALSE),Rooke_Full_Seaosn[IP],0)</f>
        <v>386</v>
      </c>
      <c r="K643" s="5">
        <f>_xlfn.RANK.EQ(VLOOKUP($A643,Rooke_Full_Seaosn[[Name]:[WHIP]], 10, FALSE),Rooke_Full_Seaosn[SO],0)</f>
        <v>706</v>
      </c>
      <c r="L643" s="5">
        <f>_xlfn.RANK.EQ(VLOOKUP($A643,Rooke_Full_Seaosn[[Name]:[WHIP]], 11, FALSE),Rooke_Full_Seaosn[K/9],0)</f>
        <v>1345</v>
      </c>
      <c r="M643" s="5">
        <f>_xlfn.RANK.EQ(VLOOKUP($A643,Rooke_Full_Seaosn[[Name]:[WHIP]], 12, FALSE),Rooke_Full_Seaosn[BB/9],1)</f>
        <v>261</v>
      </c>
      <c r="N643" s="11">
        <f>_xlfn.RANK.EQ(VLOOKUP($A643,Rooke_Full_Seaosn[[Name]:[WHIP]], 13, FALSE),Rooke_Full_Seaosn[HR/9],1)</f>
        <v>805</v>
      </c>
      <c r="O643" s="5">
        <f>_xlfn.RANK.EQ(VLOOKUP($A643,Rooke_Full_Seaosn[[Name]:[WHIP]], 14, FALSE),Rooke_Full_Seaosn[AVG],1)</f>
        <v>558</v>
      </c>
      <c r="P643" s="11">
        <f>_xlfn.RANK.EQ(VLOOKUP($A643,Rooke_Full_Seaosn[[Name]:[WHIP]], 15, FALSE),Rooke_Full_Seaosn[BABIP],1)</f>
        <v>272</v>
      </c>
      <c r="Q643" s="5">
        <f>_xlfn.RANK.EQ(VLOOKUP($A643,Rooke_Full_Seaosn[[Name]:[WHIP]], 16, FALSE),Rooke_Full_Seaosn[ERA],1)</f>
        <v>488</v>
      </c>
      <c r="R643" s="11">
        <f>_xlfn.RANK.EQ(VLOOKUP($A643,Rooke_Full_Seaosn[[Name]:[WHIP]], 17, FALSE),Rooke_Full_Seaosn[FIP],1)</f>
        <v>379</v>
      </c>
      <c r="S643" s="5">
        <f>_xlfn.RANK.EQ(VLOOKUP($A643,Rooke_Full_Seaosn[[Name]:[WHIP]], 18,FALSE),Rooke_Full_Seaosn[WAR],0)</f>
        <v>841</v>
      </c>
      <c r="T643" s="5">
        <f>_xlfn.RANK.EQ(VLOOKUP($A643,Rooke_Full_Seaosn[[Name]:[WHIP]], 19, FALSE),Rooke_Full_Seaosn[WAR/162],0)</f>
        <v>1088</v>
      </c>
      <c r="U643" s="5">
        <f>_xlfn.RANK.EQ(VLOOKUP($A643,Rooke_Full_Seaosn[[Name]:[WHIP]], 20, FALSE),Rooke_Full_Seaosn[WHIP],1)</f>
        <v>249</v>
      </c>
      <c r="V6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580.6225517453023</v>
      </c>
    </row>
    <row r="644" spans="1:22" x14ac:dyDescent="0.45">
      <c r="A644" s="11" t="s">
        <v>1410</v>
      </c>
      <c r="B644" s="11">
        <v>1941</v>
      </c>
      <c r="C644" s="11" t="str">
        <f>VLOOKUP(Table10[[#This Row],[Name]], Rooke_Full_Seaosn[[Name]:[Team]], 2, FALSE)</f>
        <v>BOS</v>
      </c>
      <c r="D644" s="11">
        <v>15</v>
      </c>
      <c r="E644" s="11">
        <v>15</v>
      </c>
      <c r="F644" s="12">
        <v>1</v>
      </c>
      <c r="G644" s="5">
        <f>_xlfn.RANK.EQ(VLOOKUP($A644,Rooke_Full_Seaosn[[Name]:[WHIP]], 6, FALSE),Rooke_Full_Seaosn[W],0)</f>
        <v>889</v>
      </c>
      <c r="H644" s="5">
        <f>_xlfn.RANK.EQ(VLOOKUP($A644,Rooke_Full_Seaosn[[Name]:[WHIP]], 7, FALSE),Rooke_Full_Seaosn[L],1)</f>
        <v>147</v>
      </c>
      <c r="I644" s="11">
        <f>_xlfn.RANK.EQ(VLOOKUP($A644,Rooke_Full_Seaosn[[Name]:[WHIP]], 8, FALSE),Rooke_Full_Seaosn[SV],0)</f>
        <v>225</v>
      </c>
      <c r="J644" s="11">
        <f>_xlfn.RANK.EQ(VLOOKUP($A644,Rooke_Full_Seaosn[[Name]:[WHIP]], 9, FALSE),Rooke_Full_Seaosn[IP],0)</f>
        <v>1396</v>
      </c>
      <c r="K644" s="5">
        <f>_xlfn.RANK.EQ(VLOOKUP($A644,Rooke_Full_Seaosn[[Name]:[WHIP]], 10, FALSE),Rooke_Full_Seaosn[SO],0)</f>
        <v>1623</v>
      </c>
      <c r="L644" s="5">
        <f>_xlfn.RANK.EQ(VLOOKUP($A644,Rooke_Full_Seaosn[[Name]:[WHIP]], 11, FALSE),Rooke_Full_Seaosn[K/9],0)</f>
        <v>1482</v>
      </c>
      <c r="M644" s="5">
        <f>_xlfn.RANK.EQ(VLOOKUP($A644,Rooke_Full_Seaosn[[Name]:[WHIP]], 12, FALSE),Rooke_Full_Seaosn[BB/9],1)</f>
        <v>86</v>
      </c>
      <c r="N644" s="11">
        <f>_xlfn.RANK.EQ(VLOOKUP($A644,Rooke_Full_Seaosn[[Name]:[WHIP]], 13, FALSE),Rooke_Full_Seaosn[HR/9],1)</f>
        <v>285</v>
      </c>
      <c r="O644" s="5">
        <f>_xlfn.RANK.EQ(VLOOKUP($A644,Rooke_Full_Seaosn[[Name]:[WHIP]], 14, FALSE),Rooke_Full_Seaosn[AVG],1)</f>
        <v>1392</v>
      </c>
      <c r="P644" s="11">
        <f>_xlfn.RANK.EQ(VLOOKUP($A644,Rooke_Full_Seaosn[[Name]:[WHIP]], 15, FALSE),Rooke_Full_Seaosn[BABIP],1)</f>
        <v>1247</v>
      </c>
      <c r="Q644" s="5">
        <f>_xlfn.RANK.EQ(VLOOKUP($A644,Rooke_Full_Seaosn[[Name]:[WHIP]], 16, FALSE),Rooke_Full_Seaosn[ERA],1)</f>
        <v>840</v>
      </c>
      <c r="R644" s="11">
        <f>_xlfn.RANK.EQ(VLOOKUP($A644,Rooke_Full_Seaosn[[Name]:[WHIP]], 17, FALSE),Rooke_Full_Seaosn[FIP],1)</f>
        <v>165</v>
      </c>
      <c r="S644" s="5">
        <f>_xlfn.RANK.EQ(VLOOKUP($A644,Rooke_Full_Seaosn[[Name]:[WHIP]], 18,FALSE),Rooke_Full_Seaosn[WAR],0)</f>
        <v>720</v>
      </c>
      <c r="T644" s="5">
        <f>_xlfn.RANK.EQ(VLOOKUP($A644,Rooke_Full_Seaosn[[Name]:[WHIP]], 19, FALSE),Rooke_Full_Seaosn[WAR/162],0)</f>
        <v>254</v>
      </c>
      <c r="U644" s="5">
        <f>_xlfn.RANK.EQ(VLOOKUP($A644,Rooke_Full_Seaosn[[Name]:[WHIP]], 20, FALSE),Rooke_Full_Seaosn[WHIP],1)</f>
        <v>755</v>
      </c>
      <c r="V6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580.75317882634795</v>
      </c>
    </row>
    <row r="645" spans="1:22" x14ac:dyDescent="0.45">
      <c r="A645" s="11" t="s">
        <v>1027</v>
      </c>
      <c r="B645" s="11">
        <v>1944</v>
      </c>
      <c r="C645" s="11" t="str">
        <f>VLOOKUP(Table10[[#This Row],[Name]], Rooke_Full_Seaosn[[Name]:[Team]], 2, FALSE)</f>
        <v>PHI</v>
      </c>
      <c r="D645" s="11">
        <v>18</v>
      </c>
      <c r="E645" s="11">
        <v>18</v>
      </c>
      <c r="F645" s="12">
        <v>1</v>
      </c>
      <c r="G645" s="5">
        <f>_xlfn.RANK.EQ(VLOOKUP($A645,Rooke_Full_Seaosn[[Name]:[WHIP]], 6, FALSE),Rooke_Full_Seaosn[W],0)</f>
        <v>123</v>
      </c>
      <c r="H645" s="5">
        <f>_xlfn.RANK.EQ(VLOOKUP($A645,Rooke_Full_Seaosn[[Name]:[WHIP]], 7, FALSE),Rooke_Full_Seaosn[L],1)</f>
        <v>1667</v>
      </c>
      <c r="I645" s="11">
        <f>_xlfn.RANK.EQ(VLOOKUP($A645,Rooke_Full_Seaosn[[Name]:[WHIP]], 8, FALSE),Rooke_Full_Seaosn[SV],0)</f>
        <v>21</v>
      </c>
      <c r="J645" s="11">
        <f>_xlfn.RANK.EQ(VLOOKUP($A645,Rooke_Full_Seaosn[[Name]:[WHIP]], 9, FALSE),Rooke_Full_Seaosn[IP],0)</f>
        <v>46</v>
      </c>
      <c r="K645" s="5">
        <f>_xlfn.RANK.EQ(VLOOKUP($A645,Rooke_Full_Seaosn[[Name]:[WHIP]], 10, FALSE),Rooke_Full_Seaosn[SO],0)</f>
        <v>473</v>
      </c>
      <c r="L645" s="5">
        <f>_xlfn.RANK.EQ(VLOOKUP($A645,Rooke_Full_Seaosn[[Name]:[WHIP]], 11, FALSE),Rooke_Full_Seaosn[K/9],0)</f>
        <v>1510</v>
      </c>
      <c r="M645" s="5">
        <f>_xlfn.RANK.EQ(VLOOKUP($A645,Rooke_Full_Seaosn[[Name]:[WHIP]], 12, FALSE),Rooke_Full_Seaosn[BB/9],1)</f>
        <v>1127</v>
      </c>
      <c r="N645" s="11">
        <f>_xlfn.RANK.EQ(VLOOKUP($A645,Rooke_Full_Seaosn[[Name]:[WHIP]], 13, FALSE),Rooke_Full_Seaosn[HR/9],1)</f>
        <v>70</v>
      </c>
      <c r="O645" s="5">
        <f>_xlfn.RANK.EQ(VLOOKUP($A645,Rooke_Full_Seaosn[[Name]:[WHIP]], 14, FALSE),Rooke_Full_Seaosn[AVG],1)</f>
        <v>608</v>
      </c>
      <c r="P645" s="11">
        <f>_xlfn.RANK.EQ(VLOOKUP($A645,Rooke_Full_Seaosn[[Name]:[WHIP]], 15, FALSE),Rooke_Full_Seaosn[BABIP],1)</f>
        <v>486</v>
      </c>
      <c r="Q645" s="5">
        <f>_xlfn.RANK.EQ(VLOOKUP($A645,Rooke_Full_Seaosn[[Name]:[WHIP]], 16, FALSE),Rooke_Full_Seaosn[ERA],1)</f>
        <v>362</v>
      </c>
      <c r="R645" s="11">
        <f>_xlfn.RANK.EQ(VLOOKUP($A645,Rooke_Full_Seaosn[[Name]:[WHIP]], 17, FALSE),Rooke_Full_Seaosn[FIP],1)</f>
        <v>374</v>
      </c>
      <c r="S645" s="5">
        <f>_xlfn.RANK.EQ(VLOOKUP($A645,Rooke_Full_Seaosn[[Name]:[WHIP]], 18,FALSE),Rooke_Full_Seaosn[WAR],0)</f>
        <v>202</v>
      </c>
      <c r="T645" s="5">
        <f>_xlfn.RANK.EQ(VLOOKUP($A645,Rooke_Full_Seaosn[[Name]:[WHIP]], 19, FALSE),Rooke_Full_Seaosn[WAR/162],0)</f>
        <v>721</v>
      </c>
      <c r="U645" s="5">
        <f>_xlfn.RANK.EQ(VLOOKUP($A645,Rooke_Full_Seaosn[[Name]:[WHIP]], 20, FALSE),Rooke_Full_Seaosn[WHIP],1)</f>
        <v>825</v>
      </c>
      <c r="V6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580.75845977551967</v>
      </c>
    </row>
    <row r="646" spans="1:22" x14ac:dyDescent="0.45">
      <c r="A646" s="11" t="s">
        <v>1683</v>
      </c>
      <c r="B646" s="11">
        <v>2003</v>
      </c>
      <c r="C646" s="11" t="str">
        <f>VLOOKUP(Table10[[#This Row],[Name]], Rooke_Full_Seaosn[[Name]:[Team]], 2, FALSE)</f>
        <v>ARI</v>
      </c>
      <c r="D646" s="11">
        <v>9</v>
      </c>
      <c r="E646" s="11">
        <v>6</v>
      </c>
      <c r="F646" s="12">
        <v>0.66666666666666663</v>
      </c>
      <c r="G646" s="5">
        <f>_xlfn.RANK.EQ(VLOOKUP($A646,Rooke_Full_Seaosn[[Name]:[WHIP]], 6, FALSE),Rooke_Full_Seaosn[W],0)</f>
        <v>1054</v>
      </c>
      <c r="H646" s="5">
        <f>_xlfn.RANK.EQ(VLOOKUP($A646,Rooke_Full_Seaosn[[Name]:[WHIP]], 7, FALSE),Rooke_Full_Seaosn[L],1)</f>
        <v>45</v>
      </c>
      <c r="I646" s="11">
        <f>_xlfn.RANK.EQ(VLOOKUP($A646,Rooke_Full_Seaosn[[Name]:[WHIP]], 8, FALSE),Rooke_Full_Seaosn[SV],0)</f>
        <v>225</v>
      </c>
      <c r="J646" s="11">
        <f>_xlfn.RANK.EQ(VLOOKUP($A646,Rooke_Full_Seaosn[[Name]:[WHIP]], 9, FALSE),Rooke_Full_Seaosn[IP],0)</f>
        <v>1447</v>
      </c>
      <c r="K646" s="5">
        <f>_xlfn.RANK.EQ(VLOOKUP($A646,Rooke_Full_Seaosn[[Name]:[WHIP]], 10, FALSE),Rooke_Full_Seaosn[SO],0)</f>
        <v>1335</v>
      </c>
      <c r="L646" s="5">
        <f>_xlfn.RANK.EQ(VLOOKUP($A646,Rooke_Full_Seaosn[[Name]:[WHIP]], 11, FALSE),Rooke_Full_Seaosn[K/9],0)</f>
        <v>723</v>
      </c>
      <c r="M646" s="5">
        <f>_xlfn.RANK.EQ(VLOOKUP($A646,Rooke_Full_Seaosn[[Name]:[WHIP]], 12, FALSE),Rooke_Full_Seaosn[BB/9],1)</f>
        <v>113</v>
      </c>
      <c r="N646" s="11">
        <f>_xlfn.RANK.EQ(VLOOKUP($A646,Rooke_Full_Seaosn[[Name]:[WHIP]], 13, FALSE),Rooke_Full_Seaosn[HR/9],1)</f>
        <v>1643</v>
      </c>
      <c r="O646" s="5">
        <f>_xlfn.RANK.EQ(VLOOKUP($A646,Rooke_Full_Seaosn[[Name]:[WHIP]], 14, FALSE),Rooke_Full_Seaosn[AVG],1)</f>
        <v>854</v>
      </c>
      <c r="P646" s="11">
        <f>_xlfn.RANK.EQ(VLOOKUP($A646,Rooke_Full_Seaosn[[Name]:[WHIP]], 15, FALSE),Rooke_Full_Seaosn[BABIP],1)</f>
        <v>324</v>
      </c>
      <c r="Q646" s="5">
        <f>_xlfn.RANK.EQ(VLOOKUP($A646,Rooke_Full_Seaosn[[Name]:[WHIP]], 16, FALSE),Rooke_Full_Seaosn[ERA],1)</f>
        <v>1189</v>
      </c>
      <c r="R646" s="11">
        <f>_xlfn.RANK.EQ(VLOOKUP($A646,Rooke_Full_Seaosn[[Name]:[WHIP]], 17, FALSE),Rooke_Full_Seaosn[FIP],1)</f>
        <v>1547</v>
      </c>
      <c r="S646" s="5">
        <f>_xlfn.RANK.EQ(VLOOKUP($A646,Rooke_Full_Seaosn[[Name]:[WHIP]], 18,FALSE),Rooke_Full_Seaosn[WAR],0)</f>
        <v>1452</v>
      </c>
      <c r="T646" s="5">
        <f>_xlfn.RANK.EQ(VLOOKUP($A646,Rooke_Full_Seaosn[[Name]:[WHIP]], 19, FALSE),Rooke_Full_Seaosn[WAR/162],0)</f>
        <v>1404</v>
      </c>
      <c r="U646" s="5">
        <f>_xlfn.RANK.EQ(VLOOKUP($A646,Rooke_Full_Seaosn[[Name]:[WHIP]], 20, FALSE),Rooke_Full_Seaosn[WHIP],1)</f>
        <v>408</v>
      </c>
      <c r="V6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580.81587001490482</v>
      </c>
    </row>
    <row r="647" spans="1:22" x14ac:dyDescent="0.45">
      <c r="A647" s="11" t="s">
        <v>533</v>
      </c>
      <c r="B647" s="11">
        <v>2013</v>
      </c>
      <c r="C647" s="11" t="str">
        <f>VLOOKUP(Table10[[#This Row],[Name]], Rooke_Full_Seaosn[[Name]:[Team]], 2, FALSE)</f>
        <v>NYM</v>
      </c>
      <c r="D647" s="11">
        <v>10</v>
      </c>
      <c r="E647" s="11">
        <v>5</v>
      </c>
      <c r="F647" s="12">
        <v>0.5</v>
      </c>
      <c r="G647" s="5">
        <f>_xlfn.RANK.EQ(VLOOKUP($A647,Rooke_Full_Seaosn[[Name]:[WHIP]], 6, FALSE),Rooke_Full_Seaosn[W],0)</f>
        <v>610</v>
      </c>
      <c r="H647" s="5">
        <f>_xlfn.RANK.EQ(VLOOKUP($A647,Rooke_Full_Seaosn[[Name]:[WHIP]], 7, FALSE),Rooke_Full_Seaosn[L],1)</f>
        <v>492</v>
      </c>
      <c r="I647" s="11">
        <f>_xlfn.RANK.EQ(VLOOKUP($A647,Rooke_Full_Seaosn[[Name]:[WHIP]], 8, FALSE),Rooke_Full_Seaosn[SV],0)</f>
        <v>225</v>
      </c>
      <c r="J647" s="11">
        <f>_xlfn.RANK.EQ(VLOOKUP($A647,Rooke_Full_Seaosn[[Name]:[WHIP]], 9, FALSE),Rooke_Full_Seaosn[IP],0)</f>
        <v>869</v>
      </c>
      <c r="K647" s="5">
        <f>_xlfn.RANK.EQ(VLOOKUP($A647,Rooke_Full_Seaosn[[Name]:[WHIP]], 10, FALSE),Rooke_Full_Seaosn[SO],0)</f>
        <v>473</v>
      </c>
      <c r="L647" s="5">
        <f>_xlfn.RANK.EQ(VLOOKUP($A647,Rooke_Full_Seaosn[[Name]:[WHIP]], 11, FALSE),Rooke_Full_Seaosn[K/9],0)</f>
        <v>291</v>
      </c>
      <c r="M647" s="5">
        <f>_xlfn.RANK.EQ(VLOOKUP($A647,Rooke_Full_Seaosn[[Name]:[WHIP]], 12, FALSE),Rooke_Full_Seaosn[BB/9],1)</f>
        <v>1263</v>
      </c>
      <c r="N647" s="11">
        <f>_xlfn.RANK.EQ(VLOOKUP($A647,Rooke_Full_Seaosn[[Name]:[WHIP]], 13, FALSE),Rooke_Full_Seaosn[HR/9],1)</f>
        <v>892</v>
      </c>
      <c r="O647" s="5">
        <f>_xlfn.RANK.EQ(VLOOKUP($A647,Rooke_Full_Seaosn[[Name]:[WHIP]], 14, FALSE),Rooke_Full_Seaosn[AVG],1)</f>
        <v>386</v>
      </c>
      <c r="P647" s="11">
        <f>_xlfn.RANK.EQ(VLOOKUP($A647,Rooke_Full_Seaosn[[Name]:[WHIP]], 15, FALSE),Rooke_Full_Seaosn[BABIP],1)</f>
        <v>736</v>
      </c>
      <c r="Q647" s="5">
        <f>_xlfn.RANK.EQ(VLOOKUP($A647,Rooke_Full_Seaosn[[Name]:[WHIP]], 16, FALSE),Rooke_Full_Seaosn[ERA],1)</f>
        <v>415</v>
      </c>
      <c r="R647" s="11">
        <f>_xlfn.RANK.EQ(VLOOKUP($A647,Rooke_Full_Seaosn[[Name]:[WHIP]], 17, FALSE),Rooke_Full_Seaosn[FIP],1)</f>
        <v>790</v>
      </c>
      <c r="S647" s="5">
        <f>_xlfn.RANK.EQ(VLOOKUP($A647,Rooke_Full_Seaosn[[Name]:[WHIP]], 18,FALSE),Rooke_Full_Seaosn[WAR],0)</f>
        <v>870</v>
      </c>
      <c r="T647" s="5">
        <f>_xlfn.RANK.EQ(VLOOKUP($A647,Rooke_Full_Seaosn[[Name]:[WHIP]], 19, FALSE),Rooke_Full_Seaosn[WAR/162],0)</f>
        <v>805</v>
      </c>
      <c r="U647" s="5">
        <f>_xlfn.RANK.EQ(VLOOKUP($A647,Rooke_Full_Seaosn[[Name]:[WHIP]], 20, FALSE),Rooke_Full_Seaosn[WHIP],1)</f>
        <v>752</v>
      </c>
      <c r="V6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581.24881340087052</v>
      </c>
    </row>
    <row r="648" spans="1:22" x14ac:dyDescent="0.45">
      <c r="A648" s="11" t="s">
        <v>833</v>
      </c>
      <c r="B648" s="11">
        <v>1990</v>
      </c>
      <c r="C648" s="11" t="str">
        <f>VLOOKUP(Table10[[#This Row],[Name]], Rooke_Full_Seaosn[[Name]:[Team]], 2, FALSE)</f>
        <v>MIN</v>
      </c>
      <c r="D648" s="11">
        <v>32</v>
      </c>
      <c r="E648" s="11">
        <v>32</v>
      </c>
      <c r="F648" s="12">
        <v>1</v>
      </c>
      <c r="G648" s="5">
        <f>_xlfn.RANK.EQ(VLOOKUP($A648,Rooke_Full_Seaosn[[Name]:[WHIP]], 6, FALSE),Rooke_Full_Seaosn[W],0)</f>
        <v>503</v>
      </c>
      <c r="H648" s="5">
        <f>_xlfn.RANK.EQ(VLOOKUP($A648,Rooke_Full_Seaosn[[Name]:[WHIP]], 7, FALSE),Rooke_Full_Seaosn[L],1)</f>
        <v>298</v>
      </c>
      <c r="I648" s="11">
        <f>_xlfn.RANK.EQ(VLOOKUP($A648,Rooke_Full_Seaosn[[Name]:[WHIP]], 8, FALSE),Rooke_Full_Seaosn[SV],0)</f>
        <v>225</v>
      </c>
      <c r="J648" s="11">
        <f>_xlfn.RANK.EQ(VLOOKUP($A648,Rooke_Full_Seaosn[[Name]:[WHIP]], 9, FALSE),Rooke_Full_Seaosn[IP],0)</f>
        <v>791</v>
      </c>
      <c r="K648" s="5">
        <f>_xlfn.RANK.EQ(VLOOKUP($A648,Rooke_Full_Seaosn[[Name]:[WHIP]], 10, FALSE),Rooke_Full_Seaosn[SO],0)</f>
        <v>996</v>
      </c>
      <c r="L648" s="5">
        <f>_xlfn.RANK.EQ(VLOOKUP($A648,Rooke_Full_Seaosn[[Name]:[WHIP]], 11, FALSE),Rooke_Full_Seaosn[K/9],0)</f>
        <v>1177</v>
      </c>
      <c r="M648" s="5">
        <f>_xlfn.RANK.EQ(VLOOKUP($A648,Rooke_Full_Seaosn[[Name]:[WHIP]], 12, FALSE),Rooke_Full_Seaosn[BB/9],1)</f>
        <v>1093</v>
      </c>
      <c r="N648" s="11">
        <f>_xlfn.RANK.EQ(VLOOKUP($A648,Rooke_Full_Seaosn[[Name]:[WHIP]], 13, FALSE),Rooke_Full_Seaosn[HR/9],1)</f>
        <v>483</v>
      </c>
      <c r="O648" s="5">
        <f>_xlfn.RANK.EQ(VLOOKUP($A648,Rooke_Full_Seaosn[[Name]:[WHIP]], 14, FALSE),Rooke_Full_Seaosn[AVG],1)</f>
        <v>547</v>
      </c>
      <c r="P648" s="11">
        <f>_xlfn.RANK.EQ(VLOOKUP($A648,Rooke_Full_Seaosn[[Name]:[WHIP]], 15, FALSE),Rooke_Full_Seaosn[BABIP],1)</f>
        <v>467</v>
      </c>
      <c r="Q648" s="5">
        <f>_xlfn.RANK.EQ(VLOOKUP($A648,Rooke_Full_Seaosn[[Name]:[WHIP]], 16, FALSE),Rooke_Full_Seaosn[ERA],1)</f>
        <v>103</v>
      </c>
      <c r="R648" s="11">
        <f>_xlfn.RANK.EQ(VLOOKUP($A648,Rooke_Full_Seaosn[[Name]:[WHIP]], 17, FALSE),Rooke_Full_Seaosn[FIP],1)</f>
        <v>726</v>
      </c>
      <c r="S648" s="5">
        <f>_xlfn.RANK.EQ(VLOOKUP($A648,Rooke_Full_Seaosn[[Name]:[WHIP]], 18,FALSE),Rooke_Full_Seaosn[WAR],0)</f>
        <v>800</v>
      </c>
      <c r="T648" s="5">
        <f>_xlfn.RANK.EQ(VLOOKUP($A648,Rooke_Full_Seaosn[[Name]:[WHIP]], 19, FALSE),Rooke_Full_Seaosn[WAR/162],0)</f>
        <v>722</v>
      </c>
      <c r="U648" s="5">
        <f>_xlfn.RANK.EQ(VLOOKUP($A648,Rooke_Full_Seaosn[[Name]:[WHIP]], 20, FALSE),Rooke_Full_Seaosn[WHIP],1)</f>
        <v>705</v>
      </c>
      <c r="V6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581.31041830182721</v>
      </c>
    </row>
    <row r="649" spans="1:22" x14ac:dyDescent="0.45">
      <c r="A649" s="11" t="s">
        <v>1000</v>
      </c>
      <c r="B649" s="11">
        <v>1948</v>
      </c>
      <c r="C649" s="11" t="str">
        <f>VLOOKUP(Table10[[#This Row],[Name]], Rooke_Full_Seaosn[[Name]:[Team]], 2, FALSE)</f>
        <v>BSN</v>
      </c>
      <c r="D649" s="11">
        <v>17</v>
      </c>
      <c r="E649" s="11">
        <v>17</v>
      </c>
      <c r="F649" s="12">
        <v>1</v>
      </c>
      <c r="G649" s="5">
        <f>_xlfn.RANK.EQ(VLOOKUP($A649,Rooke_Full_Seaosn[[Name]:[WHIP]], 6, FALSE),Rooke_Full_Seaosn[W],0)</f>
        <v>244</v>
      </c>
      <c r="H649" s="5">
        <f>_xlfn.RANK.EQ(VLOOKUP($A649,Rooke_Full_Seaosn[[Name]:[WHIP]], 7, FALSE),Rooke_Full_Seaosn[L],1)</f>
        <v>492</v>
      </c>
      <c r="I649" s="11">
        <f>_xlfn.RANK.EQ(VLOOKUP($A649,Rooke_Full_Seaosn[[Name]:[WHIP]], 8, FALSE),Rooke_Full_Seaosn[SV],0)</f>
        <v>94</v>
      </c>
      <c r="J649" s="11">
        <f>_xlfn.RANK.EQ(VLOOKUP($A649,Rooke_Full_Seaosn[[Name]:[WHIP]], 9, FALSE),Rooke_Full_Seaosn[IP],0)</f>
        <v>474</v>
      </c>
      <c r="K649" s="5">
        <f>_xlfn.RANK.EQ(VLOOKUP($A649,Rooke_Full_Seaosn[[Name]:[WHIP]], 10, FALSE),Rooke_Full_Seaosn[SO],0)</f>
        <v>824</v>
      </c>
      <c r="L649" s="5">
        <f>_xlfn.RANK.EQ(VLOOKUP($A649,Rooke_Full_Seaosn[[Name]:[WHIP]], 11, FALSE),Rooke_Full_Seaosn[K/9],0)</f>
        <v>1357</v>
      </c>
      <c r="M649" s="5">
        <f>_xlfn.RANK.EQ(VLOOKUP($A649,Rooke_Full_Seaosn[[Name]:[WHIP]], 12, FALSE),Rooke_Full_Seaosn[BB/9],1)</f>
        <v>1145</v>
      </c>
      <c r="N649" s="11">
        <f>_xlfn.RANK.EQ(VLOOKUP($A649,Rooke_Full_Seaosn[[Name]:[WHIP]], 13, FALSE),Rooke_Full_Seaosn[HR/9],1)</f>
        <v>435</v>
      </c>
      <c r="O649" s="5">
        <f>_xlfn.RANK.EQ(VLOOKUP($A649,Rooke_Full_Seaosn[[Name]:[WHIP]], 14, FALSE),Rooke_Full_Seaosn[AVG],1)</f>
        <v>212</v>
      </c>
      <c r="P649" s="11">
        <f>_xlfn.RANK.EQ(VLOOKUP($A649,Rooke_Full_Seaosn[[Name]:[WHIP]], 15, FALSE),Rooke_Full_Seaosn[BABIP],1)</f>
        <v>86</v>
      </c>
      <c r="Q649" s="5">
        <f>_xlfn.RANK.EQ(VLOOKUP($A649,Rooke_Full_Seaosn[[Name]:[WHIP]], 16, FALSE),Rooke_Full_Seaosn[ERA],1)</f>
        <v>329</v>
      </c>
      <c r="R649" s="11">
        <f>_xlfn.RANK.EQ(VLOOKUP($A649,Rooke_Full_Seaosn[[Name]:[WHIP]], 17, FALSE),Rooke_Full_Seaosn[FIP],1)</f>
        <v>730</v>
      </c>
      <c r="S649" s="5">
        <f>_xlfn.RANK.EQ(VLOOKUP($A649,Rooke_Full_Seaosn[[Name]:[WHIP]], 18,FALSE),Rooke_Full_Seaosn[WAR],0)</f>
        <v>731</v>
      </c>
      <c r="T649" s="5">
        <f>_xlfn.RANK.EQ(VLOOKUP($A649,Rooke_Full_Seaosn[[Name]:[WHIP]], 19, FALSE),Rooke_Full_Seaosn[WAR/162],0)</f>
        <v>1129</v>
      </c>
      <c r="U649" s="5">
        <f>_xlfn.RANK.EQ(VLOOKUP($A649,Rooke_Full_Seaosn[[Name]:[WHIP]], 20, FALSE),Rooke_Full_Seaosn[WHIP],1)</f>
        <v>503</v>
      </c>
      <c r="V6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581.88592693779515</v>
      </c>
    </row>
    <row r="650" spans="1:22" x14ac:dyDescent="0.45">
      <c r="A650" s="11" t="s">
        <v>1062</v>
      </c>
      <c r="B650" s="11">
        <v>1926</v>
      </c>
      <c r="C650" s="11" t="str">
        <f>VLOOKUP(Table10[[#This Row],[Name]], Rooke_Full_Seaosn[[Name]:[Team]], 2, FALSE)</f>
        <v>CLE</v>
      </c>
      <c r="D650" s="11">
        <v>12</v>
      </c>
      <c r="E650" s="11">
        <v>12</v>
      </c>
      <c r="F650" s="12">
        <v>1</v>
      </c>
      <c r="G650" s="5">
        <f>_xlfn.RANK.EQ(VLOOKUP($A650,Rooke_Full_Seaosn[[Name]:[WHIP]], 6, FALSE),Rooke_Full_Seaosn[W],0)</f>
        <v>49</v>
      </c>
      <c r="H650" s="5">
        <f>_xlfn.RANK.EQ(VLOOKUP($A650,Rooke_Full_Seaosn[[Name]:[WHIP]], 7, FALSE),Rooke_Full_Seaosn[L],1)</f>
        <v>1574</v>
      </c>
      <c r="I650" s="11">
        <f>_xlfn.RANK.EQ(VLOOKUP($A650,Rooke_Full_Seaosn[[Name]:[WHIP]], 8, FALSE),Rooke_Full_Seaosn[SV],0)</f>
        <v>225</v>
      </c>
      <c r="J650" s="11">
        <f>_xlfn.RANK.EQ(VLOOKUP($A650,Rooke_Full_Seaosn[[Name]:[WHIP]], 9, FALSE),Rooke_Full_Seaosn[IP],0)</f>
        <v>48</v>
      </c>
      <c r="K650" s="5">
        <f>_xlfn.RANK.EQ(VLOOKUP($A650,Rooke_Full_Seaosn[[Name]:[WHIP]], 10, FALSE),Rooke_Full_Seaosn[SO],0)</f>
        <v>966</v>
      </c>
      <c r="L650" s="5">
        <f>_xlfn.RANK.EQ(VLOOKUP($A650,Rooke_Full_Seaosn[[Name]:[WHIP]], 11, FALSE),Rooke_Full_Seaosn[K/9],0)</f>
        <v>1667</v>
      </c>
      <c r="M650" s="5">
        <f>_xlfn.RANK.EQ(VLOOKUP($A650,Rooke_Full_Seaosn[[Name]:[WHIP]], 12, FALSE),Rooke_Full_Seaosn[BB/9],1)</f>
        <v>755</v>
      </c>
      <c r="N650" s="11">
        <f>_xlfn.RANK.EQ(VLOOKUP($A650,Rooke_Full_Seaosn[[Name]:[WHIP]], 13, FALSE),Rooke_Full_Seaosn[HR/9],1)</f>
        <v>261</v>
      </c>
      <c r="O650" s="5">
        <f>_xlfn.RANK.EQ(VLOOKUP($A650,Rooke_Full_Seaosn[[Name]:[WHIP]], 14, FALSE),Rooke_Full_Seaosn[AVG],1)</f>
        <v>740</v>
      </c>
      <c r="P650" s="11">
        <f>_xlfn.RANK.EQ(VLOOKUP($A650,Rooke_Full_Seaosn[[Name]:[WHIP]], 15, FALSE),Rooke_Full_Seaosn[BABIP],1)</f>
        <v>353</v>
      </c>
      <c r="Q650" s="5">
        <f>_xlfn.RANK.EQ(VLOOKUP($A650,Rooke_Full_Seaosn[[Name]:[WHIP]], 16, FALSE),Rooke_Full_Seaosn[ERA],1)</f>
        <v>407</v>
      </c>
      <c r="R650" s="11">
        <f>_xlfn.RANK.EQ(VLOOKUP($A650,Rooke_Full_Seaosn[[Name]:[WHIP]], 17, FALSE),Rooke_Full_Seaosn[FIP],1)</f>
        <v>933</v>
      </c>
      <c r="S650" s="5">
        <f>_xlfn.RANK.EQ(VLOOKUP($A650,Rooke_Full_Seaosn[[Name]:[WHIP]], 18,FALSE),Rooke_Full_Seaosn[WAR],0)</f>
        <v>321</v>
      </c>
      <c r="T650" s="5">
        <f>_xlfn.RANK.EQ(VLOOKUP($A650,Rooke_Full_Seaosn[[Name]:[WHIP]], 19, FALSE),Rooke_Full_Seaosn[WAR/162],0)</f>
        <v>712</v>
      </c>
      <c r="U650" s="5">
        <f>_xlfn.RANK.EQ(VLOOKUP($A650,Rooke_Full_Seaosn[[Name]:[WHIP]], 20, FALSE),Rooke_Full_Seaosn[WHIP],1)</f>
        <v>697</v>
      </c>
      <c r="V6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582.51946490318971</v>
      </c>
    </row>
    <row r="651" spans="1:22" x14ac:dyDescent="0.45">
      <c r="A651" s="11" t="s">
        <v>648</v>
      </c>
      <c r="B651" s="11">
        <v>2002</v>
      </c>
      <c r="C651" s="11" t="str">
        <f>VLOOKUP(Table10[[#This Row],[Name]], Rooke_Full_Seaosn[[Name]:[Team]], 2, FALSE)</f>
        <v>SDP</v>
      </c>
      <c r="D651" s="11">
        <v>37</v>
      </c>
      <c r="E651" s="11">
        <v>19</v>
      </c>
      <c r="F651" s="12">
        <v>0.51351351351351349</v>
      </c>
      <c r="G651" s="5">
        <f>_xlfn.RANK.EQ(VLOOKUP($A651,Rooke_Full_Seaosn[[Name]:[WHIP]], 6, FALSE),Rooke_Full_Seaosn[W],0)</f>
        <v>735</v>
      </c>
      <c r="H651" s="5">
        <f>_xlfn.RANK.EQ(VLOOKUP($A651,Rooke_Full_Seaosn[[Name]:[WHIP]], 7, FALSE),Rooke_Full_Seaosn[L],1)</f>
        <v>885</v>
      </c>
      <c r="I651" s="11">
        <f>_xlfn.RANK.EQ(VLOOKUP($A651,Rooke_Full_Seaosn[[Name]:[WHIP]], 8, FALSE),Rooke_Full_Seaosn[SV],0)</f>
        <v>225</v>
      </c>
      <c r="J651" s="11">
        <f>_xlfn.RANK.EQ(VLOOKUP($A651,Rooke_Full_Seaosn[[Name]:[WHIP]], 9, FALSE),Rooke_Full_Seaosn[IP],0)</f>
        <v>889</v>
      </c>
      <c r="K651" s="5">
        <f>_xlfn.RANK.EQ(VLOOKUP($A651,Rooke_Full_Seaosn[[Name]:[WHIP]], 10, FALSE),Rooke_Full_Seaosn[SO],0)</f>
        <v>415</v>
      </c>
      <c r="L651" s="5">
        <f>_xlfn.RANK.EQ(VLOOKUP($A651,Rooke_Full_Seaosn[[Name]:[WHIP]], 11, FALSE),Rooke_Full_Seaosn[K/9],0)</f>
        <v>176</v>
      </c>
      <c r="M651" s="5">
        <f>_xlfn.RANK.EQ(VLOOKUP($A651,Rooke_Full_Seaosn[[Name]:[WHIP]], 12, FALSE),Rooke_Full_Seaosn[BB/9],1)</f>
        <v>637</v>
      </c>
      <c r="N651" s="11">
        <f>_xlfn.RANK.EQ(VLOOKUP($A651,Rooke_Full_Seaosn[[Name]:[WHIP]], 13, FALSE),Rooke_Full_Seaosn[HR/9],1)</f>
        <v>1057</v>
      </c>
      <c r="O651" s="5">
        <f>_xlfn.RANK.EQ(VLOOKUP($A651,Rooke_Full_Seaosn[[Name]:[WHIP]], 14, FALSE),Rooke_Full_Seaosn[AVG],1)</f>
        <v>1109</v>
      </c>
      <c r="P651" s="11">
        <f>_xlfn.RANK.EQ(VLOOKUP($A651,Rooke_Full_Seaosn[[Name]:[WHIP]], 15, FALSE),Rooke_Full_Seaosn[BABIP],1)</f>
        <v>1510</v>
      </c>
      <c r="Q651" s="5">
        <f>_xlfn.RANK.EQ(VLOOKUP($A651,Rooke_Full_Seaosn[[Name]:[WHIP]], 16, FALSE),Rooke_Full_Seaosn[ERA],1)</f>
        <v>1055</v>
      </c>
      <c r="R651" s="11">
        <f>_xlfn.RANK.EQ(VLOOKUP($A651,Rooke_Full_Seaosn[[Name]:[WHIP]], 17, FALSE),Rooke_Full_Seaosn[FIP],1)</f>
        <v>394</v>
      </c>
      <c r="S651" s="5">
        <f>_xlfn.RANK.EQ(VLOOKUP($A651,Rooke_Full_Seaosn[[Name]:[WHIP]], 18,FALSE),Rooke_Full_Seaosn[WAR],0)</f>
        <v>476</v>
      </c>
      <c r="T651" s="5">
        <f>_xlfn.RANK.EQ(VLOOKUP($A651,Rooke_Full_Seaosn[[Name]:[WHIP]], 19, FALSE),Rooke_Full_Seaosn[WAR/162],0)</f>
        <v>283</v>
      </c>
      <c r="U651" s="5">
        <f>_xlfn.RANK.EQ(VLOOKUP($A651,Rooke_Full_Seaosn[[Name]:[WHIP]], 20, FALSE),Rooke_Full_Seaosn[WHIP],1)</f>
        <v>954</v>
      </c>
      <c r="V6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583.18407679872996</v>
      </c>
    </row>
    <row r="652" spans="1:22" x14ac:dyDescent="0.45">
      <c r="A652" s="11" t="s">
        <v>1584</v>
      </c>
      <c r="B652" s="11">
        <v>2016</v>
      </c>
      <c r="C652" s="11" t="str">
        <f>VLOOKUP(Table10[[#This Row],[Name]], Rooke_Full_Seaosn[[Name]:[Team]], 2, FALSE)</f>
        <v>BAL</v>
      </c>
      <c r="D652" s="11">
        <v>22</v>
      </c>
      <c r="E652" s="11">
        <v>22</v>
      </c>
      <c r="F652" s="12">
        <v>1</v>
      </c>
      <c r="G652" s="5">
        <f>_xlfn.RANK.EQ(VLOOKUP($A652,Rooke_Full_Seaosn[[Name]:[WHIP]], 6, FALSE),Rooke_Full_Seaosn[W],0)</f>
        <v>503</v>
      </c>
      <c r="H652" s="5">
        <f>_xlfn.RANK.EQ(VLOOKUP($A652,Rooke_Full_Seaosn[[Name]:[WHIP]], 7, FALSE),Rooke_Full_Seaosn[L],1)</f>
        <v>492</v>
      </c>
      <c r="I652" s="11">
        <f>_xlfn.RANK.EQ(VLOOKUP($A652,Rooke_Full_Seaosn[[Name]:[WHIP]], 8, FALSE),Rooke_Full_Seaosn[SV],0)</f>
        <v>225</v>
      </c>
      <c r="J652" s="11">
        <f>_xlfn.RANK.EQ(VLOOKUP($A652,Rooke_Full_Seaosn[[Name]:[WHIP]], 9, FALSE),Rooke_Full_Seaosn[IP],0)</f>
        <v>1223</v>
      </c>
      <c r="K652" s="5">
        <f>_xlfn.RANK.EQ(VLOOKUP($A652,Rooke_Full_Seaosn[[Name]:[WHIP]], 10, FALSE),Rooke_Full_Seaosn[SO],0)</f>
        <v>619</v>
      </c>
      <c r="L652" s="5">
        <f>_xlfn.RANK.EQ(VLOOKUP($A652,Rooke_Full_Seaosn[[Name]:[WHIP]], 11, FALSE),Rooke_Full_Seaosn[K/9],0)</f>
        <v>107</v>
      </c>
      <c r="M652" s="5">
        <f>_xlfn.RANK.EQ(VLOOKUP($A652,Rooke_Full_Seaosn[[Name]:[WHIP]], 12, FALSE),Rooke_Full_Seaosn[BB/9],1)</f>
        <v>1086</v>
      </c>
      <c r="N652" s="11">
        <f>_xlfn.RANK.EQ(VLOOKUP($A652,Rooke_Full_Seaosn[[Name]:[WHIP]], 13, FALSE),Rooke_Full_Seaosn[HR/9],1)</f>
        <v>1615</v>
      </c>
      <c r="O652" s="5">
        <f>_xlfn.RANK.EQ(VLOOKUP($A652,Rooke_Full_Seaosn[[Name]:[WHIP]], 14, FALSE),Rooke_Full_Seaosn[AVG],1)</f>
        <v>295</v>
      </c>
      <c r="P652" s="11">
        <f>_xlfn.RANK.EQ(VLOOKUP($A652,Rooke_Full_Seaosn[[Name]:[WHIP]], 15, FALSE),Rooke_Full_Seaosn[BABIP],1)</f>
        <v>296</v>
      </c>
      <c r="Q652" s="5">
        <f>_xlfn.RANK.EQ(VLOOKUP($A652,Rooke_Full_Seaosn[[Name]:[WHIP]], 16, FALSE),Rooke_Full_Seaosn[ERA],1)</f>
        <v>1059</v>
      </c>
      <c r="R652" s="11">
        <f>_xlfn.RANK.EQ(VLOOKUP($A652,Rooke_Full_Seaosn[[Name]:[WHIP]], 17, FALSE),Rooke_Full_Seaosn[FIP],1)</f>
        <v>1466</v>
      </c>
      <c r="S652" s="5">
        <f>_xlfn.RANK.EQ(VLOOKUP($A652,Rooke_Full_Seaosn[[Name]:[WHIP]], 18,FALSE),Rooke_Full_Seaosn[WAR],0)</f>
        <v>1276</v>
      </c>
      <c r="T652" s="5">
        <f>_xlfn.RANK.EQ(VLOOKUP($A652,Rooke_Full_Seaosn[[Name]:[WHIP]], 19, FALSE),Rooke_Full_Seaosn[WAR/162],0)</f>
        <v>1222</v>
      </c>
      <c r="U652" s="5">
        <f>_xlfn.RANK.EQ(VLOOKUP($A652,Rooke_Full_Seaosn[[Name]:[WHIP]], 20, FALSE),Rooke_Full_Seaosn[WHIP],1)</f>
        <v>527</v>
      </c>
      <c r="V6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583.43003268903578</v>
      </c>
    </row>
    <row r="653" spans="1:22" x14ac:dyDescent="0.45">
      <c r="A653" s="11" t="s">
        <v>513</v>
      </c>
      <c r="B653" s="11">
        <v>1971</v>
      </c>
      <c r="C653" s="11" t="str">
        <f>VLOOKUP(Table10[[#This Row],[Name]], Rooke_Full_Seaosn[[Name]:[Team]], 2, FALSE)</f>
        <v>WAS</v>
      </c>
      <c r="D653" s="11">
        <v>10</v>
      </c>
      <c r="E653" s="11">
        <v>10</v>
      </c>
      <c r="F653" s="12">
        <v>1</v>
      </c>
      <c r="G653" s="5">
        <f>_xlfn.RANK.EQ(VLOOKUP($A653,Rooke_Full_Seaosn[[Name]:[WHIP]], 6, FALSE),Rooke_Full_Seaosn[W],0)</f>
        <v>889</v>
      </c>
      <c r="H653" s="5">
        <f>_xlfn.RANK.EQ(VLOOKUP($A653,Rooke_Full_Seaosn[[Name]:[WHIP]], 7, FALSE),Rooke_Full_Seaosn[L],1)</f>
        <v>1209</v>
      </c>
      <c r="I653" s="11">
        <f>_xlfn.RANK.EQ(VLOOKUP($A653,Rooke_Full_Seaosn[[Name]:[WHIP]], 8, FALSE),Rooke_Full_Seaosn[SV],0)</f>
        <v>225</v>
      </c>
      <c r="J653" s="11">
        <f>_xlfn.RANK.EQ(VLOOKUP($A653,Rooke_Full_Seaosn[[Name]:[WHIP]], 9, FALSE),Rooke_Full_Seaosn[IP],0)</f>
        <v>645</v>
      </c>
      <c r="K653" s="5">
        <f>_xlfn.RANK.EQ(VLOOKUP($A653,Rooke_Full_Seaosn[[Name]:[WHIP]], 10, FALSE),Rooke_Full_Seaosn[SO],0)</f>
        <v>423</v>
      </c>
      <c r="L653" s="5">
        <f>_xlfn.RANK.EQ(VLOOKUP($A653,Rooke_Full_Seaosn[[Name]:[WHIP]], 11, FALSE),Rooke_Full_Seaosn[K/9],0)</f>
        <v>525</v>
      </c>
      <c r="M653" s="5">
        <f>_xlfn.RANK.EQ(VLOOKUP($A653,Rooke_Full_Seaosn[[Name]:[WHIP]], 12, FALSE),Rooke_Full_Seaosn[BB/9],1)</f>
        <v>1114</v>
      </c>
      <c r="N653" s="11">
        <f>_xlfn.RANK.EQ(VLOOKUP($A653,Rooke_Full_Seaosn[[Name]:[WHIP]], 13, FALSE),Rooke_Full_Seaosn[HR/9],1)</f>
        <v>639</v>
      </c>
      <c r="O653" s="5">
        <f>_xlfn.RANK.EQ(VLOOKUP($A653,Rooke_Full_Seaosn[[Name]:[WHIP]], 14, FALSE),Rooke_Full_Seaosn[AVG],1)</f>
        <v>215</v>
      </c>
      <c r="P653" s="11">
        <f>_xlfn.RANK.EQ(VLOOKUP($A653,Rooke_Full_Seaosn[[Name]:[WHIP]], 15, FALSE),Rooke_Full_Seaosn[BABIP],1)</f>
        <v>315</v>
      </c>
      <c r="Q653" s="5">
        <f>_xlfn.RANK.EQ(VLOOKUP($A653,Rooke_Full_Seaosn[[Name]:[WHIP]], 16, FALSE),Rooke_Full_Seaosn[ERA],1)</f>
        <v>434</v>
      </c>
      <c r="R653" s="11">
        <f>_xlfn.RANK.EQ(VLOOKUP($A653,Rooke_Full_Seaosn[[Name]:[WHIP]], 17, FALSE),Rooke_Full_Seaosn[FIP],1)</f>
        <v>319</v>
      </c>
      <c r="S653" s="5">
        <f>_xlfn.RANK.EQ(VLOOKUP($A653,Rooke_Full_Seaosn[[Name]:[WHIP]], 18,FALSE),Rooke_Full_Seaosn[WAR],0)</f>
        <v>713</v>
      </c>
      <c r="T653" s="5">
        <f>_xlfn.RANK.EQ(VLOOKUP($A653,Rooke_Full_Seaosn[[Name]:[WHIP]], 19, FALSE),Rooke_Full_Seaosn[WAR/162],0)</f>
        <v>651</v>
      </c>
      <c r="U653" s="5">
        <f>_xlfn.RANK.EQ(VLOOKUP($A653,Rooke_Full_Seaosn[[Name]:[WHIP]], 20, FALSE),Rooke_Full_Seaosn[WHIP],1)</f>
        <v>412</v>
      </c>
      <c r="V6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585.62672130241674</v>
      </c>
    </row>
    <row r="654" spans="1:22" x14ac:dyDescent="0.45">
      <c r="A654" s="11" t="s">
        <v>1274</v>
      </c>
      <c r="B654" s="11">
        <v>1924</v>
      </c>
      <c r="C654" s="11" t="str">
        <f>VLOOKUP(Table10[[#This Row],[Name]], Rooke_Full_Seaosn[[Name]:[Team]], 2, FALSE)</f>
        <v>DET</v>
      </c>
      <c r="D654" s="11">
        <v>16</v>
      </c>
      <c r="E654" s="11">
        <v>16</v>
      </c>
      <c r="F654" s="12">
        <v>1</v>
      </c>
      <c r="G654" s="5">
        <f>_xlfn.RANK.EQ(VLOOKUP($A654,Rooke_Full_Seaosn[[Name]:[WHIP]], 6, FALSE),Rooke_Full_Seaosn[W],0)</f>
        <v>36</v>
      </c>
      <c r="H654" s="5">
        <f>_xlfn.RANK.EQ(VLOOKUP($A654,Rooke_Full_Seaosn[[Name]:[WHIP]], 7, FALSE),Rooke_Full_Seaosn[L],1)</f>
        <v>1209</v>
      </c>
      <c r="I654" s="11">
        <f>_xlfn.RANK.EQ(VLOOKUP($A654,Rooke_Full_Seaosn[[Name]:[WHIP]], 8, FALSE),Rooke_Full_Seaosn[SV],0)</f>
        <v>225</v>
      </c>
      <c r="J654" s="11">
        <f>_xlfn.RANK.EQ(VLOOKUP($A654,Rooke_Full_Seaosn[[Name]:[WHIP]], 9, FALSE),Rooke_Full_Seaosn[IP],0)</f>
        <v>58</v>
      </c>
      <c r="K654" s="5">
        <f>_xlfn.RANK.EQ(VLOOKUP($A654,Rooke_Full_Seaosn[[Name]:[WHIP]], 10, FALSE),Rooke_Full_Seaosn[SO],0)</f>
        <v>743</v>
      </c>
      <c r="L654" s="5">
        <f>_xlfn.RANK.EQ(VLOOKUP($A654,Rooke_Full_Seaosn[[Name]:[WHIP]], 11, FALSE),Rooke_Full_Seaosn[K/9],0)</f>
        <v>1615</v>
      </c>
      <c r="M654" s="5">
        <f>_xlfn.RANK.EQ(VLOOKUP($A654,Rooke_Full_Seaosn[[Name]:[WHIP]], 12, FALSE),Rooke_Full_Seaosn[BB/9],1)</f>
        <v>645</v>
      </c>
      <c r="N654" s="11">
        <f>_xlfn.RANK.EQ(VLOOKUP($A654,Rooke_Full_Seaosn[[Name]:[WHIP]], 13, FALSE),Rooke_Full_Seaosn[HR/9],1)</f>
        <v>140</v>
      </c>
      <c r="O654" s="5">
        <f>_xlfn.RANK.EQ(VLOOKUP($A654,Rooke_Full_Seaosn[[Name]:[WHIP]], 14, FALSE),Rooke_Full_Seaosn[AVG],1)</f>
        <v>1266</v>
      </c>
      <c r="P654" s="11">
        <f>_xlfn.RANK.EQ(VLOOKUP($A654,Rooke_Full_Seaosn[[Name]:[WHIP]], 15, FALSE),Rooke_Full_Seaosn[BABIP],1)</f>
        <v>1009</v>
      </c>
      <c r="Q654" s="5">
        <f>_xlfn.RANK.EQ(VLOOKUP($A654,Rooke_Full_Seaosn[[Name]:[WHIP]], 16, FALSE),Rooke_Full_Seaosn[ERA],1)</f>
        <v>675</v>
      </c>
      <c r="R654" s="11">
        <f>_xlfn.RANK.EQ(VLOOKUP($A654,Rooke_Full_Seaosn[[Name]:[WHIP]], 17, FALSE),Rooke_Full_Seaosn[FIP],1)</f>
        <v>830</v>
      </c>
      <c r="S654" s="5">
        <f>_xlfn.RANK.EQ(VLOOKUP($A654,Rooke_Full_Seaosn[[Name]:[WHIP]], 18,FALSE),Rooke_Full_Seaosn[WAR],0)</f>
        <v>244</v>
      </c>
      <c r="T654" s="5">
        <f>_xlfn.RANK.EQ(VLOOKUP($A654,Rooke_Full_Seaosn[[Name]:[WHIP]], 19, FALSE),Rooke_Full_Seaosn[WAR/162],0)</f>
        <v>646</v>
      </c>
      <c r="U654" s="5">
        <f>_xlfn.RANK.EQ(VLOOKUP($A654,Rooke_Full_Seaosn[[Name]:[WHIP]], 20, FALSE),Rooke_Full_Seaosn[WHIP],1)</f>
        <v>1056</v>
      </c>
      <c r="V6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586.20208631248772</v>
      </c>
    </row>
    <row r="655" spans="1:22" x14ac:dyDescent="0.45">
      <c r="A655" s="11" t="s">
        <v>1338</v>
      </c>
      <c r="B655" s="11">
        <v>1989</v>
      </c>
      <c r="C655" s="11" t="str">
        <f>VLOOKUP(Table10[[#This Row],[Name]], Rooke_Full_Seaosn[[Name]:[Team]], 2, FALSE)</f>
        <v>KCR</v>
      </c>
      <c r="D655" s="11">
        <v>9</v>
      </c>
      <c r="E655" s="11">
        <v>9</v>
      </c>
      <c r="F655" s="12">
        <v>1</v>
      </c>
      <c r="G655" s="5">
        <f>_xlfn.RANK.EQ(VLOOKUP($A655,Rooke_Full_Seaosn[[Name]:[WHIP]], 6, FALSE),Rooke_Full_Seaosn[W],0)</f>
        <v>610</v>
      </c>
      <c r="H655" s="5">
        <f>_xlfn.RANK.EQ(VLOOKUP($A655,Rooke_Full_Seaosn[[Name]:[WHIP]], 7, FALSE),Rooke_Full_Seaosn[L],1)</f>
        <v>885</v>
      </c>
      <c r="I655" s="11">
        <f>_xlfn.RANK.EQ(VLOOKUP($A655,Rooke_Full_Seaosn[[Name]:[WHIP]], 8, FALSE),Rooke_Full_Seaosn[SV],0)</f>
        <v>225</v>
      </c>
      <c r="J655" s="11">
        <f>_xlfn.RANK.EQ(VLOOKUP($A655,Rooke_Full_Seaosn[[Name]:[WHIP]], 9, FALSE),Rooke_Full_Seaosn[IP],0)</f>
        <v>900</v>
      </c>
      <c r="K655" s="5">
        <f>_xlfn.RANK.EQ(VLOOKUP($A655,Rooke_Full_Seaosn[[Name]:[WHIP]], 10, FALSE),Rooke_Full_Seaosn[SO],0)</f>
        <v>578</v>
      </c>
      <c r="L655" s="5">
        <f>_xlfn.RANK.EQ(VLOOKUP($A655,Rooke_Full_Seaosn[[Name]:[WHIP]], 11, FALSE),Rooke_Full_Seaosn[K/9],0)</f>
        <v>404</v>
      </c>
      <c r="M655" s="5">
        <f>_xlfn.RANK.EQ(VLOOKUP($A655,Rooke_Full_Seaosn[[Name]:[WHIP]], 12, FALSE),Rooke_Full_Seaosn[BB/9],1)</f>
        <v>1278</v>
      </c>
      <c r="N655" s="11">
        <f>_xlfn.RANK.EQ(VLOOKUP($A655,Rooke_Full_Seaosn[[Name]:[WHIP]], 13, FALSE),Rooke_Full_Seaosn[HR/9],1)</f>
        <v>442</v>
      </c>
      <c r="O655" s="5">
        <f>_xlfn.RANK.EQ(VLOOKUP($A655,Rooke_Full_Seaosn[[Name]:[WHIP]], 14, FALSE),Rooke_Full_Seaosn[AVG],1)</f>
        <v>280</v>
      </c>
      <c r="P655" s="11">
        <f>_xlfn.RANK.EQ(VLOOKUP($A655,Rooke_Full_Seaosn[[Name]:[WHIP]], 15, FALSE),Rooke_Full_Seaosn[BABIP],1)</f>
        <v>626</v>
      </c>
      <c r="Q655" s="5">
        <f>_xlfn.RANK.EQ(VLOOKUP($A655,Rooke_Full_Seaosn[[Name]:[WHIP]], 16, FALSE),Rooke_Full_Seaosn[ERA],1)</f>
        <v>754</v>
      </c>
      <c r="R655" s="11">
        <f>_xlfn.RANK.EQ(VLOOKUP($A655,Rooke_Full_Seaosn[[Name]:[WHIP]], 17, FALSE),Rooke_Full_Seaosn[FIP],1)</f>
        <v>246</v>
      </c>
      <c r="S655" s="5">
        <f>_xlfn.RANK.EQ(VLOOKUP($A655,Rooke_Full_Seaosn[[Name]:[WHIP]], 18,FALSE),Rooke_Full_Seaosn[WAR],0)</f>
        <v>612</v>
      </c>
      <c r="T655" s="5">
        <f>_xlfn.RANK.EQ(VLOOKUP($A655,Rooke_Full_Seaosn[[Name]:[WHIP]], 19, FALSE),Rooke_Full_Seaosn[WAR/162],0)</f>
        <v>386</v>
      </c>
      <c r="U655" s="5">
        <f>_xlfn.RANK.EQ(VLOOKUP($A655,Rooke_Full_Seaosn[[Name]:[WHIP]], 20, FALSE),Rooke_Full_Seaosn[WHIP],1)</f>
        <v>597</v>
      </c>
      <c r="V6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586.26714939343367</v>
      </c>
    </row>
    <row r="656" spans="1:22" x14ac:dyDescent="0.45">
      <c r="A656" s="11" t="s">
        <v>1341</v>
      </c>
      <c r="B656" s="11">
        <v>2003</v>
      </c>
      <c r="C656" s="11" t="str">
        <f>VLOOKUP(Table10[[#This Row],[Name]], Rooke_Full_Seaosn[[Name]:[Team]], 2, FALSE)</f>
        <v>ATL</v>
      </c>
      <c r="D656" s="11">
        <v>36</v>
      </c>
      <c r="E656" s="11">
        <v>26</v>
      </c>
      <c r="F656" s="12">
        <v>0.72222222222222221</v>
      </c>
      <c r="G656" s="5">
        <f>_xlfn.RANK.EQ(VLOOKUP($A656,Rooke_Full_Seaosn[[Name]:[WHIP]], 6, FALSE),Rooke_Full_Seaosn[W],0)</f>
        <v>174</v>
      </c>
      <c r="H656" s="5">
        <f>_xlfn.RANK.EQ(VLOOKUP($A656,Rooke_Full_Seaosn[[Name]:[WHIP]], 7, FALSE),Rooke_Full_Seaosn[L],1)</f>
        <v>298</v>
      </c>
      <c r="I656" s="11">
        <f>_xlfn.RANK.EQ(VLOOKUP($A656,Rooke_Full_Seaosn[[Name]:[WHIP]], 8, FALSE),Rooke_Full_Seaosn[SV],0)</f>
        <v>225</v>
      </c>
      <c r="J656" s="11">
        <f>_xlfn.RANK.EQ(VLOOKUP($A656,Rooke_Full_Seaosn[[Name]:[WHIP]], 9, FALSE),Rooke_Full_Seaosn[IP],0)</f>
        <v>250</v>
      </c>
      <c r="K656" s="5">
        <f>_xlfn.RANK.EQ(VLOOKUP($A656,Rooke_Full_Seaosn[[Name]:[WHIP]], 10, FALSE),Rooke_Full_Seaosn[SO],0)</f>
        <v>326</v>
      </c>
      <c r="L656" s="5">
        <f>_xlfn.RANK.EQ(VLOOKUP($A656,Rooke_Full_Seaosn[[Name]:[WHIP]], 11, FALSE),Rooke_Full_Seaosn[K/9],0)</f>
        <v>993</v>
      </c>
      <c r="M656" s="5">
        <f>_xlfn.RANK.EQ(VLOOKUP($A656,Rooke_Full_Seaosn[[Name]:[WHIP]], 12, FALSE),Rooke_Full_Seaosn[BB/9],1)</f>
        <v>980</v>
      </c>
      <c r="N656" s="11">
        <f>_xlfn.RANK.EQ(VLOOKUP($A656,Rooke_Full_Seaosn[[Name]:[WHIP]], 13, FALSE),Rooke_Full_Seaosn[HR/9],1)</f>
        <v>1087</v>
      </c>
      <c r="O656" s="5">
        <f>_xlfn.RANK.EQ(VLOOKUP($A656,Rooke_Full_Seaosn[[Name]:[WHIP]], 14, FALSE),Rooke_Full_Seaosn[AVG],1)</f>
        <v>828</v>
      </c>
      <c r="P656" s="11">
        <f>_xlfn.RANK.EQ(VLOOKUP($A656,Rooke_Full_Seaosn[[Name]:[WHIP]], 15, FALSE),Rooke_Full_Seaosn[BABIP],1)</f>
        <v>648</v>
      </c>
      <c r="Q656" s="5">
        <f>_xlfn.RANK.EQ(VLOOKUP($A656,Rooke_Full_Seaosn[[Name]:[WHIP]], 16, FALSE),Rooke_Full_Seaosn[ERA],1)</f>
        <v>760</v>
      </c>
      <c r="R656" s="11">
        <f>_xlfn.RANK.EQ(VLOOKUP($A656,Rooke_Full_Seaosn[[Name]:[WHIP]], 17, FALSE),Rooke_Full_Seaosn[FIP],1)</f>
        <v>1190</v>
      </c>
      <c r="S656" s="5">
        <f>_xlfn.RANK.EQ(VLOOKUP($A656,Rooke_Full_Seaosn[[Name]:[WHIP]], 18,FALSE),Rooke_Full_Seaosn[WAR],0)</f>
        <v>614</v>
      </c>
      <c r="T656" s="5">
        <f>_xlfn.RANK.EQ(VLOOKUP($A656,Rooke_Full_Seaosn[[Name]:[WHIP]], 19, FALSE),Rooke_Full_Seaosn[WAR/162],0)</f>
        <v>941</v>
      </c>
      <c r="U656" s="5">
        <f>_xlfn.RANK.EQ(VLOOKUP($A656,Rooke_Full_Seaosn[[Name]:[WHIP]], 20, FALSE),Rooke_Full_Seaosn[WHIP],1)</f>
        <v>833</v>
      </c>
      <c r="V6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588.49196310800403</v>
      </c>
    </row>
    <row r="657" spans="1:22" x14ac:dyDescent="0.45">
      <c r="A657" s="11" t="s">
        <v>707</v>
      </c>
      <c r="B657" s="11">
        <v>1998</v>
      </c>
      <c r="C657" s="11" t="str">
        <f>VLOOKUP(Table10[[#This Row],[Name]], Rooke_Full_Seaosn[[Name]:[Team]], 2, FALSE)</f>
        <v>NYM</v>
      </c>
      <c r="D657" s="11">
        <v>14</v>
      </c>
      <c r="E657" s="11">
        <v>14</v>
      </c>
      <c r="F657" s="12">
        <v>1</v>
      </c>
      <c r="G657" s="5">
        <f>_xlfn.RANK.EQ(VLOOKUP($A657,Rooke_Full_Seaosn[[Name]:[WHIP]], 6, FALSE),Rooke_Full_Seaosn[W],0)</f>
        <v>735</v>
      </c>
      <c r="H657" s="5">
        <f>_xlfn.RANK.EQ(VLOOKUP($A657,Rooke_Full_Seaosn[[Name]:[WHIP]], 7, FALSE),Rooke_Full_Seaosn[L],1)</f>
        <v>1060</v>
      </c>
      <c r="I657" s="11">
        <f>_xlfn.RANK.EQ(VLOOKUP($A657,Rooke_Full_Seaosn[[Name]:[WHIP]], 8, FALSE),Rooke_Full_Seaosn[SV],0)</f>
        <v>225</v>
      </c>
      <c r="J657" s="11">
        <f>_xlfn.RANK.EQ(VLOOKUP($A657,Rooke_Full_Seaosn[[Name]:[WHIP]], 9, FALSE),Rooke_Full_Seaosn[IP],0)</f>
        <v>320</v>
      </c>
      <c r="K657" s="5">
        <f>_xlfn.RANK.EQ(VLOOKUP($A657,Rooke_Full_Seaosn[[Name]:[WHIP]], 10, FALSE),Rooke_Full_Seaosn[SO],0)</f>
        <v>208</v>
      </c>
      <c r="L657" s="5">
        <f>_xlfn.RANK.EQ(VLOOKUP($A657,Rooke_Full_Seaosn[[Name]:[WHIP]], 11, FALSE),Rooke_Full_Seaosn[K/9],0)</f>
        <v>601</v>
      </c>
      <c r="M657" s="5">
        <f>_xlfn.RANK.EQ(VLOOKUP($A657,Rooke_Full_Seaosn[[Name]:[WHIP]], 12, FALSE),Rooke_Full_Seaosn[BB/9],1)</f>
        <v>466</v>
      </c>
      <c r="N657" s="11">
        <f>_xlfn.RANK.EQ(VLOOKUP($A657,Rooke_Full_Seaosn[[Name]:[WHIP]], 13, FALSE),Rooke_Full_Seaosn[HR/9],1)</f>
        <v>1212</v>
      </c>
      <c r="O657" s="5">
        <f>_xlfn.RANK.EQ(VLOOKUP($A657,Rooke_Full_Seaosn[[Name]:[WHIP]], 14, FALSE),Rooke_Full_Seaosn[AVG],1)</f>
        <v>654</v>
      </c>
      <c r="P657" s="11">
        <f>_xlfn.RANK.EQ(VLOOKUP($A657,Rooke_Full_Seaosn[[Name]:[WHIP]], 15, FALSE),Rooke_Full_Seaosn[BABIP],1)</f>
        <v>622</v>
      </c>
      <c r="Q657" s="5">
        <f>_xlfn.RANK.EQ(VLOOKUP($A657,Rooke_Full_Seaosn[[Name]:[WHIP]], 16, FALSE),Rooke_Full_Seaosn[ERA],1)</f>
        <v>724</v>
      </c>
      <c r="R657" s="11">
        <f>_xlfn.RANK.EQ(VLOOKUP($A657,Rooke_Full_Seaosn[[Name]:[WHIP]], 17, FALSE),Rooke_Full_Seaosn[FIP],1)</f>
        <v>1028</v>
      </c>
      <c r="S657" s="5">
        <f>_xlfn.RANK.EQ(VLOOKUP($A657,Rooke_Full_Seaosn[[Name]:[WHIP]], 18,FALSE),Rooke_Full_Seaosn[WAR],0)</f>
        <v>567</v>
      </c>
      <c r="T657" s="5">
        <f>_xlfn.RANK.EQ(VLOOKUP($A657,Rooke_Full_Seaosn[[Name]:[WHIP]], 19, FALSE),Rooke_Full_Seaosn[WAR/162],0)</f>
        <v>892</v>
      </c>
      <c r="U657" s="5">
        <f>_xlfn.RANK.EQ(VLOOKUP($A657,Rooke_Full_Seaosn[[Name]:[WHIP]], 20, FALSE),Rooke_Full_Seaosn[WHIP],1)</f>
        <v>460</v>
      </c>
      <c r="V6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588.69981420470697</v>
      </c>
    </row>
    <row r="658" spans="1:22" x14ac:dyDescent="0.45">
      <c r="A658" s="11" t="s">
        <v>1845</v>
      </c>
      <c r="B658" s="11">
        <v>2007</v>
      </c>
      <c r="C658" s="11" t="str">
        <f>VLOOKUP(Table10[[#This Row],[Name]], Rooke_Full_Seaosn[[Name]:[Team]], 2, FALSE)</f>
        <v>CIN</v>
      </c>
      <c r="D658" s="11">
        <v>20</v>
      </c>
      <c r="E658" s="11">
        <v>20</v>
      </c>
      <c r="F658" s="12">
        <v>1</v>
      </c>
      <c r="G658" s="5">
        <f>_xlfn.RANK.EQ(VLOOKUP($A658,Rooke_Full_Seaosn[[Name]:[WHIP]], 6, FALSE),Rooke_Full_Seaosn[W],0)</f>
        <v>1282</v>
      </c>
      <c r="H658" s="5">
        <f>_xlfn.RANK.EQ(VLOOKUP($A658,Rooke_Full_Seaosn[[Name]:[WHIP]], 7, FALSE),Rooke_Full_Seaosn[L],1)</f>
        <v>147</v>
      </c>
      <c r="I658" s="11">
        <f>_xlfn.RANK.EQ(VLOOKUP($A658,Rooke_Full_Seaosn[[Name]:[WHIP]], 8, FALSE),Rooke_Full_Seaosn[SV],0)</f>
        <v>225</v>
      </c>
      <c r="J658" s="11">
        <f>_xlfn.RANK.EQ(VLOOKUP($A658,Rooke_Full_Seaosn[[Name]:[WHIP]], 9, FALSE),Rooke_Full_Seaosn[IP],0)</f>
        <v>1477</v>
      </c>
      <c r="K658" s="5">
        <f>_xlfn.RANK.EQ(VLOOKUP($A658,Rooke_Full_Seaosn[[Name]:[WHIP]], 10, FALSE),Rooke_Full_Seaosn[SO],0)</f>
        <v>1540</v>
      </c>
      <c r="L658" s="5">
        <f>_xlfn.RANK.EQ(VLOOKUP($A658,Rooke_Full_Seaosn[[Name]:[WHIP]], 11, FALSE),Rooke_Full_Seaosn[K/9],0)</f>
        <v>1192</v>
      </c>
      <c r="M658" s="5">
        <f>_xlfn.RANK.EQ(VLOOKUP($A658,Rooke_Full_Seaosn[[Name]:[WHIP]], 12, FALSE),Rooke_Full_Seaosn[BB/9],1)</f>
        <v>11</v>
      </c>
      <c r="N658" s="11">
        <f>_xlfn.RANK.EQ(VLOOKUP($A658,Rooke_Full_Seaosn[[Name]:[WHIP]], 13, FALSE),Rooke_Full_Seaosn[HR/9],1)</f>
        <v>1320</v>
      </c>
      <c r="O658" s="5">
        <f>_xlfn.RANK.EQ(VLOOKUP($A658,Rooke_Full_Seaosn[[Name]:[WHIP]], 14, FALSE),Rooke_Full_Seaosn[AVG],1)</f>
        <v>1675</v>
      </c>
      <c r="P658" s="11">
        <f>_xlfn.RANK.EQ(VLOOKUP($A658,Rooke_Full_Seaosn[[Name]:[WHIP]], 15, FALSE),Rooke_Full_Seaosn[BABIP],1)</f>
        <v>1587</v>
      </c>
      <c r="Q658" s="5">
        <f>_xlfn.RANK.EQ(VLOOKUP($A658,Rooke_Full_Seaosn[[Name]:[WHIP]], 16, FALSE),Rooke_Full_Seaosn[ERA],1)</f>
        <v>1373</v>
      </c>
      <c r="R658" s="11">
        <f>_xlfn.RANK.EQ(VLOOKUP($A658,Rooke_Full_Seaosn[[Name]:[WHIP]], 17, FALSE),Rooke_Full_Seaosn[FIP],1)</f>
        <v>1125</v>
      </c>
      <c r="S658" s="5">
        <f>_xlfn.RANK.EQ(VLOOKUP($A658,Rooke_Full_Seaosn[[Name]:[WHIP]], 18,FALSE),Rooke_Full_Seaosn[WAR],0)</f>
        <v>999</v>
      </c>
      <c r="T658" s="5">
        <f>_xlfn.RANK.EQ(VLOOKUP($A658,Rooke_Full_Seaosn[[Name]:[WHIP]], 19, FALSE),Rooke_Full_Seaosn[WAR/162],0)</f>
        <v>475</v>
      </c>
      <c r="U658" s="5">
        <f>_xlfn.RANK.EQ(VLOOKUP($A658,Rooke_Full_Seaosn[[Name]:[WHIP]], 20, FALSE),Rooke_Full_Seaosn[WHIP],1)</f>
        <v>1222</v>
      </c>
      <c r="V6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589.57772555570796</v>
      </c>
    </row>
    <row r="659" spans="1:22" x14ac:dyDescent="0.45">
      <c r="A659" s="11" t="s">
        <v>684</v>
      </c>
      <c r="B659" s="11">
        <v>2021</v>
      </c>
      <c r="C659" s="11" t="str">
        <f>VLOOKUP(Table10[[#This Row],[Name]], Rooke_Full_Seaosn[[Name]:[Team]], 2, FALSE)</f>
        <v>CHC</v>
      </c>
      <c r="D659" s="11">
        <v>9</v>
      </c>
      <c r="E659" s="11">
        <v>9</v>
      </c>
      <c r="F659" s="12">
        <v>1</v>
      </c>
      <c r="G659" s="5">
        <f>_xlfn.RANK.EQ(VLOOKUP($A659,Rooke_Full_Seaosn[[Name]:[WHIP]], 6, FALSE),Rooke_Full_Seaosn[W],0)</f>
        <v>1054</v>
      </c>
      <c r="H659" s="5">
        <f>_xlfn.RANK.EQ(VLOOKUP($A659,Rooke_Full_Seaosn[[Name]:[WHIP]], 7, FALSE),Rooke_Full_Seaosn[L],1)</f>
        <v>1574</v>
      </c>
      <c r="I659" s="11">
        <f>_xlfn.RANK.EQ(VLOOKUP($A659,Rooke_Full_Seaosn[[Name]:[WHIP]], 8, FALSE),Rooke_Full_Seaosn[SV],0)</f>
        <v>225</v>
      </c>
      <c r="J659" s="11">
        <f>_xlfn.RANK.EQ(VLOOKUP($A659,Rooke_Full_Seaosn[[Name]:[WHIP]], 9, FALSE),Rooke_Full_Seaosn[IP],0)</f>
        <v>800</v>
      </c>
      <c r="K659" s="5">
        <f>_xlfn.RANK.EQ(VLOOKUP($A659,Rooke_Full_Seaosn[[Name]:[WHIP]], 10, FALSE),Rooke_Full_Seaosn[SO],0)</f>
        <v>279</v>
      </c>
      <c r="L659" s="5">
        <f>_xlfn.RANK.EQ(VLOOKUP($A659,Rooke_Full_Seaosn[[Name]:[WHIP]], 11, FALSE),Rooke_Full_Seaosn[K/9],0)</f>
        <v>106</v>
      </c>
      <c r="M659" s="5">
        <f>_xlfn.RANK.EQ(VLOOKUP($A659,Rooke_Full_Seaosn[[Name]:[WHIP]], 12, FALSE),Rooke_Full_Seaosn[BB/9],1)</f>
        <v>422</v>
      </c>
      <c r="N659" s="11">
        <f>_xlfn.RANK.EQ(VLOOKUP($A659,Rooke_Full_Seaosn[[Name]:[WHIP]], 13, FALSE),Rooke_Full_Seaosn[HR/9],1)</f>
        <v>1647</v>
      </c>
      <c r="O659" s="5">
        <f>_xlfn.RANK.EQ(VLOOKUP($A659,Rooke_Full_Seaosn[[Name]:[WHIP]], 14, FALSE),Rooke_Full_Seaosn[AVG],1)</f>
        <v>382</v>
      </c>
      <c r="P659" s="11">
        <f>_xlfn.RANK.EQ(VLOOKUP($A659,Rooke_Full_Seaosn[[Name]:[WHIP]], 15, FALSE),Rooke_Full_Seaosn[BABIP],1)</f>
        <v>381</v>
      </c>
      <c r="Q659" s="5">
        <f>_xlfn.RANK.EQ(VLOOKUP($A659,Rooke_Full_Seaosn[[Name]:[WHIP]], 16, FALSE),Rooke_Full_Seaosn[ERA],1)</f>
        <v>1337</v>
      </c>
      <c r="R659" s="11">
        <f>_xlfn.RANK.EQ(VLOOKUP($A659,Rooke_Full_Seaosn[[Name]:[WHIP]], 17, FALSE),Rooke_Full_Seaosn[FIP],1)</f>
        <v>1433</v>
      </c>
      <c r="S659" s="5">
        <f>_xlfn.RANK.EQ(VLOOKUP($A659,Rooke_Full_Seaosn[[Name]:[WHIP]], 18,FALSE),Rooke_Full_Seaosn[WAR],0)</f>
        <v>1342</v>
      </c>
      <c r="T659" s="5">
        <f>_xlfn.RANK.EQ(VLOOKUP($A659,Rooke_Full_Seaosn[[Name]:[WHIP]], 19, FALSE),Rooke_Full_Seaosn[WAR/162],0)</f>
        <v>1407</v>
      </c>
      <c r="U659" s="5">
        <f>_xlfn.RANK.EQ(VLOOKUP($A659,Rooke_Full_Seaosn[[Name]:[WHIP]], 20, FALSE),Rooke_Full_Seaosn[WHIP],1)</f>
        <v>256</v>
      </c>
      <c r="V6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590.00395206242445</v>
      </c>
    </row>
    <row r="660" spans="1:22" x14ac:dyDescent="0.45">
      <c r="A660" s="11" t="s">
        <v>1003</v>
      </c>
      <c r="B660" s="11">
        <v>1926</v>
      </c>
      <c r="C660" s="11" t="str">
        <f>VLOOKUP(Table10[[#This Row],[Name]], Rooke_Full_Seaosn[[Name]:[Team]], 2, FALSE)</f>
        <v>BSN</v>
      </c>
      <c r="D660" s="11">
        <v>33</v>
      </c>
      <c r="E660" s="11">
        <v>18</v>
      </c>
      <c r="F660" s="12">
        <v>0.54545454545454541</v>
      </c>
      <c r="G660" s="5">
        <f>_xlfn.RANK.EQ(VLOOKUP($A660,Rooke_Full_Seaosn[[Name]:[WHIP]], 6, FALSE),Rooke_Full_Seaosn[W],0)</f>
        <v>244</v>
      </c>
      <c r="H660" s="5">
        <f>_xlfn.RANK.EQ(VLOOKUP($A660,Rooke_Full_Seaosn[[Name]:[WHIP]], 7, FALSE),Rooke_Full_Seaosn[L],1)</f>
        <v>1209</v>
      </c>
      <c r="I660" s="11">
        <f>_xlfn.RANK.EQ(VLOOKUP($A660,Rooke_Full_Seaosn[[Name]:[WHIP]], 8, FALSE),Rooke_Full_Seaosn[SV],0)</f>
        <v>225</v>
      </c>
      <c r="J660" s="11">
        <f>_xlfn.RANK.EQ(VLOOKUP($A660,Rooke_Full_Seaosn[[Name]:[WHIP]], 9, FALSE),Rooke_Full_Seaosn[IP],0)</f>
        <v>211</v>
      </c>
      <c r="K660" s="5">
        <f>_xlfn.RANK.EQ(VLOOKUP($A660,Rooke_Full_Seaosn[[Name]:[WHIP]], 10, FALSE),Rooke_Full_Seaosn[SO],0)</f>
        <v>743</v>
      </c>
      <c r="L660" s="5">
        <f>_xlfn.RANK.EQ(VLOOKUP($A660,Rooke_Full_Seaosn[[Name]:[WHIP]], 11, FALSE),Rooke_Full_Seaosn[K/9],0)</f>
        <v>1518</v>
      </c>
      <c r="M660" s="5">
        <f>_xlfn.RANK.EQ(VLOOKUP($A660,Rooke_Full_Seaosn[[Name]:[WHIP]], 12, FALSE),Rooke_Full_Seaosn[BB/9],1)</f>
        <v>190</v>
      </c>
      <c r="N660" s="11">
        <f>_xlfn.RANK.EQ(VLOOKUP($A660,Rooke_Full_Seaosn[[Name]:[WHIP]], 13, FALSE),Rooke_Full_Seaosn[HR/9],1)</f>
        <v>125</v>
      </c>
      <c r="O660" s="5">
        <f>_xlfn.RANK.EQ(VLOOKUP($A660,Rooke_Full_Seaosn[[Name]:[WHIP]], 14, FALSE),Rooke_Full_Seaosn[AVG],1)</f>
        <v>1281</v>
      </c>
      <c r="P660" s="11">
        <f>_xlfn.RANK.EQ(VLOOKUP($A660,Rooke_Full_Seaosn[[Name]:[WHIP]], 15, FALSE),Rooke_Full_Seaosn[BABIP],1)</f>
        <v>1143</v>
      </c>
      <c r="Q660" s="5">
        <f>_xlfn.RANK.EQ(VLOOKUP($A660,Rooke_Full_Seaosn[[Name]:[WHIP]], 16, FALSE),Rooke_Full_Seaosn[ERA],1)</f>
        <v>333</v>
      </c>
      <c r="R660" s="11">
        <f>_xlfn.RANK.EQ(VLOOKUP($A660,Rooke_Full_Seaosn[[Name]:[WHIP]], 17, FALSE),Rooke_Full_Seaosn[FIP],1)</f>
        <v>373</v>
      </c>
      <c r="S660" s="5">
        <f>_xlfn.RANK.EQ(VLOOKUP($A660,Rooke_Full_Seaosn[[Name]:[WHIP]], 18,FALSE),Rooke_Full_Seaosn[WAR],0)</f>
        <v>345</v>
      </c>
      <c r="T660" s="5">
        <f>_xlfn.RANK.EQ(VLOOKUP($A660,Rooke_Full_Seaosn[[Name]:[WHIP]], 19, FALSE),Rooke_Full_Seaosn[WAR/162],0)</f>
        <v>720</v>
      </c>
      <c r="U660" s="5">
        <f>_xlfn.RANK.EQ(VLOOKUP($A660,Rooke_Full_Seaosn[[Name]:[WHIP]], 20, FALSE),Rooke_Full_Seaosn[WHIP],1)</f>
        <v>781</v>
      </c>
      <c r="V6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591.37454948992888</v>
      </c>
    </row>
    <row r="661" spans="1:22" x14ac:dyDescent="0.45">
      <c r="A661" s="11" t="s">
        <v>1501</v>
      </c>
      <c r="B661" s="11">
        <v>2007</v>
      </c>
      <c r="C661" s="11" t="str">
        <f>VLOOKUP(Table10[[#This Row],[Name]], Rooke_Full_Seaosn[[Name]:[Team]], 2, FALSE)</f>
        <v>ARI</v>
      </c>
      <c r="D661" s="11">
        <v>28</v>
      </c>
      <c r="E661" s="11">
        <v>20</v>
      </c>
      <c r="F661" s="12">
        <v>0.7142857142857143</v>
      </c>
      <c r="G661" s="5">
        <f>_xlfn.RANK.EQ(VLOOKUP($A661,Rooke_Full_Seaosn[[Name]:[WHIP]], 6, FALSE),Rooke_Full_Seaosn[W],0)</f>
        <v>503</v>
      </c>
      <c r="H661" s="5">
        <f>_xlfn.RANK.EQ(VLOOKUP($A661,Rooke_Full_Seaosn[[Name]:[WHIP]], 7, FALSE),Rooke_Full_Seaosn[L],1)</f>
        <v>1060</v>
      </c>
      <c r="I661" s="11">
        <f>_xlfn.RANK.EQ(VLOOKUP($A661,Rooke_Full_Seaosn[[Name]:[WHIP]], 8, FALSE),Rooke_Full_Seaosn[SV],0)</f>
        <v>225</v>
      </c>
      <c r="J661" s="11">
        <f>_xlfn.RANK.EQ(VLOOKUP($A661,Rooke_Full_Seaosn[[Name]:[WHIP]], 9, FALSE),Rooke_Full_Seaosn[IP],0)</f>
        <v>451</v>
      </c>
      <c r="K661" s="5">
        <f>_xlfn.RANK.EQ(VLOOKUP($A661,Rooke_Full_Seaosn[[Name]:[WHIP]], 10, FALSE),Rooke_Full_Seaosn[SO],0)</f>
        <v>287</v>
      </c>
      <c r="L661" s="5">
        <f>_xlfn.RANK.EQ(VLOOKUP($A661,Rooke_Full_Seaosn[[Name]:[WHIP]], 11, FALSE),Rooke_Full_Seaosn[K/9],0)</f>
        <v>549</v>
      </c>
      <c r="M661" s="5">
        <f>_xlfn.RANK.EQ(VLOOKUP($A661,Rooke_Full_Seaosn[[Name]:[WHIP]], 12, FALSE),Rooke_Full_Seaosn[BB/9],1)</f>
        <v>612</v>
      </c>
      <c r="N661" s="11">
        <f>_xlfn.RANK.EQ(VLOOKUP($A661,Rooke_Full_Seaosn[[Name]:[WHIP]], 13, FALSE),Rooke_Full_Seaosn[HR/9],1)</f>
        <v>1255</v>
      </c>
      <c r="O661" s="5">
        <f>_xlfn.RANK.EQ(VLOOKUP($A661,Rooke_Full_Seaosn[[Name]:[WHIP]], 14, FALSE),Rooke_Full_Seaosn[AVG],1)</f>
        <v>601</v>
      </c>
      <c r="P661" s="11">
        <f>_xlfn.RANK.EQ(VLOOKUP($A661,Rooke_Full_Seaosn[[Name]:[WHIP]], 15, FALSE),Rooke_Full_Seaosn[BABIP],1)</f>
        <v>590</v>
      </c>
      <c r="Q661" s="5">
        <f>_xlfn.RANK.EQ(VLOOKUP($A661,Rooke_Full_Seaosn[[Name]:[WHIP]], 16, FALSE),Rooke_Full_Seaosn[ERA],1)</f>
        <v>955</v>
      </c>
      <c r="R661" s="11">
        <f>_xlfn.RANK.EQ(VLOOKUP($A661,Rooke_Full_Seaosn[[Name]:[WHIP]], 17, FALSE),Rooke_Full_Seaosn[FIP],1)</f>
        <v>1265</v>
      </c>
      <c r="S661" s="5">
        <f>_xlfn.RANK.EQ(VLOOKUP($A661,Rooke_Full_Seaosn[[Name]:[WHIP]], 18,FALSE),Rooke_Full_Seaosn[WAR],0)</f>
        <v>482</v>
      </c>
      <c r="T661" s="5">
        <f>_xlfn.RANK.EQ(VLOOKUP($A661,Rooke_Full_Seaosn[[Name]:[WHIP]], 19, FALSE),Rooke_Full_Seaosn[WAR/162],0)</f>
        <v>747</v>
      </c>
      <c r="U661" s="5">
        <f>_xlfn.RANK.EQ(VLOOKUP($A661,Rooke_Full_Seaosn[[Name]:[WHIP]], 20, FALSE),Rooke_Full_Seaosn[WHIP],1)</f>
        <v>499</v>
      </c>
      <c r="V6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592.16475391270819</v>
      </c>
    </row>
    <row r="662" spans="1:22" x14ac:dyDescent="0.45">
      <c r="A662" s="11" t="s">
        <v>868</v>
      </c>
      <c r="B662" s="11">
        <v>1946</v>
      </c>
      <c r="C662" s="11" t="str">
        <f>VLOOKUP(Table10[[#This Row],[Name]], Rooke_Full_Seaosn[[Name]:[Team]], 2, FALSE)</f>
        <v>BRO</v>
      </c>
      <c r="D662" s="11">
        <v>11</v>
      </c>
      <c r="E662" s="11">
        <v>7</v>
      </c>
      <c r="F662" s="12">
        <v>0.63636363636363635</v>
      </c>
      <c r="G662" s="5">
        <f>_xlfn.RANK.EQ(VLOOKUP($A662,Rooke_Full_Seaosn[[Name]:[WHIP]], 6, FALSE),Rooke_Full_Seaosn[W],0)</f>
        <v>86</v>
      </c>
      <c r="H662" s="5">
        <f>_xlfn.RANK.EQ(VLOOKUP($A662,Rooke_Full_Seaosn[[Name]:[WHIP]], 7, FALSE),Rooke_Full_Seaosn[L],1)</f>
        <v>1442</v>
      </c>
      <c r="I662" s="11">
        <f>_xlfn.RANK.EQ(VLOOKUP($A662,Rooke_Full_Seaosn[[Name]:[WHIP]], 8, FALSE),Rooke_Full_Seaosn[SV],0)</f>
        <v>44</v>
      </c>
      <c r="J662" s="11">
        <f>_xlfn.RANK.EQ(VLOOKUP($A662,Rooke_Full_Seaosn[[Name]:[WHIP]], 9, FALSE),Rooke_Full_Seaosn[IP],0)</f>
        <v>84</v>
      </c>
      <c r="K662" s="5">
        <f>_xlfn.RANK.EQ(VLOOKUP($A662,Rooke_Full_Seaosn[[Name]:[WHIP]], 10, FALSE),Rooke_Full_Seaosn[SO],0)</f>
        <v>464</v>
      </c>
      <c r="L662" s="5">
        <f>_xlfn.RANK.EQ(VLOOKUP($A662,Rooke_Full_Seaosn[[Name]:[WHIP]], 11, FALSE),Rooke_Full_Seaosn[K/9],0)</f>
        <v>1426</v>
      </c>
      <c r="M662" s="5">
        <f>_xlfn.RANK.EQ(VLOOKUP($A662,Rooke_Full_Seaosn[[Name]:[WHIP]], 12, FALSE),Rooke_Full_Seaosn[BB/9],1)</f>
        <v>1378</v>
      </c>
      <c r="N662" s="11">
        <f>_xlfn.RANK.EQ(VLOOKUP($A662,Rooke_Full_Seaosn[[Name]:[WHIP]], 13, FALSE),Rooke_Full_Seaosn[HR/9],1)</f>
        <v>244</v>
      </c>
      <c r="O662" s="5">
        <f>_xlfn.RANK.EQ(VLOOKUP($A662,Rooke_Full_Seaosn[[Name]:[WHIP]], 14, FALSE),Rooke_Full_Seaosn[AVG],1)</f>
        <v>630</v>
      </c>
      <c r="P662" s="11">
        <f>_xlfn.RANK.EQ(VLOOKUP($A662,Rooke_Full_Seaosn[[Name]:[WHIP]], 15, FALSE),Rooke_Full_Seaosn[BABIP],1)</f>
        <v>481</v>
      </c>
      <c r="Q662" s="5">
        <f>_xlfn.RANK.EQ(VLOOKUP($A662,Rooke_Full_Seaosn[[Name]:[WHIP]], 16, FALSE),Rooke_Full_Seaosn[ERA],1)</f>
        <v>153</v>
      </c>
      <c r="R662" s="11">
        <f>_xlfn.RANK.EQ(VLOOKUP($A662,Rooke_Full_Seaosn[[Name]:[WHIP]], 17, FALSE),Rooke_Full_Seaosn[FIP],1)</f>
        <v>636</v>
      </c>
      <c r="S662" s="5">
        <f>_xlfn.RANK.EQ(VLOOKUP($A662,Rooke_Full_Seaosn[[Name]:[WHIP]], 18,FALSE),Rooke_Full_Seaosn[WAR],0)</f>
        <v>472</v>
      </c>
      <c r="T662" s="5">
        <f>_xlfn.RANK.EQ(VLOOKUP($A662,Rooke_Full_Seaosn[[Name]:[WHIP]], 19, FALSE),Rooke_Full_Seaosn[WAR/162],0)</f>
        <v>1065</v>
      </c>
      <c r="U662" s="5">
        <f>_xlfn.RANK.EQ(VLOOKUP($A662,Rooke_Full_Seaosn[[Name]:[WHIP]], 20, FALSE),Rooke_Full_Seaosn[WHIP],1)</f>
        <v>969</v>
      </c>
      <c r="V6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592.24278672802893</v>
      </c>
    </row>
    <row r="663" spans="1:22" x14ac:dyDescent="0.45">
      <c r="A663" s="11" t="s">
        <v>1263</v>
      </c>
      <c r="B663" s="11">
        <v>1954</v>
      </c>
      <c r="C663" s="11" t="str">
        <f>VLOOKUP(Table10[[#This Row],[Name]], Rooke_Full_Seaosn[[Name]:[Team]], 2, FALSE)</f>
        <v>CIN</v>
      </c>
      <c r="D663" s="11">
        <v>21</v>
      </c>
      <c r="E663" s="11">
        <v>16</v>
      </c>
      <c r="F663" s="12">
        <v>0.76190476190476186</v>
      </c>
      <c r="G663" s="5">
        <f>_xlfn.RANK.EQ(VLOOKUP($A663,Rooke_Full_Seaosn[[Name]:[WHIP]], 6, FALSE),Rooke_Full_Seaosn[W],0)</f>
        <v>174</v>
      </c>
      <c r="H663" s="5">
        <f>_xlfn.RANK.EQ(VLOOKUP($A663,Rooke_Full_Seaosn[[Name]:[WHIP]], 7, FALSE),Rooke_Full_Seaosn[L],1)</f>
        <v>1341</v>
      </c>
      <c r="I663" s="11">
        <f>_xlfn.RANK.EQ(VLOOKUP($A663,Rooke_Full_Seaosn[[Name]:[WHIP]], 8, FALSE),Rooke_Full_Seaosn[SV],0)</f>
        <v>225</v>
      </c>
      <c r="J663" s="11">
        <f>_xlfn.RANK.EQ(VLOOKUP($A663,Rooke_Full_Seaosn[[Name]:[WHIP]], 9, FALSE),Rooke_Full_Seaosn[IP],0)</f>
        <v>68</v>
      </c>
      <c r="K663" s="5">
        <f>_xlfn.RANK.EQ(VLOOKUP($A663,Rooke_Full_Seaosn[[Name]:[WHIP]], 10, FALSE),Rooke_Full_Seaosn[SO],0)</f>
        <v>388</v>
      </c>
      <c r="L663" s="5">
        <f>_xlfn.RANK.EQ(VLOOKUP($A663,Rooke_Full_Seaosn[[Name]:[WHIP]], 11, FALSE),Rooke_Full_Seaosn[K/9],0)</f>
        <v>1361</v>
      </c>
      <c r="M663" s="5">
        <f>_xlfn.RANK.EQ(VLOOKUP($A663,Rooke_Full_Seaosn[[Name]:[WHIP]], 12, FALSE),Rooke_Full_Seaosn[BB/9],1)</f>
        <v>849</v>
      </c>
      <c r="N663" s="11">
        <f>_xlfn.RANK.EQ(VLOOKUP($A663,Rooke_Full_Seaosn[[Name]:[WHIP]], 13, FALSE),Rooke_Full_Seaosn[HR/9],1)</f>
        <v>741</v>
      </c>
      <c r="O663" s="5">
        <f>_xlfn.RANK.EQ(VLOOKUP($A663,Rooke_Full_Seaosn[[Name]:[WHIP]], 14, FALSE),Rooke_Full_Seaosn[AVG],1)</f>
        <v>1348</v>
      </c>
      <c r="P663" s="11">
        <f>_xlfn.RANK.EQ(VLOOKUP($A663,Rooke_Full_Seaosn[[Name]:[WHIP]], 15, FALSE),Rooke_Full_Seaosn[BABIP],1)</f>
        <v>1114</v>
      </c>
      <c r="Q663" s="5">
        <f>_xlfn.RANK.EQ(VLOOKUP($A663,Rooke_Full_Seaosn[[Name]:[WHIP]], 16, FALSE),Rooke_Full_Seaosn[ERA],1)</f>
        <v>663</v>
      </c>
      <c r="R663" s="11">
        <f>_xlfn.RANK.EQ(VLOOKUP($A663,Rooke_Full_Seaosn[[Name]:[WHIP]], 17, FALSE),Rooke_Full_Seaosn[FIP],1)</f>
        <v>554</v>
      </c>
      <c r="S663" s="5">
        <f>_xlfn.RANK.EQ(VLOOKUP($A663,Rooke_Full_Seaosn[[Name]:[WHIP]], 18,FALSE),Rooke_Full_Seaosn[WAR],0)</f>
        <v>103</v>
      </c>
      <c r="T663" s="5">
        <f>_xlfn.RANK.EQ(VLOOKUP($A663,Rooke_Full_Seaosn[[Name]:[WHIP]], 19, FALSE),Rooke_Full_Seaosn[WAR/162],0)</f>
        <v>468</v>
      </c>
      <c r="U663" s="5">
        <f>_xlfn.RANK.EQ(VLOOKUP($A663,Rooke_Full_Seaosn[[Name]:[WHIP]], 20, FALSE),Rooke_Full_Seaosn[WHIP],1)</f>
        <v>1179</v>
      </c>
      <c r="V6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592.29434620339759</v>
      </c>
    </row>
    <row r="664" spans="1:22" x14ac:dyDescent="0.45">
      <c r="A664" s="11" t="s">
        <v>944</v>
      </c>
      <c r="B664" s="11">
        <v>1947</v>
      </c>
      <c r="C664" s="11" t="str">
        <f>VLOOKUP(Table10[[#This Row],[Name]], Rooke_Full_Seaosn[[Name]:[Team]], 2, FALSE)</f>
        <v>BRO</v>
      </c>
      <c r="D664" s="11">
        <v>11</v>
      </c>
      <c r="E664" s="11">
        <v>11</v>
      </c>
      <c r="F664" s="12">
        <v>1</v>
      </c>
      <c r="G664" s="5">
        <f>_xlfn.RANK.EQ(VLOOKUP($A664,Rooke_Full_Seaosn[[Name]:[WHIP]], 6, FALSE),Rooke_Full_Seaosn[W],0)</f>
        <v>320</v>
      </c>
      <c r="H664" s="5">
        <f>_xlfn.RANK.EQ(VLOOKUP($A664,Rooke_Full_Seaosn[[Name]:[WHIP]], 7, FALSE),Rooke_Full_Seaosn[L],1)</f>
        <v>492</v>
      </c>
      <c r="I664" s="11">
        <f>_xlfn.RANK.EQ(VLOOKUP($A664,Rooke_Full_Seaosn[[Name]:[WHIP]], 8, FALSE),Rooke_Full_Seaosn[SV],0)</f>
        <v>94</v>
      </c>
      <c r="J664" s="11">
        <f>_xlfn.RANK.EQ(VLOOKUP($A664,Rooke_Full_Seaosn[[Name]:[WHIP]], 9, FALSE),Rooke_Full_Seaosn[IP],0)</f>
        <v>380</v>
      </c>
      <c r="K664" s="5">
        <f>_xlfn.RANK.EQ(VLOOKUP($A664,Rooke_Full_Seaosn[[Name]:[WHIP]], 10, FALSE),Rooke_Full_Seaosn[SO],0)</f>
        <v>855</v>
      </c>
      <c r="L664" s="5">
        <f>_xlfn.RANK.EQ(VLOOKUP($A664,Rooke_Full_Seaosn[[Name]:[WHIP]], 11, FALSE),Rooke_Full_Seaosn[K/9],0)</f>
        <v>1489</v>
      </c>
      <c r="M664" s="5">
        <f>_xlfn.RANK.EQ(VLOOKUP($A664,Rooke_Full_Seaosn[[Name]:[WHIP]], 12, FALSE),Rooke_Full_Seaosn[BB/9],1)</f>
        <v>1430</v>
      </c>
      <c r="N664" s="11">
        <f>_xlfn.RANK.EQ(VLOOKUP($A664,Rooke_Full_Seaosn[[Name]:[WHIP]], 13, FALSE),Rooke_Full_Seaosn[HR/9],1)</f>
        <v>438</v>
      </c>
      <c r="O664" s="5">
        <f>_xlfn.RANK.EQ(VLOOKUP($A664,Rooke_Full_Seaosn[[Name]:[WHIP]], 14, FALSE),Rooke_Full_Seaosn[AVG],1)</f>
        <v>185</v>
      </c>
      <c r="P664" s="11">
        <f>_xlfn.RANK.EQ(VLOOKUP($A664,Rooke_Full_Seaosn[[Name]:[WHIP]], 15, FALSE),Rooke_Full_Seaosn[BABIP],1)</f>
        <v>62</v>
      </c>
      <c r="Q664" s="5">
        <f>_xlfn.RANK.EQ(VLOOKUP($A664,Rooke_Full_Seaosn[[Name]:[WHIP]], 16, FALSE),Rooke_Full_Seaosn[ERA],1)</f>
        <v>251</v>
      </c>
      <c r="R664" s="11">
        <f>_xlfn.RANK.EQ(VLOOKUP($A664,Rooke_Full_Seaosn[[Name]:[WHIP]], 17, FALSE),Rooke_Full_Seaosn[FIP],1)</f>
        <v>957</v>
      </c>
      <c r="S664" s="5">
        <f>_xlfn.RANK.EQ(VLOOKUP($A664,Rooke_Full_Seaosn[[Name]:[WHIP]], 18,FALSE),Rooke_Full_Seaosn[WAR],0)</f>
        <v>653</v>
      </c>
      <c r="T664" s="5">
        <f>_xlfn.RANK.EQ(VLOOKUP($A664,Rooke_Full_Seaosn[[Name]:[WHIP]], 19, FALSE),Rooke_Full_Seaosn[WAR/162],0)</f>
        <v>1061</v>
      </c>
      <c r="U664" s="5">
        <f>_xlfn.RANK.EQ(VLOOKUP($A664,Rooke_Full_Seaosn[[Name]:[WHIP]], 20, FALSE),Rooke_Full_Seaosn[WHIP],1)</f>
        <v>578</v>
      </c>
      <c r="V6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592.47684009222405</v>
      </c>
    </row>
    <row r="665" spans="1:22" x14ac:dyDescent="0.45">
      <c r="A665" s="11" t="s">
        <v>1625</v>
      </c>
      <c r="B665" s="11">
        <v>1985</v>
      </c>
      <c r="C665" s="11" t="str">
        <f>VLOOKUP(Table10[[#This Row],[Name]], Rooke_Full_Seaosn[[Name]:[Team]], 2, FALSE)</f>
        <v>CAL</v>
      </c>
      <c r="D665" s="11">
        <v>32</v>
      </c>
      <c r="E665" s="11">
        <v>31</v>
      </c>
      <c r="F665" s="12">
        <v>0.96875</v>
      </c>
      <c r="G665" s="5">
        <f>_xlfn.RANK.EQ(VLOOKUP($A665,Rooke_Full_Seaosn[[Name]:[WHIP]], 6, FALSE),Rooke_Full_Seaosn[W],0)</f>
        <v>174</v>
      </c>
      <c r="H665" s="5">
        <f>_xlfn.RANK.EQ(VLOOKUP($A665,Rooke_Full_Seaosn[[Name]:[WHIP]], 7, FALSE),Rooke_Full_Seaosn[L],1)</f>
        <v>1512</v>
      </c>
      <c r="I665" s="11">
        <f>_xlfn.RANK.EQ(VLOOKUP($A665,Rooke_Full_Seaosn[[Name]:[WHIP]], 8, FALSE),Rooke_Full_Seaosn[SV],0)</f>
        <v>225</v>
      </c>
      <c r="J665" s="11">
        <f>_xlfn.RANK.EQ(VLOOKUP($A665,Rooke_Full_Seaosn[[Name]:[WHIP]], 9, FALSE),Rooke_Full_Seaosn[IP],0)</f>
        <v>225</v>
      </c>
      <c r="K665" s="5">
        <f>_xlfn.RANK.EQ(VLOOKUP($A665,Rooke_Full_Seaosn[[Name]:[WHIP]], 10, FALSE),Rooke_Full_Seaosn[SO],0)</f>
        <v>313</v>
      </c>
      <c r="L665" s="5">
        <f>_xlfn.RANK.EQ(VLOOKUP($A665,Rooke_Full_Seaosn[[Name]:[WHIP]], 11, FALSE),Rooke_Full_Seaosn[K/9],0)</f>
        <v>1005</v>
      </c>
      <c r="M665" s="5">
        <f>_xlfn.RANK.EQ(VLOOKUP($A665,Rooke_Full_Seaosn[[Name]:[WHIP]], 12, FALSE),Rooke_Full_Seaosn[BB/9],1)</f>
        <v>627</v>
      </c>
      <c r="N665" s="11">
        <f>_xlfn.RANK.EQ(VLOOKUP($A665,Rooke_Full_Seaosn[[Name]:[WHIP]], 13, FALSE),Rooke_Full_Seaosn[HR/9],1)</f>
        <v>1160</v>
      </c>
      <c r="O665" s="5">
        <f>_xlfn.RANK.EQ(VLOOKUP($A665,Rooke_Full_Seaosn[[Name]:[WHIP]], 14, FALSE),Rooke_Full_Seaosn[AVG],1)</f>
        <v>764</v>
      </c>
      <c r="P665" s="11">
        <f>_xlfn.RANK.EQ(VLOOKUP($A665,Rooke_Full_Seaosn[[Name]:[WHIP]], 15, FALSE),Rooke_Full_Seaosn[BABIP],1)</f>
        <v>524</v>
      </c>
      <c r="Q665" s="5">
        <f>_xlfn.RANK.EQ(VLOOKUP($A665,Rooke_Full_Seaosn[[Name]:[WHIP]], 16, FALSE),Rooke_Full_Seaosn[ERA],1)</f>
        <v>1119</v>
      </c>
      <c r="R665" s="11">
        <f>_xlfn.RANK.EQ(VLOOKUP($A665,Rooke_Full_Seaosn[[Name]:[WHIP]], 17, FALSE),Rooke_Full_Seaosn[FIP],1)</f>
        <v>861</v>
      </c>
      <c r="S665" s="5">
        <f>_xlfn.RANK.EQ(VLOOKUP($A665,Rooke_Full_Seaosn[[Name]:[WHIP]], 18,FALSE),Rooke_Full_Seaosn[WAR],0)</f>
        <v>329</v>
      </c>
      <c r="T665" s="5">
        <f>_xlfn.RANK.EQ(VLOOKUP($A665,Rooke_Full_Seaosn[[Name]:[WHIP]], 19, FALSE),Rooke_Full_Seaosn[WAR/162],0)</f>
        <v>592</v>
      </c>
      <c r="U665" s="5">
        <f>_xlfn.RANK.EQ(VLOOKUP($A665,Rooke_Full_Seaosn[[Name]:[WHIP]], 20, FALSE),Rooke_Full_Seaosn[WHIP],1)</f>
        <v>618</v>
      </c>
      <c r="V6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592.58526795814953</v>
      </c>
    </row>
    <row r="666" spans="1:22" x14ac:dyDescent="0.45">
      <c r="A666" s="11" t="s">
        <v>1392</v>
      </c>
      <c r="B666" s="11">
        <v>1984</v>
      </c>
      <c r="C666" s="11" t="str">
        <f>VLOOKUP(Table10[[#This Row],[Name]], Rooke_Full_Seaosn[[Name]:[Team]], 2, FALSE)</f>
        <v>KCR</v>
      </c>
      <c r="D666" s="11">
        <v>13</v>
      </c>
      <c r="E666" s="11">
        <v>13</v>
      </c>
      <c r="F666" s="12">
        <v>1</v>
      </c>
      <c r="G666" s="5">
        <f>_xlfn.RANK.EQ(VLOOKUP($A666,Rooke_Full_Seaosn[[Name]:[WHIP]], 6, FALSE),Rooke_Full_Seaosn[W],0)</f>
        <v>735</v>
      </c>
      <c r="H666" s="5">
        <f>_xlfn.RANK.EQ(VLOOKUP($A666,Rooke_Full_Seaosn[[Name]:[WHIP]], 7, FALSE),Rooke_Full_Seaosn[L],1)</f>
        <v>1341</v>
      </c>
      <c r="I666" s="11">
        <f>_xlfn.RANK.EQ(VLOOKUP($A666,Rooke_Full_Seaosn[[Name]:[WHIP]], 8, FALSE),Rooke_Full_Seaosn[SV],0)</f>
        <v>225</v>
      </c>
      <c r="J666" s="11">
        <f>_xlfn.RANK.EQ(VLOOKUP($A666,Rooke_Full_Seaosn[[Name]:[WHIP]], 9, FALSE),Rooke_Full_Seaosn[IP],0)</f>
        <v>831</v>
      </c>
      <c r="K666" s="5">
        <f>_xlfn.RANK.EQ(VLOOKUP($A666,Rooke_Full_Seaosn[[Name]:[WHIP]], 10, FALSE),Rooke_Full_Seaosn[SO],0)</f>
        <v>1072</v>
      </c>
      <c r="L666" s="5">
        <f>_xlfn.RANK.EQ(VLOOKUP($A666,Rooke_Full_Seaosn[[Name]:[WHIP]], 11, FALSE),Rooke_Full_Seaosn[K/9],0)</f>
        <v>1224</v>
      </c>
      <c r="M666" s="5">
        <f>_xlfn.RANK.EQ(VLOOKUP($A666,Rooke_Full_Seaosn[[Name]:[WHIP]], 12, FALSE),Rooke_Full_Seaosn[BB/9],1)</f>
        <v>108</v>
      </c>
      <c r="N666" s="11">
        <f>_xlfn.RANK.EQ(VLOOKUP($A666,Rooke_Full_Seaosn[[Name]:[WHIP]], 13, FALSE),Rooke_Full_Seaosn[HR/9],1)</f>
        <v>732</v>
      </c>
      <c r="O666" s="5">
        <f>_xlfn.RANK.EQ(VLOOKUP($A666,Rooke_Full_Seaosn[[Name]:[WHIP]], 14, FALSE),Rooke_Full_Seaosn[AVG],1)</f>
        <v>729</v>
      </c>
      <c r="P666" s="11">
        <f>_xlfn.RANK.EQ(VLOOKUP($A666,Rooke_Full_Seaosn[[Name]:[WHIP]], 15, FALSE),Rooke_Full_Seaosn[BABIP],1)</f>
        <v>510</v>
      </c>
      <c r="Q666" s="5">
        <f>_xlfn.RANK.EQ(VLOOKUP($A666,Rooke_Full_Seaosn[[Name]:[WHIP]], 16, FALSE),Rooke_Full_Seaosn[ERA],1)</f>
        <v>821</v>
      </c>
      <c r="R666" s="11">
        <f>_xlfn.RANK.EQ(VLOOKUP($A666,Rooke_Full_Seaosn[[Name]:[WHIP]], 17, FALSE),Rooke_Full_Seaosn[FIP],1)</f>
        <v>399</v>
      </c>
      <c r="S666" s="5">
        <f>_xlfn.RANK.EQ(VLOOKUP($A666,Rooke_Full_Seaosn[[Name]:[WHIP]], 18,FALSE),Rooke_Full_Seaosn[WAR],0)</f>
        <v>550</v>
      </c>
      <c r="T666" s="5">
        <f>_xlfn.RANK.EQ(VLOOKUP($A666,Rooke_Full_Seaosn[[Name]:[WHIP]], 19, FALSE),Rooke_Full_Seaosn[WAR/162],0)</f>
        <v>417</v>
      </c>
      <c r="U666" s="5">
        <f>_xlfn.RANK.EQ(VLOOKUP($A666,Rooke_Full_Seaosn[[Name]:[WHIP]], 20, FALSE),Rooke_Full_Seaosn[WHIP],1)</f>
        <v>279</v>
      </c>
      <c r="V6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592.69187115696491</v>
      </c>
    </row>
    <row r="667" spans="1:22" x14ac:dyDescent="0.45">
      <c r="A667" s="11" t="s">
        <v>1381</v>
      </c>
      <c r="B667" s="11">
        <v>1944</v>
      </c>
      <c r="C667" s="11" t="str">
        <f>VLOOKUP(Table10[[#This Row],[Name]], Rooke_Full_Seaosn[[Name]:[Team]], 2, FALSE)</f>
        <v>BOS</v>
      </c>
      <c r="D667" s="11">
        <v>10</v>
      </c>
      <c r="E667" s="11">
        <v>10</v>
      </c>
      <c r="F667" s="12">
        <v>1</v>
      </c>
      <c r="G667" s="5">
        <f>_xlfn.RANK.EQ(VLOOKUP($A667,Rooke_Full_Seaosn[[Name]:[WHIP]], 6, FALSE),Rooke_Full_Seaosn[W],0)</f>
        <v>1465</v>
      </c>
      <c r="H667" s="5">
        <f>_xlfn.RANK.EQ(VLOOKUP($A667,Rooke_Full_Seaosn[[Name]:[WHIP]], 7, FALSE),Rooke_Full_Seaosn[L],1)</f>
        <v>298</v>
      </c>
      <c r="I667" s="11">
        <f>_xlfn.RANK.EQ(VLOOKUP($A667,Rooke_Full_Seaosn[[Name]:[WHIP]], 8, FALSE),Rooke_Full_Seaosn[SV],0)</f>
        <v>225</v>
      </c>
      <c r="J667" s="11">
        <f>_xlfn.RANK.EQ(VLOOKUP($A667,Rooke_Full_Seaosn[[Name]:[WHIP]], 9, FALSE),Rooke_Full_Seaosn[IP],0)</f>
        <v>1636</v>
      </c>
      <c r="K667" s="5">
        <f>_xlfn.RANK.EQ(VLOOKUP($A667,Rooke_Full_Seaosn[[Name]:[WHIP]], 10, FALSE),Rooke_Full_Seaosn[SO],0)</f>
        <v>1702</v>
      </c>
      <c r="L667" s="5">
        <f>_xlfn.RANK.EQ(VLOOKUP($A667,Rooke_Full_Seaosn[[Name]:[WHIP]], 11, FALSE),Rooke_Full_Seaosn[K/9],0)</f>
        <v>1687</v>
      </c>
      <c r="M667" s="5">
        <f>_xlfn.RANK.EQ(VLOOKUP($A667,Rooke_Full_Seaosn[[Name]:[WHIP]], 12, FALSE),Rooke_Full_Seaosn[BB/9],1)</f>
        <v>42</v>
      </c>
      <c r="N667" s="11">
        <f>_xlfn.RANK.EQ(VLOOKUP($A667,Rooke_Full_Seaosn[[Name]:[WHIP]], 13, FALSE),Rooke_Full_Seaosn[HR/9],1)</f>
        <v>198</v>
      </c>
      <c r="O667" s="5">
        <f>_xlfn.RANK.EQ(VLOOKUP($A667,Rooke_Full_Seaosn[[Name]:[WHIP]], 14, FALSE),Rooke_Full_Seaosn[AVG],1)</f>
        <v>957</v>
      </c>
      <c r="P667" s="11">
        <f>_xlfn.RANK.EQ(VLOOKUP($A667,Rooke_Full_Seaosn[[Name]:[WHIP]], 15, FALSE),Rooke_Full_Seaosn[BABIP],1)</f>
        <v>483</v>
      </c>
      <c r="Q667" s="5">
        <f>_xlfn.RANK.EQ(VLOOKUP($A667,Rooke_Full_Seaosn[[Name]:[WHIP]], 16, FALSE),Rooke_Full_Seaosn[ERA],1)</f>
        <v>805</v>
      </c>
      <c r="R667" s="11">
        <f>_xlfn.RANK.EQ(VLOOKUP($A667,Rooke_Full_Seaosn[[Name]:[WHIP]], 17, FALSE),Rooke_Full_Seaosn[FIP],1)</f>
        <v>211</v>
      </c>
      <c r="S667" s="5">
        <f>_xlfn.RANK.EQ(VLOOKUP($A667,Rooke_Full_Seaosn[[Name]:[WHIP]], 18,FALSE),Rooke_Full_Seaosn[WAR],0)</f>
        <v>1090</v>
      </c>
      <c r="T667" s="5">
        <f>_xlfn.RANK.EQ(VLOOKUP($A667,Rooke_Full_Seaosn[[Name]:[WHIP]], 19, FALSE),Rooke_Full_Seaosn[WAR/162],0)</f>
        <v>308</v>
      </c>
      <c r="U667" s="5">
        <f>_xlfn.RANK.EQ(VLOOKUP($A667,Rooke_Full_Seaosn[[Name]:[WHIP]], 20, FALSE),Rooke_Full_Seaosn[WHIP],1)</f>
        <v>395</v>
      </c>
      <c r="V6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593.01543124151965</v>
      </c>
    </row>
    <row r="668" spans="1:22" x14ac:dyDescent="0.45">
      <c r="A668" s="11" t="s">
        <v>1146</v>
      </c>
      <c r="B668" s="11">
        <v>1980</v>
      </c>
      <c r="C668" s="11" t="str">
        <f>VLOOKUP(Table10[[#This Row],[Name]], Rooke_Full_Seaosn[[Name]:[Team]], 2, FALSE)</f>
        <v>SDP</v>
      </c>
      <c r="D668" s="11">
        <v>7</v>
      </c>
      <c r="E668" s="11">
        <v>7</v>
      </c>
      <c r="F668" s="12">
        <v>1</v>
      </c>
      <c r="G668" s="5">
        <f>_xlfn.RANK.EQ(VLOOKUP($A668,Rooke_Full_Seaosn[[Name]:[WHIP]], 6, FALSE),Rooke_Full_Seaosn[W],0)</f>
        <v>1054</v>
      </c>
      <c r="H668" s="5">
        <f>_xlfn.RANK.EQ(VLOOKUP($A668,Rooke_Full_Seaosn[[Name]:[WHIP]], 7, FALSE),Rooke_Full_Seaosn[L],1)</f>
        <v>885</v>
      </c>
      <c r="I668" s="11">
        <f>_xlfn.RANK.EQ(VLOOKUP($A668,Rooke_Full_Seaosn[[Name]:[WHIP]], 8, FALSE),Rooke_Full_Seaosn[SV],0)</f>
        <v>225</v>
      </c>
      <c r="J668" s="11">
        <f>_xlfn.RANK.EQ(VLOOKUP($A668,Rooke_Full_Seaosn[[Name]:[WHIP]], 9, FALSE),Rooke_Full_Seaosn[IP],0)</f>
        <v>775</v>
      </c>
      <c r="K668" s="5">
        <f>_xlfn.RANK.EQ(VLOOKUP($A668,Rooke_Full_Seaosn[[Name]:[WHIP]], 10, FALSE),Rooke_Full_Seaosn[SO],0)</f>
        <v>966</v>
      </c>
      <c r="L668" s="5">
        <f>_xlfn.RANK.EQ(VLOOKUP($A668,Rooke_Full_Seaosn[[Name]:[WHIP]], 11, FALSE),Rooke_Full_Seaosn[K/9],0)</f>
        <v>1175</v>
      </c>
      <c r="M668" s="5">
        <f>_xlfn.RANK.EQ(VLOOKUP($A668,Rooke_Full_Seaosn[[Name]:[WHIP]], 12, FALSE),Rooke_Full_Seaosn[BB/9],1)</f>
        <v>184</v>
      </c>
      <c r="N668" s="11">
        <f>_xlfn.RANK.EQ(VLOOKUP($A668,Rooke_Full_Seaosn[[Name]:[WHIP]], 13, FALSE),Rooke_Full_Seaosn[HR/9],1)</f>
        <v>345</v>
      </c>
      <c r="O668" s="5">
        <f>_xlfn.RANK.EQ(VLOOKUP($A668,Rooke_Full_Seaosn[[Name]:[WHIP]], 14, FALSE),Rooke_Full_Seaosn[AVG],1)</f>
        <v>754</v>
      </c>
      <c r="P668" s="11">
        <f>_xlfn.RANK.EQ(VLOOKUP($A668,Rooke_Full_Seaosn[[Name]:[WHIP]], 15, FALSE),Rooke_Full_Seaosn[BABIP],1)</f>
        <v>734</v>
      </c>
      <c r="Q668" s="5">
        <f>_xlfn.RANK.EQ(VLOOKUP($A668,Rooke_Full_Seaosn[[Name]:[WHIP]], 16, FALSE),Rooke_Full_Seaosn[ERA],1)</f>
        <v>516</v>
      </c>
      <c r="R668" s="11">
        <f>_xlfn.RANK.EQ(VLOOKUP($A668,Rooke_Full_Seaosn[[Name]:[WHIP]], 17, FALSE),Rooke_Full_Seaosn[FIP],1)</f>
        <v>159</v>
      </c>
      <c r="S668" s="5">
        <f>_xlfn.RANK.EQ(VLOOKUP($A668,Rooke_Full_Seaosn[[Name]:[WHIP]], 18,FALSE),Rooke_Full_Seaosn[WAR],0)</f>
        <v>537</v>
      </c>
      <c r="T668" s="5">
        <f>_xlfn.RANK.EQ(VLOOKUP($A668,Rooke_Full_Seaosn[[Name]:[WHIP]], 19, FALSE),Rooke_Full_Seaosn[WAR/162],0)</f>
        <v>394</v>
      </c>
      <c r="U668" s="5">
        <f>_xlfn.RANK.EQ(VLOOKUP($A668,Rooke_Full_Seaosn[[Name]:[WHIP]], 20, FALSE),Rooke_Full_Seaosn[WHIP],1)</f>
        <v>336</v>
      </c>
      <c r="V6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593.12298314868792</v>
      </c>
    </row>
    <row r="669" spans="1:22" x14ac:dyDescent="0.45">
      <c r="A669" s="11" t="s">
        <v>940</v>
      </c>
      <c r="B669" s="11">
        <v>1945</v>
      </c>
      <c r="C669" s="11" t="str">
        <f>VLOOKUP(Table10[[#This Row],[Name]], Rooke_Full_Seaosn[[Name]:[Team]], 2, FALSE)</f>
        <v>PHI</v>
      </c>
      <c r="D669" s="11">
        <v>19</v>
      </c>
      <c r="E669" s="11">
        <v>19</v>
      </c>
      <c r="F669" s="12">
        <v>1</v>
      </c>
      <c r="G669" s="5">
        <f>_xlfn.RANK.EQ(VLOOKUP($A669,Rooke_Full_Seaosn[[Name]:[WHIP]], 6, FALSE),Rooke_Full_Seaosn[W],0)</f>
        <v>735</v>
      </c>
      <c r="H669" s="5">
        <f>_xlfn.RANK.EQ(VLOOKUP($A669,Rooke_Full_Seaosn[[Name]:[WHIP]], 7, FALSE),Rooke_Full_Seaosn[L],1)</f>
        <v>1341</v>
      </c>
      <c r="I669" s="11">
        <f>_xlfn.RANK.EQ(VLOOKUP($A669,Rooke_Full_Seaosn[[Name]:[WHIP]], 8, FALSE),Rooke_Full_Seaosn[SV],0)</f>
        <v>94</v>
      </c>
      <c r="J669" s="11">
        <f>_xlfn.RANK.EQ(VLOOKUP($A669,Rooke_Full_Seaosn[[Name]:[WHIP]], 9, FALSE),Rooke_Full_Seaosn[IP],0)</f>
        <v>664</v>
      </c>
      <c r="K669" s="5">
        <f>_xlfn.RANK.EQ(VLOOKUP($A669,Rooke_Full_Seaosn[[Name]:[WHIP]], 10, FALSE),Rooke_Full_Seaosn[SO],0)</f>
        <v>1376</v>
      </c>
      <c r="L669" s="5">
        <f>_xlfn.RANK.EQ(VLOOKUP($A669,Rooke_Full_Seaosn[[Name]:[WHIP]], 11, FALSE),Rooke_Full_Seaosn[K/9],0)</f>
        <v>1604</v>
      </c>
      <c r="M669" s="5">
        <f>_xlfn.RANK.EQ(VLOOKUP($A669,Rooke_Full_Seaosn[[Name]:[WHIP]], 12, FALSE),Rooke_Full_Seaosn[BB/9],1)</f>
        <v>99</v>
      </c>
      <c r="N669" s="11">
        <f>_xlfn.RANK.EQ(VLOOKUP($A669,Rooke_Full_Seaosn[[Name]:[WHIP]], 13, FALSE),Rooke_Full_Seaosn[HR/9],1)</f>
        <v>373</v>
      </c>
      <c r="O669" s="5">
        <f>_xlfn.RANK.EQ(VLOOKUP($A669,Rooke_Full_Seaosn[[Name]:[WHIP]], 14, FALSE),Rooke_Full_Seaosn[AVG],1)</f>
        <v>1012</v>
      </c>
      <c r="P669" s="11">
        <f>_xlfn.RANK.EQ(VLOOKUP($A669,Rooke_Full_Seaosn[[Name]:[WHIP]], 15, FALSE),Rooke_Full_Seaosn[BABIP],1)</f>
        <v>623</v>
      </c>
      <c r="Q669" s="5">
        <f>_xlfn.RANK.EQ(VLOOKUP($A669,Rooke_Full_Seaosn[[Name]:[WHIP]], 16, FALSE),Rooke_Full_Seaosn[ERA],1)</f>
        <v>246</v>
      </c>
      <c r="R669" s="11">
        <f>_xlfn.RANK.EQ(VLOOKUP($A669,Rooke_Full_Seaosn[[Name]:[WHIP]], 17, FALSE),Rooke_Full_Seaosn[FIP],1)</f>
        <v>309</v>
      </c>
      <c r="S669" s="5">
        <f>_xlfn.RANK.EQ(VLOOKUP($A669,Rooke_Full_Seaosn[[Name]:[WHIP]], 18,FALSE),Rooke_Full_Seaosn[WAR],0)</f>
        <v>525</v>
      </c>
      <c r="T669" s="5">
        <f>_xlfn.RANK.EQ(VLOOKUP($A669,Rooke_Full_Seaosn[[Name]:[WHIP]], 19, FALSE),Rooke_Full_Seaosn[WAR/162],0)</f>
        <v>483</v>
      </c>
      <c r="U669" s="5">
        <f>_xlfn.RANK.EQ(VLOOKUP($A669,Rooke_Full_Seaosn[[Name]:[WHIP]], 20, FALSE),Rooke_Full_Seaosn[WHIP],1)</f>
        <v>401</v>
      </c>
      <c r="V6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593.81895116711405</v>
      </c>
    </row>
    <row r="670" spans="1:22" x14ac:dyDescent="0.45">
      <c r="A670" s="11" t="s">
        <v>354</v>
      </c>
      <c r="B670" s="11">
        <v>1928</v>
      </c>
      <c r="C670" s="11" t="str">
        <f>VLOOKUP(Table10[[#This Row],[Name]], Rooke_Full_Seaosn[[Name]:[Team]], 2, FALSE)</f>
        <v>PHA</v>
      </c>
      <c r="D670" s="11">
        <v>34</v>
      </c>
      <c r="E670" s="11">
        <v>25</v>
      </c>
      <c r="F670" s="12">
        <v>0.73529411764705888</v>
      </c>
      <c r="G670" s="5">
        <f>_xlfn.RANK.EQ(VLOOKUP($A670,Rooke_Full_Seaosn[[Name]:[WHIP]], 6, FALSE),Rooke_Full_Seaosn[W],0)</f>
        <v>610</v>
      </c>
      <c r="H670" s="5">
        <f>_xlfn.RANK.EQ(VLOOKUP($A670,Rooke_Full_Seaosn[[Name]:[WHIP]], 7, FALSE),Rooke_Full_Seaosn[L],1)</f>
        <v>885</v>
      </c>
      <c r="I670" s="11">
        <f>_xlfn.RANK.EQ(VLOOKUP($A670,Rooke_Full_Seaosn[[Name]:[WHIP]], 8, FALSE),Rooke_Full_Seaosn[SV],0)</f>
        <v>94</v>
      </c>
      <c r="J670" s="11">
        <f>_xlfn.RANK.EQ(VLOOKUP($A670,Rooke_Full_Seaosn[[Name]:[WHIP]], 9, FALSE),Rooke_Full_Seaosn[IP],0)</f>
        <v>405</v>
      </c>
      <c r="K670" s="5">
        <f>_xlfn.RANK.EQ(VLOOKUP($A670,Rooke_Full_Seaosn[[Name]:[WHIP]], 10, FALSE),Rooke_Full_Seaosn[SO],0)</f>
        <v>208</v>
      </c>
      <c r="L670" s="5">
        <f>_xlfn.RANK.EQ(VLOOKUP($A670,Rooke_Full_Seaosn[[Name]:[WHIP]], 11, FALSE),Rooke_Full_Seaosn[K/9],0)</f>
        <v>475</v>
      </c>
      <c r="M670" s="5">
        <f>_xlfn.RANK.EQ(VLOOKUP($A670,Rooke_Full_Seaosn[[Name]:[WHIP]], 12, FALSE),Rooke_Full_Seaosn[BB/9],1)</f>
        <v>1646</v>
      </c>
      <c r="N670" s="11">
        <f>_xlfn.RANK.EQ(VLOOKUP($A670,Rooke_Full_Seaosn[[Name]:[WHIP]], 13, FALSE),Rooke_Full_Seaosn[HR/9],1)</f>
        <v>235</v>
      </c>
      <c r="O670" s="5">
        <f>_xlfn.RANK.EQ(VLOOKUP($A670,Rooke_Full_Seaosn[[Name]:[WHIP]], 14, FALSE),Rooke_Full_Seaosn[AVG],1)</f>
        <v>267</v>
      </c>
      <c r="P670" s="11">
        <f>_xlfn.RANK.EQ(VLOOKUP($A670,Rooke_Full_Seaosn[[Name]:[WHIP]], 15, FALSE),Rooke_Full_Seaosn[BABIP],1)</f>
        <v>542</v>
      </c>
      <c r="Q670" s="5">
        <f>_xlfn.RANK.EQ(VLOOKUP($A670,Rooke_Full_Seaosn[[Name]:[WHIP]], 16, FALSE),Rooke_Full_Seaosn[ERA],1)</f>
        <v>649</v>
      </c>
      <c r="R670" s="11">
        <f>_xlfn.RANK.EQ(VLOOKUP($A670,Rooke_Full_Seaosn[[Name]:[WHIP]], 17, FALSE),Rooke_Full_Seaosn[FIP],1)</f>
        <v>686</v>
      </c>
      <c r="S670" s="5">
        <f>_xlfn.RANK.EQ(VLOOKUP($A670,Rooke_Full_Seaosn[[Name]:[WHIP]], 18,FALSE),Rooke_Full_Seaosn[WAR],0)</f>
        <v>438</v>
      </c>
      <c r="T670" s="5">
        <f>_xlfn.RANK.EQ(VLOOKUP($A670,Rooke_Full_Seaosn[[Name]:[WHIP]], 19, FALSE),Rooke_Full_Seaosn[WAR/162],0)</f>
        <v>645</v>
      </c>
      <c r="U670" s="5">
        <f>_xlfn.RANK.EQ(VLOOKUP($A670,Rooke_Full_Seaosn[[Name]:[WHIP]], 20, FALSE),Rooke_Full_Seaosn[WHIP],1)</f>
        <v>1303</v>
      </c>
      <c r="V6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595.4145017826396</v>
      </c>
    </row>
    <row r="671" spans="1:22" x14ac:dyDescent="0.45">
      <c r="A671" s="11" t="s">
        <v>1397</v>
      </c>
      <c r="B671" s="11">
        <v>2009</v>
      </c>
      <c r="C671" s="11" t="str">
        <f>VLOOKUP(Table10[[#This Row],[Name]], Rooke_Full_Seaosn[[Name]:[Team]], 2, FALSE)</f>
        <v>TEX</v>
      </c>
      <c r="D671" s="11">
        <v>30</v>
      </c>
      <c r="E671" s="11">
        <v>30</v>
      </c>
      <c r="F671" s="12">
        <v>1</v>
      </c>
      <c r="G671" s="5">
        <f>_xlfn.RANK.EQ(VLOOKUP($A671,Rooke_Full_Seaosn[[Name]:[WHIP]], 6, FALSE),Rooke_Full_Seaosn[W],0)</f>
        <v>401</v>
      </c>
      <c r="H671" s="5">
        <f>_xlfn.RANK.EQ(VLOOKUP($A671,Rooke_Full_Seaosn[[Name]:[WHIP]], 7, FALSE),Rooke_Full_Seaosn[L],1)</f>
        <v>695</v>
      </c>
      <c r="I671" s="11">
        <f>_xlfn.RANK.EQ(VLOOKUP($A671,Rooke_Full_Seaosn[[Name]:[WHIP]], 8, FALSE),Rooke_Full_Seaosn[SV],0)</f>
        <v>225</v>
      </c>
      <c r="J671" s="11">
        <f>_xlfn.RANK.EQ(VLOOKUP($A671,Rooke_Full_Seaosn[[Name]:[WHIP]], 9, FALSE),Rooke_Full_Seaosn[IP],0)</f>
        <v>747</v>
      </c>
      <c r="K671" s="5">
        <f>_xlfn.RANK.EQ(VLOOKUP($A671,Rooke_Full_Seaosn[[Name]:[WHIP]], 10, FALSE),Rooke_Full_Seaosn[SO],0)</f>
        <v>765</v>
      </c>
      <c r="L671" s="5">
        <f>_xlfn.RANK.EQ(VLOOKUP($A671,Rooke_Full_Seaosn[[Name]:[WHIP]], 11, FALSE),Rooke_Full_Seaosn[K/9],0)</f>
        <v>931</v>
      </c>
      <c r="M671" s="5">
        <f>_xlfn.RANK.EQ(VLOOKUP($A671,Rooke_Full_Seaosn[[Name]:[WHIP]], 12, FALSE),Rooke_Full_Seaosn[BB/9],1)</f>
        <v>384</v>
      </c>
      <c r="N671" s="11">
        <f>_xlfn.RANK.EQ(VLOOKUP($A671,Rooke_Full_Seaosn[[Name]:[WHIP]], 13, FALSE),Rooke_Full_Seaosn[HR/9],1)</f>
        <v>1091</v>
      </c>
      <c r="O671" s="5">
        <f>_xlfn.RANK.EQ(VLOOKUP($A671,Rooke_Full_Seaosn[[Name]:[WHIP]], 14, FALSE),Rooke_Full_Seaosn[AVG],1)</f>
        <v>815</v>
      </c>
      <c r="P671" s="11">
        <f>_xlfn.RANK.EQ(VLOOKUP($A671,Rooke_Full_Seaosn[[Name]:[WHIP]], 15, FALSE),Rooke_Full_Seaosn[BABIP],1)</f>
        <v>661</v>
      </c>
      <c r="Q671" s="5">
        <f>_xlfn.RANK.EQ(VLOOKUP($A671,Rooke_Full_Seaosn[[Name]:[WHIP]], 16, FALSE),Rooke_Full_Seaosn[ERA],1)</f>
        <v>826</v>
      </c>
      <c r="R671" s="11">
        <f>_xlfn.RANK.EQ(VLOOKUP($A671,Rooke_Full_Seaosn[[Name]:[WHIP]], 17, FALSE),Rooke_Full_Seaosn[FIP],1)</f>
        <v>973</v>
      </c>
      <c r="S671" s="5">
        <f>_xlfn.RANK.EQ(VLOOKUP($A671,Rooke_Full_Seaosn[[Name]:[WHIP]], 18,FALSE),Rooke_Full_Seaosn[WAR],0)</f>
        <v>504</v>
      </c>
      <c r="T671" s="5">
        <f>_xlfn.RANK.EQ(VLOOKUP($A671,Rooke_Full_Seaosn[[Name]:[WHIP]], 19, FALSE),Rooke_Full_Seaosn[WAR/162],0)</f>
        <v>407</v>
      </c>
      <c r="U671" s="5">
        <f>_xlfn.RANK.EQ(VLOOKUP($A671,Rooke_Full_Seaosn[[Name]:[WHIP]], 20, FALSE),Rooke_Full_Seaosn[WHIP],1)</f>
        <v>542</v>
      </c>
      <c r="V6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596.51770813473468</v>
      </c>
    </row>
    <row r="672" spans="1:22" x14ac:dyDescent="0.45">
      <c r="A672" s="11" t="s">
        <v>699</v>
      </c>
      <c r="B672" s="11">
        <v>2008</v>
      </c>
      <c r="C672" s="11" t="str">
        <f>VLOOKUP(Table10[[#This Row],[Name]], Rooke_Full_Seaosn[[Name]:[Team]], 2, FALSE)</f>
        <v>BOS</v>
      </c>
      <c r="D672" s="11">
        <v>29</v>
      </c>
      <c r="E672" s="11">
        <v>29</v>
      </c>
      <c r="F672" s="12">
        <v>1</v>
      </c>
      <c r="G672" s="5">
        <f>_xlfn.RANK.EQ(VLOOKUP($A672,Rooke_Full_Seaosn[[Name]:[WHIP]], 6, FALSE),Rooke_Full_Seaosn[W],0)</f>
        <v>1054</v>
      </c>
      <c r="H672" s="5">
        <f>_xlfn.RANK.EQ(VLOOKUP($A672,Rooke_Full_Seaosn[[Name]:[WHIP]], 7, FALSE),Rooke_Full_Seaosn[L],1)</f>
        <v>147</v>
      </c>
      <c r="I672" s="11">
        <f>_xlfn.RANK.EQ(VLOOKUP($A672,Rooke_Full_Seaosn[[Name]:[WHIP]], 8, FALSE),Rooke_Full_Seaosn[SV],0)</f>
        <v>225</v>
      </c>
      <c r="J672" s="11">
        <f>_xlfn.RANK.EQ(VLOOKUP($A672,Rooke_Full_Seaosn[[Name]:[WHIP]], 9, FALSE),Rooke_Full_Seaosn[IP],0)</f>
        <v>1517</v>
      </c>
      <c r="K672" s="5">
        <f>_xlfn.RANK.EQ(VLOOKUP($A672,Rooke_Full_Seaosn[[Name]:[WHIP]], 10, FALSE),Rooke_Full_Seaosn[SO],0)</f>
        <v>1278</v>
      </c>
      <c r="L672" s="5">
        <f>_xlfn.RANK.EQ(VLOOKUP($A672,Rooke_Full_Seaosn[[Name]:[WHIP]], 11, FALSE),Rooke_Full_Seaosn[K/9],0)</f>
        <v>510</v>
      </c>
      <c r="M672" s="5">
        <f>_xlfn.RANK.EQ(VLOOKUP($A672,Rooke_Full_Seaosn[[Name]:[WHIP]], 12, FALSE),Rooke_Full_Seaosn[BB/9],1)</f>
        <v>1439</v>
      </c>
      <c r="N672" s="11">
        <f>_xlfn.RANK.EQ(VLOOKUP($A672,Rooke_Full_Seaosn[[Name]:[WHIP]], 13, FALSE),Rooke_Full_Seaosn[HR/9],1)</f>
        <v>1375</v>
      </c>
      <c r="O672" s="5">
        <f>_xlfn.RANK.EQ(VLOOKUP($A672,Rooke_Full_Seaosn[[Name]:[WHIP]], 14, FALSE),Rooke_Full_Seaosn[AVG],1)</f>
        <v>69</v>
      </c>
      <c r="P672" s="11">
        <f>_xlfn.RANK.EQ(VLOOKUP($A672,Rooke_Full_Seaosn[[Name]:[WHIP]], 15, FALSE),Rooke_Full_Seaosn[BABIP],1)</f>
        <v>22</v>
      </c>
      <c r="Q672" s="5">
        <f>_xlfn.RANK.EQ(VLOOKUP($A672,Rooke_Full_Seaosn[[Name]:[WHIP]], 16, FALSE),Rooke_Full_Seaosn[ERA],1)</f>
        <v>538</v>
      </c>
      <c r="R672" s="11">
        <f>_xlfn.RANK.EQ(VLOOKUP($A672,Rooke_Full_Seaosn[[Name]:[WHIP]], 17, FALSE),Rooke_Full_Seaosn[FIP],1)</f>
        <v>1560</v>
      </c>
      <c r="S672" s="5">
        <f>_xlfn.RANK.EQ(VLOOKUP($A672,Rooke_Full_Seaosn[[Name]:[WHIP]], 18,FALSE),Rooke_Full_Seaosn[WAR],0)</f>
        <v>1590</v>
      </c>
      <c r="T672" s="5">
        <f>_xlfn.RANK.EQ(VLOOKUP($A672,Rooke_Full_Seaosn[[Name]:[WHIP]], 19, FALSE),Rooke_Full_Seaosn[WAR/162],0)</f>
        <v>1621</v>
      </c>
      <c r="U672" s="5">
        <f>_xlfn.RANK.EQ(VLOOKUP($A672,Rooke_Full_Seaosn[[Name]:[WHIP]], 20, FALSE),Rooke_Full_Seaosn[WHIP],1)</f>
        <v>411</v>
      </c>
      <c r="V6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596.61931576400207</v>
      </c>
    </row>
    <row r="673" spans="1:22" x14ac:dyDescent="0.45">
      <c r="A673" s="11" t="s">
        <v>1342</v>
      </c>
      <c r="B673" s="11">
        <v>1993</v>
      </c>
      <c r="C673" s="11" t="str">
        <f>VLOOKUP(Table10[[#This Row],[Name]], Rooke_Full_Seaosn[[Name]:[Team]], 2, FALSE)</f>
        <v>COL</v>
      </c>
      <c r="D673" s="11">
        <v>8</v>
      </c>
      <c r="E673" s="11">
        <v>8</v>
      </c>
      <c r="F673" s="12">
        <v>1</v>
      </c>
      <c r="G673" s="5">
        <f>_xlfn.RANK.EQ(VLOOKUP($A673,Rooke_Full_Seaosn[[Name]:[WHIP]], 6, FALSE),Rooke_Full_Seaosn[W],0)</f>
        <v>174</v>
      </c>
      <c r="H673" s="5">
        <f>_xlfn.RANK.EQ(VLOOKUP($A673,Rooke_Full_Seaosn[[Name]:[WHIP]], 7, FALSE),Rooke_Full_Seaosn[L],1)</f>
        <v>1442</v>
      </c>
      <c r="I673" s="11">
        <f>_xlfn.RANK.EQ(VLOOKUP($A673,Rooke_Full_Seaosn[[Name]:[WHIP]], 8, FALSE),Rooke_Full_Seaosn[SV],0)</f>
        <v>225</v>
      </c>
      <c r="J673" s="11">
        <f>_xlfn.RANK.EQ(VLOOKUP($A673,Rooke_Full_Seaosn[[Name]:[WHIP]], 9, FALSE),Rooke_Full_Seaosn[IP],0)</f>
        <v>212</v>
      </c>
      <c r="K673" s="5">
        <f>_xlfn.RANK.EQ(VLOOKUP($A673,Rooke_Full_Seaosn[[Name]:[WHIP]], 10, FALSE),Rooke_Full_Seaosn[SO],0)</f>
        <v>208</v>
      </c>
      <c r="L673" s="5">
        <f>_xlfn.RANK.EQ(VLOOKUP($A673,Rooke_Full_Seaosn[[Name]:[WHIP]], 11, FALSE),Rooke_Full_Seaosn[K/9],0)</f>
        <v>782</v>
      </c>
      <c r="M673" s="5">
        <f>_xlfn.RANK.EQ(VLOOKUP($A673,Rooke_Full_Seaosn[[Name]:[WHIP]], 12, FALSE),Rooke_Full_Seaosn[BB/9],1)</f>
        <v>611</v>
      </c>
      <c r="N673" s="11">
        <f>_xlfn.RANK.EQ(VLOOKUP($A673,Rooke_Full_Seaosn[[Name]:[WHIP]], 13, FALSE),Rooke_Full_Seaosn[HR/9],1)</f>
        <v>1095</v>
      </c>
      <c r="O673" s="5">
        <f>_xlfn.RANK.EQ(VLOOKUP($A673,Rooke_Full_Seaosn[[Name]:[WHIP]], 14, FALSE),Rooke_Full_Seaosn[AVG],1)</f>
        <v>1170</v>
      </c>
      <c r="P673" s="11">
        <f>_xlfn.RANK.EQ(VLOOKUP($A673,Rooke_Full_Seaosn[[Name]:[WHIP]], 15, FALSE),Rooke_Full_Seaosn[BABIP],1)</f>
        <v>1131</v>
      </c>
      <c r="Q673" s="5">
        <f>_xlfn.RANK.EQ(VLOOKUP($A673,Rooke_Full_Seaosn[[Name]:[WHIP]], 16, FALSE),Rooke_Full_Seaosn[ERA],1)</f>
        <v>761</v>
      </c>
      <c r="R673" s="11">
        <f>_xlfn.RANK.EQ(VLOOKUP($A673,Rooke_Full_Seaosn[[Name]:[WHIP]], 17, FALSE),Rooke_Full_Seaosn[FIP],1)</f>
        <v>979</v>
      </c>
      <c r="S673" s="5">
        <f>_xlfn.RANK.EQ(VLOOKUP($A673,Rooke_Full_Seaosn[[Name]:[WHIP]], 18,FALSE),Rooke_Full_Seaosn[WAR],0)</f>
        <v>378</v>
      </c>
      <c r="T673" s="5">
        <f>_xlfn.RANK.EQ(VLOOKUP($A673,Rooke_Full_Seaosn[[Name]:[WHIP]], 19, FALSE),Rooke_Full_Seaosn[WAR/162],0)</f>
        <v>715</v>
      </c>
      <c r="U673" s="5">
        <f>_xlfn.RANK.EQ(VLOOKUP($A673,Rooke_Full_Seaosn[[Name]:[WHIP]], 20, FALSE),Rooke_Full_Seaosn[WHIP],1)</f>
        <v>955</v>
      </c>
      <c r="V6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596.78754921262703</v>
      </c>
    </row>
    <row r="674" spans="1:22" x14ac:dyDescent="0.45">
      <c r="A674" s="11" t="s">
        <v>551</v>
      </c>
      <c r="B674" s="11">
        <v>1986</v>
      </c>
      <c r="C674" s="11" t="str">
        <f>VLOOKUP(Table10[[#This Row],[Name]], Rooke_Full_Seaosn[[Name]:[Team]], 2, FALSE)</f>
        <v>KCR</v>
      </c>
      <c r="D674" s="11">
        <v>11</v>
      </c>
      <c r="E674" s="11">
        <v>11</v>
      </c>
      <c r="F674" s="12">
        <v>1</v>
      </c>
      <c r="G674" s="5">
        <f>_xlfn.RANK.EQ(VLOOKUP($A674,Rooke_Full_Seaosn[[Name]:[WHIP]], 6, FALSE),Rooke_Full_Seaosn[W],0)</f>
        <v>735</v>
      </c>
      <c r="H674" s="5">
        <f>_xlfn.RANK.EQ(VLOOKUP($A674,Rooke_Full_Seaosn[[Name]:[WHIP]], 7, FALSE),Rooke_Full_Seaosn[L],1)</f>
        <v>1060</v>
      </c>
      <c r="I674" s="11">
        <f>_xlfn.RANK.EQ(VLOOKUP($A674,Rooke_Full_Seaosn[[Name]:[WHIP]], 8, FALSE),Rooke_Full_Seaosn[SV],0)</f>
        <v>225</v>
      </c>
      <c r="J674" s="11">
        <f>_xlfn.RANK.EQ(VLOOKUP($A674,Rooke_Full_Seaosn[[Name]:[WHIP]], 9, FALSE),Rooke_Full_Seaosn[IP],0)</f>
        <v>849</v>
      </c>
      <c r="K674" s="5">
        <f>_xlfn.RANK.EQ(VLOOKUP($A674,Rooke_Full_Seaosn[[Name]:[WHIP]], 10, FALSE),Rooke_Full_Seaosn[SO],0)</f>
        <v>566</v>
      </c>
      <c r="L674" s="5">
        <f>_xlfn.RANK.EQ(VLOOKUP($A674,Rooke_Full_Seaosn[[Name]:[WHIP]], 11, FALSE),Rooke_Full_Seaosn[K/9],0)</f>
        <v>452</v>
      </c>
      <c r="M674" s="5">
        <f>_xlfn.RANK.EQ(VLOOKUP($A674,Rooke_Full_Seaosn[[Name]:[WHIP]], 12, FALSE),Rooke_Full_Seaosn[BB/9],1)</f>
        <v>293</v>
      </c>
      <c r="N674" s="11">
        <f>_xlfn.RANK.EQ(VLOOKUP($A674,Rooke_Full_Seaosn[[Name]:[WHIP]], 13, FALSE),Rooke_Full_Seaosn[HR/9],1)</f>
        <v>1112</v>
      </c>
      <c r="O674" s="5">
        <f>_xlfn.RANK.EQ(VLOOKUP($A674,Rooke_Full_Seaosn[[Name]:[WHIP]], 14, FALSE),Rooke_Full_Seaosn[AVG],1)</f>
        <v>941</v>
      </c>
      <c r="P674" s="11">
        <f>_xlfn.RANK.EQ(VLOOKUP($A674,Rooke_Full_Seaosn[[Name]:[WHIP]], 15, FALSE),Rooke_Full_Seaosn[BABIP],1)</f>
        <v>1116</v>
      </c>
      <c r="Q674" s="5">
        <f>_xlfn.RANK.EQ(VLOOKUP($A674,Rooke_Full_Seaosn[[Name]:[WHIP]], 16, FALSE),Rooke_Full_Seaosn[ERA],1)</f>
        <v>1176</v>
      </c>
      <c r="R674" s="11">
        <f>_xlfn.RANK.EQ(VLOOKUP($A674,Rooke_Full_Seaosn[[Name]:[WHIP]], 17, FALSE),Rooke_Full_Seaosn[FIP],1)</f>
        <v>397</v>
      </c>
      <c r="S674" s="5">
        <f>_xlfn.RANK.EQ(VLOOKUP($A674,Rooke_Full_Seaosn[[Name]:[WHIP]], 18,FALSE),Rooke_Full_Seaosn[WAR],0)</f>
        <v>491</v>
      </c>
      <c r="T674" s="5">
        <f>_xlfn.RANK.EQ(VLOOKUP($A674,Rooke_Full_Seaosn[[Name]:[WHIP]], 19, FALSE),Rooke_Full_Seaosn[WAR/162],0)</f>
        <v>307</v>
      </c>
      <c r="U674" s="5">
        <f>_xlfn.RANK.EQ(VLOOKUP($A674,Rooke_Full_Seaosn[[Name]:[WHIP]], 20, FALSE),Rooke_Full_Seaosn[WHIP],1)</f>
        <v>593</v>
      </c>
      <c r="V6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597.26727473468145</v>
      </c>
    </row>
    <row r="675" spans="1:22" x14ac:dyDescent="0.45">
      <c r="A675" s="11" t="s">
        <v>232</v>
      </c>
      <c r="B675" s="11">
        <v>2008</v>
      </c>
      <c r="C675" s="11" t="str">
        <f>VLOOKUP(Table10[[#This Row],[Name]], Rooke_Full_Seaosn[[Name]:[Team]], 2, FALSE)</f>
        <v>CIN</v>
      </c>
      <c r="D675" s="11">
        <v>13</v>
      </c>
      <c r="E675" s="11">
        <v>13</v>
      </c>
      <c r="F675" s="12">
        <v>1</v>
      </c>
      <c r="G675" s="5">
        <f>_xlfn.RANK.EQ(VLOOKUP($A675,Rooke_Full_Seaosn[[Name]:[WHIP]], 6, FALSE),Rooke_Full_Seaosn[W],0)</f>
        <v>401</v>
      </c>
      <c r="H675" s="5">
        <f>_xlfn.RANK.EQ(VLOOKUP($A675,Rooke_Full_Seaosn[[Name]:[WHIP]], 7, FALSE),Rooke_Full_Seaosn[L],1)</f>
        <v>1621</v>
      </c>
      <c r="I675" s="11">
        <f>_xlfn.RANK.EQ(VLOOKUP($A675,Rooke_Full_Seaosn[[Name]:[WHIP]], 8, FALSE),Rooke_Full_Seaosn[SV],0)</f>
        <v>225</v>
      </c>
      <c r="J675" s="11">
        <f>_xlfn.RANK.EQ(VLOOKUP($A675,Rooke_Full_Seaosn[[Name]:[WHIP]], 9, FALSE),Rooke_Full_Seaosn[IP],0)</f>
        <v>301</v>
      </c>
      <c r="K675" s="5">
        <f>_xlfn.RANK.EQ(VLOOKUP($A675,Rooke_Full_Seaosn[[Name]:[WHIP]], 10, FALSE),Rooke_Full_Seaosn[SO],0)</f>
        <v>54</v>
      </c>
      <c r="L675" s="5">
        <f>_xlfn.RANK.EQ(VLOOKUP($A675,Rooke_Full_Seaosn[[Name]:[WHIP]], 11, FALSE),Rooke_Full_Seaosn[K/9],0)</f>
        <v>195</v>
      </c>
      <c r="M675" s="5">
        <f>_xlfn.RANK.EQ(VLOOKUP($A675,Rooke_Full_Seaosn[[Name]:[WHIP]], 12, FALSE),Rooke_Full_Seaosn[BB/9],1)</f>
        <v>954</v>
      </c>
      <c r="N675" s="11">
        <f>_xlfn.RANK.EQ(VLOOKUP($A675,Rooke_Full_Seaosn[[Name]:[WHIP]], 13, FALSE),Rooke_Full_Seaosn[HR/9],1)</f>
        <v>1488</v>
      </c>
      <c r="O675" s="5">
        <f>_xlfn.RANK.EQ(VLOOKUP($A675,Rooke_Full_Seaosn[[Name]:[WHIP]], 14, FALSE),Rooke_Full_Seaosn[AVG],1)</f>
        <v>871</v>
      </c>
      <c r="P675" s="11">
        <f>_xlfn.RANK.EQ(VLOOKUP($A675,Rooke_Full_Seaosn[[Name]:[WHIP]], 15, FALSE),Rooke_Full_Seaosn[BABIP],1)</f>
        <v>1146</v>
      </c>
      <c r="Q675" s="5">
        <f>_xlfn.RANK.EQ(VLOOKUP($A675,Rooke_Full_Seaosn[[Name]:[WHIP]], 16, FALSE),Rooke_Full_Seaosn[ERA],1)</f>
        <v>1189</v>
      </c>
      <c r="R675" s="11">
        <f>_xlfn.RANK.EQ(VLOOKUP($A675,Rooke_Full_Seaosn[[Name]:[WHIP]], 17, FALSE),Rooke_Full_Seaosn[FIP],1)</f>
        <v>1309</v>
      </c>
      <c r="S675" s="5">
        <f>_xlfn.RANK.EQ(VLOOKUP($A675,Rooke_Full_Seaosn[[Name]:[WHIP]], 18,FALSE),Rooke_Full_Seaosn[WAR],0)</f>
        <v>820</v>
      </c>
      <c r="T675" s="5">
        <f>_xlfn.RANK.EQ(VLOOKUP($A675,Rooke_Full_Seaosn[[Name]:[WHIP]], 19, FALSE),Rooke_Full_Seaosn[WAR/162],0)</f>
        <v>1174</v>
      </c>
      <c r="U675" s="5">
        <f>_xlfn.RANK.EQ(VLOOKUP($A675,Rooke_Full_Seaosn[[Name]:[WHIP]], 20, FALSE),Rooke_Full_Seaosn[WHIP],1)</f>
        <v>921</v>
      </c>
      <c r="V6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599.49362923054912</v>
      </c>
    </row>
    <row r="676" spans="1:22" x14ac:dyDescent="0.45">
      <c r="A676" s="11" t="s">
        <v>1387</v>
      </c>
      <c r="B676" s="11">
        <v>1932</v>
      </c>
      <c r="C676" s="11" t="str">
        <f>VLOOKUP(Table10[[#This Row],[Name]], Rooke_Full_Seaosn[[Name]:[Team]], 2, FALSE)</f>
        <v>STL</v>
      </c>
      <c r="D676" s="11">
        <v>16</v>
      </c>
      <c r="E676" s="11">
        <v>16</v>
      </c>
      <c r="F676" s="12">
        <v>1</v>
      </c>
      <c r="G676" s="5">
        <f>_xlfn.RANK.EQ(VLOOKUP($A676,Rooke_Full_Seaosn[[Name]:[WHIP]], 6, FALSE),Rooke_Full_Seaosn[W],0)</f>
        <v>320</v>
      </c>
      <c r="H676" s="5">
        <f>_xlfn.RANK.EQ(VLOOKUP($A676,Rooke_Full_Seaosn[[Name]:[WHIP]], 7, FALSE),Rooke_Full_Seaosn[L],1)</f>
        <v>1574</v>
      </c>
      <c r="I676" s="11">
        <f>_xlfn.RANK.EQ(VLOOKUP($A676,Rooke_Full_Seaosn[[Name]:[WHIP]], 8, FALSE),Rooke_Full_Seaosn[SV],0)</f>
        <v>225</v>
      </c>
      <c r="J676" s="11">
        <f>_xlfn.RANK.EQ(VLOOKUP($A676,Rooke_Full_Seaosn[[Name]:[WHIP]], 9, FALSE),Rooke_Full_Seaosn[IP],0)</f>
        <v>173</v>
      </c>
      <c r="K676" s="5">
        <f>_xlfn.RANK.EQ(VLOOKUP($A676,Rooke_Full_Seaosn[[Name]:[WHIP]], 10, FALSE),Rooke_Full_Seaosn[SO],0)</f>
        <v>225</v>
      </c>
      <c r="L676" s="5">
        <f>_xlfn.RANK.EQ(VLOOKUP($A676,Rooke_Full_Seaosn[[Name]:[WHIP]], 11, FALSE),Rooke_Full_Seaosn[K/9],0)</f>
        <v>919</v>
      </c>
      <c r="M676" s="5">
        <f>_xlfn.RANK.EQ(VLOOKUP($A676,Rooke_Full_Seaosn[[Name]:[WHIP]], 12, FALSE),Rooke_Full_Seaosn[BB/9],1)</f>
        <v>741</v>
      </c>
      <c r="N676" s="11">
        <f>_xlfn.RANK.EQ(VLOOKUP($A676,Rooke_Full_Seaosn[[Name]:[WHIP]], 13, FALSE),Rooke_Full_Seaosn[HR/9],1)</f>
        <v>428</v>
      </c>
      <c r="O676" s="5">
        <f>_xlfn.RANK.EQ(VLOOKUP($A676,Rooke_Full_Seaosn[[Name]:[WHIP]], 14, FALSE),Rooke_Full_Seaosn[AVG],1)</f>
        <v>814</v>
      </c>
      <c r="P676" s="11">
        <f>_xlfn.RANK.EQ(VLOOKUP($A676,Rooke_Full_Seaosn[[Name]:[WHIP]], 15, FALSE),Rooke_Full_Seaosn[BABIP],1)</f>
        <v>932</v>
      </c>
      <c r="Q676" s="5">
        <f>_xlfn.RANK.EQ(VLOOKUP($A676,Rooke_Full_Seaosn[[Name]:[WHIP]], 16, FALSE),Rooke_Full_Seaosn[ERA],1)</f>
        <v>812</v>
      </c>
      <c r="R676" s="11">
        <f>_xlfn.RANK.EQ(VLOOKUP($A676,Rooke_Full_Seaosn[[Name]:[WHIP]], 17, FALSE),Rooke_Full_Seaosn[FIP],1)</f>
        <v>450</v>
      </c>
      <c r="S676" s="5">
        <f>_xlfn.RANK.EQ(VLOOKUP($A676,Rooke_Full_Seaosn[[Name]:[WHIP]], 18,FALSE),Rooke_Full_Seaosn[WAR],0)</f>
        <v>199</v>
      </c>
      <c r="T676" s="5">
        <f>_xlfn.RANK.EQ(VLOOKUP($A676,Rooke_Full_Seaosn[[Name]:[WHIP]], 19, FALSE),Rooke_Full_Seaosn[WAR/162],0)</f>
        <v>780</v>
      </c>
      <c r="U676" s="5">
        <f>_xlfn.RANK.EQ(VLOOKUP($A676,Rooke_Full_Seaosn[[Name]:[WHIP]], 20, FALSE),Rooke_Full_Seaosn[WHIP],1)</f>
        <v>772</v>
      </c>
      <c r="V6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600.65021344405466</v>
      </c>
    </row>
    <row r="677" spans="1:22" x14ac:dyDescent="0.45">
      <c r="A677" s="11" t="s">
        <v>628</v>
      </c>
      <c r="B677" s="11">
        <v>2018</v>
      </c>
      <c r="C677" s="11" t="str">
        <f>VLOOKUP(Table10[[#This Row],[Name]], Rooke_Full_Seaosn[[Name]:[Team]], 2, FALSE)</f>
        <v>MIA</v>
      </c>
      <c r="D677" s="11">
        <v>19</v>
      </c>
      <c r="E677" s="11">
        <v>13</v>
      </c>
      <c r="F677" s="12">
        <v>0.68421052631578949</v>
      </c>
      <c r="G677" s="5">
        <f>_xlfn.RANK.EQ(VLOOKUP($A677,Rooke_Full_Seaosn[[Name]:[WHIP]], 6, FALSE),Rooke_Full_Seaosn[W],0)</f>
        <v>1054</v>
      </c>
      <c r="H677" s="5">
        <f>_xlfn.RANK.EQ(VLOOKUP($A677,Rooke_Full_Seaosn[[Name]:[WHIP]], 7, FALSE),Rooke_Full_Seaosn[L],1)</f>
        <v>1209</v>
      </c>
      <c r="I677" s="11">
        <f>_xlfn.RANK.EQ(VLOOKUP($A677,Rooke_Full_Seaosn[[Name]:[WHIP]], 8, FALSE),Rooke_Full_Seaosn[SV],0)</f>
        <v>225</v>
      </c>
      <c r="J677" s="11">
        <f>_xlfn.RANK.EQ(VLOOKUP($A677,Rooke_Full_Seaosn[[Name]:[WHIP]], 9, FALSE),Rooke_Full_Seaosn[IP],0)</f>
        <v>625</v>
      </c>
      <c r="K677" s="5">
        <f>_xlfn.RANK.EQ(VLOOKUP($A677,Rooke_Full_Seaosn[[Name]:[WHIP]], 10, FALSE),Rooke_Full_Seaosn[SO],0)</f>
        <v>149</v>
      </c>
      <c r="L677" s="5">
        <f>_xlfn.RANK.EQ(VLOOKUP($A677,Rooke_Full_Seaosn[[Name]:[WHIP]], 11, FALSE),Rooke_Full_Seaosn[K/9],0)</f>
        <v>86</v>
      </c>
      <c r="M677" s="5">
        <f>_xlfn.RANK.EQ(VLOOKUP($A677,Rooke_Full_Seaosn[[Name]:[WHIP]], 12, FALSE),Rooke_Full_Seaosn[BB/9],1)</f>
        <v>1131</v>
      </c>
      <c r="N677" s="11">
        <f>_xlfn.RANK.EQ(VLOOKUP($A677,Rooke_Full_Seaosn[[Name]:[WHIP]], 13, FALSE),Rooke_Full_Seaosn[HR/9],1)</f>
        <v>1119</v>
      </c>
      <c r="O677" s="5">
        <f>_xlfn.RANK.EQ(VLOOKUP($A677,Rooke_Full_Seaosn[[Name]:[WHIP]], 14, FALSE),Rooke_Full_Seaosn[AVG],1)</f>
        <v>603</v>
      </c>
      <c r="P677" s="11">
        <f>_xlfn.RANK.EQ(VLOOKUP($A677,Rooke_Full_Seaosn[[Name]:[WHIP]], 15, FALSE),Rooke_Full_Seaosn[BABIP],1)</f>
        <v>1338</v>
      </c>
      <c r="Q677" s="5">
        <f>_xlfn.RANK.EQ(VLOOKUP($A677,Rooke_Full_Seaosn[[Name]:[WHIP]], 16, FALSE),Rooke_Full_Seaosn[ERA],1)</f>
        <v>1004</v>
      </c>
      <c r="R677" s="11">
        <f>_xlfn.RANK.EQ(VLOOKUP($A677,Rooke_Full_Seaosn[[Name]:[WHIP]], 17, FALSE),Rooke_Full_Seaosn[FIP],1)</f>
        <v>694</v>
      </c>
      <c r="S677" s="5">
        <f>_xlfn.RANK.EQ(VLOOKUP($A677,Rooke_Full_Seaosn[[Name]:[WHIP]], 18,FALSE),Rooke_Full_Seaosn[WAR],0)</f>
        <v>715</v>
      </c>
      <c r="T677" s="5">
        <f>_xlfn.RANK.EQ(VLOOKUP($A677,Rooke_Full_Seaosn[[Name]:[WHIP]], 19, FALSE),Rooke_Full_Seaosn[WAR/162],0)</f>
        <v>934</v>
      </c>
      <c r="U677" s="5">
        <f>_xlfn.RANK.EQ(VLOOKUP($A677,Rooke_Full_Seaosn[[Name]:[WHIP]], 20, FALSE),Rooke_Full_Seaosn[WHIP],1)</f>
        <v>828</v>
      </c>
      <c r="V6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601.33274226947424</v>
      </c>
    </row>
    <row r="678" spans="1:22" x14ac:dyDescent="0.45">
      <c r="A678" s="11" t="s">
        <v>537</v>
      </c>
      <c r="B678" s="11">
        <v>2011</v>
      </c>
      <c r="C678" s="11" t="str">
        <f>VLOOKUP(Table10[[#This Row],[Name]], Rooke_Full_Seaosn[[Name]:[Team]], 2, FALSE)</f>
        <v>ATL</v>
      </c>
      <c r="D678" s="11">
        <v>9</v>
      </c>
      <c r="E678" s="11">
        <v>5</v>
      </c>
      <c r="F678" s="12">
        <v>0.55555555555555558</v>
      </c>
      <c r="G678" s="5">
        <f>_xlfn.RANK.EQ(VLOOKUP($A678,Rooke_Full_Seaosn[[Name]:[WHIP]], 6, FALSE),Rooke_Full_Seaosn[W],0)</f>
        <v>889</v>
      </c>
      <c r="H678" s="5">
        <f>_xlfn.RANK.EQ(VLOOKUP($A678,Rooke_Full_Seaosn[[Name]:[WHIP]], 7, FALSE),Rooke_Full_Seaosn[L],1)</f>
        <v>147</v>
      </c>
      <c r="I678" s="11">
        <f>_xlfn.RANK.EQ(VLOOKUP($A678,Rooke_Full_Seaosn[[Name]:[WHIP]], 8, FALSE),Rooke_Full_Seaosn[SV],0)</f>
        <v>225</v>
      </c>
      <c r="J678" s="11">
        <f>_xlfn.RANK.EQ(VLOOKUP($A678,Rooke_Full_Seaosn[[Name]:[WHIP]], 9, FALSE),Rooke_Full_Seaosn[IP],0)</f>
        <v>1075</v>
      </c>
      <c r="K678" s="5">
        <f>_xlfn.RANK.EQ(VLOOKUP($A678,Rooke_Full_Seaosn[[Name]:[WHIP]], 10, FALSE),Rooke_Full_Seaosn[SO],0)</f>
        <v>554</v>
      </c>
      <c r="L678" s="5">
        <f>_xlfn.RANK.EQ(VLOOKUP($A678,Rooke_Full_Seaosn[[Name]:[WHIP]], 11, FALSE),Rooke_Full_Seaosn[K/9],0)</f>
        <v>163</v>
      </c>
      <c r="M678" s="5">
        <f>_xlfn.RANK.EQ(VLOOKUP($A678,Rooke_Full_Seaosn[[Name]:[WHIP]], 12, FALSE),Rooke_Full_Seaosn[BB/9],1)</f>
        <v>786</v>
      </c>
      <c r="N678" s="11">
        <f>_xlfn.RANK.EQ(VLOOKUP($A678,Rooke_Full_Seaosn[[Name]:[WHIP]], 13, FALSE),Rooke_Full_Seaosn[HR/9],1)</f>
        <v>696</v>
      </c>
      <c r="O678" s="5">
        <f>_xlfn.RANK.EQ(VLOOKUP($A678,Rooke_Full_Seaosn[[Name]:[WHIP]], 14, FALSE),Rooke_Full_Seaosn[AVG],1)</f>
        <v>1350</v>
      </c>
      <c r="P678" s="11">
        <f>_xlfn.RANK.EQ(VLOOKUP($A678,Rooke_Full_Seaosn[[Name]:[WHIP]], 15, FALSE),Rooke_Full_Seaosn[BABIP],1)</f>
        <v>1652</v>
      </c>
      <c r="Q678" s="5">
        <f>_xlfn.RANK.EQ(VLOOKUP($A678,Rooke_Full_Seaosn[[Name]:[WHIP]], 16, FALSE),Rooke_Full_Seaosn[ERA],1)</f>
        <v>843</v>
      </c>
      <c r="R678" s="11">
        <f>_xlfn.RANK.EQ(VLOOKUP($A678,Rooke_Full_Seaosn[[Name]:[WHIP]], 17, FALSE),Rooke_Full_Seaosn[FIP],1)</f>
        <v>206</v>
      </c>
      <c r="S678" s="5">
        <f>_xlfn.RANK.EQ(VLOOKUP($A678,Rooke_Full_Seaosn[[Name]:[WHIP]], 18,FALSE),Rooke_Full_Seaosn[WAR],0)</f>
        <v>817</v>
      </c>
      <c r="T678" s="5">
        <f>_xlfn.RANK.EQ(VLOOKUP($A678,Rooke_Full_Seaosn[[Name]:[WHIP]], 19, FALSE),Rooke_Full_Seaosn[WAR/162],0)</f>
        <v>629</v>
      </c>
      <c r="U678" s="5">
        <f>_xlfn.RANK.EQ(VLOOKUP($A678,Rooke_Full_Seaosn[[Name]:[WHIP]], 20, FALSE),Rooke_Full_Seaosn[WHIP],1)</f>
        <v>1146</v>
      </c>
      <c r="V6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601.66641153337844</v>
      </c>
    </row>
    <row r="679" spans="1:22" x14ac:dyDescent="0.45">
      <c r="A679" s="11" t="s">
        <v>999</v>
      </c>
      <c r="B679" s="11">
        <v>1981</v>
      </c>
      <c r="C679" s="11" t="str">
        <f>VLOOKUP(Table10[[#This Row],[Name]], Rooke_Full_Seaosn[[Name]:[Team]], 2, FALSE)</f>
        <v>CAL</v>
      </c>
      <c r="D679" s="11">
        <v>24</v>
      </c>
      <c r="E679" s="11">
        <v>24</v>
      </c>
      <c r="F679" s="12">
        <v>1</v>
      </c>
      <c r="G679" s="5">
        <f>_xlfn.RANK.EQ(VLOOKUP($A679,Rooke_Full_Seaosn[[Name]:[WHIP]], 6, FALSE),Rooke_Full_Seaosn[W],0)</f>
        <v>503</v>
      </c>
      <c r="H679" s="5">
        <f>_xlfn.RANK.EQ(VLOOKUP($A679,Rooke_Full_Seaosn[[Name]:[WHIP]], 7, FALSE),Rooke_Full_Seaosn[L],1)</f>
        <v>1060</v>
      </c>
      <c r="I679" s="11">
        <f>_xlfn.RANK.EQ(VLOOKUP($A679,Rooke_Full_Seaosn[[Name]:[WHIP]], 8, FALSE),Rooke_Full_Seaosn[SV],0)</f>
        <v>225</v>
      </c>
      <c r="J679" s="11">
        <f>_xlfn.RANK.EQ(VLOOKUP($A679,Rooke_Full_Seaosn[[Name]:[WHIP]], 9, FALSE),Rooke_Full_Seaosn[IP],0)</f>
        <v>653</v>
      </c>
      <c r="K679" s="5">
        <f>_xlfn.RANK.EQ(VLOOKUP($A679,Rooke_Full_Seaosn[[Name]:[WHIP]], 10, FALSE),Rooke_Full_Seaosn[SO],0)</f>
        <v>637</v>
      </c>
      <c r="L679" s="5">
        <f>_xlfn.RANK.EQ(VLOOKUP($A679,Rooke_Full_Seaosn[[Name]:[WHIP]], 11, FALSE),Rooke_Full_Seaosn[K/9],0)</f>
        <v>928</v>
      </c>
      <c r="M679" s="5">
        <f>_xlfn.RANK.EQ(VLOOKUP($A679,Rooke_Full_Seaosn[[Name]:[WHIP]], 12, FALSE),Rooke_Full_Seaosn[BB/9],1)</f>
        <v>787</v>
      </c>
      <c r="N679" s="11">
        <f>_xlfn.RANK.EQ(VLOOKUP($A679,Rooke_Full_Seaosn[[Name]:[WHIP]], 13, FALSE),Rooke_Full_Seaosn[HR/9],1)</f>
        <v>475</v>
      </c>
      <c r="O679" s="5">
        <f>_xlfn.RANK.EQ(VLOOKUP($A679,Rooke_Full_Seaosn[[Name]:[WHIP]], 14, FALSE),Rooke_Full_Seaosn[AVG],1)</f>
        <v>533</v>
      </c>
      <c r="P679" s="11">
        <f>_xlfn.RANK.EQ(VLOOKUP($A679,Rooke_Full_Seaosn[[Name]:[WHIP]], 15, FALSE),Rooke_Full_Seaosn[BABIP],1)</f>
        <v>609</v>
      </c>
      <c r="Q679" s="5">
        <f>_xlfn.RANK.EQ(VLOOKUP($A679,Rooke_Full_Seaosn[[Name]:[WHIP]], 16, FALSE),Rooke_Full_Seaosn[ERA],1)</f>
        <v>328</v>
      </c>
      <c r="R679" s="11">
        <f>_xlfn.RANK.EQ(VLOOKUP($A679,Rooke_Full_Seaosn[[Name]:[WHIP]], 17, FALSE),Rooke_Full_Seaosn[FIP],1)</f>
        <v>362</v>
      </c>
      <c r="S679" s="5">
        <f>_xlfn.RANK.EQ(VLOOKUP($A679,Rooke_Full_Seaosn[[Name]:[WHIP]], 18,FALSE),Rooke_Full_Seaosn[WAR],0)</f>
        <v>507</v>
      </c>
      <c r="T679" s="5">
        <f>_xlfn.RANK.EQ(VLOOKUP($A679,Rooke_Full_Seaosn[[Name]:[WHIP]], 19, FALSE),Rooke_Full_Seaosn[WAR/162],0)</f>
        <v>518</v>
      </c>
      <c r="U679" s="5">
        <f>_xlfn.RANK.EQ(VLOOKUP($A679,Rooke_Full_Seaosn[[Name]:[WHIP]], 20, FALSE),Rooke_Full_Seaosn[WHIP],1)</f>
        <v>553</v>
      </c>
      <c r="V6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602.44858606426635</v>
      </c>
    </row>
    <row r="680" spans="1:22" x14ac:dyDescent="0.45">
      <c r="A680" s="11" t="s">
        <v>978</v>
      </c>
      <c r="B680" s="11">
        <v>1989</v>
      </c>
      <c r="C680" s="11" t="str">
        <f>VLOOKUP(Table10[[#This Row],[Name]], Rooke_Full_Seaosn[[Name]:[Team]], 2, FALSE)</f>
        <v>CHW</v>
      </c>
      <c r="D680" s="11">
        <v>27</v>
      </c>
      <c r="E680" s="11">
        <v>25</v>
      </c>
      <c r="F680" s="12">
        <v>0.92592592592592593</v>
      </c>
      <c r="G680" s="5">
        <f>_xlfn.RANK.EQ(VLOOKUP($A680,Rooke_Full_Seaosn[[Name]:[WHIP]], 6, FALSE),Rooke_Full_Seaosn[W],0)</f>
        <v>735</v>
      </c>
      <c r="H680" s="5">
        <f>_xlfn.RANK.EQ(VLOOKUP($A680,Rooke_Full_Seaosn[[Name]:[WHIP]], 7, FALSE),Rooke_Full_Seaosn[L],1)</f>
        <v>885</v>
      </c>
      <c r="I680" s="11">
        <f>_xlfn.RANK.EQ(VLOOKUP($A680,Rooke_Full_Seaosn[[Name]:[WHIP]], 8, FALSE),Rooke_Full_Seaosn[SV],0)</f>
        <v>225</v>
      </c>
      <c r="J680" s="11">
        <f>_xlfn.RANK.EQ(VLOOKUP($A680,Rooke_Full_Seaosn[[Name]:[WHIP]], 9, FALSE),Rooke_Full_Seaosn[IP],0)</f>
        <v>533</v>
      </c>
      <c r="K680" s="5">
        <f>_xlfn.RANK.EQ(VLOOKUP($A680,Rooke_Full_Seaosn[[Name]:[WHIP]], 10, FALSE),Rooke_Full_Seaosn[SO],0)</f>
        <v>917</v>
      </c>
      <c r="L680" s="5">
        <f>_xlfn.RANK.EQ(VLOOKUP($A680,Rooke_Full_Seaosn[[Name]:[WHIP]], 11, FALSE),Rooke_Full_Seaosn[K/9],0)</f>
        <v>1385</v>
      </c>
      <c r="M680" s="5">
        <f>_xlfn.RANK.EQ(VLOOKUP($A680,Rooke_Full_Seaosn[[Name]:[WHIP]], 12, FALSE),Rooke_Full_Seaosn[BB/9],1)</f>
        <v>413</v>
      </c>
      <c r="N680" s="11">
        <f>_xlfn.RANK.EQ(VLOOKUP($A680,Rooke_Full_Seaosn[[Name]:[WHIP]], 13, FALSE),Rooke_Full_Seaosn[HR/9],1)</f>
        <v>152</v>
      </c>
      <c r="O680" s="5">
        <f>_xlfn.RANK.EQ(VLOOKUP($A680,Rooke_Full_Seaosn[[Name]:[WHIP]], 14, FALSE),Rooke_Full_Seaosn[AVG],1)</f>
        <v>993</v>
      </c>
      <c r="P680" s="11">
        <f>_xlfn.RANK.EQ(VLOOKUP($A680,Rooke_Full_Seaosn[[Name]:[WHIP]], 15, FALSE),Rooke_Full_Seaosn[BABIP],1)</f>
        <v>910</v>
      </c>
      <c r="Q680" s="5">
        <f>_xlfn.RANK.EQ(VLOOKUP($A680,Rooke_Full_Seaosn[[Name]:[WHIP]], 16, FALSE),Rooke_Full_Seaosn[ERA],1)</f>
        <v>295</v>
      </c>
      <c r="R680" s="11">
        <f>_xlfn.RANK.EQ(VLOOKUP($A680,Rooke_Full_Seaosn[[Name]:[WHIP]], 17, FALSE),Rooke_Full_Seaosn[FIP],1)</f>
        <v>199</v>
      </c>
      <c r="S680" s="5">
        <f>_xlfn.RANK.EQ(VLOOKUP($A680,Rooke_Full_Seaosn[[Name]:[WHIP]], 18,FALSE),Rooke_Full_Seaosn[WAR],0)</f>
        <v>308</v>
      </c>
      <c r="T680" s="5">
        <f>_xlfn.RANK.EQ(VLOOKUP($A680,Rooke_Full_Seaosn[[Name]:[WHIP]], 19, FALSE),Rooke_Full_Seaosn[WAR/162],0)</f>
        <v>324</v>
      </c>
      <c r="U680" s="5">
        <f>_xlfn.RANK.EQ(VLOOKUP($A680,Rooke_Full_Seaosn[[Name]:[WHIP]], 20, FALSE),Rooke_Full_Seaosn[WHIP],1)</f>
        <v>635</v>
      </c>
      <c r="V6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602.78723756790009</v>
      </c>
    </row>
    <row r="681" spans="1:22" x14ac:dyDescent="0.45">
      <c r="A681" s="11" t="s">
        <v>1132</v>
      </c>
      <c r="B681" s="11">
        <v>2000</v>
      </c>
      <c r="C681" s="11" t="str">
        <f>VLOOKUP(Table10[[#This Row],[Name]], Rooke_Full_Seaosn[[Name]:[Team]], 2, FALSE)</f>
        <v>SDP</v>
      </c>
      <c r="D681" s="11">
        <v>18</v>
      </c>
      <c r="E681" s="11">
        <v>18</v>
      </c>
      <c r="F681" s="12">
        <v>1</v>
      </c>
      <c r="G681" s="5">
        <f>_xlfn.RANK.EQ(VLOOKUP($A681,Rooke_Full_Seaosn[[Name]:[WHIP]], 6, FALSE),Rooke_Full_Seaosn[W],0)</f>
        <v>1054</v>
      </c>
      <c r="H681" s="5">
        <f>_xlfn.RANK.EQ(VLOOKUP($A681,Rooke_Full_Seaosn[[Name]:[WHIP]], 7, FALSE),Rooke_Full_Seaosn[L],1)</f>
        <v>492</v>
      </c>
      <c r="I681" s="11">
        <f>_xlfn.RANK.EQ(VLOOKUP($A681,Rooke_Full_Seaosn[[Name]:[WHIP]], 8, FALSE),Rooke_Full_Seaosn[SV],0)</f>
        <v>225</v>
      </c>
      <c r="J681" s="11">
        <f>_xlfn.RANK.EQ(VLOOKUP($A681,Rooke_Full_Seaosn[[Name]:[WHIP]], 9, FALSE),Rooke_Full_Seaosn[IP],0)</f>
        <v>697</v>
      </c>
      <c r="K681" s="5">
        <f>_xlfn.RANK.EQ(VLOOKUP($A681,Rooke_Full_Seaosn[[Name]:[WHIP]], 10, FALSE),Rooke_Full_Seaosn[SO],0)</f>
        <v>566</v>
      </c>
      <c r="L681" s="5">
        <f>_xlfn.RANK.EQ(VLOOKUP($A681,Rooke_Full_Seaosn[[Name]:[WHIP]], 11, FALSE),Rooke_Full_Seaosn[K/9],0)</f>
        <v>706</v>
      </c>
      <c r="M681" s="5">
        <f>_xlfn.RANK.EQ(VLOOKUP($A681,Rooke_Full_Seaosn[[Name]:[WHIP]], 12, FALSE),Rooke_Full_Seaosn[BB/9],1)</f>
        <v>398</v>
      </c>
      <c r="N681" s="11">
        <f>_xlfn.RANK.EQ(VLOOKUP($A681,Rooke_Full_Seaosn[[Name]:[WHIP]], 13, FALSE),Rooke_Full_Seaosn[HR/9],1)</f>
        <v>1033</v>
      </c>
      <c r="O681" s="5">
        <f>_xlfn.RANK.EQ(VLOOKUP($A681,Rooke_Full_Seaosn[[Name]:[WHIP]], 14, FALSE),Rooke_Full_Seaosn[AVG],1)</f>
        <v>1140</v>
      </c>
      <c r="P681" s="11">
        <f>_xlfn.RANK.EQ(VLOOKUP($A681,Rooke_Full_Seaosn[[Name]:[WHIP]], 15, FALSE),Rooke_Full_Seaosn[BABIP],1)</f>
        <v>1182</v>
      </c>
      <c r="Q681" s="5">
        <f>_xlfn.RANK.EQ(VLOOKUP($A681,Rooke_Full_Seaosn[[Name]:[WHIP]], 16, FALSE),Rooke_Full_Seaosn[ERA],1)</f>
        <v>500</v>
      </c>
      <c r="R681" s="11">
        <f>_xlfn.RANK.EQ(VLOOKUP($A681,Rooke_Full_Seaosn[[Name]:[WHIP]], 17, FALSE),Rooke_Full_Seaosn[FIP],1)</f>
        <v>883</v>
      </c>
      <c r="S681" s="5">
        <f>_xlfn.RANK.EQ(VLOOKUP($A681,Rooke_Full_Seaosn[[Name]:[WHIP]], 18,FALSE),Rooke_Full_Seaosn[WAR],0)</f>
        <v>475</v>
      </c>
      <c r="T681" s="5">
        <f>_xlfn.RANK.EQ(VLOOKUP($A681,Rooke_Full_Seaosn[[Name]:[WHIP]], 19, FALSE),Rooke_Full_Seaosn[WAR/162],0)</f>
        <v>376</v>
      </c>
      <c r="U681" s="5">
        <f>_xlfn.RANK.EQ(VLOOKUP($A681,Rooke_Full_Seaosn[[Name]:[WHIP]], 20, FALSE),Rooke_Full_Seaosn[WHIP],1)</f>
        <v>766</v>
      </c>
      <c r="V6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603.71157095872422</v>
      </c>
    </row>
    <row r="682" spans="1:22" x14ac:dyDescent="0.45">
      <c r="A682" s="11" t="s">
        <v>1474</v>
      </c>
      <c r="B682" s="11">
        <v>2011</v>
      </c>
      <c r="C682" s="11" t="str">
        <f>VLOOKUP(Table10[[#This Row],[Name]], Rooke_Full_Seaosn[[Name]:[Team]], 2, FALSE)</f>
        <v>SEA</v>
      </c>
      <c r="D682" s="11">
        <v>15</v>
      </c>
      <c r="E682" s="11">
        <v>8</v>
      </c>
      <c r="F682" s="12">
        <v>0.53333333333333333</v>
      </c>
      <c r="G682" s="5">
        <f>_xlfn.RANK.EQ(VLOOKUP($A682,Rooke_Full_Seaosn[[Name]:[WHIP]], 6, FALSE),Rooke_Full_Seaosn[W],0)</f>
        <v>889</v>
      </c>
      <c r="H682" s="5">
        <f>_xlfn.RANK.EQ(VLOOKUP($A682,Rooke_Full_Seaosn[[Name]:[WHIP]], 7, FALSE),Rooke_Full_Seaosn[L],1)</f>
        <v>695</v>
      </c>
      <c r="I682" s="11">
        <f>_xlfn.RANK.EQ(VLOOKUP($A682,Rooke_Full_Seaosn[[Name]:[WHIP]], 8, FALSE),Rooke_Full_Seaosn[SV],0)</f>
        <v>225</v>
      </c>
      <c r="J682" s="11">
        <f>_xlfn.RANK.EQ(VLOOKUP($A682,Rooke_Full_Seaosn[[Name]:[WHIP]], 9, FALSE),Rooke_Full_Seaosn[IP],0)</f>
        <v>900</v>
      </c>
      <c r="K682" s="5">
        <f>_xlfn.RANK.EQ(VLOOKUP($A682,Rooke_Full_Seaosn[[Name]:[WHIP]], 10, FALSE),Rooke_Full_Seaosn[SO],0)</f>
        <v>1210</v>
      </c>
      <c r="L682" s="5">
        <f>_xlfn.RANK.EQ(VLOOKUP($A682,Rooke_Full_Seaosn[[Name]:[WHIP]], 11, FALSE),Rooke_Full_Seaosn[K/9],0)</f>
        <v>1299</v>
      </c>
      <c r="M682" s="5">
        <f>_xlfn.RANK.EQ(VLOOKUP($A682,Rooke_Full_Seaosn[[Name]:[WHIP]], 12, FALSE),Rooke_Full_Seaosn[BB/9],1)</f>
        <v>17</v>
      </c>
      <c r="N682" s="11">
        <f>_xlfn.RANK.EQ(VLOOKUP($A682,Rooke_Full_Seaosn[[Name]:[WHIP]], 13, FALSE),Rooke_Full_Seaosn[HR/9],1)</f>
        <v>1262</v>
      </c>
      <c r="O682" s="5">
        <f>_xlfn.RANK.EQ(VLOOKUP($A682,Rooke_Full_Seaosn[[Name]:[WHIP]], 14, FALSE),Rooke_Full_Seaosn[AVG],1)</f>
        <v>1208</v>
      </c>
      <c r="P682" s="11">
        <f>_xlfn.RANK.EQ(VLOOKUP($A682,Rooke_Full_Seaosn[[Name]:[WHIP]], 15, FALSE),Rooke_Full_Seaosn[BABIP],1)</f>
        <v>770</v>
      </c>
      <c r="Q682" s="5">
        <f>_xlfn.RANK.EQ(VLOOKUP($A682,Rooke_Full_Seaosn[[Name]:[WHIP]], 16, FALSE),Rooke_Full_Seaosn[ERA],1)</f>
        <v>923</v>
      </c>
      <c r="R682" s="11">
        <f>_xlfn.RANK.EQ(VLOOKUP($A682,Rooke_Full_Seaosn[[Name]:[WHIP]], 17, FALSE),Rooke_Full_Seaosn[FIP],1)</f>
        <v>1017</v>
      </c>
      <c r="S682" s="5">
        <f>_xlfn.RANK.EQ(VLOOKUP($A682,Rooke_Full_Seaosn[[Name]:[WHIP]], 18,FALSE),Rooke_Full_Seaosn[WAR],0)</f>
        <v>1040</v>
      </c>
      <c r="T682" s="5">
        <f>_xlfn.RANK.EQ(VLOOKUP($A682,Rooke_Full_Seaosn[[Name]:[WHIP]], 19, FALSE),Rooke_Full_Seaosn[WAR/162],0)</f>
        <v>909</v>
      </c>
      <c r="U682" s="5">
        <f>_xlfn.RANK.EQ(VLOOKUP($A682,Rooke_Full_Seaosn[[Name]:[WHIP]], 20, FALSE),Rooke_Full_Seaosn[WHIP],1)</f>
        <v>379</v>
      </c>
      <c r="V6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605.23426531495318</v>
      </c>
    </row>
    <row r="683" spans="1:22" x14ac:dyDescent="0.45">
      <c r="A683" s="11" t="s">
        <v>700</v>
      </c>
      <c r="B683" s="11">
        <v>2007</v>
      </c>
      <c r="C683" s="11" t="str">
        <f>VLOOKUP(Table10[[#This Row],[Name]], Rooke_Full_Seaosn[[Name]:[Team]], 2, FALSE)</f>
        <v>COL</v>
      </c>
      <c r="D683" s="11">
        <v>13</v>
      </c>
      <c r="E683" s="11">
        <v>8</v>
      </c>
      <c r="F683" s="12">
        <v>0.61538461538461542</v>
      </c>
      <c r="G683" s="5">
        <f>_xlfn.RANK.EQ(VLOOKUP($A683,Rooke_Full_Seaosn[[Name]:[WHIP]], 6, FALSE),Rooke_Full_Seaosn[W],0)</f>
        <v>1054</v>
      </c>
      <c r="H683" s="5">
        <f>_xlfn.RANK.EQ(VLOOKUP($A683,Rooke_Full_Seaosn[[Name]:[WHIP]], 7, FALSE),Rooke_Full_Seaosn[L],1)</f>
        <v>298</v>
      </c>
      <c r="I683" s="11">
        <f>_xlfn.RANK.EQ(VLOOKUP($A683,Rooke_Full_Seaosn[[Name]:[WHIP]], 8, FALSE),Rooke_Full_Seaosn[SV],0)</f>
        <v>225</v>
      </c>
      <c r="J683" s="11">
        <f>_xlfn.RANK.EQ(VLOOKUP($A683,Rooke_Full_Seaosn[[Name]:[WHIP]], 9, FALSE),Rooke_Full_Seaosn[IP],0)</f>
        <v>1084</v>
      </c>
      <c r="K683" s="5">
        <f>_xlfn.RANK.EQ(VLOOKUP($A683,Rooke_Full_Seaosn[[Name]:[WHIP]], 10, FALSE),Rooke_Full_Seaosn[SO],0)</f>
        <v>689</v>
      </c>
      <c r="L683" s="5">
        <f>_xlfn.RANK.EQ(VLOOKUP($A683,Rooke_Full_Seaosn[[Name]:[WHIP]], 11, FALSE),Rooke_Full_Seaosn[K/9],0)</f>
        <v>308</v>
      </c>
      <c r="M683" s="5">
        <f>_xlfn.RANK.EQ(VLOOKUP($A683,Rooke_Full_Seaosn[[Name]:[WHIP]], 12, FALSE),Rooke_Full_Seaosn[BB/9],1)</f>
        <v>1225</v>
      </c>
      <c r="N683" s="11">
        <f>_xlfn.RANK.EQ(VLOOKUP($A683,Rooke_Full_Seaosn[[Name]:[WHIP]], 13, FALSE),Rooke_Full_Seaosn[HR/9],1)</f>
        <v>1150</v>
      </c>
      <c r="O683" s="5">
        <f>_xlfn.RANK.EQ(VLOOKUP($A683,Rooke_Full_Seaosn[[Name]:[WHIP]], 14, FALSE),Rooke_Full_Seaosn[AVG],1)</f>
        <v>233</v>
      </c>
      <c r="P683" s="11">
        <f>_xlfn.RANK.EQ(VLOOKUP($A683,Rooke_Full_Seaosn[[Name]:[WHIP]], 15, FALSE),Rooke_Full_Seaosn[BABIP],1)</f>
        <v>312</v>
      </c>
      <c r="Q683" s="5">
        <f>_xlfn.RANK.EQ(VLOOKUP($A683,Rooke_Full_Seaosn[[Name]:[WHIP]], 16, FALSE),Rooke_Full_Seaosn[ERA],1)</f>
        <v>931</v>
      </c>
      <c r="R683" s="11">
        <f>_xlfn.RANK.EQ(VLOOKUP($A683,Rooke_Full_Seaosn[[Name]:[WHIP]], 17, FALSE),Rooke_Full_Seaosn[FIP],1)</f>
        <v>1207</v>
      </c>
      <c r="S683" s="5">
        <f>_xlfn.RANK.EQ(VLOOKUP($A683,Rooke_Full_Seaosn[[Name]:[WHIP]], 18,FALSE),Rooke_Full_Seaosn[WAR],0)</f>
        <v>911</v>
      </c>
      <c r="T683" s="5">
        <f>_xlfn.RANK.EQ(VLOOKUP($A683,Rooke_Full_Seaosn[[Name]:[WHIP]], 19, FALSE),Rooke_Full_Seaosn[WAR/162],0)</f>
        <v>756</v>
      </c>
      <c r="U683" s="5">
        <f>_xlfn.RANK.EQ(VLOOKUP($A683,Rooke_Full_Seaosn[[Name]:[WHIP]], 20, FALSE),Rooke_Full_Seaosn[WHIP],1)</f>
        <v>545</v>
      </c>
      <c r="V6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605.71805325743458</v>
      </c>
    </row>
    <row r="684" spans="1:22" x14ac:dyDescent="0.45">
      <c r="A684" s="11" t="s">
        <v>1866</v>
      </c>
      <c r="B684" s="11">
        <v>2012</v>
      </c>
      <c r="C684" s="11" t="str">
        <f>VLOOKUP(Table10[[#This Row],[Name]], Rooke_Full_Seaosn[[Name]:[Team]], 2, FALSE)</f>
        <v>NYM</v>
      </c>
      <c r="D684" s="11">
        <v>35</v>
      </c>
      <c r="E684" s="11">
        <v>35</v>
      </c>
      <c r="F684" s="12">
        <v>1</v>
      </c>
      <c r="G684" s="5">
        <f>_xlfn.RANK.EQ(VLOOKUP($A684,Rooke_Full_Seaosn[[Name]:[WHIP]], 6, FALSE),Rooke_Full_Seaosn[W],0)</f>
        <v>1054</v>
      </c>
      <c r="H684" s="5">
        <f>_xlfn.RANK.EQ(VLOOKUP($A684,Rooke_Full_Seaosn[[Name]:[WHIP]], 7, FALSE),Rooke_Full_Seaosn[L],1)</f>
        <v>695</v>
      </c>
      <c r="I684" s="11">
        <f>_xlfn.RANK.EQ(VLOOKUP($A684,Rooke_Full_Seaosn[[Name]:[WHIP]], 8, FALSE),Rooke_Full_Seaosn[SV],0)</f>
        <v>225</v>
      </c>
      <c r="J684" s="11">
        <f>_xlfn.RANK.EQ(VLOOKUP($A684,Rooke_Full_Seaosn[[Name]:[WHIP]], 9, FALSE),Rooke_Full_Seaosn[IP],0)</f>
        <v>1263</v>
      </c>
      <c r="K684" s="5">
        <f>_xlfn.RANK.EQ(VLOOKUP($A684,Rooke_Full_Seaosn[[Name]:[WHIP]], 10, FALSE),Rooke_Full_Seaosn[SO],0)</f>
        <v>966</v>
      </c>
      <c r="L684" s="5">
        <f>_xlfn.RANK.EQ(VLOOKUP($A684,Rooke_Full_Seaosn[[Name]:[WHIP]], 11, FALSE),Rooke_Full_Seaosn[K/9],0)</f>
        <v>423</v>
      </c>
      <c r="M684" s="5">
        <f>_xlfn.RANK.EQ(VLOOKUP($A684,Rooke_Full_Seaosn[[Name]:[WHIP]], 12, FALSE),Rooke_Full_Seaosn[BB/9],1)</f>
        <v>60</v>
      </c>
      <c r="N684" s="11">
        <f>_xlfn.RANK.EQ(VLOOKUP($A684,Rooke_Full_Seaosn[[Name]:[WHIP]], 13, FALSE),Rooke_Full_Seaosn[HR/9],1)</f>
        <v>726</v>
      </c>
      <c r="O684" s="5">
        <f>_xlfn.RANK.EQ(VLOOKUP($A684,Rooke_Full_Seaosn[[Name]:[WHIP]], 14, FALSE),Rooke_Full_Seaosn[AVG],1)</f>
        <v>1453</v>
      </c>
      <c r="P684" s="11">
        <f>_xlfn.RANK.EQ(VLOOKUP($A684,Rooke_Full_Seaosn[[Name]:[WHIP]], 15, FALSE),Rooke_Full_Seaosn[BABIP],1)</f>
        <v>1607</v>
      </c>
      <c r="Q684" s="5">
        <f>_xlfn.RANK.EQ(VLOOKUP($A684,Rooke_Full_Seaosn[[Name]:[WHIP]], 16, FALSE),Rooke_Full_Seaosn[ERA],1)</f>
        <v>1397</v>
      </c>
      <c r="R684" s="11">
        <f>_xlfn.RANK.EQ(VLOOKUP($A684,Rooke_Full_Seaosn[[Name]:[WHIP]], 17, FALSE),Rooke_Full_Seaosn[FIP],1)</f>
        <v>189</v>
      </c>
      <c r="S684" s="5">
        <f>_xlfn.RANK.EQ(VLOOKUP($A684,Rooke_Full_Seaosn[[Name]:[WHIP]], 18,FALSE),Rooke_Full_Seaosn[WAR],0)</f>
        <v>686</v>
      </c>
      <c r="T684" s="5">
        <f>_xlfn.RANK.EQ(VLOOKUP($A684,Rooke_Full_Seaosn[[Name]:[WHIP]], 19, FALSE),Rooke_Full_Seaosn[WAR/162],0)</f>
        <v>290</v>
      </c>
      <c r="U684" s="5">
        <f>_xlfn.RANK.EQ(VLOOKUP($A684,Rooke_Full_Seaosn[[Name]:[WHIP]], 20, FALSE),Rooke_Full_Seaosn[WHIP],1)</f>
        <v>919</v>
      </c>
      <c r="V6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605.86990487810363</v>
      </c>
    </row>
    <row r="685" spans="1:22" x14ac:dyDescent="0.45">
      <c r="A685" s="11" t="s">
        <v>1182</v>
      </c>
      <c r="B685" s="11">
        <v>1921</v>
      </c>
      <c r="C685" s="11" t="str">
        <f>VLOOKUP(Table10[[#This Row],[Name]], Rooke_Full_Seaosn[[Name]:[Team]], 2, FALSE)</f>
        <v>- - -</v>
      </c>
      <c r="D685" s="11">
        <v>7</v>
      </c>
      <c r="E685" s="11">
        <v>7</v>
      </c>
      <c r="F685" s="12">
        <v>1</v>
      </c>
      <c r="G685" s="5">
        <f>_xlfn.RANK.EQ(VLOOKUP($A685,Rooke_Full_Seaosn[[Name]:[WHIP]], 6, FALSE),Rooke_Full_Seaosn[W],0)</f>
        <v>1282</v>
      </c>
      <c r="H685" s="5">
        <f>_xlfn.RANK.EQ(VLOOKUP($A685,Rooke_Full_Seaosn[[Name]:[WHIP]], 7, FALSE),Rooke_Full_Seaosn[L],1)</f>
        <v>298</v>
      </c>
      <c r="I685" s="11">
        <f>_xlfn.RANK.EQ(VLOOKUP($A685,Rooke_Full_Seaosn[[Name]:[WHIP]], 8, FALSE),Rooke_Full_Seaosn[SV],0)</f>
        <v>225</v>
      </c>
      <c r="J685" s="11">
        <f>_xlfn.RANK.EQ(VLOOKUP($A685,Rooke_Full_Seaosn[[Name]:[WHIP]], 9, FALSE),Rooke_Full_Seaosn[IP],0)</f>
        <v>1008</v>
      </c>
      <c r="K685" s="5">
        <f>_xlfn.RANK.EQ(VLOOKUP($A685,Rooke_Full_Seaosn[[Name]:[WHIP]], 10, FALSE),Rooke_Full_Seaosn[SO],0)</f>
        <v>1011</v>
      </c>
      <c r="L685" s="5">
        <f>_xlfn.RANK.EQ(VLOOKUP($A685,Rooke_Full_Seaosn[[Name]:[WHIP]], 11, FALSE),Rooke_Full_Seaosn[K/9],0)</f>
        <v>897</v>
      </c>
      <c r="M685" s="5">
        <f>_xlfn.RANK.EQ(VLOOKUP($A685,Rooke_Full_Seaosn[[Name]:[WHIP]], 12, FALSE),Rooke_Full_Seaosn[BB/9],1)</f>
        <v>1431</v>
      </c>
      <c r="N685" s="11">
        <f>_xlfn.RANK.EQ(VLOOKUP($A685,Rooke_Full_Seaosn[[Name]:[WHIP]], 13, FALSE),Rooke_Full_Seaosn[HR/9],1)</f>
        <v>1</v>
      </c>
      <c r="O685" s="5">
        <f>_xlfn.RANK.EQ(VLOOKUP($A685,Rooke_Full_Seaosn[[Name]:[WHIP]], 14, FALSE),Rooke_Full_Seaosn[AVG],1)</f>
        <v>77</v>
      </c>
      <c r="P685" s="11">
        <f>_xlfn.RANK.EQ(VLOOKUP($A685,Rooke_Full_Seaosn[[Name]:[WHIP]], 15, FALSE),Rooke_Full_Seaosn[BABIP],1)</f>
        <v>137</v>
      </c>
      <c r="Q685" s="5">
        <f>_xlfn.RANK.EQ(VLOOKUP($A685,Rooke_Full_Seaosn[[Name]:[WHIP]], 16, FALSE),Rooke_Full_Seaosn[ERA],1)</f>
        <v>561</v>
      </c>
      <c r="R685" s="11">
        <f>_xlfn.RANK.EQ(VLOOKUP($A685,Rooke_Full_Seaosn[[Name]:[WHIP]], 17, FALSE),Rooke_Full_Seaosn[FIP],1)</f>
        <v>363</v>
      </c>
      <c r="S685" s="5">
        <f>_xlfn.RANK.EQ(VLOOKUP($A685,Rooke_Full_Seaosn[[Name]:[WHIP]], 18,FALSE),Rooke_Full_Seaosn[WAR],0)</f>
        <v>873</v>
      </c>
      <c r="T685" s="5">
        <f>_xlfn.RANK.EQ(VLOOKUP($A685,Rooke_Full_Seaosn[[Name]:[WHIP]], 19, FALSE),Rooke_Full_Seaosn[WAR/162],0)</f>
        <v>709</v>
      </c>
      <c r="U685" s="5">
        <f>_xlfn.RANK.EQ(VLOOKUP($A685,Rooke_Full_Seaosn[[Name]:[WHIP]], 20, FALSE),Rooke_Full_Seaosn[WHIP],1)</f>
        <v>505</v>
      </c>
      <c r="V6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606.13490836938956</v>
      </c>
    </row>
    <row r="686" spans="1:22" x14ac:dyDescent="0.45">
      <c r="A686" s="11" t="s">
        <v>1547</v>
      </c>
      <c r="B686" s="11">
        <v>1997</v>
      </c>
      <c r="C686" s="11" t="str">
        <f>VLOOKUP(Table10[[#This Row],[Name]], Rooke_Full_Seaosn[[Name]:[Team]], 2, FALSE)</f>
        <v>ANA</v>
      </c>
      <c r="D686" s="11">
        <v>33</v>
      </c>
      <c r="E686" s="11">
        <v>32</v>
      </c>
      <c r="F686" s="12">
        <v>0.96969696969696972</v>
      </c>
      <c r="G686" s="5">
        <f>_xlfn.RANK.EQ(VLOOKUP($A686,Rooke_Full_Seaosn[[Name]:[WHIP]], 6, FALSE),Rooke_Full_Seaosn[W],0)</f>
        <v>174</v>
      </c>
      <c r="H686" s="5">
        <f>_xlfn.RANK.EQ(VLOOKUP($A686,Rooke_Full_Seaosn[[Name]:[WHIP]], 7, FALSE),Rooke_Full_Seaosn[L],1)</f>
        <v>1209</v>
      </c>
      <c r="I686" s="11">
        <f>_xlfn.RANK.EQ(VLOOKUP($A686,Rooke_Full_Seaosn[[Name]:[WHIP]], 8, FALSE),Rooke_Full_Seaosn[SV],0)</f>
        <v>225</v>
      </c>
      <c r="J686" s="11">
        <f>_xlfn.RANK.EQ(VLOOKUP($A686,Rooke_Full_Seaosn[[Name]:[WHIP]], 9, FALSE),Rooke_Full_Seaosn[IP],0)</f>
        <v>166</v>
      </c>
      <c r="K686" s="5">
        <f>_xlfn.RANK.EQ(VLOOKUP($A686,Rooke_Full_Seaosn[[Name]:[WHIP]], 10, FALSE),Rooke_Full_Seaosn[SO],0)</f>
        <v>223</v>
      </c>
      <c r="L686" s="5">
        <f>_xlfn.RANK.EQ(VLOOKUP($A686,Rooke_Full_Seaosn[[Name]:[WHIP]], 11, FALSE),Rooke_Full_Seaosn[K/9],0)</f>
        <v>913</v>
      </c>
      <c r="M686" s="5">
        <f>_xlfn.RANK.EQ(VLOOKUP($A686,Rooke_Full_Seaosn[[Name]:[WHIP]], 12, FALSE),Rooke_Full_Seaosn[BB/9],1)</f>
        <v>239</v>
      </c>
      <c r="N686" s="11">
        <f>_xlfn.RANK.EQ(VLOOKUP($A686,Rooke_Full_Seaosn[[Name]:[WHIP]], 13, FALSE),Rooke_Full_Seaosn[HR/9],1)</f>
        <v>1460</v>
      </c>
      <c r="O686" s="5">
        <f>_xlfn.RANK.EQ(VLOOKUP($A686,Rooke_Full_Seaosn[[Name]:[WHIP]], 14, FALSE),Rooke_Full_Seaosn[AVG],1)</f>
        <v>1445</v>
      </c>
      <c r="P686" s="11">
        <f>_xlfn.RANK.EQ(VLOOKUP($A686,Rooke_Full_Seaosn[[Name]:[WHIP]], 15, FALSE),Rooke_Full_Seaosn[BABIP],1)</f>
        <v>1267</v>
      </c>
      <c r="Q686" s="5">
        <f>_xlfn.RANK.EQ(VLOOKUP($A686,Rooke_Full_Seaosn[[Name]:[WHIP]], 16, FALSE),Rooke_Full_Seaosn[ERA],1)</f>
        <v>1014</v>
      </c>
      <c r="R686" s="11">
        <f>_xlfn.RANK.EQ(VLOOKUP($A686,Rooke_Full_Seaosn[[Name]:[WHIP]], 17, FALSE),Rooke_Full_Seaosn[FIP],1)</f>
        <v>1344</v>
      </c>
      <c r="S686" s="5">
        <f>_xlfn.RANK.EQ(VLOOKUP($A686,Rooke_Full_Seaosn[[Name]:[WHIP]], 18,FALSE),Rooke_Full_Seaosn[WAR],0)</f>
        <v>498</v>
      </c>
      <c r="T686" s="5">
        <f>_xlfn.RANK.EQ(VLOOKUP($A686,Rooke_Full_Seaosn[[Name]:[WHIP]], 19, FALSE),Rooke_Full_Seaosn[WAR/162],0)</f>
        <v>899</v>
      </c>
      <c r="U686" s="5">
        <f>_xlfn.RANK.EQ(VLOOKUP($A686,Rooke_Full_Seaosn[[Name]:[WHIP]], 20, FALSE),Rooke_Full_Seaosn[WHIP],1)</f>
        <v>1003</v>
      </c>
      <c r="V6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606.5051403598128</v>
      </c>
    </row>
    <row r="687" spans="1:22" x14ac:dyDescent="0.45">
      <c r="A687" s="11" t="s">
        <v>2033</v>
      </c>
      <c r="B687" s="11">
        <v>2018</v>
      </c>
      <c r="C687" s="11" t="str">
        <f>VLOOKUP(Table10[[#This Row],[Name]], Rooke_Full_Seaosn[[Name]:[Team]], 2, FALSE)</f>
        <v>NYY</v>
      </c>
      <c r="D687" s="11">
        <v>14</v>
      </c>
      <c r="E687" s="11">
        <v>14</v>
      </c>
      <c r="F687" s="12">
        <v>1</v>
      </c>
      <c r="G687" s="5">
        <f>_xlfn.RANK.EQ(VLOOKUP($A687,Rooke_Full_Seaosn[[Name]:[WHIP]], 6, FALSE),Rooke_Full_Seaosn[W],0)</f>
        <v>1465</v>
      </c>
      <c r="H687" s="5">
        <f>_xlfn.RANK.EQ(VLOOKUP($A687,Rooke_Full_Seaosn[[Name]:[WHIP]], 7, FALSE),Rooke_Full_Seaosn[L],1)</f>
        <v>492</v>
      </c>
      <c r="I687" s="11">
        <f>_xlfn.RANK.EQ(VLOOKUP($A687,Rooke_Full_Seaosn[[Name]:[WHIP]], 8, FALSE),Rooke_Full_Seaosn[SV],0)</f>
        <v>225</v>
      </c>
      <c r="J687" s="11">
        <f>_xlfn.RANK.EQ(VLOOKUP($A687,Rooke_Full_Seaosn[[Name]:[WHIP]], 9, FALSE),Rooke_Full_Seaosn[IP],0)</f>
        <v>1281</v>
      </c>
      <c r="K687" s="5">
        <f>_xlfn.RANK.EQ(VLOOKUP($A687,Rooke_Full_Seaosn[[Name]:[WHIP]], 10, FALSE),Rooke_Full_Seaosn[SO],0)</f>
        <v>528</v>
      </c>
      <c r="L687" s="5">
        <f>_xlfn.RANK.EQ(VLOOKUP($A687,Rooke_Full_Seaosn[[Name]:[WHIP]], 11, FALSE),Rooke_Full_Seaosn[K/9],0)</f>
        <v>28</v>
      </c>
      <c r="M687" s="5">
        <f>_xlfn.RANK.EQ(VLOOKUP($A687,Rooke_Full_Seaosn[[Name]:[WHIP]], 12, FALSE),Rooke_Full_Seaosn[BB/9],1)</f>
        <v>892</v>
      </c>
      <c r="N687" s="11">
        <f>_xlfn.RANK.EQ(VLOOKUP($A687,Rooke_Full_Seaosn[[Name]:[WHIP]], 13, FALSE),Rooke_Full_Seaosn[HR/9],1)</f>
        <v>1570</v>
      </c>
      <c r="O687" s="5">
        <f>_xlfn.RANK.EQ(VLOOKUP($A687,Rooke_Full_Seaosn[[Name]:[WHIP]], 14, FALSE),Rooke_Full_Seaosn[AVG],1)</f>
        <v>512</v>
      </c>
      <c r="P687" s="11">
        <f>_xlfn.RANK.EQ(VLOOKUP($A687,Rooke_Full_Seaosn[[Name]:[WHIP]], 15, FALSE),Rooke_Full_Seaosn[BABIP],1)</f>
        <v>1104</v>
      </c>
      <c r="Q687" s="5">
        <f>_xlfn.RANK.EQ(VLOOKUP($A687,Rooke_Full_Seaosn[[Name]:[WHIP]], 16, FALSE),Rooke_Full_Seaosn[ERA],1)</f>
        <v>1595</v>
      </c>
      <c r="R687" s="11">
        <f>_xlfn.RANK.EQ(VLOOKUP($A687,Rooke_Full_Seaosn[[Name]:[WHIP]], 17, FALSE),Rooke_Full_Seaosn[FIP],1)</f>
        <v>1171</v>
      </c>
      <c r="S687" s="5">
        <f>_xlfn.RANK.EQ(VLOOKUP($A687,Rooke_Full_Seaosn[[Name]:[WHIP]], 18,FALSE),Rooke_Full_Seaosn[WAR],0)</f>
        <v>1190</v>
      </c>
      <c r="T687" s="5">
        <f>_xlfn.RANK.EQ(VLOOKUP($A687,Rooke_Full_Seaosn[[Name]:[WHIP]], 19, FALSE),Rooke_Full_Seaosn[WAR/162],0)</f>
        <v>1087</v>
      </c>
      <c r="U687" s="5">
        <f>_xlfn.RANK.EQ(VLOOKUP($A687,Rooke_Full_Seaosn[[Name]:[WHIP]], 20, FALSE),Rooke_Full_Seaosn[WHIP],1)</f>
        <v>685</v>
      </c>
      <c r="V6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607.77905018342335</v>
      </c>
    </row>
    <row r="688" spans="1:22" x14ac:dyDescent="0.45">
      <c r="A688" s="11" t="s">
        <v>1138</v>
      </c>
      <c r="B688" s="11">
        <v>1943</v>
      </c>
      <c r="C688" s="11" t="str">
        <f>VLOOKUP(Table10[[#This Row],[Name]], Rooke_Full_Seaosn[[Name]:[Team]], 2, FALSE)</f>
        <v>PHI</v>
      </c>
      <c r="D688" s="11">
        <v>13</v>
      </c>
      <c r="E688" s="11">
        <v>9</v>
      </c>
      <c r="F688" s="12">
        <v>0.69230769230769229</v>
      </c>
      <c r="G688" s="5">
        <f>_xlfn.RANK.EQ(VLOOKUP($A688,Rooke_Full_Seaosn[[Name]:[WHIP]], 6, FALSE),Rooke_Full_Seaosn[W],0)</f>
        <v>320</v>
      </c>
      <c r="H688" s="5">
        <f>_xlfn.RANK.EQ(VLOOKUP($A688,Rooke_Full_Seaosn[[Name]:[WHIP]], 7, FALSE),Rooke_Full_Seaosn[L],1)</f>
        <v>1697</v>
      </c>
      <c r="I688" s="11">
        <f>_xlfn.RANK.EQ(VLOOKUP($A688,Rooke_Full_Seaosn[[Name]:[WHIP]], 8, FALSE),Rooke_Full_Seaosn[SV],0)</f>
        <v>225</v>
      </c>
      <c r="J688" s="11">
        <f>_xlfn.RANK.EQ(VLOOKUP($A688,Rooke_Full_Seaosn[[Name]:[WHIP]], 9, FALSE),Rooke_Full_Seaosn[IP],0)</f>
        <v>105</v>
      </c>
      <c r="K688" s="5">
        <f>_xlfn.RANK.EQ(VLOOKUP($A688,Rooke_Full_Seaosn[[Name]:[WHIP]], 10, FALSE),Rooke_Full_Seaosn[SO],0)</f>
        <v>396</v>
      </c>
      <c r="L688" s="5">
        <f>_xlfn.RANK.EQ(VLOOKUP($A688,Rooke_Full_Seaosn[[Name]:[WHIP]], 11, FALSE),Rooke_Full_Seaosn[K/9],0)</f>
        <v>1313</v>
      </c>
      <c r="M688" s="5">
        <f>_xlfn.RANK.EQ(VLOOKUP($A688,Rooke_Full_Seaosn[[Name]:[WHIP]], 12, FALSE),Rooke_Full_Seaosn[BB/9],1)</f>
        <v>562</v>
      </c>
      <c r="N688" s="11">
        <f>_xlfn.RANK.EQ(VLOOKUP($A688,Rooke_Full_Seaosn[[Name]:[WHIP]], 13, FALSE),Rooke_Full_Seaosn[HR/9],1)</f>
        <v>262</v>
      </c>
      <c r="O688" s="5">
        <f>_xlfn.RANK.EQ(VLOOKUP($A688,Rooke_Full_Seaosn[[Name]:[WHIP]], 14, FALSE),Rooke_Full_Seaosn[AVG],1)</f>
        <v>819</v>
      </c>
      <c r="P688" s="11">
        <f>_xlfn.RANK.EQ(VLOOKUP($A688,Rooke_Full_Seaosn[[Name]:[WHIP]], 15, FALSE),Rooke_Full_Seaosn[BABIP],1)</f>
        <v>720</v>
      </c>
      <c r="Q688" s="5">
        <f>_xlfn.RANK.EQ(VLOOKUP($A688,Rooke_Full_Seaosn[[Name]:[WHIP]], 16, FALSE),Rooke_Full_Seaosn[ERA],1)</f>
        <v>507</v>
      </c>
      <c r="R688" s="11">
        <f>_xlfn.RANK.EQ(VLOOKUP($A688,Rooke_Full_Seaosn[[Name]:[WHIP]], 17, FALSE),Rooke_Full_Seaosn[FIP],1)</f>
        <v>220</v>
      </c>
      <c r="S688" s="5">
        <f>_xlfn.RANK.EQ(VLOOKUP($A688,Rooke_Full_Seaosn[[Name]:[WHIP]], 18,FALSE),Rooke_Full_Seaosn[WAR],0)</f>
        <v>207</v>
      </c>
      <c r="T688" s="5">
        <f>_xlfn.RANK.EQ(VLOOKUP($A688,Rooke_Full_Seaosn[[Name]:[WHIP]], 19, FALSE),Rooke_Full_Seaosn[WAR/162],0)</f>
        <v>678</v>
      </c>
      <c r="U688" s="5">
        <f>_xlfn.RANK.EQ(VLOOKUP($A688,Rooke_Full_Seaosn[[Name]:[WHIP]], 20, FALSE),Rooke_Full_Seaosn[WHIP],1)</f>
        <v>744</v>
      </c>
      <c r="V6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607.79803043550555</v>
      </c>
    </row>
    <row r="689" spans="1:22" x14ac:dyDescent="0.45">
      <c r="A689" s="11" t="s">
        <v>361</v>
      </c>
      <c r="B689" s="11">
        <v>2018</v>
      </c>
      <c r="C689" s="11" t="str">
        <f>VLOOKUP(Table10[[#This Row],[Name]], Rooke_Full_Seaosn[[Name]:[Team]], 2, FALSE)</f>
        <v>SFG</v>
      </c>
      <c r="D689" s="11">
        <v>10</v>
      </c>
      <c r="E689" s="11">
        <v>10</v>
      </c>
      <c r="F689" s="12">
        <v>1</v>
      </c>
      <c r="G689" s="5">
        <f>_xlfn.RANK.EQ(VLOOKUP($A689,Rooke_Full_Seaosn[[Name]:[WHIP]], 6, FALSE),Rooke_Full_Seaosn[W],0)</f>
        <v>610</v>
      </c>
      <c r="H689" s="5">
        <f>_xlfn.RANK.EQ(VLOOKUP($A689,Rooke_Full_Seaosn[[Name]:[WHIP]], 7, FALSE),Rooke_Full_Seaosn[L],1)</f>
        <v>1574</v>
      </c>
      <c r="I689" s="11">
        <f>_xlfn.RANK.EQ(VLOOKUP($A689,Rooke_Full_Seaosn[[Name]:[WHIP]], 8, FALSE),Rooke_Full_Seaosn[SV],0)</f>
        <v>225</v>
      </c>
      <c r="J689" s="11">
        <f>_xlfn.RANK.EQ(VLOOKUP($A689,Rooke_Full_Seaosn[[Name]:[WHIP]], 9, FALSE),Rooke_Full_Seaosn[IP],0)</f>
        <v>391</v>
      </c>
      <c r="K689" s="5">
        <f>_xlfn.RANK.EQ(VLOOKUP($A689,Rooke_Full_Seaosn[[Name]:[WHIP]], 10, FALSE),Rooke_Full_Seaosn[SO],0)</f>
        <v>149</v>
      </c>
      <c r="L689" s="5">
        <f>_xlfn.RANK.EQ(VLOOKUP($A689,Rooke_Full_Seaosn[[Name]:[WHIP]], 11, FALSE),Rooke_Full_Seaosn[K/9],0)</f>
        <v>335</v>
      </c>
      <c r="M689" s="5">
        <f>_xlfn.RANK.EQ(VLOOKUP($A689,Rooke_Full_Seaosn[[Name]:[WHIP]], 12, FALSE),Rooke_Full_Seaosn[BB/9],1)</f>
        <v>320</v>
      </c>
      <c r="N689" s="11">
        <f>_xlfn.RANK.EQ(VLOOKUP($A689,Rooke_Full_Seaosn[[Name]:[WHIP]], 13, FALSE),Rooke_Full_Seaosn[HR/9],1)</f>
        <v>1332</v>
      </c>
      <c r="O689" s="5">
        <f>_xlfn.RANK.EQ(VLOOKUP($A689,Rooke_Full_Seaosn[[Name]:[WHIP]], 14, FALSE),Rooke_Full_Seaosn[AVG],1)</f>
        <v>999</v>
      </c>
      <c r="P689" s="11">
        <f>_xlfn.RANK.EQ(VLOOKUP($A689,Rooke_Full_Seaosn[[Name]:[WHIP]], 15, FALSE),Rooke_Full_Seaosn[BABIP],1)</f>
        <v>1216</v>
      </c>
      <c r="Q689" s="5">
        <f>_xlfn.RANK.EQ(VLOOKUP($A689,Rooke_Full_Seaosn[[Name]:[WHIP]], 16, FALSE),Rooke_Full_Seaosn[ERA],1)</f>
        <v>1044</v>
      </c>
      <c r="R689" s="11">
        <f>_xlfn.RANK.EQ(VLOOKUP($A689,Rooke_Full_Seaosn[[Name]:[WHIP]], 17, FALSE),Rooke_Full_Seaosn[FIP],1)</f>
        <v>892</v>
      </c>
      <c r="S689" s="5">
        <f>_xlfn.RANK.EQ(VLOOKUP($A689,Rooke_Full_Seaosn[[Name]:[WHIP]], 18,FALSE),Rooke_Full_Seaosn[WAR],0)</f>
        <v>772</v>
      </c>
      <c r="T689" s="5">
        <f>_xlfn.RANK.EQ(VLOOKUP($A689,Rooke_Full_Seaosn[[Name]:[WHIP]], 19, FALSE),Rooke_Full_Seaosn[WAR/162],0)</f>
        <v>1085</v>
      </c>
      <c r="U689" s="5">
        <f>_xlfn.RANK.EQ(VLOOKUP($A689,Rooke_Full_Seaosn[[Name]:[WHIP]], 20, FALSE),Rooke_Full_Seaosn[WHIP],1)</f>
        <v>524</v>
      </c>
      <c r="V6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609.02622349688704</v>
      </c>
    </row>
    <row r="690" spans="1:22" x14ac:dyDescent="0.45">
      <c r="A690" s="11" t="s">
        <v>1276</v>
      </c>
      <c r="B690" s="11">
        <v>1930</v>
      </c>
      <c r="C690" s="11" t="str">
        <f>VLOOKUP(Table10[[#This Row],[Name]], Rooke_Full_Seaosn[[Name]:[Team]], 2, FALSE)</f>
        <v>CHW</v>
      </c>
      <c r="D690" s="11">
        <v>11</v>
      </c>
      <c r="E690" s="11">
        <v>11</v>
      </c>
      <c r="F690" s="12">
        <v>1</v>
      </c>
      <c r="G690" s="5">
        <f>_xlfn.RANK.EQ(VLOOKUP($A690,Rooke_Full_Seaosn[[Name]:[WHIP]], 6, FALSE),Rooke_Full_Seaosn[W],0)</f>
        <v>320</v>
      </c>
      <c r="H690" s="5">
        <f>_xlfn.RANK.EQ(VLOOKUP($A690,Rooke_Full_Seaosn[[Name]:[WHIP]], 7, FALSE),Rooke_Full_Seaosn[L],1)</f>
        <v>1341</v>
      </c>
      <c r="I690" s="11">
        <f>_xlfn.RANK.EQ(VLOOKUP($A690,Rooke_Full_Seaosn[[Name]:[WHIP]], 8, FALSE),Rooke_Full_Seaosn[SV],0)</f>
        <v>94</v>
      </c>
      <c r="J690" s="11">
        <f>_xlfn.RANK.EQ(VLOOKUP($A690,Rooke_Full_Seaosn[[Name]:[WHIP]], 9, FALSE),Rooke_Full_Seaosn[IP],0)</f>
        <v>188</v>
      </c>
      <c r="K690" s="5">
        <f>_xlfn.RANK.EQ(VLOOKUP($A690,Rooke_Full_Seaosn[[Name]:[WHIP]], 10, FALSE),Rooke_Full_Seaosn[SO],0)</f>
        <v>486</v>
      </c>
      <c r="L690" s="5">
        <f>_xlfn.RANK.EQ(VLOOKUP($A690,Rooke_Full_Seaosn[[Name]:[WHIP]], 11, FALSE),Rooke_Full_Seaosn[K/9],0)</f>
        <v>1306</v>
      </c>
      <c r="M690" s="5">
        <f>_xlfn.RANK.EQ(VLOOKUP($A690,Rooke_Full_Seaosn[[Name]:[WHIP]], 12, FALSE),Rooke_Full_Seaosn[BB/9],1)</f>
        <v>386</v>
      </c>
      <c r="N690" s="11">
        <f>_xlfn.RANK.EQ(VLOOKUP($A690,Rooke_Full_Seaosn[[Name]:[WHIP]], 13, FALSE),Rooke_Full_Seaosn[HR/9],1)</f>
        <v>369</v>
      </c>
      <c r="O690" s="5">
        <f>_xlfn.RANK.EQ(VLOOKUP($A690,Rooke_Full_Seaosn[[Name]:[WHIP]], 14, FALSE),Rooke_Full_Seaosn[AVG],1)</f>
        <v>836</v>
      </c>
      <c r="P690" s="11">
        <f>_xlfn.RANK.EQ(VLOOKUP($A690,Rooke_Full_Seaosn[[Name]:[WHIP]], 15, FALSE),Rooke_Full_Seaosn[BABIP],1)</f>
        <v>716</v>
      </c>
      <c r="Q690" s="5">
        <f>_xlfn.RANK.EQ(VLOOKUP($A690,Rooke_Full_Seaosn[[Name]:[WHIP]], 16, FALSE),Rooke_Full_Seaosn[ERA],1)</f>
        <v>677</v>
      </c>
      <c r="R690" s="11">
        <f>_xlfn.RANK.EQ(VLOOKUP($A690,Rooke_Full_Seaosn[[Name]:[WHIP]], 17, FALSE),Rooke_Full_Seaosn[FIP],1)</f>
        <v>889</v>
      </c>
      <c r="S690" s="5">
        <f>_xlfn.RANK.EQ(VLOOKUP($A690,Rooke_Full_Seaosn[[Name]:[WHIP]], 18,FALSE),Rooke_Full_Seaosn[WAR],0)</f>
        <v>290</v>
      </c>
      <c r="T690" s="5">
        <f>_xlfn.RANK.EQ(VLOOKUP($A690,Rooke_Full_Seaosn[[Name]:[WHIP]], 19, FALSE),Rooke_Full_Seaosn[WAR/162],0)</f>
        <v>774</v>
      </c>
      <c r="U690" s="5">
        <f>_xlfn.RANK.EQ(VLOOKUP($A690,Rooke_Full_Seaosn[[Name]:[WHIP]], 20, FALSE),Rooke_Full_Seaosn[WHIP],1)</f>
        <v>528</v>
      </c>
      <c r="V6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609.30021788609372</v>
      </c>
    </row>
    <row r="691" spans="1:22" x14ac:dyDescent="0.45">
      <c r="A691" s="11" t="s">
        <v>1213</v>
      </c>
      <c r="B691" s="11">
        <v>1954</v>
      </c>
      <c r="C691" s="11" t="str">
        <f>VLOOKUP(Table10[[#This Row],[Name]], Rooke_Full_Seaosn[[Name]:[Team]], 2, FALSE)</f>
        <v>STL</v>
      </c>
      <c r="D691" s="11">
        <v>12</v>
      </c>
      <c r="E691" s="11">
        <v>12</v>
      </c>
      <c r="F691" s="12">
        <v>1</v>
      </c>
      <c r="G691" s="5">
        <f>_xlfn.RANK.EQ(VLOOKUP($A691,Rooke_Full_Seaosn[[Name]:[WHIP]], 6, FALSE),Rooke_Full_Seaosn[W],0)</f>
        <v>65</v>
      </c>
      <c r="H691" s="5">
        <f>_xlfn.RANK.EQ(VLOOKUP($A691,Rooke_Full_Seaosn[[Name]:[WHIP]], 7, FALSE),Rooke_Full_Seaosn[L],1)</f>
        <v>695</v>
      </c>
      <c r="I691" s="11">
        <f>_xlfn.RANK.EQ(VLOOKUP($A691,Rooke_Full_Seaosn[[Name]:[WHIP]], 8, FALSE),Rooke_Full_Seaosn[SV],0)</f>
        <v>94</v>
      </c>
      <c r="J691" s="11">
        <f>_xlfn.RANK.EQ(VLOOKUP($A691,Rooke_Full_Seaosn[[Name]:[WHIP]], 9, FALSE),Rooke_Full_Seaosn[IP],0)</f>
        <v>404</v>
      </c>
      <c r="K691" s="5">
        <f>_xlfn.RANK.EQ(VLOOKUP($A691,Rooke_Full_Seaosn[[Name]:[WHIP]], 10, FALSE),Rooke_Full_Seaosn[SO],0)</f>
        <v>619</v>
      </c>
      <c r="L691" s="5">
        <f>_xlfn.RANK.EQ(VLOOKUP($A691,Rooke_Full_Seaosn[[Name]:[WHIP]], 11, FALSE),Rooke_Full_Seaosn[K/9],0)</f>
        <v>1251</v>
      </c>
      <c r="M691" s="5">
        <f>_xlfn.RANK.EQ(VLOOKUP($A691,Rooke_Full_Seaosn[[Name]:[WHIP]], 12, FALSE),Rooke_Full_Seaosn[BB/9],1)</f>
        <v>1235</v>
      </c>
      <c r="N691" s="11">
        <f>_xlfn.RANK.EQ(VLOOKUP($A691,Rooke_Full_Seaosn[[Name]:[WHIP]], 13, FALSE),Rooke_Full_Seaosn[HR/9],1)</f>
        <v>993</v>
      </c>
      <c r="O691" s="5">
        <f>_xlfn.RANK.EQ(VLOOKUP($A691,Rooke_Full_Seaosn[[Name]:[WHIP]], 14, FALSE),Rooke_Full_Seaosn[AVG],1)</f>
        <v>417</v>
      </c>
      <c r="P691" s="11">
        <f>_xlfn.RANK.EQ(VLOOKUP($A691,Rooke_Full_Seaosn[[Name]:[WHIP]], 15, FALSE),Rooke_Full_Seaosn[BABIP],1)</f>
        <v>150</v>
      </c>
      <c r="Q691" s="5">
        <f>_xlfn.RANK.EQ(VLOOKUP($A691,Rooke_Full_Seaosn[[Name]:[WHIP]], 16, FALSE),Rooke_Full_Seaosn[ERA],1)</f>
        <v>595</v>
      </c>
      <c r="R691" s="11">
        <f>_xlfn.RANK.EQ(VLOOKUP($A691,Rooke_Full_Seaosn[[Name]:[WHIP]], 17, FALSE),Rooke_Full_Seaosn[FIP],1)</f>
        <v>965</v>
      </c>
      <c r="S691" s="5">
        <f>_xlfn.RANK.EQ(VLOOKUP($A691,Rooke_Full_Seaosn[[Name]:[WHIP]], 18,FALSE),Rooke_Full_Seaosn[WAR],0)</f>
        <v>807</v>
      </c>
      <c r="T691" s="5">
        <f>_xlfn.RANK.EQ(VLOOKUP($A691,Rooke_Full_Seaosn[[Name]:[WHIP]], 19, FALSE),Rooke_Full_Seaosn[WAR/162],0)</f>
        <v>1220</v>
      </c>
      <c r="U691" s="5">
        <f>_xlfn.RANK.EQ(VLOOKUP($A691,Rooke_Full_Seaosn[[Name]:[WHIP]], 20, FALSE),Rooke_Full_Seaosn[WHIP],1)</f>
        <v>670</v>
      </c>
      <c r="V6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609.46311443138563</v>
      </c>
    </row>
    <row r="692" spans="1:22" x14ac:dyDescent="0.45">
      <c r="A692" s="11" t="s">
        <v>891</v>
      </c>
      <c r="B692" s="11">
        <v>1972</v>
      </c>
      <c r="C692" s="11" t="str">
        <f>VLOOKUP(Table10[[#This Row],[Name]], Rooke_Full_Seaosn[[Name]:[Team]], 2, FALSE)</f>
        <v>OAK</v>
      </c>
      <c r="D692" s="11">
        <v>21</v>
      </c>
      <c r="E692" s="11">
        <v>21</v>
      </c>
      <c r="F692" s="12">
        <v>1</v>
      </c>
      <c r="G692" s="5">
        <f>_xlfn.RANK.EQ(VLOOKUP($A692,Rooke_Full_Seaosn[[Name]:[WHIP]], 6, FALSE),Rooke_Full_Seaosn[W],0)</f>
        <v>735</v>
      </c>
      <c r="H692" s="5">
        <f>_xlfn.RANK.EQ(VLOOKUP($A692,Rooke_Full_Seaosn[[Name]:[WHIP]], 7, FALSE),Rooke_Full_Seaosn[L],1)</f>
        <v>695</v>
      </c>
      <c r="I692" s="11">
        <f>_xlfn.RANK.EQ(VLOOKUP($A692,Rooke_Full_Seaosn[[Name]:[WHIP]], 8, FALSE),Rooke_Full_Seaosn[SV],0)</f>
        <v>225</v>
      </c>
      <c r="J692" s="11">
        <f>_xlfn.RANK.EQ(VLOOKUP($A692,Rooke_Full_Seaosn[[Name]:[WHIP]], 9, FALSE),Rooke_Full_Seaosn[IP],0)</f>
        <v>851</v>
      </c>
      <c r="K692" s="5">
        <f>_xlfn.RANK.EQ(VLOOKUP($A692,Rooke_Full_Seaosn[[Name]:[WHIP]], 10, FALSE),Rooke_Full_Seaosn[SO],0)</f>
        <v>917</v>
      </c>
      <c r="L692" s="5">
        <f>_xlfn.RANK.EQ(VLOOKUP($A692,Rooke_Full_Seaosn[[Name]:[WHIP]], 11, FALSE),Rooke_Full_Seaosn[K/9],0)</f>
        <v>1006</v>
      </c>
      <c r="M692" s="5">
        <f>_xlfn.RANK.EQ(VLOOKUP($A692,Rooke_Full_Seaosn[[Name]:[WHIP]], 12, FALSE),Rooke_Full_Seaosn[BB/9],1)</f>
        <v>448</v>
      </c>
      <c r="N692" s="11">
        <f>_xlfn.RANK.EQ(VLOOKUP($A692,Rooke_Full_Seaosn[[Name]:[WHIP]], 13, FALSE),Rooke_Full_Seaosn[HR/9],1)</f>
        <v>524</v>
      </c>
      <c r="O692" s="5">
        <f>_xlfn.RANK.EQ(VLOOKUP($A692,Rooke_Full_Seaosn[[Name]:[WHIP]], 14, FALSE),Rooke_Full_Seaosn[AVG],1)</f>
        <v>497</v>
      </c>
      <c r="P692" s="11">
        <f>_xlfn.RANK.EQ(VLOOKUP($A692,Rooke_Full_Seaosn[[Name]:[WHIP]], 15, FALSE),Rooke_Full_Seaosn[BABIP],1)</f>
        <v>490</v>
      </c>
      <c r="Q692" s="5">
        <f>_xlfn.RANK.EQ(VLOOKUP($A692,Rooke_Full_Seaosn[[Name]:[WHIP]], 16, FALSE),Rooke_Full_Seaosn[ERA],1)</f>
        <v>184</v>
      </c>
      <c r="R692" s="11">
        <f>_xlfn.RANK.EQ(VLOOKUP($A692,Rooke_Full_Seaosn[[Name]:[WHIP]], 17, FALSE),Rooke_Full_Seaosn[FIP],1)</f>
        <v>113</v>
      </c>
      <c r="S692" s="5">
        <f>_xlfn.RANK.EQ(VLOOKUP($A692,Rooke_Full_Seaosn[[Name]:[WHIP]], 18,FALSE),Rooke_Full_Seaosn[WAR],0)</f>
        <v>964</v>
      </c>
      <c r="T692" s="5">
        <f>_xlfn.RANK.EQ(VLOOKUP($A692,Rooke_Full_Seaosn[[Name]:[WHIP]], 19, FALSE),Rooke_Full_Seaosn[WAR/162],0)</f>
        <v>1169</v>
      </c>
      <c r="U692" s="5">
        <f>_xlfn.RANK.EQ(VLOOKUP($A692,Rooke_Full_Seaosn[[Name]:[WHIP]], 20, FALSE),Rooke_Full_Seaosn[WHIP],1)</f>
        <v>328</v>
      </c>
      <c r="V6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610.02229448046467</v>
      </c>
    </row>
    <row r="693" spans="1:22" x14ac:dyDescent="0.45">
      <c r="A693" s="11" t="s">
        <v>1219</v>
      </c>
      <c r="B693" s="11">
        <v>1979</v>
      </c>
      <c r="C693" s="11" t="str">
        <f>VLOOKUP(Table10[[#This Row],[Name]], Rooke_Full_Seaosn[[Name]:[Team]], 2, FALSE)</f>
        <v>KCR</v>
      </c>
      <c r="D693" s="11">
        <v>37</v>
      </c>
      <c r="E693" s="11">
        <v>34</v>
      </c>
      <c r="F693" s="12">
        <v>0.91891891891891897</v>
      </c>
      <c r="G693" s="5">
        <f>_xlfn.RANK.EQ(VLOOKUP($A693,Rooke_Full_Seaosn[[Name]:[WHIP]], 6, FALSE),Rooke_Full_Seaosn[W],0)</f>
        <v>1054</v>
      </c>
      <c r="H693" s="5">
        <f>_xlfn.RANK.EQ(VLOOKUP($A693,Rooke_Full_Seaosn[[Name]:[WHIP]], 7, FALSE),Rooke_Full_Seaosn[L],1)</f>
        <v>298</v>
      </c>
      <c r="I693" s="11">
        <f>_xlfn.RANK.EQ(VLOOKUP($A693,Rooke_Full_Seaosn[[Name]:[WHIP]], 8, FALSE),Rooke_Full_Seaosn[SV],0)</f>
        <v>225</v>
      </c>
      <c r="J693" s="11">
        <f>_xlfn.RANK.EQ(VLOOKUP($A693,Rooke_Full_Seaosn[[Name]:[WHIP]], 9, FALSE),Rooke_Full_Seaosn[IP],0)</f>
        <v>1254</v>
      </c>
      <c r="K693" s="5">
        <f>_xlfn.RANK.EQ(VLOOKUP($A693,Rooke_Full_Seaosn[[Name]:[WHIP]], 10, FALSE),Rooke_Full_Seaosn[SO],0)</f>
        <v>1484</v>
      </c>
      <c r="L693" s="5">
        <f>_xlfn.RANK.EQ(VLOOKUP($A693,Rooke_Full_Seaosn[[Name]:[WHIP]], 11, FALSE),Rooke_Full_Seaosn[K/9],0)</f>
        <v>1304</v>
      </c>
      <c r="M693" s="5">
        <f>_xlfn.RANK.EQ(VLOOKUP($A693,Rooke_Full_Seaosn[[Name]:[WHIP]], 12, FALSE),Rooke_Full_Seaosn[BB/9],1)</f>
        <v>222</v>
      </c>
      <c r="N693" s="11">
        <f>_xlfn.RANK.EQ(VLOOKUP($A693,Rooke_Full_Seaosn[[Name]:[WHIP]], 13, FALSE),Rooke_Full_Seaosn[HR/9],1)</f>
        <v>903</v>
      </c>
      <c r="O693" s="5">
        <f>_xlfn.RANK.EQ(VLOOKUP($A693,Rooke_Full_Seaosn[[Name]:[WHIP]], 14, FALSE),Rooke_Full_Seaosn[AVG],1)</f>
        <v>746</v>
      </c>
      <c r="P693" s="11">
        <f>_xlfn.RANK.EQ(VLOOKUP($A693,Rooke_Full_Seaosn[[Name]:[WHIP]], 15, FALSE),Rooke_Full_Seaosn[BABIP],1)</f>
        <v>434</v>
      </c>
      <c r="Q693" s="5">
        <f>_xlfn.RANK.EQ(VLOOKUP($A693,Rooke_Full_Seaosn[[Name]:[WHIP]], 16, FALSE),Rooke_Full_Seaosn[ERA],1)</f>
        <v>602</v>
      </c>
      <c r="R693" s="11">
        <f>_xlfn.RANK.EQ(VLOOKUP($A693,Rooke_Full_Seaosn[[Name]:[WHIP]], 17, FALSE),Rooke_Full_Seaosn[FIP],1)</f>
        <v>648</v>
      </c>
      <c r="S693" s="5">
        <f>_xlfn.RANK.EQ(VLOOKUP($A693,Rooke_Full_Seaosn[[Name]:[WHIP]], 18,FALSE),Rooke_Full_Seaosn[WAR],0)</f>
        <v>934</v>
      </c>
      <c r="T693" s="5">
        <f>_xlfn.RANK.EQ(VLOOKUP($A693,Rooke_Full_Seaosn[[Name]:[WHIP]], 19, FALSE),Rooke_Full_Seaosn[WAR/162],0)</f>
        <v>378</v>
      </c>
      <c r="U693" s="5">
        <f>_xlfn.RANK.EQ(VLOOKUP($A693,Rooke_Full_Seaosn[[Name]:[WHIP]], 20, FALSE),Rooke_Full_Seaosn[WHIP],1)</f>
        <v>334</v>
      </c>
      <c r="V6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610.1044326642533</v>
      </c>
    </row>
    <row r="694" spans="1:22" x14ac:dyDescent="0.45">
      <c r="A694" s="11" t="s">
        <v>703</v>
      </c>
      <c r="B694" s="11">
        <v>2005</v>
      </c>
      <c r="C694" s="11" t="str">
        <f>VLOOKUP(Table10[[#This Row],[Name]], Rooke_Full_Seaosn[[Name]:[Team]], 2, FALSE)</f>
        <v>LAA</v>
      </c>
      <c r="D694" s="11">
        <v>41</v>
      </c>
      <c r="E694" s="11">
        <v>26</v>
      </c>
      <c r="F694" s="12">
        <v>0.63414634146341464</v>
      </c>
      <c r="G694" s="5">
        <f>_xlfn.RANK.EQ(VLOOKUP($A694,Rooke_Full_Seaosn[[Name]:[WHIP]], 6, FALSE),Rooke_Full_Seaosn[W],0)</f>
        <v>174</v>
      </c>
      <c r="H694" s="5">
        <f>_xlfn.RANK.EQ(VLOOKUP($A694,Rooke_Full_Seaosn[[Name]:[WHIP]], 7, FALSE),Rooke_Full_Seaosn[L],1)</f>
        <v>1060</v>
      </c>
      <c r="I694" s="11">
        <f>_xlfn.RANK.EQ(VLOOKUP($A694,Rooke_Full_Seaosn[[Name]:[WHIP]], 8, FALSE),Rooke_Full_Seaosn[SV],0)</f>
        <v>225</v>
      </c>
      <c r="J694" s="11">
        <f>_xlfn.RANK.EQ(VLOOKUP($A694,Rooke_Full_Seaosn[[Name]:[WHIP]], 9, FALSE),Rooke_Full_Seaosn[IP],0)</f>
        <v>559</v>
      </c>
      <c r="K694" s="5">
        <f>_xlfn.RANK.EQ(VLOOKUP($A694,Rooke_Full_Seaosn[[Name]:[WHIP]], 10, FALSE),Rooke_Full_Seaosn[SO],0)</f>
        <v>338</v>
      </c>
      <c r="L694" s="5">
        <f>_xlfn.RANK.EQ(VLOOKUP($A694,Rooke_Full_Seaosn[[Name]:[WHIP]], 11, FALSE),Rooke_Full_Seaosn[K/9],0)</f>
        <v>471</v>
      </c>
      <c r="M694" s="5">
        <f>_xlfn.RANK.EQ(VLOOKUP($A694,Rooke_Full_Seaosn[[Name]:[WHIP]], 12, FALSE),Rooke_Full_Seaosn[BB/9],1)</f>
        <v>714</v>
      </c>
      <c r="N694" s="11">
        <f>_xlfn.RANK.EQ(VLOOKUP($A694,Rooke_Full_Seaosn[[Name]:[WHIP]], 13, FALSE),Rooke_Full_Seaosn[HR/9],1)</f>
        <v>1205</v>
      </c>
      <c r="O694" s="5">
        <f>_xlfn.RANK.EQ(VLOOKUP($A694,Rooke_Full_Seaosn[[Name]:[WHIP]], 14, FALSE),Rooke_Full_Seaosn[AVG],1)</f>
        <v>971</v>
      </c>
      <c r="P694" s="11">
        <f>_xlfn.RANK.EQ(VLOOKUP($A694,Rooke_Full_Seaosn[[Name]:[WHIP]], 15, FALSE),Rooke_Full_Seaosn[BABIP],1)</f>
        <v>1107</v>
      </c>
      <c r="Q694" s="5">
        <f>_xlfn.RANK.EQ(VLOOKUP($A694,Rooke_Full_Seaosn[[Name]:[WHIP]], 16, FALSE),Rooke_Full_Seaosn[ERA],1)</f>
        <v>1115</v>
      </c>
      <c r="R694" s="11">
        <f>_xlfn.RANK.EQ(VLOOKUP($A694,Rooke_Full_Seaosn[[Name]:[WHIP]], 17, FALSE),Rooke_Full_Seaosn[FIP],1)</f>
        <v>992</v>
      </c>
      <c r="S694" s="5">
        <f>_xlfn.RANK.EQ(VLOOKUP($A694,Rooke_Full_Seaosn[[Name]:[WHIP]], 18,FALSE),Rooke_Full_Seaosn[WAR],0)</f>
        <v>551</v>
      </c>
      <c r="T694" s="5">
        <f>_xlfn.RANK.EQ(VLOOKUP($A694,Rooke_Full_Seaosn[[Name]:[WHIP]], 19, FALSE),Rooke_Full_Seaosn[WAR/162],0)</f>
        <v>677</v>
      </c>
      <c r="U694" s="5">
        <f>_xlfn.RANK.EQ(VLOOKUP($A694,Rooke_Full_Seaosn[[Name]:[WHIP]], 20, FALSE),Rooke_Full_Seaosn[WHIP],1)</f>
        <v>850</v>
      </c>
      <c r="V6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610.54042171205492</v>
      </c>
    </row>
    <row r="695" spans="1:22" x14ac:dyDescent="0.45">
      <c r="A695" s="11" t="s">
        <v>1378</v>
      </c>
      <c r="B695" s="11">
        <v>1954</v>
      </c>
      <c r="C695" s="11" t="str">
        <f>VLOOKUP(Table10[[#This Row],[Name]], Rooke_Full_Seaosn[[Name]:[Team]], 2, FALSE)</f>
        <v>PHA</v>
      </c>
      <c r="D695" s="11">
        <v>10</v>
      </c>
      <c r="E695" s="11">
        <v>10</v>
      </c>
      <c r="F695" s="12">
        <v>1</v>
      </c>
      <c r="G695" s="5">
        <f>_xlfn.RANK.EQ(VLOOKUP($A695,Rooke_Full_Seaosn[[Name]:[WHIP]], 6, FALSE),Rooke_Full_Seaosn[W],0)</f>
        <v>401</v>
      </c>
      <c r="H695" s="5">
        <f>_xlfn.RANK.EQ(VLOOKUP($A695,Rooke_Full_Seaosn[[Name]:[WHIP]], 7, FALSE),Rooke_Full_Seaosn[L],1)</f>
        <v>1688</v>
      </c>
      <c r="I695" s="11">
        <f>_xlfn.RANK.EQ(VLOOKUP($A695,Rooke_Full_Seaosn[[Name]:[WHIP]], 8, FALSE),Rooke_Full_Seaosn[SV],0)</f>
        <v>225</v>
      </c>
      <c r="J695" s="11">
        <f>_xlfn.RANK.EQ(VLOOKUP($A695,Rooke_Full_Seaosn[[Name]:[WHIP]], 9, FALSE),Rooke_Full_Seaosn[IP],0)</f>
        <v>31</v>
      </c>
      <c r="K695" s="5">
        <f>_xlfn.RANK.EQ(VLOOKUP($A695,Rooke_Full_Seaosn[[Name]:[WHIP]], 10, FALSE),Rooke_Full_Seaosn[SO],0)</f>
        <v>140</v>
      </c>
      <c r="L695" s="5">
        <f>_xlfn.RANK.EQ(VLOOKUP($A695,Rooke_Full_Seaosn[[Name]:[WHIP]], 11, FALSE),Rooke_Full_Seaosn[K/9],0)</f>
        <v>1040</v>
      </c>
      <c r="M695" s="5">
        <f>_xlfn.RANK.EQ(VLOOKUP($A695,Rooke_Full_Seaosn[[Name]:[WHIP]], 12, FALSE),Rooke_Full_Seaosn[BB/9],1)</f>
        <v>1262</v>
      </c>
      <c r="N695" s="11">
        <f>_xlfn.RANK.EQ(VLOOKUP($A695,Rooke_Full_Seaosn[[Name]:[WHIP]], 13, FALSE),Rooke_Full_Seaosn[HR/9],1)</f>
        <v>907</v>
      </c>
      <c r="O695" s="5">
        <f>_xlfn.RANK.EQ(VLOOKUP($A695,Rooke_Full_Seaosn[[Name]:[WHIP]], 14, FALSE),Rooke_Full_Seaosn[AVG],1)</f>
        <v>472</v>
      </c>
      <c r="P695" s="11">
        <f>_xlfn.RANK.EQ(VLOOKUP($A695,Rooke_Full_Seaosn[[Name]:[WHIP]], 15, FALSE),Rooke_Full_Seaosn[BABIP],1)</f>
        <v>299</v>
      </c>
      <c r="Q695" s="5">
        <f>_xlfn.RANK.EQ(VLOOKUP($A695,Rooke_Full_Seaosn[[Name]:[WHIP]], 16, FALSE),Rooke_Full_Seaosn[ERA],1)</f>
        <v>802</v>
      </c>
      <c r="R695" s="11">
        <f>_xlfn.RANK.EQ(VLOOKUP($A695,Rooke_Full_Seaosn[[Name]:[WHIP]], 17, FALSE),Rooke_Full_Seaosn[FIP],1)</f>
        <v>725</v>
      </c>
      <c r="S695" s="5">
        <f>_xlfn.RANK.EQ(VLOOKUP($A695,Rooke_Full_Seaosn[[Name]:[WHIP]], 18,FALSE),Rooke_Full_Seaosn[WAR],0)</f>
        <v>267</v>
      </c>
      <c r="T695" s="5">
        <f>_xlfn.RANK.EQ(VLOOKUP($A695,Rooke_Full_Seaosn[[Name]:[WHIP]], 19, FALSE),Rooke_Full_Seaosn[WAR/162],0)</f>
        <v>656</v>
      </c>
      <c r="U695" s="5">
        <f>_xlfn.RANK.EQ(VLOOKUP($A695,Rooke_Full_Seaosn[[Name]:[WHIP]], 20, FALSE),Rooke_Full_Seaosn[WHIP],1)</f>
        <v>874</v>
      </c>
      <c r="V6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610.62986967989627</v>
      </c>
    </row>
    <row r="696" spans="1:22" x14ac:dyDescent="0.45">
      <c r="A696" s="11" t="s">
        <v>1244</v>
      </c>
      <c r="B696" s="11">
        <v>1983</v>
      </c>
      <c r="C696" s="11" t="str">
        <f>VLOOKUP(Table10[[#This Row],[Name]], Rooke_Full_Seaosn[[Name]:[Team]], 2, FALSE)</f>
        <v>PIT</v>
      </c>
      <c r="D696" s="11">
        <v>33</v>
      </c>
      <c r="E696" s="11">
        <v>33</v>
      </c>
      <c r="F696" s="12">
        <v>1</v>
      </c>
      <c r="G696" s="5">
        <f>_xlfn.RANK.EQ(VLOOKUP($A696,Rooke_Full_Seaosn[[Name]:[WHIP]], 6, FALSE),Rooke_Full_Seaosn[W],0)</f>
        <v>320</v>
      </c>
      <c r="H696" s="5">
        <f>_xlfn.RANK.EQ(VLOOKUP($A696,Rooke_Full_Seaosn[[Name]:[WHIP]], 7, FALSE),Rooke_Full_Seaosn[L],1)</f>
        <v>695</v>
      </c>
      <c r="I696" s="11">
        <f>_xlfn.RANK.EQ(VLOOKUP($A696,Rooke_Full_Seaosn[[Name]:[WHIP]], 8, FALSE),Rooke_Full_Seaosn[SV],0)</f>
        <v>225</v>
      </c>
      <c r="J696" s="11">
        <f>_xlfn.RANK.EQ(VLOOKUP($A696,Rooke_Full_Seaosn[[Name]:[WHIP]], 9, FALSE),Rooke_Full_Seaosn[IP],0)</f>
        <v>440</v>
      </c>
      <c r="K696" s="5">
        <f>_xlfn.RANK.EQ(VLOOKUP($A696,Rooke_Full_Seaosn[[Name]:[WHIP]], 10, FALSE),Rooke_Full_Seaosn[SO],0)</f>
        <v>505</v>
      </c>
      <c r="L696" s="5">
        <f>_xlfn.RANK.EQ(VLOOKUP($A696,Rooke_Full_Seaosn[[Name]:[WHIP]], 11, FALSE),Rooke_Full_Seaosn[K/9],0)</f>
        <v>1035</v>
      </c>
      <c r="M696" s="5">
        <f>_xlfn.RANK.EQ(VLOOKUP($A696,Rooke_Full_Seaosn[[Name]:[WHIP]], 12, FALSE),Rooke_Full_Seaosn[BB/9],1)</f>
        <v>699</v>
      </c>
      <c r="N696" s="11">
        <f>_xlfn.RANK.EQ(VLOOKUP($A696,Rooke_Full_Seaosn[[Name]:[WHIP]], 13, FALSE),Rooke_Full_Seaosn[HR/9],1)</f>
        <v>554</v>
      </c>
      <c r="O696" s="5">
        <f>_xlfn.RANK.EQ(VLOOKUP($A696,Rooke_Full_Seaosn[[Name]:[WHIP]], 14, FALSE),Rooke_Full_Seaosn[AVG],1)</f>
        <v>869</v>
      </c>
      <c r="P696" s="11">
        <f>_xlfn.RANK.EQ(VLOOKUP($A696,Rooke_Full_Seaosn[[Name]:[WHIP]], 15, FALSE),Rooke_Full_Seaosn[BABIP],1)</f>
        <v>882</v>
      </c>
      <c r="Q696" s="5">
        <f>_xlfn.RANK.EQ(VLOOKUP($A696,Rooke_Full_Seaosn[[Name]:[WHIP]], 16, FALSE),Rooke_Full_Seaosn[ERA],1)</f>
        <v>637</v>
      </c>
      <c r="R696" s="11">
        <f>_xlfn.RANK.EQ(VLOOKUP($A696,Rooke_Full_Seaosn[[Name]:[WHIP]], 17, FALSE),Rooke_Full_Seaosn[FIP],1)</f>
        <v>415</v>
      </c>
      <c r="S696" s="5">
        <f>_xlfn.RANK.EQ(VLOOKUP($A696,Rooke_Full_Seaosn[[Name]:[WHIP]], 18,FALSE),Rooke_Full_Seaosn[WAR],0)</f>
        <v>418</v>
      </c>
      <c r="T696" s="5">
        <f>_xlfn.RANK.EQ(VLOOKUP($A696,Rooke_Full_Seaosn[[Name]:[WHIP]], 19, FALSE),Rooke_Full_Seaosn[WAR/162],0)</f>
        <v>585</v>
      </c>
      <c r="U696" s="5">
        <f>_xlfn.RANK.EQ(VLOOKUP($A696,Rooke_Full_Seaosn[[Name]:[WHIP]], 20, FALSE),Rooke_Full_Seaosn[WHIP],1)</f>
        <v>657</v>
      </c>
      <c r="V6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610.78736049218867</v>
      </c>
    </row>
    <row r="697" spans="1:22" x14ac:dyDescent="0.45">
      <c r="A697" s="11" t="s">
        <v>1587</v>
      </c>
      <c r="B697" s="11">
        <v>2012</v>
      </c>
      <c r="C697" s="11" t="str">
        <f>VLOOKUP(Table10[[#This Row],[Name]], Rooke_Full_Seaosn[[Name]:[Team]], 2, FALSE)</f>
        <v>OAK</v>
      </c>
      <c r="D697" s="11">
        <v>33</v>
      </c>
      <c r="E697" s="11">
        <v>21</v>
      </c>
      <c r="F697" s="12">
        <v>0.63636363636363635</v>
      </c>
      <c r="G697" s="5">
        <f>_xlfn.RANK.EQ(VLOOKUP($A697,Rooke_Full_Seaosn[[Name]:[WHIP]], 6, FALSE),Rooke_Full_Seaosn[W],0)</f>
        <v>889</v>
      </c>
      <c r="H697" s="5">
        <f>_xlfn.RANK.EQ(VLOOKUP($A697,Rooke_Full_Seaosn[[Name]:[WHIP]], 7, FALSE),Rooke_Full_Seaosn[L],1)</f>
        <v>298</v>
      </c>
      <c r="I697" s="11">
        <f>_xlfn.RANK.EQ(VLOOKUP($A697,Rooke_Full_Seaosn[[Name]:[WHIP]], 8, FALSE),Rooke_Full_Seaosn[SV],0)</f>
        <v>225</v>
      </c>
      <c r="J697" s="11">
        <f>_xlfn.RANK.EQ(VLOOKUP($A697,Rooke_Full_Seaosn[[Name]:[WHIP]], 9, FALSE),Rooke_Full_Seaosn[IP],0)</f>
        <v>1126</v>
      </c>
      <c r="K697" s="5">
        <f>_xlfn.RANK.EQ(VLOOKUP($A697,Rooke_Full_Seaosn[[Name]:[WHIP]], 10, FALSE),Rooke_Full_Seaosn[SO],0)</f>
        <v>917</v>
      </c>
      <c r="L697" s="5">
        <f>_xlfn.RANK.EQ(VLOOKUP($A697,Rooke_Full_Seaosn[[Name]:[WHIP]], 11, FALSE),Rooke_Full_Seaosn[K/9],0)</f>
        <v>577</v>
      </c>
      <c r="M697" s="5">
        <f>_xlfn.RANK.EQ(VLOOKUP($A697,Rooke_Full_Seaosn[[Name]:[WHIP]], 12, FALSE),Rooke_Full_Seaosn[BB/9],1)</f>
        <v>367</v>
      </c>
      <c r="N697" s="11">
        <f>_xlfn.RANK.EQ(VLOOKUP($A697,Rooke_Full_Seaosn[[Name]:[WHIP]], 13, FALSE),Rooke_Full_Seaosn[HR/9],1)</f>
        <v>908</v>
      </c>
      <c r="O697" s="5">
        <f>_xlfn.RANK.EQ(VLOOKUP($A697,Rooke_Full_Seaosn[[Name]:[WHIP]], 14, FALSE),Rooke_Full_Seaosn[AVG],1)</f>
        <v>642</v>
      </c>
      <c r="P697" s="11">
        <f>_xlfn.RANK.EQ(VLOOKUP($A697,Rooke_Full_Seaosn[[Name]:[WHIP]], 15, FALSE),Rooke_Full_Seaosn[BABIP],1)</f>
        <v>799</v>
      </c>
      <c r="Q697" s="5">
        <f>_xlfn.RANK.EQ(VLOOKUP($A697,Rooke_Full_Seaosn[[Name]:[WHIP]], 16, FALSE),Rooke_Full_Seaosn[ERA],1)</f>
        <v>1062</v>
      </c>
      <c r="R697" s="11">
        <f>_xlfn.RANK.EQ(VLOOKUP($A697,Rooke_Full_Seaosn[[Name]:[WHIP]], 17, FALSE),Rooke_Full_Seaosn[FIP],1)</f>
        <v>654</v>
      </c>
      <c r="S697" s="5">
        <f>_xlfn.RANK.EQ(VLOOKUP($A697,Rooke_Full_Seaosn[[Name]:[WHIP]], 18,FALSE),Rooke_Full_Seaosn[WAR],0)</f>
        <v>871</v>
      </c>
      <c r="T697" s="5">
        <f>_xlfn.RANK.EQ(VLOOKUP($A697,Rooke_Full_Seaosn[[Name]:[WHIP]], 19, FALSE),Rooke_Full_Seaosn[WAR/162],0)</f>
        <v>707</v>
      </c>
      <c r="U697" s="5">
        <f>_xlfn.RANK.EQ(VLOOKUP($A697,Rooke_Full_Seaosn[[Name]:[WHIP]], 20, FALSE),Rooke_Full_Seaosn[WHIP],1)</f>
        <v>337</v>
      </c>
      <c r="V6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611.23135590878098</v>
      </c>
    </row>
    <row r="698" spans="1:22" x14ac:dyDescent="0.45">
      <c r="A698" s="11" t="s">
        <v>1357</v>
      </c>
      <c r="B698" s="11">
        <v>1949</v>
      </c>
      <c r="C698" s="11" t="str">
        <f>VLOOKUP(Table10[[#This Row],[Name]], Rooke_Full_Seaosn[[Name]:[Team]], 2, FALSE)</f>
        <v>CHW</v>
      </c>
      <c r="D698" s="11">
        <v>36</v>
      </c>
      <c r="E698" s="11">
        <v>35</v>
      </c>
      <c r="F698" s="12">
        <v>0.97222222222222221</v>
      </c>
      <c r="G698" s="5">
        <f>_xlfn.RANK.EQ(VLOOKUP($A698,Rooke_Full_Seaosn[[Name]:[WHIP]], 6, FALSE),Rooke_Full_Seaosn[W],0)</f>
        <v>320</v>
      </c>
      <c r="H698" s="5">
        <f>_xlfn.RANK.EQ(VLOOKUP($A698,Rooke_Full_Seaosn[[Name]:[WHIP]], 7, FALSE),Rooke_Full_Seaosn[L],1)</f>
        <v>695</v>
      </c>
      <c r="I698" s="11">
        <f>_xlfn.RANK.EQ(VLOOKUP($A698,Rooke_Full_Seaosn[[Name]:[WHIP]], 8, FALSE),Rooke_Full_Seaosn[SV],0)</f>
        <v>225</v>
      </c>
      <c r="J698" s="11">
        <f>_xlfn.RANK.EQ(VLOOKUP($A698,Rooke_Full_Seaosn[[Name]:[WHIP]], 9, FALSE),Rooke_Full_Seaosn[IP],0)</f>
        <v>413</v>
      </c>
      <c r="K698" s="5">
        <f>_xlfn.RANK.EQ(VLOOKUP($A698,Rooke_Full_Seaosn[[Name]:[WHIP]], 10, FALSE),Rooke_Full_Seaosn[SO],0)</f>
        <v>486</v>
      </c>
      <c r="L698" s="5">
        <f>_xlfn.RANK.EQ(VLOOKUP($A698,Rooke_Full_Seaosn[[Name]:[WHIP]], 11, FALSE),Rooke_Full_Seaosn[K/9],0)</f>
        <v>1046</v>
      </c>
      <c r="M698" s="5">
        <f>_xlfn.RANK.EQ(VLOOKUP($A698,Rooke_Full_Seaosn[[Name]:[WHIP]], 12, FALSE),Rooke_Full_Seaosn[BB/9],1)</f>
        <v>1575</v>
      </c>
      <c r="N698" s="11">
        <f>_xlfn.RANK.EQ(VLOOKUP($A698,Rooke_Full_Seaosn[[Name]:[WHIP]], 13, FALSE),Rooke_Full_Seaosn[HR/9],1)</f>
        <v>175</v>
      </c>
      <c r="O698" s="5">
        <f>_xlfn.RANK.EQ(VLOOKUP($A698,Rooke_Full_Seaosn[[Name]:[WHIP]], 14, FALSE),Rooke_Full_Seaosn[AVG],1)</f>
        <v>359</v>
      </c>
      <c r="P698" s="11">
        <f>_xlfn.RANK.EQ(VLOOKUP($A698,Rooke_Full_Seaosn[[Name]:[WHIP]], 15, FALSE),Rooke_Full_Seaosn[BABIP],1)</f>
        <v>431</v>
      </c>
      <c r="Q698" s="5">
        <f>_xlfn.RANK.EQ(VLOOKUP($A698,Rooke_Full_Seaosn[[Name]:[WHIP]], 16, FALSE),Rooke_Full_Seaosn[ERA],1)</f>
        <v>779</v>
      </c>
      <c r="R698" s="11">
        <f>_xlfn.RANK.EQ(VLOOKUP($A698,Rooke_Full_Seaosn[[Name]:[WHIP]], 17, FALSE),Rooke_Full_Seaosn[FIP],1)</f>
        <v>409</v>
      </c>
      <c r="S698" s="5">
        <f>_xlfn.RANK.EQ(VLOOKUP($A698,Rooke_Full_Seaosn[[Name]:[WHIP]], 18,FALSE),Rooke_Full_Seaosn[WAR],0)</f>
        <v>275</v>
      </c>
      <c r="T698" s="5">
        <f>_xlfn.RANK.EQ(VLOOKUP($A698,Rooke_Full_Seaosn[[Name]:[WHIP]], 19, FALSE),Rooke_Full_Seaosn[WAR/162],0)</f>
        <v>491</v>
      </c>
      <c r="U698" s="5">
        <f>_xlfn.RANK.EQ(VLOOKUP($A698,Rooke_Full_Seaosn[[Name]:[WHIP]], 20, FALSE),Rooke_Full_Seaosn[WHIP],1)</f>
        <v>1089</v>
      </c>
      <c r="V6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611.59753546170896</v>
      </c>
    </row>
    <row r="699" spans="1:22" x14ac:dyDescent="0.45">
      <c r="A699" s="11" t="s">
        <v>1429</v>
      </c>
      <c r="B699" s="11">
        <v>1933</v>
      </c>
      <c r="C699" s="11" t="str">
        <f>VLOOKUP(Table10[[#This Row],[Name]], Rooke_Full_Seaosn[[Name]:[Team]], 2, FALSE)</f>
        <v>NYY</v>
      </c>
      <c r="D699" s="11">
        <v>11</v>
      </c>
      <c r="E699" s="11">
        <v>11</v>
      </c>
      <c r="F699" s="12">
        <v>1</v>
      </c>
      <c r="G699" s="5">
        <f>_xlfn.RANK.EQ(VLOOKUP($A699,Rooke_Full_Seaosn[[Name]:[WHIP]], 6, FALSE),Rooke_Full_Seaosn[W],0)</f>
        <v>174</v>
      </c>
      <c r="H699" s="5">
        <f>_xlfn.RANK.EQ(VLOOKUP($A699,Rooke_Full_Seaosn[[Name]:[WHIP]], 7, FALSE),Rooke_Full_Seaosn[L],1)</f>
        <v>298</v>
      </c>
      <c r="I699" s="11">
        <f>_xlfn.RANK.EQ(VLOOKUP($A699,Rooke_Full_Seaosn[[Name]:[WHIP]], 8, FALSE),Rooke_Full_Seaosn[SV],0)</f>
        <v>94</v>
      </c>
      <c r="J699" s="11">
        <f>_xlfn.RANK.EQ(VLOOKUP($A699,Rooke_Full_Seaosn[[Name]:[WHIP]], 9, FALSE),Rooke_Full_Seaosn[IP],0)</f>
        <v>411</v>
      </c>
      <c r="K699" s="5">
        <f>_xlfn.RANK.EQ(VLOOKUP($A699,Rooke_Full_Seaosn[[Name]:[WHIP]], 10, FALSE),Rooke_Full_Seaosn[SO],0)</f>
        <v>566</v>
      </c>
      <c r="L699" s="5">
        <f>_xlfn.RANK.EQ(VLOOKUP($A699,Rooke_Full_Seaosn[[Name]:[WHIP]], 11, FALSE),Rooke_Full_Seaosn[K/9],0)</f>
        <v>1178</v>
      </c>
      <c r="M699" s="5">
        <f>_xlfn.RANK.EQ(VLOOKUP($A699,Rooke_Full_Seaosn[[Name]:[WHIP]], 12, FALSE),Rooke_Full_Seaosn[BB/9],1)</f>
        <v>1016</v>
      </c>
      <c r="N699" s="11">
        <f>_xlfn.RANK.EQ(VLOOKUP($A699,Rooke_Full_Seaosn[[Name]:[WHIP]], 13, FALSE),Rooke_Full_Seaosn[HR/9],1)</f>
        <v>309</v>
      </c>
      <c r="O699" s="5">
        <f>_xlfn.RANK.EQ(VLOOKUP($A699,Rooke_Full_Seaosn[[Name]:[WHIP]], 14, FALSE),Rooke_Full_Seaosn[AVG],1)</f>
        <v>816</v>
      </c>
      <c r="P699" s="11">
        <f>_xlfn.RANK.EQ(VLOOKUP($A699,Rooke_Full_Seaosn[[Name]:[WHIP]], 15, FALSE),Rooke_Full_Seaosn[BABIP],1)</f>
        <v>808</v>
      </c>
      <c r="Q699" s="5">
        <f>_xlfn.RANK.EQ(VLOOKUP($A699,Rooke_Full_Seaosn[[Name]:[WHIP]], 16, FALSE),Rooke_Full_Seaosn[ERA],1)</f>
        <v>866</v>
      </c>
      <c r="R699" s="11">
        <f>_xlfn.RANK.EQ(VLOOKUP($A699,Rooke_Full_Seaosn[[Name]:[WHIP]], 17, FALSE),Rooke_Full_Seaosn[FIP],1)</f>
        <v>492</v>
      </c>
      <c r="S699" s="5">
        <f>_xlfn.RANK.EQ(VLOOKUP($A699,Rooke_Full_Seaosn[[Name]:[WHIP]], 18,FALSE),Rooke_Full_Seaosn[WAR],0)</f>
        <v>459</v>
      </c>
      <c r="T699" s="5">
        <f>_xlfn.RANK.EQ(VLOOKUP($A699,Rooke_Full_Seaosn[[Name]:[WHIP]], 19, FALSE),Rooke_Full_Seaosn[WAR/162],0)</f>
        <v>684</v>
      </c>
      <c r="U699" s="5">
        <f>_xlfn.RANK.EQ(VLOOKUP($A699,Rooke_Full_Seaosn[[Name]:[WHIP]], 20, FALSE),Rooke_Full_Seaosn[WHIP],1)</f>
        <v>946</v>
      </c>
      <c r="V6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612.01052596489194</v>
      </c>
    </row>
    <row r="700" spans="1:22" x14ac:dyDescent="0.45">
      <c r="A700" s="11" t="s">
        <v>235</v>
      </c>
      <c r="B700" s="11">
        <v>2003</v>
      </c>
      <c r="C700" s="11" t="str">
        <f>VLOOKUP(Table10[[#This Row],[Name]], Rooke_Full_Seaosn[[Name]:[Team]], 2, FALSE)</f>
        <v>OAK</v>
      </c>
      <c r="D700" s="11">
        <v>18</v>
      </c>
      <c r="E700" s="11">
        <v>18</v>
      </c>
      <c r="F700" s="12">
        <v>1</v>
      </c>
      <c r="G700" s="5">
        <f>_xlfn.RANK.EQ(VLOOKUP($A700,Rooke_Full_Seaosn[[Name]:[WHIP]], 6, FALSE),Rooke_Full_Seaosn[W],0)</f>
        <v>889</v>
      </c>
      <c r="H700" s="5">
        <f>_xlfn.RANK.EQ(VLOOKUP($A700,Rooke_Full_Seaosn[[Name]:[WHIP]], 7, FALSE),Rooke_Full_Seaosn[L],1)</f>
        <v>298</v>
      </c>
      <c r="I700" s="11">
        <f>_xlfn.RANK.EQ(VLOOKUP($A700,Rooke_Full_Seaosn[[Name]:[WHIP]], 8, FALSE),Rooke_Full_Seaosn[SV],0)</f>
        <v>225</v>
      </c>
      <c r="J700" s="11">
        <f>_xlfn.RANK.EQ(VLOOKUP($A700,Rooke_Full_Seaosn[[Name]:[WHIP]], 9, FALSE),Rooke_Full_Seaosn[IP],0)</f>
        <v>1209</v>
      </c>
      <c r="K700" s="5">
        <f>_xlfn.RANK.EQ(VLOOKUP($A700,Rooke_Full_Seaosn[[Name]:[WHIP]], 10, FALSE),Rooke_Full_Seaosn[SO],0)</f>
        <v>725</v>
      </c>
      <c r="L700" s="5">
        <f>_xlfn.RANK.EQ(VLOOKUP($A700,Rooke_Full_Seaosn[[Name]:[WHIP]], 11, FALSE),Rooke_Full_Seaosn[K/9],0)</f>
        <v>194</v>
      </c>
      <c r="M700" s="5">
        <f>_xlfn.RANK.EQ(VLOOKUP($A700,Rooke_Full_Seaosn[[Name]:[WHIP]], 12, FALSE),Rooke_Full_Seaosn[BB/9],1)</f>
        <v>1446</v>
      </c>
      <c r="N700" s="11">
        <f>_xlfn.RANK.EQ(VLOOKUP($A700,Rooke_Full_Seaosn[[Name]:[WHIP]], 13, FALSE),Rooke_Full_Seaosn[HR/9],1)</f>
        <v>519</v>
      </c>
      <c r="O700" s="5">
        <f>_xlfn.RANK.EQ(VLOOKUP($A700,Rooke_Full_Seaosn[[Name]:[WHIP]], 14, FALSE),Rooke_Full_Seaosn[AVG],1)</f>
        <v>844</v>
      </c>
      <c r="P700" s="11">
        <f>_xlfn.RANK.EQ(VLOOKUP($A700,Rooke_Full_Seaosn[[Name]:[WHIP]], 15, FALSE),Rooke_Full_Seaosn[BABIP],1)</f>
        <v>1502</v>
      </c>
      <c r="Q700" s="5">
        <f>_xlfn.RANK.EQ(VLOOKUP($A700,Rooke_Full_Seaosn[[Name]:[WHIP]], 16, FALSE),Rooke_Full_Seaosn[ERA],1)</f>
        <v>1033</v>
      </c>
      <c r="R700" s="11">
        <f>_xlfn.RANK.EQ(VLOOKUP($A700,Rooke_Full_Seaosn[[Name]:[WHIP]], 17, FALSE),Rooke_Full_Seaosn[FIP],1)</f>
        <v>416</v>
      </c>
      <c r="S700" s="5">
        <f>_xlfn.RANK.EQ(VLOOKUP($A700,Rooke_Full_Seaosn[[Name]:[WHIP]], 18,FALSE),Rooke_Full_Seaosn[WAR],0)</f>
        <v>617</v>
      </c>
      <c r="T700" s="5">
        <f>_xlfn.RANK.EQ(VLOOKUP($A700,Rooke_Full_Seaosn[[Name]:[WHIP]], 19, FALSE),Rooke_Full_Seaosn[WAR/162],0)</f>
        <v>217</v>
      </c>
      <c r="U700" s="5">
        <f>_xlfn.RANK.EQ(VLOOKUP($A700,Rooke_Full_Seaosn[[Name]:[WHIP]], 20, FALSE),Rooke_Full_Seaosn[WHIP],1)</f>
        <v>1185</v>
      </c>
      <c r="V7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612.67929942674698</v>
      </c>
    </row>
    <row r="701" spans="1:22" x14ac:dyDescent="0.45">
      <c r="A701" s="11" t="s">
        <v>1298</v>
      </c>
      <c r="B701" s="11">
        <v>1971</v>
      </c>
      <c r="C701" s="11" t="str">
        <f>VLOOKUP(Table10[[#This Row],[Name]], Rooke_Full_Seaosn[[Name]:[Team]], 2, FALSE)</f>
        <v>MON</v>
      </c>
      <c r="D701" s="11">
        <v>10</v>
      </c>
      <c r="E701" s="11">
        <v>10</v>
      </c>
      <c r="F701" s="12">
        <v>1</v>
      </c>
      <c r="G701" s="5">
        <f>_xlfn.RANK.EQ(VLOOKUP($A701,Rooke_Full_Seaosn[[Name]:[WHIP]], 6, FALSE),Rooke_Full_Seaosn[W],0)</f>
        <v>244</v>
      </c>
      <c r="H701" s="5">
        <f>_xlfn.RANK.EQ(VLOOKUP($A701,Rooke_Full_Seaosn[[Name]:[WHIP]], 7, FALSE),Rooke_Full_Seaosn[L],1)</f>
        <v>1512</v>
      </c>
      <c r="I701" s="11">
        <f>_xlfn.RANK.EQ(VLOOKUP($A701,Rooke_Full_Seaosn[[Name]:[WHIP]], 8, FALSE),Rooke_Full_Seaosn[SV],0)</f>
        <v>225</v>
      </c>
      <c r="J701" s="11">
        <f>_xlfn.RANK.EQ(VLOOKUP($A701,Rooke_Full_Seaosn[[Name]:[WHIP]], 9, FALSE),Rooke_Full_Seaosn[IP],0)</f>
        <v>278</v>
      </c>
      <c r="K701" s="5">
        <f>_xlfn.RANK.EQ(VLOOKUP($A701,Rooke_Full_Seaosn[[Name]:[WHIP]], 10, FALSE),Rooke_Full_Seaosn[SO],0)</f>
        <v>345</v>
      </c>
      <c r="L701" s="5">
        <f>_xlfn.RANK.EQ(VLOOKUP($A701,Rooke_Full_Seaosn[[Name]:[WHIP]], 11, FALSE),Rooke_Full_Seaosn[K/9],0)</f>
        <v>983</v>
      </c>
      <c r="M701" s="5">
        <f>_xlfn.RANK.EQ(VLOOKUP($A701,Rooke_Full_Seaosn[[Name]:[WHIP]], 12, FALSE),Rooke_Full_Seaosn[BB/9],1)</f>
        <v>1364</v>
      </c>
      <c r="N701" s="11">
        <f>_xlfn.RANK.EQ(VLOOKUP($A701,Rooke_Full_Seaosn[[Name]:[WHIP]], 13, FALSE),Rooke_Full_Seaosn[HR/9],1)</f>
        <v>300</v>
      </c>
      <c r="O701" s="5">
        <f>_xlfn.RANK.EQ(VLOOKUP($A701,Rooke_Full_Seaosn[[Name]:[WHIP]], 14, FALSE),Rooke_Full_Seaosn[AVG],1)</f>
        <v>231</v>
      </c>
      <c r="P701" s="11">
        <f>_xlfn.RANK.EQ(VLOOKUP($A701,Rooke_Full_Seaosn[[Name]:[WHIP]], 15, FALSE),Rooke_Full_Seaosn[BABIP],1)</f>
        <v>222</v>
      </c>
      <c r="Q701" s="5">
        <f>_xlfn.RANK.EQ(VLOOKUP($A701,Rooke_Full_Seaosn[[Name]:[WHIP]], 16, FALSE),Rooke_Full_Seaosn[ERA],1)</f>
        <v>703</v>
      </c>
      <c r="R701" s="11">
        <f>_xlfn.RANK.EQ(VLOOKUP($A701,Rooke_Full_Seaosn[[Name]:[WHIP]], 17, FALSE),Rooke_Full_Seaosn[FIP],1)</f>
        <v>337</v>
      </c>
      <c r="S701" s="5">
        <f>_xlfn.RANK.EQ(VLOOKUP($A701,Rooke_Full_Seaosn[[Name]:[WHIP]], 18,FALSE),Rooke_Full_Seaosn[WAR],0)</f>
        <v>488</v>
      </c>
      <c r="T701" s="5">
        <f>_xlfn.RANK.EQ(VLOOKUP($A701,Rooke_Full_Seaosn[[Name]:[WHIP]], 19, FALSE),Rooke_Full_Seaosn[WAR/162],0)</f>
        <v>867</v>
      </c>
      <c r="U701" s="5">
        <f>_xlfn.RANK.EQ(VLOOKUP($A701,Rooke_Full_Seaosn[[Name]:[WHIP]], 20, FALSE),Rooke_Full_Seaosn[WHIP],1)</f>
        <v>640</v>
      </c>
      <c r="V7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613.10023121526194</v>
      </c>
    </row>
    <row r="702" spans="1:22" x14ac:dyDescent="0.45">
      <c r="A702" s="11" t="s">
        <v>1490</v>
      </c>
      <c r="B702" s="11">
        <v>1979</v>
      </c>
      <c r="C702" s="11" t="str">
        <f>VLOOKUP(Table10[[#This Row],[Name]], Rooke_Full_Seaosn[[Name]:[Team]], 2, FALSE)</f>
        <v>OAK</v>
      </c>
      <c r="D702" s="11">
        <v>10</v>
      </c>
      <c r="E702" s="11">
        <v>10</v>
      </c>
      <c r="F702" s="12">
        <v>1</v>
      </c>
      <c r="G702" s="5">
        <f>_xlfn.RANK.EQ(VLOOKUP($A702,Rooke_Full_Seaosn[[Name]:[WHIP]], 6, FALSE),Rooke_Full_Seaosn[W],0)</f>
        <v>610</v>
      </c>
      <c r="H702" s="5">
        <f>_xlfn.RANK.EQ(VLOOKUP($A702,Rooke_Full_Seaosn[[Name]:[WHIP]], 7, FALSE),Rooke_Full_Seaosn[L],1)</f>
        <v>885</v>
      </c>
      <c r="I702" s="11">
        <f>_xlfn.RANK.EQ(VLOOKUP($A702,Rooke_Full_Seaosn[[Name]:[WHIP]], 8, FALSE),Rooke_Full_Seaosn[SV],0)</f>
        <v>225</v>
      </c>
      <c r="J702" s="11">
        <f>_xlfn.RANK.EQ(VLOOKUP($A702,Rooke_Full_Seaosn[[Name]:[WHIP]], 9, FALSE),Rooke_Full_Seaosn[IP],0)</f>
        <v>762</v>
      </c>
      <c r="K702" s="5">
        <f>_xlfn.RANK.EQ(VLOOKUP($A702,Rooke_Full_Seaosn[[Name]:[WHIP]], 10, FALSE),Rooke_Full_Seaosn[SO],0)</f>
        <v>855</v>
      </c>
      <c r="L702" s="5">
        <f>_xlfn.RANK.EQ(VLOOKUP($A702,Rooke_Full_Seaosn[[Name]:[WHIP]], 11, FALSE),Rooke_Full_Seaosn[K/9],0)</f>
        <v>1066</v>
      </c>
      <c r="M702" s="5">
        <f>_xlfn.RANK.EQ(VLOOKUP($A702,Rooke_Full_Seaosn[[Name]:[WHIP]], 12, FALSE),Rooke_Full_Seaosn[BB/9],1)</f>
        <v>402</v>
      </c>
      <c r="N702" s="11">
        <f>_xlfn.RANK.EQ(VLOOKUP($A702,Rooke_Full_Seaosn[[Name]:[WHIP]], 13, FALSE),Rooke_Full_Seaosn[HR/9],1)</f>
        <v>771</v>
      </c>
      <c r="O702" s="5">
        <f>_xlfn.RANK.EQ(VLOOKUP($A702,Rooke_Full_Seaosn[[Name]:[WHIP]], 14, FALSE),Rooke_Full_Seaosn[AVG],1)</f>
        <v>696</v>
      </c>
      <c r="P702" s="11">
        <f>_xlfn.RANK.EQ(VLOOKUP($A702,Rooke_Full_Seaosn[[Name]:[WHIP]], 15, FALSE),Rooke_Full_Seaosn[BABIP],1)</f>
        <v>557</v>
      </c>
      <c r="Q702" s="5">
        <f>_xlfn.RANK.EQ(VLOOKUP($A702,Rooke_Full_Seaosn[[Name]:[WHIP]], 16, FALSE),Rooke_Full_Seaosn[ERA],1)</f>
        <v>941</v>
      </c>
      <c r="R702" s="11">
        <f>_xlfn.RANK.EQ(VLOOKUP($A702,Rooke_Full_Seaosn[[Name]:[WHIP]], 17, FALSE),Rooke_Full_Seaosn[FIP],1)</f>
        <v>504</v>
      </c>
      <c r="S702" s="5">
        <f>_xlfn.RANK.EQ(VLOOKUP($A702,Rooke_Full_Seaosn[[Name]:[WHIP]], 18,FALSE),Rooke_Full_Seaosn[WAR],0)</f>
        <v>455</v>
      </c>
      <c r="T702" s="5">
        <f>_xlfn.RANK.EQ(VLOOKUP($A702,Rooke_Full_Seaosn[[Name]:[WHIP]], 19, FALSE),Rooke_Full_Seaosn[WAR/162],0)</f>
        <v>253</v>
      </c>
      <c r="U702" s="5">
        <f>_xlfn.RANK.EQ(VLOOKUP($A702,Rooke_Full_Seaosn[[Name]:[WHIP]], 20, FALSE),Rooke_Full_Seaosn[WHIP],1)</f>
        <v>504</v>
      </c>
      <c r="V7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613.19468174865483</v>
      </c>
    </row>
    <row r="703" spans="1:22" x14ac:dyDescent="0.45">
      <c r="A703" s="11" t="s">
        <v>682</v>
      </c>
      <c r="B703" s="11">
        <v>2022</v>
      </c>
      <c r="C703" s="11" t="str">
        <f>VLOOKUP(Table10[[#This Row],[Name]], Rooke_Full_Seaosn[[Name]:[Team]], 2, FALSE)</f>
        <v>PIT</v>
      </c>
      <c r="D703" s="11">
        <v>7</v>
      </c>
      <c r="E703" s="11">
        <v>7</v>
      </c>
      <c r="F703" s="12">
        <v>1</v>
      </c>
      <c r="G703" s="5">
        <f>_xlfn.RANK.EQ(VLOOKUP($A703,Rooke_Full_Seaosn[[Name]:[WHIP]], 6, FALSE),Rooke_Full_Seaosn[W],0)</f>
        <v>1054</v>
      </c>
      <c r="H703" s="5">
        <f>_xlfn.RANK.EQ(VLOOKUP($A703,Rooke_Full_Seaosn[[Name]:[WHIP]], 7, FALSE),Rooke_Full_Seaosn[L],1)</f>
        <v>492</v>
      </c>
      <c r="I703" s="11">
        <f>_xlfn.RANK.EQ(VLOOKUP($A703,Rooke_Full_Seaosn[[Name]:[WHIP]], 8, FALSE),Rooke_Full_Seaosn[SV],0)</f>
        <v>225</v>
      </c>
      <c r="J703" s="11">
        <f>_xlfn.RANK.EQ(VLOOKUP($A703,Rooke_Full_Seaosn[[Name]:[WHIP]], 9, FALSE),Rooke_Full_Seaosn[IP],0)</f>
        <v>1013</v>
      </c>
      <c r="K703" s="5">
        <f>_xlfn.RANK.EQ(VLOOKUP($A703,Rooke_Full_Seaosn[[Name]:[WHIP]], 10, FALSE),Rooke_Full_Seaosn[SO],0)</f>
        <v>566</v>
      </c>
      <c r="L703" s="5">
        <f>_xlfn.RANK.EQ(VLOOKUP($A703,Rooke_Full_Seaosn[[Name]:[WHIP]], 11, FALSE),Rooke_Full_Seaosn[K/9],0)</f>
        <v>241</v>
      </c>
      <c r="M703" s="5">
        <f>_xlfn.RANK.EQ(VLOOKUP($A703,Rooke_Full_Seaosn[[Name]:[WHIP]], 12, FALSE),Rooke_Full_Seaosn[BB/9],1)</f>
        <v>1065</v>
      </c>
      <c r="N703" s="11">
        <f>_xlfn.RANK.EQ(VLOOKUP($A703,Rooke_Full_Seaosn[[Name]:[WHIP]], 13, FALSE),Rooke_Full_Seaosn[HR/9],1)</f>
        <v>1287</v>
      </c>
      <c r="O703" s="5">
        <f>_xlfn.RANK.EQ(VLOOKUP($A703,Rooke_Full_Seaosn[[Name]:[WHIP]], 14, FALSE),Rooke_Full_Seaosn[AVG],1)</f>
        <v>282</v>
      </c>
      <c r="P703" s="11">
        <f>_xlfn.RANK.EQ(VLOOKUP($A703,Rooke_Full_Seaosn[[Name]:[WHIP]], 15, FALSE),Rooke_Full_Seaosn[BABIP],1)</f>
        <v>400</v>
      </c>
      <c r="Q703" s="5">
        <f>_xlfn.RANK.EQ(VLOOKUP($A703,Rooke_Full_Seaosn[[Name]:[WHIP]], 16, FALSE),Rooke_Full_Seaosn[ERA],1)</f>
        <v>655</v>
      </c>
      <c r="R703" s="11">
        <f>_xlfn.RANK.EQ(VLOOKUP($A703,Rooke_Full_Seaosn[[Name]:[WHIP]], 17, FALSE),Rooke_Full_Seaosn[FIP],1)</f>
        <v>997</v>
      </c>
      <c r="S703" s="5">
        <f>_xlfn.RANK.EQ(VLOOKUP($A703,Rooke_Full_Seaosn[[Name]:[WHIP]], 18,FALSE),Rooke_Full_Seaosn[WAR],0)</f>
        <v>1015</v>
      </c>
      <c r="T703" s="5">
        <f>_xlfn.RANK.EQ(VLOOKUP($A703,Rooke_Full_Seaosn[[Name]:[WHIP]], 19, FALSE),Rooke_Full_Seaosn[WAR/162],0)</f>
        <v>1002</v>
      </c>
      <c r="U703" s="5">
        <f>_xlfn.RANK.EQ(VLOOKUP($A703,Rooke_Full_Seaosn[[Name]:[WHIP]], 20, FALSE),Rooke_Full_Seaosn[WHIP],1)</f>
        <v>546</v>
      </c>
      <c r="V7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614.8944327990456</v>
      </c>
    </row>
    <row r="704" spans="1:22" x14ac:dyDescent="0.45">
      <c r="A704" s="11" t="s">
        <v>1487</v>
      </c>
      <c r="B704" s="11">
        <v>2014</v>
      </c>
      <c r="C704" s="11" t="str">
        <f>VLOOKUP(Table10[[#This Row],[Name]], Rooke_Full_Seaosn[[Name]:[Team]], 2, FALSE)</f>
        <v>- - -</v>
      </c>
      <c r="D704" s="11">
        <v>11</v>
      </c>
      <c r="E704" s="11">
        <v>11</v>
      </c>
      <c r="F704" s="12">
        <v>1</v>
      </c>
      <c r="G704" s="5">
        <f>_xlfn.RANK.EQ(VLOOKUP($A704,Rooke_Full_Seaosn[[Name]:[WHIP]], 6, FALSE),Rooke_Full_Seaosn[W],0)</f>
        <v>1465</v>
      </c>
      <c r="H704" s="5">
        <f>_xlfn.RANK.EQ(VLOOKUP($A704,Rooke_Full_Seaosn[[Name]:[WHIP]], 7, FALSE),Rooke_Full_Seaosn[L],1)</f>
        <v>1512</v>
      </c>
      <c r="I704" s="11">
        <f>_xlfn.RANK.EQ(VLOOKUP($A704,Rooke_Full_Seaosn[[Name]:[WHIP]], 8, FALSE),Rooke_Full_Seaosn[SV],0)</f>
        <v>225</v>
      </c>
      <c r="J704" s="11">
        <f>_xlfn.RANK.EQ(VLOOKUP($A704,Rooke_Full_Seaosn[[Name]:[WHIP]], 9, FALSE),Rooke_Full_Seaosn[IP],0)</f>
        <v>408</v>
      </c>
      <c r="K704" s="5">
        <f>_xlfn.RANK.EQ(VLOOKUP($A704,Rooke_Full_Seaosn[[Name]:[WHIP]], 10, FALSE),Rooke_Full_Seaosn[SO],0)</f>
        <v>174</v>
      </c>
      <c r="L704" s="5">
        <f>_xlfn.RANK.EQ(VLOOKUP($A704,Rooke_Full_Seaosn[[Name]:[WHIP]], 11, FALSE),Rooke_Full_Seaosn[K/9],0)</f>
        <v>376</v>
      </c>
      <c r="M704" s="5">
        <f>_xlfn.RANK.EQ(VLOOKUP($A704,Rooke_Full_Seaosn[[Name]:[WHIP]], 12, FALSE),Rooke_Full_Seaosn[BB/9],1)</f>
        <v>288</v>
      </c>
      <c r="N704" s="11">
        <f>_xlfn.RANK.EQ(VLOOKUP($A704,Rooke_Full_Seaosn[[Name]:[WHIP]], 13, FALSE),Rooke_Full_Seaosn[HR/9],1)</f>
        <v>1362</v>
      </c>
      <c r="O704" s="5">
        <f>_xlfn.RANK.EQ(VLOOKUP($A704,Rooke_Full_Seaosn[[Name]:[WHIP]], 14, FALSE),Rooke_Full_Seaosn[AVG],1)</f>
        <v>521</v>
      </c>
      <c r="P704" s="11">
        <f>_xlfn.RANK.EQ(VLOOKUP($A704,Rooke_Full_Seaosn[[Name]:[WHIP]], 15, FALSE),Rooke_Full_Seaosn[BABIP],1)</f>
        <v>584</v>
      </c>
      <c r="Q704" s="5">
        <f>_xlfn.RANK.EQ(VLOOKUP($A704,Rooke_Full_Seaosn[[Name]:[WHIP]], 16, FALSE),Rooke_Full_Seaosn[ERA],1)</f>
        <v>938</v>
      </c>
      <c r="R704" s="11">
        <f>_xlfn.RANK.EQ(VLOOKUP($A704,Rooke_Full_Seaosn[[Name]:[WHIP]], 17, FALSE),Rooke_Full_Seaosn[FIP],1)</f>
        <v>962</v>
      </c>
      <c r="S704" s="5">
        <f>_xlfn.RANK.EQ(VLOOKUP($A704,Rooke_Full_Seaosn[[Name]:[WHIP]], 18,FALSE),Rooke_Full_Seaosn[WAR],0)</f>
        <v>1026</v>
      </c>
      <c r="T704" s="5">
        <f>_xlfn.RANK.EQ(VLOOKUP($A704,Rooke_Full_Seaosn[[Name]:[WHIP]], 19, FALSE),Rooke_Full_Seaosn[WAR/162],0)</f>
        <v>1264</v>
      </c>
      <c r="U704" s="5">
        <f>_xlfn.RANK.EQ(VLOOKUP($A704,Rooke_Full_Seaosn[[Name]:[WHIP]], 20, FALSE),Rooke_Full_Seaosn[WHIP],1)</f>
        <v>294</v>
      </c>
      <c r="V7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615.29039044284548</v>
      </c>
    </row>
    <row r="705" spans="1:22" x14ac:dyDescent="0.45">
      <c r="A705" s="11" t="s">
        <v>567</v>
      </c>
      <c r="B705" s="11">
        <v>2023</v>
      </c>
      <c r="C705" s="11" t="str">
        <f>VLOOKUP(Table10[[#This Row],[Name]], Rooke_Full_Seaosn[[Name]:[Team]], 2, FALSE)</f>
        <v>HOU</v>
      </c>
      <c r="D705" s="11">
        <v>12</v>
      </c>
      <c r="E705" s="11">
        <v>12</v>
      </c>
      <c r="F705" s="12">
        <v>1</v>
      </c>
      <c r="G705" s="5">
        <f>_xlfn.RANK.EQ(VLOOKUP($A705,Rooke_Full_Seaosn[[Name]:[WHIP]], 6, FALSE),Rooke_Full_Seaosn[W],0)</f>
        <v>320</v>
      </c>
      <c r="H705" s="5">
        <f>_xlfn.RANK.EQ(VLOOKUP($A705,Rooke_Full_Seaosn[[Name]:[WHIP]], 7, FALSE),Rooke_Full_Seaosn[L],1)</f>
        <v>695</v>
      </c>
      <c r="I705" s="11">
        <f>_xlfn.RANK.EQ(VLOOKUP($A705,Rooke_Full_Seaosn[[Name]:[WHIP]], 8, FALSE),Rooke_Full_Seaosn[SV],0)</f>
        <v>225</v>
      </c>
      <c r="J705" s="11">
        <f>_xlfn.RANK.EQ(VLOOKUP($A705,Rooke_Full_Seaosn[[Name]:[WHIP]], 9, FALSE),Rooke_Full_Seaosn[IP],0)</f>
        <v>563</v>
      </c>
      <c r="K705" s="5">
        <f>_xlfn.RANK.EQ(VLOOKUP($A705,Rooke_Full_Seaosn[[Name]:[WHIP]], 10, FALSE),Rooke_Full_Seaosn[SO],0)</f>
        <v>360</v>
      </c>
      <c r="L705" s="5">
        <f>_xlfn.RANK.EQ(VLOOKUP($A705,Rooke_Full_Seaosn[[Name]:[WHIP]], 11, FALSE),Rooke_Full_Seaosn[K/9],0)</f>
        <v>493</v>
      </c>
      <c r="M705" s="5">
        <f>_xlfn.RANK.EQ(VLOOKUP($A705,Rooke_Full_Seaosn[[Name]:[WHIP]], 12, FALSE),Rooke_Full_Seaosn[BB/9],1)</f>
        <v>595</v>
      </c>
      <c r="N705" s="11">
        <f>_xlfn.RANK.EQ(VLOOKUP($A705,Rooke_Full_Seaosn[[Name]:[WHIP]], 13, FALSE),Rooke_Full_Seaosn[HR/9],1)</f>
        <v>1325</v>
      </c>
      <c r="O705" s="5">
        <f>_xlfn.RANK.EQ(VLOOKUP($A705,Rooke_Full_Seaosn[[Name]:[WHIP]], 14, FALSE),Rooke_Full_Seaosn[AVG],1)</f>
        <v>915</v>
      </c>
      <c r="P705" s="11">
        <f>_xlfn.RANK.EQ(VLOOKUP($A705,Rooke_Full_Seaosn[[Name]:[WHIP]], 15, FALSE),Rooke_Full_Seaosn[BABIP],1)</f>
        <v>945</v>
      </c>
      <c r="Q705" s="5">
        <f>_xlfn.RANK.EQ(VLOOKUP($A705,Rooke_Full_Seaosn[[Name]:[WHIP]], 16, FALSE),Rooke_Full_Seaosn[ERA],1)</f>
        <v>720</v>
      </c>
      <c r="R705" s="11">
        <f>_xlfn.RANK.EQ(VLOOKUP($A705,Rooke_Full_Seaosn[[Name]:[WHIP]], 17, FALSE),Rooke_Full_Seaosn[FIP],1)</f>
        <v>1178</v>
      </c>
      <c r="S705" s="5">
        <f>_xlfn.RANK.EQ(VLOOKUP($A705,Rooke_Full_Seaosn[[Name]:[WHIP]], 18,FALSE),Rooke_Full_Seaosn[WAR],0)</f>
        <v>787</v>
      </c>
      <c r="T705" s="5">
        <f>_xlfn.RANK.EQ(VLOOKUP($A705,Rooke_Full_Seaosn[[Name]:[WHIP]], 19, FALSE),Rooke_Full_Seaosn[WAR/162],0)</f>
        <v>953</v>
      </c>
      <c r="U705" s="5">
        <f>_xlfn.RANK.EQ(VLOOKUP($A705,Rooke_Full_Seaosn[[Name]:[WHIP]], 20, FALSE),Rooke_Full_Seaosn[WHIP],1)</f>
        <v>683</v>
      </c>
      <c r="V7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616.45915916991407</v>
      </c>
    </row>
    <row r="706" spans="1:22" x14ac:dyDescent="0.45">
      <c r="A706" s="11" t="s">
        <v>1343</v>
      </c>
      <c r="B706" s="11">
        <v>2014</v>
      </c>
      <c r="C706" s="11" t="str">
        <f>VLOOKUP(Table10[[#This Row],[Name]], Rooke_Full_Seaosn[[Name]:[Team]], 2, FALSE)</f>
        <v>COL</v>
      </c>
      <c r="D706" s="11">
        <v>30</v>
      </c>
      <c r="E706" s="11">
        <v>27</v>
      </c>
      <c r="F706" s="12">
        <v>0.9</v>
      </c>
      <c r="G706" s="5">
        <f>_xlfn.RANK.EQ(VLOOKUP($A706,Rooke_Full_Seaosn[[Name]:[WHIP]], 6, FALSE),Rooke_Full_Seaosn[W],0)</f>
        <v>735</v>
      </c>
      <c r="H706" s="5">
        <f>_xlfn.RANK.EQ(VLOOKUP($A706,Rooke_Full_Seaosn[[Name]:[WHIP]], 7, FALSE),Rooke_Full_Seaosn[L],1)</f>
        <v>1341</v>
      </c>
      <c r="I706" s="11">
        <f>_xlfn.RANK.EQ(VLOOKUP($A706,Rooke_Full_Seaosn[[Name]:[WHIP]], 8, FALSE),Rooke_Full_Seaosn[SV],0)</f>
        <v>225</v>
      </c>
      <c r="J706" s="11">
        <f>_xlfn.RANK.EQ(VLOOKUP($A706,Rooke_Full_Seaosn[[Name]:[WHIP]], 9, FALSE),Rooke_Full_Seaosn[IP],0)</f>
        <v>709</v>
      </c>
      <c r="K706" s="5">
        <f>_xlfn.RANK.EQ(VLOOKUP($A706,Rooke_Full_Seaosn[[Name]:[WHIP]], 10, FALSE),Rooke_Full_Seaosn[SO],0)</f>
        <v>408</v>
      </c>
      <c r="L706" s="5">
        <f>_xlfn.RANK.EQ(VLOOKUP($A706,Rooke_Full_Seaosn[[Name]:[WHIP]], 11, FALSE),Rooke_Full_Seaosn[K/9],0)</f>
        <v>396</v>
      </c>
      <c r="M706" s="5">
        <f>_xlfn.RANK.EQ(VLOOKUP($A706,Rooke_Full_Seaosn[[Name]:[WHIP]], 12, FALSE),Rooke_Full_Seaosn[BB/9],1)</f>
        <v>813</v>
      </c>
      <c r="N706" s="11">
        <f>_xlfn.RANK.EQ(VLOOKUP($A706,Rooke_Full_Seaosn[[Name]:[WHIP]], 13, FALSE),Rooke_Full_Seaosn[HR/9],1)</f>
        <v>598</v>
      </c>
      <c r="O706" s="5">
        <f>_xlfn.RANK.EQ(VLOOKUP($A706,Rooke_Full_Seaosn[[Name]:[WHIP]], 14, FALSE),Rooke_Full_Seaosn[AVG],1)</f>
        <v>960</v>
      </c>
      <c r="P706" s="11">
        <f>_xlfn.RANK.EQ(VLOOKUP($A706,Rooke_Full_Seaosn[[Name]:[WHIP]], 15, FALSE),Rooke_Full_Seaosn[BABIP],1)</f>
        <v>1374</v>
      </c>
      <c r="Q706" s="5">
        <f>_xlfn.RANK.EQ(VLOOKUP($A706,Rooke_Full_Seaosn[[Name]:[WHIP]], 16, FALSE),Rooke_Full_Seaosn[ERA],1)</f>
        <v>762</v>
      </c>
      <c r="R706" s="11">
        <f>_xlfn.RANK.EQ(VLOOKUP($A706,Rooke_Full_Seaosn[[Name]:[WHIP]], 17, FALSE),Rooke_Full_Seaosn[FIP],1)</f>
        <v>421</v>
      </c>
      <c r="S706" s="5">
        <f>_xlfn.RANK.EQ(VLOOKUP($A706,Rooke_Full_Seaosn[[Name]:[WHIP]], 18,FALSE),Rooke_Full_Seaosn[WAR],0)</f>
        <v>387</v>
      </c>
      <c r="T706" s="5">
        <f>_xlfn.RANK.EQ(VLOOKUP($A706,Rooke_Full_Seaosn[[Name]:[WHIP]], 19, FALSE),Rooke_Full_Seaosn[WAR/162],0)</f>
        <v>265</v>
      </c>
      <c r="U706" s="5">
        <f>_xlfn.RANK.EQ(VLOOKUP($A706,Rooke_Full_Seaosn[[Name]:[WHIP]], 20, FALSE),Rooke_Full_Seaosn[WHIP],1)</f>
        <v>826</v>
      </c>
      <c r="V7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617.20936950635598</v>
      </c>
    </row>
    <row r="707" spans="1:22" x14ac:dyDescent="0.45">
      <c r="A707" s="11" t="s">
        <v>1359</v>
      </c>
      <c r="B707" s="11">
        <v>2005</v>
      </c>
      <c r="C707" s="11" t="str">
        <f>VLOOKUP(Table10[[#This Row],[Name]], Rooke_Full_Seaosn[[Name]:[Team]], 2, FALSE)</f>
        <v>NYY</v>
      </c>
      <c r="D707" s="11">
        <v>14</v>
      </c>
      <c r="E707" s="11">
        <v>10</v>
      </c>
      <c r="F707" s="12">
        <v>0.7142857142857143</v>
      </c>
      <c r="G707" s="5">
        <f>_xlfn.RANK.EQ(VLOOKUP($A707,Rooke_Full_Seaosn[[Name]:[WHIP]], 6, FALSE),Rooke_Full_Seaosn[W],0)</f>
        <v>503</v>
      </c>
      <c r="H707" s="5">
        <f>_xlfn.RANK.EQ(VLOOKUP($A707,Rooke_Full_Seaosn[[Name]:[WHIP]], 7, FALSE),Rooke_Full_Seaosn[L],1)</f>
        <v>492</v>
      </c>
      <c r="I707" s="11">
        <f>_xlfn.RANK.EQ(VLOOKUP($A707,Rooke_Full_Seaosn[[Name]:[WHIP]], 8, FALSE),Rooke_Full_Seaosn[SV],0)</f>
        <v>225</v>
      </c>
      <c r="J707" s="11">
        <f>_xlfn.RANK.EQ(VLOOKUP($A707,Rooke_Full_Seaosn[[Name]:[WHIP]], 9, FALSE),Rooke_Full_Seaosn[IP],0)</f>
        <v>753</v>
      </c>
      <c r="K707" s="5">
        <f>_xlfn.RANK.EQ(VLOOKUP($A707,Rooke_Full_Seaosn[[Name]:[WHIP]], 10, FALSE),Rooke_Full_Seaosn[SO],0)</f>
        <v>1140</v>
      </c>
      <c r="L707" s="5">
        <f>_xlfn.RANK.EQ(VLOOKUP($A707,Rooke_Full_Seaosn[[Name]:[WHIP]], 11, FALSE),Rooke_Full_Seaosn[K/9],0)</f>
        <v>1379</v>
      </c>
      <c r="M707" s="5">
        <f>_xlfn.RANK.EQ(VLOOKUP($A707,Rooke_Full_Seaosn[[Name]:[WHIP]], 12, FALSE),Rooke_Full_Seaosn[BB/9],1)</f>
        <v>301</v>
      </c>
      <c r="N707" s="11">
        <f>_xlfn.RANK.EQ(VLOOKUP($A707,Rooke_Full_Seaosn[[Name]:[WHIP]], 13, FALSE),Rooke_Full_Seaosn[HR/9],1)</f>
        <v>642</v>
      </c>
      <c r="O707" s="5">
        <f>_xlfn.RANK.EQ(VLOOKUP($A707,Rooke_Full_Seaosn[[Name]:[WHIP]], 14, FALSE),Rooke_Full_Seaosn[AVG],1)</f>
        <v>655</v>
      </c>
      <c r="P707" s="11">
        <f>_xlfn.RANK.EQ(VLOOKUP($A707,Rooke_Full_Seaosn[[Name]:[WHIP]], 15, FALSE),Rooke_Full_Seaosn[BABIP],1)</f>
        <v>401</v>
      </c>
      <c r="Q707" s="5">
        <f>_xlfn.RANK.EQ(VLOOKUP($A707,Rooke_Full_Seaosn[[Name]:[WHIP]], 16, FALSE),Rooke_Full_Seaosn[ERA],1)</f>
        <v>781</v>
      </c>
      <c r="R707" s="11">
        <f>_xlfn.RANK.EQ(VLOOKUP($A707,Rooke_Full_Seaosn[[Name]:[WHIP]], 17, FALSE),Rooke_Full_Seaosn[FIP],1)</f>
        <v>854</v>
      </c>
      <c r="S707" s="5">
        <f>_xlfn.RANK.EQ(VLOOKUP($A707,Rooke_Full_Seaosn[[Name]:[WHIP]], 18,FALSE),Rooke_Full_Seaosn[WAR],0)</f>
        <v>695</v>
      </c>
      <c r="T707" s="5">
        <f>_xlfn.RANK.EQ(VLOOKUP($A707,Rooke_Full_Seaosn[[Name]:[WHIP]], 19, FALSE),Rooke_Full_Seaosn[WAR/162],0)</f>
        <v>568</v>
      </c>
      <c r="U707" s="5">
        <f>_xlfn.RANK.EQ(VLOOKUP($A707,Rooke_Full_Seaosn[[Name]:[WHIP]], 20, FALSE),Rooke_Full_Seaosn[WHIP],1)</f>
        <v>341</v>
      </c>
      <c r="V7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617.52544229882949</v>
      </c>
    </row>
    <row r="708" spans="1:22" x14ac:dyDescent="0.45">
      <c r="A708" s="11" t="s">
        <v>643</v>
      </c>
      <c r="B708" s="11">
        <v>2009</v>
      </c>
      <c r="C708" s="11" t="str">
        <f>VLOOKUP(Table10[[#This Row],[Name]], Rooke_Full_Seaosn[[Name]:[Team]], 2, FALSE)</f>
        <v>TBR</v>
      </c>
      <c r="D708" s="11">
        <v>16</v>
      </c>
      <c r="E708" s="11">
        <v>16</v>
      </c>
      <c r="F708" s="12">
        <v>1</v>
      </c>
      <c r="G708" s="5">
        <f>_xlfn.RANK.EQ(VLOOKUP($A708,Rooke_Full_Seaosn[[Name]:[WHIP]], 6, FALSE),Rooke_Full_Seaosn[W],0)</f>
        <v>320</v>
      </c>
      <c r="H708" s="5">
        <f>_xlfn.RANK.EQ(VLOOKUP($A708,Rooke_Full_Seaosn[[Name]:[WHIP]], 7, FALSE),Rooke_Full_Seaosn[L],1)</f>
        <v>885</v>
      </c>
      <c r="I708" s="11">
        <f>_xlfn.RANK.EQ(VLOOKUP($A708,Rooke_Full_Seaosn[[Name]:[WHIP]], 8, FALSE),Rooke_Full_Seaosn[SV],0)</f>
        <v>225</v>
      </c>
      <c r="J708" s="11">
        <f>_xlfn.RANK.EQ(VLOOKUP($A708,Rooke_Full_Seaosn[[Name]:[WHIP]], 9, FALSE),Rooke_Full_Seaosn[IP],0)</f>
        <v>606</v>
      </c>
      <c r="K708" s="5">
        <f>_xlfn.RANK.EQ(VLOOKUP($A708,Rooke_Full_Seaosn[[Name]:[WHIP]], 10, FALSE),Rooke_Full_Seaosn[SO],0)</f>
        <v>313</v>
      </c>
      <c r="L708" s="5">
        <f>_xlfn.RANK.EQ(VLOOKUP($A708,Rooke_Full_Seaosn[[Name]:[WHIP]], 11, FALSE),Rooke_Full_Seaosn[K/9],0)</f>
        <v>362</v>
      </c>
      <c r="M708" s="5">
        <f>_xlfn.RANK.EQ(VLOOKUP($A708,Rooke_Full_Seaosn[[Name]:[WHIP]], 12, FALSE),Rooke_Full_Seaosn[BB/9],1)</f>
        <v>1099</v>
      </c>
      <c r="N708" s="11">
        <f>_xlfn.RANK.EQ(VLOOKUP($A708,Rooke_Full_Seaosn[[Name]:[WHIP]], 13, FALSE),Rooke_Full_Seaosn[HR/9],1)</f>
        <v>1246</v>
      </c>
      <c r="O708" s="5">
        <f>_xlfn.RANK.EQ(VLOOKUP($A708,Rooke_Full_Seaosn[[Name]:[WHIP]], 14, FALSE),Rooke_Full_Seaosn[AVG],1)</f>
        <v>430</v>
      </c>
      <c r="P708" s="11">
        <f>_xlfn.RANK.EQ(VLOOKUP($A708,Rooke_Full_Seaosn[[Name]:[WHIP]], 15, FALSE),Rooke_Full_Seaosn[BABIP],1)</f>
        <v>506</v>
      </c>
      <c r="Q708" s="5">
        <f>_xlfn.RANK.EQ(VLOOKUP($A708,Rooke_Full_Seaosn[[Name]:[WHIP]], 16, FALSE),Rooke_Full_Seaosn[ERA],1)</f>
        <v>1008</v>
      </c>
      <c r="R708" s="11">
        <f>_xlfn.RANK.EQ(VLOOKUP($A708,Rooke_Full_Seaosn[[Name]:[WHIP]], 17, FALSE),Rooke_Full_Seaosn[FIP],1)</f>
        <v>1107</v>
      </c>
      <c r="S708" s="5">
        <f>_xlfn.RANK.EQ(VLOOKUP($A708,Rooke_Full_Seaosn[[Name]:[WHIP]], 18,FALSE),Rooke_Full_Seaosn[WAR],0)</f>
        <v>796</v>
      </c>
      <c r="T708" s="5">
        <f>_xlfn.RANK.EQ(VLOOKUP($A708,Rooke_Full_Seaosn[[Name]:[WHIP]], 19, FALSE),Rooke_Full_Seaosn[WAR/162],0)</f>
        <v>959</v>
      </c>
      <c r="U708" s="5">
        <f>_xlfn.RANK.EQ(VLOOKUP($A708,Rooke_Full_Seaosn[[Name]:[WHIP]], 20, FALSE),Rooke_Full_Seaosn[WHIP],1)</f>
        <v>695</v>
      </c>
      <c r="V7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617.87259306716044</v>
      </c>
    </row>
    <row r="709" spans="1:22" x14ac:dyDescent="0.45">
      <c r="A709" s="11" t="s">
        <v>1731</v>
      </c>
      <c r="B709" s="11">
        <v>2006</v>
      </c>
      <c r="C709" s="11" t="str">
        <f>VLOOKUP(Table10[[#This Row],[Name]], Rooke_Full_Seaosn[[Name]:[Team]], 2, FALSE)</f>
        <v>BAL</v>
      </c>
      <c r="D709" s="11">
        <v>22</v>
      </c>
      <c r="E709" s="11">
        <v>22</v>
      </c>
      <c r="F709" s="12">
        <v>1</v>
      </c>
      <c r="G709" s="5">
        <f>_xlfn.RANK.EQ(VLOOKUP($A709,Rooke_Full_Seaosn[[Name]:[WHIP]], 6, FALSE),Rooke_Full_Seaosn[W],0)</f>
        <v>735</v>
      </c>
      <c r="H709" s="5">
        <f>_xlfn.RANK.EQ(VLOOKUP($A709,Rooke_Full_Seaosn[[Name]:[WHIP]], 7, FALSE),Rooke_Full_Seaosn[L],1)</f>
        <v>695</v>
      </c>
      <c r="I709" s="11">
        <f>_xlfn.RANK.EQ(VLOOKUP($A709,Rooke_Full_Seaosn[[Name]:[WHIP]], 8, FALSE),Rooke_Full_Seaosn[SV],0)</f>
        <v>225</v>
      </c>
      <c r="J709" s="11">
        <f>_xlfn.RANK.EQ(VLOOKUP($A709,Rooke_Full_Seaosn[[Name]:[WHIP]], 9, FALSE),Rooke_Full_Seaosn[IP],0)</f>
        <v>828</v>
      </c>
      <c r="K709" s="5">
        <f>_xlfn.RANK.EQ(VLOOKUP($A709,Rooke_Full_Seaosn[[Name]:[WHIP]], 10, FALSE),Rooke_Full_Seaosn[SO],0)</f>
        <v>423</v>
      </c>
      <c r="L709" s="5">
        <f>_xlfn.RANK.EQ(VLOOKUP($A709,Rooke_Full_Seaosn[[Name]:[WHIP]], 11, FALSE),Rooke_Full_Seaosn[K/9],0)</f>
        <v>255</v>
      </c>
      <c r="M709" s="5">
        <f>_xlfn.RANK.EQ(VLOOKUP($A709,Rooke_Full_Seaosn[[Name]:[WHIP]], 12, FALSE),Rooke_Full_Seaosn[BB/9],1)</f>
        <v>1520</v>
      </c>
      <c r="N709" s="11">
        <f>_xlfn.RANK.EQ(VLOOKUP($A709,Rooke_Full_Seaosn[[Name]:[WHIP]], 13, FALSE),Rooke_Full_Seaosn[HR/9],1)</f>
        <v>273</v>
      </c>
      <c r="O709" s="5">
        <f>_xlfn.RANK.EQ(VLOOKUP($A709,Rooke_Full_Seaosn[[Name]:[WHIP]], 14, FALSE),Rooke_Full_Seaosn[AVG],1)</f>
        <v>688</v>
      </c>
      <c r="P709" s="11">
        <f>_xlfn.RANK.EQ(VLOOKUP($A709,Rooke_Full_Seaosn[[Name]:[WHIP]], 15, FALSE),Rooke_Full_Seaosn[BABIP],1)</f>
        <v>1384</v>
      </c>
      <c r="Q709" s="5">
        <f>_xlfn.RANK.EQ(VLOOKUP($A709,Rooke_Full_Seaosn[[Name]:[WHIP]], 16, FALSE),Rooke_Full_Seaosn[ERA],1)</f>
        <v>1244</v>
      </c>
      <c r="R709" s="11">
        <f>_xlfn.RANK.EQ(VLOOKUP($A709,Rooke_Full_Seaosn[[Name]:[WHIP]], 17, FALSE),Rooke_Full_Seaosn[FIP],1)</f>
        <v>565</v>
      </c>
      <c r="S709" s="5">
        <f>_xlfn.RANK.EQ(VLOOKUP($A709,Rooke_Full_Seaosn[[Name]:[WHIP]], 18,FALSE),Rooke_Full_Seaosn[WAR],0)</f>
        <v>370</v>
      </c>
      <c r="T709" s="5">
        <f>_xlfn.RANK.EQ(VLOOKUP($A709,Rooke_Full_Seaosn[[Name]:[WHIP]], 19, FALSE),Rooke_Full_Seaosn[WAR/162],0)</f>
        <v>249</v>
      </c>
      <c r="U709" s="5">
        <f>_xlfn.RANK.EQ(VLOOKUP($A709,Rooke_Full_Seaosn[[Name]:[WHIP]], 20, FALSE),Rooke_Full_Seaosn[WHIP],1)</f>
        <v>1243</v>
      </c>
      <c r="V7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618.62537457435326</v>
      </c>
    </row>
    <row r="710" spans="1:22" x14ac:dyDescent="0.45">
      <c r="A710" s="11" t="s">
        <v>1028</v>
      </c>
      <c r="B710" s="11">
        <v>1947</v>
      </c>
      <c r="C710" s="11" t="str">
        <f>VLOOKUP(Table10[[#This Row],[Name]], Rooke_Full_Seaosn[[Name]:[Team]], 2, FALSE)</f>
        <v>PHA</v>
      </c>
      <c r="D710" s="11">
        <v>9</v>
      </c>
      <c r="E710" s="11">
        <v>9</v>
      </c>
      <c r="F710" s="12">
        <v>1</v>
      </c>
      <c r="G710" s="5">
        <f>_xlfn.RANK.EQ(VLOOKUP($A710,Rooke_Full_Seaosn[[Name]:[WHIP]], 6, FALSE),Rooke_Full_Seaosn[W],0)</f>
        <v>320</v>
      </c>
      <c r="H710" s="5">
        <f>_xlfn.RANK.EQ(VLOOKUP($A710,Rooke_Full_Seaosn[[Name]:[WHIP]], 7, FALSE),Rooke_Full_Seaosn[L],1)</f>
        <v>492</v>
      </c>
      <c r="I710" s="11">
        <f>_xlfn.RANK.EQ(VLOOKUP($A710,Rooke_Full_Seaosn[[Name]:[WHIP]], 8, FALSE),Rooke_Full_Seaosn[SV],0)</f>
        <v>225</v>
      </c>
      <c r="J710" s="11">
        <f>_xlfn.RANK.EQ(VLOOKUP($A710,Rooke_Full_Seaosn[[Name]:[WHIP]], 9, FALSE),Rooke_Full_Seaosn[IP],0)</f>
        <v>357</v>
      </c>
      <c r="K710" s="5">
        <f>_xlfn.RANK.EQ(VLOOKUP($A710,Rooke_Full_Seaosn[[Name]:[WHIP]], 10, FALSE),Rooke_Full_Seaosn[SO],0)</f>
        <v>1099</v>
      </c>
      <c r="L710" s="5">
        <f>_xlfn.RANK.EQ(VLOOKUP($A710,Rooke_Full_Seaosn[[Name]:[WHIP]], 11, FALSE),Rooke_Full_Seaosn[K/9],0)</f>
        <v>1607</v>
      </c>
      <c r="M710" s="5">
        <f>_xlfn.RANK.EQ(VLOOKUP($A710,Rooke_Full_Seaosn[[Name]:[WHIP]], 12, FALSE),Rooke_Full_Seaosn[BB/9],1)</f>
        <v>861</v>
      </c>
      <c r="N710" s="11">
        <f>_xlfn.RANK.EQ(VLOOKUP($A710,Rooke_Full_Seaosn[[Name]:[WHIP]], 13, FALSE),Rooke_Full_Seaosn[HR/9],1)</f>
        <v>213</v>
      </c>
      <c r="O710" s="5">
        <f>_xlfn.RANK.EQ(VLOOKUP($A710,Rooke_Full_Seaosn[[Name]:[WHIP]], 14, FALSE),Rooke_Full_Seaosn[AVG],1)</f>
        <v>653</v>
      </c>
      <c r="P710" s="11">
        <f>_xlfn.RANK.EQ(VLOOKUP($A710,Rooke_Full_Seaosn[[Name]:[WHIP]], 15, FALSE),Rooke_Full_Seaosn[BABIP],1)</f>
        <v>376</v>
      </c>
      <c r="Q710" s="5">
        <f>_xlfn.RANK.EQ(VLOOKUP($A710,Rooke_Full_Seaosn[[Name]:[WHIP]], 16, FALSE),Rooke_Full_Seaosn[ERA],1)</f>
        <v>363</v>
      </c>
      <c r="R710" s="11">
        <f>_xlfn.RANK.EQ(VLOOKUP($A710,Rooke_Full_Seaosn[[Name]:[WHIP]], 17, FALSE),Rooke_Full_Seaosn[FIP],1)</f>
        <v>454</v>
      </c>
      <c r="S710" s="5">
        <f>_xlfn.RANK.EQ(VLOOKUP($A710,Rooke_Full_Seaosn[[Name]:[WHIP]], 18,FALSE),Rooke_Full_Seaosn[WAR],0)</f>
        <v>348</v>
      </c>
      <c r="T710" s="5">
        <f>_xlfn.RANK.EQ(VLOOKUP($A710,Rooke_Full_Seaosn[[Name]:[WHIP]], 19, FALSE),Rooke_Full_Seaosn[WAR/162],0)</f>
        <v>626</v>
      </c>
      <c r="U710" s="5">
        <f>_xlfn.RANK.EQ(VLOOKUP($A710,Rooke_Full_Seaosn[[Name]:[WHIP]], 20, FALSE),Rooke_Full_Seaosn[WHIP],1)</f>
        <v>672</v>
      </c>
      <c r="V7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619.36612076257495</v>
      </c>
    </row>
    <row r="711" spans="1:22" x14ac:dyDescent="0.45">
      <c r="A711" s="11" t="s">
        <v>1336</v>
      </c>
      <c r="B711" s="11">
        <v>1989</v>
      </c>
      <c r="C711" s="11" t="str">
        <f>VLOOKUP(Table10[[#This Row],[Name]], Rooke_Full_Seaosn[[Name]:[Team]], 2, FALSE)</f>
        <v>ATL</v>
      </c>
      <c r="D711" s="11">
        <v>16</v>
      </c>
      <c r="E711" s="11">
        <v>12</v>
      </c>
      <c r="F711" s="12">
        <v>0.75</v>
      </c>
      <c r="G711" s="5">
        <f>_xlfn.RANK.EQ(VLOOKUP($A711,Rooke_Full_Seaosn[[Name]:[WHIP]], 6, FALSE),Rooke_Full_Seaosn[W],0)</f>
        <v>503</v>
      </c>
      <c r="H711" s="5">
        <f>_xlfn.RANK.EQ(VLOOKUP($A711,Rooke_Full_Seaosn[[Name]:[WHIP]], 7, FALSE),Rooke_Full_Seaosn[L],1)</f>
        <v>1341</v>
      </c>
      <c r="I711" s="11">
        <f>_xlfn.RANK.EQ(VLOOKUP($A711,Rooke_Full_Seaosn[[Name]:[WHIP]], 8, FALSE),Rooke_Full_Seaosn[SV],0)</f>
        <v>225</v>
      </c>
      <c r="J711" s="11">
        <f>_xlfn.RANK.EQ(VLOOKUP($A711,Rooke_Full_Seaosn[[Name]:[WHIP]], 9, FALSE),Rooke_Full_Seaosn[IP],0)</f>
        <v>362</v>
      </c>
      <c r="K711" s="5">
        <f>_xlfn.RANK.EQ(VLOOKUP($A711,Rooke_Full_Seaosn[[Name]:[WHIP]], 10, FALSE),Rooke_Full_Seaosn[SO],0)</f>
        <v>540</v>
      </c>
      <c r="L711" s="5">
        <f>_xlfn.RANK.EQ(VLOOKUP($A711,Rooke_Full_Seaosn[[Name]:[WHIP]], 11, FALSE),Rooke_Full_Seaosn[K/9],0)</f>
        <v>1205</v>
      </c>
      <c r="M711" s="5">
        <f>_xlfn.RANK.EQ(VLOOKUP($A711,Rooke_Full_Seaosn[[Name]:[WHIP]], 12, FALSE),Rooke_Full_Seaosn[BB/9],1)</f>
        <v>73</v>
      </c>
      <c r="N711" s="11">
        <f>_xlfn.RANK.EQ(VLOOKUP($A711,Rooke_Full_Seaosn[[Name]:[WHIP]], 13, FALSE),Rooke_Full_Seaosn[HR/9],1)</f>
        <v>848</v>
      </c>
      <c r="O711" s="5">
        <f>_xlfn.RANK.EQ(VLOOKUP($A711,Rooke_Full_Seaosn[[Name]:[WHIP]], 14, FALSE),Rooke_Full_Seaosn[AVG],1)</f>
        <v>1509</v>
      </c>
      <c r="P711" s="11">
        <f>_xlfn.RANK.EQ(VLOOKUP($A711,Rooke_Full_Seaosn[[Name]:[WHIP]], 15, FALSE),Rooke_Full_Seaosn[BABIP],1)</f>
        <v>1405</v>
      </c>
      <c r="Q711" s="5">
        <f>_xlfn.RANK.EQ(VLOOKUP($A711,Rooke_Full_Seaosn[[Name]:[WHIP]], 16, FALSE),Rooke_Full_Seaosn[ERA],1)</f>
        <v>752</v>
      </c>
      <c r="R711" s="11">
        <f>_xlfn.RANK.EQ(VLOOKUP($A711,Rooke_Full_Seaosn[[Name]:[WHIP]], 17, FALSE),Rooke_Full_Seaosn[FIP],1)</f>
        <v>423</v>
      </c>
      <c r="S711" s="5">
        <f>_xlfn.RANK.EQ(VLOOKUP($A711,Rooke_Full_Seaosn[[Name]:[WHIP]], 18,FALSE),Rooke_Full_Seaosn[WAR],0)</f>
        <v>363</v>
      </c>
      <c r="T711" s="5">
        <f>_xlfn.RANK.EQ(VLOOKUP($A711,Rooke_Full_Seaosn[[Name]:[WHIP]], 19, FALSE),Rooke_Full_Seaosn[WAR/162],0)</f>
        <v>692</v>
      </c>
      <c r="U711" s="5">
        <f>_xlfn.RANK.EQ(VLOOKUP($A711,Rooke_Full_Seaosn[[Name]:[WHIP]], 20, FALSE),Rooke_Full_Seaosn[WHIP],1)</f>
        <v>911</v>
      </c>
      <c r="V7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619.46084506969578</v>
      </c>
    </row>
    <row r="712" spans="1:22" x14ac:dyDescent="0.45">
      <c r="A712" s="11" t="s">
        <v>979</v>
      </c>
      <c r="B712" s="11">
        <v>1920</v>
      </c>
      <c r="C712" s="11" t="str">
        <f>VLOOKUP(Table10[[#This Row],[Name]], Rooke_Full_Seaosn[[Name]:[Team]], 2, FALSE)</f>
        <v>NYY</v>
      </c>
      <c r="D712" s="11">
        <v>21</v>
      </c>
      <c r="E712" s="11">
        <v>17</v>
      </c>
      <c r="F712" s="12">
        <v>0.80952380952380953</v>
      </c>
      <c r="G712" s="5">
        <f>_xlfn.RANK.EQ(VLOOKUP($A712,Rooke_Full_Seaosn[[Name]:[WHIP]], 6, FALSE),Rooke_Full_Seaosn[W],0)</f>
        <v>86</v>
      </c>
      <c r="H712" s="5">
        <f>_xlfn.RANK.EQ(VLOOKUP($A712,Rooke_Full_Seaosn[[Name]:[WHIP]], 7, FALSE),Rooke_Full_Seaosn[L],1)</f>
        <v>1060</v>
      </c>
      <c r="I712" s="11">
        <f>_xlfn.RANK.EQ(VLOOKUP($A712,Rooke_Full_Seaosn[[Name]:[WHIP]], 8, FALSE),Rooke_Full_Seaosn[SV],0)</f>
        <v>94</v>
      </c>
      <c r="J712" s="11">
        <f>_xlfn.RANK.EQ(VLOOKUP($A712,Rooke_Full_Seaosn[[Name]:[WHIP]], 9, FALSE),Rooke_Full_Seaosn[IP],0)</f>
        <v>227</v>
      </c>
      <c r="K712" s="5">
        <f>_xlfn.RANK.EQ(VLOOKUP($A712,Rooke_Full_Seaosn[[Name]:[WHIP]], 10, FALSE),Rooke_Full_Seaosn[SO],0)</f>
        <v>725</v>
      </c>
      <c r="L712" s="5">
        <f>_xlfn.RANK.EQ(VLOOKUP($A712,Rooke_Full_Seaosn[[Name]:[WHIP]], 11, FALSE),Rooke_Full_Seaosn[K/9],0)</f>
        <v>1499</v>
      </c>
      <c r="M712" s="5">
        <f>_xlfn.RANK.EQ(VLOOKUP($A712,Rooke_Full_Seaosn[[Name]:[WHIP]], 12, FALSE),Rooke_Full_Seaosn[BB/9],1)</f>
        <v>1100</v>
      </c>
      <c r="N712" s="11">
        <f>_xlfn.RANK.EQ(VLOOKUP($A712,Rooke_Full_Seaosn[[Name]:[WHIP]], 13, FALSE),Rooke_Full_Seaosn[HR/9],1)</f>
        <v>128</v>
      </c>
      <c r="O712" s="5">
        <f>_xlfn.RANK.EQ(VLOOKUP($A712,Rooke_Full_Seaosn[[Name]:[WHIP]], 14, FALSE),Rooke_Full_Seaosn[AVG],1)</f>
        <v>451</v>
      </c>
      <c r="P712" s="11">
        <f>_xlfn.RANK.EQ(VLOOKUP($A712,Rooke_Full_Seaosn[[Name]:[WHIP]], 15, FALSE),Rooke_Full_Seaosn[BABIP],1)</f>
        <v>303</v>
      </c>
      <c r="Q712" s="5">
        <f>_xlfn.RANK.EQ(VLOOKUP($A712,Rooke_Full_Seaosn[[Name]:[WHIP]], 16, FALSE),Rooke_Full_Seaosn[ERA],1)</f>
        <v>297</v>
      </c>
      <c r="R712" s="11">
        <f>_xlfn.RANK.EQ(VLOOKUP($A712,Rooke_Full_Seaosn[[Name]:[WHIP]], 17, FALSE),Rooke_Full_Seaosn[FIP],1)</f>
        <v>579</v>
      </c>
      <c r="S712" s="5">
        <f>_xlfn.RANK.EQ(VLOOKUP($A712,Rooke_Full_Seaosn[[Name]:[WHIP]], 18,FALSE),Rooke_Full_Seaosn[WAR],0)</f>
        <v>747</v>
      </c>
      <c r="T712" s="5">
        <f>_xlfn.RANK.EQ(VLOOKUP($A712,Rooke_Full_Seaosn[[Name]:[WHIP]], 19, FALSE),Rooke_Full_Seaosn[WAR/162],0)</f>
        <v>1188</v>
      </c>
      <c r="U712" s="5">
        <f>_xlfn.RANK.EQ(VLOOKUP($A712,Rooke_Full_Seaosn[[Name]:[WHIP]], 20, FALSE),Rooke_Full_Seaosn[WHIP],1)</f>
        <v>643</v>
      </c>
      <c r="V7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619.52917740308806</v>
      </c>
    </row>
    <row r="713" spans="1:22" x14ac:dyDescent="0.45">
      <c r="A713" s="11" t="s">
        <v>1568</v>
      </c>
      <c r="B713" s="11">
        <v>1965</v>
      </c>
      <c r="C713" s="11" t="str">
        <f>VLOOKUP(Table10[[#This Row],[Name]], Rooke_Full_Seaosn[[Name]:[Team]], 2, FALSE)</f>
        <v>BOS</v>
      </c>
      <c r="D713" s="11">
        <v>11</v>
      </c>
      <c r="E713" s="11">
        <v>6</v>
      </c>
      <c r="F713" s="12">
        <v>0.54545454545454541</v>
      </c>
      <c r="G713" s="5">
        <f>_xlfn.RANK.EQ(VLOOKUP($A713,Rooke_Full_Seaosn[[Name]:[WHIP]], 6, FALSE),Rooke_Full_Seaosn[W],0)</f>
        <v>401</v>
      </c>
      <c r="H713" s="5">
        <f>_xlfn.RANK.EQ(VLOOKUP($A713,Rooke_Full_Seaosn[[Name]:[WHIP]], 7, FALSE),Rooke_Full_Seaosn[L],1)</f>
        <v>1680</v>
      </c>
      <c r="I713" s="11">
        <f>_xlfn.RANK.EQ(VLOOKUP($A713,Rooke_Full_Seaosn[[Name]:[WHIP]], 8, FALSE),Rooke_Full_Seaosn[SV],0)</f>
        <v>225</v>
      </c>
      <c r="J713" s="11">
        <f>_xlfn.RANK.EQ(VLOOKUP($A713,Rooke_Full_Seaosn[[Name]:[WHIP]], 9, FALSE),Rooke_Full_Seaosn[IP],0)</f>
        <v>238</v>
      </c>
      <c r="K713" s="5">
        <f>_xlfn.RANK.EQ(VLOOKUP($A713,Rooke_Full_Seaosn[[Name]:[WHIP]], 10, FALSE),Rooke_Full_Seaosn[SO],0)</f>
        <v>225</v>
      </c>
      <c r="L713" s="5">
        <f>_xlfn.RANK.EQ(VLOOKUP($A713,Rooke_Full_Seaosn[[Name]:[WHIP]], 11, FALSE),Rooke_Full_Seaosn[K/9],0)</f>
        <v>813</v>
      </c>
      <c r="M713" s="5">
        <f>_xlfn.RANK.EQ(VLOOKUP($A713,Rooke_Full_Seaosn[[Name]:[WHIP]], 12, FALSE),Rooke_Full_Seaosn[BB/9],1)</f>
        <v>705</v>
      </c>
      <c r="N713" s="11">
        <f>_xlfn.RANK.EQ(VLOOKUP($A713,Rooke_Full_Seaosn[[Name]:[WHIP]], 13, FALSE),Rooke_Full_Seaosn[HR/9],1)</f>
        <v>1010</v>
      </c>
      <c r="O713" s="5">
        <f>_xlfn.RANK.EQ(VLOOKUP($A713,Rooke_Full_Seaosn[[Name]:[WHIP]], 14, FALSE),Rooke_Full_Seaosn[AVG],1)</f>
        <v>867</v>
      </c>
      <c r="P713" s="11">
        <f>_xlfn.RANK.EQ(VLOOKUP($A713,Rooke_Full_Seaosn[[Name]:[WHIP]], 15, FALSE),Rooke_Full_Seaosn[BABIP],1)</f>
        <v>827</v>
      </c>
      <c r="Q713" s="5">
        <f>_xlfn.RANK.EQ(VLOOKUP($A713,Rooke_Full_Seaosn[[Name]:[WHIP]], 16, FALSE),Rooke_Full_Seaosn[ERA],1)</f>
        <v>1040</v>
      </c>
      <c r="R713" s="11">
        <f>_xlfn.RANK.EQ(VLOOKUP($A713,Rooke_Full_Seaosn[[Name]:[WHIP]], 17, FALSE),Rooke_Full_Seaosn[FIP],1)</f>
        <v>476</v>
      </c>
      <c r="S713" s="5">
        <f>_xlfn.RANK.EQ(VLOOKUP($A713,Rooke_Full_Seaosn[[Name]:[WHIP]], 18,FALSE),Rooke_Full_Seaosn[WAR],0)</f>
        <v>233</v>
      </c>
      <c r="T713" s="5">
        <f>_xlfn.RANK.EQ(VLOOKUP($A713,Rooke_Full_Seaosn[[Name]:[WHIP]], 19, FALSE),Rooke_Full_Seaosn[WAR/162],0)</f>
        <v>536</v>
      </c>
      <c r="U713" s="5">
        <f>_xlfn.RANK.EQ(VLOOKUP($A713,Rooke_Full_Seaosn[[Name]:[WHIP]], 20, FALSE),Rooke_Full_Seaosn[WHIP],1)</f>
        <v>853</v>
      </c>
      <c r="V7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619.64621520197989</v>
      </c>
    </row>
    <row r="714" spans="1:22" x14ac:dyDescent="0.45">
      <c r="A714" s="11" t="s">
        <v>357</v>
      </c>
      <c r="B714" s="11">
        <v>2019</v>
      </c>
      <c r="C714" s="11" t="str">
        <f>VLOOKUP(Table10[[#This Row],[Name]], Rooke_Full_Seaosn[[Name]:[Team]], 2, FALSE)</f>
        <v>TBR</v>
      </c>
      <c r="D714" s="11">
        <v>19</v>
      </c>
      <c r="E714" s="11">
        <v>18</v>
      </c>
      <c r="F714" s="12">
        <v>0.94736842105263153</v>
      </c>
      <c r="G714" s="5">
        <f>_xlfn.RANK.EQ(VLOOKUP($A714,Rooke_Full_Seaosn[[Name]:[WHIP]], 6, FALSE),Rooke_Full_Seaosn[W],0)</f>
        <v>1465</v>
      </c>
      <c r="H714" s="5">
        <f>_xlfn.RANK.EQ(VLOOKUP($A714,Rooke_Full_Seaosn[[Name]:[WHIP]], 7, FALSE),Rooke_Full_Seaosn[L],1)</f>
        <v>298</v>
      </c>
      <c r="I714" s="11">
        <f>_xlfn.RANK.EQ(VLOOKUP($A714,Rooke_Full_Seaosn[[Name]:[WHIP]], 8, FALSE),Rooke_Full_Seaosn[SV],0)</f>
        <v>225</v>
      </c>
      <c r="J714" s="11">
        <f>_xlfn.RANK.EQ(VLOOKUP($A714,Rooke_Full_Seaosn[[Name]:[WHIP]], 9, FALSE),Rooke_Full_Seaosn[IP],0)</f>
        <v>1668</v>
      </c>
      <c r="K714" s="5">
        <f>_xlfn.RANK.EQ(VLOOKUP($A714,Rooke_Full_Seaosn[[Name]:[WHIP]], 10, FALSE),Rooke_Full_Seaosn[SO],0)</f>
        <v>966</v>
      </c>
      <c r="L714" s="5">
        <f>_xlfn.RANK.EQ(VLOOKUP($A714,Rooke_Full_Seaosn[[Name]:[WHIP]], 11, FALSE),Rooke_Full_Seaosn[K/9],0)</f>
        <v>33</v>
      </c>
      <c r="M714" s="5">
        <f>_xlfn.RANK.EQ(VLOOKUP($A714,Rooke_Full_Seaosn[[Name]:[WHIP]], 12, FALSE),Rooke_Full_Seaosn[BB/9],1)</f>
        <v>533</v>
      </c>
      <c r="N714" s="11">
        <f>_xlfn.RANK.EQ(VLOOKUP($A714,Rooke_Full_Seaosn[[Name]:[WHIP]], 13, FALSE),Rooke_Full_Seaosn[HR/9],1)</f>
        <v>1504</v>
      </c>
      <c r="O714" s="5">
        <f>_xlfn.RANK.EQ(VLOOKUP($A714,Rooke_Full_Seaosn[[Name]:[WHIP]], 14, FALSE),Rooke_Full_Seaosn[AVG],1)</f>
        <v>1070</v>
      </c>
      <c r="P714" s="11">
        <f>_xlfn.RANK.EQ(VLOOKUP($A714,Rooke_Full_Seaosn[[Name]:[WHIP]], 15, FALSE),Rooke_Full_Seaosn[BABIP],1)</f>
        <v>1554</v>
      </c>
      <c r="Q714" s="5">
        <f>_xlfn.RANK.EQ(VLOOKUP($A714,Rooke_Full_Seaosn[[Name]:[WHIP]], 16, FALSE),Rooke_Full_Seaosn[ERA],1)</f>
        <v>1423</v>
      </c>
      <c r="R714" s="11">
        <f>_xlfn.RANK.EQ(VLOOKUP($A714,Rooke_Full_Seaosn[[Name]:[WHIP]], 17, FALSE),Rooke_Full_Seaosn[FIP],1)</f>
        <v>768</v>
      </c>
      <c r="S714" s="5">
        <f>_xlfn.RANK.EQ(VLOOKUP($A714,Rooke_Full_Seaosn[[Name]:[WHIP]], 18,FALSE),Rooke_Full_Seaosn[WAR],0)</f>
        <v>1085</v>
      </c>
      <c r="T714" s="5">
        <f>_xlfn.RANK.EQ(VLOOKUP($A714,Rooke_Full_Seaosn[[Name]:[WHIP]], 19, FALSE),Rooke_Full_Seaosn[WAR/162],0)</f>
        <v>743</v>
      </c>
      <c r="U714" s="5">
        <f>_xlfn.RANK.EQ(VLOOKUP($A714,Rooke_Full_Seaosn[[Name]:[WHIP]], 20, FALSE),Rooke_Full_Seaosn[WHIP],1)</f>
        <v>925</v>
      </c>
      <c r="V7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620.21478170593252</v>
      </c>
    </row>
    <row r="715" spans="1:22" x14ac:dyDescent="0.45">
      <c r="A715" s="11" t="s">
        <v>1363</v>
      </c>
      <c r="B715" s="11">
        <v>1993</v>
      </c>
      <c r="C715" s="11" t="str">
        <f>VLOOKUP(Table10[[#This Row],[Name]], Rooke_Full_Seaosn[[Name]:[Team]], 2, FALSE)</f>
        <v>OAK</v>
      </c>
      <c r="D715" s="11">
        <v>10</v>
      </c>
      <c r="E715" s="11">
        <v>6</v>
      </c>
      <c r="F715" s="12">
        <v>0.6</v>
      </c>
      <c r="G715" s="5">
        <f>_xlfn.RANK.EQ(VLOOKUP($A715,Rooke_Full_Seaosn[[Name]:[WHIP]], 6, FALSE),Rooke_Full_Seaosn[W],0)</f>
        <v>1282</v>
      </c>
      <c r="H715" s="5">
        <f>_xlfn.RANK.EQ(VLOOKUP($A715,Rooke_Full_Seaosn[[Name]:[WHIP]], 7, FALSE),Rooke_Full_Seaosn[L],1)</f>
        <v>147</v>
      </c>
      <c r="I715" s="11">
        <f>_xlfn.RANK.EQ(VLOOKUP($A715,Rooke_Full_Seaosn[[Name]:[WHIP]], 8, FALSE),Rooke_Full_Seaosn[SV],0)</f>
        <v>225</v>
      </c>
      <c r="J715" s="11">
        <f>_xlfn.RANK.EQ(VLOOKUP($A715,Rooke_Full_Seaosn[[Name]:[WHIP]], 9, FALSE),Rooke_Full_Seaosn[IP],0)</f>
        <v>1627</v>
      </c>
      <c r="K715" s="5">
        <f>_xlfn.RANK.EQ(VLOOKUP($A715,Rooke_Full_Seaosn[[Name]:[WHIP]], 10, FALSE),Rooke_Full_Seaosn[SO],0)</f>
        <v>1425</v>
      </c>
      <c r="L715" s="5">
        <f>_xlfn.RANK.EQ(VLOOKUP($A715,Rooke_Full_Seaosn[[Name]:[WHIP]], 11, FALSE),Rooke_Full_Seaosn[K/9],0)</f>
        <v>628</v>
      </c>
      <c r="M715" s="5">
        <f>_xlfn.RANK.EQ(VLOOKUP($A715,Rooke_Full_Seaosn[[Name]:[WHIP]], 12, FALSE),Rooke_Full_Seaosn[BB/9],1)</f>
        <v>569</v>
      </c>
      <c r="N715" s="11">
        <f>_xlfn.RANK.EQ(VLOOKUP($A715,Rooke_Full_Seaosn[[Name]:[WHIP]], 13, FALSE),Rooke_Full_Seaosn[HR/9],1)</f>
        <v>659</v>
      </c>
      <c r="O715" s="5">
        <f>_xlfn.RANK.EQ(VLOOKUP($A715,Rooke_Full_Seaosn[[Name]:[WHIP]], 14, FALSE),Rooke_Full_Seaosn[AVG],1)</f>
        <v>778</v>
      </c>
      <c r="P715" s="11">
        <f>_xlfn.RANK.EQ(VLOOKUP($A715,Rooke_Full_Seaosn[[Name]:[WHIP]], 15, FALSE),Rooke_Full_Seaosn[BABIP],1)</f>
        <v>980</v>
      </c>
      <c r="Q715" s="5">
        <f>_xlfn.RANK.EQ(VLOOKUP($A715,Rooke_Full_Seaosn[[Name]:[WHIP]], 16, FALSE),Rooke_Full_Seaosn[ERA],1)</f>
        <v>785</v>
      </c>
      <c r="R715" s="11">
        <f>_xlfn.RANK.EQ(VLOOKUP($A715,Rooke_Full_Seaosn[[Name]:[WHIP]], 17, FALSE),Rooke_Full_Seaosn[FIP],1)</f>
        <v>483</v>
      </c>
      <c r="S715" s="5">
        <f>_xlfn.RANK.EQ(VLOOKUP($A715,Rooke_Full_Seaosn[[Name]:[WHIP]], 18,FALSE),Rooke_Full_Seaosn[WAR],0)</f>
        <v>978</v>
      </c>
      <c r="T715" s="5">
        <f>_xlfn.RANK.EQ(VLOOKUP($A715,Rooke_Full_Seaosn[[Name]:[WHIP]], 19, FALSE),Rooke_Full_Seaosn[WAR/162],0)</f>
        <v>241</v>
      </c>
      <c r="U715" s="5">
        <f>_xlfn.RANK.EQ(VLOOKUP($A715,Rooke_Full_Seaosn[[Name]:[WHIP]], 20, FALSE),Rooke_Full_Seaosn[WHIP],1)</f>
        <v>617</v>
      </c>
      <c r="V7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620.95230702030972</v>
      </c>
    </row>
    <row r="716" spans="1:22" x14ac:dyDescent="0.45">
      <c r="A716" s="11" t="s">
        <v>1193</v>
      </c>
      <c r="B716" s="11">
        <v>2003</v>
      </c>
      <c r="C716" s="11" t="str">
        <f>VLOOKUP(Table10[[#This Row],[Name]], Rooke_Full_Seaosn[[Name]:[Team]], 2, FALSE)</f>
        <v>BAL</v>
      </c>
      <c r="D716" s="11">
        <v>13</v>
      </c>
      <c r="E716" s="11">
        <v>13</v>
      </c>
      <c r="F716" s="12">
        <v>1</v>
      </c>
      <c r="G716" s="5">
        <f>_xlfn.RANK.EQ(VLOOKUP($A716,Rooke_Full_Seaosn[[Name]:[WHIP]], 6, FALSE),Rooke_Full_Seaosn[W],0)</f>
        <v>1282</v>
      </c>
      <c r="H716" s="5">
        <f>_xlfn.RANK.EQ(VLOOKUP($A716,Rooke_Full_Seaosn[[Name]:[WHIP]], 7, FALSE),Rooke_Full_Seaosn[L],1)</f>
        <v>492</v>
      </c>
      <c r="I716" s="11">
        <f>_xlfn.RANK.EQ(VLOOKUP($A716,Rooke_Full_Seaosn[[Name]:[WHIP]], 8, FALSE),Rooke_Full_Seaosn[SV],0)</f>
        <v>225</v>
      </c>
      <c r="J716" s="11">
        <f>_xlfn.RANK.EQ(VLOOKUP($A716,Rooke_Full_Seaosn[[Name]:[WHIP]], 9, FALSE),Rooke_Full_Seaosn[IP],0)</f>
        <v>1369</v>
      </c>
      <c r="K716" s="5">
        <f>_xlfn.RANK.EQ(VLOOKUP($A716,Rooke_Full_Seaosn[[Name]:[WHIP]], 10, FALSE),Rooke_Full_Seaosn[SO],0)</f>
        <v>1398</v>
      </c>
      <c r="L716" s="5">
        <f>_xlfn.RANK.EQ(VLOOKUP($A716,Rooke_Full_Seaosn[[Name]:[WHIP]], 11, FALSE),Rooke_Full_Seaosn[K/9],0)</f>
        <v>1022</v>
      </c>
      <c r="M716" s="5">
        <f>_xlfn.RANK.EQ(VLOOKUP($A716,Rooke_Full_Seaosn[[Name]:[WHIP]], 12, FALSE),Rooke_Full_Seaosn[BB/9],1)</f>
        <v>698</v>
      </c>
      <c r="N716" s="11">
        <f>_xlfn.RANK.EQ(VLOOKUP($A716,Rooke_Full_Seaosn[[Name]:[WHIP]], 13, FALSE),Rooke_Full_Seaosn[HR/9],1)</f>
        <v>626</v>
      </c>
      <c r="O716" s="5">
        <f>_xlfn.RANK.EQ(VLOOKUP($A716,Rooke_Full_Seaosn[[Name]:[WHIP]], 14, FALSE),Rooke_Full_Seaosn[AVG],1)</f>
        <v>248</v>
      </c>
      <c r="P716" s="11">
        <f>_xlfn.RANK.EQ(VLOOKUP($A716,Rooke_Full_Seaosn[[Name]:[WHIP]], 15, FALSE),Rooke_Full_Seaosn[BABIP],1)</f>
        <v>155</v>
      </c>
      <c r="Q716" s="5">
        <f>_xlfn.RANK.EQ(VLOOKUP($A716,Rooke_Full_Seaosn[[Name]:[WHIP]], 16, FALSE),Rooke_Full_Seaosn[ERA],1)</f>
        <v>572</v>
      </c>
      <c r="R716" s="11">
        <f>_xlfn.RANK.EQ(VLOOKUP($A716,Rooke_Full_Seaosn[[Name]:[WHIP]], 17, FALSE),Rooke_Full_Seaosn[FIP],1)</f>
        <v>831</v>
      </c>
      <c r="S716" s="5">
        <f>_xlfn.RANK.EQ(VLOOKUP($A716,Rooke_Full_Seaosn[[Name]:[WHIP]], 18,FALSE),Rooke_Full_Seaosn[WAR],0)</f>
        <v>943</v>
      </c>
      <c r="T716" s="5">
        <f>_xlfn.RANK.EQ(VLOOKUP($A716,Rooke_Full_Seaosn[[Name]:[WHIP]], 19, FALSE),Rooke_Full_Seaosn[WAR/162],0)</f>
        <v>384</v>
      </c>
      <c r="U716" s="5">
        <f>_xlfn.RANK.EQ(VLOOKUP($A716,Rooke_Full_Seaosn[[Name]:[WHIP]], 20, FALSE),Rooke_Full_Seaosn[WHIP],1)</f>
        <v>265</v>
      </c>
      <c r="V7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621.24128857900837</v>
      </c>
    </row>
    <row r="717" spans="1:22" x14ac:dyDescent="0.45">
      <c r="A717" s="11" t="s">
        <v>905</v>
      </c>
      <c r="B717" s="11">
        <v>2017</v>
      </c>
      <c r="C717" s="11" t="str">
        <f>VLOOKUP(Table10[[#This Row],[Name]], Rooke_Full_Seaosn[[Name]:[Team]], 2, FALSE)</f>
        <v>SFG</v>
      </c>
      <c r="D717" s="11">
        <v>17</v>
      </c>
      <c r="E717" s="11">
        <v>9</v>
      </c>
      <c r="F717" s="12">
        <v>0.52941176470588236</v>
      </c>
      <c r="G717" s="5">
        <f>_xlfn.RANK.EQ(VLOOKUP($A717,Rooke_Full_Seaosn[[Name]:[WHIP]], 6, FALSE),Rooke_Full_Seaosn[W],0)</f>
        <v>1054</v>
      </c>
      <c r="H717" s="5">
        <f>_xlfn.RANK.EQ(VLOOKUP($A717,Rooke_Full_Seaosn[[Name]:[WHIP]], 7, FALSE),Rooke_Full_Seaosn[L],1)</f>
        <v>147</v>
      </c>
      <c r="I717" s="11">
        <f>_xlfn.RANK.EQ(VLOOKUP($A717,Rooke_Full_Seaosn[[Name]:[WHIP]], 8, FALSE),Rooke_Full_Seaosn[SV],0)</f>
        <v>225</v>
      </c>
      <c r="J717" s="11">
        <f>_xlfn.RANK.EQ(VLOOKUP($A717,Rooke_Full_Seaosn[[Name]:[WHIP]], 9, FALSE),Rooke_Full_Seaosn[IP],0)</f>
        <v>1577</v>
      </c>
      <c r="K717" s="5">
        <f>_xlfn.RANK.EQ(VLOOKUP($A717,Rooke_Full_Seaosn[[Name]:[WHIP]], 10, FALSE),Rooke_Full_Seaosn[SO],0)</f>
        <v>1163</v>
      </c>
      <c r="L717" s="5">
        <f>_xlfn.RANK.EQ(VLOOKUP($A717,Rooke_Full_Seaosn[[Name]:[WHIP]], 11, FALSE),Rooke_Full_Seaosn[K/9],0)</f>
        <v>258</v>
      </c>
      <c r="M717" s="5">
        <f>_xlfn.RANK.EQ(VLOOKUP($A717,Rooke_Full_Seaosn[[Name]:[WHIP]], 12, FALSE),Rooke_Full_Seaosn[BB/9],1)</f>
        <v>1359</v>
      </c>
      <c r="N717" s="11">
        <f>_xlfn.RANK.EQ(VLOOKUP($A717,Rooke_Full_Seaosn[[Name]:[WHIP]], 13, FALSE),Rooke_Full_Seaosn[HR/9],1)</f>
        <v>854</v>
      </c>
      <c r="O717" s="5">
        <f>_xlfn.RANK.EQ(VLOOKUP($A717,Rooke_Full_Seaosn[[Name]:[WHIP]], 14, FALSE),Rooke_Full_Seaosn[AVG],1)</f>
        <v>655</v>
      </c>
      <c r="P717" s="11">
        <f>_xlfn.RANK.EQ(VLOOKUP($A717,Rooke_Full_Seaosn[[Name]:[WHIP]], 15, FALSE),Rooke_Full_Seaosn[BABIP],1)</f>
        <v>1173</v>
      </c>
      <c r="Q717" s="5">
        <f>_xlfn.RANK.EQ(VLOOKUP($A717,Rooke_Full_Seaosn[[Name]:[WHIP]], 16, FALSE),Rooke_Full_Seaosn[ERA],1)</f>
        <v>201</v>
      </c>
      <c r="R717" s="11">
        <f>_xlfn.RANK.EQ(VLOOKUP($A717,Rooke_Full_Seaosn[[Name]:[WHIP]], 17, FALSE),Rooke_Full_Seaosn[FIP],1)</f>
        <v>837</v>
      </c>
      <c r="S717" s="5">
        <f>_xlfn.RANK.EQ(VLOOKUP($A717,Rooke_Full_Seaosn[[Name]:[WHIP]], 18,FALSE),Rooke_Full_Seaosn[WAR],0)</f>
        <v>1193</v>
      </c>
      <c r="T717" s="5">
        <f>_xlfn.RANK.EQ(VLOOKUP($A717,Rooke_Full_Seaosn[[Name]:[WHIP]], 19, FALSE),Rooke_Full_Seaosn[WAR/162],0)</f>
        <v>863</v>
      </c>
      <c r="U717" s="5">
        <f>_xlfn.RANK.EQ(VLOOKUP($A717,Rooke_Full_Seaosn[[Name]:[WHIP]], 20, FALSE),Rooke_Full_Seaosn[WHIP],1)</f>
        <v>1011</v>
      </c>
      <c r="V7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621.93021650856724</v>
      </c>
    </row>
    <row r="718" spans="1:22" x14ac:dyDescent="0.45">
      <c r="A718" s="11" t="s">
        <v>1197</v>
      </c>
      <c r="B718" s="11">
        <v>1923</v>
      </c>
      <c r="C718" s="11" t="str">
        <f>VLOOKUP(Table10[[#This Row],[Name]], Rooke_Full_Seaosn[[Name]:[Team]], 2, FALSE)</f>
        <v>BSN</v>
      </c>
      <c r="D718" s="11">
        <v>11</v>
      </c>
      <c r="E718" s="11">
        <v>8</v>
      </c>
      <c r="F718" s="12">
        <v>0.72727272727272729</v>
      </c>
      <c r="G718" s="5">
        <f>_xlfn.RANK.EQ(VLOOKUP($A718,Rooke_Full_Seaosn[[Name]:[WHIP]], 6, FALSE),Rooke_Full_Seaosn[W],0)</f>
        <v>123</v>
      </c>
      <c r="H718" s="5">
        <f>_xlfn.RANK.EQ(VLOOKUP($A718,Rooke_Full_Seaosn[[Name]:[WHIP]], 7, FALSE),Rooke_Full_Seaosn[L],1)</f>
        <v>1621</v>
      </c>
      <c r="I718" s="11">
        <f>_xlfn.RANK.EQ(VLOOKUP($A718,Rooke_Full_Seaosn[[Name]:[WHIP]], 8, FALSE),Rooke_Full_Seaosn[SV],0)</f>
        <v>94</v>
      </c>
      <c r="J718" s="11">
        <f>_xlfn.RANK.EQ(VLOOKUP($A718,Rooke_Full_Seaosn[[Name]:[WHIP]], 9, FALSE),Rooke_Full_Seaosn[IP],0)</f>
        <v>69</v>
      </c>
      <c r="K718" s="5">
        <f>_xlfn.RANK.EQ(VLOOKUP($A718,Rooke_Full_Seaosn[[Name]:[WHIP]], 10, FALSE),Rooke_Full_Seaosn[SO],0)</f>
        <v>941</v>
      </c>
      <c r="L718" s="5">
        <f>_xlfn.RANK.EQ(VLOOKUP($A718,Rooke_Full_Seaosn[[Name]:[WHIP]], 11, FALSE),Rooke_Full_Seaosn[K/9],0)</f>
        <v>1659</v>
      </c>
      <c r="M718" s="5">
        <f>_xlfn.RANK.EQ(VLOOKUP($A718,Rooke_Full_Seaosn[[Name]:[WHIP]], 12, FALSE),Rooke_Full_Seaosn[BB/9],1)</f>
        <v>63</v>
      </c>
      <c r="N718" s="11">
        <f>_xlfn.RANK.EQ(VLOOKUP($A718,Rooke_Full_Seaosn[[Name]:[WHIP]], 13, FALSE),Rooke_Full_Seaosn[HR/9],1)</f>
        <v>490</v>
      </c>
      <c r="O718" s="5">
        <f>_xlfn.RANK.EQ(VLOOKUP($A718,Rooke_Full_Seaosn[[Name]:[WHIP]], 14, FALSE),Rooke_Full_Seaosn[AVG],1)</f>
        <v>1529</v>
      </c>
      <c r="P718" s="11">
        <f>_xlfn.RANK.EQ(VLOOKUP($A718,Rooke_Full_Seaosn[[Name]:[WHIP]], 15, FALSE),Rooke_Full_Seaosn[BABIP],1)</f>
        <v>1221</v>
      </c>
      <c r="Q718" s="5">
        <f>_xlfn.RANK.EQ(VLOOKUP($A718,Rooke_Full_Seaosn[[Name]:[WHIP]], 16, FALSE),Rooke_Full_Seaosn[ERA],1)</f>
        <v>576</v>
      </c>
      <c r="R718" s="11">
        <f>_xlfn.RANK.EQ(VLOOKUP($A718,Rooke_Full_Seaosn[[Name]:[WHIP]], 17, FALSE),Rooke_Full_Seaosn[FIP],1)</f>
        <v>757</v>
      </c>
      <c r="S718" s="5">
        <f>_xlfn.RANK.EQ(VLOOKUP($A718,Rooke_Full_Seaosn[[Name]:[WHIP]], 18,FALSE),Rooke_Full_Seaosn[WAR],0)</f>
        <v>516</v>
      </c>
      <c r="T718" s="5">
        <f>_xlfn.RANK.EQ(VLOOKUP($A718,Rooke_Full_Seaosn[[Name]:[WHIP]], 19, FALSE),Rooke_Full_Seaosn[WAR/162],0)</f>
        <v>1117</v>
      </c>
      <c r="U718" s="5">
        <f>_xlfn.RANK.EQ(VLOOKUP($A718,Rooke_Full_Seaosn[[Name]:[WHIP]], 20, FALSE),Rooke_Full_Seaosn[WHIP],1)</f>
        <v>871</v>
      </c>
      <c r="V7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622.01601757155515</v>
      </c>
    </row>
    <row r="719" spans="1:22" x14ac:dyDescent="0.45">
      <c r="A719" s="11" t="s">
        <v>1163</v>
      </c>
      <c r="B719" s="11">
        <v>2013</v>
      </c>
      <c r="C719" s="11" t="str">
        <f>VLOOKUP(Table10[[#This Row],[Name]], Rooke_Full_Seaosn[[Name]:[Team]], 2, FALSE)</f>
        <v>WSN</v>
      </c>
      <c r="D719" s="11">
        <v>24</v>
      </c>
      <c r="E719" s="11">
        <v>24</v>
      </c>
      <c r="F719" s="12">
        <v>1</v>
      </c>
      <c r="G719" s="5">
        <f>_xlfn.RANK.EQ(VLOOKUP($A719,Rooke_Full_Seaosn[[Name]:[WHIP]], 6, FALSE),Rooke_Full_Seaosn[W],0)</f>
        <v>1609</v>
      </c>
      <c r="H719" s="5">
        <f>_xlfn.RANK.EQ(VLOOKUP($A719,Rooke_Full_Seaosn[[Name]:[WHIP]], 7, FALSE),Rooke_Full_Seaosn[L],1)</f>
        <v>147</v>
      </c>
      <c r="I719" s="11">
        <f>_xlfn.RANK.EQ(VLOOKUP($A719,Rooke_Full_Seaosn[[Name]:[WHIP]], 8, FALSE),Rooke_Full_Seaosn[SV],0)</f>
        <v>225</v>
      </c>
      <c r="J719" s="11">
        <f>_xlfn.RANK.EQ(VLOOKUP($A719,Rooke_Full_Seaosn[[Name]:[WHIP]], 9, FALSE),Rooke_Full_Seaosn[IP],0)</f>
        <v>1570</v>
      </c>
      <c r="K719" s="5">
        <f>_xlfn.RANK.EQ(VLOOKUP($A719,Rooke_Full_Seaosn[[Name]:[WHIP]], 10, FALSE),Rooke_Full_Seaosn[SO],0)</f>
        <v>1510</v>
      </c>
      <c r="L719" s="5">
        <f>_xlfn.RANK.EQ(VLOOKUP($A719,Rooke_Full_Seaosn[[Name]:[WHIP]], 11, FALSE),Rooke_Full_Seaosn[K/9],0)</f>
        <v>958</v>
      </c>
      <c r="M719" s="5">
        <f>_xlfn.RANK.EQ(VLOOKUP($A719,Rooke_Full_Seaosn[[Name]:[WHIP]], 12, FALSE),Rooke_Full_Seaosn[BB/9],1)</f>
        <v>85</v>
      </c>
      <c r="N719" s="11">
        <f>_xlfn.RANK.EQ(VLOOKUP($A719,Rooke_Full_Seaosn[[Name]:[WHIP]], 13, FALSE),Rooke_Full_Seaosn[HR/9],1)</f>
        <v>396</v>
      </c>
      <c r="O719" s="5">
        <f>_xlfn.RANK.EQ(VLOOKUP($A719,Rooke_Full_Seaosn[[Name]:[WHIP]], 14, FALSE),Rooke_Full_Seaosn[AVG],1)</f>
        <v>1413</v>
      </c>
      <c r="P719" s="11">
        <f>_xlfn.RANK.EQ(VLOOKUP($A719,Rooke_Full_Seaosn[[Name]:[WHIP]], 15, FALSE),Rooke_Full_Seaosn[BABIP],1)</f>
        <v>1485</v>
      </c>
      <c r="Q719" s="5">
        <f>_xlfn.RANK.EQ(VLOOKUP($A719,Rooke_Full_Seaosn[[Name]:[WHIP]], 16, FALSE),Rooke_Full_Seaosn[ERA],1)</f>
        <v>534</v>
      </c>
      <c r="R719" s="11">
        <f>_xlfn.RANK.EQ(VLOOKUP($A719,Rooke_Full_Seaosn[[Name]:[WHIP]], 17, FALSE),Rooke_Full_Seaosn[FIP],1)</f>
        <v>268</v>
      </c>
      <c r="S719" s="5">
        <f>_xlfn.RANK.EQ(VLOOKUP($A719,Rooke_Full_Seaosn[[Name]:[WHIP]], 18,FALSE),Rooke_Full_Seaosn[WAR],0)</f>
        <v>1073</v>
      </c>
      <c r="T719" s="5">
        <f>_xlfn.RANK.EQ(VLOOKUP($A719,Rooke_Full_Seaosn[[Name]:[WHIP]], 19, FALSE),Rooke_Full_Seaosn[WAR/162],0)</f>
        <v>506</v>
      </c>
      <c r="U719" s="5">
        <f>_xlfn.RANK.EQ(VLOOKUP($A719,Rooke_Full_Seaosn[[Name]:[WHIP]], 20, FALSE),Rooke_Full_Seaosn[WHIP],1)</f>
        <v>728</v>
      </c>
      <c r="V7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622.0423877840891</v>
      </c>
    </row>
    <row r="720" spans="1:22" x14ac:dyDescent="0.45">
      <c r="A720" s="11" t="s">
        <v>831</v>
      </c>
      <c r="B720" s="11">
        <v>1945</v>
      </c>
      <c r="C720" s="11" t="str">
        <f>VLOOKUP(Table10[[#This Row],[Name]], Rooke_Full_Seaosn[[Name]:[Team]], 2, FALSE)</f>
        <v>NYY</v>
      </c>
      <c r="D720" s="11">
        <v>14</v>
      </c>
      <c r="E720" s="11">
        <v>12</v>
      </c>
      <c r="F720" s="12">
        <v>0.8571428571428571</v>
      </c>
      <c r="G720" s="5">
        <f>_xlfn.RANK.EQ(VLOOKUP($A720,Rooke_Full_Seaosn[[Name]:[WHIP]], 6, FALSE),Rooke_Full_Seaosn[W],0)</f>
        <v>123</v>
      </c>
      <c r="H720" s="5">
        <f>_xlfn.RANK.EQ(VLOOKUP($A720,Rooke_Full_Seaosn[[Name]:[WHIP]], 7, FALSE),Rooke_Full_Seaosn[L],1)</f>
        <v>1209</v>
      </c>
      <c r="I720" s="11">
        <f>_xlfn.RANK.EQ(VLOOKUP($A720,Rooke_Full_Seaosn[[Name]:[WHIP]], 8, FALSE),Rooke_Full_Seaosn[SV],0)</f>
        <v>225</v>
      </c>
      <c r="J720" s="11">
        <f>_xlfn.RANK.EQ(VLOOKUP($A720,Rooke_Full_Seaosn[[Name]:[WHIP]], 9, FALSE),Rooke_Full_Seaosn[IP],0)</f>
        <v>242</v>
      </c>
      <c r="K720" s="5">
        <f>_xlfn.RANK.EQ(VLOOKUP($A720,Rooke_Full_Seaosn[[Name]:[WHIP]], 10, FALSE),Rooke_Full_Seaosn[SO],0)</f>
        <v>566</v>
      </c>
      <c r="L720" s="5">
        <f>_xlfn.RANK.EQ(VLOOKUP($A720,Rooke_Full_Seaosn[[Name]:[WHIP]], 11, FALSE),Rooke_Full_Seaosn[K/9],0)</f>
        <v>1352</v>
      </c>
      <c r="M720" s="5">
        <f>_xlfn.RANK.EQ(VLOOKUP($A720,Rooke_Full_Seaosn[[Name]:[WHIP]], 12, FALSE),Rooke_Full_Seaosn[BB/9],1)</f>
        <v>827</v>
      </c>
      <c r="N720" s="11">
        <f>_xlfn.RANK.EQ(VLOOKUP($A720,Rooke_Full_Seaosn[[Name]:[WHIP]], 13, FALSE),Rooke_Full_Seaosn[HR/9],1)</f>
        <v>481</v>
      </c>
      <c r="O720" s="5">
        <f>_xlfn.RANK.EQ(VLOOKUP($A720,Rooke_Full_Seaosn[[Name]:[WHIP]], 14, FALSE),Rooke_Full_Seaosn[AVG],1)</f>
        <v>587</v>
      </c>
      <c r="P720" s="11">
        <f>_xlfn.RANK.EQ(VLOOKUP($A720,Rooke_Full_Seaosn[[Name]:[WHIP]], 15, FALSE),Rooke_Full_Seaosn[BABIP],1)</f>
        <v>416</v>
      </c>
      <c r="Q720" s="5">
        <f>_xlfn.RANK.EQ(VLOOKUP($A720,Rooke_Full_Seaosn[[Name]:[WHIP]], 16, FALSE),Rooke_Full_Seaosn[ERA],1)</f>
        <v>542</v>
      </c>
      <c r="R720" s="11">
        <f>_xlfn.RANK.EQ(VLOOKUP($A720,Rooke_Full_Seaosn[[Name]:[WHIP]], 17, FALSE),Rooke_Full_Seaosn[FIP],1)</f>
        <v>507</v>
      </c>
      <c r="S720" s="5">
        <f>_xlfn.RANK.EQ(VLOOKUP($A720,Rooke_Full_Seaosn[[Name]:[WHIP]], 18,FALSE),Rooke_Full_Seaosn[WAR],0)</f>
        <v>572</v>
      </c>
      <c r="T720" s="5">
        <f>_xlfn.RANK.EQ(VLOOKUP($A720,Rooke_Full_Seaosn[[Name]:[WHIP]], 19, FALSE),Rooke_Full_Seaosn[WAR/162],0)</f>
        <v>893</v>
      </c>
      <c r="U720" s="5">
        <f>_xlfn.RANK.EQ(VLOOKUP($A720,Rooke_Full_Seaosn[[Name]:[WHIP]], 20, FALSE),Rooke_Full_Seaosn[WHIP],1)</f>
        <v>581</v>
      </c>
      <c r="V7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623.54687243851379</v>
      </c>
    </row>
    <row r="721" spans="1:22" x14ac:dyDescent="0.45">
      <c r="A721" s="11" t="s">
        <v>435</v>
      </c>
      <c r="B721" s="11">
        <v>1977</v>
      </c>
      <c r="C721" s="11" t="str">
        <f>VLOOKUP(Table10[[#This Row],[Name]], Rooke_Full_Seaosn[[Name]:[Team]], 2, FALSE)</f>
        <v>HOU</v>
      </c>
      <c r="D721" s="11">
        <v>24</v>
      </c>
      <c r="E721" s="11">
        <v>15</v>
      </c>
      <c r="F721" s="12">
        <v>0.625</v>
      </c>
      <c r="G721" s="5">
        <f>_xlfn.RANK.EQ(VLOOKUP($A721,Rooke_Full_Seaosn[[Name]:[WHIP]], 6, FALSE),Rooke_Full_Seaosn[W],0)</f>
        <v>503</v>
      </c>
      <c r="H721" s="5">
        <f>_xlfn.RANK.EQ(VLOOKUP($A721,Rooke_Full_Seaosn[[Name]:[WHIP]], 7, FALSE),Rooke_Full_Seaosn[L],1)</f>
        <v>1060</v>
      </c>
      <c r="I721" s="11">
        <f>_xlfn.RANK.EQ(VLOOKUP($A721,Rooke_Full_Seaosn[[Name]:[WHIP]], 8, FALSE),Rooke_Full_Seaosn[SV],0)</f>
        <v>225</v>
      </c>
      <c r="J721" s="11">
        <f>_xlfn.RANK.EQ(VLOOKUP($A721,Rooke_Full_Seaosn[[Name]:[WHIP]], 9, FALSE),Rooke_Full_Seaosn[IP],0)</f>
        <v>512</v>
      </c>
      <c r="K721" s="5">
        <f>_xlfn.RANK.EQ(VLOOKUP($A721,Rooke_Full_Seaosn[[Name]:[WHIP]], 10, FALSE),Rooke_Full_Seaosn[SO],0)</f>
        <v>251</v>
      </c>
      <c r="L721" s="5">
        <f>_xlfn.RANK.EQ(VLOOKUP($A721,Rooke_Full_Seaosn[[Name]:[WHIP]], 11, FALSE),Rooke_Full_Seaosn[K/9],0)</f>
        <v>395</v>
      </c>
      <c r="M721" s="5">
        <f>_xlfn.RANK.EQ(VLOOKUP($A721,Rooke_Full_Seaosn[[Name]:[WHIP]], 12, FALSE),Rooke_Full_Seaosn[BB/9],1)</f>
        <v>1315</v>
      </c>
      <c r="N721" s="11">
        <f>_xlfn.RANK.EQ(VLOOKUP($A721,Rooke_Full_Seaosn[[Name]:[WHIP]], 13, FALSE),Rooke_Full_Seaosn[HR/9],1)</f>
        <v>606</v>
      </c>
      <c r="O721" s="5">
        <f>_xlfn.RANK.EQ(VLOOKUP($A721,Rooke_Full_Seaosn[[Name]:[WHIP]], 14, FALSE),Rooke_Full_Seaosn[AVG],1)</f>
        <v>651</v>
      </c>
      <c r="P721" s="11">
        <f>_xlfn.RANK.EQ(VLOOKUP($A721,Rooke_Full_Seaosn[[Name]:[WHIP]], 15, FALSE),Rooke_Full_Seaosn[BABIP],1)</f>
        <v>1077</v>
      </c>
      <c r="Q721" s="5">
        <f>_xlfn.RANK.EQ(VLOOKUP($A721,Rooke_Full_Seaosn[[Name]:[WHIP]], 16, FALSE),Rooke_Full_Seaosn[ERA],1)</f>
        <v>729</v>
      </c>
      <c r="R721" s="11">
        <f>_xlfn.RANK.EQ(VLOOKUP($A721,Rooke_Full_Seaosn[[Name]:[WHIP]], 17, FALSE),Rooke_Full_Seaosn[FIP],1)</f>
        <v>388</v>
      </c>
      <c r="S721" s="5">
        <f>_xlfn.RANK.EQ(VLOOKUP($A721,Rooke_Full_Seaosn[[Name]:[WHIP]], 18,FALSE),Rooke_Full_Seaosn[WAR],0)</f>
        <v>473</v>
      </c>
      <c r="T721" s="5">
        <f>_xlfn.RANK.EQ(VLOOKUP($A721,Rooke_Full_Seaosn[[Name]:[WHIP]], 19, FALSE),Rooke_Full_Seaosn[WAR/162],0)</f>
        <v>575</v>
      </c>
      <c r="U721" s="5">
        <f>_xlfn.RANK.EQ(VLOOKUP($A721,Rooke_Full_Seaosn[[Name]:[WHIP]], 20, FALSE),Rooke_Full_Seaosn[WHIP],1)</f>
        <v>993</v>
      </c>
      <c r="V7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623.71432269159664</v>
      </c>
    </row>
    <row r="722" spans="1:22" x14ac:dyDescent="0.45">
      <c r="A722" s="11" t="s">
        <v>1283</v>
      </c>
      <c r="B722" s="11">
        <v>2018</v>
      </c>
      <c r="C722" s="11" t="str">
        <f>VLOOKUP(Table10[[#This Row],[Name]], Rooke_Full_Seaosn[[Name]:[Team]], 2, FALSE)</f>
        <v>TOR</v>
      </c>
      <c r="D722" s="11">
        <v>27</v>
      </c>
      <c r="E722" s="11">
        <v>27</v>
      </c>
      <c r="F722" s="12">
        <v>1</v>
      </c>
      <c r="G722" s="5">
        <f>_xlfn.RANK.EQ(VLOOKUP($A722,Rooke_Full_Seaosn[[Name]:[WHIP]], 6, FALSE),Rooke_Full_Seaosn[W],0)</f>
        <v>1054</v>
      </c>
      <c r="H722" s="5">
        <f>_xlfn.RANK.EQ(VLOOKUP($A722,Rooke_Full_Seaosn[[Name]:[WHIP]], 7, FALSE),Rooke_Full_Seaosn[L],1)</f>
        <v>695</v>
      </c>
      <c r="I722" s="11">
        <f>_xlfn.RANK.EQ(VLOOKUP($A722,Rooke_Full_Seaosn[[Name]:[WHIP]], 8, FALSE),Rooke_Full_Seaosn[SV],0)</f>
        <v>225</v>
      </c>
      <c r="J722" s="11">
        <f>_xlfn.RANK.EQ(VLOOKUP($A722,Rooke_Full_Seaosn[[Name]:[WHIP]], 9, FALSE),Rooke_Full_Seaosn[IP],0)</f>
        <v>889</v>
      </c>
      <c r="K722" s="5">
        <f>_xlfn.RANK.EQ(VLOOKUP($A722,Rooke_Full_Seaosn[[Name]:[WHIP]], 10, FALSE),Rooke_Full_Seaosn[SO],0)</f>
        <v>706</v>
      </c>
      <c r="L722" s="5">
        <f>_xlfn.RANK.EQ(VLOOKUP($A722,Rooke_Full_Seaosn[[Name]:[WHIP]], 11, FALSE),Rooke_Full_Seaosn[K/9],0)</f>
        <v>595</v>
      </c>
      <c r="M722" s="5">
        <f>_xlfn.RANK.EQ(VLOOKUP($A722,Rooke_Full_Seaosn[[Name]:[WHIP]], 12, FALSE),Rooke_Full_Seaosn[BB/9],1)</f>
        <v>636</v>
      </c>
      <c r="N722" s="11">
        <f>_xlfn.RANK.EQ(VLOOKUP($A722,Rooke_Full_Seaosn[[Name]:[WHIP]], 13, FALSE),Rooke_Full_Seaosn[HR/9],1)</f>
        <v>546</v>
      </c>
      <c r="O722" s="5">
        <f>_xlfn.RANK.EQ(VLOOKUP($A722,Rooke_Full_Seaosn[[Name]:[WHIP]], 14, FALSE),Rooke_Full_Seaosn[AVG],1)</f>
        <v>717</v>
      </c>
      <c r="P722" s="11">
        <f>_xlfn.RANK.EQ(VLOOKUP($A722,Rooke_Full_Seaosn[[Name]:[WHIP]], 15, FALSE),Rooke_Full_Seaosn[BABIP],1)</f>
        <v>994</v>
      </c>
      <c r="Q722" s="5">
        <f>_xlfn.RANK.EQ(VLOOKUP($A722,Rooke_Full_Seaosn[[Name]:[WHIP]], 16, FALSE),Rooke_Full_Seaosn[ERA],1)</f>
        <v>686</v>
      </c>
      <c r="R722" s="11">
        <f>_xlfn.RANK.EQ(VLOOKUP($A722,Rooke_Full_Seaosn[[Name]:[WHIP]], 17, FALSE),Rooke_Full_Seaosn[FIP],1)</f>
        <v>469</v>
      </c>
      <c r="S722" s="5">
        <f>_xlfn.RANK.EQ(VLOOKUP($A722,Rooke_Full_Seaosn[[Name]:[WHIP]], 18,FALSE),Rooke_Full_Seaosn[WAR],0)</f>
        <v>499</v>
      </c>
      <c r="T722" s="5">
        <f>_xlfn.RANK.EQ(VLOOKUP($A722,Rooke_Full_Seaosn[[Name]:[WHIP]], 19, FALSE),Rooke_Full_Seaosn[WAR/162],0)</f>
        <v>314</v>
      </c>
      <c r="U722" s="5">
        <f>_xlfn.RANK.EQ(VLOOKUP($A722,Rooke_Full_Seaosn[[Name]:[WHIP]], 20, FALSE),Rooke_Full_Seaosn[WHIP],1)</f>
        <v>599</v>
      </c>
      <c r="V7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624.5834158819473</v>
      </c>
    </row>
    <row r="723" spans="1:22" x14ac:dyDescent="0.45">
      <c r="A723" s="11" t="s">
        <v>1653</v>
      </c>
      <c r="B723" s="11">
        <v>1988</v>
      </c>
      <c r="C723" s="11" t="str">
        <f>VLOOKUP(Table10[[#This Row],[Name]], Rooke_Full_Seaosn[[Name]:[Team]], 2, FALSE)</f>
        <v>STL</v>
      </c>
      <c r="D723" s="11">
        <v>21</v>
      </c>
      <c r="E723" s="11">
        <v>21</v>
      </c>
      <c r="F723" s="12">
        <v>1</v>
      </c>
      <c r="G723" s="5">
        <f>_xlfn.RANK.EQ(VLOOKUP($A723,Rooke_Full_Seaosn[[Name]:[WHIP]], 6, FALSE),Rooke_Full_Seaosn[W],0)</f>
        <v>1465</v>
      </c>
      <c r="H723" s="5">
        <f>_xlfn.RANK.EQ(VLOOKUP($A723,Rooke_Full_Seaosn[[Name]:[WHIP]], 7, FALSE),Rooke_Full_Seaosn[L],1)</f>
        <v>147</v>
      </c>
      <c r="I723" s="11">
        <f>_xlfn.RANK.EQ(VLOOKUP($A723,Rooke_Full_Seaosn[[Name]:[WHIP]], 8, FALSE),Rooke_Full_Seaosn[SV],0)</f>
        <v>225</v>
      </c>
      <c r="J723" s="11">
        <f>_xlfn.RANK.EQ(VLOOKUP($A723,Rooke_Full_Seaosn[[Name]:[WHIP]], 9, FALSE),Rooke_Full_Seaosn[IP],0)</f>
        <v>1652</v>
      </c>
      <c r="K723" s="5">
        <f>_xlfn.RANK.EQ(VLOOKUP($A723,Rooke_Full_Seaosn[[Name]:[WHIP]], 10, FALSE),Rooke_Full_Seaosn[SO],0)</f>
        <v>1585</v>
      </c>
      <c r="L723" s="5">
        <f>_xlfn.RANK.EQ(VLOOKUP($A723,Rooke_Full_Seaosn[[Name]:[WHIP]], 11, FALSE),Rooke_Full_Seaosn[K/9],0)</f>
        <v>1129</v>
      </c>
      <c r="M723" s="5">
        <f>_xlfn.RANK.EQ(VLOOKUP($A723,Rooke_Full_Seaosn[[Name]:[WHIP]], 12, FALSE),Rooke_Full_Seaosn[BB/9],1)</f>
        <v>47</v>
      </c>
      <c r="N723" s="11">
        <f>_xlfn.RANK.EQ(VLOOKUP($A723,Rooke_Full_Seaosn[[Name]:[WHIP]], 13, FALSE),Rooke_Full_Seaosn[HR/9],1)</f>
        <v>454</v>
      </c>
      <c r="O723" s="5">
        <f>_xlfn.RANK.EQ(VLOOKUP($A723,Rooke_Full_Seaosn[[Name]:[WHIP]], 14, FALSE),Rooke_Full_Seaosn[AVG],1)</f>
        <v>1462</v>
      </c>
      <c r="P723" s="11">
        <f>_xlfn.RANK.EQ(VLOOKUP($A723,Rooke_Full_Seaosn[[Name]:[WHIP]], 15, FALSE),Rooke_Full_Seaosn[BABIP],1)</f>
        <v>1466</v>
      </c>
      <c r="Q723" s="5">
        <f>_xlfn.RANK.EQ(VLOOKUP($A723,Rooke_Full_Seaosn[[Name]:[WHIP]], 16, FALSE),Rooke_Full_Seaosn[ERA],1)</f>
        <v>1154</v>
      </c>
      <c r="R723" s="11">
        <f>_xlfn.RANK.EQ(VLOOKUP($A723,Rooke_Full_Seaosn[[Name]:[WHIP]], 17, FALSE),Rooke_Full_Seaosn[FIP],1)</f>
        <v>135</v>
      </c>
      <c r="S723" s="5">
        <f>_xlfn.RANK.EQ(VLOOKUP($A723,Rooke_Full_Seaosn[[Name]:[WHIP]], 18,FALSE),Rooke_Full_Seaosn[WAR],0)</f>
        <v>1062</v>
      </c>
      <c r="T723" s="5">
        <f>_xlfn.RANK.EQ(VLOOKUP($A723,Rooke_Full_Seaosn[[Name]:[WHIP]], 19, FALSE),Rooke_Full_Seaosn[WAR/162],0)</f>
        <v>369</v>
      </c>
      <c r="U723" s="5">
        <f>_xlfn.RANK.EQ(VLOOKUP($A723,Rooke_Full_Seaosn[[Name]:[WHIP]], 20, FALSE),Rooke_Full_Seaosn[WHIP],1)</f>
        <v>763</v>
      </c>
      <c r="V7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625.28853080088004</v>
      </c>
    </row>
    <row r="724" spans="1:22" x14ac:dyDescent="0.45">
      <c r="A724" s="11" t="s">
        <v>1045</v>
      </c>
      <c r="B724" s="11">
        <v>2014</v>
      </c>
      <c r="C724" s="11" t="str">
        <f>VLOOKUP(Table10[[#This Row],[Name]], Rooke_Full_Seaosn[[Name]:[Team]], 2, FALSE)</f>
        <v>SDP</v>
      </c>
      <c r="D724" s="11">
        <v>11</v>
      </c>
      <c r="E724" s="11">
        <v>11</v>
      </c>
      <c r="F724" s="12">
        <v>1</v>
      </c>
      <c r="G724" s="5">
        <f>_xlfn.RANK.EQ(VLOOKUP($A724,Rooke_Full_Seaosn[[Name]:[WHIP]], 6, FALSE),Rooke_Full_Seaosn[W],0)</f>
        <v>1054</v>
      </c>
      <c r="H724" s="5">
        <f>_xlfn.RANK.EQ(VLOOKUP($A724,Rooke_Full_Seaosn[[Name]:[WHIP]], 7, FALSE),Rooke_Full_Seaosn[L],1)</f>
        <v>885</v>
      </c>
      <c r="I724" s="11">
        <f>_xlfn.RANK.EQ(VLOOKUP($A724,Rooke_Full_Seaosn[[Name]:[WHIP]], 8, FALSE),Rooke_Full_Seaosn[SV],0)</f>
        <v>225</v>
      </c>
      <c r="J724" s="11">
        <f>_xlfn.RANK.EQ(VLOOKUP($A724,Rooke_Full_Seaosn[[Name]:[WHIP]], 9, FALSE),Rooke_Full_Seaosn[IP],0)</f>
        <v>906</v>
      </c>
      <c r="K724" s="5">
        <f>_xlfn.RANK.EQ(VLOOKUP($A724,Rooke_Full_Seaosn[[Name]:[WHIP]], 10, FALSE),Rooke_Full_Seaosn[SO],0)</f>
        <v>743</v>
      </c>
      <c r="L724" s="5">
        <f>_xlfn.RANK.EQ(VLOOKUP($A724,Rooke_Full_Seaosn[[Name]:[WHIP]], 11, FALSE),Rooke_Full_Seaosn[K/9],0)</f>
        <v>624</v>
      </c>
      <c r="M724" s="5">
        <f>_xlfn.RANK.EQ(VLOOKUP($A724,Rooke_Full_Seaosn[[Name]:[WHIP]], 12, FALSE),Rooke_Full_Seaosn[BB/9],1)</f>
        <v>604</v>
      </c>
      <c r="N724" s="11">
        <f>_xlfn.RANK.EQ(VLOOKUP($A724,Rooke_Full_Seaosn[[Name]:[WHIP]], 13, FALSE),Rooke_Full_Seaosn[HR/9],1)</f>
        <v>446</v>
      </c>
      <c r="O724" s="5">
        <f>_xlfn.RANK.EQ(VLOOKUP($A724,Rooke_Full_Seaosn[[Name]:[WHIP]], 14, FALSE),Rooke_Full_Seaosn[AVG],1)</f>
        <v>319</v>
      </c>
      <c r="P724" s="11">
        <f>_xlfn.RANK.EQ(VLOOKUP($A724,Rooke_Full_Seaosn[[Name]:[WHIP]], 15, FALSE),Rooke_Full_Seaosn[BABIP],1)</f>
        <v>473</v>
      </c>
      <c r="Q724" s="5">
        <f>_xlfn.RANK.EQ(VLOOKUP($A724,Rooke_Full_Seaosn[[Name]:[WHIP]], 16, FALSE),Rooke_Full_Seaosn[ERA],1)</f>
        <v>384</v>
      </c>
      <c r="R724" s="11">
        <f>_xlfn.RANK.EQ(VLOOKUP($A724,Rooke_Full_Seaosn[[Name]:[WHIP]], 17, FALSE),Rooke_Full_Seaosn[FIP],1)</f>
        <v>429</v>
      </c>
      <c r="S724" s="5">
        <f>_xlfn.RANK.EQ(VLOOKUP($A724,Rooke_Full_Seaosn[[Name]:[WHIP]], 18,FALSE),Rooke_Full_Seaosn[WAR],0)</f>
        <v>1031</v>
      </c>
      <c r="T724" s="5">
        <f>_xlfn.RANK.EQ(VLOOKUP($A724,Rooke_Full_Seaosn[[Name]:[WHIP]], 19, FALSE),Rooke_Full_Seaosn[WAR/162],0)</f>
        <v>950</v>
      </c>
      <c r="U724" s="5">
        <f>_xlfn.RANK.EQ(VLOOKUP($A724,Rooke_Full_Seaosn[[Name]:[WHIP]], 20, FALSE),Rooke_Full_Seaosn[WHIP],1)</f>
        <v>295</v>
      </c>
      <c r="V7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626.02552594924487</v>
      </c>
    </row>
    <row r="725" spans="1:22" x14ac:dyDescent="0.45">
      <c r="A725" s="11" t="s">
        <v>1264</v>
      </c>
      <c r="B725" s="11">
        <v>1958</v>
      </c>
      <c r="C725" s="11" t="str">
        <f>VLOOKUP(Table10[[#This Row],[Name]], Rooke_Full_Seaosn[[Name]:[Team]], 2, FALSE)</f>
        <v>BOS</v>
      </c>
      <c r="D725" s="11">
        <v>17</v>
      </c>
      <c r="E725" s="11">
        <v>17</v>
      </c>
      <c r="F725" s="12">
        <v>1</v>
      </c>
      <c r="G725" s="5">
        <f>_xlfn.RANK.EQ(VLOOKUP($A725,Rooke_Full_Seaosn[[Name]:[WHIP]], 6, FALSE),Rooke_Full_Seaosn[W],0)</f>
        <v>1054</v>
      </c>
      <c r="H725" s="5">
        <f>_xlfn.RANK.EQ(VLOOKUP($A725,Rooke_Full_Seaosn[[Name]:[WHIP]], 7, FALSE),Rooke_Full_Seaosn[L],1)</f>
        <v>45</v>
      </c>
      <c r="I725" s="11">
        <f>_xlfn.RANK.EQ(VLOOKUP($A725,Rooke_Full_Seaosn[[Name]:[WHIP]], 8, FALSE),Rooke_Full_Seaosn[SV],0)</f>
        <v>225</v>
      </c>
      <c r="J725" s="11">
        <f>_xlfn.RANK.EQ(VLOOKUP($A725,Rooke_Full_Seaosn[[Name]:[WHIP]], 9, FALSE),Rooke_Full_Seaosn[IP],0)</f>
        <v>1332</v>
      </c>
      <c r="K725" s="5">
        <f>_xlfn.RANK.EQ(VLOOKUP($A725,Rooke_Full_Seaosn[[Name]:[WHIP]], 10, FALSE),Rooke_Full_Seaosn[SO],0)</f>
        <v>1307</v>
      </c>
      <c r="L725" s="5">
        <f>_xlfn.RANK.EQ(VLOOKUP($A725,Rooke_Full_Seaosn[[Name]:[WHIP]], 11, FALSE),Rooke_Full_Seaosn[K/9],0)</f>
        <v>906</v>
      </c>
      <c r="M725" s="5">
        <f>_xlfn.RANK.EQ(VLOOKUP($A725,Rooke_Full_Seaosn[[Name]:[WHIP]], 12, FALSE),Rooke_Full_Seaosn[BB/9],1)</f>
        <v>1514</v>
      </c>
      <c r="N725" s="11">
        <f>_xlfn.RANK.EQ(VLOOKUP($A725,Rooke_Full_Seaosn[[Name]:[WHIP]], 13, FALSE),Rooke_Full_Seaosn[HR/9],1)</f>
        <v>255</v>
      </c>
      <c r="O725" s="5">
        <f>_xlfn.RANK.EQ(VLOOKUP($A725,Rooke_Full_Seaosn[[Name]:[WHIP]], 14, FALSE),Rooke_Full_Seaosn[AVG],1)</f>
        <v>279</v>
      </c>
      <c r="P725" s="11">
        <f>_xlfn.RANK.EQ(VLOOKUP($A725,Rooke_Full_Seaosn[[Name]:[WHIP]], 15, FALSE),Rooke_Full_Seaosn[BABIP],1)</f>
        <v>349</v>
      </c>
      <c r="Q725" s="5">
        <f>_xlfn.RANK.EQ(VLOOKUP($A725,Rooke_Full_Seaosn[[Name]:[WHIP]], 16, FALSE),Rooke_Full_Seaosn[ERA],1)</f>
        <v>664</v>
      </c>
      <c r="R725" s="11">
        <f>_xlfn.RANK.EQ(VLOOKUP($A725,Rooke_Full_Seaosn[[Name]:[WHIP]], 17, FALSE),Rooke_Full_Seaosn[FIP],1)</f>
        <v>332</v>
      </c>
      <c r="S725" s="5">
        <f>_xlfn.RANK.EQ(VLOOKUP($A725,Rooke_Full_Seaosn[[Name]:[WHIP]], 18,FALSE),Rooke_Full_Seaosn[WAR],0)</f>
        <v>834</v>
      </c>
      <c r="T725" s="5">
        <f>_xlfn.RANK.EQ(VLOOKUP($A725,Rooke_Full_Seaosn[[Name]:[WHIP]], 19, FALSE),Rooke_Full_Seaosn[WAR/162],0)</f>
        <v>724</v>
      </c>
      <c r="U725" s="5">
        <f>_xlfn.RANK.EQ(VLOOKUP($A725,Rooke_Full_Seaosn[[Name]:[WHIP]], 20, FALSE),Rooke_Full_Seaosn[WHIP],1)</f>
        <v>978</v>
      </c>
      <c r="V7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626.41169010160024</v>
      </c>
    </row>
    <row r="726" spans="1:22" x14ac:dyDescent="0.45">
      <c r="A726" s="11" t="s">
        <v>286</v>
      </c>
      <c r="B726" s="11">
        <v>2010</v>
      </c>
      <c r="C726" s="11" t="str">
        <f>VLOOKUP(Table10[[#This Row],[Name]], Rooke_Full_Seaosn[[Name]:[Team]], 2, FALSE)</f>
        <v>TBR</v>
      </c>
      <c r="D726" s="11">
        <v>23</v>
      </c>
      <c r="E726" s="11">
        <v>23</v>
      </c>
      <c r="F726" s="12">
        <v>1</v>
      </c>
      <c r="G726" s="5">
        <f>_xlfn.RANK.EQ(VLOOKUP($A726,Rooke_Full_Seaosn[[Name]:[WHIP]], 6, FALSE),Rooke_Full_Seaosn[W],0)</f>
        <v>174</v>
      </c>
      <c r="H726" s="5">
        <f>_xlfn.RANK.EQ(VLOOKUP($A726,Rooke_Full_Seaosn[[Name]:[WHIP]], 7, FALSE),Rooke_Full_Seaosn[L],1)</f>
        <v>1341</v>
      </c>
      <c r="I726" s="11">
        <f>_xlfn.RANK.EQ(VLOOKUP($A726,Rooke_Full_Seaosn[[Name]:[WHIP]], 8, FALSE),Rooke_Full_Seaosn[SV],0)</f>
        <v>225</v>
      </c>
      <c r="J726" s="11">
        <f>_xlfn.RANK.EQ(VLOOKUP($A726,Rooke_Full_Seaosn[[Name]:[WHIP]], 9, FALSE),Rooke_Full_Seaosn[IP],0)</f>
        <v>341</v>
      </c>
      <c r="K726" s="5">
        <f>_xlfn.RANK.EQ(VLOOKUP($A726,Rooke_Full_Seaosn[[Name]:[WHIP]], 10, FALSE),Rooke_Full_Seaosn[SO],0)</f>
        <v>225</v>
      </c>
      <c r="L726" s="5">
        <f>_xlfn.RANK.EQ(VLOOKUP($A726,Rooke_Full_Seaosn[[Name]:[WHIP]], 11, FALSE),Rooke_Full_Seaosn[K/9],0)</f>
        <v>630</v>
      </c>
      <c r="M726" s="5">
        <f>_xlfn.RANK.EQ(VLOOKUP($A726,Rooke_Full_Seaosn[[Name]:[WHIP]], 12, FALSE),Rooke_Full_Seaosn[BB/9],1)</f>
        <v>823</v>
      </c>
      <c r="N726" s="11">
        <f>_xlfn.RANK.EQ(VLOOKUP($A726,Rooke_Full_Seaosn[[Name]:[WHIP]], 13, FALSE),Rooke_Full_Seaosn[HR/9],1)</f>
        <v>1330</v>
      </c>
      <c r="O726" s="5">
        <f>_xlfn.RANK.EQ(VLOOKUP($A726,Rooke_Full_Seaosn[[Name]:[WHIP]], 14, FALSE),Rooke_Full_Seaosn[AVG],1)</f>
        <v>697</v>
      </c>
      <c r="P726" s="11">
        <f>_xlfn.RANK.EQ(VLOOKUP($A726,Rooke_Full_Seaosn[[Name]:[WHIP]], 15, FALSE),Rooke_Full_Seaosn[BABIP],1)</f>
        <v>582</v>
      </c>
      <c r="Q726" s="5">
        <f>_xlfn.RANK.EQ(VLOOKUP($A726,Rooke_Full_Seaosn[[Name]:[WHIP]], 16, FALSE),Rooke_Full_Seaosn[ERA],1)</f>
        <v>807</v>
      </c>
      <c r="R726" s="11">
        <f>_xlfn.RANK.EQ(VLOOKUP($A726,Rooke_Full_Seaosn[[Name]:[WHIP]], 17, FALSE),Rooke_Full_Seaosn[FIP],1)</f>
        <v>1242</v>
      </c>
      <c r="S726" s="5">
        <f>_xlfn.RANK.EQ(VLOOKUP($A726,Rooke_Full_Seaosn[[Name]:[WHIP]], 18,FALSE),Rooke_Full_Seaosn[WAR],0)</f>
        <v>786</v>
      </c>
      <c r="T726" s="5">
        <f>_xlfn.RANK.EQ(VLOOKUP($A726,Rooke_Full_Seaosn[[Name]:[WHIP]], 19, FALSE),Rooke_Full_Seaosn[WAR/162],0)</f>
        <v>1097</v>
      </c>
      <c r="U726" s="5">
        <f>_xlfn.RANK.EQ(VLOOKUP($A726,Rooke_Full_Seaosn[[Name]:[WHIP]], 20, FALSE),Rooke_Full_Seaosn[WHIP],1)</f>
        <v>707</v>
      </c>
      <c r="V7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626.62191993001568</v>
      </c>
    </row>
    <row r="727" spans="1:22" x14ac:dyDescent="0.45">
      <c r="A727" s="11" t="s">
        <v>1098</v>
      </c>
      <c r="B727" s="11">
        <v>1982</v>
      </c>
      <c r="C727" s="11" t="str">
        <f>VLOOKUP(Table10[[#This Row],[Name]], Rooke_Full_Seaosn[[Name]:[Team]], 2, FALSE)</f>
        <v>STL</v>
      </c>
      <c r="D727" s="11">
        <v>7</v>
      </c>
      <c r="E727" s="11">
        <v>7</v>
      </c>
      <c r="F727" s="12">
        <v>1</v>
      </c>
      <c r="G727" s="5">
        <f>_xlfn.RANK.EQ(VLOOKUP($A727,Rooke_Full_Seaosn[[Name]:[WHIP]], 6, FALSE),Rooke_Full_Seaosn[W],0)</f>
        <v>503</v>
      </c>
      <c r="H727" s="5">
        <f>_xlfn.RANK.EQ(VLOOKUP($A727,Rooke_Full_Seaosn[[Name]:[WHIP]], 7, FALSE),Rooke_Full_Seaosn[L],1)</f>
        <v>147</v>
      </c>
      <c r="I727" s="11">
        <f>_xlfn.RANK.EQ(VLOOKUP($A727,Rooke_Full_Seaosn[[Name]:[WHIP]], 8, FALSE),Rooke_Full_Seaosn[SV],0)</f>
        <v>225</v>
      </c>
      <c r="J727" s="11">
        <f>_xlfn.RANK.EQ(VLOOKUP($A727,Rooke_Full_Seaosn[[Name]:[WHIP]], 9, FALSE),Rooke_Full_Seaosn[IP],0)</f>
        <v>637</v>
      </c>
      <c r="K727" s="5">
        <f>_xlfn.RANK.EQ(VLOOKUP($A727,Rooke_Full_Seaosn[[Name]:[WHIP]], 10, FALSE),Rooke_Full_Seaosn[SO],0)</f>
        <v>765</v>
      </c>
      <c r="L727" s="5">
        <f>_xlfn.RANK.EQ(VLOOKUP($A727,Rooke_Full_Seaosn[[Name]:[WHIP]], 11, FALSE),Rooke_Full_Seaosn[K/9],0)</f>
        <v>1107</v>
      </c>
      <c r="M727" s="5">
        <f>_xlfn.RANK.EQ(VLOOKUP($A727,Rooke_Full_Seaosn[[Name]:[WHIP]], 12, FALSE),Rooke_Full_Seaosn[BB/9],1)</f>
        <v>516</v>
      </c>
      <c r="N727" s="11">
        <f>_xlfn.RANK.EQ(VLOOKUP($A727,Rooke_Full_Seaosn[[Name]:[WHIP]], 13, FALSE),Rooke_Full_Seaosn[HR/9],1)</f>
        <v>462</v>
      </c>
      <c r="O727" s="5">
        <f>_xlfn.RANK.EQ(VLOOKUP($A727,Rooke_Full_Seaosn[[Name]:[WHIP]], 14, FALSE),Rooke_Full_Seaosn[AVG],1)</f>
        <v>1431</v>
      </c>
      <c r="P727" s="11">
        <f>_xlfn.RANK.EQ(VLOOKUP($A727,Rooke_Full_Seaosn[[Name]:[WHIP]], 15, FALSE),Rooke_Full_Seaosn[BABIP],1)</f>
        <v>1452</v>
      </c>
      <c r="Q727" s="5">
        <f>_xlfn.RANK.EQ(VLOOKUP($A727,Rooke_Full_Seaosn[[Name]:[WHIP]], 16, FALSE),Rooke_Full_Seaosn[ERA],1)</f>
        <v>455</v>
      </c>
      <c r="R727" s="11">
        <f>_xlfn.RANK.EQ(VLOOKUP($A727,Rooke_Full_Seaosn[[Name]:[WHIP]], 17, FALSE),Rooke_Full_Seaosn[FIP],1)</f>
        <v>296</v>
      </c>
      <c r="S727" s="5">
        <f>_xlfn.RANK.EQ(VLOOKUP($A727,Rooke_Full_Seaosn[[Name]:[WHIP]], 18,FALSE),Rooke_Full_Seaosn[WAR],0)</f>
        <v>618</v>
      </c>
      <c r="T727" s="5">
        <f>_xlfn.RANK.EQ(VLOOKUP($A727,Rooke_Full_Seaosn[[Name]:[WHIP]], 19, FALSE),Rooke_Full_Seaosn[WAR/162],0)</f>
        <v>676</v>
      </c>
      <c r="U727" s="5">
        <f>_xlfn.RANK.EQ(VLOOKUP($A727,Rooke_Full_Seaosn[[Name]:[WHIP]], 20, FALSE),Rooke_Full_Seaosn[WHIP],1)</f>
        <v>1069</v>
      </c>
      <c r="V7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627.03357835415932</v>
      </c>
    </row>
    <row r="728" spans="1:22" x14ac:dyDescent="0.45">
      <c r="A728" s="11" t="s">
        <v>1500</v>
      </c>
      <c r="B728" s="11">
        <v>2011</v>
      </c>
      <c r="C728" s="11" t="str">
        <f>VLOOKUP(Table10[[#This Row],[Name]], Rooke_Full_Seaosn[[Name]:[Team]], 2, FALSE)</f>
        <v>NYM</v>
      </c>
      <c r="D728" s="11">
        <v>35</v>
      </c>
      <c r="E728" s="11">
        <v>31</v>
      </c>
      <c r="F728" s="12">
        <v>0.88571428571428568</v>
      </c>
      <c r="G728" s="5">
        <f>_xlfn.RANK.EQ(VLOOKUP($A728,Rooke_Full_Seaosn[[Name]:[WHIP]], 6, FALSE),Rooke_Full_Seaosn[W],0)</f>
        <v>123</v>
      </c>
      <c r="H728" s="5">
        <f>_xlfn.RANK.EQ(VLOOKUP($A728,Rooke_Full_Seaosn[[Name]:[WHIP]], 7, FALSE),Rooke_Full_Seaosn[L],1)</f>
        <v>695</v>
      </c>
      <c r="I728" s="11">
        <f>_xlfn.RANK.EQ(VLOOKUP($A728,Rooke_Full_Seaosn[[Name]:[WHIP]], 8, FALSE),Rooke_Full_Seaosn[SV],0)</f>
        <v>225</v>
      </c>
      <c r="J728" s="11">
        <f>_xlfn.RANK.EQ(VLOOKUP($A728,Rooke_Full_Seaosn[[Name]:[WHIP]], 9, FALSE),Rooke_Full_Seaosn[IP],0)</f>
        <v>415</v>
      </c>
      <c r="K728" s="5">
        <f>_xlfn.RANK.EQ(VLOOKUP($A728,Rooke_Full_Seaosn[[Name]:[WHIP]], 10, FALSE),Rooke_Full_Seaosn[SO],0)</f>
        <v>251</v>
      </c>
      <c r="L728" s="5">
        <f>_xlfn.RANK.EQ(VLOOKUP($A728,Rooke_Full_Seaosn[[Name]:[WHIP]], 11, FALSE),Rooke_Full_Seaosn[K/9],0)</f>
        <v>556</v>
      </c>
      <c r="M728" s="5">
        <f>_xlfn.RANK.EQ(VLOOKUP($A728,Rooke_Full_Seaosn[[Name]:[WHIP]], 12, FALSE),Rooke_Full_Seaosn[BB/9],1)</f>
        <v>1159</v>
      </c>
      <c r="N728" s="11">
        <f>_xlfn.RANK.EQ(VLOOKUP($A728,Rooke_Full_Seaosn[[Name]:[WHIP]], 13, FALSE),Rooke_Full_Seaosn[HR/9],1)</f>
        <v>1019</v>
      </c>
      <c r="O728" s="5">
        <f>_xlfn.RANK.EQ(VLOOKUP($A728,Rooke_Full_Seaosn[[Name]:[WHIP]], 14, FALSE),Rooke_Full_Seaosn[AVG],1)</f>
        <v>503</v>
      </c>
      <c r="P728" s="11">
        <f>_xlfn.RANK.EQ(VLOOKUP($A728,Rooke_Full_Seaosn[[Name]:[WHIP]], 15, FALSE),Rooke_Full_Seaosn[BABIP],1)</f>
        <v>576</v>
      </c>
      <c r="Q728" s="5">
        <f>_xlfn.RANK.EQ(VLOOKUP($A728,Rooke_Full_Seaosn[[Name]:[WHIP]], 16, FALSE),Rooke_Full_Seaosn[ERA],1)</f>
        <v>954</v>
      </c>
      <c r="R728" s="11">
        <f>_xlfn.RANK.EQ(VLOOKUP($A728,Rooke_Full_Seaosn[[Name]:[WHIP]], 17, FALSE),Rooke_Full_Seaosn[FIP],1)</f>
        <v>1110</v>
      </c>
      <c r="S728" s="5">
        <f>_xlfn.RANK.EQ(VLOOKUP($A728,Rooke_Full_Seaosn[[Name]:[WHIP]], 18,FALSE),Rooke_Full_Seaosn[WAR],0)</f>
        <v>1265</v>
      </c>
      <c r="T728" s="5">
        <f>_xlfn.RANK.EQ(VLOOKUP($A728,Rooke_Full_Seaosn[[Name]:[WHIP]], 19, FALSE),Rooke_Full_Seaosn[WAR/162],0)</f>
        <v>1403</v>
      </c>
      <c r="U728" s="5">
        <f>_xlfn.RANK.EQ(VLOOKUP($A728,Rooke_Full_Seaosn[[Name]:[WHIP]], 20, FALSE),Rooke_Full_Seaosn[WHIP],1)</f>
        <v>801</v>
      </c>
      <c r="V7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627.28065414756702</v>
      </c>
    </row>
    <row r="729" spans="1:22" x14ac:dyDescent="0.45">
      <c r="A729" s="11" t="s">
        <v>1025</v>
      </c>
      <c r="B729" s="11">
        <v>1945</v>
      </c>
      <c r="C729" s="11" t="str">
        <f>VLOOKUP(Table10[[#This Row],[Name]], Rooke_Full_Seaosn[[Name]:[Team]], 2, FALSE)</f>
        <v>WAS</v>
      </c>
      <c r="D729" s="11">
        <v>8</v>
      </c>
      <c r="E729" s="11">
        <v>4</v>
      </c>
      <c r="F729" s="12">
        <v>0.5</v>
      </c>
      <c r="G729" s="5">
        <f>_xlfn.RANK.EQ(VLOOKUP($A729,Rooke_Full_Seaosn[[Name]:[WHIP]], 6, FALSE),Rooke_Full_Seaosn[W],0)</f>
        <v>86</v>
      </c>
      <c r="H729" s="5">
        <f>_xlfn.RANK.EQ(VLOOKUP($A729,Rooke_Full_Seaosn[[Name]:[WHIP]], 7, FALSE),Rooke_Full_Seaosn[L],1)</f>
        <v>1574</v>
      </c>
      <c r="I729" s="11">
        <f>_xlfn.RANK.EQ(VLOOKUP($A729,Rooke_Full_Seaosn[[Name]:[WHIP]], 8, FALSE),Rooke_Full_Seaosn[SV],0)</f>
        <v>44</v>
      </c>
      <c r="J729" s="11">
        <f>_xlfn.RANK.EQ(VLOOKUP($A729,Rooke_Full_Seaosn[[Name]:[WHIP]], 9, FALSE),Rooke_Full_Seaosn[IP],0)</f>
        <v>56</v>
      </c>
      <c r="K729" s="5">
        <f>_xlfn.RANK.EQ(VLOOKUP($A729,Rooke_Full_Seaosn[[Name]:[WHIP]], 10, FALSE),Rooke_Full_Seaosn[SO],0)</f>
        <v>725</v>
      </c>
      <c r="L729" s="5">
        <f>_xlfn.RANK.EQ(VLOOKUP($A729,Rooke_Full_Seaosn[[Name]:[WHIP]], 11, FALSE),Rooke_Full_Seaosn[K/9],0)</f>
        <v>1610</v>
      </c>
      <c r="M729" s="5">
        <f>_xlfn.RANK.EQ(VLOOKUP($A729,Rooke_Full_Seaosn[[Name]:[WHIP]], 12, FALSE),Rooke_Full_Seaosn[BB/9],1)</f>
        <v>947</v>
      </c>
      <c r="N729" s="11">
        <f>_xlfn.RANK.EQ(VLOOKUP($A729,Rooke_Full_Seaosn[[Name]:[WHIP]], 13, FALSE),Rooke_Full_Seaosn[HR/9],1)</f>
        <v>23</v>
      </c>
      <c r="O729" s="5">
        <f>_xlfn.RANK.EQ(VLOOKUP($A729,Rooke_Full_Seaosn[[Name]:[WHIP]], 14, FALSE),Rooke_Full_Seaosn[AVG],1)</f>
        <v>735</v>
      </c>
      <c r="P729" s="11">
        <f>_xlfn.RANK.EQ(VLOOKUP($A729,Rooke_Full_Seaosn[[Name]:[WHIP]], 15, FALSE),Rooke_Full_Seaosn[BABIP],1)</f>
        <v>535</v>
      </c>
      <c r="Q729" s="5">
        <f>_xlfn.RANK.EQ(VLOOKUP($A729,Rooke_Full_Seaosn[[Name]:[WHIP]], 16, FALSE),Rooke_Full_Seaosn[ERA],1)</f>
        <v>360</v>
      </c>
      <c r="R729" s="11">
        <f>_xlfn.RANK.EQ(VLOOKUP($A729,Rooke_Full_Seaosn[[Name]:[WHIP]], 17, FALSE),Rooke_Full_Seaosn[FIP],1)</f>
        <v>261</v>
      </c>
      <c r="S729" s="5">
        <f>_xlfn.RANK.EQ(VLOOKUP($A729,Rooke_Full_Seaosn[[Name]:[WHIP]], 18,FALSE),Rooke_Full_Seaosn[WAR],0)</f>
        <v>303</v>
      </c>
      <c r="T729" s="5">
        <f>_xlfn.RANK.EQ(VLOOKUP($A729,Rooke_Full_Seaosn[[Name]:[WHIP]], 19, FALSE),Rooke_Full_Seaosn[WAR/162],0)</f>
        <v>920</v>
      </c>
      <c r="U729" s="5">
        <f>_xlfn.RANK.EQ(VLOOKUP($A729,Rooke_Full_Seaosn[[Name]:[WHIP]], 20, FALSE),Rooke_Full_Seaosn[WHIP],1)</f>
        <v>868</v>
      </c>
      <c r="V7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628.25464202376963</v>
      </c>
    </row>
    <row r="730" spans="1:22" x14ac:dyDescent="0.45">
      <c r="A730" s="11" t="s">
        <v>862</v>
      </c>
      <c r="B730" s="11">
        <v>1936</v>
      </c>
      <c r="C730" s="11" t="str">
        <f>VLOOKUP(Table10[[#This Row],[Name]], Rooke_Full_Seaosn[[Name]:[Team]], 2, FALSE)</f>
        <v>BSN</v>
      </c>
      <c r="D730" s="11">
        <v>7</v>
      </c>
      <c r="E730" s="11">
        <v>7</v>
      </c>
      <c r="F730" s="12">
        <v>1</v>
      </c>
      <c r="G730" s="5">
        <f>_xlfn.RANK.EQ(VLOOKUP($A730,Rooke_Full_Seaosn[[Name]:[WHIP]], 6, FALSE),Rooke_Full_Seaosn[W],0)</f>
        <v>1054</v>
      </c>
      <c r="H730" s="5">
        <f>_xlfn.RANK.EQ(VLOOKUP($A730,Rooke_Full_Seaosn[[Name]:[WHIP]], 7, FALSE),Rooke_Full_Seaosn[L],1)</f>
        <v>147</v>
      </c>
      <c r="I730" s="11">
        <f>_xlfn.RANK.EQ(VLOOKUP($A730,Rooke_Full_Seaosn[[Name]:[WHIP]], 8, FALSE),Rooke_Full_Seaosn[SV],0)</f>
        <v>225</v>
      </c>
      <c r="J730" s="11">
        <f>_xlfn.RANK.EQ(VLOOKUP($A730,Rooke_Full_Seaosn[[Name]:[WHIP]], 9, FALSE),Rooke_Full_Seaosn[IP],0)</f>
        <v>1465</v>
      </c>
      <c r="K730" s="5">
        <f>_xlfn.RANK.EQ(VLOOKUP($A730,Rooke_Full_Seaosn[[Name]:[WHIP]], 10, FALSE),Rooke_Full_Seaosn[SO],0)</f>
        <v>1510</v>
      </c>
      <c r="L730" s="5">
        <f>_xlfn.RANK.EQ(VLOOKUP($A730,Rooke_Full_Seaosn[[Name]:[WHIP]], 11, FALSE),Rooke_Full_Seaosn[K/9],0)</f>
        <v>1125</v>
      </c>
      <c r="M730" s="5">
        <f>_xlfn.RANK.EQ(VLOOKUP($A730,Rooke_Full_Seaosn[[Name]:[WHIP]], 12, FALSE),Rooke_Full_Seaosn[BB/9],1)</f>
        <v>1088</v>
      </c>
      <c r="N730" s="11">
        <f>_xlfn.RANK.EQ(VLOOKUP($A730,Rooke_Full_Seaosn[[Name]:[WHIP]], 13, FALSE),Rooke_Full_Seaosn[HR/9],1)</f>
        <v>1</v>
      </c>
      <c r="O730" s="5">
        <f>_xlfn.RANK.EQ(VLOOKUP($A730,Rooke_Full_Seaosn[[Name]:[WHIP]], 14, FALSE),Rooke_Full_Seaosn[AVG],1)</f>
        <v>457</v>
      </c>
      <c r="P730" s="11">
        <f>_xlfn.RANK.EQ(VLOOKUP($A730,Rooke_Full_Seaosn[[Name]:[WHIP]], 15, FALSE),Rooke_Full_Seaosn[BABIP],1)</f>
        <v>674</v>
      </c>
      <c r="Q730" s="5">
        <f>_xlfn.RANK.EQ(VLOOKUP($A730,Rooke_Full_Seaosn[[Name]:[WHIP]], 16, FALSE),Rooke_Full_Seaosn[ERA],1)</f>
        <v>145</v>
      </c>
      <c r="R730" s="11">
        <f>_xlfn.RANK.EQ(VLOOKUP($A730,Rooke_Full_Seaosn[[Name]:[WHIP]], 17, FALSE),Rooke_Full_Seaosn[FIP],1)</f>
        <v>299</v>
      </c>
      <c r="S730" s="5">
        <f>_xlfn.RANK.EQ(VLOOKUP($A730,Rooke_Full_Seaosn[[Name]:[WHIP]], 18,FALSE),Rooke_Full_Seaosn[WAR],0)</f>
        <v>1039</v>
      </c>
      <c r="T730" s="5">
        <f>_xlfn.RANK.EQ(VLOOKUP($A730,Rooke_Full_Seaosn[[Name]:[WHIP]], 19, FALSE),Rooke_Full_Seaosn[WAR/162],0)</f>
        <v>729</v>
      </c>
      <c r="U730" s="5">
        <f>_xlfn.RANK.EQ(VLOOKUP($A730,Rooke_Full_Seaosn[[Name]:[WHIP]], 20, FALSE),Rooke_Full_Seaosn[WHIP],1)</f>
        <v>673</v>
      </c>
      <c r="V7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628.8627424461655</v>
      </c>
    </row>
    <row r="731" spans="1:22" x14ac:dyDescent="0.45">
      <c r="A731" s="11" t="s">
        <v>274</v>
      </c>
      <c r="B731" s="11">
        <v>2017</v>
      </c>
      <c r="C731" s="11" t="str">
        <f>VLOOKUP(Table10[[#This Row],[Name]], Rooke_Full_Seaosn[[Name]:[Team]], 2, FALSE)</f>
        <v>PHI</v>
      </c>
      <c r="D731" s="11">
        <v>20</v>
      </c>
      <c r="E731" s="11">
        <v>20</v>
      </c>
      <c r="F731" s="12">
        <v>1</v>
      </c>
      <c r="G731" s="5">
        <f>_xlfn.RANK.EQ(VLOOKUP($A731,Rooke_Full_Seaosn[[Name]:[WHIP]], 6, FALSE),Rooke_Full_Seaosn[W],0)</f>
        <v>503</v>
      </c>
      <c r="H731" s="5">
        <f>_xlfn.RANK.EQ(VLOOKUP($A731,Rooke_Full_Seaosn[[Name]:[WHIP]], 7, FALSE),Rooke_Full_Seaosn[L],1)</f>
        <v>1341</v>
      </c>
      <c r="I731" s="11">
        <f>_xlfn.RANK.EQ(VLOOKUP($A731,Rooke_Full_Seaosn[[Name]:[WHIP]], 8, FALSE),Rooke_Full_Seaosn[SV],0)</f>
        <v>225</v>
      </c>
      <c r="J731" s="11">
        <f>_xlfn.RANK.EQ(VLOOKUP($A731,Rooke_Full_Seaosn[[Name]:[WHIP]], 9, FALSE),Rooke_Full_Seaosn[IP],0)</f>
        <v>563</v>
      </c>
      <c r="K731" s="5">
        <f>_xlfn.RANK.EQ(VLOOKUP($A731,Rooke_Full_Seaosn[[Name]:[WHIP]], 10, FALSE),Rooke_Full_Seaosn[SO],0)</f>
        <v>110</v>
      </c>
      <c r="L731" s="5">
        <f>_xlfn.RANK.EQ(VLOOKUP($A731,Rooke_Full_Seaosn[[Name]:[WHIP]], 11, FALSE),Rooke_Full_Seaosn[K/9],0)</f>
        <v>71</v>
      </c>
      <c r="M731" s="5">
        <f>_xlfn.RANK.EQ(VLOOKUP($A731,Rooke_Full_Seaosn[[Name]:[WHIP]], 12, FALSE),Rooke_Full_Seaosn[BB/9],1)</f>
        <v>1132</v>
      </c>
      <c r="N731" s="11">
        <f>_xlfn.RANK.EQ(VLOOKUP($A731,Rooke_Full_Seaosn[[Name]:[WHIP]], 13, FALSE),Rooke_Full_Seaosn[HR/9],1)</f>
        <v>1562</v>
      </c>
      <c r="O731" s="5">
        <f>_xlfn.RANK.EQ(VLOOKUP($A731,Rooke_Full_Seaosn[[Name]:[WHIP]], 14, FALSE),Rooke_Full_Seaosn[AVG],1)</f>
        <v>1232</v>
      </c>
      <c r="P731" s="11">
        <f>_xlfn.RANK.EQ(VLOOKUP($A731,Rooke_Full_Seaosn[[Name]:[WHIP]], 15, FALSE),Rooke_Full_Seaosn[BABIP],1)</f>
        <v>1567</v>
      </c>
      <c r="Q731" s="5">
        <f>_xlfn.RANK.EQ(VLOOKUP($A731,Rooke_Full_Seaosn[[Name]:[WHIP]], 16, FALSE),Rooke_Full_Seaosn[ERA],1)</f>
        <v>1573</v>
      </c>
      <c r="R731" s="11">
        <f>_xlfn.RANK.EQ(VLOOKUP($A731,Rooke_Full_Seaosn[[Name]:[WHIP]], 17, FALSE),Rooke_Full_Seaosn[FIP],1)</f>
        <v>1295</v>
      </c>
      <c r="S731" s="5">
        <f>_xlfn.RANK.EQ(VLOOKUP($A731,Rooke_Full_Seaosn[[Name]:[WHIP]], 18,FALSE),Rooke_Full_Seaosn[WAR],0)</f>
        <v>712</v>
      </c>
      <c r="T731" s="5">
        <f>_xlfn.RANK.EQ(VLOOKUP($A731,Rooke_Full_Seaosn[[Name]:[WHIP]], 19, FALSE),Rooke_Full_Seaosn[WAR/162],0)</f>
        <v>962</v>
      </c>
      <c r="U731" s="5">
        <f>_xlfn.RANK.EQ(VLOOKUP($A731,Rooke_Full_Seaosn[[Name]:[WHIP]], 20, FALSE),Rooke_Full_Seaosn[WHIP],1)</f>
        <v>1233</v>
      </c>
      <c r="V7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629.42672621750353</v>
      </c>
    </row>
    <row r="732" spans="1:22" x14ac:dyDescent="0.45">
      <c r="A732" s="11" t="s">
        <v>1037</v>
      </c>
      <c r="B732" s="11">
        <v>1922</v>
      </c>
      <c r="C732" s="11" t="str">
        <f>VLOOKUP(Table10[[#This Row],[Name]], Rooke_Full_Seaosn[[Name]:[Team]], 2, FALSE)</f>
        <v>CHW</v>
      </c>
      <c r="D732" s="11">
        <v>35</v>
      </c>
      <c r="E732" s="11">
        <v>32</v>
      </c>
      <c r="F732" s="12">
        <v>0.91428571428571426</v>
      </c>
      <c r="G732" s="5">
        <f>_xlfn.RANK.EQ(VLOOKUP($A732,Rooke_Full_Seaosn[[Name]:[WHIP]], 6, FALSE),Rooke_Full_Seaosn[W],0)</f>
        <v>123</v>
      </c>
      <c r="H732" s="5">
        <f>_xlfn.RANK.EQ(VLOOKUP($A732,Rooke_Full_Seaosn[[Name]:[WHIP]], 7, FALSE),Rooke_Full_Seaosn[L],1)</f>
        <v>1341</v>
      </c>
      <c r="I732" s="11">
        <f>_xlfn.RANK.EQ(VLOOKUP($A732,Rooke_Full_Seaosn[[Name]:[WHIP]], 8, FALSE),Rooke_Full_Seaosn[SV],0)</f>
        <v>44</v>
      </c>
      <c r="J732" s="11">
        <f>_xlfn.RANK.EQ(VLOOKUP($A732,Rooke_Full_Seaosn[[Name]:[WHIP]], 9, FALSE),Rooke_Full_Seaosn[IP],0)</f>
        <v>77</v>
      </c>
      <c r="K732" s="5">
        <f>_xlfn.RANK.EQ(VLOOKUP($A732,Rooke_Full_Seaosn[[Name]:[WHIP]], 10, FALSE),Rooke_Full_Seaosn[SO],0)</f>
        <v>824</v>
      </c>
      <c r="L732" s="5">
        <f>_xlfn.RANK.EQ(VLOOKUP($A732,Rooke_Full_Seaosn[[Name]:[WHIP]], 11, FALSE),Rooke_Full_Seaosn[K/9],0)</f>
        <v>1630</v>
      </c>
      <c r="M732" s="5">
        <f>_xlfn.RANK.EQ(VLOOKUP($A732,Rooke_Full_Seaosn[[Name]:[WHIP]], 12, FALSE),Rooke_Full_Seaosn[BB/9],1)</f>
        <v>722</v>
      </c>
      <c r="N732" s="11">
        <f>_xlfn.RANK.EQ(VLOOKUP($A732,Rooke_Full_Seaosn[[Name]:[WHIP]], 13, FALSE),Rooke_Full_Seaosn[HR/9],1)</f>
        <v>284</v>
      </c>
      <c r="O732" s="5">
        <f>_xlfn.RANK.EQ(VLOOKUP($A732,Rooke_Full_Seaosn[[Name]:[WHIP]], 14, FALSE),Rooke_Full_Seaosn[AVG],1)</f>
        <v>757</v>
      </c>
      <c r="P732" s="11">
        <f>_xlfn.RANK.EQ(VLOOKUP($A732,Rooke_Full_Seaosn[[Name]:[WHIP]], 15, FALSE),Rooke_Full_Seaosn[BABIP],1)</f>
        <v>414</v>
      </c>
      <c r="Q732" s="5">
        <f>_xlfn.RANK.EQ(VLOOKUP($A732,Rooke_Full_Seaosn[[Name]:[WHIP]], 16, FALSE),Rooke_Full_Seaosn[ERA],1)</f>
        <v>374</v>
      </c>
      <c r="R732" s="11">
        <f>_xlfn.RANK.EQ(VLOOKUP($A732,Rooke_Full_Seaosn[[Name]:[WHIP]], 17, FALSE),Rooke_Full_Seaosn[FIP],1)</f>
        <v>930</v>
      </c>
      <c r="S732" s="5">
        <f>_xlfn.RANK.EQ(VLOOKUP($A732,Rooke_Full_Seaosn[[Name]:[WHIP]], 18,FALSE),Rooke_Full_Seaosn[WAR],0)</f>
        <v>380</v>
      </c>
      <c r="T732" s="5">
        <f>_xlfn.RANK.EQ(VLOOKUP($A732,Rooke_Full_Seaosn[[Name]:[WHIP]], 19, FALSE),Rooke_Full_Seaosn[WAR/162],0)</f>
        <v>784</v>
      </c>
      <c r="U732" s="5">
        <f>_xlfn.RANK.EQ(VLOOKUP($A732,Rooke_Full_Seaosn[[Name]:[WHIP]], 20, FALSE),Rooke_Full_Seaosn[WHIP],1)</f>
        <v>726</v>
      </c>
      <c r="V7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629.64965026013977</v>
      </c>
    </row>
    <row r="733" spans="1:22" x14ac:dyDescent="0.45">
      <c r="A733" s="11" t="s">
        <v>1111</v>
      </c>
      <c r="B733" s="11">
        <v>1944</v>
      </c>
      <c r="C733" s="11" t="str">
        <f>VLOOKUP(Table10[[#This Row],[Name]], Rooke_Full_Seaosn[[Name]:[Team]], 2, FALSE)</f>
        <v>SLB</v>
      </c>
      <c r="D733" s="11">
        <v>15</v>
      </c>
      <c r="E733" s="11">
        <v>15</v>
      </c>
      <c r="F733" s="12">
        <v>1</v>
      </c>
      <c r="G733" s="5">
        <f>_xlfn.RANK.EQ(VLOOKUP($A733,Rooke_Full_Seaosn[[Name]:[WHIP]], 6, FALSE),Rooke_Full_Seaosn[W],0)</f>
        <v>123</v>
      </c>
      <c r="H733" s="5">
        <f>_xlfn.RANK.EQ(VLOOKUP($A733,Rooke_Full_Seaosn[[Name]:[WHIP]], 7, FALSE),Rooke_Full_Seaosn[L],1)</f>
        <v>1209</v>
      </c>
      <c r="I733" s="11">
        <f>_xlfn.RANK.EQ(VLOOKUP($A733,Rooke_Full_Seaosn[[Name]:[WHIP]], 8, FALSE),Rooke_Full_Seaosn[SV],0)</f>
        <v>21</v>
      </c>
      <c r="J733" s="11">
        <f>_xlfn.RANK.EQ(VLOOKUP($A733,Rooke_Full_Seaosn[[Name]:[WHIP]], 9, FALSE),Rooke_Full_Seaosn[IP],0)</f>
        <v>162</v>
      </c>
      <c r="K733" s="5">
        <f>_xlfn.RANK.EQ(VLOOKUP($A733,Rooke_Full_Seaosn[[Name]:[WHIP]], 10, FALSE),Rooke_Full_Seaosn[SO],0)</f>
        <v>706</v>
      </c>
      <c r="L733" s="5">
        <f>_xlfn.RANK.EQ(VLOOKUP($A733,Rooke_Full_Seaosn[[Name]:[WHIP]], 11, FALSE),Rooke_Full_Seaosn[K/9],0)</f>
        <v>1524</v>
      </c>
      <c r="M733" s="5">
        <f>_xlfn.RANK.EQ(VLOOKUP($A733,Rooke_Full_Seaosn[[Name]:[WHIP]], 12, FALSE),Rooke_Full_Seaosn[BB/9],1)</f>
        <v>281</v>
      </c>
      <c r="N733" s="11">
        <f>_xlfn.RANK.EQ(VLOOKUP($A733,Rooke_Full_Seaosn[[Name]:[WHIP]], 13, FALSE),Rooke_Full_Seaosn[HR/9],1)</f>
        <v>713</v>
      </c>
      <c r="O733" s="5">
        <f>_xlfn.RANK.EQ(VLOOKUP($A733,Rooke_Full_Seaosn[[Name]:[WHIP]], 14, FALSE),Rooke_Full_Seaosn[AVG],1)</f>
        <v>1023</v>
      </c>
      <c r="P733" s="11">
        <f>_xlfn.RANK.EQ(VLOOKUP($A733,Rooke_Full_Seaosn[[Name]:[WHIP]], 15, FALSE),Rooke_Full_Seaosn[BABIP],1)</f>
        <v>587</v>
      </c>
      <c r="Q733" s="5">
        <f>_xlfn.RANK.EQ(VLOOKUP($A733,Rooke_Full_Seaosn[[Name]:[WHIP]], 16, FALSE),Rooke_Full_Seaosn[ERA],1)</f>
        <v>471</v>
      </c>
      <c r="R733" s="11">
        <f>_xlfn.RANK.EQ(VLOOKUP($A733,Rooke_Full_Seaosn[[Name]:[WHIP]], 17, FALSE),Rooke_Full_Seaosn[FIP],1)</f>
        <v>631</v>
      </c>
      <c r="S733" s="5">
        <f>_xlfn.RANK.EQ(VLOOKUP($A733,Rooke_Full_Seaosn[[Name]:[WHIP]], 18,FALSE),Rooke_Full_Seaosn[WAR],0)</f>
        <v>638</v>
      </c>
      <c r="T733" s="5">
        <f>_xlfn.RANK.EQ(VLOOKUP($A733,Rooke_Full_Seaosn[[Name]:[WHIP]], 19, FALSE),Rooke_Full_Seaosn[WAR/162],0)</f>
        <v>1086</v>
      </c>
      <c r="U733" s="5">
        <f>_xlfn.RANK.EQ(VLOOKUP($A733,Rooke_Full_Seaosn[[Name]:[WHIP]], 20, FALSE),Rooke_Full_Seaosn[WHIP],1)</f>
        <v>656</v>
      </c>
      <c r="V7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629.98154681147537</v>
      </c>
    </row>
    <row r="734" spans="1:22" x14ac:dyDescent="0.45">
      <c r="A734" s="11" t="s">
        <v>325</v>
      </c>
      <c r="B734" s="11">
        <v>2021</v>
      </c>
      <c r="C734" s="11" t="str">
        <f>VLOOKUP(Table10[[#This Row],[Name]], Rooke_Full_Seaosn[[Name]:[Team]], 2, FALSE)</f>
        <v>TEX</v>
      </c>
      <c r="D734" s="11">
        <v>10</v>
      </c>
      <c r="E734" s="11">
        <v>10</v>
      </c>
      <c r="F734" s="12">
        <v>1</v>
      </c>
      <c r="G734" s="5">
        <f>_xlfn.RANK.EQ(VLOOKUP($A734,Rooke_Full_Seaosn[[Name]:[WHIP]], 6, FALSE),Rooke_Full_Seaosn[W],0)</f>
        <v>889</v>
      </c>
      <c r="H734" s="5">
        <f>_xlfn.RANK.EQ(VLOOKUP($A734,Rooke_Full_Seaosn[[Name]:[WHIP]], 7, FALSE),Rooke_Full_Seaosn[L],1)</f>
        <v>1341</v>
      </c>
      <c r="I734" s="11">
        <f>_xlfn.RANK.EQ(VLOOKUP($A734,Rooke_Full_Seaosn[[Name]:[WHIP]], 8, FALSE),Rooke_Full_Seaosn[SV],0)</f>
        <v>225</v>
      </c>
      <c r="J734" s="11">
        <f>_xlfn.RANK.EQ(VLOOKUP($A734,Rooke_Full_Seaosn[[Name]:[WHIP]], 9, FALSE),Rooke_Full_Seaosn[IP],0)</f>
        <v>727</v>
      </c>
      <c r="K734" s="5">
        <f>_xlfn.RANK.EQ(VLOOKUP($A734,Rooke_Full_Seaosn[[Name]:[WHIP]], 10, FALSE),Rooke_Full_Seaosn[SO],0)</f>
        <v>261</v>
      </c>
      <c r="L734" s="5">
        <f>_xlfn.RANK.EQ(VLOOKUP($A734,Rooke_Full_Seaosn[[Name]:[WHIP]], 11, FALSE),Rooke_Full_Seaosn[K/9],0)</f>
        <v>142</v>
      </c>
      <c r="M734" s="5">
        <f>_xlfn.RANK.EQ(VLOOKUP($A734,Rooke_Full_Seaosn[[Name]:[WHIP]], 12, FALSE),Rooke_Full_Seaosn[BB/9],1)</f>
        <v>857</v>
      </c>
      <c r="N734" s="11">
        <f>_xlfn.RANK.EQ(VLOOKUP($A734,Rooke_Full_Seaosn[[Name]:[WHIP]], 13, FALSE),Rooke_Full_Seaosn[HR/9],1)</f>
        <v>956</v>
      </c>
      <c r="O734" s="5">
        <f>_xlfn.RANK.EQ(VLOOKUP($A734,Rooke_Full_Seaosn[[Name]:[WHIP]], 14, FALSE),Rooke_Full_Seaosn[AVG],1)</f>
        <v>1149</v>
      </c>
      <c r="P734" s="11">
        <f>_xlfn.RANK.EQ(VLOOKUP($A734,Rooke_Full_Seaosn[[Name]:[WHIP]], 15, FALSE),Rooke_Full_Seaosn[BABIP],1)</f>
        <v>1582</v>
      </c>
      <c r="Q734" s="5">
        <f>_xlfn.RANK.EQ(VLOOKUP($A734,Rooke_Full_Seaosn[[Name]:[WHIP]], 16, FALSE),Rooke_Full_Seaosn[ERA],1)</f>
        <v>1069</v>
      </c>
      <c r="R734" s="11">
        <f>_xlfn.RANK.EQ(VLOOKUP($A734,Rooke_Full_Seaosn[[Name]:[WHIP]], 17, FALSE),Rooke_Full_Seaosn[FIP],1)</f>
        <v>593</v>
      </c>
      <c r="S734" s="5">
        <f>_xlfn.RANK.EQ(VLOOKUP($A734,Rooke_Full_Seaosn[[Name]:[WHIP]], 18,FALSE),Rooke_Full_Seaosn[WAR],0)</f>
        <v>403</v>
      </c>
      <c r="T734" s="5">
        <f>_xlfn.RANK.EQ(VLOOKUP($A734,Rooke_Full_Seaosn[[Name]:[WHIP]], 19, FALSE),Rooke_Full_Seaosn[WAR/162],0)</f>
        <v>553</v>
      </c>
      <c r="U734" s="5">
        <f>_xlfn.RANK.EQ(VLOOKUP($A734,Rooke_Full_Seaosn[[Name]:[WHIP]], 20, FALSE),Rooke_Full_Seaosn[WHIP],1)</f>
        <v>974</v>
      </c>
      <c r="V7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631.55722535875532</v>
      </c>
    </row>
    <row r="735" spans="1:22" x14ac:dyDescent="0.45">
      <c r="A735" s="11" t="s">
        <v>1172</v>
      </c>
      <c r="B735" s="11">
        <v>2002</v>
      </c>
      <c r="C735" s="11" t="str">
        <f>VLOOKUP(Table10[[#This Row],[Name]], Rooke_Full_Seaosn[[Name]:[Team]], 2, FALSE)</f>
        <v>CHC</v>
      </c>
      <c r="D735" s="11">
        <v>31</v>
      </c>
      <c r="E735" s="11">
        <v>31</v>
      </c>
      <c r="F735" s="12">
        <v>1</v>
      </c>
      <c r="G735" s="5">
        <f>_xlfn.RANK.EQ(VLOOKUP($A735,Rooke_Full_Seaosn[[Name]:[WHIP]], 6, FALSE),Rooke_Full_Seaosn[W],0)</f>
        <v>1054</v>
      </c>
      <c r="H735" s="5">
        <f>_xlfn.RANK.EQ(VLOOKUP($A735,Rooke_Full_Seaosn[[Name]:[WHIP]], 7, FALSE),Rooke_Full_Seaosn[L],1)</f>
        <v>1060</v>
      </c>
      <c r="I735" s="11">
        <f>_xlfn.RANK.EQ(VLOOKUP($A735,Rooke_Full_Seaosn[[Name]:[WHIP]], 8, FALSE),Rooke_Full_Seaosn[SV],0)</f>
        <v>225</v>
      </c>
      <c r="J735" s="11">
        <f>_xlfn.RANK.EQ(VLOOKUP($A735,Rooke_Full_Seaosn[[Name]:[WHIP]], 9, FALSE),Rooke_Full_Seaosn[IP],0)</f>
        <v>936</v>
      </c>
      <c r="K735" s="5">
        <f>_xlfn.RANK.EQ(VLOOKUP($A735,Rooke_Full_Seaosn[[Name]:[WHIP]], 10, FALSE),Rooke_Full_Seaosn[SO],0)</f>
        <v>528</v>
      </c>
      <c r="L735" s="5">
        <f>_xlfn.RANK.EQ(VLOOKUP($A735,Rooke_Full_Seaosn[[Name]:[WHIP]], 11, FALSE),Rooke_Full_Seaosn[K/9],0)</f>
        <v>275</v>
      </c>
      <c r="M735" s="5">
        <f>_xlfn.RANK.EQ(VLOOKUP($A735,Rooke_Full_Seaosn[[Name]:[WHIP]], 12, FALSE),Rooke_Full_Seaosn[BB/9],1)</f>
        <v>1515</v>
      </c>
      <c r="N735" s="11">
        <f>_xlfn.RANK.EQ(VLOOKUP($A735,Rooke_Full_Seaosn[[Name]:[WHIP]], 13, FALSE),Rooke_Full_Seaosn[HR/9],1)</f>
        <v>717</v>
      </c>
      <c r="O735" s="5">
        <f>_xlfn.RANK.EQ(VLOOKUP($A735,Rooke_Full_Seaosn[[Name]:[WHIP]], 14, FALSE),Rooke_Full_Seaosn[AVG],1)</f>
        <v>183</v>
      </c>
      <c r="P735" s="11">
        <f>_xlfn.RANK.EQ(VLOOKUP($A735,Rooke_Full_Seaosn[[Name]:[WHIP]], 15, FALSE),Rooke_Full_Seaosn[BABIP],1)</f>
        <v>455</v>
      </c>
      <c r="Q735" s="5">
        <f>_xlfn.RANK.EQ(VLOOKUP($A735,Rooke_Full_Seaosn[[Name]:[WHIP]], 16, FALSE),Rooke_Full_Seaosn[ERA],1)</f>
        <v>547</v>
      </c>
      <c r="R735" s="11">
        <f>_xlfn.RANK.EQ(VLOOKUP($A735,Rooke_Full_Seaosn[[Name]:[WHIP]], 17, FALSE),Rooke_Full_Seaosn[FIP],1)</f>
        <v>763</v>
      </c>
      <c r="S735" s="5">
        <f>_xlfn.RANK.EQ(VLOOKUP($A735,Rooke_Full_Seaosn[[Name]:[WHIP]], 18,FALSE),Rooke_Full_Seaosn[WAR],0)</f>
        <v>797</v>
      </c>
      <c r="T735" s="5">
        <f>_xlfn.RANK.EQ(VLOOKUP($A735,Rooke_Full_Seaosn[[Name]:[WHIP]], 19, FALSE),Rooke_Full_Seaosn[WAR/162],0)</f>
        <v>654</v>
      </c>
      <c r="U735" s="5">
        <f>_xlfn.RANK.EQ(VLOOKUP($A735,Rooke_Full_Seaosn[[Name]:[WHIP]], 20, FALSE),Rooke_Full_Seaosn[WHIP],1)</f>
        <v>808</v>
      </c>
      <c r="V7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633.20036595722661</v>
      </c>
    </row>
    <row r="736" spans="1:22" x14ac:dyDescent="0.45">
      <c r="A736" s="11" t="s">
        <v>1110</v>
      </c>
      <c r="B736" s="11">
        <v>1979</v>
      </c>
      <c r="C736" s="11" t="str">
        <f>VLOOKUP(Table10[[#This Row],[Name]], Rooke_Full_Seaosn[[Name]:[Team]], 2, FALSE)</f>
        <v>CHW</v>
      </c>
      <c r="D736" s="11">
        <v>13</v>
      </c>
      <c r="E736" s="11">
        <v>13</v>
      </c>
      <c r="F736" s="12">
        <v>1</v>
      </c>
      <c r="G736" s="5">
        <f>_xlfn.RANK.EQ(VLOOKUP($A736,Rooke_Full_Seaosn[[Name]:[WHIP]], 6, FALSE),Rooke_Full_Seaosn[W],0)</f>
        <v>123</v>
      </c>
      <c r="H736" s="5">
        <f>_xlfn.RANK.EQ(VLOOKUP($A736,Rooke_Full_Seaosn[[Name]:[WHIP]], 7, FALSE),Rooke_Full_Seaosn[L],1)</f>
        <v>1060</v>
      </c>
      <c r="I736" s="11">
        <f>_xlfn.RANK.EQ(VLOOKUP($A736,Rooke_Full_Seaosn[[Name]:[WHIP]], 8, FALSE),Rooke_Full_Seaosn[SV],0)</f>
        <v>225</v>
      </c>
      <c r="J736" s="11">
        <f>_xlfn.RANK.EQ(VLOOKUP($A736,Rooke_Full_Seaosn[[Name]:[WHIP]], 9, FALSE),Rooke_Full_Seaosn[IP],0)</f>
        <v>203</v>
      </c>
      <c r="K736" s="5">
        <f>_xlfn.RANK.EQ(VLOOKUP($A736,Rooke_Full_Seaosn[[Name]:[WHIP]], 10, FALSE),Rooke_Full_Seaosn[SO],0)</f>
        <v>619</v>
      </c>
      <c r="L736" s="5">
        <f>_xlfn.RANK.EQ(VLOOKUP($A736,Rooke_Full_Seaosn[[Name]:[WHIP]], 11, FALSE),Rooke_Full_Seaosn[K/9],0)</f>
        <v>1442</v>
      </c>
      <c r="M736" s="5">
        <f>_xlfn.RANK.EQ(VLOOKUP($A736,Rooke_Full_Seaosn[[Name]:[WHIP]], 12, FALSE),Rooke_Full_Seaosn[BB/9],1)</f>
        <v>1161</v>
      </c>
      <c r="N736" s="11">
        <f>_xlfn.RANK.EQ(VLOOKUP($A736,Rooke_Full_Seaosn[[Name]:[WHIP]], 13, FALSE),Rooke_Full_Seaosn[HR/9],1)</f>
        <v>819</v>
      </c>
      <c r="O736" s="5">
        <f>_xlfn.RANK.EQ(VLOOKUP($A736,Rooke_Full_Seaosn[[Name]:[WHIP]], 14, FALSE),Rooke_Full_Seaosn[AVG],1)</f>
        <v>428</v>
      </c>
      <c r="P736" s="11">
        <f>_xlfn.RANK.EQ(VLOOKUP($A736,Rooke_Full_Seaosn[[Name]:[WHIP]], 15, FALSE),Rooke_Full_Seaosn[BABIP],1)</f>
        <v>130</v>
      </c>
      <c r="Q736" s="5">
        <f>_xlfn.RANK.EQ(VLOOKUP($A736,Rooke_Full_Seaosn[[Name]:[WHIP]], 16, FALSE),Rooke_Full_Seaosn[ERA],1)</f>
        <v>469</v>
      </c>
      <c r="R736" s="11">
        <f>_xlfn.RANK.EQ(VLOOKUP($A736,Rooke_Full_Seaosn[[Name]:[WHIP]], 17, FALSE),Rooke_Full_Seaosn[FIP],1)</f>
        <v>1072</v>
      </c>
      <c r="S736" s="5">
        <f>_xlfn.RANK.EQ(VLOOKUP($A736,Rooke_Full_Seaosn[[Name]:[WHIP]], 18,FALSE),Rooke_Full_Seaosn[WAR],0)</f>
        <v>601</v>
      </c>
      <c r="T736" s="5">
        <f>_xlfn.RANK.EQ(VLOOKUP($A736,Rooke_Full_Seaosn[[Name]:[WHIP]], 19, FALSE),Rooke_Full_Seaosn[WAR/162],0)</f>
        <v>898</v>
      </c>
      <c r="U736" s="5">
        <f>_xlfn.RANK.EQ(VLOOKUP($A736,Rooke_Full_Seaosn[[Name]:[WHIP]], 20, FALSE),Rooke_Full_Seaosn[WHIP],1)</f>
        <v>717</v>
      </c>
      <c r="V7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634.01359169812861</v>
      </c>
    </row>
    <row r="737" spans="1:22" x14ac:dyDescent="0.45">
      <c r="A737" s="11" t="s">
        <v>1008</v>
      </c>
      <c r="B737" s="11">
        <v>1988</v>
      </c>
      <c r="C737" s="11" t="str">
        <f>VLOOKUP(Table10[[#This Row],[Name]], Rooke_Full_Seaosn[[Name]:[Team]], 2, FALSE)</f>
        <v>MON</v>
      </c>
      <c r="D737" s="11">
        <v>8</v>
      </c>
      <c r="E737" s="11">
        <v>8</v>
      </c>
      <c r="F737" s="12">
        <v>1</v>
      </c>
      <c r="G737" s="5">
        <f>_xlfn.RANK.EQ(VLOOKUP($A737,Rooke_Full_Seaosn[[Name]:[WHIP]], 6, FALSE),Rooke_Full_Seaosn[W],0)</f>
        <v>1054</v>
      </c>
      <c r="H737" s="5">
        <f>_xlfn.RANK.EQ(VLOOKUP($A737,Rooke_Full_Seaosn[[Name]:[WHIP]], 7, FALSE),Rooke_Full_Seaosn[L],1)</f>
        <v>1060</v>
      </c>
      <c r="I737" s="11">
        <f>_xlfn.RANK.EQ(VLOOKUP($A737,Rooke_Full_Seaosn[[Name]:[WHIP]], 8, FALSE),Rooke_Full_Seaosn[SV],0)</f>
        <v>225</v>
      </c>
      <c r="J737" s="11">
        <f>_xlfn.RANK.EQ(VLOOKUP($A737,Rooke_Full_Seaosn[[Name]:[WHIP]], 9, FALSE),Rooke_Full_Seaosn[IP],0)</f>
        <v>885</v>
      </c>
      <c r="K737" s="5">
        <f>_xlfn.RANK.EQ(VLOOKUP($A737,Rooke_Full_Seaosn[[Name]:[WHIP]], 10, FALSE),Rooke_Full_Seaosn[SO],0)</f>
        <v>855</v>
      </c>
      <c r="L737" s="5">
        <f>_xlfn.RANK.EQ(VLOOKUP($A737,Rooke_Full_Seaosn[[Name]:[WHIP]], 11, FALSE),Rooke_Full_Seaosn[K/9],0)</f>
        <v>873</v>
      </c>
      <c r="M737" s="5">
        <f>_xlfn.RANK.EQ(VLOOKUP($A737,Rooke_Full_Seaosn[[Name]:[WHIP]], 12, FALSE),Rooke_Full_Seaosn[BB/9],1)</f>
        <v>626</v>
      </c>
      <c r="N737" s="11">
        <f>_xlfn.RANK.EQ(VLOOKUP($A737,Rooke_Full_Seaosn[[Name]:[WHIP]], 13, FALSE),Rooke_Full_Seaosn[HR/9],1)</f>
        <v>110</v>
      </c>
      <c r="O737" s="5">
        <f>_xlfn.RANK.EQ(VLOOKUP($A737,Rooke_Full_Seaosn[[Name]:[WHIP]], 14, FALSE),Rooke_Full_Seaosn[AVG],1)</f>
        <v>942</v>
      </c>
      <c r="P737" s="11">
        <f>_xlfn.RANK.EQ(VLOOKUP($A737,Rooke_Full_Seaosn[[Name]:[WHIP]], 15, FALSE),Rooke_Full_Seaosn[BABIP],1)</f>
        <v>1227</v>
      </c>
      <c r="Q737" s="5">
        <f>_xlfn.RANK.EQ(VLOOKUP($A737,Rooke_Full_Seaosn[[Name]:[WHIP]], 16, FALSE),Rooke_Full_Seaosn[ERA],1)</f>
        <v>340</v>
      </c>
      <c r="R737" s="11">
        <f>_xlfn.RANK.EQ(VLOOKUP($A737,Rooke_Full_Seaosn[[Name]:[WHIP]], 17, FALSE),Rooke_Full_Seaosn[FIP],1)</f>
        <v>72</v>
      </c>
      <c r="S737" s="5">
        <f>_xlfn.RANK.EQ(VLOOKUP($A737,Rooke_Full_Seaosn[[Name]:[WHIP]], 18,FALSE),Rooke_Full_Seaosn[WAR],0)</f>
        <v>441</v>
      </c>
      <c r="T737" s="5">
        <f>_xlfn.RANK.EQ(VLOOKUP($A737,Rooke_Full_Seaosn[[Name]:[WHIP]], 19, FALSE),Rooke_Full_Seaosn[WAR/162],0)</f>
        <v>200</v>
      </c>
      <c r="U737" s="5">
        <f>_xlfn.RANK.EQ(VLOOKUP($A737,Rooke_Full_Seaosn[[Name]:[WHIP]], 20, FALSE),Rooke_Full_Seaosn[WHIP],1)</f>
        <v>712</v>
      </c>
      <c r="V7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634.04189694782804</v>
      </c>
    </row>
    <row r="738" spans="1:22" x14ac:dyDescent="0.45">
      <c r="A738" s="11" t="s">
        <v>1562</v>
      </c>
      <c r="B738" s="11">
        <v>1984</v>
      </c>
      <c r="C738" s="11" t="str">
        <f>VLOOKUP(Table10[[#This Row],[Name]], Rooke_Full_Seaosn[[Name]:[Team]], 2, FALSE)</f>
        <v>SFG</v>
      </c>
      <c r="D738" s="11">
        <v>29</v>
      </c>
      <c r="E738" s="11">
        <v>15</v>
      </c>
      <c r="F738" s="12">
        <v>0.51724137931034486</v>
      </c>
      <c r="G738" s="5">
        <f>_xlfn.RANK.EQ(VLOOKUP($A738,Rooke_Full_Seaosn[[Name]:[WHIP]], 6, FALSE),Rooke_Full_Seaosn[W],0)</f>
        <v>610</v>
      </c>
      <c r="H738" s="5">
        <f>_xlfn.RANK.EQ(VLOOKUP($A738,Rooke_Full_Seaosn[[Name]:[WHIP]], 7, FALSE),Rooke_Full_Seaosn[L],1)</f>
        <v>1644</v>
      </c>
      <c r="I738" s="11">
        <f>_xlfn.RANK.EQ(VLOOKUP($A738,Rooke_Full_Seaosn[[Name]:[WHIP]], 8, FALSE),Rooke_Full_Seaosn[SV],0)</f>
        <v>225</v>
      </c>
      <c r="J738" s="11">
        <f>_xlfn.RANK.EQ(VLOOKUP($A738,Rooke_Full_Seaosn[[Name]:[WHIP]], 9, FALSE),Rooke_Full_Seaosn[IP],0)</f>
        <v>332</v>
      </c>
      <c r="K738" s="5">
        <f>_xlfn.RANK.EQ(VLOOKUP($A738,Rooke_Full_Seaosn[[Name]:[WHIP]], 10, FALSE),Rooke_Full_Seaosn[SO],0)</f>
        <v>313</v>
      </c>
      <c r="L738" s="5">
        <f>_xlfn.RANK.EQ(VLOOKUP($A738,Rooke_Full_Seaosn[[Name]:[WHIP]], 11, FALSE),Rooke_Full_Seaosn[K/9],0)</f>
        <v>844</v>
      </c>
      <c r="M738" s="5">
        <f>_xlfn.RANK.EQ(VLOOKUP($A738,Rooke_Full_Seaosn[[Name]:[WHIP]], 12, FALSE),Rooke_Full_Seaosn[BB/9],1)</f>
        <v>420</v>
      </c>
      <c r="N738" s="11">
        <f>_xlfn.RANK.EQ(VLOOKUP($A738,Rooke_Full_Seaosn[[Name]:[WHIP]], 13, FALSE),Rooke_Full_Seaosn[HR/9],1)</f>
        <v>538</v>
      </c>
      <c r="O738" s="5">
        <f>_xlfn.RANK.EQ(VLOOKUP($A738,Rooke_Full_Seaosn[[Name]:[WHIP]], 14, FALSE),Rooke_Full_Seaosn[AVG],1)</f>
        <v>1309</v>
      </c>
      <c r="P738" s="11">
        <f>_xlfn.RANK.EQ(VLOOKUP($A738,Rooke_Full_Seaosn[[Name]:[WHIP]], 15, FALSE),Rooke_Full_Seaosn[BABIP],1)</f>
        <v>1415</v>
      </c>
      <c r="Q738" s="5">
        <f>_xlfn.RANK.EQ(VLOOKUP($A738,Rooke_Full_Seaosn[[Name]:[WHIP]], 16, FALSE),Rooke_Full_Seaosn[ERA],1)</f>
        <v>1032</v>
      </c>
      <c r="R738" s="11">
        <f>_xlfn.RANK.EQ(VLOOKUP($A738,Rooke_Full_Seaosn[[Name]:[WHIP]], 17, FALSE),Rooke_Full_Seaosn[FIP],1)</f>
        <v>275</v>
      </c>
      <c r="S738" s="5">
        <f>_xlfn.RANK.EQ(VLOOKUP($A738,Rooke_Full_Seaosn[[Name]:[WHIP]], 18,FALSE),Rooke_Full_Seaosn[WAR],0)</f>
        <v>334</v>
      </c>
      <c r="T738" s="5">
        <f>_xlfn.RANK.EQ(VLOOKUP($A738,Rooke_Full_Seaosn[[Name]:[WHIP]], 19, FALSE),Rooke_Full_Seaosn[WAR/162],0)</f>
        <v>730</v>
      </c>
      <c r="U738" s="5">
        <f>_xlfn.RANK.EQ(VLOOKUP($A738,Rooke_Full_Seaosn[[Name]:[WHIP]], 20, FALSE),Rooke_Full_Seaosn[WHIP],1)</f>
        <v>947</v>
      </c>
      <c r="V7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714.56318515370424</v>
      </c>
    </row>
    <row r="739" spans="1:22" x14ac:dyDescent="0.45">
      <c r="A739" s="11" t="s">
        <v>1562</v>
      </c>
      <c r="B739" s="11">
        <v>1987</v>
      </c>
      <c r="C739" s="11" t="str">
        <f>VLOOKUP(Table10[[#This Row],[Name]], Rooke_Full_Seaosn[[Name]:[Team]], 2, FALSE)</f>
        <v>SFG</v>
      </c>
      <c r="D739" s="11">
        <v>29</v>
      </c>
      <c r="E739" s="11">
        <v>21</v>
      </c>
      <c r="F739" s="12">
        <v>0.72413793103448276</v>
      </c>
      <c r="G739" s="5">
        <f>_xlfn.RANK.EQ(VLOOKUP($A739,Rooke_Full_Seaosn[[Name]:[WHIP]], 6, FALSE),Rooke_Full_Seaosn[W],0)</f>
        <v>610</v>
      </c>
      <c r="H739" s="5">
        <f>_xlfn.RANK.EQ(VLOOKUP($A739,Rooke_Full_Seaosn[[Name]:[WHIP]], 7, FALSE),Rooke_Full_Seaosn[L],1)</f>
        <v>1644</v>
      </c>
      <c r="I739" s="11">
        <f>_xlfn.RANK.EQ(VLOOKUP($A739,Rooke_Full_Seaosn[[Name]:[WHIP]], 8, FALSE),Rooke_Full_Seaosn[SV],0)</f>
        <v>225</v>
      </c>
      <c r="J739" s="11">
        <f>_xlfn.RANK.EQ(VLOOKUP($A739,Rooke_Full_Seaosn[[Name]:[WHIP]], 9, FALSE),Rooke_Full_Seaosn[IP],0)</f>
        <v>332</v>
      </c>
      <c r="K739" s="5">
        <f>_xlfn.RANK.EQ(VLOOKUP($A739,Rooke_Full_Seaosn[[Name]:[WHIP]], 10, FALSE),Rooke_Full_Seaosn[SO],0)</f>
        <v>313</v>
      </c>
      <c r="L739" s="5">
        <f>_xlfn.RANK.EQ(VLOOKUP($A739,Rooke_Full_Seaosn[[Name]:[WHIP]], 11, FALSE),Rooke_Full_Seaosn[K/9],0)</f>
        <v>844</v>
      </c>
      <c r="M739" s="5">
        <f>_xlfn.RANK.EQ(VLOOKUP($A739,Rooke_Full_Seaosn[[Name]:[WHIP]], 12, FALSE),Rooke_Full_Seaosn[BB/9],1)</f>
        <v>420</v>
      </c>
      <c r="N739" s="11">
        <f>_xlfn.RANK.EQ(VLOOKUP($A739,Rooke_Full_Seaosn[[Name]:[WHIP]], 13, FALSE),Rooke_Full_Seaosn[HR/9],1)</f>
        <v>538</v>
      </c>
      <c r="O739" s="5">
        <f>_xlfn.RANK.EQ(VLOOKUP($A739,Rooke_Full_Seaosn[[Name]:[WHIP]], 14, FALSE),Rooke_Full_Seaosn[AVG],1)</f>
        <v>1309</v>
      </c>
      <c r="P739" s="11">
        <f>_xlfn.RANK.EQ(VLOOKUP($A739,Rooke_Full_Seaosn[[Name]:[WHIP]], 15, FALSE),Rooke_Full_Seaosn[BABIP],1)</f>
        <v>1415</v>
      </c>
      <c r="Q739" s="5">
        <f>_xlfn.RANK.EQ(VLOOKUP($A739,Rooke_Full_Seaosn[[Name]:[WHIP]], 16, FALSE),Rooke_Full_Seaosn[ERA],1)</f>
        <v>1032</v>
      </c>
      <c r="R739" s="11">
        <f>_xlfn.RANK.EQ(VLOOKUP($A739,Rooke_Full_Seaosn[[Name]:[WHIP]], 17, FALSE),Rooke_Full_Seaosn[FIP],1)</f>
        <v>275</v>
      </c>
      <c r="S739" s="5">
        <f>_xlfn.RANK.EQ(VLOOKUP($A739,Rooke_Full_Seaosn[[Name]:[WHIP]], 18,FALSE),Rooke_Full_Seaosn[WAR],0)</f>
        <v>334</v>
      </c>
      <c r="T739" s="5">
        <f>_xlfn.RANK.EQ(VLOOKUP($A739,Rooke_Full_Seaosn[[Name]:[WHIP]], 19, FALSE),Rooke_Full_Seaosn[WAR/162],0)</f>
        <v>730</v>
      </c>
      <c r="U739" s="5">
        <f>_xlfn.RANK.EQ(VLOOKUP($A739,Rooke_Full_Seaosn[[Name]:[WHIP]], 20, FALSE),Rooke_Full_Seaosn[WHIP],1)</f>
        <v>947</v>
      </c>
      <c r="V7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714.56318515370424</v>
      </c>
    </row>
    <row r="740" spans="1:22" x14ac:dyDescent="0.45">
      <c r="A740" s="11" t="s">
        <v>938</v>
      </c>
      <c r="B740" s="11">
        <v>1945</v>
      </c>
      <c r="C740" s="11" t="str">
        <f>VLOOKUP(Table10[[#This Row],[Name]], Rooke_Full_Seaosn[[Name]:[Team]], 2, FALSE)</f>
        <v>BOS</v>
      </c>
      <c r="D740" s="11">
        <v>14</v>
      </c>
      <c r="E740" s="11">
        <v>14</v>
      </c>
      <c r="F740" s="12">
        <v>1</v>
      </c>
      <c r="G740" s="5">
        <f>_xlfn.RANK.EQ(VLOOKUP($A740,Rooke_Full_Seaosn[[Name]:[WHIP]], 6, FALSE),Rooke_Full_Seaosn[W],0)</f>
        <v>1054</v>
      </c>
      <c r="H740" s="5">
        <f>_xlfn.RANK.EQ(VLOOKUP($A740,Rooke_Full_Seaosn[[Name]:[WHIP]], 7, FALSE),Rooke_Full_Seaosn[L],1)</f>
        <v>298</v>
      </c>
      <c r="I740" s="11">
        <f>_xlfn.RANK.EQ(VLOOKUP($A740,Rooke_Full_Seaosn[[Name]:[WHIP]], 8, FALSE),Rooke_Full_Seaosn[SV],0)</f>
        <v>225</v>
      </c>
      <c r="J740" s="11">
        <f>_xlfn.RANK.EQ(VLOOKUP($A740,Rooke_Full_Seaosn[[Name]:[WHIP]], 9, FALSE),Rooke_Full_Seaosn[IP],0)</f>
        <v>1084</v>
      </c>
      <c r="K740" s="5">
        <f>_xlfn.RANK.EQ(VLOOKUP($A740,Rooke_Full_Seaosn[[Name]:[WHIP]], 10, FALSE),Rooke_Full_Seaosn[SO],0)</f>
        <v>1645</v>
      </c>
      <c r="L740" s="5">
        <f>_xlfn.RANK.EQ(VLOOKUP($A740,Rooke_Full_Seaosn[[Name]:[WHIP]], 11, FALSE),Rooke_Full_Seaosn[K/9],0)</f>
        <v>1652</v>
      </c>
      <c r="M740" s="5">
        <f>_xlfn.RANK.EQ(VLOOKUP($A740,Rooke_Full_Seaosn[[Name]:[WHIP]], 12, FALSE),Rooke_Full_Seaosn[BB/9],1)</f>
        <v>134</v>
      </c>
      <c r="N740" s="11">
        <f>_xlfn.RANK.EQ(VLOOKUP($A740,Rooke_Full_Seaosn[[Name]:[WHIP]], 13, FALSE),Rooke_Full_Seaosn[HR/9],1)</f>
        <v>559</v>
      </c>
      <c r="O740" s="5">
        <f>_xlfn.RANK.EQ(VLOOKUP($A740,Rooke_Full_Seaosn[[Name]:[WHIP]], 14, FALSE),Rooke_Full_Seaosn[AVG],1)</f>
        <v>1014</v>
      </c>
      <c r="P740" s="11">
        <f>_xlfn.RANK.EQ(VLOOKUP($A740,Rooke_Full_Seaosn[[Name]:[WHIP]], 15, FALSE),Rooke_Full_Seaosn[BABIP],1)</f>
        <v>488</v>
      </c>
      <c r="Q740" s="5">
        <f>_xlfn.RANK.EQ(VLOOKUP($A740,Rooke_Full_Seaosn[[Name]:[WHIP]], 16, FALSE),Rooke_Full_Seaosn[ERA],1)</f>
        <v>244</v>
      </c>
      <c r="R740" s="11">
        <f>_xlfn.RANK.EQ(VLOOKUP($A740,Rooke_Full_Seaosn[[Name]:[WHIP]], 17, FALSE),Rooke_Full_Seaosn[FIP],1)</f>
        <v>544</v>
      </c>
      <c r="S740" s="5">
        <f>_xlfn.RANK.EQ(VLOOKUP($A740,Rooke_Full_Seaosn[[Name]:[WHIP]], 18,FALSE),Rooke_Full_Seaosn[WAR],0)</f>
        <v>1056</v>
      </c>
      <c r="T740" s="5">
        <f>_xlfn.RANK.EQ(VLOOKUP($A740,Rooke_Full_Seaosn[[Name]:[WHIP]], 19, FALSE),Rooke_Full_Seaosn[WAR/162],0)</f>
        <v>754</v>
      </c>
      <c r="U740" s="5">
        <f>_xlfn.RANK.EQ(VLOOKUP($A740,Rooke_Full_Seaosn[[Name]:[WHIP]], 20, FALSE),Rooke_Full_Seaosn[WHIP],1)</f>
        <v>477</v>
      </c>
      <c r="V7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635.52392442929329</v>
      </c>
    </row>
    <row r="741" spans="1:22" x14ac:dyDescent="0.45">
      <c r="A741" s="11" t="s">
        <v>1347</v>
      </c>
      <c r="B741" s="11">
        <v>1958</v>
      </c>
      <c r="C741" s="11" t="str">
        <f>VLOOKUP(Table10[[#This Row],[Name]], Rooke_Full_Seaosn[[Name]:[Team]], 2, FALSE)</f>
        <v>LAD</v>
      </c>
      <c r="D741" s="11">
        <v>16</v>
      </c>
      <c r="E741" s="11">
        <v>12</v>
      </c>
      <c r="F741" s="12">
        <v>0.75</v>
      </c>
      <c r="G741" s="5">
        <f>_xlfn.RANK.EQ(VLOOKUP($A741,Rooke_Full_Seaosn[[Name]:[WHIP]], 6, FALSE),Rooke_Full_Seaosn[W],0)</f>
        <v>401</v>
      </c>
      <c r="H741" s="5">
        <f>_xlfn.RANK.EQ(VLOOKUP($A741,Rooke_Full_Seaosn[[Name]:[WHIP]], 7, FALSE),Rooke_Full_Seaosn[L],1)</f>
        <v>885</v>
      </c>
      <c r="I741" s="11">
        <f>_xlfn.RANK.EQ(VLOOKUP($A741,Rooke_Full_Seaosn[[Name]:[WHIP]], 8, FALSE),Rooke_Full_Seaosn[SV],0)</f>
        <v>225</v>
      </c>
      <c r="J741" s="11">
        <f>_xlfn.RANK.EQ(VLOOKUP($A741,Rooke_Full_Seaosn[[Name]:[WHIP]], 9, FALSE),Rooke_Full_Seaosn[IP],0)</f>
        <v>689</v>
      </c>
      <c r="K741" s="5">
        <f>_xlfn.RANK.EQ(VLOOKUP($A741,Rooke_Full_Seaosn[[Name]:[WHIP]], 10, FALSE),Rooke_Full_Seaosn[SO],0)</f>
        <v>516</v>
      </c>
      <c r="L741" s="5">
        <f>_xlfn.RANK.EQ(VLOOKUP($A741,Rooke_Full_Seaosn[[Name]:[WHIP]], 11, FALSE),Rooke_Full_Seaosn[K/9],0)</f>
        <v>632</v>
      </c>
      <c r="M741" s="5">
        <f>_xlfn.RANK.EQ(VLOOKUP($A741,Rooke_Full_Seaosn[[Name]:[WHIP]], 12, FALSE),Rooke_Full_Seaosn[BB/9],1)</f>
        <v>1506</v>
      </c>
      <c r="N741" s="11">
        <f>_xlfn.RANK.EQ(VLOOKUP($A741,Rooke_Full_Seaosn[[Name]:[WHIP]], 13, FALSE),Rooke_Full_Seaosn[HR/9],1)</f>
        <v>689</v>
      </c>
      <c r="O741" s="5">
        <f>_xlfn.RANK.EQ(VLOOKUP($A741,Rooke_Full_Seaosn[[Name]:[WHIP]], 14, FALSE),Rooke_Full_Seaosn[AVG],1)</f>
        <v>202</v>
      </c>
      <c r="P741" s="11">
        <f>_xlfn.RANK.EQ(VLOOKUP($A741,Rooke_Full_Seaosn[[Name]:[WHIP]], 15, FALSE),Rooke_Full_Seaosn[BABIP],1)</f>
        <v>213</v>
      </c>
      <c r="Q741" s="5">
        <f>_xlfn.RANK.EQ(VLOOKUP($A741,Rooke_Full_Seaosn[[Name]:[WHIP]], 16, FALSE),Rooke_Full_Seaosn[ERA],1)</f>
        <v>766</v>
      </c>
      <c r="R741" s="11">
        <f>_xlfn.RANK.EQ(VLOOKUP($A741,Rooke_Full_Seaosn[[Name]:[WHIP]], 17, FALSE),Rooke_Full_Seaosn[FIP],1)</f>
        <v>687</v>
      </c>
      <c r="S741" s="5">
        <f>_xlfn.RANK.EQ(VLOOKUP($A741,Rooke_Full_Seaosn[[Name]:[WHIP]], 18,FALSE),Rooke_Full_Seaosn[WAR],0)</f>
        <v>589</v>
      </c>
      <c r="T741" s="5">
        <f>_xlfn.RANK.EQ(VLOOKUP($A741,Rooke_Full_Seaosn[[Name]:[WHIP]], 19, FALSE),Rooke_Full_Seaosn[WAR/162],0)</f>
        <v>853</v>
      </c>
      <c r="U741" s="5">
        <f>_xlfn.RANK.EQ(VLOOKUP($A741,Rooke_Full_Seaosn[[Name]:[WHIP]], 20, FALSE),Rooke_Full_Seaosn[WHIP],1)</f>
        <v>813</v>
      </c>
      <c r="V7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637.09095686999353</v>
      </c>
    </row>
    <row r="742" spans="1:22" x14ac:dyDescent="0.45">
      <c r="A742" s="11" t="s">
        <v>1322</v>
      </c>
      <c r="B742" s="11">
        <v>2015</v>
      </c>
      <c r="C742" s="11" t="str">
        <f>VLOOKUP(Table10[[#This Row],[Name]], Rooke_Full_Seaosn[[Name]:[Team]], 2, FALSE)</f>
        <v>BOS</v>
      </c>
      <c r="D742" s="11">
        <v>10</v>
      </c>
      <c r="E742" s="11">
        <v>10</v>
      </c>
      <c r="F742" s="12">
        <v>1</v>
      </c>
      <c r="G742" s="5">
        <f>_xlfn.RANK.EQ(VLOOKUP($A742,Rooke_Full_Seaosn[[Name]:[WHIP]], 6, FALSE),Rooke_Full_Seaosn[W],0)</f>
        <v>1282</v>
      </c>
      <c r="H742" s="5">
        <f>_xlfn.RANK.EQ(VLOOKUP($A742,Rooke_Full_Seaosn[[Name]:[WHIP]], 7, FALSE),Rooke_Full_Seaosn[L],1)</f>
        <v>298</v>
      </c>
      <c r="I742" s="11">
        <f>_xlfn.RANK.EQ(VLOOKUP($A742,Rooke_Full_Seaosn[[Name]:[WHIP]], 8, FALSE),Rooke_Full_Seaosn[SV],0)</f>
        <v>225</v>
      </c>
      <c r="J742" s="11">
        <f>_xlfn.RANK.EQ(VLOOKUP($A742,Rooke_Full_Seaosn[[Name]:[WHIP]], 9, FALSE),Rooke_Full_Seaosn[IP],0)</f>
        <v>1558</v>
      </c>
      <c r="K742" s="5">
        <f>_xlfn.RANK.EQ(VLOOKUP($A742,Rooke_Full_Seaosn[[Name]:[WHIP]], 10, FALSE),Rooke_Full_Seaosn[SO],0)</f>
        <v>1255</v>
      </c>
      <c r="L742" s="5">
        <f>_xlfn.RANK.EQ(VLOOKUP($A742,Rooke_Full_Seaosn[[Name]:[WHIP]], 11, FALSE),Rooke_Full_Seaosn[K/9],0)</f>
        <v>424</v>
      </c>
      <c r="M742" s="5">
        <f>_xlfn.RANK.EQ(VLOOKUP($A742,Rooke_Full_Seaosn[[Name]:[WHIP]], 12, FALSE),Rooke_Full_Seaosn[BB/9],1)</f>
        <v>559</v>
      </c>
      <c r="N742" s="11">
        <f>_xlfn.RANK.EQ(VLOOKUP($A742,Rooke_Full_Seaosn[[Name]:[WHIP]], 13, FALSE),Rooke_Full_Seaosn[HR/9],1)</f>
        <v>1506</v>
      </c>
      <c r="O742" s="5">
        <f>_xlfn.RANK.EQ(VLOOKUP($A742,Rooke_Full_Seaosn[[Name]:[WHIP]], 14, FALSE),Rooke_Full_Seaosn[AVG],1)</f>
        <v>245</v>
      </c>
      <c r="P742" s="11">
        <f>_xlfn.RANK.EQ(VLOOKUP($A742,Rooke_Full_Seaosn[[Name]:[WHIP]], 15, FALSE),Rooke_Full_Seaosn[BABIP],1)</f>
        <v>112</v>
      </c>
      <c r="Q742" s="5">
        <f>_xlfn.RANK.EQ(VLOOKUP($A742,Rooke_Full_Seaosn[[Name]:[WHIP]], 16, FALSE),Rooke_Full_Seaosn[ERA],1)</f>
        <v>734</v>
      </c>
      <c r="R742" s="11">
        <f>_xlfn.RANK.EQ(VLOOKUP($A742,Rooke_Full_Seaosn[[Name]:[WHIP]], 17, FALSE),Rooke_Full_Seaosn[FIP],1)</f>
        <v>1296</v>
      </c>
      <c r="S742" s="5">
        <f>_xlfn.RANK.EQ(VLOOKUP($A742,Rooke_Full_Seaosn[[Name]:[WHIP]], 18,FALSE),Rooke_Full_Seaosn[WAR],0)</f>
        <v>1476</v>
      </c>
      <c r="T742" s="5">
        <f>_xlfn.RANK.EQ(VLOOKUP($A742,Rooke_Full_Seaosn[[Name]:[WHIP]], 19, FALSE),Rooke_Full_Seaosn[WAR/162],0)</f>
        <v>1426</v>
      </c>
      <c r="U742" s="5">
        <f>_xlfn.RANK.EQ(VLOOKUP($A742,Rooke_Full_Seaosn[[Name]:[WHIP]], 20, FALSE),Rooke_Full_Seaosn[WHIP],1)</f>
        <v>257</v>
      </c>
      <c r="V7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637.31286154006796</v>
      </c>
    </row>
    <row r="743" spans="1:22" x14ac:dyDescent="0.45">
      <c r="A743" s="11" t="s">
        <v>479</v>
      </c>
      <c r="B743" s="11">
        <v>2021</v>
      </c>
      <c r="C743" s="11" t="str">
        <f>VLOOKUP(Table10[[#This Row],[Name]], Rooke_Full_Seaosn[[Name]:[Team]], 2, FALSE)</f>
        <v>CLE</v>
      </c>
      <c r="D743" s="11">
        <v>11</v>
      </c>
      <c r="E743" s="11">
        <v>11</v>
      </c>
      <c r="F743" s="12">
        <v>1</v>
      </c>
      <c r="G743" s="5">
        <f>_xlfn.RANK.EQ(VLOOKUP($A743,Rooke_Full_Seaosn[[Name]:[WHIP]], 6, FALSE),Rooke_Full_Seaosn[W],0)</f>
        <v>889</v>
      </c>
      <c r="H743" s="5">
        <f>_xlfn.RANK.EQ(VLOOKUP($A743,Rooke_Full_Seaosn[[Name]:[WHIP]], 7, FALSE),Rooke_Full_Seaosn[L],1)</f>
        <v>885</v>
      </c>
      <c r="I743" s="11">
        <f>_xlfn.RANK.EQ(VLOOKUP($A743,Rooke_Full_Seaosn[[Name]:[WHIP]], 8, FALSE),Rooke_Full_Seaosn[SV],0)</f>
        <v>225</v>
      </c>
      <c r="J743" s="11">
        <f>_xlfn.RANK.EQ(VLOOKUP($A743,Rooke_Full_Seaosn[[Name]:[WHIP]], 9, FALSE),Rooke_Full_Seaosn[IP],0)</f>
        <v>980</v>
      </c>
      <c r="K743" s="5">
        <f>_xlfn.RANK.EQ(VLOOKUP($A743,Rooke_Full_Seaosn[[Name]:[WHIP]], 10, FALSE),Rooke_Full_Seaosn[SO],0)</f>
        <v>505</v>
      </c>
      <c r="L743" s="5">
        <f>_xlfn.RANK.EQ(VLOOKUP($A743,Rooke_Full_Seaosn[[Name]:[WHIP]], 11, FALSE),Rooke_Full_Seaosn[K/9],0)</f>
        <v>198</v>
      </c>
      <c r="M743" s="5">
        <f>_xlfn.RANK.EQ(VLOOKUP($A743,Rooke_Full_Seaosn[[Name]:[WHIP]], 12, FALSE),Rooke_Full_Seaosn[BB/9],1)</f>
        <v>183</v>
      </c>
      <c r="N743" s="11">
        <f>_xlfn.RANK.EQ(VLOOKUP($A743,Rooke_Full_Seaosn[[Name]:[WHIP]], 13, FALSE),Rooke_Full_Seaosn[HR/9],1)</f>
        <v>1642</v>
      </c>
      <c r="O743" s="5">
        <f>_xlfn.RANK.EQ(VLOOKUP($A743,Rooke_Full_Seaosn[[Name]:[WHIP]], 14, FALSE),Rooke_Full_Seaosn[AVG],1)</f>
        <v>768</v>
      </c>
      <c r="P743" s="11">
        <f>_xlfn.RANK.EQ(VLOOKUP($A743,Rooke_Full_Seaosn[[Name]:[WHIP]], 15, FALSE),Rooke_Full_Seaosn[BABIP],1)</f>
        <v>708</v>
      </c>
      <c r="Q743" s="5">
        <f>_xlfn.RANK.EQ(VLOOKUP($A743,Rooke_Full_Seaosn[[Name]:[WHIP]], 16, FALSE),Rooke_Full_Seaosn[ERA],1)</f>
        <v>1403</v>
      </c>
      <c r="R743" s="11">
        <f>_xlfn.RANK.EQ(VLOOKUP($A743,Rooke_Full_Seaosn[[Name]:[WHIP]], 17, FALSE),Rooke_Full_Seaosn[FIP],1)</f>
        <v>1437</v>
      </c>
      <c r="S743" s="5">
        <f>_xlfn.RANK.EQ(VLOOKUP($A743,Rooke_Full_Seaosn[[Name]:[WHIP]], 18,FALSE),Rooke_Full_Seaosn[WAR],0)</f>
        <v>1329</v>
      </c>
      <c r="T743" s="5">
        <f>_xlfn.RANK.EQ(VLOOKUP($A743,Rooke_Full_Seaosn[[Name]:[WHIP]], 19, FALSE),Rooke_Full_Seaosn[WAR/162],0)</f>
        <v>1360</v>
      </c>
      <c r="U743" s="5">
        <f>_xlfn.RANK.EQ(VLOOKUP($A743,Rooke_Full_Seaosn[[Name]:[WHIP]], 20, FALSE),Rooke_Full_Seaosn[WHIP],1)</f>
        <v>396</v>
      </c>
      <c r="V7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637.59230297248155</v>
      </c>
    </row>
    <row r="744" spans="1:22" x14ac:dyDescent="0.45">
      <c r="A744" s="11" t="s">
        <v>614</v>
      </c>
      <c r="B744" s="11">
        <v>1984</v>
      </c>
      <c r="C744" s="11" t="str">
        <f>VLOOKUP(Table10[[#This Row],[Name]], Rooke_Full_Seaosn[[Name]:[Team]], 2, FALSE)</f>
        <v>STL</v>
      </c>
      <c r="D744" s="11">
        <v>15</v>
      </c>
      <c r="E744" s="11">
        <v>10</v>
      </c>
      <c r="F744" s="12">
        <v>0.66666666666666663</v>
      </c>
      <c r="G744" s="5">
        <f>_xlfn.RANK.EQ(VLOOKUP($A744,Rooke_Full_Seaosn[[Name]:[WHIP]], 6, FALSE),Rooke_Full_Seaosn[W],0)</f>
        <v>735</v>
      </c>
      <c r="H744" s="5">
        <f>_xlfn.RANK.EQ(VLOOKUP($A744,Rooke_Full_Seaosn[[Name]:[WHIP]], 7, FALSE),Rooke_Full_Seaosn[L],1)</f>
        <v>492</v>
      </c>
      <c r="I744" s="11">
        <f>_xlfn.RANK.EQ(VLOOKUP($A744,Rooke_Full_Seaosn[[Name]:[WHIP]], 8, FALSE),Rooke_Full_Seaosn[SV],0)</f>
        <v>225</v>
      </c>
      <c r="J744" s="11">
        <f>_xlfn.RANK.EQ(VLOOKUP($A744,Rooke_Full_Seaosn[[Name]:[WHIP]], 9, FALSE),Rooke_Full_Seaosn[IP],0)</f>
        <v>805</v>
      </c>
      <c r="K744" s="5">
        <f>_xlfn.RANK.EQ(VLOOKUP($A744,Rooke_Full_Seaosn[[Name]:[WHIP]], 10, FALSE),Rooke_Full_Seaosn[SO],0)</f>
        <v>689</v>
      </c>
      <c r="L744" s="5">
        <f>_xlfn.RANK.EQ(VLOOKUP($A744,Rooke_Full_Seaosn[[Name]:[WHIP]], 11, FALSE),Rooke_Full_Seaosn[K/9],0)</f>
        <v>712</v>
      </c>
      <c r="M744" s="5">
        <f>_xlfn.RANK.EQ(VLOOKUP($A744,Rooke_Full_Seaosn[[Name]:[WHIP]], 12, FALSE),Rooke_Full_Seaosn[BB/9],1)</f>
        <v>1078</v>
      </c>
      <c r="N744" s="11">
        <f>_xlfn.RANK.EQ(VLOOKUP($A744,Rooke_Full_Seaosn[[Name]:[WHIP]], 13, FALSE),Rooke_Full_Seaosn[HR/9],1)</f>
        <v>491</v>
      </c>
      <c r="O744" s="5">
        <f>_xlfn.RANK.EQ(VLOOKUP($A744,Rooke_Full_Seaosn[[Name]:[WHIP]], 14, FALSE),Rooke_Full_Seaosn[AVG],1)</f>
        <v>524</v>
      </c>
      <c r="P744" s="11">
        <f>_xlfn.RANK.EQ(VLOOKUP($A744,Rooke_Full_Seaosn[[Name]:[WHIP]], 15, FALSE),Rooke_Full_Seaosn[BABIP],1)</f>
        <v>758</v>
      </c>
      <c r="Q744" s="5">
        <f>_xlfn.RANK.EQ(VLOOKUP($A744,Rooke_Full_Seaosn[[Name]:[WHIP]], 16, FALSE),Rooke_Full_Seaosn[ERA],1)</f>
        <v>395</v>
      </c>
      <c r="R744" s="11">
        <f>_xlfn.RANK.EQ(VLOOKUP($A744,Rooke_Full_Seaosn[[Name]:[WHIP]], 17, FALSE),Rooke_Full_Seaosn[FIP],1)</f>
        <v>323</v>
      </c>
      <c r="S744" s="5">
        <f>_xlfn.RANK.EQ(VLOOKUP($A744,Rooke_Full_Seaosn[[Name]:[WHIP]], 18,FALSE),Rooke_Full_Seaosn[WAR],0)</f>
        <v>758</v>
      </c>
      <c r="T744" s="5">
        <f>_xlfn.RANK.EQ(VLOOKUP($A744,Rooke_Full_Seaosn[[Name]:[WHIP]], 19, FALSE),Rooke_Full_Seaosn[WAR/162],0)</f>
        <v>593</v>
      </c>
      <c r="U744" s="5">
        <f>_xlfn.RANK.EQ(VLOOKUP($A744,Rooke_Full_Seaosn[[Name]:[WHIP]], 20, FALSE),Rooke_Full_Seaosn[WHIP],1)</f>
        <v>625</v>
      </c>
      <c r="V7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637.6909766079558</v>
      </c>
    </row>
    <row r="745" spans="1:22" x14ac:dyDescent="0.45">
      <c r="A745" s="11" t="s">
        <v>138</v>
      </c>
      <c r="B745" s="11">
        <v>2022</v>
      </c>
      <c r="C745" s="11" t="str">
        <f>VLOOKUP(Table10[[#This Row],[Name]], Rooke_Full_Seaosn[[Name]:[Team]], 2, FALSE)</f>
        <v>SDP</v>
      </c>
      <c r="D745" s="11">
        <v>14</v>
      </c>
      <c r="E745" s="11">
        <v>10</v>
      </c>
      <c r="F745" s="12">
        <v>0.7142857142857143</v>
      </c>
      <c r="G745" s="5">
        <f>_xlfn.RANK.EQ(VLOOKUP($A745,Rooke_Full_Seaosn[[Name]:[WHIP]], 6, FALSE),Rooke_Full_Seaosn[W],0)</f>
        <v>1054</v>
      </c>
      <c r="H745" s="5">
        <f>_xlfn.RANK.EQ(VLOOKUP($A745,Rooke_Full_Seaosn[[Name]:[WHIP]], 7, FALSE),Rooke_Full_Seaosn[L],1)</f>
        <v>298</v>
      </c>
      <c r="I745" s="11">
        <f>_xlfn.RANK.EQ(VLOOKUP($A745,Rooke_Full_Seaosn[[Name]:[WHIP]], 8, FALSE),Rooke_Full_Seaosn[SV],0)</f>
        <v>225</v>
      </c>
      <c r="J745" s="11">
        <f>_xlfn.RANK.EQ(VLOOKUP($A745,Rooke_Full_Seaosn[[Name]:[WHIP]], 9, FALSE),Rooke_Full_Seaosn[IP],0)</f>
        <v>1335</v>
      </c>
      <c r="K745" s="5">
        <f>_xlfn.RANK.EQ(VLOOKUP($A745,Rooke_Full_Seaosn[[Name]:[WHIP]], 10, FALSE),Rooke_Full_Seaosn[SO],0)</f>
        <v>725</v>
      </c>
      <c r="L745" s="5">
        <f>_xlfn.RANK.EQ(VLOOKUP($A745,Rooke_Full_Seaosn[[Name]:[WHIP]], 11, FALSE),Rooke_Full_Seaosn[K/9],0)</f>
        <v>102</v>
      </c>
      <c r="M745" s="5">
        <f>_xlfn.RANK.EQ(VLOOKUP($A745,Rooke_Full_Seaosn[[Name]:[WHIP]], 12, FALSE),Rooke_Full_Seaosn[BB/9],1)</f>
        <v>1406</v>
      </c>
      <c r="N745" s="11">
        <f>_xlfn.RANK.EQ(VLOOKUP($A745,Rooke_Full_Seaosn[[Name]:[WHIP]], 13, FALSE),Rooke_Full_Seaosn[HR/9],1)</f>
        <v>791</v>
      </c>
      <c r="O745" s="5">
        <f>_xlfn.RANK.EQ(VLOOKUP($A745,Rooke_Full_Seaosn[[Name]:[WHIP]], 14, FALSE),Rooke_Full_Seaosn[AVG],1)</f>
        <v>541</v>
      </c>
      <c r="P745" s="11">
        <f>_xlfn.RANK.EQ(VLOOKUP($A745,Rooke_Full_Seaosn[[Name]:[WHIP]], 15, FALSE),Rooke_Full_Seaosn[BABIP],1)</f>
        <v>1359</v>
      </c>
      <c r="Q745" s="5">
        <f>_xlfn.RANK.EQ(VLOOKUP($A745,Rooke_Full_Seaosn[[Name]:[WHIP]], 16, FALSE),Rooke_Full_Seaosn[ERA],1)</f>
        <v>925</v>
      </c>
      <c r="R745" s="11">
        <f>_xlfn.RANK.EQ(VLOOKUP($A745,Rooke_Full_Seaosn[[Name]:[WHIP]], 17, FALSE),Rooke_Full_Seaosn[FIP],1)</f>
        <v>642</v>
      </c>
      <c r="S745" s="5">
        <f>_xlfn.RANK.EQ(VLOOKUP($A745,Rooke_Full_Seaosn[[Name]:[WHIP]], 18,FALSE),Rooke_Full_Seaosn[WAR],0)</f>
        <v>970</v>
      </c>
      <c r="T745" s="5">
        <f>_xlfn.RANK.EQ(VLOOKUP($A745,Rooke_Full_Seaosn[[Name]:[WHIP]], 19, FALSE),Rooke_Full_Seaosn[WAR/162],0)</f>
        <v>704</v>
      </c>
      <c r="U745" s="5">
        <f>_xlfn.RANK.EQ(VLOOKUP($A745,Rooke_Full_Seaosn[[Name]:[WHIP]], 20, FALSE),Rooke_Full_Seaosn[WHIP],1)</f>
        <v>1001</v>
      </c>
      <c r="V7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637.98399571540813</v>
      </c>
    </row>
    <row r="746" spans="1:22" x14ac:dyDescent="0.45">
      <c r="A746" s="11" t="s">
        <v>1943</v>
      </c>
      <c r="B746" s="11">
        <v>2005</v>
      </c>
      <c r="C746" s="11" t="str">
        <f>VLOOKUP(Table10[[#This Row],[Name]], Rooke_Full_Seaosn[[Name]:[Team]], 2, FALSE)</f>
        <v>COL</v>
      </c>
      <c r="D746" s="11">
        <v>8</v>
      </c>
      <c r="E746" s="11">
        <v>4</v>
      </c>
      <c r="F746" s="12">
        <v>0.5</v>
      </c>
      <c r="G746" s="5">
        <f>_xlfn.RANK.EQ(VLOOKUP($A746,Rooke_Full_Seaosn[[Name]:[WHIP]], 6, FALSE),Rooke_Full_Seaosn[W],0)</f>
        <v>86</v>
      </c>
      <c r="H746" s="5">
        <f>_xlfn.RANK.EQ(VLOOKUP($A746,Rooke_Full_Seaosn[[Name]:[WHIP]], 7, FALSE),Rooke_Full_Seaosn[L],1)</f>
        <v>1512</v>
      </c>
      <c r="I746" s="11">
        <f>_xlfn.RANK.EQ(VLOOKUP($A746,Rooke_Full_Seaosn[[Name]:[WHIP]], 8, FALSE),Rooke_Full_Seaosn[SV],0)</f>
        <v>225</v>
      </c>
      <c r="J746" s="11">
        <f>_xlfn.RANK.EQ(VLOOKUP($A746,Rooke_Full_Seaosn[[Name]:[WHIP]], 9, FALSE),Rooke_Full_Seaosn[IP],0)</f>
        <v>243</v>
      </c>
      <c r="K746" s="5">
        <f>_xlfn.RANK.EQ(VLOOKUP($A746,Rooke_Full_Seaosn[[Name]:[WHIP]], 10, FALSE),Rooke_Full_Seaosn[SO],0)</f>
        <v>162</v>
      </c>
      <c r="L746" s="5">
        <f>_xlfn.RANK.EQ(VLOOKUP($A746,Rooke_Full_Seaosn[[Name]:[WHIP]], 11, FALSE),Rooke_Full_Seaosn[K/9],0)</f>
        <v>568</v>
      </c>
      <c r="M746" s="5">
        <f>_xlfn.RANK.EQ(VLOOKUP($A746,Rooke_Full_Seaosn[[Name]:[WHIP]], 12, FALSE),Rooke_Full_Seaosn[BB/9],1)</f>
        <v>898</v>
      </c>
      <c r="N746" s="11">
        <f>_xlfn.RANK.EQ(VLOOKUP($A746,Rooke_Full_Seaosn[[Name]:[WHIP]], 13, FALSE),Rooke_Full_Seaosn[HR/9],1)</f>
        <v>1315</v>
      </c>
      <c r="O746" s="5">
        <f>_xlfn.RANK.EQ(VLOOKUP($A746,Rooke_Full_Seaosn[[Name]:[WHIP]], 14, FALSE),Rooke_Full_Seaosn[AVG],1)</f>
        <v>1599</v>
      </c>
      <c r="P746" s="11">
        <f>_xlfn.RANK.EQ(VLOOKUP($A746,Rooke_Full_Seaosn[[Name]:[WHIP]], 15, FALSE),Rooke_Full_Seaosn[BABIP],1)</f>
        <v>1617</v>
      </c>
      <c r="Q746" s="5">
        <f>_xlfn.RANK.EQ(VLOOKUP($A746,Rooke_Full_Seaosn[[Name]:[WHIP]], 16, FALSE),Rooke_Full_Seaosn[ERA],1)</f>
        <v>1493</v>
      </c>
      <c r="R746" s="11">
        <f>_xlfn.RANK.EQ(VLOOKUP($A746,Rooke_Full_Seaosn[[Name]:[WHIP]], 17, FALSE),Rooke_Full_Seaosn[FIP],1)</f>
        <v>1209</v>
      </c>
      <c r="S746" s="5">
        <f>_xlfn.RANK.EQ(VLOOKUP($A746,Rooke_Full_Seaosn[[Name]:[WHIP]], 18,FALSE),Rooke_Full_Seaosn[WAR],0)</f>
        <v>377</v>
      </c>
      <c r="T746" s="5">
        <f>_xlfn.RANK.EQ(VLOOKUP($A746,Rooke_Full_Seaosn[[Name]:[WHIP]], 19, FALSE),Rooke_Full_Seaosn[WAR/162],0)</f>
        <v>782</v>
      </c>
      <c r="U746" s="5">
        <f>_xlfn.RANK.EQ(VLOOKUP($A746,Rooke_Full_Seaosn[[Name]:[WHIP]], 20, FALSE),Rooke_Full_Seaosn[WHIP],1)</f>
        <v>1481</v>
      </c>
      <c r="V7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638.14612475629451</v>
      </c>
    </row>
    <row r="747" spans="1:22" x14ac:dyDescent="0.45">
      <c r="A747" s="11" t="s">
        <v>967</v>
      </c>
      <c r="B747" s="11">
        <v>1948</v>
      </c>
      <c r="C747" s="11" t="str">
        <f>VLOOKUP(Table10[[#This Row],[Name]], Rooke_Full_Seaosn[[Name]:[Team]], 2, FALSE)</f>
        <v>PHI</v>
      </c>
      <c r="D747" s="11">
        <v>28</v>
      </c>
      <c r="E747" s="11">
        <v>28</v>
      </c>
      <c r="F747" s="12">
        <v>1</v>
      </c>
      <c r="G747" s="5">
        <f>_xlfn.RANK.EQ(VLOOKUP($A747,Rooke_Full_Seaosn[[Name]:[WHIP]], 6, FALSE),Rooke_Full_Seaosn[W],0)</f>
        <v>610</v>
      </c>
      <c r="H747" s="5">
        <f>_xlfn.RANK.EQ(VLOOKUP($A747,Rooke_Full_Seaosn[[Name]:[WHIP]], 7, FALSE),Rooke_Full_Seaosn[L],1)</f>
        <v>1209</v>
      </c>
      <c r="I747" s="11">
        <f>_xlfn.RANK.EQ(VLOOKUP($A747,Rooke_Full_Seaosn[[Name]:[WHIP]], 8, FALSE),Rooke_Full_Seaosn[SV],0)</f>
        <v>225</v>
      </c>
      <c r="J747" s="11">
        <f>_xlfn.RANK.EQ(VLOOKUP($A747,Rooke_Full_Seaosn[[Name]:[WHIP]], 9, FALSE),Rooke_Full_Seaosn[IP],0)</f>
        <v>470</v>
      </c>
      <c r="K747" s="5">
        <f>_xlfn.RANK.EQ(VLOOKUP($A747,Rooke_Full_Seaosn[[Name]:[WHIP]], 10, FALSE),Rooke_Full_Seaosn[SO],0)</f>
        <v>473</v>
      </c>
      <c r="L747" s="5">
        <f>_xlfn.RANK.EQ(VLOOKUP($A747,Rooke_Full_Seaosn[[Name]:[WHIP]], 11, FALSE),Rooke_Full_Seaosn[K/9],0)</f>
        <v>927</v>
      </c>
      <c r="M747" s="5">
        <f>_xlfn.RANK.EQ(VLOOKUP($A747,Rooke_Full_Seaosn[[Name]:[WHIP]], 12, FALSE),Rooke_Full_Seaosn[BB/9],1)</f>
        <v>1081</v>
      </c>
      <c r="N747" s="11">
        <f>_xlfn.RANK.EQ(VLOOKUP($A747,Rooke_Full_Seaosn[[Name]:[WHIP]], 13, FALSE),Rooke_Full_Seaosn[HR/9],1)</f>
        <v>514</v>
      </c>
      <c r="O747" s="5">
        <f>_xlfn.RANK.EQ(VLOOKUP($A747,Rooke_Full_Seaosn[[Name]:[WHIP]], 14, FALSE),Rooke_Full_Seaosn[AVG],1)</f>
        <v>1223</v>
      </c>
      <c r="P747" s="11">
        <f>_xlfn.RANK.EQ(VLOOKUP($A747,Rooke_Full_Seaosn[[Name]:[WHIP]], 15, FALSE),Rooke_Full_Seaosn[BABIP],1)</f>
        <v>1348</v>
      </c>
      <c r="Q747" s="5">
        <f>_xlfn.RANK.EQ(VLOOKUP($A747,Rooke_Full_Seaosn[[Name]:[WHIP]], 16, FALSE),Rooke_Full_Seaosn[ERA],1)</f>
        <v>281</v>
      </c>
      <c r="R747" s="11">
        <f>_xlfn.RANK.EQ(VLOOKUP($A747,Rooke_Full_Seaosn[[Name]:[WHIP]], 17, FALSE),Rooke_Full_Seaosn[FIP],1)</f>
        <v>497</v>
      </c>
      <c r="S747" s="5">
        <f>_xlfn.RANK.EQ(VLOOKUP($A747,Rooke_Full_Seaosn[[Name]:[WHIP]], 18,FALSE),Rooke_Full_Seaosn[WAR],0)</f>
        <v>357</v>
      </c>
      <c r="T747" s="5">
        <f>_xlfn.RANK.EQ(VLOOKUP($A747,Rooke_Full_Seaosn[[Name]:[WHIP]], 19, FALSE),Rooke_Full_Seaosn[WAR/162],0)</f>
        <v>273</v>
      </c>
      <c r="U747" s="5">
        <f>_xlfn.RANK.EQ(VLOOKUP($A747,Rooke_Full_Seaosn[[Name]:[WHIP]], 20, FALSE),Rooke_Full_Seaosn[WHIP],1)</f>
        <v>960</v>
      </c>
      <c r="V7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638.37483378303307</v>
      </c>
    </row>
    <row r="748" spans="1:22" x14ac:dyDescent="0.45">
      <c r="A748" s="11" t="s">
        <v>1144</v>
      </c>
      <c r="B748" s="11">
        <v>1958</v>
      </c>
      <c r="C748" s="11" t="str">
        <f>VLOOKUP(Table10[[#This Row],[Name]], Rooke_Full_Seaosn[[Name]:[Team]], 2, FALSE)</f>
        <v>PIT</v>
      </c>
      <c r="D748" s="11">
        <v>33</v>
      </c>
      <c r="E748" s="11">
        <v>19</v>
      </c>
      <c r="F748" s="12">
        <v>0.5757575757575758</v>
      </c>
      <c r="G748" s="5">
        <f>_xlfn.RANK.EQ(VLOOKUP($A748,Rooke_Full_Seaosn[[Name]:[WHIP]], 6, FALSE),Rooke_Full_Seaosn[W],0)</f>
        <v>503</v>
      </c>
      <c r="H748" s="5">
        <f>_xlfn.RANK.EQ(VLOOKUP($A748,Rooke_Full_Seaosn[[Name]:[WHIP]], 7, FALSE),Rooke_Full_Seaosn[L],1)</f>
        <v>298</v>
      </c>
      <c r="I748" s="11">
        <f>_xlfn.RANK.EQ(VLOOKUP($A748,Rooke_Full_Seaosn[[Name]:[WHIP]], 8, FALSE),Rooke_Full_Seaosn[SV],0)</f>
        <v>94</v>
      </c>
      <c r="J748" s="11">
        <f>_xlfn.RANK.EQ(VLOOKUP($A748,Rooke_Full_Seaosn[[Name]:[WHIP]], 9, FALSE),Rooke_Full_Seaosn[IP],0)</f>
        <v>556</v>
      </c>
      <c r="K748" s="5">
        <f>_xlfn.RANK.EQ(VLOOKUP($A748,Rooke_Full_Seaosn[[Name]:[WHIP]], 10, FALSE),Rooke_Full_Seaosn[SO],0)</f>
        <v>464</v>
      </c>
      <c r="L748" s="5">
        <f>_xlfn.RANK.EQ(VLOOKUP($A748,Rooke_Full_Seaosn[[Name]:[WHIP]], 11, FALSE),Rooke_Full_Seaosn[K/9],0)</f>
        <v>744</v>
      </c>
      <c r="M748" s="5">
        <f>_xlfn.RANK.EQ(VLOOKUP($A748,Rooke_Full_Seaosn[[Name]:[WHIP]], 12, FALSE),Rooke_Full_Seaosn[BB/9],1)</f>
        <v>1237</v>
      </c>
      <c r="N748" s="11">
        <f>_xlfn.RANK.EQ(VLOOKUP($A748,Rooke_Full_Seaosn[[Name]:[WHIP]], 13, FALSE),Rooke_Full_Seaosn[HR/9],1)</f>
        <v>1261</v>
      </c>
      <c r="O748" s="5">
        <f>_xlfn.RANK.EQ(VLOOKUP($A748,Rooke_Full_Seaosn[[Name]:[WHIP]], 14, FALSE),Rooke_Full_Seaosn[AVG],1)</f>
        <v>331</v>
      </c>
      <c r="P748" s="11">
        <f>_xlfn.RANK.EQ(VLOOKUP($A748,Rooke_Full_Seaosn[[Name]:[WHIP]], 15, FALSE),Rooke_Full_Seaosn[BABIP],1)</f>
        <v>161</v>
      </c>
      <c r="Q748" s="5">
        <f>_xlfn.RANK.EQ(VLOOKUP($A748,Rooke_Full_Seaosn[[Name]:[WHIP]], 16, FALSE),Rooke_Full_Seaosn[ERA],1)</f>
        <v>514</v>
      </c>
      <c r="R748" s="11">
        <f>_xlfn.RANK.EQ(VLOOKUP($A748,Rooke_Full_Seaosn[[Name]:[WHIP]], 17, FALSE),Rooke_Full_Seaosn[FIP],1)</f>
        <v>991</v>
      </c>
      <c r="S748" s="5">
        <f>_xlfn.RANK.EQ(VLOOKUP($A748,Rooke_Full_Seaosn[[Name]:[WHIP]], 18,FALSE),Rooke_Full_Seaosn[WAR],0)</f>
        <v>1179</v>
      </c>
      <c r="T748" s="5">
        <f>_xlfn.RANK.EQ(VLOOKUP($A748,Rooke_Full_Seaosn[[Name]:[WHIP]], 19, FALSE),Rooke_Full_Seaosn[WAR/162],0)</f>
        <v>1381</v>
      </c>
      <c r="U748" s="5">
        <f>_xlfn.RANK.EQ(VLOOKUP($A748,Rooke_Full_Seaosn[[Name]:[WHIP]], 20, FALSE),Rooke_Full_Seaosn[WHIP],1)</f>
        <v>634</v>
      </c>
      <c r="V7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638.38587899824415</v>
      </c>
    </row>
    <row r="749" spans="1:22" x14ac:dyDescent="0.45">
      <c r="A749" s="11" t="s">
        <v>1015</v>
      </c>
      <c r="B749" s="11">
        <v>1944</v>
      </c>
      <c r="C749" s="11" t="str">
        <f>VLOOKUP(Table10[[#This Row],[Name]], Rooke_Full_Seaosn[[Name]:[Team]], 2, FALSE)</f>
        <v>NYY</v>
      </c>
      <c r="D749" s="11">
        <v>28</v>
      </c>
      <c r="E749" s="11">
        <v>20</v>
      </c>
      <c r="F749" s="12">
        <v>0.7142857142857143</v>
      </c>
      <c r="G749" s="5">
        <f>_xlfn.RANK.EQ(VLOOKUP($A749,Rooke_Full_Seaosn[[Name]:[WHIP]], 6, FALSE),Rooke_Full_Seaosn[W],0)</f>
        <v>735</v>
      </c>
      <c r="H749" s="5">
        <f>_xlfn.RANK.EQ(VLOOKUP($A749,Rooke_Full_Seaosn[[Name]:[WHIP]], 7, FALSE),Rooke_Full_Seaosn[L],1)</f>
        <v>147</v>
      </c>
      <c r="I749" s="11">
        <f>_xlfn.RANK.EQ(VLOOKUP($A749,Rooke_Full_Seaosn[[Name]:[WHIP]], 8, FALSE),Rooke_Full_Seaosn[SV],0)</f>
        <v>225</v>
      </c>
      <c r="J749" s="11">
        <f>_xlfn.RANK.EQ(VLOOKUP($A749,Rooke_Full_Seaosn[[Name]:[WHIP]], 9, FALSE),Rooke_Full_Seaosn[IP],0)</f>
        <v>1090</v>
      </c>
      <c r="K749" s="5">
        <f>_xlfn.RANK.EQ(VLOOKUP($A749,Rooke_Full_Seaosn[[Name]:[WHIP]], 10, FALSE),Rooke_Full_Seaosn[SO],0)</f>
        <v>1484</v>
      </c>
      <c r="L749" s="5">
        <f>_xlfn.RANK.EQ(VLOOKUP($A749,Rooke_Full_Seaosn[[Name]:[WHIP]], 11, FALSE),Rooke_Full_Seaosn[K/9],0)</f>
        <v>1467</v>
      </c>
      <c r="M749" s="5">
        <f>_xlfn.RANK.EQ(VLOOKUP($A749,Rooke_Full_Seaosn[[Name]:[WHIP]], 12, FALSE),Rooke_Full_Seaosn[BB/9],1)</f>
        <v>1083</v>
      </c>
      <c r="N749" s="11">
        <f>_xlfn.RANK.EQ(VLOOKUP($A749,Rooke_Full_Seaosn[[Name]:[WHIP]], 13, FALSE),Rooke_Full_Seaosn[HR/9],1)</f>
        <v>709</v>
      </c>
      <c r="O749" s="5">
        <f>_xlfn.RANK.EQ(VLOOKUP($A749,Rooke_Full_Seaosn[[Name]:[WHIP]], 14, FALSE),Rooke_Full_Seaosn[AVG],1)</f>
        <v>172</v>
      </c>
      <c r="P749" s="11">
        <f>_xlfn.RANK.EQ(VLOOKUP($A749,Rooke_Full_Seaosn[[Name]:[WHIP]], 15, FALSE),Rooke_Full_Seaosn[BABIP],1)</f>
        <v>36</v>
      </c>
      <c r="Q749" s="5">
        <f>_xlfn.RANK.EQ(VLOOKUP($A749,Rooke_Full_Seaosn[[Name]:[WHIP]], 16, FALSE),Rooke_Full_Seaosn[ERA],1)</f>
        <v>349</v>
      </c>
      <c r="R749" s="11">
        <f>_xlfn.RANK.EQ(VLOOKUP($A749,Rooke_Full_Seaosn[[Name]:[WHIP]], 17, FALSE),Rooke_Full_Seaosn[FIP],1)</f>
        <v>918</v>
      </c>
      <c r="S749" s="5">
        <f>_xlfn.RANK.EQ(VLOOKUP($A749,Rooke_Full_Seaosn[[Name]:[WHIP]], 18,FALSE),Rooke_Full_Seaosn[WAR],0)</f>
        <v>1423</v>
      </c>
      <c r="T749" s="5">
        <f>_xlfn.RANK.EQ(VLOOKUP($A749,Rooke_Full_Seaosn[[Name]:[WHIP]], 19, FALSE),Rooke_Full_Seaosn[WAR/162],0)</f>
        <v>1357</v>
      </c>
      <c r="U749" s="5">
        <f>_xlfn.RANK.EQ(VLOOKUP($A749,Rooke_Full_Seaosn[[Name]:[WHIP]], 20, FALSE),Rooke_Full_Seaosn[WHIP],1)</f>
        <v>383</v>
      </c>
      <c r="V7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638.76844518210851</v>
      </c>
    </row>
    <row r="750" spans="1:22" x14ac:dyDescent="0.45">
      <c r="A750" s="11" t="s">
        <v>966</v>
      </c>
      <c r="B750" s="11">
        <v>1989</v>
      </c>
      <c r="C750" s="11" t="str">
        <f>VLOOKUP(Table10[[#This Row],[Name]], Rooke_Full_Seaosn[[Name]:[Team]], 2, FALSE)</f>
        <v>MIL</v>
      </c>
      <c r="D750" s="11">
        <v>10</v>
      </c>
      <c r="E750" s="11">
        <v>7</v>
      </c>
      <c r="F750" s="12">
        <v>0.7</v>
      </c>
      <c r="G750" s="5">
        <f>_xlfn.RANK.EQ(VLOOKUP($A750,Rooke_Full_Seaosn[[Name]:[WHIP]], 6, FALSE),Rooke_Full_Seaosn[W],0)</f>
        <v>735</v>
      </c>
      <c r="H750" s="5">
        <f>_xlfn.RANK.EQ(VLOOKUP($A750,Rooke_Full_Seaosn[[Name]:[WHIP]], 7, FALSE),Rooke_Full_Seaosn[L],1)</f>
        <v>1060</v>
      </c>
      <c r="I750" s="11">
        <f>_xlfn.RANK.EQ(VLOOKUP($A750,Rooke_Full_Seaosn[[Name]:[WHIP]], 8, FALSE),Rooke_Full_Seaosn[SV],0)</f>
        <v>225</v>
      </c>
      <c r="J750" s="11">
        <f>_xlfn.RANK.EQ(VLOOKUP($A750,Rooke_Full_Seaosn[[Name]:[WHIP]], 9, FALSE),Rooke_Full_Seaosn[IP],0)</f>
        <v>791</v>
      </c>
      <c r="K750" s="5">
        <f>_xlfn.RANK.EQ(VLOOKUP($A750,Rooke_Full_Seaosn[[Name]:[WHIP]], 10, FALSE),Rooke_Full_Seaosn[SO],0)</f>
        <v>941</v>
      </c>
      <c r="L750" s="5">
        <f>_xlfn.RANK.EQ(VLOOKUP($A750,Rooke_Full_Seaosn[[Name]:[WHIP]], 11, FALSE),Rooke_Full_Seaosn[K/9],0)</f>
        <v>1132</v>
      </c>
      <c r="M750" s="5">
        <f>_xlfn.RANK.EQ(VLOOKUP($A750,Rooke_Full_Seaosn[[Name]:[WHIP]], 12, FALSE),Rooke_Full_Seaosn[BB/9],1)</f>
        <v>408</v>
      </c>
      <c r="N750" s="11">
        <f>_xlfn.RANK.EQ(VLOOKUP($A750,Rooke_Full_Seaosn[[Name]:[WHIP]], 13, FALSE),Rooke_Full_Seaosn[HR/9],1)</f>
        <v>357</v>
      </c>
      <c r="O750" s="5">
        <f>_xlfn.RANK.EQ(VLOOKUP($A750,Rooke_Full_Seaosn[[Name]:[WHIP]], 14, FALSE),Rooke_Full_Seaosn[AVG],1)</f>
        <v>1197</v>
      </c>
      <c r="P750" s="11">
        <f>_xlfn.RANK.EQ(VLOOKUP($A750,Rooke_Full_Seaosn[[Name]:[WHIP]], 15, FALSE),Rooke_Full_Seaosn[BABIP],1)</f>
        <v>1214</v>
      </c>
      <c r="Q750" s="5">
        <f>_xlfn.RANK.EQ(VLOOKUP($A750,Rooke_Full_Seaosn[[Name]:[WHIP]], 16, FALSE),Rooke_Full_Seaosn[ERA],1)</f>
        <v>280</v>
      </c>
      <c r="R750" s="11">
        <f>_xlfn.RANK.EQ(VLOOKUP($A750,Rooke_Full_Seaosn[[Name]:[WHIP]], 17, FALSE),Rooke_Full_Seaosn[FIP],1)</f>
        <v>219</v>
      </c>
      <c r="S750" s="5">
        <f>_xlfn.RANK.EQ(VLOOKUP($A750,Rooke_Full_Seaosn[[Name]:[WHIP]], 18,FALSE),Rooke_Full_Seaosn[WAR],0)</f>
        <v>461</v>
      </c>
      <c r="T750" s="5">
        <f>_xlfn.RANK.EQ(VLOOKUP($A750,Rooke_Full_Seaosn[[Name]:[WHIP]], 19, FALSE),Rooke_Full_Seaosn[WAR/162],0)</f>
        <v>261</v>
      </c>
      <c r="U750" s="5">
        <f>_xlfn.RANK.EQ(VLOOKUP($A750,Rooke_Full_Seaosn[[Name]:[WHIP]], 20, FALSE),Rooke_Full_Seaosn[WHIP],1)</f>
        <v>835</v>
      </c>
      <c r="V7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639.28858637482244</v>
      </c>
    </row>
    <row r="751" spans="1:22" x14ac:dyDescent="0.45">
      <c r="A751" s="11" t="s">
        <v>1444</v>
      </c>
      <c r="B751" s="11">
        <v>1938</v>
      </c>
      <c r="C751" s="11" t="str">
        <f>VLOOKUP(Table10[[#This Row],[Name]], Rooke_Full_Seaosn[[Name]:[Team]], 2, FALSE)</f>
        <v>BOS</v>
      </c>
      <c r="D751" s="11">
        <v>32</v>
      </c>
      <c r="E751" s="11">
        <v>32</v>
      </c>
      <c r="F751" s="12">
        <v>1</v>
      </c>
      <c r="G751" s="5">
        <f>_xlfn.RANK.EQ(VLOOKUP($A751,Rooke_Full_Seaosn[[Name]:[WHIP]], 6, FALSE),Rooke_Full_Seaosn[W],0)</f>
        <v>65</v>
      </c>
      <c r="H751" s="5">
        <f>_xlfn.RANK.EQ(VLOOKUP($A751,Rooke_Full_Seaosn[[Name]:[WHIP]], 7, FALSE),Rooke_Full_Seaosn[L],1)</f>
        <v>1442</v>
      </c>
      <c r="I751" s="11">
        <f>_xlfn.RANK.EQ(VLOOKUP($A751,Rooke_Full_Seaosn[[Name]:[WHIP]], 8, FALSE),Rooke_Full_Seaosn[SV],0)</f>
        <v>44</v>
      </c>
      <c r="J751" s="11">
        <f>_xlfn.RANK.EQ(VLOOKUP($A751,Rooke_Full_Seaosn[[Name]:[WHIP]], 9, FALSE),Rooke_Full_Seaosn[IP],0)</f>
        <v>158</v>
      </c>
      <c r="K751" s="5">
        <f>_xlfn.RANK.EQ(VLOOKUP($A751,Rooke_Full_Seaosn[[Name]:[WHIP]], 10, FALSE),Rooke_Full_Seaosn[SO],0)</f>
        <v>605</v>
      </c>
      <c r="L751" s="5">
        <f>_xlfn.RANK.EQ(VLOOKUP($A751,Rooke_Full_Seaosn[[Name]:[WHIP]], 11, FALSE),Rooke_Full_Seaosn[K/9],0)</f>
        <v>1466</v>
      </c>
      <c r="M751" s="5">
        <f>_xlfn.RANK.EQ(VLOOKUP($A751,Rooke_Full_Seaosn[[Name]:[WHIP]], 12, FALSE),Rooke_Full_Seaosn[BB/9],1)</f>
        <v>1234</v>
      </c>
      <c r="N751" s="11">
        <f>_xlfn.RANK.EQ(VLOOKUP($A751,Rooke_Full_Seaosn[[Name]:[WHIP]], 13, FALSE),Rooke_Full_Seaosn[HR/9],1)</f>
        <v>253</v>
      </c>
      <c r="O751" s="5">
        <f>_xlfn.RANK.EQ(VLOOKUP($A751,Rooke_Full_Seaosn[[Name]:[WHIP]], 14, FALSE),Rooke_Full_Seaosn[AVG],1)</f>
        <v>1313</v>
      </c>
      <c r="P751" s="11">
        <f>_xlfn.RANK.EQ(VLOOKUP($A751,Rooke_Full_Seaosn[[Name]:[WHIP]], 15, FALSE),Rooke_Full_Seaosn[BABIP],1)</f>
        <v>1178</v>
      </c>
      <c r="Q751" s="5">
        <f>_xlfn.RANK.EQ(VLOOKUP($A751,Rooke_Full_Seaosn[[Name]:[WHIP]], 16, FALSE),Rooke_Full_Seaosn[ERA],1)</f>
        <v>885</v>
      </c>
      <c r="R751" s="11">
        <f>_xlfn.RANK.EQ(VLOOKUP($A751,Rooke_Full_Seaosn[[Name]:[WHIP]], 17, FALSE),Rooke_Full_Seaosn[FIP],1)</f>
        <v>900</v>
      </c>
      <c r="S751" s="5">
        <f>_xlfn.RANK.EQ(VLOOKUP($A751,Rooke_Full_Seaosn[[Name]:[WHIP]], 18,FALSE),Rooke_Full_Seaosn[WAR],0)</f>
        <v>120</v>
      </c>
      <c r="T751" s="5">
        <f>_xlfn.RANK.EQ(VLOOKUP($A751,Rooke_Full_Seaosn[[Name]:[WHIP]], 19, FALSE),Rooke_Full_Seaosn[WAR/162],0)</f>
        <v>601</v>
      </c>
      <c r="U751" s="5">
        <f>_xlfn.RANK.EQ(VLOOKUP($A751,Rooke_Full_Seaosn[[Name]:[WHIP]], 20, FALSE),Rooke_Full_Seaosn[WHIP],1)</f>
        <v>1341</v>
      </c>
      <c r="V7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639.99644474944512</v>
      </c>
    </row>
    <row r="752" spans="1:22" x14ac:dyDescent="0.45">
      <c r="A752" s="11" t="s">
        <v>1095</v>
      </c>
      <c r="B752" s="11">
        <v>1978</v>
      </c>
      <c r="C752" s="11" t="str">
        <f>VLOOKUP(Table10[[#This Row],[Name]], Rooke_Full_Seaosn[[Name]:[Team]], 2, FALSE)</f>
        <v>OAK</v>
      </c>
      <c r="D752" s="11">
        <v>27</v>
      </c>
      <c r="E752" s="11">
        <v>27</v>
      </c>
      <c r="F752" s="12">
        <v>1</v>
      </c>
      <c r="G752" s="5">
        <f>_xlfn.RANK.EQ(VLOOKUP($A752,Rooke_Full_Seaosn[[Name]:[WHIP]], 6, FALSE),Rooke_Full_Seaosn[W],0)</f>
        <v>244</v>
      </c>
      <c r="H752" s="5">
        <f>_xlfn.RANK.EQ(VLOOKUP($A752,Rooke_Full_Seaosn[[Name]:[WHIP]], 7, FALSE),Rooke_Full_Seaosn[L],1)</f>
        <v>1341</v>
      </c>
      <c r="I752" s="11">
        <f>_xlfn.RANK.EQ(VLOOKUP($A752,Rooke_Full_Seaosn[[Name]:[WHIP]], 8, FALSE),Rooke_Full_Seaosn[SV],0)</f>
        <v>225</v>
      </c>
      <c r="J752" s="11">
        <f>_xlfn.RANK.EQ(VLOOKUP($A752,Rooke_Full_Seaosn[[Name]:[WHIP]], 9, FALSE),Rooke_Full_Seaosn[IP],0)</f>
        <v>287</v>
      </c>
      <c r="K752" s="5">
        <f>_xlfn.RANK.EQ(VLOOKUP($A752,Rooke_Full_Seaosn[[Name]:[WHIP]], 10, FALSE),Rooke_Full_Seaosn[SO],0)</f>
        <v>433</v>
      </c>
      <c r="L752" s="5">
        <f>_xlfn.RANK.EQ(VLOOKUP($A752,Rooke_Full_Seaosn[[Name]:[WHIP]], 11, FALSE),Rooke_Full_Seaosn[K/9],0)</f>
        <v>1148</v>
      </c>
      <c r="M752" s="5">
        <f>_xlfn.RANK.EQ(VLOOKUP($A752,Rooke_Full_Seaosn[[Name]:[WHIP]], 12, FALSE),Rooke_Full_Seaosn[BB/9],1)</f>
        <v>1136</v>
      </c>
      <c r="N752" s="11">
        <f>_xlfn.RANK.EQ(VLOOKUP($A752,Rooke_Full_Seaosn[[Name]:[WHIP]], 13, FALSE),Rooke_Full_Seaosn[HR/9],1)</f>
        <v>916</v>
      </c>
      <c r="O752" s="5">
        <f>_xlfn.RANK.EQ(VLOOKUP($A752,Rooke_Full_Seaosn[[Name]:[WHIP]], 14, FALSE),Rooke_Full_Seaosn[AVG],1)</f>
        <v>329</v>
      </c>
      <c r="P752" s="11">
        <f>_xlfn.RANK.EQ(VLOOKUP($A752,Rooke_Full_Seaosn[[Name]:[WHIP]], 15, FALSE),Rooke_Full_Seaosn[BABIP],1)</f>
        <v>134</v>
      </c>
      <c r="Q752" s="5">
        <f>_xlfn.RANK.EQ(VLOOKUP($A752,Rooke_Full_Seaosn[[Name]:[WHIP]], 16, FALSE),Rooke_Full_Seaosn[ERA],1)</f>
        <v>451</v>
      </c>
      <c r="R752" s="11">
        <f>_xlfn.RANK.EQ(VLOOKUP($A752,Rooke_Full_Seaosn[[Name]:[WHIP]], 17, FALSE),Rooke_Full_Seaosn[FIP],1)</f>
        <v>811</v>
      </c>
      <c r="S752" s="5">
        <f>_xlfn.RANK.EQ(VLOOKUP($A752,Rooke_Full_Seaosn[[Name]:[WHIP]], 18,FALSE),Rooke_Full_Seaosn[WAR],0)</f>
        <v>697</v>
      </c>
      <c r="T752" s="5">
        <f>_xlfn.RANK.EQ(VLOOKUP($A752,Rooke_Full_Seaosn[[Name]:[WHIP]], 19, FALSE),Rooke_Full_Seaosn[WAR/162],0)</f>
        <v>1037</v>
      </c>
      <c r="U752" s="5">
        <f>_xlfn.RANK.EQ(VLOOKUP($A752,Rooke_Full_Seaosn[[Name]:[WHIP]], 20, FALSE),Rooke_Full_Seaosn[WHIP],1)</f>
        <v>585</v>
      </c>
      <c r="V7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640.34888262269885</v>
      </c>
    </row>
    <row r="753" spans="1:22" x14ac:dyDescent="0.45">
      <c r="A753" s="11" t="s">
        <v>446</v>
      </c>
      <c r="B753" s="11">
        <v>2014</v>
      </c>
      <c r="C753" s="11" t="str">
        <f>VLOOKUP(Table10[[#This Row],[Name]], Rooke_Full_Seaosn[[Name]:[Team]], 2, FALSE)</f>
        <v>ARI</v>
      </c>
      <c r="D753" s="11">
        <v>9</v>
      </c>
      <c r="E753" s="11">
        <v>5</v>
      </c>
      <c r="F753" s="12">
        <v>0.55555555555555558</v>
      </c>
      <c r="G753" s="5">
        <f>_xlfn.RANK.EQ(VLOOKUP($A753,Rooke_Full_Seaosn[[Name]:[WHIP]], 6, FALSE),Rooke_Full_Seaosn[W],0)</f>
        <v>401</v>
      </c>
      <c r="H753" s="5">
        <f>_xlfn.RANK.EQ(VLOOKUP($A753,Rooke_Full_Seaosn[[Name]:[WHIP]], 7, FALSE),Rooke_Full_Seaosn[L],1)</f>
        <v>885</v>
      </c>
      <c r="I753" s="11">
        <f>_xlfn.RANK.EQ(VLOOKUP($A753,Rooke_Full_Seaosn[[Name]:[WHIP]], 8, FALSE),Rooke_Full_Seaosn[SV],0)</f>
        <v>225</v>
      </c>
      <c r="J753" s="11">
        <f>_xlfn.RANK.EQ(VLOOKUP($A753,Rooke_Full_Seaosn[[Name]:[WHIP]], 9, FALSE),Rooke_Full_Seaosn[IP],0)</f>
        <v>729</v>
      </c>
      <c r="K753" s="5">
        <f>_xlfn.RANK.EQ(VLOOKUP($A753,Rooke_Full_Seaosn[[Name]:[WHIP]], 10, FALSE),Rooke_Full_Seaosn[SO],0)</f>
        <v>293</v>
      </c>
      <c r="L753" s="5">
        <f>_xlfn.RANK.EQ(VLOOKUP($A753,Rooke_Full_Seaosn[[Name]:[WHIP]], 11, FALSE),Rooke_Full_Seaosn[K/9],0)</f>
        <v>181</v>
      </c>
      <c r="M753" s="5">
        <f>_xlfn.RANK.EQ(VLOOKUP($A753,Rooke_Full_Seaosn[[Name]:[WHIP]], 12, FALSE),Rooke_Full_Seaosn[BB/9],1)</f>
        <v>700</v>
      </c>
      <c r="N753" s="11">
        <f>_xlfn.RANK.EQ(VLOOKUP($A753,Rooke_Full_Seaosn[[Name]:[WHIP]], 13, FALSE),Rooke_Full_Seaosn[HR/9],1)</f>
        <v>1307</v>
      </c>
      <c r="O753" s="5">
        <f>_xlfn.RANK.EQ(VLOOKUP($A753,Rooke_Full_Seaosn[[Name]:[WHIP]], 14, FALSE),Rooke_Full_Seaosn[AVG],1)</f>
        <v>977</v>
      </c>
      <c r="P753" s="11">
        <f>_xlfn.RANK.EQ(VLOOKUP($A753,Rooke_Full_Seaosn[[Name]:[WHIP]], 15, FALSE),Rooke_Full_Seaosn[BABIP],1)</f>
        <v>1387</v>
      </c>
      <c r="Q753" s="5">
        <f>_xlfn.RANK.EQ(VLOOKUP($A753,Rooke_Full_Seaosn[[Name]:[WHIP]], 16, FALSE),Rooke_Full_Seaosn[ERA],1)</f>
        <v>771</v>
      </c>
      <c r="R753" s="11">
        <f>_xlfn.RANK.EQ(VLOOKUP($A753,Rooke_Full_Seaosn[[Name]:[WHIP]], 17, FALSE),Rooke_Full_Seaosn[FIP],1)</f>
        <v>823</v>
      </c>
      <c r="S753" s="5">
        <f>_xlfn.RANK.EQ(VLOOKUP($A753,Rooke_Full_Seaosn[[Name]:[WHIP]], 18,FALSE),Rooke_Full_Seaosn[WAR],0)</f>
        <v>1165</v>
      </c>
      <c r="T753" s="5">
        <f>_xlfn.RANK.EQ(VLOOKUP($A753,Rooke_Full_Seaosn[[Name]:[WHIP]], 19, FALSE),Rooke_Full_Seaosn[WAR/162],0)</f>
        <v>1263</v>
      </c>
      <c r="U753" s="5">
        <f>_xlfn.RANK.EQ(VLOOKUP($A753,Rooke_Full_Seaosn[[Name]:[WHIP]], 20, FALSE),Rooke_Full_Seaosn[WHIP],1)</f>
        <v>795</v>
      </c>
      <c r="V7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640.43892885942364</v>
      </c>
    </row>
    <row r="754" spans="1:22" x14ac:dyDescent="0.45">
      <c r="A754" s="11" t="s">
        <v>330</v>
      </c>
      <c r="B754" s="11">
        <v>2016</v>
      </c>
      <c r="C754" s="11" t="str">
        <f>VLOOKUP(Table10[[#This Row],[Name]], Rooke_Full_Seaosn[[Name]:[Team]], 2, FALSE)</f>
        <v>HOU</v>
      </c>
      <c r="D754" s="11">
        <v>40</v>
      </c>
      <c r="E754" s="11">
        <v>37</v>
      </c>
      <c r="F754" s="12">
        <v>0.92500000000000004</v>
      </c>
      <c r="G754" s="5">
        <f>_xlfn.RANK.EQ(VLOOKUP($A754,Rooke_Full_Seaosn[[Name]:[WHIP]], 6, FALSE),Rooke_Full_Seaosn[W],0)</f>
        <v>1054</v>
      </c>
      <c r="H754" s="5">
        <f>_xlfn.RANK.EQ(VLOOKUP($A754,Rooke_Full_Seaosn[[Name]:[WHIP]], 7, FALSE),Rooke_Full_Seaosn[L],1)</f>
        <v>298</v>
      </c>
      <c r="I754" s="11">
        <f>_xlfn.RANK.EQ(VLOOKUP($A754,Rooke_Full_Seaosn[[Name]:[WHIP]], 8, FALSE),Rooke_Full_Seaosn[SV],0)</f>
        <v>225</v>
      </c>
      <c r="J754" s="11">
        <f>_xlfn.RANK.EQ(VLOOKUP($A754,Rooke_Full_Seaosn[[Name]:[WHIP]], 9, FALSE),Rooke_Full_Seaosn[IP],0)</f>
        <v>1455</v>
      </c>
      <c r="K754" s="5">
        <f>_xlfn.RANK.EQ(VLOOKUP($A754,Rooke_Full_Seaosn[[Name]:[WHIP]], 10, FALSE),Rooke_Full_Seaosn[SO],0)</f>
        <v>1099</v>
      </c>
      <c r="L754" s="5">
        <f>_xlfn.RANK.EQ(VLOOKUP($A754,Rooke_Full_Seaosn[[Name]:[WHIP]], 11, FALSE),Rooke_Full_Seaosn[K/9],0)</f>
        <v>327</v>
      </c>
      <c r="M754" s="5">
        <f>_xlfn.RANK.EQ(VLOOKUP($A754,Rooke_Full_Seaosn[[Name]:[WHIP]], 12, FALSE),Rooke_Full_Seaosn[BB/9],1)</f>
        <v>227</v>
      </c>
      <c r="N754" s="11">
        <f>_xlfn.RANK.EQ(VLOOKUP($A754,Rooke_Full_Seaosn[[Name]:[WHIP]], 13, FALSE),Rooke_Full_Seaosn[HR/9],1)</f>
        <v>1426</v>
      </c>
      <c r="O754" s="5">
        <f>_xlfn.RANK.EQ(VLOOKUP($A754,Rooke_Full_Seaosn[[Name]:[WHIP]], 14, FALSE),Rooke_Full_Seaosn[AVG],1)</f>
        <v>900</v>
      </c>
      <c r="P754" s="11">
        <f>_xlfn.RANK.EQ(VLOOKUP($A754,Rooke_Full_Seaosn[[Name]:[WHIP]], 15, FALSE),Rooke_Full_Seaosn[BABIP],1)</f>
        <v>1052</v>
      </c>
      <c r="Q754" s="5">
        <f>_xlfn.RANK.EQ(VLOOKUP($A754,Rooke_Full_Seaosn[[Name]:[WHIP]], 16, FALSE),Rooke_Full_Seaosn[ERA],1)</f>
        <v>977</v>
      </c>
      <c r="R754" s="11">
        <f>_xlfn.RANK.EQ(VLOOKUP($A754,Rooke_Full_Seaosn[[Name]:[WHIP]], 17, FALSE),Rooke_Full_Seaosn[FIP],1)</f>
        <v>1037</v>
      </c>
      <c r="S754" s="5">
        <f>_xlfn.RANK.EQ(VLOOKUP($A754,Rooke_Full_Seaosn[[Name]:[WHIP]], 18,FALSE),Rooke_Full_Seaosn[WAR],0)</f>
        <v>1242</v>
      </c>
      <c r="T754" s="5">
        <f>_xlfn.RANK.EQ(VLOOKUP($A754,Rooke_Full_Seaosn[[Name]:[WHIP]], 19, FALSE),Rooke_Full_Seaosn[WAR/162],0)</f>
        <v>961</v>
      </c>
      <c r="U754" s="5">
        <f>_xlfn.RANK.EQ(VLOOKUP($A754,Rooke_Full_Seaosn[[Name]:[WHIP]], 20, FALSE),Rooke_Full_Seaosn[WHIP],1)</f>
        <v>433</v>
      </c>
      <c r="V7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640.63374779118931</v>
      </c>
    </row>
    <row r="755" spans="1:22" x14ac:dyDescent="0.45">
      <c r="A755" s="11" t="s">
        <v>1439</v>
      </c>
      <c r="B755" s="11">
        <v>2016</v>
      </c>
      <c r="C755" s="11" t="str">
        <f>VLOOKUP(Table10[[#This Row],[Name]], Rooke_Full_Seaosn[[Name]:[Team]], 2, FALSE)</f>
        <v>PIT</v>
      </c>
      <c r="D755" s="11">
        <v>21</v>
      </c>
      <c r="E755" s="11">
        <v>21</v>
      </c>
      <c r="F755" s="12">
        <v>1</v>
      </c>
      <c r="G755" s="5">
        <f>_xlfn.RANK.EQ(VLOOKUP($A755,Rooke_Full_Seaosn[[Name]:[WHIP]], 6, FALSE),Rooke_Full_Seaosn[W],0)</f>
        <v>889</v>
      </c>
      <c r="H755" s="5">
        <f>_xlfn.RANK.EQ(VLOOKUP($A755,Rooke_Full_Seaosn[[Name]:[WHIP]], 7, FALSE),Rooke_Full_Seaosn[L],1)</f>
        <v>298</v>
      </c>
      <c r="I755" s="11">
        <f>_xlfn.RANK.EQ(VLOOKUP($A755,Rooke_Full_Seaosn[[Name]:[WHIP]], 8, FALSE),Rooke_Full_Seaosn[SV],0)</f>
        <v>225</v>
      </c>
      <c r="J755" s="11">
        <f>_xlfn.RANK.EQ(VLOOKUP($A755,Rooke_Full_Seaosn[[Name]:[WHIP]], 9, FALSE),Rooke_Full_Seaosn[IP],0)</f>
        <v>1236</v>
      </c>
      <c r="K755" s="5">
        <f>_xlfn.RANK.EQ(VLOOKUP($A755,Rooke_Full_Seaosn[[Name]:[WHIP]], 10, FALSE),Rooke_Full_Seaosn[SO],0)</f>
        <v>966</v>
      </c>
      <c r="L755" s="5">
        <f>_xlfn.RANK.EQ(VLOOKUP($A755,Rooke_Full_Seaosn[[Name]:[WHIP]], 11, FALSE),Rooke_Full_Seaosn[K/9],0)</f>
        <v>446</v>
      </c>
      <c r="M755" s="5">
        <f>_xlfn.RANK.EQ(VLOOKUP($A755,Rooke_Full_Seaosn[[Name]:[WHIP]], 12, FALSE),Rooke_Full_Seaosn[BB/9],1)</f>
        <v>328</v>
      </c>
      <c r="N755" s="11">
        <f>_xlfn.RANK.EQ(VLOOKUP($A755,Rooke_Full_Seaosn[[Name]:[WHIP]], 13, FALSE),Rooke_Full_Seaosn[HR/9],1)</f>
        <v>881</v>
      </c>
      <c r="O755" s="5">
        <f>_xlfn.RANK.EQ(VLOOKUP($A755,Rooke_Full_Seaosn[[Name]:[WHIP]], 14, FALSE),Rooke_Full_Seaosn[AVG],1)</f>
        <v>979</v>
      </c>
      <c r="P755" s="11">
        <f>_xlfn.RANK.EQ(VLOOKUP($A755,Rooke_Full_Seaosn[[Name]:[WHIP]], 15, FALSE),Rooke_Full_Seaosn[BABIP],1)</f>
        <v>1263</v>
      </c>
      <c r="Q755" s="5">
        <f>_xlfn.RANK.EQ(VLOOKUP($A755,Rooke_Full_Seaosn[[Name]:[WHIP]], 16, FALSE),Rooke_Full_Seaosn[ERA],1)</f>
        <v>879</v>
      </c>
      <c r="R755" s="11">
        <f>_xlfn.RANK.EQ(VLOOKUP($A755,Rooke_Full_Seaosn[[Name]:[WHIP]], 17, FALSE),Rooke_Full_Seaosn[FIP],1)</f>
        <v>609</v>
      </c>
      <c r="S755" s="5">
        <f>_xlfn.RANK.EQ(VLOOKUP($A755,Rooke_Full_Seaosn[[Name]:[WHIP]], 18,FALSE),Rooke_Full_Seaosn[WAR],0)</f>
        <v>907</v>
      </c>
      <c r="T755" s="5">
        <f>_xlfn.RANK.EQ(VLOOKUP($A755,Rooke_Full_Seaosn[[Name]:[WHIP]], 19, FALSE),Rooke_Full_Seaosn[WAR/162],0)</f>
        <v>691</v>
      </c>
      <c r="U755" s="5">
        <f>_xlfn.RANK.EQ(VLOOKUP($A755,Rooke_Full_Seaosn[[Name]:[WHIP]], 20, FALSE),Rooke_Full_Seaosn[WHIP],1)</f>
        <v>583</v>
      </c>
      <c r="V7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641.33203088347159</v>
      </c>
    </row>
    <row r="756" spans="1:22" x14ac:dyDescent="0.45">
      <c r="A756" s="11" t="s">
        <v>1570</v>
      </c>
      <c r="B756" s="11">
        <v>2002</v>
      </c>
      <c r="C756" s="11" t="str">
        <f>VLOOKUP(Table10[[#This Row],[Name]], Rooke_Full_Seaosn[[Name]:[Team]], 2, FALSE)</f>
        <v>DET</v>
      </c>
      <c r="D756" s="11">
        <v>9</v>
      </c>
      <c r="E756" s="11">
        <v>6</v>
      </c>
      <c r="F756" s="12">
        <v>0.66666666666666663</v>
      </c>
      <c r="G756" s="5">
        <f>_xlfn.RANK.EQ(VLOOKUP($A756,Rooke_Full_Seaosn[[Name]:[WHIP]], 6, FALSE),Rooke_Full_Seaosn[W],0)</f>
        <v>735</v>
      </c>
      <c r="H756" s="5">
        <f>_xlfn.RANK.EQ(VLOOKUP($A756,Rooke_Full_Seaosn[[Name]:[WHIP]], 7, FALSE),Rooke_Full_Seaosn[L],1)</f>
        <v>1341</v>
      </c>
      <c r="I756" s="11">
        <f>_xlfn.RANK.EQ(VLOOKUP($A756,Rooke_Full_Seaosn[[Name]:[WHIP]], 8, FALSE),Rooke_Full_Seaosn[SV],0)</f>
        <v>225</v>
      </c>
      <c r="J756" s="11">
        <f>_xlfn.RANK.EQ(VLOOKUP($A756,Rooke_Full_Seaosn[[Name]:[WHIP]], 9, FALSE),Rooke_Full_Seaosn[IP],0)</f>
        <v>603</v>
      </c>
      <c r="K756" s="5">
        <f>_xlfn.RANK.EQ(VLOOKUP($A756,Rooke_Full_Seaosn[[Name]:[WHIP]], 10, FALSE),Rooke_Full_Seaosn[SO],0)</f>
        <v>855</v>
      </c>
      <c r="L756" s="5">
        <f>_xlfn.RANK.EQ(VLOOKUP($A756,Rooke_Full_Seaosn[[Name]:[WHIP]], 11, FALSE),Rooke_Full_Seaosn[K/9],0)</f>
        <v>1260</v>
      </c>
      <c r="M756" s="5">
        <f>_xlfn.RANK.EQ(VLOOKUP($A756,Rooke_Full_Seaosn[[Name]:[WHIP]], 12, FALSE),Rooke_Full_Seaosn[BB/9],1)</f>
        <v>314</v>
      </c>
      <c r="N756" s="11">
        <f>_xlfn.RANK.EQ(VLOOKUP($A756,Rooke_Full_Seaosn[[Name]:[WHIP]], 13, FALSE),Rooke_Full_Seaosn[HR/9],1)</f>
        <v>341</v>
      </c>
      <c r="O756" s="5">
        <f>_xlfn.RANK.EQ(VLOOKUP($A756,Rooke_Full_Seaosn[[Name]:[WHIP]], 14, FALSE),Rooke_Full_Seaosn[AVG],1)</f>
        <v>1173</v>
      </c>
      <c r="P756" s="11">
        <f>_xlfn.RANK.EQ(VLOOKUP($A756,Rooke_Full_Seaosn[[Name]:[WHIP]], 15, FALSE),Rooke_Full_Seaosn[BABIP],1)</f>
        <v>1117</v>
      </c>
      <c r="Q756" s="5">
        <f>_xlfn.RANK.EQ(VLOOKUP($A756,Rooke_Full_Seaosn[[Name]:[WHIP]], 16, FALSE),Rooke_Full_Seaosn[ERA],1)</f>
        <v>1042</v>
      </c>
      <c r="R756" s="11">
        <f>_xlfn.RANK.EQ(VLOOKUP($A756,Rooke_Full_Seaosn[[Name]:[WHIP]], 17, FALSE),Rooke_Full_Seaosn[FIP],1)</f>
        <v>370</v>
      </c>
      <c r="S756" s="5">
        <f>_xlfn.RANK.EQ(VLOOKUP($A756,Rooke_Full_Seaosn[[Name]:[WHIP]], 18,FALSE),Rooke_Full_Seaosn[WAR],0)</f>
        <v>246</v>
      </c>
      <c r="T756" s="5">
        <f>_xlfn.RANK.EQ(VLOOKUP($A756,Rooke_Full_Seaosn[[Name]:[WHIP]], 19, FALSE),Rooke_Full_Seaosn[WAR/162],0)</f>
        <v>183</v>
      </c>
      <c r="U756" s="5">
        <f>_xlfn.RANK.EQ(VLOOKUP($A756,Rooke_Full_Seaosn[[Name]:[WHIP]], 20, FALSE),Rooke_Full_Seaosn[WHIP],1)</f>
        <v>651</v>
      </c>
      <c r="V7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642.26097481901127</v>
      </c>
    </row>
    <row r="757" spans="1:22" x14ac:dyDescent="0.45">
      <c r="A757" s="11" t="s">
        <v>203</v>
      </c>
      <c r="B757" s="11">
        <v>1995</v>
      </c>
      <c r="C757" s="11" t="str">
        <f>VLOOKUP(Table10[[#This Row],[Name]], Rooke_Full_Seaosn[[Name]:[Team]], 2, FALSE)</f>
        <v>NYM</v>
      </c>
      <c r="D757" s="11">
        <v>12</v>
      </c>
      <c r="E757" s="11">
        <v>10</v>
      </c>
      <c r="F757" s="12">
        <v>0.83333333333333337</v>
      </c>
      <c r="G757" s="5">
        <f>_xlfn.RANK.EQ(VLOOKUP($A757,Rooke_Full_Seaosn[[Name]:[WHIP]], 6, FALSE),Rooke_Full_Seaosn[W],0)</f>
        <v>889</v>
      </c>
      <c r="H757" s="5">
        <f>_xlfn.RANK.EQ(VLOOKUP($A757,Rooke_Full_Seaosn[[Name]:[WHIP]], 7, FALSE),Rooke_Full_Seaosn[L],1)</f>
        <v>885</v>
      </c>
      <c r="I757" s="11">
        <f>_xlfn.RANK.EQ(VLOOKUP($A757,Rooke_Full_Seaosn[[Name]:[WHIP]], 8, FALSE),Rooke_Full_Seaosn[SV],0)</f>
        <v>225</v>
      </c>
      <c r="J757" s="11">
        <f>_xlfn.RANK.EQ(VLOOKUP($A757,Rooke_Full_Seaosn[[Name]:[WHIP]], 9, FALSE),Rooke_Full_Seaosn[IP],0)</f>
        <v>622</v>
      </c>
      <c r="K757" s="5">
        <f>_xlfn.RANK.EQ(VLOOKUP($A757,Rooke_Full_Seaosn[[Name]:[WHIP]], 10, FALSE),Rooke_Full_Seaosn[SO],0)</f>
        <v>505</v>
      </c>
      <c r="L757" s="5">
        <f>_xlfn.RANK.EQ(VLOOKUP($A757,Rooke_Full_Seaosn[[Name]:[WHIP]], 11, FALSE),Rooke_Full_Seaosn[K/9],0)</f>
        <v>719</v>
      </c>
      <c r="M757" s="5">
        <f>_xlfn.RANK.EQ(VLOOKUP($A757,Rooke_Full_Seaosn[[Name]:[WHIP]], 12, FALSE),Rooke_Full_Seaosn[BB/9],1)</f>
        <v>736</v>
      </c>
      <c r="N757" s="11">
        <f>_xlfn.RANK.EQ(VLOOKUP($A757,Rooke_Full_Seaosn[[Name]:[WHIP]], 13, FALSE),Rooke_Full_Seaosn[HR/9],1)</f>
        <v>731</v>
      </c>
      <c r="O757" s="5">
        <f>_xlfn.RANK.EQ(VLOOKUP($A757,Rooke_Full_Seaosn[[Name]:[WHIP]], 14, FALSE),Rooke_Full_Seaosn[AVG],1)</f>
        <v>743</v>
      </c>
      <c r="P757" s="11">
        <f>_xlfn.RANK.EQ(VLOOKUP($A757,Rooke_Full_Seaosn[[Name]:[WHIP]], 15, FALSE),Rooke_Full_Seaosn[BABIP],1)</f>
        <v>880</v>
      </c>
      <c r="Q757" s="5">
        <f>_xlfn.RANK.EQ(VLOOKUP($A757,Rooke_Full_Seaosn[[Name]:[WHIP]], 16, FALSE),Rooke_Full_Seaosn[ERA],1)</f>
        <v>751</v>
      </c>
      <c r="R757" s="11">
        <f>_xlfn.RANK.EQ(VLOOKUP($A757,Rooke_Full_Seaosn[[Name]:[WHIP]], 17, FALSE),Rooke_Full_Seaosn[FIP],1)</f>
        <v>753</v>
      </c>
      <c r="S757" s="5">
        <f>_xlfn.RANK.EQ(VLOOKUP($A757,Rooke_Full_Seaosn[[Name]:[WHIP]], 18,FALSE),Rooke_Full_Seaosn[WAR],0)</f>
        <v>522</v>
      </c>
      <c r="T757" s="5">
        <f>_xlfn.RANK.EQ(VLOOKUP($A757,Rooke_Full_Seaosn[[Name]:[WHIP]], 19, FALSE),Rooke_Full_Seaosn[WAR/162],0)</f>
        <v>328</v>
      </c>
      <c r="U757" s="5">
        <f>_xlfn.RANK.EQ(VLOOKUP($A757,Rooke_Full_Seaosn[[Name]:[WHIP]], 20, FALSE),Rooke_Full_Seaosn[WHIP],1)</f>
        <v>595</v>
      </c>
      <c r="V7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642.30798010706417</v>
      </c>
    </row>
    <row r="758" spans="1:22" x14ac:dyDescent="0.45">
      <c r="A758" s="11" t="s">
        <v>1650</v>
      </c>
      <c r="B758" s="11">
        <v>1959</v>
      </c>
      <c r="C758" s="11" t="str">
        <f>VLOOKUP(Table10[[#This Row],[Name]], Rooke_Full_Seaosn[[Name]:[Team]], 2, FALSE)</f>
        <v>STL</v>
      </c>
      <c r="D758" s="11">
        <v>9</v>
      </c>
      <c r="E758" s="11">
        <v>9</v>
      </c>
      <c r="F758" s="12">
        <v>1</v>
      </c>
      <c r="G758" s="5">
        <f>_xlfn.RANK.EQ(VLOOKUP($A758,Rooke_Full_Seaosn[[Name]:[WHIP]], 6, FALSE),Rooke_Full_Seaosn[W],0)</f>
        <v>610</v>
      </c>
      <c r="H758" s="5">
        <f>_xlfn.RANK.EQ(VLOOKUP($A758,Rooke_Full_Seaosn[[Name]:[WHIP]], 7, FALSE),Rooke_Full_Seaosn[L],1)</f>
        <v>1512</v>
      </c>
      <c r="I758" s="11">
        <f>_xlfn.RANK.EQ(VLOOKUP($A758,Rooke_Full_Seaosn[[Name]:[WHIP]], 8, FALSE),Rooke_Full_Seaosn[SV],0)</f>
        <v>225</v>
      </c>
      <c r="J758" s="11">
        <f>_xlfn.RANK.EQ(VLOOKUP($A758,Rooke_Full_Seaosn[[Name]:[WHIP]], 9, FALSE),Rooke_Full_Seaosn[IP],0)</f>
        <v>258</v>
      </c>
      <c r="K758" s="5">
        <f>_xlfn.RANK.EQ(VLOOKUP($A758,Rooke_Full_Seaosn[[Name]:[WHIP]], 10, FALSE),Rooke_Full_Seaosn[SO],0)</f>
        <v>136</v>
      </c>
      <c r="L758" s="5">
        <f>_xlfn.RANK.EQ(VLOOKUP($A758,Rooke_Full_Seaosn[[Name]:[WHIP]], 11, FALSE),Rooke_Full_Seaosn[K/9],0)</f>
        <v>486</v>
      </c>
      <c r="M758" s="5">
        <f>_xlfn.RANK.EQ(VLOOKUP($A758,Rooke_Full_Seaosn[[Name]:[WHIP]], 12, FALSE),Rooke_Full_Seaosn[BB/9],1)</f>
        <v>1366</v>
      </c>
      <c r="N758" s="11">
        <f>_xlfn.RANK.EQ(VLOOKUP($A758,Rooke_Full_Seaosn[[Name]:[WHIP]], 13, FALSE),Rooke_Full_Seaosn[HR/9],1)</f>
        <v>1035</v>
      </c>
      <c r="O758" s="5">
        <f>_xlfn.RANK.EQ(VLOOKUP($A758,Rooke_Full_Seaosn[[Name]:[WHIP]], 14, FALSE),Rooke_Full_Seaosn[AVG],1)</f>
        <v>587</v>
      </c>
      <c r="P758" s="11">
        <f>_xlfn.RANK.EQ(VLOOKUP($A758,Rooke_Full_Seaosn[[Name]:[WHIP]], 15, FALSE),Rooke_Full_Seaosn[BABIP],1)</f>
        <v>757</v>
      </c>
      <c r="Q758" s="5">
        <f>_xlfn.RANK.EQ(VLOOKUP($A758,Rooke_Full_Seaosn[[Name]:[WHIP]], 16, FALSE),Rooke_Full_Seaosn[ERA],1)</f>
        <v>1150</v>
      </c>
      <c r="R758" s="11">
        <f>_xlfn.RANK.EQ(VLOOKUP($A758,Rooke_Full_Seaosn[[Name]:[WHIP]], 17, FALSE),Rooke_Full_Seaosn[FIP],1)</f>
        <v>638</v>
      </c>
      <c r="S758" s="5">
        <f>_xlfn.RANK.EQ(VLOOKUP($A758,Rooke_Full_Seaosn[[Name]:[WHIP]], 18,FALSE),Rooke_Full_Seaosn[WAR],0)</f>
        <v>287</v>
      </c>
      <c r="T758" s="5">
        <f>_xlfn.RANK.EQ(VLOOKUP($A758,Rooke_Full_Seaosn[[Name]:[WHIP]], 19, FALSE),Rooke_Full_Seaosn[WAR/162],0)</f>
        <v>713</v>
      </c>
      <c r="U758" s="5">
        <f>_xlfn.RANK.EQ(VLOOKUP($A758,Rooke_Full_Seaosn[[Name]:[WHIP]], 20, FALSE),Rooke_Full_Seaosn[WHIP],1)</f>
        <v>1045</v>
      </c>
      <c r="V7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642.67753042207494</v>
      </c>
    </row>
    <row r="759" spans="1:22" x14ac:dyDescent="0.45">
      <c r="A759" s="11" t="s">
        <v>1289</v>
      </c>
      <c r="B759" s="11">
        <v>1942</v>
      </c>
      <c r="C759" s="11" t="str">
        <f>VLOOKUP(Table10[[#This Row],[Name]], Rooke_Full_Seaosn[[Name]:[Team]], 2, FALSE)</f>
        <v>- - -</v>
      </c>
      <c r="D759" s="11">
        <v>12</v>
      </c>
      <c r="E759" s="11">
        <v>12</v>
      </c>
      <c r="F759" s="12">
        <v>1</v>
      </c>
      <c r="G759" s="5">
        <f>_xlfn.RANK.EQ(VLOOKUP($A759,Rooke_Full_Seaosn[[Name]:[WHIP]], 6, FALSE),Rooke_Full_Seaosn[W],0)</f>
        <v>1282</v>
      </c>
      <c r="H759" s="5">
        <f>_xlfn.RANK.EQ(VLOOKUP($A759,Rooke_Full_Seaosn[[Name]:[WHIP]], 7, FALSE),Rooke_Full_Seaosn[L],1)</f>
        <v>492</v>
      </c>
      <c r="I759" s="11">
        <f>_xlfn.RANK.EQ(VLOOKUP($A759,Rooke_Full_Seaosn[[Name]:[WHIP]], 8, FALSE),Rooke_Full_Seaosn[SV],0)</f>
        <v>225</v>
      </c>
      <c r="J759" s="11">
        <f>_xlfn.RANK.EQ(VLOOKUP($A759,Rooke_Full_Seaosn[[Name]:[WHIP]], 9, FALSE),Rooke_Full_Seaosn[IP],0)</f>
        <v>1487</v>
      </c>
      <c r="K759" s="5">
        <f>_xlfn.RANK.EQ(VLOOKUP($A759,Rooke_Full_Seaosn[[Name]:[WHIP]], 10, FALSE),Rooke_Full_Seaosn[SO],0)</f>
        <v>1376</v>
      </c>
      <c r="L759" s="5">
        <f>_xlfn.RANK.EQ(VLOOKUP($A759,Rooke_Full_Seaosn[[Name]:[WHIP]], 11, FALSE),Rooke_Full_Seaosn[K/9],0)</f>
        <v>759</v>
      </c>
      <c r="M759" s="5">
        <f>_xlfn.RANK.EQ(VLOOKUP($A759,Rooke_Full_Seaosn[[Name]:[WHIP]], 12, FALSE),Rooke_Full_Seaosn[BB/9],1)</f>
        <v>545</v>
      </c>
      <c r="N759" s="11">
        <f>_xlfn.RANK.EQ(VLOOKUP($A759,Rooke_Full_Seaosn[[Name]:[WHIP]], 13, FALSE),Rooke_Full_Seaosn[HR/9],1)</f>
        <v>1</v>
      </c>
      <c r="O759" s="5">
        <f>_xlfn.RANK.EQ(VLOOKUP($A759,Rooke_Full_Seaosn[[Name]:[WHIP]], 14, FALSE),Rooke_Full_Seaosn[AVG],1)</f>
        <v>550</v>
      </c>
      <c r="P759" s="11" t="e">
        <f>_xlfn.RANK.EQ(VLOOKUP($A759,Rooke_Full_Seaosn[[Name]:[WHIP]], 15, FALSE),Rooke_Full_Seaosn[BABIP],1)</f>
        <v>#N/A</v>
      </c>
      <c r="Q759" s="5">
        <f>_xlfn.RANK.EQ(VLOOKUP($A759,Rooke_Full_Seaosn[[Name]:[WHIP]], 16, FALSE),Rooke_Full_Seaosn[ERA],1)</f>
        <v>692</v>
      </c>
      <c r="R759" s="11" t="e">
        <f>_xlfn.RANK.EQ(VLOOKUP($A759,Rooke_Full_Seaosn[[Name]:[WHIP]], 17, FALSE),Rooke_Full_Seaosn[FIP],1)</f>
        <v>#N/A</v>
      </c>
      <c r="S759" s="5">
        <f>_xlfn.RANK.EQ(VLOOKUP($A759,Rooke_Full_Seaosn[[Name]:[WHIP]], 18,FALSE),Rooke_Full_Seaosn[WAR],0)</f>
        <v>811</v>
      </c>
      <c r="T759" s="5">
        <f>_xlfn.RANK.EQ(VLOOKUP($A759,Rooke_Full_Seaosn[[Name]:[WHIP]], 19, FALSE),Rooke_Full_Seaosn[WAR/162],0)</f>
        <v>312</v>
      </c>
      <c r="U759" s="5">
        <f>_xlfn.RANK.EQ(VLOOKUP($A759,Rooke_Full_Seaosn[[Name]:[WHIP]], 20, FALSE),Rooke_Full_Seaosn[WHIP],1)</f>
        <v>348</v>
      </c>
      <c r="V7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642.73704477213528</v>
      </c>
    </row>
    <row r="760" spans="1:22" x14ac:dyDescent="0.45">
      <c r="A760" s="11" t="s">
        <v>1388</v>
      </c>
      <c r="B760" s="11">
        <v>1980</v>
      </c>
      <c r="C760" s="11" t="str">
        <f>VLOOKUP(Table10[[#This Row],[Name]], Rooke_Full_Seaosn[[Name]:[Team]], 2, FALSE)</f>
        <v>MIN</v>
      </c>
      <c r="D760" s="11">
        <v>8</v>
      </c>
      <c r="E760" s="11">
        <v>8</v>
      </c>
      <c r="F760" s="12">
        <v>1</v>
      </c>
      <c r="G760" s="5">
        <f>_xlfn.RANK.EQ(VLOOKUP($A760,Rooke_Full_Seaosn[[Name]:[WHIP]], 6, FALSE),Rooke_Full_Seaosn[W],0)</f>
        <v>889</v>
      </c>
      <c r="H760" s="5">
        <f>_xlfn.RANK.EQ(VLOOKUP($A760,Rooke_Full_Seaosn[[Name]:[WHIP]], 7, FALSE),Rooke_Full_Seaosn[L],1)</f>
        <v>7</v>
      </c>
      <c r="I760" s="11">
        <f>_xlfn.RANK.EQ(VLOOKUP($A760,Rooke_Full_Seaosn[[Name]:[WHIP]], 8, FALSE),Rooke_Full_Seaosn[SV],0)</f>
        <v>225</v>
      </c>
      <c r="J760" s="11">
        <f>_xlfn.RANK.EQ(VLOOKUP($A760,Rooke_Full_Seaosn[[Name]:[WHIP]], 9, FALSE),Rooke_Full_Seaosn[IP],0)</f>
        <v>1465</v>
      </c>
      <c r="K760" s="5">
        <f>_xlfn.RANK.EQ(VLOOKUP($A760,Rooke_Full_Seaosn[[Name]:[WHIP]], 10, FALSE),Rooke_Full_Seaosn[SO],0)</f>
        <v>1567</v>
      </c>
      <c r="L760" s="5">
        <f>_xlfn.RANK.EQ(VLOOKUP($A760,Rooke_Full_Seaosn[[Name]:[WHIP]], 11, FALSE),Rooke_Full_Seaosn[K/9],0)</f>
        <v>1291</v>
      </c>
      <c r="M760" s="5">
        <f>_xlfn.RANK.EQ(VLOOKUP($A760,Rooke_Full_Seaosn[[Name]:[WHIP]], 12, FALSE),Rooke_Full_Seaosn[BB/9],1)</f>
        <v>696</v>
      </c>
      <c r="N760" s="11">
        <f>_xlfn.RANK.EQ(VLOOKUP($A760,Rooke_Full_Seaosn[[Name]:[WHIP]], 13, FALSE),Rooke_Full_Seaosn[HR/9],1)</f>
        <v>1303</v>
      </c>
      <c r="O760" s="5">
        <f>_xlfn.RANK.EQ(VLOOKUP($A760,Rooke_Full_Seaosn[[Name]:[WHIP]], 14, FALSE),Rooke_Full_Seaosn[AVG],1)</f>
        <v>1111</v>
      </c>
      <c r="P760" s="11">
        <f>_xlfn.RANK.EQ(VLOOKUP($A760,Rooke_Full_Seaosn[[Name]:[WHIP]], 15, FALSE),Rooke_Full_Seaosn[BABIP],1)</f>
        <v>619</v>
      </c>
      <c r="Q760" s="5">
        <f>_xlfn.RANK.EQ(VLOOKUP($A760,Rooke_Full_Seaosn[[Name]:[WHIP]], 16, FALSE),Rooke_Full_Seaosn[ERA],1)</f>
        <v>814</v>
      </c>
      <c r="R760" s="11">
        <f>_xlfn.RANK.EQ(VLOOKUP($A760,Rooke_Full_Seaosn[[Name]:[WHIP]], 17, FALSE),Rooke_Full_Seaosn[FIP],1)</f>
        <v>1210</v>
      </c>
      <c r="S760" s="5">
        <f>_xlfn.RANK.EQ(VLOOKUP($A760,Rooke_Full_Seaosn[[Name]:[WHIP]], 18,FALSE),Rooke_Full_Seaosn[WAR],0)</f>
        <v>1394</v>
      </c>
      <c r="T760" s="5">
        <f>_xlfn.RANK.EQ(VLOOKUP($A760,Rooke_Full_Seaosn[[Name]:[WHIP]], 19, FALSE),Rooke_Full_Seaosn[WAR/162],0)</f>
        <v>1266</v>
      </c>
      <c r="U760" s="5">
        <f>_xlfn.RANK.EQ(VLOOKUP($A760,Rooke_Full_Seaosn[[Name]:[WHIP]], 20, FALSE),Rooke_Full_Seaosn[WHIP],1)</f>
        <v>863</v>
      </c>
      <c r="V7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642.93194053987349</v>
      </c>
    </row>
    <row r="761" spans="1:22" x14ac:dyDescent="0.45">
      <c r="A761" s="11" t="s">
        <v>1735</v>
      </c>
      <c r="B761" s="11">
        <v>2019</v>
      </c>
      <c r="C761" s="11" t="str">
        <f>VLOOKUP(Table10[[#This Row],[Name]], Rooke_Full_Seaosn[[Name]:[Team]], 2, FALSE)</f>
        <v>TEX</v>
      </c>
      <c r="D761" s="11">
        <v>10</v>
      </c>
      <c r="E761" s="11">
        <v>8</v>
      </c>
      <c r="F761" s="12">
        <v>0.8</v>
      </c>
      <c r="G761" s="5">
        <f>_xlfn.RANK.EQ(VLOOKUP($A761,Rooke_Full_Seaosn[[Name]:[WHIP]], 6, FALSE),Rooke_Full_Seaosn[W],0)</f>
        <v>1054</v>
      </c>
      <c r="H761" s="5">
        <f>_xlfn.RANK.EQ(VLOOKUP($A761,Rooke_Full_Seaosn[[Name]:[WHIP]], 7, FALSE),Rooke_Full_Seaosn[L],1)</f>
        <v>45</v>
      </c>
      <c r="I761" s="11">
        <f>_xlfn.RANK.EQ(VLOOKUP($A761,Rooke_Full_Seaosn[[Name]:[WHIP]], 8, FALSE),Rooke_Full_Seaosn[SV],0)</f>
        <v>225</v>
      </c>
      <c r="J761" s="11">
        <f>_xlfn.RANK.EQ(VLOOKUP($A761,Rooke_Full_Seaosn[[Name]:[WHIP]], 9, FALSE),Rooke_Full_Seaosn[IP],0)</f>
        <v>1693</v>
      </c>
      <c r="K761" s="5">
        <f>_xlfn.RANK.EQ(VLOOKUP($A761,Rooke_Full_Seaosn[[Name]:[WHIP]], 10, FALSE),Rooke_Full_Seaosn[SO],0)</f>
        <v>1425</v>
      </c>
      <c r="L761" s="5">
        <f>_xlfn.RANK.EQ(VLOOKUP($A761,Rooke_Full_Seaosn[[Name]:[WHIP]], 11, FALSE),Rooke_Full_Seaosn[K/9],0)</f>
        <v>497</v>
      </c>
      <c r="M761" s="5">
        <f>_xlfn.RANK.EQ(VLOOKUP($A761,Rooke_Full_Seaosn[[Name]:[WHIP]], 12, FALSE),Rooke_Full_Seaosn[BB/9],1)</f>
        <v>1092</v>
      </c>
      <c r="N761" s="11">
        <f>_xlfn.RANK.EQ(VLOOKUP($A761,Rooke_Full_Seaosn[[Name]:[WHIP]], 13, FALSE),Rooke_Full_Seaosn[HR/9],1)</f>
        <v>495</v>
      </c>
      <c r="O761" s="5">
        <f>_xlfn.RANK.EQ(VLOOKUP($A761,Rooke_Full_Seaosn[[Name]:[WHIP]], 14, FALSE),Rooke_Full_Seaosn[AVG],1)</f>
        <v>1286</v>
      </c>
      <c r="P761" s="11">
        <f>_xlfn.RANK.EQ(VLOOKUP($A761,Rooke_Full_Seaosn[[Name]:[WHIP]], 15, FALSE),Rooke_Full_Seaosn[BABIP],1)</f>
        <v>1511</v>
      </c>
      <c r="Q761" s="5">
        <f>_xlfn.RANK.EQ(VLOOKUP($A761,Rooke_Full_Seaosn[[Name]:[WHIP]], 16, FALSE),Rooke_Full_Seaosn[ERA],1)</f>
        <v>1249</v>
      </c>
      <c r="R761" s="11">
        <f>_xlfn.RANK.EQ(VLOOKUP($A761,Rooke_Full_Seaosn[[Name]:[WHIP]], 17, FALSE),Rooke_Full_Seaosn[FIP],1)</f>
        <v>659</v>
      </c>
      <c r="S761" s="5">
        <f>_xlfn.RANK.EQ(VLOOKUP($A761,Rooke_Full_Seaosn[[Name]:[WHIP]], 18,FALSE),Rooke_Full_Seaosn[WAR],0)</f>
        <v>827</v>
      </c>
      <c r="T761" s="5">
        <f>_xlfn.RANK.EQ(VLOOKUP($A761,Rooke_Full_Seaosn[[Name]:[WHIP]], 19, FALSE),Rooke_Full_Seaosn[WAR/162],0)</f>
        <v>181</v>
      </c>
      <c r="U761" s="5">
        <f>_xlfn.RANK.EQ(VLOOKUP($A761,Rooke_Full_Seaosn[[Name]:[WHIP]], 20, FALSE),Rooke_Full_Seaosn[WHIP],1)</f>
        <v>1381</v>
      </c>
      <c r="V7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643.52114049573629</v>
      </c>
    </row>
    <row r="762" spans="1:22" x14ac:dyDescent="0.45">
      <c r="A762" s="11" t="s">
        <v>1240</v>
      </c>
      <c r="B762" s="11">
        <v>2006</v>
      </c>
      <c r="C762" s="11" t="str">
        <f>VLOOKUP(Table10[[#This Row],[Name]], Rooke_Full_Seaosn[[Name]:[Team]], 2, FALSE)</f>
        <v>PIT</v>
      </c>
      <c r="D762" s="11">
        <v>13</v>
      </c>
      <c r="E762" s="11">
        <v>13</v>
      </c>
      <c r="F762" s="12">
        <v>1</v>
      </c>
      <c r="G762" s="5">
        <f>_xlfn.RANK.EQ(VLOOKUP($A762,Rooke_Full_Seaosn[[Name]:[WHIP]], 6, FALSE),Rooke_Full_Seaosn[W],0)</f>
        <v>1465</v>
      </c>
      <c r="H762" s="5">
        <f>_xlfn.RANK.EQ(VLOOKUP($A762,Rooke_Full_Seaosn[[Name]:[WHIP]], 7, FALSE),Rooke_Full_Seaosn[L],1)</f>
        <v>492</v>
      </c>
      <c r="I762" s="11">
        <f>_xlfn.RANK.EQ(VLOOKUP($A762,Rooke_Full_Seaosn[[Name]:[WHIP]], 8, FALSE),Rooke_Full_Seaosn[SV],0)</f>
        <v>225</v>
      </c>
      <c r="J762" s="11">
        <f>_xlfn.RANK.EQ(VLOOKUP($A762,Rooke_Full_Seaosn[[Name]:[WHIP]], 9, FALSE),Rooke_Full_Seaosn[IP],0)</f>
        <v>1384</v>
      </c>
      <c r="K762" s="5">
        <f>_xlfn.RANK.EQ(VLOOKUP($A762,Rooke_Full_Seaosn[[Name]:[WHIP]], 10, FALSE),Rooke_Full_Seaosn[SO],0)</f>
        <v>1255</v>
      </c>
      <c r="L762" s="5">
        <f>_xlfn.RANK.EQ(VLOOKUP($A762,Rooke_Full_Seaosn[[Name]:[WHIP]], 11, FALSE),Rooke_Full_Seaosn[K/9],0)</f>
        <v>696</v>
      </c>
      <c r="M762" s="5">
        <f>_xlfn.RANK.EQ(VLOOKUP($A762,Rooke_Full_Seaosn[[Name]:[WHIP]], 12, FALSE),Rooke_Full_Seaosn[BB/9],1)</f>
        <v>1398</v>
      </c>
      <c r="N762" s="11">
        <f>_xlfn.RANK.EQ(VLOOKUP($A762,Rooke_Full_Seaosn[[Name]:[WHIP]], 13, FALSE),Rooke_Full_Seaosn[HR/9],1)</f>
        <v>278</v>
      </c>
      <c r="O762" s="5">
        <f>_xlfn.RANK.EQ(VLOOKUP($A762,Rooke_Full_Seaosn[[Name]:[WHIP]], 14, FALSE),Rooke_Full_Seaosn[AVG],1)</f>
        <v>125</v>
      </c>
      <c r="P762" s="11">
        <f>_xlfn.RANK.EQ(VLOOKUP($A762,Rooke_Full_Seaosn[[Name]:[WHIP]], 15, FALSE),Rooke_Full_Seaosn[BABIP],1)</f>
        <v>177</v>
      </c>
      <c r="Q762" s="5">
        <f>_xlfn.RANK.EQ(VLOOKUP($A762,Rooke_Full_Seaosn[[Name]:[WHIP]], 16, FALSE),Rooke_Full_Seaosn[ERA],1)</f>
        <v>633</v>
      </c>
      <c r="R762" s="11">
        <f>_xlfn.RANK.EQ(VLOOKUP($A762,Rooke_Full_Seaosn[[Name]:[WHIP]], 17, FALSE),Rooke_Full_Seaosn[FIP],1)</f>
        <v>797</v>
      </c>
      <c r="S762" s="5">
        <f>_xlfn.RANK.EQ(VLOOKUP($A762,Rooke_Full_Seaosn[[Name]:[WHIP]], 18,FALSE),Rooke_Full_Seaosn[WAR],0)</f>
        <v>851</v>
      </c>
      <c r="T762" s="5">
        <f>_xlfn.RANK.EQ(VLOOKUP($A762,Rooke_Full_Seaosn[[Name]:[WHIP]], 19, FALSE),Rooke_Full_Seaosn[WAR/162],0)</f>
        <v>361</v>
      </c>
      <c r="U762" s="5">
        <f>_xlfn.RANK.EQ(VLOOKUP($A762,Rooke_Full_Seaosn[[Name]:[WHIP]], 20, FALSE),Rooke_Full_Seaosn[WHIP],1)</f>
        <v>570</v>
      </c>
      <c r="V7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643.60412733228441</v>
      </c>
    </row>
    <row r="763" spans="1:22" x14ac:dyDescent="0.45">
      <c r="A763" s="11" t="s">
        <v>670</v>
      </c>
      <c r="B763" s="11">
        <v>1975</v>
      </c>
      <c r="C763" s="11" t="str">
        <f>VLOOKUP(Table10[[#This Row],[Name]], Rooke_Full_Seaosn[[Name]:[Team]], 2, FALSE)</f>
        <v>SFG</v>
      </c>
      <c r="D763" s="11">
        <v>9</v>
      </c>
      <c r="E763" s="11">
        <v>9</v>
      </c>
      <c r="F763" s="12">
        <v>1</v>
      </c>
      <c r="G763" s="5">
        <f>_xlfn.RANK.EQ(VLOOKUP($A763,Rooke_Full_Seaosn[[Name]:[WHIP]], 6, FALSE),Rooke_Full_Seaosn[W],0)</f>
        <v>174</v>
      </c>
      <c r="H763" s="5">
        <f>_xlfn.RANK.EQ(VLOOKUP($A763,Rooke_Full_Seaosn[[Name]:[WHIP]], 7, FALSE),Rooke_Full_Seaosn[L],1)</f>
        <v>1442</v>
      </c>
      <c r="I763" s="11">
        <f>_xlfn.RANK.EQ(VLOOKUP($A763,Rooke_Full_Seaosn[[Name]:[WHIP]], 8, FALSE),Rooke_Full_Seaosn[SV],0)</f>
        <v>225</v>
      </c>
      <c r="J763" s="11">
        <f>_xlfn.RANK.EQ(VLOOKUP($A763,Rooke_Full_Seaosn[[Name]:[WHIP]], 9, FALSE),Rooke_Full_Seaosn[IP],0)</f>
        <v>212</v>
      </c>
      <c r="K763" s="5">
        <f>_xlfn.RANK.EQ(VLOOKUP($A763,Rooke_Full_Seaosn[[Name]:[WHIP]], 10, FALSE),Rooke_Full_Seaosn[SO],0)</f>
        <v>145</v>
      </c>
      <c r="L763" s="5">
        <f>_xlfn.RANK.EQ(VLOOKUP($A763,Rooke_Full_Seaosn[[Name]:[WHIP]], 11, FALSE),Rooke_Full_Seaosn[K/9],0)</f>
        <v>578</v>
      </c>
      <c r="M763" s="5">
        <f>_xlfn.RANK.EQ(VLOOKUP($A763,Rooke_Full_Seaosn[[Name]:[WHIP]], 12, FALSE),Rooke_Full_Seaosn[BB/9],1)</f>
        <v>1577</v>
      </c>
      <c r="N763" s="11">
        <f>_xlfn.RANK.EQ(VLOOKUP($A763,Rooke_Full_Seaosn[[Name]:[WHIP]], 13, FALSE),Rooke_Full_Seaosn[HR/9],1)</f>
        <v>625</v>
      </c>
      <c r="O763" s="5">
        <f>_xlfn.RANK.EQ(VLOOKUP($A763,Rooke_Full_Seaosn[[Name]:[WHIP]], 14, FALSE),Rooke_Full_Seaosn[AVG],1)</f>
        <v>403</v>
      </c>
      <c r="P763" s="11">
        <f>_xlfn.RANK.EQ(VLOOKUP($A763,Rooke_Full_Seaosn[[Name]:[WHIP]], 15, FALSE),Rooke_Full_Seaosn[BABIP],1)</f>
        <v>565</v>
      </c>
      <c r="Q763" s="5">
        <f>_xlfn.RANK.EQ(VLOOKUP($A763,Rooke_Full_Seaosn[[Name]:[WHIP]], 16, FALSE),Rooke_Full_Seaosn[ERA],1)</f>
        <v>845</v>
      </c>
      <c r="R763" s="11">
        <f>_xlfn.RANK.EQ(VLOOKUP($A763,Rooke_Full_Seaosn[[Name]:[WHIP]], 17, FALSE),Rooke_Full_Seaosn[FIP],1)</f>
        <v>691</v>
      </c>
      <c r="S763" s="5">
        <f>_xlfn.RANK.EQ(VLOOKUP($A763,Rooke_Full_Seaosn[[Name]:[WHIP]], 18,FALSE),Rooke_Full_Seaosn[WAR],0)</f>
        <v>823</v>
      </c>
      <c r="T763" s="5">
        <f>_xlfn.RANK.EQ(VLOOKUP($A763,Rooke_Full_Seaosn[[Name]:[WHIP]], 19, FALSE),Rooke_Full_Seaosn[WAR/162],0)</f>
        <v>1187</v>
      </c>
      <c r="U763" s="5">
        <f>_xlfn.RANK.EQ(VLOOKUP($A763,Rooke_Full_Seaosn[[Name]:[WHIP]], 20, FALSE),Rooke_Full_Seaosn[WHIP],1)</f>
        <v>1127</v>
      </c>
      <c r="V7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644.84869725224621</v>
      </c>
    </row>
    <row r="764" spans="1:22" x14ac:dyDescent="0.45">
      <c r="A764" s="11" t="s">
        <v>1020</v>
      </c>
      <c r="B764" s="11">
        <v>1925</v>
      </c>
      <c r="C764" s="11" t="str">
        <f>VLOOKUP(Table10[[#This Row],[Name]], Rooke_Full_Seaosn[[Name]:[Team]], 2, FALSE)</f>
        <v>CLE</v>
      </c>
      <c r="D764" s="11">
        <v>11</v>
      </c>
      <c r="E764" s="11">
        <v>9</v>
      </c>
      <c r="F764" s="12">
        <v>0.81818181818181823</v>
      </c>
      <c r="G764" s="5">
        <f>_xlfn.RANK.EQ(VLOOKUP($A764,Rooke_Full_Seaosn[[Name]:[WHIP]], 6, FALSE),Rooke_Full_Seaosn[W],0)</f>
        <v>320</v>
      </c>
      <c r="H764" s="5">
        <f>_xlfn.RANK.EQ(VLOOKUP($A764,Rooke_Full_Seaosn[[Name]:[WHIP]], 7, FALSE),Rooke_Full_Seaosn[L],1)</f>
        <v>1574</v>
      </c>
      <c r="I764" s="11">
        <f>_xlfn.RANK.EQ(VLOOKUP($A764,Rooke_Full_Seaosn[[Name]:[WHIP]], 8, FALSE),Rooke_Full_Seaosn[SV],0)</f>
        <v>44</v>
      </c>
      <c r="J764" s="11">
        <f>_xlfn.RANK.EQ(VLOOKUP($A764,Rooke_Full_Seaosn[[Name]:[WHIP]], 9, FALSE),Rooke_Full_Seaosn[IP],0)</f>
        <v>206</v>
      </c>
      <c r="K764" s="5">
        <f>_xlfn.RANK.EQ(VLOOKUP($A764,Rooke_Full_Seaosn[[Name]:[WHIP]], 10, FALSE),Rooke_Full_Seaosn[SO],0)</f>
        <v>1011</v>
      </c>
      <c r="L764" s="5">
        <f>_xlfn.RANK.EQ(VLOOKUP($A764,Rooke_Full_Seaosn[[Name]:[WHIP]], 11, FALSE),Rooke_Full_Seaosn[K/9],0)</f>
        <v>1631</v>
      </c>
      <c r="M764" s="5">
        <f>_xlfn.RANK.EQ(VLOOKUP($A764,Rooke_Full_Seaosn[[Name]:[WHIP]], 12, FALSE),Rooke_Full_Seaosn[BB/9],1)</f>
        <v>565</v>
      </c>
      <c r="N764" s="11">
        <f>_xlfn.RANK.EQ(VLOOKUP($A764,Rooke_Full_Seaosn[[Name]:[WHIP]], 13, FALSE),Rooke_Full_Seaosn[HR/9],1)</f>
        <v>57</v>
      </c>
      <c r="O764" s="5">
        <f>_xlfn.RANK.EQ(VLOOKUP($A764,Rooke_Full_Seaosn[[Name]:[WHIP]], 14, FALSE),Rooke_Full_Seaosn[AVG],1)</f>
        <v>1132</v>
      </c>
      <c r="P764" s="11">
        <f>_xlfn.RANK.EQ(VLOOKUP($A764,Rooke_Full_Seaosn[[Name]:[WHIP]], 15, FALSE),Rooke_Full_Seaosn[BABIP],1)</f>
        <v>885</v>
      </c>
      <c r="Q764" s="5">
        <f>_xlfn.RANK.EQ(VLOOKUP($A764,Rooke_Full_Seaosn[[Name]:[WHIP]], 16, FALSE),Rooke_Full_Seaosn[ERA],1)</f>
        <v>354</v>
      </c>
      <c r="R764" s="11">
        <f>_xlfn.RANK.EQ(VLOOKUP($A764,Rooke_Full_Seaosn[[Name]:[WHIP]], 17, FALSE),Rooke_Full_Seaosn[FIP],1)</f>
        <v>781</v>
      </c>
      <c r="S764" s="5">
        <f>_xlfn.RANK.EQ(VLOOKUP($A764,Rooke_Full_Seaosn[[Name]:[WHIP]], 18,FALSE),Rooke_Full_Seaosn[WAR],0)</f>
        <v>172</v>
      </c>
      <c r="T764" s="5">
        <f>_xlfn.RANK.EQ(VLOOKUP($A764,Rooke_Full_Seaosn[[Name]:[WHIP]], 19, FALSE),Rooke_Full_Seaosn[WAR/162],0)</f>
        <v>419</v>
      </c>
      <c r="U764" s="5">
        <f>_xlfn.RANK.EQ(VLOOKUP($A764,Rooke_Full_Seaosn[[Name]:[WHIP]], 20, FALSE),Rooke_Full_Seaosn[WHIP],1)</f>
        <v>918</v>
      </c>
      <c r="V7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644.88802281229812</v>
      </c>
    </row>
    <row r="765" spans="1:22" x14ac:dyDescent="0.45">
      <c r="A765" s="11" t="s">
        <v>1516</v>
      </c>
      <c r="B765" s="11">
        <v>1928</v>
      </c>
      <c r="C765" s="11" t="str">
        <f>VLOOKUP(Table10[[#This Row],[Name]], Rooke_Full_Seaosn[[Name]:[Team]], 2, FALSE)</f>
        <v>SLB</v>
      </c>
      <c r="D765" s="11">
        <v>14</v>
      </c>
      <c r="E765" s="11">
        <v>14</v>
      </c>
      <c r="F765" s="12">
        <v>1</v>
      </c>
      <c r="G765" s="5">
        <f>_xlfn.RANK.EQ(VLOOKUP($A765,Rooke_Full_Seaosn[[Name]:[WHIP]], 6, FALSE),Rooke_Full_Seaosn[W],0)</f>
        <v>320</v>
      </c>
      <c r="H765" s="5">
        <f>_xlfn.RANK.EQ(VLOOKUP($A765,Rooke_Full_Seaosn[[Name]:[WHIP]], 7, FALSE),Rooke_Full_Seaosn[L],1)</f>
        <v>1644</v>
      </c>
      <c r="I765" s="11">
        <f>_xlfn.RANK.EQ(VLOOKUP($A765,Rooke_Full_Seaosn[[Name]:[WHIP]], 8, FALSE),Rooke_Full_Seaosn[SV],0)</f>
        <v>21</v>
      </c>
      <c r="J765" s="11">
        <f>_xlfn.RANK.EQ(VLOOKUP($A765,Rooke_Full_Seaosn[[Name]:[WHIP]], 9, FALSE),Rooke_Full_Seaosn[IP],0)</f>
        <v>107</v>
      </c>
      <c r="K765" s="5">
        <f>_xlfn.RANK.EQ(VLOOKUP($A765,Rooke_Full_Seaosn[[Name]:[WHIP]], 10, FALSE),Rooke_Full_Seaosn[SO],0)</f>
        <v>451</v>
      </c>
      <c r="L765" s="5">
        <f>_xlfn.RANK.EQ(VLOOKUP($A765,Rooke_Full_Seaosn[[Name]:[WHIP]], 11, FALSE),Rooke_Full_Seaosn[K/9],0)</f>
        <v>1370</v>
      </c>
      <c r="M765" s="5">
        <f>_xlfn.RANK.EQ(VLOOKUP($A765,Rooke_Full_Seaosn[[Name]:[WHIP]], 12, FALSE),Rooke_Full_Seaosn[BB/9],1)</f>
        <v>170</v>
      </c>
      <c r="N765" s="11">
        <f>_xlfn.RANK.EQ(VLOOKUP($A765,Rooke_Full_Seaosn[[Name]:[WHIP]], 13, FALSE),Rooke_Full_Seaosn[HR/9],1)</f>
        <v>1000</v>
      </c>
      <c r="O765" s="5">
        <f>_xlfn.RANK.EQ(VLOOKUP($A765,Rooke_Full_Seaosn[[Name]:[WHIP]], 14, FALSE),Rooke_Full_Seaosn[AVG],1)</f>
        <v>952</v>
      </c>
      <c r="P765" s="11">
        <f>_xlfn.RANK.EQ(VLOOKUP($A765,Rooke_Full_Seaosn[[Name]:[WHIP]], 15, FALSE),Rooke_Full_Seaosn[BABIP],1)</f>
        <v>526</v>
      </c>
      <c r="Q765" s="5">
        <f>_xlfn.RANK.EQ(VLOOKUP($A765,Rooke_Full_Seaosn[[Name]:[WHIP]], 16, FALSE),Rooke_Full_Seaosn[ERA],1)</f>
        <v>974</v>
      </c>
      <c r="R765" s="11">
        <f>_xlfn.RANK.EQ(VLOOKUP($A765,Rooke_Full_Seaosn[[Name]:[WHIP]], 17, FALSE),Rooke_Full_Seaosn[FIP],1)</f>
        <v>938</v>
      </c>
      <c r="S765" s="5">
        <f>_xlfn.RANK.EQ(VLOOKUP($A765,Rooke_Full_Seaosn[[Name]:[WHIP]], 18,FALSE),Rooke_Full_Seaosn[WAR],0)</f>
        <v>401</v>
      </c>
      <c r="T765" s="5">
        <f>_xlfn.RANK.EQ(VLOOKUP($A765,Rooke_Full_Seaosn[[Name]:[WHIP]], 19, FALSE),Rooke_Full_Seaosn[WAR/162],0)</f>
        <v>923</v>
      </c>
      <c r="U765" s="5">
        <f>_xlfn.RANK.EQ(VLOOKUP($A765,Rooke_Full_Seaosn[[Name]:[WHIP]], 20, FALSE),Rooke_Full_Seaosn[WHIP],1)</f>
        <v>660</v>
      </c>
      <c r="V7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645.28025106547648</v>
      </c>
    </row>
    <row r="766" spans="1:22" x14ac:dyDescent="0.45">
      <c r="A766" s="11" t="s">
        <v>668</v>
      </c>
      <c r="B766" s="11">
        <v>1977</v>
      </c>
      <c r="C766" s="11" t="str">
        <f>VLOOKUP(Table10[[#This Row],[Name]], Rooke_Full_Seaosn[[Name]:[Team]], 2, FALSE)</f>
        <v>TOR</v>
      </c>
      <c r="D766" s="11">
        <v>16</v>
      </c>
      <c r="E766" s="11">
        <v>16</v>
      </c>
      <c r="F766" s="12">
        <v>1</v>
      </c>
      <c r="G766" s="5">
        <f>_xlfn.RANK.EQ(VLOOKUP($A766,Rooke_Full_Seaosn[[Name]:[WHIP]], 6, FALSE),Rooke_Full_Seaosn[W],0)</f>
        <v>320</v>
      </c>
      <c r="H766" s="5">
        <f>_xlfn.RANK.EQ(VLOOKUP($A766,Rooke_Full_Seaosn[[Name]:[WHIP]], 7, FALSE),Rooke_Full_Seaosn[L],1)</f>
        <v>1688</v>
      </c>
      <c r="I766" s="11">
        <f>_xlfn.RANK.EQ(VLOOKUP($A766,Rooke_Full_Seaosn[[Name]:[WHIP]], 8, FALSE),Rooke_Full_Seaosn[SV],0)</f>
        <v>225</v>
      </c>
      <c r="J766" s="11">
        <f>_xlfn.RANK.EQ(VLOOKUP($A766,Rooke_Full_Seaosn[[Name]:[WHIP]], 9, FALSE),Rooke_Full_Seaosn[IP],0)</f>
        <v>37</v>
      </c>
      <c r="K766" s="5">
        <f>_xlfn.RANK.EQ(VLOOKUP($A766,Rooke_Full_Seaosn[[Name]:[WHIP]], 10, FALSE),Rooke_Full_Seaosn[SO],0)</f>
        <v>167</v>
      </c>
      <c r="L766" s="5">
        <f>_xlfn.RANK.EQ(VLOOKUP($A766,Rooke_Full_Seaosn[[Name]:[WHIP]], 11, FALSE),Rooke_Full_Seaosn[K/9],0)</f>
        <v>1076</v>
      </c>
      <c r="M766" s="5">
        <f>_xlfn.RANK.EQ(VLOOKUP($A766,Rooke_Full_Seaosn[[Name]:[WHIP]], 12, FALSE),Rooke_Full_Seaosn[BB/9],1)</f>
        <v>690</v>
      </c>
      <c r="N766" s="11">
        <f>_xlfn.RANK.EQ(VLOOKUP($A766,Rooke_Full_Seaosn[[Name]:[WHIP]], 13, FALSE),Rooke_Full_Seaosn[HR/9],1)</f>
        <v>1269</v>
      </c>
      <c r="O766" s="5">
        <f>_xlfn.RANK.EQ(VLOOKUP($A766,Rooke_Full_Seaosn[[Name]:[WHIP]], 14, FALSE),Rooke_Full_Seaosn[AVG],1)</f>
        <v>843</v>
      </c>
      <c r="P766" s="11">
        <f>_xlfn.RANK.EQ(VLOOKUP($A766,Rooke_Full_Seaosn[[Name]:[WHIP]], 15, FALSE),Rooke_Full_Seaosn[BABIP],1)</f>
        <v>509</v>
      </c>
      <c r="Q766" s="5">
        <f>_xlfn.RANK.EQ(VLOOKUP($A766,Rooke_Full_Seaosn[[Name]:[WHIP]], 16, FALSE),Rooke_Full_Seaosn[ERA],1)</f>
        <v>871</v>
      </c>
      <c r="R766" s="11">
        <f>_xlfn.RANK.EQ(VLOOKUP($A766,Rooke_Full_Seaosn[[Name]:[WHIP]], 17, FALSE),Rooke_Full_Seaosn[FIP],1)</f>
        <v>1080</v>
      </c>
      <c r="S766" s="5">
        <f>_xlfn.RANK.EQ(VLOOKUP($A766,Rooke_Full_Seaosn[[Name]:[WHIP]], 18,FALSE),Rooke_Full_Seaosn[WAR],0)</f>
        <v>413</v>
      </c>
      <c r="T766" s="5">
        <f>_xlfn.RANK.EQ(VLOOKUP($A766,Rooke_Full_Seaosn[[Name]:[WHIP]], 19, FALSE),Rooke_Full_Seaosn[WAR/162],0)</f>
        <v>838</v>
      </c>
      <c r="U766" s="5">
        <f>_xlfn.RANK.EQ(VLOOKUP($A766,Rooke_Full_Seaosn[[Name]:[WHIP]], 20, FALSE),Rooke_Full_Seaosn[WHIP],1)</f>
        <v>737</v>
      </c>
      <c r="V7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645.41752581599576</v>
      </c>
    </row>
    <row r="767" spans="1:22" x14ac:dyDescent="0.45">
      <c r="A767" s="11" t="s">
        <v>1599</v>
      </c>
      <c r="B767" s="11">
        <v>2019</v>
      </c>
      <c r="C767" s="11" t="str">
        <f>VLOOKUP(Table10[[#This Row],[Name]], Rooke_Full_Seaosn[[Name]:[Team]], 2, FALSE)</f>
        <v>MIL</v>
      </c>
      <c r="D767" s="11">
        <v>21</v>
      </c>
      <c r="E767" s="11">
        <v>21</v>
      </c>
      <c r="F767" s="12">
        <v>1</v>
      </c>
      <c r="G767" s="5">
        <f>_xlfn.RANK.EQ(VLOOKUP($A767,Rooke_Full_Seaosn[[Name]:[WHIP]], 6, FALSE),Rooke_Full_Seaosn[W],0)</f>
        <v>1465</v>
      </c>
      <c r="H767" s="5">
        <f>_xlfn.RANK.EQ(VLOOKUP($A767,Rooke_Full_Seaosn[[Name]:[WHIP]], 7, FALSE),Rooke_Full_Seaosn[L],1)</f>
        <v>885</v>
      </c>
      <c r="I767" s="11">
        <f>_xlfn.RANK.EQ(VLOOKUP($A767,Rooke_Full_Seaosn[[Name]:[WHIP]], 8, FALSE),Rooke_Full_Seaosn[SV],0)</f>
        <v>225</v>
      </c>
      <c r="J767" s="11">
        <f>_xlfn.RANK.EQ(VLOOKUP($A767,Rooke_Full_Seaosn[[Name]:[WHIP]], 9, FALSE),Rooke_Full_Seaosn[IP],0)</f>
        <v>1108</v>
      </c>
      <c r="K767" s="5">
        <f>_xlfn.RANK.EQ(VLOOKUP($A767,Rooke_Full_Seaosn[[Name]:[WHIP]], 10, FALSE),Rooke_Full_Seaosn[SO],0)</f>
        <v>473</v>
      </c>
      <c r="L767" s="5">
        <f>_xlfn.RANK.EQ(VLOOKUP($A767,Rooke_Full_Seaosn[[Name]:[WHIP]], 11, FALSE),Rooke_Full_Seaosn[K/9],0)</f>
        <v>78</v>
      </c>
      <c r="M767" s="5">
        <f>_xlfn.RANK.EQ(VLOOKUP($A767,Rooke_Full_Seaosn[[Name]:[WHIP]], 12, FALSE),Rooke_Full_Seaosn[BB/9],1)</f>
        <v>541</v>
      </c>
      <c r="N767" s="11">
        <f>_xlfn.RANK.EQ(VLOOKUP($A767,Rooke_Full_Seaosn[[Name]:[WHIP]], 13, FALSE),Rooke_Full_Seaosn[HR/9],1)</f>
        <v>1381</v>
      </c>
      <c r="O767" s="5">
        <f>_xlfn.RANK.EQ(VLOOKUP($A767,Rooke_Full_Seaosn[[Name]:[WHIP]], 14, FALSE),Rooke_Full_Seaosn[AVG],1)</f>
        <v>959</v>
      </c>
      <c r="P767" s="11">
        <f>_xlfn.RANK.EQ(VLOOKUP($A767,Rooke_Full_Seaosn[[Name]:[WHIP]], 15, FALSE),Rooke_Full_Seaosn[BABIP],1)</f>
        <v>1494</v>
      </c>
      <c r="Q767" s="5">
        <f>_xlfn.RANK.EQ(VLOOKUP($A767,Rooke_Full_Seaosn[[Name]:[WHIP]], 16, FALSE),Rooke_Full_Seaosn[ERA],1)</f>
        <v>1081</v>
      </c>
      <c r="R767" s="11">
        <f>_xlfn.RANK.EQ(VLOOKUP($A767,Rooke_Full_Seaosn[[Name]:[WHIP]], 17, FALSE),Rooke_Full_Seaosn[FIP],1)</f>
        <v>826</v>
      </c>
      <c r="S767" s="5">
        <f>_xlfn.RANK.EQ(VLOOKUP($A767,Rooke_Full_Seaosn[[Name]:[WHIP]], 18,FALSE),Rooke_Full_Seaosn[WAR],0)</f>
        <v>832</v>
      </c>
      <c r="T767" s="5">
        <f>_xlfn.RANK.EQ(VLOOKUP($A767,Rooke_Full_Seaosn[[Name]:[WHIP]], 19, FALSE),Rooke_Full_Seaosn[WAR/162],0)</f>
        <v>809</v>
      </c>
      <c r="U767" s="5">
        <f>_xlfn.RANK.EQ(VLOOKUP($A767,Rooke_Full_Seaosn[[Name]:[WHIP]], 20, FALSE),Rooke_Full_Seaosn[WHIP],1)</f>
        <v>708</v>
      </c>
      <c r="V7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646.64858422414113</v>
      </c>
    </row>
    <row r="768" spans="1:22" x14ac:dyDescent="0.45">
      <c r="A768" s="11" t="s">
        <v>1738</v>
      </c>
      <c r="B768" s="11">
        <v>1930</v>
      </c>
      <c r="C768" s="11" t="str">
        <f>VLOOKUP(Table10[[#This Row],[Name]], Rooke_Full_Seaosn[[Name]:[Team]], 2, FALSE)</f>
        <v>CLE</v>
      </c>
      <c r="D768" s="11">
        <v>32</v>
      </c>
      <c r="E768" s="11">
        <v>20</v>
      </c>
      <c r="F768" s="12">
        <v>0.625</v>
      </c>
      <c r="G768" s="5">
        <f>_xlfn.RANK.EQ(VLOOKUP($A768,Rooke_Full_Seaosn[[Name]:[WHIP]], 6, FALSE),Rooke_Full_Seaosn[W],0)</f>
        <v>244</v>
      </c>
      <c r="H768" s="5">
        <f>_xlfn.RANK.EQ(VLOOKUP($A768,Rooke_Full_Seaosn[[Name]:[WHIP]], 7, FALSE),Rooke_Full_Seaosn[L],1)</f>
        <v>1574</v>
      </c>
      <c r="I768" s="11">
        <f>_xlfn.RANK.EQ(VLOOKUP($A768,Rooke_Full_Seaosn[[Name]:[WHIP]], 8, FALSE),Rooke_Full_Seaosn[SV],0)</f>
        <v>94</v>
      </c>
      <c r="J768" s="11">
        <f>_xlfn.RANK.EQ(VLOOKUP($A768,Rooke_Full_Seaosn[[Name]:[WHIP]], 9, FALSE),Rooke_Full_Seaosn[IP],0)</f>
        <v>114</v>
      </c>
      <c r="K768" s="5">
        <f>_xlfn.RANK.EQ(VLOOKUP($A768,Rooke_Full_Seaosn[[Name]:[WHIP]], 10, FALSE),Rooke_Full_Seaosn[SO],0)</f>
        <v>941</v>
      </c>
      <c r="L768" s="5">
        <f>_xlfn.RANK.EQ(VLOOKUP($A768,Rooke_Full_Seaosn[[Name]:[WHIP]], 11, FALSE),Rooke_Full_Seaosn[K/9],0)</f>
        <v>1645</v>
      </c>
      <c r="M768" s="5">
        <f>_xlfn.RANK.EQ(VLOOKUP($A768,Rooke_Full_Seaosn[[Name]:[WHIP]], 12, FALSE),Rooke_Full_Seaosn[BB/9],1)</f>
        <v>157</v>
      </c>
      <c r="N768" s="11">
        <f>_xlfn.RANK.EQ(VLOOKUP($A768,Rooke_Full_Seaosn[[Name]:[WHIP]], 13, FALSE),Rooke_Full_Seaosn[HR/9],1)</f>
        <v>484</v>
      </c>
      <c r="O768" s="5">
        <f>_xlfn.RANK.EQ(VLOOKUP($A768,Rooke_Full_Seaosn[[Name]:[WHIP]], 14, FALSE),Rooke_Full_Seaosn[AVG],1)</f>
        <v>1596</v>
      </c>
      <c r="P768" s="11">
        <f>_xlfn.RANK.EQ(VLOOKUP($A768,Rooke_Full_Seaosn[[Name]:[WHIP]], 15, FALSE),Rooke_Full_Seaosn[BABIP],1)</f>
        <v>1373</v>
      </c>
      <c r="Q768" s="5">
        <f>_xlfn.RANK.EQ(VLOOKUP($A768,Rooke_Full_Seaosn[[Name]:[WHIP]], 16, FALSE),Rooke_Full_Seaosn[ERA],1)</f>
        <v>1253</v>
      </c>
      <c r="R768" s="11">
        <f>_xlfn.RANK.EQ(VLOOKUP($A768,Rooke_Full_Seaosn[[Name]:[WHIP]], 17, FALSE),Rooke_Full_Seaosn[FIP],1)</f>
        <v>1124</v>
      </c>
      <c r="S768" s="5">
        <f>_xlfn.RANK.EQ(VLOOKUP($A768,Rooke_Full_Seaosn[[Name]:[WHIP]], 18,FALSE),Rooke_Full_Seaosn[WAR],0)</f>
        <v>136</v>
      </c>
      <c r="T768" s="5">
        <f>_xlfn.RANK.EQ(VLOOKUP($A768,Rooke_Full_Seaosn[[Name]:[WHIP]], 19, FALSE),Rooke_Full_Seaosn[WAR/162],0)</f>
        <v>418</v>
      </c>
      <c r="U768" s="5">
        <f>_xlfn.RANK.EQ(VLOOKUP($A768,Rooke_Full_Seaosn[[Name]:[WHIP]], 20, FALSE),Rooke_Full_Seaosn[WHIP],1)</f>
        <v>1211</v>
      </c>
      <c r="V7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646.97768613859466</v>
      </c>
    </row>
    <row r="769" spans="1:22" x14ac:dyDescent="0.45">
      <c r="A769" s="11" t="s">
        <v>823</v>
      </c>
      <c r="B769" s="11">
        <v>1946</v>
      </c>
      <c r="C769" s="11" t="str">
        <f>VLOOKUP(Table10[[#This Row],[Name]], Rooke_Full_Seaosn[[Name]:[Team]], 2, FALSE)</f>
        <v>PIT</v>
      </c>
      <c r="D769" s="11">
        <v>10</v>
      </c>
      <c r="E769" s="11">
        <v>10</v>
      </c>
      <c r="F769" s="12">
        <v>1</v>
      </c>
      <c r="G769" s="5">
        <f>_xlfn.RANK.EQ(VLOOKUP($A769,Rooke_Full_Seaosn[[Name]:[WHIP]], 6, FALSE),Rooke_Full_Seaosn[W],0)</f>
        <v>503</v>
      </c>
      <c r="H769" s="5">
        <f>_xlfn.RANK.EQ(VLOOKUP($A769,Rooke_Full_Seaosn[[Name]:[WHIP]], 7, FALSE),Rooke_Full_Seaosn[L],1)</f>
        <v>695</v>
      </c>
      <c r="I769" s="11">
        <f>_xlfn.RANK.EQ(VLOOKUP($A769,Rooke_Full_Seaosn[[Name]:[WHIP]], 8, FALSE),Rooke_Full_Seaosn[SV],0)</f>
        <v>225</v>
      </c>
      <c r="J769" s="11">
        <f>_xlfn.RANK.EQ(VLOOKUP($A769,Rooke_Full_Seaosn[[Name]:[WHIP]], 9, FALSE),Rooke_Full_Seaosn[IP],0)</f>
        <v>538</v>
      </c>
      <c r="K769" s="5">
        <f>_xlfn.RANK.EQ(VLOOKUP($A769,Rooke_Full_Seaosn[[Name]:[WHIP]], 10, FALSE),Rooke_Full_Seaosn[SO],0)</f>
        <v>1163</v>
      </c>
      <c r="L769" s="5">
        <f>_xlfn.RANK.EQ(VLOOKUP($A769,Rooke_Full_Seaosn[[Name]:[WHIP]], 11, FALSE),Rooke_Full_Seaosn[K/9],0)</f>
        <v>1548</v>
      </c>
      <c r="M769" s="5">
        <f>_xlfn.RANK.EQ(VLOOKUP($A769,Rooke_Full_Seaosn[[Name]:[WHIP]], 12, FALSE),Rooke_Full_Seaosn[BB/9],1)</f>
        <v>891</v>
      </c>
      <c r="N769" s="11">
        <f>_xlfn.RANK.EQ(VLOOKUP($A769,Rooke_Full_Seaosn[[Name]:[WHIP]], 13, FALSE),Rooke_Full_Seaosn[HR/9],1)</f>
        <v>402</v>
      </c>
      <c r="O769" s="5">
        <f>_xlfn.RANK.EQ(VLOOKUP($A769,Rooke_Full_Seaosn[[Name]:[WHIP]], 14, FALSE),Rooke_Full_Seaosn[AVG],1)</f>
        <v>565</v>
      </c>
      <c r="P769" s="11">
        <f>_xlfn.RANK.EQ(VLOOKUP($A769,Rooke_Full_Seaosn[[Name]:[WHIP]], 15, FALSE),Rooke_Full_Seaosn[BABIP],1)</f>
        <v>293</v>
      </c>
      <c r="Q769" s="5">
        <f>_xlfn.RANK.EQ(VLOOKUP($A769,Rooke_Full_Seaosn[[Name]:[WHIP]], 16, FALSE),Rooke_Full_Seaosn[ERA],1)</f>
        <v>88</v>
      </c>
      <c r="R769" s="11">
        <f>_xlfn.RANK.EQ(VLOOKUP($A769,Rooke_Full_Seaosn[[Name]:[WHIP]], 17, FALSE),Rooke_Full_Seaosn[FIP],1)</f>
        <v>603</v>
      </c>
      <c r="S769" s="5">
        <f>_xlfn.RANK.EQ(VLOOKUP($A769,Rooke_Full_Seaosn[[Name]:[WHIP]], 18,FALSE),Rooke_Full_Seaosn[WAR],0)</f>
        <v>766</v>
      </c>
      <c r="T769" s="5">
        <f>_xlfn.RANK.EQ(VLOOKUP($A769,Rooke_Full_Seaosn[[Name]:[WHIP]], 19, FALSE),Rooke_Full_Seaosn[WAR/162],0)</f>
        <v>1032</v>
      </c>
      <c r="U769" s="5">
        <f>_xlfn.RANK.EQ(VLOOKUP($A769,Rooke_Full_Seaosn[[Name]:[WHIP]], 20, FALSE),Rooke_Full_Seaosn[WHIP],1)</f>
        <v>588</v>
      </c>
      <c r="V7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647.52987137735795</v>
      </c>
    </row>
    <row r="770" spans="1:22" x14ac:dyDescent="0.45">
      <c r="A770" s="11" t="s">
        <v>594</v>
      </c>
      <c r="B770" s="11">
        <v>2006</v>
      </c>
      <c r="C770" s="11" t="str">
        <f>VLOOKUP(Table10[[#This Row],[Name]], Rooke_Full_Seaosn[[Name]:[Team]], 2, FALSE)</f>
        <v>TBD</v>
      </c>
      <c r="D770" s="11">
        <v>14</v>
      </c>
      <c r="E770" s="11">
        <v>14</v>
      </c>
      <c r="F770" s="12">
        <v>1</v>
      </c>
      <c r="G770" s="5">
        <f>_xlfn.RANK.EQ(VLOOKUP($A770,Rooke_Full_Seaosn[[Name]:[WHIP]], 6, FALSE),Rooke_Full_Seaosn[W],0)</f>
        <v>735</v>
      </c>
      <c r="H770" s="5">
        <f>_xlfn.RANK.EQ(VLOOKUP($A770,Rooke_Full_Seaosn[[Name]:[WHIP]], 7, FALSE),Rooke_Full_Seaosn[L],1)</f>
        <v>1060</v>
      </c>
      <c r="I770" s="11">
        <f>_xlfn.RANK.EQ(VLOOKUP($A770,Rooke_Full_Seaosn[[Name]:[WHIP]], 8, FALSE),Rooke_Full_Seaosn[SV],0)</f>
        <v>225</v>
      </c>
      <c r="J770" s="11">
        <f>_xlfn.RANK.EQ(VLOOKUP($A770,Rooke_Full_Seaosn[[Name]:[WHIP]], 9, FALSE),Rooke_Full_Seaosn[IP],0)</f>
        <v>645</v>
      </c>
      <c r="K770" s="5">
        <f>_xlfn.RANK.EQ(VLOOKUP($A770,Rooke_Full_Seaosn[[Name]:[WHIP]], 10, FALSE),Rooke_Full_Seaosn[SO],0)</f>
        <v>301</v>
      </c>
      <c r="L770" s="5">
        <f>_xlfn.RANK.EQ(VLOOKUP($A770,Rooke_Full_Seaosn[[Name]:[WHIP]], 11, FALSE),Rooke_Full_Seaosn[K/9],0)</f>
        <v>300</v>
      </c>
      <c r="M770" s="5">
        <f>_xlfn.RANK.EQ(VLOOKUP($A770,Rooke_Full_Seaosn[[Name]:[WHIP]], 12, FALSE),Rooke_Full_Seaosn[BB/9],1)</f>
        <v>446</v>
      </c>
      <c r="N770" s="11">
        <f>_xlfn.RANK.EQ(VLOOKUP($A770,Rooke_Full_Seaosn[[Name]:[WHIP]], 13, FALSE),Rooke_Full_Seaosn[HR/9],1)</f>
        <v>1344</v>
      </c>
      <c r="O770" s="5">
        <f>_xlfn.RANK.EQ(VLOOKUP($A770,Rooke_Full_Seaosn[[Name]:[WHIP]], 14, FALSE),Rooke_Full_Seaosn[AVG],1)</f>
        <v>1384</v>
      </c>
      <c r="P770" s="11">
        <f>_xlfn.RANK.EQ(VLOOKUP($A770,Rooke_Full_Seaosn[[Name]:[WHIP]], 15, FALSE),Rooke_Full_Seaosn[BABIP],1)</f>
        <v>1538</v>
      </c>
      <c r="Q770" s="5">
        <f>_xlfn.RANK.EQ(VLOOKUP($A770,Rooke_Full_Seaosn[[Name]:[WHIP]], 16, FALSE),Rooke_Full_Seaosn[ERA],1)</f>
        <v>1202</v>
      </c>
      <c r="R770" s="11">
        <f>_xlfn.RANK.EQ(VLOOKUP($A770,Rooke_Full_Seaosn[[Name]:[WHIP]], 17, FALSE),Rooke_Full_Seaosn[FIP],1)</f>
        <v>961</v>
      </c>
      <c r="S770" s="5">
        <f>_xlfn.RANK.EQ(VLOOKUP($A770,Rooke_Full_Seaosn[[Name]:[WHIP]], 18,FALSE),Rooke_Full_Seaosn[WAR],0)</f>
        <v>501</v>
      </c>
      <c r="T770" s="5">
        <f>_xlfn.RANK.EQ(VLOOKUP($A770,Rooke_Full_Seaosn[[Name]:[WHIP]], 19, FALSE),Rooke_Full_Seaosn[WAR/162],0)</f>
        <v>505</v>
      </c>
      <c r="U770" s="5">
        <f>_xlfn.RANK.EQ(VLOOKUP($A770,Rooke_Full_Seaosn[[Name]:[WHIP]], 20, FALSE),Rooke_Full_Seaosn[WHIP],1)</f>
        <v>989</v>
      </c>
      <c r="V7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648.03457350280019</v>
      </c>
    </row>
    <row r="771" spans="1:22" x14ac:dyDescent="0.45">
      <c r="A771" s="11" t="s">
        <v>935</v>
      </c>
      <c r="B771" s="11">
        <v>1991</v>
      </c>
      <c r="C771" s="11" t="str">
        <f>VLOOKUP(Table10[[#This Row],[Name]], Rooke_Full_Seaosn[[Name]:[Team]], 2, FALSE)</f>
        <v>HOU</v>
      </c>
      <c r="D771" s="11">
        <v>8</v>
      </c>
      <c r="E771" s="11">
        <v>7</v>
      </c>
      <c r="F771" s="12">
        <v>0.875</v>
      </c>
      <c r="G771" s="5">
        <f>_xlfn.RANK.EQ(VLOOKUP($A771,Rooke_Full_Seaosn[[Name]:[WHIP]], 6, FALSE),Rooke_Full_Seaosn[W],0)</f>
        <v>610</v>
      </c>
      <c r="H771" s="5">
        <f>_xlfn.RANK.EQ(VLOOKUP($A771,Rooke_Full_Seaosn[[Name]:[WHIP]], 7, FALSE),Rooke_Full_Seaosn[L],1)</f>
        <v>1209</v>
      </c>
      <c r="I771" s="11">
        <f>_xlfn.RANK.EQ(VLOOKUP($A771,Rooke_Full_Seaosn[[Name]:[WHIP]], 8, FALSE),Rooke_Full_Seaosn[SV],0)</f>
        <v>225</v>
      </c>
      <c r="J771" s="11">
        <f>_xlfn.RANK.EQ(VLOOKUP($A771,Rooke_Full_Seaosn[[Name]:[WHIP]], 9, FALSE),Rooke_Full_Seaosn[IP],0)</f>
        <v>598</v>
      </c>
      <c r="K771" s="5">
        <f>_xlfn.RANK.EQ(VLOOKUP($A771,Rooke_Full_Seaosn[[Name]:[WHIP]], 10, FALSE),Rooke_Full_Seaosn[SO],0)</f>
        <v>396</v>
      </c>
      <c r="L771" s="5">
        <f>_xlfn.RANK.EQ(VLOOKUP($A771,Rooke_Full_Seaosn[[Name]:[WHIP]], 11, FALSE),Rooke_Full_Seaosn[K/9],0)</f>
        <v>528</v>
      </c>
      <c r="M771" s="5">
        <f>_xlfn.RANK.EQ(VLOOKUP($A771,Rooke_Full_Seaosn[[Name]:[WHIP]], 12, FALSE),Rooke_Full_Seaosn[BB/9],1)</f>
        <v>1401</v>
      </c>
      <c r="N771" s="11">
        <f>_xlfn.RANK.EQ(VLOOKUP($A771,Rooke_Full_Seaosn[[Name]:[WHIP]], 13, FALSE),Rooke_Full_Seaosn[HR/9],1)</f>
        <v>708</v>
      </c>
      <c r="O771" s="5">
        <f>_xlfn.RANK.EQ(VLOOKUP($A771,Rooke_Full_Seaosn[[Name]:[WHIP]], 14, FALSE),Rooke_Full_Seaosn[AVG],1)</f>
        <v>254</v>
      </c>
      <c r="P771" s="11">
        <f>_xlfn.RANK.EQ(VLOOKUP($A771,Rooke_Full_Seaosn[[Name]:[WHIP]], 15, FALSE),Rooke_Full_Seaosn[BABIP],1)</f>
        <v>343</v>
      </c>
      <c r="Q771" s="5">
        <f>_xlfn.RANK.EQ(VLOOKUP($A771,Rooke_Full_Seaosn[[Name]:[WHIP]], 16, FALSE),Rooke_Full_Seaosn[ERA],1)</f>
        <v>242</v>
      </c>
      <c r="R771" s="11">
        <f>_xlfn.RANK.EQ(VLOOKUP($A771,Rooke_Full_Seaosn[[Name]:[WHIP]], 17, FALSE),Rooke_Full_Seaosn[FIP],1)</f>
        <v>756</v>
      </c>
      <c r="S771" s="5">
        <f>_xlfn.RANK.EQ(VLOOKUP($A771,Rooke_Full_Seaosn[[Name]:[WHIP]], 18,FALSE),Rooke_Full_Seaosn[WAR],0)</f>
        <v>1077</v>
      </c>
      <c r="T771" s="5">
        <f>_xlfn.RANK.EQ(VLOOKUP($A771,Rooke_Full_Seaosn[[Name]:[WHIP]], 19, FALSE),Rooke_Full_Seaosn[WAR/162],0)</f>
        <v>1203</v>
      </c>
      <c r="U771" s="5">
        <f>_xlfn.RANK.EQ(VLOOKUP($A771,Rooke_Full_Seaosn[[Name]:[WHIP]], 20, FALSE),Rooke_Full_Seaosn[WHIP],1)</f>
        <v>792</v>
      </c>
      <c r="V7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650.7855441843177</v>
      </c>
    </row>
    <row r="772" spans="1:22" x14ac:dyDescent="0.45">
      <c r="A772" s="11" t="s">
        <v>1046</v>
      </c>
      <c r="B772" s="11">
        <v>1922</v>
      </c>
      <c r="C772" s="11" t="str">
        <f>VLOOKUP(Table10[[#This Row],[Name]], Rooke_Full_Seaosn[[Name]:[Team]], 2, FALSE)</f>
        <v>CIN</v>
      </c>
      <c r="D772" s="11">
        <v>17</v>
      </c>
      <c r="E772" s="11">
        <v>17</v>
      </c>
      <c r="F772" s="12">
        <v>1</v>
      </c>
      <c r="G772" s="5">
        <f>_xlfn.RANK.EQ(VLOOKUP($A772,Rooke_Full_Seaosn[[Name]:[WHIP]], 6, FALSE),Rooke_Full_Seaosn[W],0)</f>
        <v>610</v>
      </c>
      <c r="H772" s="5">
        <f>_xlfn.RANK.EQ(VLOOKUP($A772,Rooke_Full_Seaosn[[Name]:[WHIP]], 7, FALSE),Rooke_Full_Seaosn[L],1)</f>
        <v>695</v>
      </c>
      <c r="I772" s="11">
        <f>_xlfn.RANK.EQ(VLOOKUP($A772,Rooke_Full_Seaosn[[Name]:[WHIP]], 8, FALSE),Rooke_Full_Seaosn[SV],0)</f>
        <v>94</v>
      </c>
      <c r="J772" s="11">
        <f>_xlfn.RANK.EQ(VLOOKUP($A772,Rooke_Full_Seaosn[[Name]:[WHIP]], 9, FALSE),Rooke_Full_Seaosn[IP],0)</f>
        <v>581</v>
      </c>
      <c r="K772" s="5">
        <f>_xlfn.RANK.EQ(VLOOKUP($A772,Rooke_Full_Seaosn[[Name]:[WHIP]], 10, FALSE),Rooke_Full_Seaosn[SO],0)</f>
        <v>1540</v>
      </c>
      <c r="L772" s="5">
        <f>_xlfn.RANK.EQ(VLOOKUP($A772,Rooke_Full_Seaosn[[Name]:[WHIP]], 11, FALSE),Rooke_Full_Seaosn[K/9],0)</f>
        <v>1678</v>
      </c>
      <c r="M772" s="5">
        <f>_xlfn.RANK.EQ(VLOOKUP($A772,Rooke_Full_Seaosn[[Name]:[WHIP]], 12, FALSE),Rooke_Full_Seaosn[BB/9],1)</f>
        <v>103</v>
      </c>
      <c r="N772" s="11">
        <f>_xlfn.RANK.EQ(VLOOKUP($A772,Rooke_Full_Seaosn[[Name]:[WHIP]], 13, FALSE),Rooke_Full_Seaosn[HR/9],1)</f>
        <v>111</v>
      </c>
      <c r="O772" s="5">
        <f>_xlfn.RANK.EQ(VLOOKUP($A772,Rooke_Full_Seaosn[[Name]:[WHIP]], 14, FALSE),Rooke_Full_Seaosn[AVG],1)</f>
        <v>1077</v>
      </c>
      <c r="P772" s="11">
        <f>_xlfn.RANK.EQ(VLOOKUP($A772,Rooke_Full_Seaosn[[Name]:[WHIP]], 15, FALSE),Rooke_Full_Seaosn[BABIP],1)</f>
        <v>681</v>
      </c>
      <c r="Q772" s="5">
        <f>_xlfn.RANK.EQ(VLOOKUP($A772,Rooke_Full_Seaosn[[Name]:[WHIP]], 16, FALSE),Rooke_Full_Seaosn[ERA],1)</f>
        <v>385</v>
      </c>
      <c r="R772" s="11">
        <f>_xlfn.RANK.EQ(VLOOKUP($A772,Rooke_Full_Seaosn[[Name]:[WHIP]], 17, FALSE),Rooke_Full_Seaosn[FIP],1)</f>
        <v>570</v>
      </c>
      <c r="S772" s="5">
        <f>_xlfn.RANK.EQ(VLOOKUP($A772,Rooke_Full_Seaosn[[Name]:[WHIP]], 18,FALSE),Rooke_Full_Seaosn[WAR],0)</f>
        <v>682</v>
      </c>
      <c r="T772" s="5">
        <f>_xlfn.RANK.EQ(VLOOKUP($A772,Rooke_Full_Seaosn[[Name]:[WHIP]], 19, FALSE),Rooke_Full_Seaosn[WAR/162],0)</f>
        <v>957</v>
      </c>
      <c r="U772" s="5">
        <f>_xlfn.RANK.EQ(VLOOKUP($A772,Rooke_Full_Seaosn[[Name]:[WHIP]], 20, FALSE),Rooke_Full_Seaosn[WHIP],1)</f>
        <v>457</v>
      </c>
      <c r="V7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652.34201188706709</v>
      </c>
    </row>
    <row r="773" spans="1:22" x14ac:dyDescent="0.45">
      <c r="A773" s="11" t="s">
        <v>410</v>
      </c>
      <c r="B773" s="11">
        <v>2000</v>
      </c>
      <c r="C773" s="11" t="str">
        <f>VLOOKUP(Table10[[#This Row],[Name]], Rooke_Full_Seaosn[[Name]:[Team]], 2, FALSE)</f>
        <v>SDP</v>
      </c>
      <c r="D773" s="11">
        <v>11</v>
      </c>
      <c r="E773" s="11">
        <v>11</v>
      </c>
      <c r="F773" s="12">
        <v>1</v>
      </c>
      <c r="G773" s="5">
        <f>_xlfn.RANK.EQ(VLOOKUP($A773,Rooke_Full_Seaosn[[Name]:[WHIP]], 6, FALSE),Rooke_Full_Seaosn[W],0)</f>
        <v>610</v>
      </c>
      <c r="H773" s="5">
        <f>_xlfn.RANK.EQ(VLOOKUP($A773,Rooke_Full_Seaosn[[Name]:[WHIP]], 7, FALSE),Rooke_Full_Seaosn[L],1)</f>
        <v>298</v>
      </c>
      <c r="I773" s="11">
        <f>_xlfn.RANK.EQ(VLOOKUP($A773,Rooke_Full_Seaosn[[Name]:[WHIP]], 8, FALSE),Rooke_Full_Seaosn[SV],0)</f>
        <v>225</v>
      </c>
      <c r="J773" s="11">
        <f>_xlfn.RANK.EQ(VLOOKUP($A773,Rooke_Full_Seaosn[[Name]:[WHIP]], 9, FALSE),Rooke_Full_Seaosn[IP],0)</f>
        <v>553</v>
      </c>
      <c r="K773" s="5">
        <f>_xlfn.RANK.EQ(VLOOKUP($A773,Rooke_Full_Seaosn[[Name]:[WHIP]], 10, FALSE),Rooke_Full_Seaosn[SO],0)</f>
        <v>415</v>
      </c>
      <c r="L773" s="5">
        <f>_xlfn.RANK.EQ(VLOOKUP($A773,Rooke_Full_Seaosn[[Name]:[WHIP]], 11, FALSE),Rooke_Full_Seaosn[K/9],0)</f>
        <v>649</v>
      </c>
      <c r="M773" s="5">
        <f>_xlfn.RANK.EQ(VLOOKUP($A773,Rooke_Full_Seaosn[[Name]:[WHIP]], 12, FALSE),Rooke_Full_Seaosn[BB/9],1)</f>
        <v>1231</v>
      </c>
      <c r="N773" s="11">
        <f>_xlfn.RANK.EQ(VLOOKUP($A773,Rooke_Full_Seaosn[[Name]:[WHIP]], 13, FALSE),Rooke_Full_Seaosn[HR/9],1)</f>
        <v>947</v>
      </c>
      <c r="O773" s="5">
        <f>_xlfn.RANK.EQ(VLOOKUP($A773,Rooke_Full_Seaosn[[Name]:[WHIP]], 14, FALSE),Rooke_Full_Seaosn[AVG],1)</f>
        <v>830</v>
      </c>
      <c r="P773" s="11">
        <f>_xlfn.RANK.EQ(VLOOKUP($A773,Rooke_Full_Seaosn[[Name]:[WHIP]], 15, FALSE),Rooke_Full_Seaosn[BABIP],1)</f>
        <v>942</v>
      </c>
      <c r="Q773" s="5">
        <f>_xlfn.RANK.EQ(VLOOKUP($A773,Rooke_Full_Seaosn[[Name]:[WHIP]], 16, FALSE),Rooke_Full_Seaosn[ERA],1)</f>
        <v>842</v>
      </c>
      <c r="R773" s="11">
        <f>_xlfn.RANK.EQ(VLOOKUP($A773,Rooke_Full_Seaosn[[Name]:[WHIP]], 17, FALSE),Rooke_Full_Seaosn[FIP],1)</f>
        <v>1082</v>
      </c>
      <c r="S773" s="5">
        <f>_xlfn.RANK.EQ(VLOOKUP($A773,Rooke_Full_Seaosn[[Name]:[WHIP]], 18,FALSE),Rooke_Full_Seaosn[WAR],0)</f>
        <v>534</v>
      </c>
      <c r="T773" s="5">
        <f>_xlfn.RANK.EQ(VLOOKUP($A773,Rooke_Full_Seaosn[[Name]:[WHIP]], 19, FALSE),Rooke_Full_Seaosn[WAR/162],0)</f>
        <v>609</v>
      </c>
      <c r="U773" s="5">
        <f>_xlfn.RANK.EQ(VLOOKUP($A773,Rooke_Full_Seaosn[[Name]:[WHIP]], 20, FALSE),Rooke_Full_Seaosn[WHIP],1)</f>
        <v>1022</v>
      </c>
      <c r="V7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652.5437846946636</v>
      </c>
    </row>
    <row r="774" spans="1:22" x14ac:dyDescent="0.45">
      <c r="A774" s="11" t="s">
        <v>1494</v>
      </c>
      <c r="B774" s="11">
        <v>2008</v>
      </c>
      <c r="C774" s="11" t="str">
        <f>VLOOKUP(Table10[[#This Row],[Name]], Rooke_Full_Seaosn[[Name]:[Team]], 2, FALSE)</f>
        <v>LAD</v>
      </c>
      <c r="D774" s="11">
        <v>11</v>
      </c>
      <c r="E774" s="11">
        <v>6</v>
      </c>
      <c r="F774" s="12">
        <v>0.54545454545454541</v>
      </c>
      <c r="G774" s="5">
        <f>_xlfn.RANK.EQ(VLOOKUP($A774,Rooke_Full_Seaosn[[Name]:[WHIP]], 6, FALSE),Rooke_Full_Seaosn[W],0)</f>
        <v>889</v>
      </c>
      <c r="H774" s="5">
        <f>_xlfn.RANK.EQ(VLOOKUP($A774,Rooke_Full_Seaosn[[Name]:[WHIP]], 7, FALSE),Rooke_Full_Seaosn[L],1)</f>
        <v>492</v>
      </c>
      <c r="I774" s="11">
        <f>_xlfn.RANK.EQ(VLOOKUP($A774,Rooke_Full_Seaosn[[Name]:[WHIP]], 8, FALSE),Rooke_Full_Seaosn[SV],0)</f>
        <v>225</v>
      </c>
      <c r="J774" s="11">
        <f>_xlfn.RANK.EQ(VLOOKUP($A774,Rooke_Full_Seaosn[[Name]:[WHIP]], 9, FALSE),Rooke_Full_Seaosn[IP],0)</f>
        <v>796</v>
      </c>
      <c r="K774" s="5">
        <f>_xlfn.RANK.EQ(VLOOKUP($A774,Rooke_Full_Seaosn[[Name]:[WHIP]], 10, FALSE),Rooke_Full_Seaosn[SO],0)</f>
        <v>326</v>
      </c>
      <c r="L774" s="5">
        <f>_xlfn.RANK.EQ(VLOOKUP($A774,Rooke_Full_Seaosn[[Name]:[WHIP]], 11, FALSE),Rooke_Full_Seaosn[K/9],0)</f>
        <v>154</v>
      </c>
      <c r="M774" s="5">
        <f>_xlfn.RANK.EQ(VLOOKUP($A774,Rooke_Full_Seaosn[[Name]:[WHIP]], 12, FALSE),Rooke_Full_Seaosn[BB/9],1)</f>
        <v>1328</v>
      </c>
      <c r="N774" s="11">
        <f>_xlfn.RANK.EQ(VLOOKUP($A774,Rooke_Full_Seaosn[[Name]:[WHIP]], 13, FALSE),Rooke_Full_Seaosn[HR/9],1)</f>
        <v>940</v>
      </c>
      <c r="O774" s="5">
        <f>_xlfn.RANK.EQ(VLOOKUP($A774,Rooke_Full_Seaosn[[Name]:[WHIP]], 14, FALSE),Rooke_Full_Seaosn[AVG],1)</f>
        <v>870</v>
      </c>
      <c r="P774" s="11">
        <f>_xlfn.RANK.EQ(VLOOKUP($A774,Rooke_Full_Seaosn[[Name]:[WHIP]], 15, FALSE),Rooke_Full_Seaosn[BABIP],1)</f>
        <v>1457</v>
      </c>
      <c r="Q774" s="5">
        <f>_xlfn.RANK.EQ(VLOOKUP($A774,Rooke_Full_Seaosn[[Name]:[WHIP]], 16, FALSE),Rooke_Full_Seaosn[ERA],1)</f>
        <v>946</v>
      </c>
      <c r="R774" s="11">
        <f>_xlfn.RANK.EQ(VLOOKUP($A774,Rooke_Full_Seaosn[[Name]:[WHIP]], 17, FALSE),Rooke_Full_Seaosn[FIP],1)</f>
        <v>703</v>
      </c>
      <c r="S774" s="5">
        <f>_xlfn.RANK.EQ(VLOOKUP($A774,Rooke_Full_Seaosn[[Name]:[WHIP]], 18,FALSE),Rooke_Full_Seaosn[WAR],0)</f>
        <v>687</v>
      </c>
      <c r="T774" s="5">
        <f>_xlfn.RANK.EQ(VLOOKUP($A774,Rooke_Full_Seaosn[[Name]:[WHIP]], 19, FALSE),Rooke_Full_Seaosn[WAR/162],0)</f>
        <v>757</v>
      </c>
      <c r="U774" s="5">
        <f>_xlfn.RANK.EQ(VLOOKUP($A774,Rooke_Full_Seaosn[[Name]:[WHIP]], 20, FALSE),Rooke_Full_Seaosn[WHIP],1)</f>
        <v>1126</v>
      </c>
      <c r="V7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652.80048074715785</v>
      </c>
    </row>
    <row r="775" spans="1:22" x14ac:dyDescent="0.45">
      <c r="A775" s="11" t="s">
        <v>586</v>
      </c>
      <c r="B775" s="11">
        <v>2014</v>
      </c>
      <c r="C775" s="11" t="str">
        <f>VLOOKUP(Table10[[#This Row],[Name]], Rooke_Full_Seaosn[[Name]:[Team]], 2, FALSE)</f>
        <v>MIN</v>
      </c>
      <c r="D775" s="11">
        <v>32</v>
      </c>
      <c r="E775" s="11">
        <v>32</v>
      </c>
      <c r="F775" s="12">
        <v>1</v>
      </c>
      <c r="G775" s="5">
        <f>_xlfn.RANK.EQ(VLOOKUP($A775,Rooke_Full_Seaosn[[Name]:[WHIP]], 6, FALSE),Rooke_Full_Seaosn[W],0)</f>
        <v>1465</v>
      </c>
      <c r="H775" s="5">
        <f>_xlfn.RANK.EQ(VLOOKUP($A775,Rooke_Full_Seaosn[[Name]:[WHIP]], 7, FALSE),Rooke_Full_Seaosn[L],1)</f>
        <v>492</v>
      </c>
      <c r="I775" s="11">
        <f>_xlfn.RANK.EQ(VLOOKUP($A775,Rooke_Full_Seaosn[[Name]:[WHIP]], 8, FALSE),Rooke_Full_Seaosn[SV],0)</f>
        <v>225</v>
      </c>
      <c r="J775" s="11">
        <f>_xlfn.RANK.EQ(VLOOKUP($A775,Rooke_Full_Seaosn[[Name]:[WHIP]], 9, FALSE),Rooke_Full_Seaosn[IP],0)</f>
        <v>1409</v>
      </c>
      <c r="K775" s="5">
        <f>_xlfn.RANK.EQ(VLOOKUP($A775,Rooke_Full_Seaosn[[Name]:[WHIP]], 10, FALSE),Rooke_Full_Seaosn[SO],0)</f>
        <v>1025</v>
      </c>
      <c r="L775" s="5">
        <f>_xlfn.RANK.EQ(VLOOKUP($A775,Rooke_Full_Seaosn[[Name]:[WHIP]], 11, FALSE),Rooke_Full_Seaosn[K/9],0)</f>
        <v>309</v>
      </c>
      <c r="M775" s="5">
        <f>_xlfn.RANK.EQ(VLOOKUP($A775,Rooke_Full_Seaosn[[Name]:[WHIP]], 12, FALSE),Rooke_Full_Seaosn[BB/9],1)</f>
        <v>136</v>
      </c>
      <c r="N775" s="11">
        <f>_xlfn.RANK.EQ(VLOOKUP($A775,Rooke_Full_Seaosn[[Name]:[WHIP]], 13, FALSE),Rooke_Full_Seaosn[HR/9],1)</f>
        <v>1250</v>
      </c>
      <c r="O775" s="5">
        <f>_xlfn.RANK.EQ(VLOOKUP($A775,Rooke_Full_Seaosn[[Name]:[WHIP]], 14, FALSE),Rooke_Full_Seaosn[AVG],1)</f>
        <v>1163</v>
      </c>
      <c r="P775" s="11">
        <f>_xlfn.RANK.EQ(VLOOKUP($A775,Rooke_Full_Seaosn[[Name]:[WHIP]], 15, FALSE),Rooke_Full_Seaosn[BABIP],1)</f>
        <v>1401</v>
      </c>
      <c r="Q775" s="5">
        <f>_xlfn.RANK.EQ(VLOOKUP($A775,Rooke_Full_Seaosn[[Name]:[WHIP]], 16, FALSE),Rooke_Full_Seaosn[ERA],1)</f>
        <v>1308</v>
      </c>
      <c r="R775" s="11">
        <f>_xlfn.RANK.EQ(VLOOKUP($A775,Rooke_Full_Seaosn[[Name]:[WHIP]], 17, FALSE),Rooke_Full_Seaosn[FIP],1)</f>
        <v>599</v>
      </c>
      <c r="S775" s="5">
        <f>_xlfn.RANK.EQ(VLOOKUP($A775,Rooke_Full_Seaosn[[Name]:[WHIP]], 18,FALSE),Rooke_Full_Seaosn[WAR],0)</f>
        <v>961</v>
      </c>
      <c r="T775" s="5">
        <f>_xlfn.RANK.EQ(VLOOKUP($A775,Rooke_Full_Seaosn[[Name]:[WHIP]], 19, FALSE),Rooke_Full_Seaosn[WAR/162],0)</f>
        <v>504</v>
      </c>
      <c r="U775" s="5">
        <f>_xlfn.RANK.EQ(VLOOKUP($A775,Rooke_Full_Seaosn[[Name]:[WHIP]], 20, FALSE),Rooke_Full_Seaosn[WHIP],1)</f>
        <v>615</v>
      </c>
      <c r="V7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652.86599391062816</v>
      </c>
    </row>
    <row r="776" spans="1:22" x14ac:dyDescent="0.45">
      <c r="A776" s="11" t="s">
        <v>1022</v>
      </c>
      <c r="B776" s="11">
        <v>1958</v>
      </c>
      <c r="C776" s="11" t="str">
        <f>VLOOKUP(Table10[[#This Row],[Name]], Rooke_Full_Seaosn[[Name]:[Team]], 2, FALSE)</f>
        <v>BOS</v>
      </c>
      <c r="D776" s="11">
        <v>25</v>
      </c>
      <c r="E776" s="11">
        <v>25</v>
      </c>
      <c r="F776" s="12">
        <v>1</v>
      </c>
      <c r="G776" s="5">
        <f>_xlfn.RANK.EQ(VLOOKUP($A776,Rooke_Full_Seaosn[[Name]:[WHIP]], 6, FALSE),Rooke_Full_Seaosn[W],0)</f>
        <v>1282</v>
      </c>
      <c r="H776" s="5">
        <f>_xlfn.RANK.EQ(VLOOKUP($A776,Rooke_Full_Seaosn[[Name]:[WHIP]], 7, FALSE),Rooke_Full_Seaosn[L],1)</f>
        <v>298</v>
      </c>
      <c r="I776" s="11">
        <f>_xlfn.RANK.EQ(VLOOKUP($A776,Rooke_Full_Seaosn[[Name]:[WHIP]], 8, FALSE),Rooke_Full_Seaosn[SV],0)</f>
        <v>225</v>
      </c>
      <c r="J776" s="11">
        <f>_xlfn.RANK.EQ(VLOOKUP($A776,Rooke_Full_Seaosn[[Name]:[WHIP]], 9, FALSE),Rooke_Full_Seaosn[IP],0)</f>
        <v>1511</v>
      </c>
      <c r="K776" s="5">
        <f>_xlfn.RANK.EQ(VLOOKUP($A776,Rooke_Full_Seaosn[[Name]:[WHIP]], 10, FALSE),Rooke_Full_Seaosn[SO],0)</f>
        <v>1484</v>
      </c>
      <c r="L776" s="5">
        <f>_xlfn.RANK.EQ(VLOOKUP($A776,Rooke_Full_Seaosn[[Name]:[WHIP]], 11, FALSE),Rooke_Full_Seaosn[K/9],0)</f>
        <v>982</v>
      </c>
      <c r="M776" s="5">
        <f>_xlfn.RANK.EQ(VLOOKUP($A776,Rooke_Full_Seaosn[[Name]:[WHIP]], 12, FALSE),Rooke_Full_Seaosn[BB/9],1)</f>
        <v>818</v>
      </c>
      <c r="N776" s="11">
        <f>_xlfn.RANK.EQ(VLOOKUP($A776,Rooke_Full_Seaosn[[Name]:[WHIP]], 13, FALSE),Rooke_Full_Seaosn[HR/9],1)</f>
        <v>569</v>
      </c>
      <c r="O776" s="5">
        <f>_xlfn.RANK.EQ(VLOOKUP($A776,Rooke_Full_Seaosn[[Name]:[WHIP]], 14, FALSE),Rooke_Full_Seaosn[AVG],1)</f>
        <v>571</v>
      </c>
      <c r="P776" s="11">
        <f>_xlfn.RANK.EQ(VLOOKUP($A776,Rooke_Full_Seaosn[[Name]:[WHIP]], 15, FALSE),Rooke_Full_Seaosn[BABIP],1)</f>
        <v>560</v>
      </c>
      <c r="Q776" s="5">
        <f>_xlfn.RANK.EQ(VLOOKUP($A776,Rooke_Full_Seaosn[[Name]:[WHIP]], 16, FALSE),Rooke_Full_Seaosn[ERA],1)</f>
        <v>356</v>
      </c>
      <c r="R776" s="11">
        <f>_xlfn.RANK.EQ(VLOOKUP($A776,Rooke_Full_Seaosn[[Name]:[WHIP]], 17, FALSE),Rooke_Full_Seaosn[FIP],1)</f>
        <v>238</v>
      </c>
      <c r="S776" s="5">
        <f>_xlfn.RANK.EQ(VLOOKUP($A776,Rooke_Full_Seaosn[[Name]:[WHIP]], 18,FALSE),Rooke_Full_Seaosn[WAR],0)</f>
        <v>856</v>
      </c>
      <c r="T776" s="5">
        <f>_xlfn.RANK.EQ(VLOOKUP($A776,Rooke_Full_Seaosn[[Name]:[WHIP]], 19, FALSE),Rooke_Full_Seaosn[WAR/162],0)</f>
        <v>295</v>
      </c>
      <c r="U776" s="5">
        <f>_xlfn.RANK.EQ(VLOOKUP($A776,Rooke_Full_Seaosn[[Name]:[WHIP]], 20, FALSE),Rooke_Full_Seaosn[WHIP],1)</f>
        <v>611</v>
      </c>
      <c r="V7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653.85674458297046</v>
      </c>
    </row>
    <row r="777" spans="1:22" x14ac:dyDescent="0.45">
      <c r="A777" s="11" t="s">
        <v>1663</v>
      </c>
      <c r="B777" s="11">
        <v>2014</v>
      </c>
      <c r="C777" s="11" t="str">
        <f>VLOOKUP(Table10[[#This Row],[Name]], Rooke_Full_Seaosn[[Name]:[Team]], 2, FALSE)</f>
        <v>NYY</v>
      </c>
      <c r="D777" s="11">
        <v>19</v>
      </c>
      <c r="E777" s="11">
        <v>14</v>
      </c>
      <c r="F777" s="12">
        <v>0.73684210526315785</v>
      </c>
      <c r="G777" s="5">
        <f>_xlfn.RANK.EQ(VLOOKUP($A777,Rooke_Full_Seaosn[[Name]:[WHIP]], 6, FALSE),Rooke_Full_Seaosn[W],0)</f>
        <v>1282</v>
      </c>
      <c r="H777" s="5">
        <f>_xlfn.RANK.EQ(VLOOKUP($A777,Rooke_Full_Seaosn[[Name]:[WHIP]], 7, FALSE),Rooke_Full_Seaosn[L],1)</f>
        <v>147</v>
      </c>
      <c r="I777" s="11">
        <f>_xlfn.RANK.EQ(VLOOKUP($A777,Rooke_Full_Seaosn[[Name]:[WHIP]], 8, FALSE),Rooke_Full_Seaosn[SV],0)</f>
        <v>225</v>
      </c>
      <c r="J777" s="11">
        <f>_xlfn.RANK.EQ(VLOOKUP($A777,Rooke_Full_Seaosn[[Name]:[WHIP]], 9, FALSE),Rooke_Full_Seaosn[IP],0)</f>
        <v>1434</v>
      </c>
      <c r="K777" s="5">
        <f>_xlfn.RANK.EQ(VLOOKUP($A777,Rooke_Full_Seaosn[[Name]:[WHIP]], 10, FALSE),Rooke_Full_Seaosn[SO],0)</f>
        <v>1187</v>
      </c>
      <c r="L777" s="5">
        <f>_xlfn.RANK.EQ(VLOOKUP($A777,Rooke_Full_Seaosn[[Name]:[WHIP]], 11, FALSE),Rooke_Full_Seaosn[K/9],0)</f>
        <v>488</v>
      </c>
      <c r="M777" s="5">
        <f>_xlfn.RANK.EQ(VLOOKUP($A777,Rooke_Full_Seaosn[[Name]:[WHIP]], 12, FALSE),Rooke_Full_Seaosn[BB/9],1)</f>
        <v>69</v>
      </c>
      <c r="N777" s="11">
        <f>_xlfn.RANK.EQ(VLOOKUP($A777,Rooke_Full_Seaosn[[Name]:[WHIP]], 13, FALSE),Rooke_Full_Seaosn[HR/9],1)</f>
        <v>926</v>
      </c>
      <c r="O777" s="5">
        <f>_xlfn.RANK.EQ(VLOOKUP($A777,Rooke_Full_Seaosn[[Name]:[WHIP]], 14, FALSE),Rooke_Full_Seaosn[AVG],1)</f>
        <v>1645</v>
      </c>
      <c r="P777" s="11">
        <f>_xlfn.RANK.EQ(VLOOKUP($A777,Rooke_Full_Seaosn[[Name]:[WHIP]], 15, FALSE),Rooke_Full_Seaosn[BABIP],1)</f>
        <v>1672</v>
      </c>
      <c r="Q777" s="5">
        <f>_xlfn.RANK.EQ(VLOOKUP($A777,Rooke_Full_Seaosn[[Name]:[WHIP]], 16, FALSE),Rooke_Full_Seaosn[ERA],1)</f>
        <v>1165</v>
      </c>
      <c r="R777" s="11">
        <f>_xlfn.RANK.EQ(VLOOKUP($A777,Rooke_Full_Seaosn[[Name]:[WHIP]], 17, FALSE),Rooke_Full_Seaosn[FIP],1)</f>
        <v>490</v>
      </c>
      <c r="S777" s="5">
        <f>_xlfn.RANK.EQ(VLOOKUP($A777,Rooke_Full_Seaosn[[Name]:[WHIP]], 18,FALSE),Rooke_Full_Seaosn[WAR],0)</f>
        <v>1089</v>
      </c>
      <c r="T777" s="5">
        <f>_xlfn.RANK.EQ(VLOOKUP($A777,Rooke_Full_Seaosn[[Name]:[WHIP]], 19, FALSE),Rooke_Full_Seaosn[WAR/162],0)</f>
        <v>812</v>
      </c>
      <c r="U777" s="5">
        <f>_xlfn.RANK.EQ(VLOOKUP($A777,Rooke_Full_Seaosn[[Name]:[WHIP]], 20, FALSE),Rooke_Full_Seaosn[WHIP],1)</f>
        <v>1132</v>
      </c>
      <c r="V7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654.61313531611881</v>
      </c>
    </row>
    <row r="778" spans="1:22" x14ac:dyDescent="0.45">
      <c r="A778" s="11" t="s">
        <v>359</v>
      </c>
      <c r="B778" s="11">
        <v>2019</v>
      </c>
      <c r="C778" s="11" t="str">
        <f>VLOOKUP(Table10[[#This Row],[Name]], Rooke_Full_Seaosn[[Name]:[Team]], 2, FALSE)</f>
        <v>TOR</v>
      </c>
      <c r="D778" s="11">
        <v>11</v>
      </c>
      <c r="E778" s="11">
        <v>11</v>
      </c>
      <c r="F778" s="12">
        <v>1</v>
      </c>
      <c r="G778" s="5">
        <f>_xlfn.RANK.EQ(VLOOKUP($A778,Rooke_Full_Seaosn[[Name]:[WHIP]], 6, FALSE),Rooke_Full_Seaosn[W],0)</f>
        <v>889</v>
      </c>
      <c r="H778" s="5">
        <f>_xlfn.RANK.EQ(VLOOKUP($A778,Rooke_Full_Seaosn[[Name]:[WHIP]], 7, FALSE),Rooke_Full_Seaosn[L],1)</f>
        <v>1209</v>
      </c>
      <c r="I778" s="11">
        <f>_xlfn.RANK.EQ(VLOOKUP($A778,Rooke_Full_Seaosn[[Name]:[WHIP]], 8, FALSE),Rooke_Full_Seaosn[SV],0)</f>
        <v>225</v>
      </c>
      <c r="J778" s="11">
        <f>_xlfn.RANK.EQ(VLOOKUP($A778,Rooke_Full_Seaosn[[Name]:[WHIP]], 9, FALSE),Rooke_Full_Seaosn[IP],0)</f>
        <v>524</v>
      </c>
      <c r="K778" s="5">
        <f>_xlfn.RANK.EQ(VLOOKUP($A778,Rooke_Full_Seaosn[[Name]:[WHIP]], 10, FALSE),Rooke_Full_Seaosn[SO],0)</f>
        <v>125</v>
      </c>
      <c r="L778" s="5">
        <f>_xlfn.RANK.EQ(VLOOKUP($A778,Rooke_Full_Seaosn[[Name]:[WHIP]], 11, FALSE),Rooke_Full_Seaosn[K/9],0)</f>
        <v>127</v>
      </c>
      <c r="M778" s="5">
        <f>_xlfn.RANK.EQ(VLOOKUP($A778,Rooke_Full_Seaosn[[Name]:[WHIP]], 12, FALSE),Rooke_Full_Seaosn[BB/9],1)</f>
        <v>1109</v>
      </c>
      <c r="N778" s="11">
        <f>_xlfn.RANK.EQ(VLOOKUP($A778,Rooke_Full_Seaosn[[Name]:[WHIP]], 13, FALSE),Rooke_Full_Seaosn[HR/9],1)</f>
        <v>1478</v>
      </c>
      <c r="O778" s="5">
        <f>_xlfn.RANK.EQ(VLOOKUP($A778,Rooke_Full_Seaosn[[Name]:[WHIP]], 14, FALSE),Rooke_Full_Seaosn[AVG],1)</f>
        <v>1039</v>
      </c>
      <c r="P778" s="11">
        <f>_xlfn.RANK.EQ(VLOOKUP($A778,Rooke_Full_Seaosn[[Name]:[WHIP]], 15, FALSE),Rooke_Full_Seaosn[BABIP],1)</f>
        <v>1392</v>
      </c>
      <c r="Q778" s="5">
        <f>_xlfn.RANK.EQ(VLOOKUP($A778,Rooke_Full_Seaosn[[Name]:[WHIP]], 16, FALSE),Rooke_Full_Seaosn[ERA],1)</f>
        <v>1291</v>
      </c>
      <c r="R778" s="11">
        <f>_xlfn.RANK.EQ(VLOOKUP($A778,Rooke_Full_Seaosn[[Name]:[WHIP]], 17, FALSE),Rooke_Full_Seaosn[FIP],1)</f>
        <v>1251</v>
      </c>
      <c r="S778" s="5">
        <f>_xlfn.RANK.EQ(VLOOKUP($A778,Rooke_Full_Seaosn[[Name]:[WHIP]], 18,FALSE),Rooke_Full_Seaosn[WAR],0)</f>
        <v>565</v>
      </c>
      <c r="T778" s="5">
        <f>_xlfn.RANK.EQ(VLOOKUP($A778,Rooke_Full_Seaosn[[Name]:[WHIP]], 19, FALSE),Rooke_Full_Seaosn[WAR/162],0)</f>
        <v>891</v>
      </c>
      <c r="U778" s="5">
        <f>_xlfn.RANK.EQ(VLOOKUP($A778,Rooke_Full_Seaosn[[Name]:[WHIP]], 20, FALSE),Rooke_Full_Seaosn[WHIP],1)</f>
        <v>1136</v>
      </c>
      <c r="V7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654.9105122015078</v>
      </c>
    </row>
    <row r="779" spans="1:22" x14ac:dyDescent="0.45">
      <c r="A779" s="11" t="s">
        <v>1234</v>
      </c>
      <c r="B779" s="11">
        <v>1995</v>
      </c>
      <c r="C779" s="11" t="str">
        <f>VLOOKUP(Table10[[#This Row],[Name]], Rooke_Full_Seaosn[[Name]:[Team]], 2, FALSE)</f>
        <v>OAK</v>
      </c>
      <c r="D779" s="11">
        <v>15</v>
      </c>
      <c r="E779" s="11">
        <v>15</v>
      </c>
      <c r="F779" s="12">
        <v>1</v>
      </c>
      <c r="G779" s="5">
        <f>_xlfn.RANK.EQ(VLOOKUP($A779,Rooke_Full_Seaosn[[Name]:[WHIP]], 6, FALSE),Rooke_Full_Seaosn[W],0)</f>
        <v>889</v>
      </c>
      <c r="H779" s="5">
        <f>_xlfn.RANK.EQ(VLOOKUP($A779,Rooke_Full_Seaosn[[Name]:[WHIP]], 7, FALSE),Rooke_Full_Seaosn[L],1)</f>
        <v>147</v>
      </c>
      <c r="I779" s="11">
        <f>_xlfn.RANK.EQ(VLOOKUP($A779,Rooke_Full_Seaosn[[Name]:[WHIP]], 8, FALSE),Rooke_Full_Seaosn[SV],0)</f>
        <v>225</v>
      </c>
      <c r="J779" s="11">
        <f>_xlfn.RANK.EQ(VLOOKUP($A779,Rooke_Full_Seaosn[[Name]:[WHIP]], 9, FALSE),Rooke_Full_Seaosn[IP],0)</f>
        <v>1605</v>
      </c>
      <c r="K779" s="5">
        <f>_xlfn.RANK.EQ(VLOOKUP($A779,Rooke_Full_Seaosn[[Name]:[WHIP]], 10, FALSE),Rooke_Full_Seaosn[SO],0)</f>
        <v>1585</v>
      </c>
      <c r="L779" s="5">
        <f>_xlfn.RANK.EQ(VLOOKUP($A779,Rooke_Full_Seaosn[[Name]:[WHIP]], 11, FALSE),Rooke_Full_Seaosn[K/9],0)</f>
        <v>1188</v>
      </c>
      <c r="M779" s="5">
        <f>_xlfn.RANK.EQ(VLOOKUP($A779,Rooke_Full_Seaosn[[Name]:[WHIP]], 12, FALSE),Rooke_Full_Seaosn[BB/9],1)</f>
        <v>1179</v>
      </c>
      <c r="N779" s="11">
        <f>_xlfn.RANK.EQ(VLOOKUP($A779,Rooke_Full_Seaosn[[Name]:[WHIP]], 13, FALSE),Rooke_Full_Seaosn[HR/9],1)</f>
        <v>900</v>
      </c>
      <c r="O779" s="5">
        <f>_xlfn.RANK.EQ(VLOOKUP($A779,Rooke_Full_Seaosn[[Name]:[WHIP]], 14, FALSE),Rooke_Full_Seaosn[AVG],1)</f>
        <v>185</v>
      </c>
      <c r="P779" s="11">
        <f>_xlfn.RANK.EQ(VLOOKUP($A779,Rooke_Full_Seaosn[[Name]:[WHIP]], 15, FALSE),Rooke_Full_Seaosn[BABIP],1)</f>
        <v>59</v>
      </c>
      <c r="Q779" s="5">
        <f>_xlfn.RANK.EQ(VLOOKUP($A779,Rooke_Full_Seaosn[[Name]:[WHIP]], 16, FALSE),Rooke_Full_Seaosn[ERA],1)</f>
        <v>622</v>
      </c>
      <c r="R779" s="11">
        <f>_xlfn.RANK.EQ(VLOOKUP($A779,Rooke_Full_Seaosn[[Name]:[WHIP]], 17, FALSE),Rooke_Full_Seaosn[FIP],1)</f>
        <v>1369</v>
      </c>
      <c r="S779" s="5">
        <f>_xlfn.RANK.EQ(VLOOKUP($A779,Rooke_Full_Seaosn[[Name]:[WHIP]], 18,FALSE),Rooke_Full_Seaosn[WAR],0)</f>
        <v>1288</v>
      </c>
      <c r="T779" s="5">
        <f>_xlfn.RANK.EQ(VLOOKUP($A779,Rooke_Full_Seaosn[[Name]:[WHIP]], 19, FALSE),Rooke_Full_Seaosn[WAR/162],0)</f>
        <v>970</v>
      </c>
      <c r="U779" s="5">
        <f>_xlfn.RANK.EQ(VLOOKUP($A779,Rooke_Full_Seaosn[[Name]:[WHIP]], 20, FALSE),Rooke_Full_Seaosn[WHIP],1)</f>
        <v>353</v>
      </c>
      <c r="V7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655.84362643902057</v>
      </c>
    </row>
    <row r="780" spans="1:22" x14ac:dyDescent="0.45">
      <c r="A780" s="11" t="s">
        <v>1546</v>
      </c>
      <c r="B780" s="11">
        <v>2009</v>
      </c>
      <c r="C780" s="11" t="str">
        <f>VLOOKUP(Table10[[#This Row],[Name]], Rooke_Full_Seaosn[[Name]:[Team]], 2, FALSE)</f>
        <v>- - -</v>
      </c>
      <c r="D780" s="11">
        <v>8</v>
      </c>
      <c r="E780" s="11">
        <v>8</v>
      </c>
      <c r="F780" s="12">
        <v>1</v>
      </c>
      <c r="G780" s="5">
        <f>_xlfn.RANK.EQ(VLOOKUP($A780,Rooke_Full_Seaosn[[Name]:[WHIP]], 6, FALSE),Rooke_Full_Seaosn[W],0)</f>
        <v>401</v>
      </c>
      <c r="H780" s="5">
        <f>_xlfn.RANK.EQ(VLOOKUP($A780,Rooke_Full_Seaosn[[Name]:[WHIP]], 7, FALSE),Rooke_Full_Seaosn[L],1)</f>
        <v>492</v>
      </c>
      <c r="I780" s="11">
        <f>_xlfn.RANK.EQ(VLOOKUP($A780,Rooke_Full_Seaosn[[Name]:[WHIP]], 8, FALSE),Rooke_Full_Seaosn[SV],0)</f>
        <v>225</v>
      </c>
      <c r="J780" s="11">
        <f>_xlfn.RANK.EQ(VLOOKUP($A780,Rooke_Full_Seaosn[[Name]:[WHIP]], 9, FALSE),Rooke_Full_Seaosn[IP],0)</f>
        <v>541</v>
      </c>
      <c r="K780" s="5">
        <f>_xlfn.RANK.EQ(VLOOKUP($A780,Rooke_Full_Seaosn[[Name]:[WHIP]], 10, FALSE),Rooke_Full_Seaosn[SO],0)</f>
        <v>301</v>
      </c>
      <c r="L780" s="5">
        <f>_xlfn.RANK.EQ(VLOOKUP($A780,Rooke_Full_Seaosn[[Name]:[WHIP]], 11, FALSE),Rooke_Full_Seaosn[K/9],0)</f>
        <v>428</v>
      </c>
      <c r="M780" s="5">
        <f>_xlfn.RANK.EQ(VLOOKUP($A780,Rooke_Full_Seaosn[[Name]:[WHIP]], 12, FALSE),Rooke_Full_Seaosn[BB/9],1)</f>
        <v>1350</v>
      </c>
      <c r="N780" s="11">
        <f>_xlfn.RANK.EQ(VLOOKUP($A780,Rooke_Full_Seaosn[[Name]:[WHIP]], 13, FALSE),Rooke_Full_Seaosn[HR/9],1)</f>
        <v>1029</v>
      </c>
      <c r="O780" s="5">
        <f>_xlfn.RANK.EQ(VLOOKUP($A780,Rooke_Full_Seaosn[[Name]:[WHIP]], 14, FALSE),Rooke_Full_Seaosn[AVG],1)</f>
        <v>709</v>
      </c>
      <c r="P780" s="11">
        <f>_xlfn.RANK.EQ(VLOOKUP($A780,Rooke_Full_Seaosn[[Name]:[WHIP]], 15, FALSE),Rooke_Full_Seaosn[BABIP],1)</f>
        <v>975</v>
      </c>
      <c r="Q780" s="5">
        <f>_xlfn.RANK.EQ(VLOOKUP($A780,Rooke_Full_Seaosn[[Name]:[WHIP]], 16, FALSE),Rooke_Full_Seaosn[ERA],1)</f>
        <v>1013</v>
      </c>
      <c r="R780" s="11">
        <f>_xlfn.RANK.EQ(VLOOKUP($A780,Rooke_Full_Seaosn[[Name]:[WHIP]], 17, FALSE),Rooke_Full_Seaosn[FIP],1)</f>
        <v>1069</v>
      </c>
      <c r="S780" s="5">
        <f>_xlfn.RANK.EQ(VLOOKUP($A780,Rooke_Full_Seaosn[[Name]:[WHIP]], 18,FALSE),Rooke_Full_Seaosn[WAR],0)</f>
        <v>658</v>
      </c>
      <c r="T780" s="5">
        <f>_xlfn.RANK.EQ(VLOOKUP($A780,Rooke_Full_Seaosn[[Name]:[WHIP]], 19, FALSE),Rooke_Full_Seaosn[WAR/162],0)</f>
        <v>901</v>
      </c>
      <c r="U780" s="5">
        <f>_xlfn.RANK.EQ(VLOOKUP($A780,Rooke_Full_Seaosn[[Name]:[WHIP]], 20, FALSE),Rooke_Full_Seaosn[WHIP],1)</f>
        <v>1023</v>
      </c>
      <c r="V7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656.83086243335697</v>
      </c>
    </row>
    <row r="781" spans="1:22" x14ac:dyDescent="0.45">
      <c r="A781" s="11" t="s">
        <v>1047</v>
      </c>
      <c r="B781" s="11">
        <v>1921</v>
      </c>
      <c r="C781" s="11" t="str">
        <f>VLOOKUP(Table10[[#This Row],[Name]], Rooke_Full_Seaosn[[Name]:[Team]], 2, FALSE)</f>
        <v>STL</v>
      </c>
      <c r="D781" s="11">
        <v>20</v>
      </c>
      <c r="E781" s="11">
        <v>11</v>
      </c>
      <c r="F781" s="12">
        <v>0.55000000000000004</v>
      </c>
      <c r="G781" s="5">
        <f>_xlfn.RANK.EQ(VLOOKUP($A781,Rooke_Full_Seaosn[[Name]:[WHIP]], 6, FALSE),Rooke_Full_Seaosn[W],0)</f>
        <v>86</v>
      </c>
      <c r="H781" s="5">
        <f>_xlfn.RANK.EQ(VLOOKUP($A781,Rooke_Full_Seaosn[[Name]:[WHIP]], 7, FALSE),Rooke_Full_Seaosn[L],1)</f>
        <v>1341</v>
      </c>
      <c r="I781" s="11">
        <f>_xlfn.RANK.EQ(VLOOKUP($A781,Rooke_Full_Seaosn[[Name]:[WHIP]], 8, FALSE),Rooke_Full_Seaosn[SV],0)</f>
        <v>44</v>
      </c>
      <c r="J781" s="11">
        <f>_xlfn.RANK.EQ(VLOOKUP($A781,Rooke_Full_Seaosn[[Name]:[WHIP]], 9, FALSE),Rooke_Full_Seaosn[IP],0)</f>
        <v>128</v>
      </c>
      <c r="K781" s="5">
        <f>_xlfn.RANK.EQ(VLOOKUP($A781,Rooke_Full_Seaosn[[Name]:[WHIP]], 10, FALSE),Rooke_Full_Seaosn[SO],0)</f>
        <v>706</v>
      </c>
      <c r="L781" s="5">
        <f>_xlfn.RANK.EQ(VLOOKUP($A781,Rooke_Full_Seaosn[[Name]:[WHIP]], 11, FALSE),Rooke_Full_Seaosn[K/9],0)</f>
        <v>1549</v>
      </c>
      <c r="M781" s="5">
        <f>_xlfn.RANK.EQ(VLOOKUP($A781,Rooke_Full_Seaosn[[Name]:[WHIP]], 12, FALSE),Rooke_Full_Seaosn[BB/9],1)</f>
        <v>630</v>
      </c>
      <c r="N781" s="11">
        <f>_xlfn.RANK.EQ(VLOOKUP($A781,Rooke_Full_Seaosn[[Name]:[WHIP]], 13, FALSE),Rooke_Full_Seaosn[HR/9],1)</f>
        <v>220</v>
      </c>
      <c r="O781" s="5">
        <f>_xlfn.RANK.EQ(VLOOKUP($A781,Rooke_Full_Seaosn[[Name]:[WHIP]], 14, FALSE),Rooke_Full_Seaosn[AVG],1)</f>
        <v>892</v>
      </c>
      <c r="P781" s="11">
        <f>_xlfn.RANK.EQ(VLOOKUP($A781,Rooke_Full_Seaosn[[Name]:[WHIP]], 15, FALSE),Rooke_Full_Seaosn[BABIP],1)</f>
        <v>631</v>
      </c>
      <c r="Q781" s="5">
        <f>_xlfn.RANK.EQ(VLOOKUP($A781,Rooke_Full_Seaosn[[Name]:[WHIP]], 16, FALSE),Rooke_Full_Seaosn[ERA],1)</f>
        <v>386</v>
      </c>
      <c r="R781" s="11">
        <f>_xlfn.RANK.EQ(VLOOKUP($A781,Rooke_Full_Seaosn[[Name]:[WHIP]], 17, FALSE),Rooke_Full_Seaosn[FIP],1)</f>
        <v>816</v>
      </c>
      <c r="S781" s="5">
        <f>_xlfn.RANK.EQ(VLOOKUP($A781,Rooke_Full_Seaosn[[Name]:[WHIP]], 18,FALSE),Rooke_Full_Seaosn[WAR],0)</f>
        <v>660</v>
      </c>
      <c r="T781" s="5">
        <f>_xlfn.RANK.EQ(VLOOKUP($A781,Rooke_Full_Seaosn[[Name]:[WHIP]], 19, FALSE),Rooke_Full_Seaosn[WAR/162],0)</f>
        <v>1155</v>
      </c>
      <c r="U781" s="5">
        <f>_xlfn.RANK.EQ(VLOOKUP($A781,Rooke_Full_Seaosn[[Name]:[WHIP]], 20, FALSE),Rooke_Full_Seaosn[WHIP],1)</f>
        <v>721</v>
      </c>
      <c r="V7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657.2244688333875</v>
      </c>
    </row>
    <row r="782" spans="1:22" x14ac:dyDescent="0.45">
      <c r="A782" s="11" t="s">
        <v>1285</v>
      </c>
      <c r="B782" s="11">
        <v>1962</v>
      </c>
      <c r="C782" s="11" t="str">
        <f>VLOOKUP(Table10[[#This Row],[Name]], Rooke_Full_Seaosn[[Name]:[Team]], 2, FALSE)</f>
        <v>LAD</v>
      </c>
      <c r="D782" s="11">
        <v>31</v>
      </c>
      <c r="E782" s="11">
        <v>31</v>
      </c>
      <c r="F782" s="12">
        <v>1</v>
      </c>
      <c r="G782" s="5">
        <f>_xlfn.RANK.EQ(VLOOKUP($A782,Rooke_Full_Seaosn[[Name]:[WHIP]], 6, FALSE),Rooke_Full_Seaosn[W],0)</f>
        <v>889</v>
      </c>
      <c r="H782" s="5">
        <f>_xlfn.RANK.EQ(VLOOKUP($A782,Rooke_Full_Seaosn[[Name]:[WHIP]], 7, FALSE),Rooke_Full_Seaosn[L],1)</f>
        <v>298</v>
      </c>
      <c r="I782" s="11">
        <f>_xlfn.RANK.EQ(VLOOKUP($A782,Rooke_Full_Seaosn[[Name]:[WHIP]], 8, FALSE),Rooke_Full_Seaosn[SV],0)</f>
        <v>225</v>
      </c>
      <c r="J782" s="11">
        <f>_xlfn.RANK.EQ(VLOOKUP($A782,Rooke_Full_Seaosn[[Name]:[WHIP]], 9, FALSE),Rooke_Full_Seaosn[IP],0)</f>
        <v>1097</v>
      </c>
      <c r="K782" s="5">
        <f>_xlfn.RANK.EQ(VLOOKUP($A782,Rooke_Full_Seaosn[[Name]:[WHIP]], 10, FALSE),Rooke_Full_Seaosn[SO],0)</f>
        <v>578</v>
      </c>
      <c r="L782" s="5">
        <f>_xlfn.RANK.EQ(VLOOKUP($A782,Rooke_Full_Seaosn[[Name]:[WHIP]], 11, FALSE),Rooke_Full_Seaosn[K/9],0)</f>
        <v>174</v>
      </c>
      <c r="M782" s="5">
        <f>_xlfn.RANK.EQ(VLOOKUP($A782,Rooke_Full_Seaosn[[Name]:[WHIP]], 12, FALSE),Rooke_Full_Seaosn[BB/9],1)</f>
        <v>1530</v>
      </c>
      <c r="N782" s="11">
        <f>_xlfn.RANK.EQ(VLOOKUP($A782,Rooke_Full_Seaosn[[Name]:[WHIP]], 13, FALSE),Rooke_Full_Seaosn[HR/9],1)</f>
        <v>571</v>
      </c>
      <c r="O782" s="5">
        <f>_xlfn.RANK.EQ(VLOOKUP($A782,Rooke_Full_Seaosn[[Name]:[WHIP]], 14, FALSE),Rooke_Full_Seaosn[AVG],1)</f>
        <v>580</v>
      </c>
      <c r="P782" s="11">
        <f>_xlfn.RANK.EQ(VLOOKUP($A782,Rooke_Full_Seaosn[[Name]:[WHIP]], 15, FALSE),Rooke_Full_Seaosn[BABIP],1)</f>
        <v>1316</v>
      </c>
      <c r="Q782" s="5">
        <f>_xlfn.RANK.EQ(VLOOKUP($A782,Rooke_Full_Seaosn[[Name]:[WHIP]], 16, FALSE),Rooke_Full_Seaosn[ERA],1)</f>
        <v>688</v>
      </c>
      <c r="R782" s="11">
        <f>_xlfn.RANK.EQ(VLOOKUP($A782,Rooke_Full_Seaosn[[Name]:[WHIP]], 17, FALSE),Rooke_Full_Seaosn[FIP],1)</f>
        <v>233</v>
      </c>
      <c r="S782" s="5">
        <f>_xlfn.RANK.EQ(VLOOKUP($A782,Rooke_Full_Seaosn[[Name]:[WHIP]], 18,FALSE),Rooke_Full_Seaosn[WAR],0)</f>
        <v>863</v>
      </c>
      <c r="T782" s="5">
        <f>_xlfn.RANK.EQ(VLOOKUP($A782,Rooke_Full_Seaosn[[Name]:[WHIP]], 19, FALSE),Rooke_Full_Seaosn[WAR/162],0)</f>
        <v>895</v>
      </c>
      <c r="U782" s="5">
        <f>_xlfn.RANK.EQ(VLOOKUP($A782,Rooke_Full_Seaosn[[Name]:[WHIP]], 20, FALSE),Rooke_Full_Seaosn[WHIP],1)</f>
        <v>1197</v>
      </c>
      <c r="V7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657.23865100619309</v>
      </c>
    </row>
    <row r="783" spans="1:22" x14ac:dyDescent="0.45">
      <c r="A783" s="11" t="s">
        <v>1711</v>
      </c>
      <c r="B783" s="11">
        <v>1995</v>
      </c>
      <c r="C783" s="11" t="str">
        <f>VLOOKUP(Table10[[#This Row],[Name]], Rooke_Full_Seaosn[[Name]:[Team]], 2, FALSE)</f>
        <v>CHW</v>
      </c>
      <c r="D783" s="11">
        <v>9</v>
      </c>
      <c r="E783" s="11">
        <v>9</v>
      </c>
      <c r="F783" s="12">
        <v>1</v>
      </c>
      <c r="G783" s="5">
        <f>_xlfn.RANK.EQ(VLOOKUP($A783,Rooke_Full_Seaosn[[Name]:[WHIP]], 6, FALSE),Rooke_Full_Seaosn[W],0)</f>
        <v>1465</v>
      </c>
      <c r="H783" s="5">
        <f>_xlfn.RANK.EQ(VLOOKUP($A783,Rooke_Full_Seaosn[[Name]:[WHIP]], 7, FALSE),Rooke_Full_Seaosn[L],1)</f>
        <v>492</v>
      </c>
      <c r="I783" s="11">
        <f>_xlfn.RANK.EQ(VLOOKUP($A783,Rooke_Full_Seaosn[[Name]:[WHIP]], 8, FALSE),Rooke_Full_Seaosn[SV],0)</f>
        <v>225</v>
      </c>
      <c r="J783" s="11">
        <f>_xlfn.RANK.EQ(VLOOKUP($A783,Rooke_Full_Seaosn[[Name]:[WHIP]], 9, FALSE),Rooke_Full_Seaosn[IP],0)</f>
        <v>1425</v>
      </c>
      <c r="K783" s="5">
        <f>_xlfn.RANK.EQ(VLOOKUP($A783,Rooke_Full_Seaosn[[Name]:[WHIP]], 10, FALSE),Rooke_Full_Seaosn[SO],0)</f>
        <v>1585</v>
      </c>
      <c r="L783" s="5">
        <f>_xlfn.RANK.EQ(VLOOKUP($A783,Rooke_Full_Seaosn[[Name]:[WHIP]], 11, FALSE),Rooke_Full_Seaosn[K/9],0)</f>
        <v>1366</v>
      </c>
      <c r="M783" s="5">
        <f>_xlfn.RANK.EQ(VLOOKUP($A783,Rooke_Full_Seaosn[[Name]:[WHIP]], 12, FALSE),Rooke_Full_Seaosn[BB/9],1)</f>
        <v>44</v>
      </c>
      <c r="N783" s="11">
        <f>_xlfn.RANK.EQ(VLOOKUP($A783,Rooke_Full_Seaosn[[Name]:[WHIP]], 13, FALSE),Rooke_Full_Seaosn[HR/9],1)</f>
        <v>511</v>
      </c>
      <c r="O783" s="5">
        <f>_xlfn.RANK.EQ(VLOOKUP($A783,Rooke_Full_Seaosn[[Name]:[WHIP]], 14, FALSE),Rooke_Full_Seaosn[AVG],1)</f>
        <v>1658</v>
      </c>
      <c r="P783" s="11">
        <f>_xlfn.RANK.EQ(VLOOKUP($A783,Rooke_Full_Seaosn[[Name]:[WHIP]], 15, FALSE),Rooke_Full_Seaosn[BABIP],1)</f>
        <v>1611</v>
      </c>
      <c r="Q783" s="5">
        <f>_xlfn.RANK.EQ(VLOOKUP($A783,Rooke_Full_Seaosn[[Name]:[WHIP]], 16, FALSE),Rooke_Full_Seaosn[ERA],1)</f>
        <v>1222</v>
      </c>
      <c r="R783" s="11">
        <f>_xlfn.RANK.EQ(VLOOKUP($A783,Rooke_Full_Seaosn[[Name]:[WHIP]], 17, FALSE),Rooke_Full_Seaosn[FIP],1)</f>
        <v>457</v>
      </c>
      <c r="S783" s="5">
        <f>_xlfn.RANK.EQ(VLOOKUP($A783,Rooke_Full_Seaosn[[Name]:[WHIP]], 18,FALSE),Rooke_Full_Seaosn[WAR],0)</f>
        <v>716</v>
      </c>
      <c r="T783" s="5">
        <f>_xlfn.RANK.EQ(VLOOKUP($A783,Rooke_Full_Seaosn[[Name]:[WHIP]], 19, FALSE),Rooke_Full_Seaosn[WAR/162],0)</f>
        <v>133</v>
      </c>
      <c r="U783" s="5">
        <f>_xlfn.RANK.EQ(VLOOKUP($A783,Rooke_Full_Seaosn[[Name]:[WHIP]], 20, FALSE),Rooke_Full_Seaosn[WHIP],1)</f>
        <v>1161</v>
      </c>
      <c r="V7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658.71688889880488</v>
      </c>
    </row>
    <row r="784" spans="1:22" x14ac:dyDescent="0.45">
      <c r="A784" s="11" t="s">
        <v>1140</v>
      </c>
      <c r="B784" s="11">
        <v>1939</v>
      </c>
      <c r="C784" s="11" t="str">
        <f>VLOOKUP(Table10[[#This Row],[Name]], Rooke_Full_Seaosn[[Name]:[Team]], 2, FALSE)</f>
        <v>DET</v>
      </c>
      <c r="D784" s="11">
        <v>32</v>
      </c>
      <c r="E784" s="11">
        <v>32</v>
      </c>
      <c r="F784" s="12">
        <v>1</v>
      </c>
      <c r="G784" s="5">
        <f>_xlfn.RANK.EQ(VLOOKUP($A784,Rooke_Full_Seaosn[[Name]:[WHIP]], 6, FALSE),Rooke_Full_Seaosn[W],0)</f>
        <v>401</v>
      </c>
      <c r="H784" s="5">
        <f>_xlfn.RANK.EQ(VLOOKUP($A784,Rooke_Full_Seaosn[[Name]:[WHIP]], 7, FALSE),Rooke_Full_Seaosn[L],1)</f>
        <v>1341</v>
      </c>
      <c r="I784" s="11">
        <f>_xlfn.RANK.EQ(VLOOKUP($A784,Rooke_Full_Seaosn[[Name]:[WHIP]], 8, FALSE),Rooke_Full_Seaosn[SV],0)</f>
        <v>44</v>
      </c>
      <c r="J784" s="11">
        <f>_xlfn.RANK.EQ(VLOOKUP($A784,Rooke_Full_Seaosn[[Name]:[WHIP]], 9, FALSE),Rooke_Full_Seaosn[IP],0)</f>
        <v>380</v>
      </c>
      <c r="K784" s="5">
        <f>_xlfn.RANK.EQ(VLOOKUP($A784,Rooke_Full_Seaosn[[Name]:[WHIP]], 10, FALSE),Rooke_Full_Seaosn[SO],0)</f>
        <v>619</v>
      </c>
      <c r="L784" s="5">
        <f>_xlfn.RANK.EQ(VLOOKUP($A784,Rooke_Full_Seaosn[[Name]:[WHIP]], 11, FALSE),Rooke_Full_Seaosn[K/9],0)</f>
        <v>1275</v>
      </c>
      <c r="M784" s="5">
        <f>_xlfn.RANK.EQ(VLOOKUP($A784,Rooke_Full_Seaosn[[Name]:[WHIP]], 12, FALSE),Rooke_Full_Seaosn[BB/9],1)</f>
        <v>1248</v>
      </c>
      <c r="N784" s="11">
        <f>_xlfn.RANK.EQ(VLOOKUP($A784,Rooke_Full_Seaosn[[Name]:[WHIP]], 13, FALSE),Rooke_Full_Seaosn[HR/9],1)</f>
        <v>116</v>
      </c>
      <c r="O784" s="5">
        <f>_xlfn.RANK.EQ(VLOOKUP($A784,Rooke_Full_Seaosn[[Name]:[WHIP]], 14, FALSE),Rooke_Full_Seaosn[AVG],1)</f>
        <v>972</v>
      </c>
      <c r="P784" s="11">
        <f>_xlfn.RANK.EQ(VLOOKUP($A784,Rooke_Full_Seaosn[[Name]:[WHIP]], 15, FALSE),Rooke_Full_Seaosn[BABIP],1)</f>
        <v>985</v>
      </c>
      <c r="Q784" s="5">
        <f>_xlfn.RANK.EQ(VLOOKUP($A784,Rooke_Full_Seaosn[[Name]:[WHIP]], 16, FALSE),Rooke_Full_Seaosn[ERA],1)</f>
        <v>509</v>
      </c>
      <c r="R784" s="11">
        <f>_xlfn.RANK.EQ(VLOOKUP($A784,Rooke_Full_Seaosn[[Name]:[WHIP]], 17, FALSE),Rooke_Full_Seaosn[FIP],1)</f>
        <v>590</v>
      </c>
      <c r="S784" s="5">
        <f>_xlfn.RANK.EQ(VLOOKUP($A784,Rooke_Full_Seaosn[[Name]:[WHIP]], 18,FALSE),Rooke_Full_Seaosn[WAR],0)</f>
        <v>137</v>
      </c>
      <c r="T784" s="5">
        <f>_xlfn.RANK.EQ(VLOOKUP($A784,Rooke_Full_Seaosn[[Name]:[WHIP]], 19, FALSE),Rooke_Full_Seaosn[WAR/162],0)</f>
        <v>367</v>
      </c>
      <c r="U784" s="5">
        <f>_xlfn.RANK.EQ(VLOOKUP($A784,Rooke_Full_Seaosn[[Name]:[WHIP]], 20, FALSE),Rooke_Full_Seaosn[WHIP],1)</f>
        <v>1169</v>
      </c>
      <c r="V7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658.80574233174161</v>
      </c>
    </row>
    <row r="785" spans="1:22" x14ac:dyDescent="0.45">
      <c r="A785" s="11" t="s">
        <v>1594</v>
      </c>
      <c r="B785" s="11">
        <v>2010</v>
      </c>
      <c r="C785" s="11" t="str">
        <f>VLOOKUP(Table10[[#This Row],[Name]], Rooke_Full_Seaosn[[Name]:[Team]], 2, FALSE)</f>
        <v>CLE</v>
      </c>
      <c r="D785" s="11">
        <v>32</v>
      </c>
      <c r="E785" s="11">
        <v>32</v>
      </c>
      <c r="F785" s="12">
        <v>1</v>
      </c>
      <c r="G785" s="5">
        <f>_xlfn.RANK.EQ(VLOOKUP($A785,Rooke_Full_Seaosn[[Name]:[WHIP]], 6, FALSE),Rooke_Full_Seaosn[W],0)</f>
        <v>735</v>
      </c>
      <c r="H785" s="5">
        <f>_xlfn.RANK.EQ(VLOOKUP($A785,Rooke_Full_Seaosn[[Name]:[WHIP]], 7, FALSE),Rooke_Full_Seaosn[L],1)</f>
        <v>298</v>
      </c>
      <c r="I785" s="11">
        <f>_xlfn.RANK.EQ(VLOOKUP($A785,Rooke_Full_Seaosn[[Name]:[WHIP]], 8, FALSE),Rooke_Full_Seaosn[SV],0)</f>
        <v>225</v>
      </c>
      <c r="J785" s="11">
        <f>_xlfn.RANK.EQ(VLOOKUP($A785,Rooke_Full_Seaosn[[Name]:[WHIP]], 9, FALSE),Rooke_Full_Seaosn[IP],0)</f>
        <v>1205</v>
      </c>
      <c r="K785" s="5">
        <f>_xlfn.RANK.EQ(VLOOKUP($A785,Rooke_Full_Seaosn[[Name]:[WHIP]], 10, FALSE),Rooke_Full_Seaosn[SO],0)</f>
        <v>1187</v>
      </c>
      <c r="L785" s="5">
        <f>_xlfn.RANK.EQ(VLOOKUP($A785,Rooke_Full_Seaosn[[Name]:[WHIP]], 11, FALSE),Rooke_Full_Seaosn[K/9],0)</f>
        <v>876</v>
      </c>
      <c r="M785" s="5">
        <f>_xlfn.RANK.EQ(VLOOKUP($A785,Rooke_Full_Seaosn[[Name]:[WHIP]], 12, FALSE),Rooke_Full_Seaosn[BB/9],1)</f>
        <v>229</v>
      </c>
      <c r="N785" s="11">
        <f>_xlfn.RANK.EQ(VLOOKUP($A785,Rooke_Full_Seaosn[[Name]:[WHIP]], 13, FALSE),Rooke_Full_Seaosn[HR/9],1)</f>
        <v>1284</v>
      </c>
      <c r="O785" s="5">
        <f>_xlfn.RANK.EQ(VLOOKUP($A785,Rooke_Full_Seaosn[[Name]:[WHIP]], 14, FALSE),Rooke_Full_Seaosn[AVG],1)</f>
        <v>839</v>
      </c>
      <c r="P785" s="11">
        <f>_xlfn.RANK.EQ(VLOOKUP($A785,Rooke_Full_Seaosn[[Name]:[WHIP]], 15, FALSE),Rooke_Full_Seaosn[BABIP],1)</f>
        <v>632</v>
      </c>
      <c r="Q785" s="5">
        <f>_xlfn.RANK.EQ(VLOOKUP($A785,Rooke_Full_Seaosn[[Name]:[WHIP]], 16, FALSE),Rooke_Full_Seaosn[ERA],1)</f>
        <v>1074</v>
      </c>
      <c r="R785" s="11">
        <f>_xlfn.RANK.EQ(VLOOKUP($A785,Rooke_Full_Seaosn[[Name]:[WHIP]], 17, FALSE),Rooke_Full_Seaosn[FIP],1)</f>
        <v>1106</v>
      </c>
      <c r="S785" s="5">
        <f>_xlfn.RANK.EQ(VLOOKUP($A785,Rooke_Full_Seaosn[[Name]:[WHIP]], 18,FALSE),Rooke_Full_Seaosn[WAR],0)</f>
        <v>1084</v>
      </c>
      <c r="T785" s="5">
        <f>_xlfn.RANK.EQ(VLOOKUP($A785,Rooke_Full_Seaosn[[Name]:[WHIP]], 19, FALSE),Rooke_Full_Seaosn[WAR/162],0)</f>
        <v>807</v>
      </c>
      <c r="U785" s="5">
        <f>_xlfn.RANK.EQ(VLOOKUP($A785,Rooke_Full_Seaosn[[Name]:[WHIP]], 20, FALSE),Rooke_Full_Seaosn[WHIP],1)</f>
        <v>375</v>
      </c>
      <c r="V7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658.86953009785339</v>
      </c>
    </row>
    <row r="786" spans="1:22" x14ac:dyDescent="0.45">
      <c r="A786" s="11" t="s">
        <v>1134</v>
      </c>
      <c r="B786" s="11">
        <v>1992</v>
      </c>
      <c r="C786" s="11" t="str">
        <f>VLOOKUP(Table10[[#This Row],[Name]], Rooke_Full_Seaosn[[Name]:[Team]], 2, FALSE)</f>
        <v>SDP</v>
      </c>
      <c r="D786" s="11">
        <v>33</v>
      </c>
      <c r="E786" s="11">
        <v>22</v>
      </c>
      <c r="F786" s="12">
        <v>0.66666666666666663</v>
      </c>
      <c r="G786" s="5">
        <f>_xlfn.RANK.EQ(VLOOKUP($A786,Rooke_Full_Seaosn[[Name]:[WHIP]], 6, FALSE),Rooke_Full_Seaosn[W],0)</f>
        <v>401</v>
      </c>
      <c r="H786" s="5">
        <f>_xlfn.RANK.EQ(VLOOKUP($A786,Rooke_Full_Seaosn[[Name]:[WHIP]], 7, FALSE),Rooke_Full_Seaosn[L],1)</f>
        <v>298</v>
      </c>
      <c r="I786" s="11">
        <f>_xlfn.RANK.EQ(VLOOKUP($A786,Rooke_Full_Seaosn[[Name]:[WHIP]], 8, FALSE),Rooke_Full_Seaosn[SV],0)</f>
        <v>225</v>
      </c>
      <c r="J786" s="11">
        <f>_xlfn.RANK.EQ(VLOOKUP($A786,Rooke_Full_Seaosn[[Name]:[WHIP]], 9, FALSE),Rooke_Full_Seaosn[IP],0)</f>
        <v>862</v>
      </c>
      <c r="K786" s="5">
        <f>_xlfn.RANK.EQ(VLOOKUP($A786,Rooke_Full_Seaosn[[Name]:[WHIP]], 10, FALSE),Rooke_Full_Seaosn[SO],0)</f>
        <v>810</v>
      </c>
      <c r="L786" s="5">
        <f>_xlfn.RANK.EQ(VLOOKUP($A786,Rooke_Full_Seaosn[[Name]:[WHIP]], 11, FALSE),Rooke_Full_Seaosn[K/9],0)</f>
        <v>820</v>
      </c>
      <c r="M786" s="5">
        <f>_xlfn.RANK.EQ(VLOOKUP($A786,Rooke_Full_Seaosn[[Name]:[WHIP]], 12, FALSE),Rooke_Full_Seaosn[BB/9],1)</f>
        <v>1212</v>
      </c>
      <c r="N786" s="11">
        <f>_xlfn.RANK.EQ(VLOOKUP($A786,Rooke_Full_Seaosn[[Name]:[WHIP]], 13, FALSE),Rooke_Full_Seaosn[HR/9],1)</f>
        <v>292</v>
      </c>
      <c r="O786" s="5">
        <f>_xlfn.RANK.EQ(VLOOKUP($A786,Rooke_Full_Seaosn[[Name]:[WHIP]], 14, FALSE),Rooke_Full_Seaosn[AVG],1)</f>
        <v>655</v>
      </c>
      <c r="P786" s="11">
        <f>_xlfn.RANK.EQ(VLOOKUP($A786,Rooke_Full_Seaosn[[Name]:[WHIP]], 15, FALSE),Rooke_Full_Seaosn[BABIP],1)</f>
        <v>902</v>
      </c>
      <c r="Q786" s="5">
        <f>_xlfn.RANK.EQ(VLOOKUP($A786,Rooke_Full_Seaosn[[Name]:[WHIP]], 16, FALSE),Rooke_Full_Seaosn[ERA],1)</f>
        <v>502</v>
      </c>
      <c r="R786" s="11">
        <f>_xlfn.RANK.EQ(VLOOKUP($A786,Rooke_Full_Seaosn[[Name]:[WHIP]], 17, FALSE),Rooke_Full_Seaosn[FIP],1)</f>
        <v>365</v>
      </c>
      <c r="S786" s="5">
        <f>_xlfn.RANK.EQ(VLOOKUP($A786,Rooke_Full_Seaosn[[Name]:[WHIP]], 18,FALSE),Rooke_Full_Seaosn[WAR],0)</f>
        <v>762</v>
      </c>
      <c r="T786" s="5">
        <f>_xlfn.RANK.EQ(VLOOKUP($A786,Rooke_Full_Seaosn[[Name]:[WHIP]], 19, FALSE),Rooke_Full_Seaosn[WAR/162],0)</f>
        <v>719</v>
      </c>
      <c r="U786" s="5">
        <f>_xlfn.RANK.EQ(VLOOKUP($A786,Rooke_Full_Seaosn[[Name]:[WHIP]], 20, FALSE),Rooke_Full_Seaosn[WHIP],1)</f>
        <v>890</v>
      </c>
      <c r="V7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658.89786652670762</v>
      </c>
    </row>
    <row r="787" spans="1:22" x14ac:dyDescent="0.45">
      <c r="A787" s="11" t="s">
        <v>1412</v>
      </c>
      <c r="B787" s="11">
        <v>2005</v>
      </c>
      <c r="C787" s="11" t="str">
        <f>VLOOKUP(Table10[[#This Row],[Name]], Rooke_Full_Seaosn[[Name]:[Team]], 2, FALSE)</f>
        <v>FLA</v>
      </c>
      <c r="D787" s="11">
        <v>28</v>
      </c>
      <c r="E787" s="11">
        <v>27</v>
      </c>
      <c r="F787" s="12">
        <v>0.9642857142857143</v>
      </c>
      <c r="G787" s="5">
        <f>_xlfn.RANK.EQ(VLOOKUP($A787,Rooke_Full_Seaosn[[Name]:[WHIP]], 6, FALSE),Rooke_Full_Seaosn[W],0)</f>
        <v>1054</v>
      </c>
      <c r="H787" s="5">
        <f>_xlfn.RANK.EQ(VLOOKUP($A787,Rooke_Full_Seaosn[[Name]:[WHIP]], 7, FALSE),Rooke_Full_Seaosn[L],1)</f>
        <v>492</v>
      </c>
      <c r="I787" s="11">
        <f>_xlfn.RANK.EQ(VLOOKUP($A787,Rooke_Full_Seaosn[[Name]:[WHIP]], 8, FALSE),Rooke_Full_Seaosn[SV],0)</f>
        <v>225</v>
      </c>
      <c r="J787" s="11">
        <f>_xlfn.RANK.EQ(VLOOKUP($A787,Rooke_Full_Seaosn[[Name]:[WHIP]], 9, FALSE),Rooke_Full_Seaosn[IP],0)</f>
        <v>1304</v>
      </c>
      <c r="K787" s="5">
        <f>_xlfn.RANK.EQ(VLOOKUP($A787,Rooke_Full_Seaosn[[Name]:[WHIP]], 10, FALSE),Rooke_Full_Seaosn[SO],0)</f>
        <v>1025</v>
      </c>
      <c r="L787" s="5">
        <f>_xlfn.RANK.EQ(VLOOKUP($A787,Rooke_Full_Seaosn[[Name]:[WHIP]], 11, FALSE),Rooke_Full_Seaosn[K/9],0)</f>
        <v>468</v>
      </c>
      <c r="M787" s="5">
        <f>_xlfn.RANK.EQ(VLOOKUP($A787,Rooke_Full_Seaosn[[Name]:[WHIP]], 12, FALSE),Rooke_Full_Seaosn[BB/9],1)</f>
        <v>1080</v>
      </c>
      <c r="N787" s="11">
        <f>_xlfn.RANK.EQ(VLOOKUP($A787,Rooke_Full_Seaosn[[Name]:[WHIP]], 13, FALSE),Rooke_Full_Seaosn[HR/9],1)</f>
        <v>412</v>
      </c>
      <c r="O787" s="5">
        <f>_xlfn.RANK.EQ(VLOOKUP($A787,Rooke_Full_Seaosn[[Name]:[WHIP]], 14, FALSE),Rooke_Full_Seaosn[AVG],1)</f>
        <v>719</v>
      </c>
      <c r="P787" s="11">
        <f>_xlfn.RANK.EQ(VLOOKUP($A787,Rooke_Full_Seaosn[[Name]:[WHIP]], 15, FALSE),Rooke_Full_Seaosn[BABIP],1)</f>
        <v>1139</v>
      </c>
      <c r="Q787" s="5">
        <f>_xlfn.RANK.EQ(VLOOKUP($A787,Rooke_Full_Seaosn[[Name]:[WHIP]], 16, FALSE),Rooke_Full_Seaosn[ERA],1)</f>
        <v>846</v>
      </c>
      <c r="R787" s="11">
        <f>_xlfn.RANK.EQ(VLOOKUP($A787,Rooke_Full_Seaosn[[Name]:[WHIP]], 17, FALSE),Rooke_Full_Seaosn[FIP],1)</f>
        <v>393</v>
      </c>
      <c r="S787" s="5">
        <f>_xlfn.RANK.EQ(VLOOKUP($A787,Rooke_Full_Seaosn[[Name]:[WHIP]], 18,FALSE),Rooke_Full_Seaosn[WAR],0)</f>
        <v>566</v>
      </c>
      <c r="T787" s="5">
        <f>_xlfn.RANK.EQ(VLOOKUP($A787,Rooke_Full_Seaosn[[Name]:[WHIP]], 19, FALSE),Rooke_Full_Seaosn[WAR/162],0)</f>
        <v>174</v>
      </c>
      <c r="U787" s="5">
        <f>_xlfn.RANK.EQ(VLOOKUP($A787,Rooke_Full_Seaosn[[Name]:[WHIP]], 20, FALSE),Rooke_Full_Seaosn[WHIP],1)</f>
        <v>963</v>
      </c>
      <c r="V7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659.21797490146628</v>
      </c>
    </row>
    <row r="788" spans="1:22" x14ac:dyDescent="0.45">
      <c r="A788" s="11" t="s">
        <v>1259</v>
      </c>
      <c r="B788" s="11">
        <v>1921</v>
      </c>
      <c r="C788" s="11" t="str">
        <f>VLOOKUP(Table10[[#This Row],[Name]], Rooke_Full_Seaosn[[Name]:[Team]], 2, FALSE)</f>
        <v>- - -</v>
      </c>
      <c r="D788" s="11">
        <v>25</v>
      </c>
      <c r="E788" s="11">
        <v>25</v>
      </c>
      <c r="F788" s="12">
        <v>1</v>
      </c>
      <c r="G788" s="5">
        <f>_xlfn.RANK.EQ(VLOOKUP($A788,Rooke_Full_Seaosn[[Name]:[WHIP]], 6, FALSE),Rooke_Full_Seaosn[W],0)</f>
        <v>503</v>
      </c>
      <c r="H788" s="5">
        <f>_xlfn.RANK.EQ(VLOOKUP($A788,Rooke_Full_Seaosn[[Name]:[WHIP]], 7, FALSE),Rooke_Full_Seaosn[L],1)</f>
        <v>1574</v>
      </c>
      <c r="I788" s="11">
        <f>_xlfn.RANK.EQ(VLOOKUP($A788,Rooke_Full_Seaosn[[Name]:[WHIP]], 8, FALSE),Rooke_Full_Seaosn[SV],0)</f>
        <v>225</v>
      </c>
      <c r="J788" s="11">
        <f>_xlfn.RANK.EQ(VLOOKUP($A788,Rooke_Full_Seaosn[[Name]:[WHIP]], 9, FALSE),Rooke_Full_Seaosn[IP],0)</f>
        <v>386</v>
      </c>
      <c r="K788" s="5">
        <f>_xlfn.RANK.EQ(VLOOKUP($A788,Rooke_Full_Seaosn[[Name]:[WHIP]], 10, FALSE),Rooke_Full_Seaosn[SO],0)</f>
        <v>917</v>
      </c>
      <c r="L788" s="5">
        <f>_xlfn.RANK.EQ(VLOOKUP($A788,Rooke_Full_Seaosn[[Name]:[WHIP]], 11, FALSE),Rooke_Full_Seaosn[K/9],0)</f>
        <v>1520</v>
      </c>
      <c r="M788" s="5">
        <f>_xlfn.RANK.EQ(VLOOKUP($A788,Rooke_Full_Seaosn[[Name]:[WHIP]], 12, FALSE),Rooke_Full_Seaosn[BB/9],1)</f>
        <v>94</v>
      </c>
      <c r="N788" s="11">
        <f>_xlfn.RANK.EQ(VLOOKUP($A788,Rooke_Full_Seaosn[[Name]:[WHIP]], 13, FALSE),Rooke_Full_Seaosn[HR/9],1)</f>
        <v>117</v>
      </c>
      <c r="O788" s="5">
        <f>_xlfn.RANK.EQ(VLOOKUP($A788,Rooke_Full_Seaosn[[Name]:[WHIP]], 14, FALSE),Rooke_Full_Seaosn[AVG],1)</f>
        <v>1419</v>
      </c>
      <c r="P788" s="11">
        <f>_xlfn.RANK.EQ(VLOOKUP($A788,Rooke_Full_Seaosn[[Name]:[WHIP]], 15, FALSE),Rooke_Full_Seaosn[BABIP],1)</f>
        <v>1299</v>
      </c>
      <c r="Q788" s="5">
        <f>_xlfn.RANK.EQ(VLOOKUP($A788,Rooke_Full_Seaosn[[Name]:[WHIP]], 16, FALSE),Rooke_Full_Seaosn[ERA],1)</f>
        <v>994</v>
      </c>
      <c r="R788" s="11">
        <f>_xlfn.RANK.EQ(VLOOKUP($A788,Rooke_Full_Seaosn[[Name]:[WHIP]], 17, FALSE),Rooke_Full_Seaosn[FIP],1)</f>
        <v>284</v>
      </c>
      <c r="S788" s="5">
        <f>_xlfn.RANK.EQ(VLOOKUP($A788,Rooke_Full_Seaosn[[Name]:[WHIP]], 18,FALSE),Rooke_Full_Seaosn[WAR],0)</f>
        <v>335</v>
      </c>
      <c r="T788" s="5">
        <f>_xlfn.RANK.EQ(VLOOKUP($A788,Rooke_Full_Seaosn[[Name]:[WHIP]], 19, FALSE),Rooke_Full_Seaosn[WAR/162],0)</f>
        <v>360</v>
      </c>
      <c r="U788" s="5">
        <f>_xlfn.RANK.EQ(VLOOKUP($A788,Rooke_Full_Seaosn[[Name]:[WHIP]], 20, FALSE),Rooke_Full_Seaosn[WHIP],1)</f>
        <v>896</v>
      </c>
      <c r="V7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660.53184267246843</v>
      </c>
    </row>
    <row r="789" spans="1:22" x14ac:dyDescent="0.45">
      <c r="A789" s="11" t="s">
        <v>1030</v>
      </c>
      <c r="B789" s="11">
        <v>2010</v>
      </c>
      <c r="C789" s="11" t="str">
        <f>VLOOKUP(Table10[[#This Row],[Name]], Rooke_Full_Seaosn[[Name]:[Team]], 2, FALSE)</f>
        <v>CHC</v>
      </c>
      <c r="D789" s="11">
        <v>19</v>
      </c>
      <c r="E789" s="11">
        <v>19</v>
      </c>
      <c r="F789" s="12">
        <v>1</v>
      </c>
      <c r="G789" s="5">
        <f>_xlfn.RANK.EQ(VLOOKUP($A789,Rooke_Full_Seaosn[[Name]:[WHIP]], 6, FALSE),Rooke_Full_Seaosn[W],0)</f>
        <v>1054</v>
      </c>
      <c r="H789" s="5">
        <f>_xlfn.RANK.EQ(VLOOKUP($A789,Rooke_Full_Seaosn[[Name]:[WHIP]], 7, FALSE),Rooke_Full_Seaosn[L],1)</f>
        <v>45</v>
      </c>
      <c r="I789" s="11">
        <f>_xlfn.RANK.EQ(VLOOKUP($A789,Rooke_Full_Seaosn[[Name]:[WHIP]], 8, FALSE),Rooke_Full_Seaosn[SV],0)</f>
        <v>225</v>
      </c>
      <c r="J789" s="11">
        <f>_xlfn.RANK.EQ(VLOOKUP($A789,Rooke_Full_Seaosn[[Name]:[WHIP]], 9, FALSE),Rooke_Full_Seaosn[IP],0)</f>
        <v>1636</v>
      </c>
      <c r="K789" s="5">
        <f>_xlfn.RANK.EQ(VLOOKUP($A789,Rooke_Full_Seaosn[[Name]:[WHIP]], 10, FALSE),Rooke_Full_Seaosn[SO],0)</f>
        <v>1623</v>
      </c>
      <c r="L789" s="5">
        <f>_xlfn.RANK.EQ(VLOOKUP($A789,Rooke_Full_Seaosn[[Name]:[WHIP]], 11, FALSE),Rooke_Full_Seaosn[K/9],0)</f>
        <v>1258</v>
      </c>
      <c r="M789" s="5">
        <f>_xlfn.RANK.EQ(VLOOKUP($A789,Rooke_Full_Seaosn[[Name]:[WHIP]], 12, FALSE),Rooke_Full_Seaosn[BB/9],1)</f>
        <v>1060</v>
      </c>
      <c r="N789" s="11">
        <f>_xlfn.RANK.EQ(VLOOKUP($A789,Rooke_Full_Seaosn[[Name]:[WHIP]], 13, FALSE),Rooke_Full_Seaosn[HR/9],1)</f>
        <v>437</v>
      </c>
      <c r="O789" s="5">
        <f>_xlfn.RANK.EQ(VLOOKUP($A789,Rooke_Full_Seaosn[[Name]:[WHIP]], 14, FALSE),Rooke_Full_Seaosn[AVG],1)</f>
        <v>593</v>
      </c>
      <c r="P789" s="11">
        <f>_xlfn.RANK.EQ(VLOOKUP($A789,Rooke_Full_Seaosn[[Name]:[WHIP]], 15, FALSE),Rooke_Full_Seaosn[BABIP],1)</f>
        <v>475</v>
      </c>
      <c r="Q789" s="5">
        <f>_xlfn.RANK.EQ(VLOOKUP($A789,Rooke_Full_Seaosn[[Name]:[WHIP]], 16, FALSE),Rooke_Full_Seaosn[ERA],1)</f>
        <v>366</v>
      </c>
      <c r="R789" s="11">
        <f>_xlfn.RANK.EQ(VLOOKUP($A789,Rooke_Full_Seaosn[[Name]:[WHIP]], 17, FALSE),Rooke_Full_Seaosn[FIP],1)</f>
        <v>864</v>
      </c>
      <c r="S789" s="5">
        <f>_xlfn.RANK.EQ(VLOOKUP($A789,Rooke_Full_Seaosn[[Name]:[WHIP]], 18,FALSE),Rooke_Full_Seaosn[WAR],0)</f>
        <v>1245</v>
      </c>
      <c r="T789" s="5">
        <f>_xlfn.RANK.EQ(VLOOKUP($A789,Rooke_Full_Seaosn[[Name]:[WHIP]], 19, FALSE),Rooke_Full_Seaosn[WAR/162],0)</f>
        <v>779</v>
      </c>
      <c r="U789" s="5">
        <f>_xlfn.RANK.EQ(VLOOKUP($A789,Rooke_Full_Seaosn[[Name]:[WHIP]], 20, FALSE),Rooke_Full_Seaosn[WHIP],1)</f>
        <v>733</v>
      </c>
      <c r="V7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660.64852749244938</v>
      </c>
    </row>
    <row r="790" spans="1:22" x14ac:dyDescent="0.45">
      <c r="A790" s="11" t="s">
        <v>1086</v>
      </c>
      <c r="B790" s="11">
        <v>1926</v>
      </c>
      <c r="C790" s="11" t="str">
        <f>VLOOKUP(Table10[[#This Row],[Name]], Rooke_Full_Seaosn[[Name]:[Team]], 2, FALSE)</f>
        <v>DET</v>
      </c>
      <c r="D790" s="11">
        <v>31</v>
      </c>
      <c r="E790" s="11">
        <v>31</v>
      </c>
      <c r="F790" s="12">
        <v>1</v>
      </c>
      <c r="G790" s="5">
        <f>_xlfn.RANK.EQ(VLOOKUP($A790,Rooke_Full_Seaosn[[Name]:[WHIP]], 6, FALSE),Rooke_Full_Seaosn[W],0)</f>
        <v>174</v>
      </c>
      <c r="H790" s="5">
        <f>_xlfn.RANK.EQ(VLOOKUP($A790,Rooke_Full_Seaosn[[Name]:[WHIP]], 7, FALSE),Rooke_Full_Seaosn[L],1)</f>
        <v>1209</v>
      </c>
      <c r="I790" s="11">
        <f>_xlfn.RANK.EQ(VLOOKUP($A790,Rooke_Full_Seaosn[[Name]:[WHIP]], 8, FALSE),Rooke_Full_Seaosn[SV],0)</f>
        <v>44</v>
      </c>
      <c r="J790" s="11">
        <f>_xlfn.RANK.EQ(VLOOKUP($A790,Rooke_Full_Seaosn[[Name]:[WHIP]], 9, FALSE),Rooke_Full_Seaosn[IP],0)</f>
        <v>173</v>
      </c>
      <c r="K790" s="5">
        <f>_xlfn.RANK.EQ(VLOOKUP($A790,Rooke_Full_Seaosn[[Name]:[WHIP]], 10, FALSE),Rooke_Full_Seaosn[SO],0)</f>
        <v>810</v>
      </c>
      <c r="L790" s="5">
        <f>_xlfn.RANK.EQ(VLOOKUP($A790,Rooke_Full_Seaosn[[Name]:[WHIP]], 11, FALSE),Rooke_Full_Seaosn[K/9],0)</f>
        <v>1568</v>
      </c>
      <c r="M790" s="5">
        <f>_xlfn.RANK.EQ(VLOOKUP($A790,Rooke_Full_Seaosn[[Name]:[WHIP]], 12, FALSE),Rooke_Full_Seaosn[BB/9],1)</f>
        <v>902</v>
      </c>
      <c r="N790" s="11">
        <f>_xlfn.RANK.EQ(VLOOKUP($A790,Rooke_Full_Seaosn[[Name]:[WHIP]], 13, FALSE),Rooke_Full_Seaosn[HR/9],1)</f>
        <v>112</v>
      </c>
      <c r="O790" s="5">
        <f>_xlfn.RANK.EQ(VLOOKUP($A790,Rooke_Full_Seaosn[[Name]:[WHIP]], 14, FALSE),Rooke_Full_Seaosn[AVG],1)</f>
        <v>891</v>
      </c>
      <c r="P790" s="11">
        <f>_xlfn.RANK.EQ(VLOOKUP($A790,Rooke_Full_Seaosn[[Name]:[WHIP]], 15, FALSE),Rooke_Full_Seaosn[BABIP],1)</f>
        <v>678</v>
      </c>
      <c r="Q790" s="5">
        <f>_xlfn.RANK.EQ(VLOOKUP($A790,Rooke_Full_Seaosn[[Name]:[WHIP]], 16, FALSE),Rooke_Full_Seaosn[ERA],1)</f>
        <v>441</v>
      </c>
      <c r="R790" s="11">
        <f>_xlfn.RANK.EQ(VLOOKUP($A790,Rooke_Full_Seaosn[[Name]:[WHIP]], 17, FALSE),Rooke_Full_Seaosn[FIP],1)</f>
        <v>690</v>
      </c>
      <c r="S790" s="5">
        <f>_xlfn.RANK.EQ(VLOOKUP($A790,Rooke_Full_Seaosn[[Name]:[WHIP]], 18,FALSE),Rooke_Full_Seaosn[WAR],0)</f>
        <v>281</v>
      </c>
      <c r="T790" s="5">
        <f>_xlfn.RANK.EQ(VLOOKUP($A790,Rooke_Full_Seaosn[[Name]:[WHIP]], 19, FALSE),Rooke_Full_Seaosn[WAR/162],0)</f>
        <v>703</v>
      </c>
      <c r="U790" s="5">
        <f>_xlfn.RANK.EQ(VLOOKUP($A790,Rooke_Full_Seaosn[[Name]:[WHIP]], 20, FALSE),Rooke_Full_Seaosn[WHIP],1)</f>
        <v>864</v>
      </c>
      <c r="V7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661.98856020691596</v>
      </c>
    </row>
    <row r="791" spans="1:22" x14ac:dyDescent="0.45">
      <c r="A791" s="11" t="s">
        <v>1266</v>
      </c>
      <c r="B791" s="11">
        <v>1958</v>
      </c>
      <c r="C791" s="11" t="str">
        <f>VLOOKUP(Table10[[#This Row],[Name]], Rooke_Full_Seaosn[[Name]:[Team]], 2, FALSE)</f>
        <v>CLE</v>
      </c>
      <c r="D791" s="11">
        <v>8</v>
      </c>
      <c r="E791" s="11">
        <v>8</v>
      </c>
      <c r="F791" s="12">
        <v>1</v>
      </c>
      <c r="G791" s="5">
        <f>_xlfn.RANK.EQ(VLOOKUP($A791,Rooke_Full_Seaosn[[Name]:[WHIP]], 6, FALSE),Rooke_Full_Seaosn[W],0)</f>
        <v>320</v>
      </c>
      <c r="H791" s="5">
        <f>_xlfn.RANK.EQ(VLOOKUP($A791,Rooke_Full_Seaosn[[Name]:[WHIP]], 7, FALSE),Rooke_Full_Seaosn[L],1)</f>
        <v>1442</v>
      </c>
      <c r="I791" s="11">
        <f>_xlfn.RANK.EQ(VLOOKUP($A791,Rooke_Full_Seaosn[[Name]:[WHIP]], 8, FALSE),Rooke_Full_Seaosn[SV],0)</f>
        <v>11</v>
      </c>
      <c r="J791" s="11">
        <f>_xlfn.RANK.EQ(VLOOKUP($A791,Rooke_Full_Seaosn[[Name]:[WHIP]], 9, FALSE),Rooke_Full_Seaosn[IP],0)</f>
        <v>141</v>
      </c>
      <c r="K791" s="5">
        <f>_xlfn.RANK.EQ(VLOOKUP($A791,Rooke_Full_Seaosn[[Name]:[WHIP]], 10, FALSE),Rooke_Full_Seaosn[SO],0)</f>
        <v>244</v>
      </c>
      <c r="L791" s="5">
        <f>_xlfn.RANK.EQ(VLOOKUP($A791,Rooke_Full_Seaosn[[Name]:[WHIP]], 11, FALSE),Rooke_Full_Seaosn[K/9],0)</f>
        <v>1003</v>
      </c>
      <c r="M791" s="5">
        <f>_xlfn.RANK.EQ(VLOOKUP($A791,Rooke_Full_Seaosn[[Name]:[WHIP]], 12, FALSE),Rooke_Full_Seaosn[BB/9],1)</f>
        <v>1422</v>
      </c>
      <c r="N791" s="11">
        <f>_xlfn.RANK.EQ(VLOOKUP($A791,Rooke_Full_Seaosn[[Name]:[WHIP]], 13, FALSE),Rooke_Full_Seaosn[HR/9],1)</f>
        <v>864</v>
      </c>
      <c r="O791" s="5">
        <f>_xlfn.RANK.EQ(VLOOKUP($A791,Rooke_Full_Seaosn[[Name]:[WHIP]], 14, FALSE),Rooke_Full_Seaosn[AVG],1)</f>
        <v>194</v>
      </c>
      <c r="P791" s="11">
        <f>_xlfn.RANK.EQ(VLOOKUP($A791,Rooke_Full_Seaosn[[Name]:[WHIP]], 15, FALSE),Rooke_Full_Seaosn[BABIP],1)</f>
        <v>83</v>
      </c>
      <c r="Q791" s="5">
        <f>_xlfn.RANK.EQ(VLOOKUP($A791,Rooke_Full_Seaosn[[Name]:[WHIP]], 16, FALSE),Rooke_Full_Seaosn[ERA],1)</f>
        <v>665</v>
      </c>
      <c r="R791" s="11">
        <f>_xlfn.RANK.EQ(VLOOKUP($A791,Rooke_Full_Seaosn[[Name]:[WHIP]], 17, FALSE),Rooke_Full_Seaosn[FIP],1)</f>
        <v>815</v>
      </c>
      <c r="S791" s="5">
        <f>_xlfn.RANK.EQ(VLOOKUP($A791,Rooke_Full_Seaosn[[Name]:[WHIP]], 18,FALSE),Rooke_Full_Seaosn[WAR],0)</f>
        <v>806</v>
      </c>
      <c r="T791" s="5">
        <f>_xlfn.RANK.EQ(VLOOKUP($A791,Rooke_Full_Seaosn[[Name]:[WHIP]], 19, FALSE),Rooke_Full_Seaosn[WAR/162],0)</f>
        <v>1313</v>
      </c>
      <c r="U791" s="5">
        <f>_xlfn.RANK.EQ(VLOOKUP($A791,Rooke_Full_Seaosn[[Name]:[WHIP]], 20, FALSE),Rooke_Full_Seaosn[WHIP],1)</f>
        <v>742</v>
      </c>
      <c r="V7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662.41973757795688</v>
      </c>
    </row>
    <row r="792" spans="1:22" x14ac:dyDescent="0.45">
      <c r="A792" s="11" t="s">
        <v>1463</v>
      </c>
      <c r="B792" s="11">
        <v>1997</v>
      </c>
      <c r="C792" s="11" t="str">
        <f>VLOOKUP(Table10[[#This Row],[Name]], Rooke_Full_Seaosn[[Name]:[Team]], 2, FALSE)</f>
        <v>CHC</v>
      </c>
      <c r="D792" s="11">
        <v>9</v>
      </c>
      <c r="E792" s="11">
        <v>8</v>
      </c>
      <c r="F792" s="12">
        <v>0.88888888888888884</v>
      </c>
      <c r="G792" s="5">
        <f>_xlfn.RANK.EQ(VLOOKUP($A792,Rooke_Full_Seaosn[[Name]:[WHIP]], 6, FALSE),Rooke_Full_Seaosn[W],0)</f>
        <v>244</v>
      </c>
      <c r="H792" s="5">
        <f>_xlfn.RANK.EQ(VLOOKUP($A792,Rooke_Full_Seaosn[[Name]:[WHIP]], 7, FALSE),Rooke_Full_Seaosn[L],1)</f>
        <v>1209</v>
      </c>
      <c r="I792" s="11">
        <f>_xlfn.RANK.EQ(VLOOKUP($A792,Rooke_Full_Seaosn[[Name]:[WHIP]], 8, FALSE),Rooke_Full_Seaosn[SV],0)</f>
        <v>225</v>
      </c>
      <c r="J792" s="11">
        <f>_xlfn.RANK.EQ(VLOOKUP($A792,Rooke_Full_Seaosn[[Name]:[WHIP]], 9, FALSE),Rooke_Full_Seaosn[IP],0)</f>
        <v>490</v>
      </c>
      <c r="K792" s="5">
        <f>_xlfn.RANK.EQ(VLOOKUP($A792,Rooke_Full_Seaosn[[Name]:[WHIP]], 10, FALSE),Rooke_Full_Seaosn[SO],0)</f>
        <v>388</v>
      </c>
      <c r="L792" s="5">
        <f>_xlfn.RANK.EQ(VLOOKUP($A792,Rooke_Full_Seaosn[[Name]:[WHIP]], 11, FALSE),Rooke_Full_Seaosn[K/9],0)</f>
        <v>704</v>
      </c>
      <c r="M792" s="5">
        <f>_xlfn.RANK.EQ(VLOOKUP($A792,Rooke_Full_Seaosn[[Name]:[WHIP]], 12, FALSE),Rooke_Full_Seaosn[BB/9],1)</f>
        <v>1331</v>
      </c>
      <c r="N792" s="11">
        <f>_xlfn.RANK.EQ(VLOOKUP($A792,Rooke_Full_Seaosn[[Name]:[WHIP]], 13, FALSE),Rooke_Full_Seaosn[HR/9],1)</f>
        <v>1046</v>
      </c>
      <c r="O792" s="5">
        <f>_xlfn.RANK.EQ(VLOOKUP($A792,Rooke_Full_Seaosn[[Name]:[WHIP]], 14, FALSE),Rooke_Full_Seaosn[AVG],1)</f>
        <v>324</v>
      </c>
      <c r="P792" s="11">
        <f>_xlfn.RANK.EQ(VLOOKUP($A792,Rooke_Full_Seaosn[[Name]:[WHIP]], 15, FALSE),Rooke_Full_Seaosn[BABIP],1)</f>
        <v>257</v>
      </c>
      <c r="Q792" s="5">
        <f>_xlfn.RANK.EQ(VLOOKUP($A792,Rooke_Full_Seaosn[[Name]:[WHIP]], 16, FALSE),Rooke_Full_Seaosn[ERA],1)</f>
        <v>910</v>
      </c>
      <c r="R792" s="11">
        <f>_xlfn.RANK.EQ(VLOOKUP($A792,Rooke_Full_Seaosn[[Name]:[WHIP]], 17, FALSE),Rooke_Full_Seaosn[FIP],1)</f>
        <v>1211</v>
      </c>
      <c r="S792" s="5">
        <f>_xlfn.RANK.EQ(VLOOKUP($A792,Rooke_Full_Seaosn[[Name]:[WHIP]], 18,FALSE),Rooke_Full_Seaosn[WAR],0)</f>
        <v>770</v>
      </c>
      <c r="T792" s="5">
        <f>_xlfn.RANK.EQ(VLOOKUP($A792,Rooke_Full_Seaosn[[Name]:[WHIP]], 19, FALSE),Rooke_Full_Seaosn[WAR/162],0)</f>
        <v>929</v>
      </c>
      <c r="U792" s="5">
        <f>_xlfn.RANK.EQ(VLOOKUP($A792,Rooke_Full_Seaosn[[Name]:[WHIP]], 20, FALSE),Rooke_Full_Seaosn[WHIP],1)</f>
        <v>723</v>
      </c>
      <c r="V7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662.77019625643288</v>
      </c>
    </row>
    <row r="793" spans="1:22" x14ac:dyDescent="0.45">
      <c r="A793" s="11" t="s">
        <v>547</v>
      </c>
      <c r="B793" s="11">
        <v>1999</v>
      </c>
      <c r="C793" s="11" t="str">
        <f>VLOOKUP(Table10[[#This Row],[Name]], Rooke_Full_Seaosn[[Name]:[Team]], 2, FALSE)</f>
        <v>TBD</v>
      </c>
      <c r="D793" s="11">
        <v>20</v>
      </c>
      <c r="E793" s="11">
        <v>20</v>
      </c>
      <c r="F793" s="12">
        <v>1</v>
      </c>
      <c r="G793" s="5">
        <f>_xlfn.RANK.EQ(VLOOKUP($A793,Rooke_Full_Seaosn[[Name]:[WHIP]], 6, FALSE),Rooke_Full_Seaosn[W],0)</f>
        <v>503</v>
      </c>
      <c r="H793" s="5">
        <f>_xlfn.RANK.EQ(VLOOKUP($A793,Rooke_Full_Seaosn[[Name]:[WHIP]], 7, FALSE),Rooke_Full_Seaosn[L],1)</f>
        <v>1209</v>
      </c>
      <c r="I793" s="11">
        <f>_xlfn.RANK.EQ(VLOOKUP($A793,Rooke_Full_Seaosn[[Name]:[WHIP]], 8, FALSE),Rooke_Full_Seaosn[SV],0)</f>
        <v>225</v>
      </c>
      <c r="J793" s="11">
        <f>_xlfn.RANK.EQ(VLOOKUP($A793,Rooke_Full_Seaosn[[Name]:[WHIP]], 9, FALSE),Rooke_Full_Seaosn[IP],0)</f>
        <v>504</v>
      </c>
      <c r="K793" s="5">
        <f>_xlfn.RANK.EQ(VLOOKUP($A793,Rooke_Full_Seaosn[[Name]:[WHIP]], 10, FALSE),Rooke_Full_Seaosn[SO],0)</f>
        <v>360</v>
      </c>
      <c r="L793" s="5">
        <f>_xlfn.RANK.EQ(VLOOKUP($A793,Rooke_Full_Seaosn[[Name]:[WHIP]], 11, FALSE),Rooke_Full_Seaosn[K/9],0)</f>
        <v>602</v>
      </c>
      <c r="M793" s="5">
        <f>_xlfn.RANK.EQ(VLOOKUP($A793,Rooke_Full_Seaosn[[Name]:[WHIP]], 12, FALSE),Rooke_Full_Seaosn[BB/9],1)</f>
        <v>1010</v>
      </c>
      <c r="N793" s="11">
        <f>_xlfn.RANK.EQ(VLOOKUP($A793,Rooke_Full_Seaosn[[Name]:[WHIP]], 13, FALSE),Rooke_Full_Seaosn[HR/9],1)</f>
        <v>1125</v>
      </c>
      <c r="O793" s="5">
        <f>_xlfn.RANK.EQ(VLOOKUP($A793,Rooke_Full_Seaosn[[Name]:[WHIP]], 14, FALSE),Rooke_Full_Seaosn[AVG],1)</f>
        <v>651</v>
      </c>
      <c r="P793" s="11">
        <f>_xlfn.RANK.EQ(VLOOKUP($A793,Rooke_Full_Seaosn[[Name]:[WHIP]], 15, FALSE),Rooke_Full_Seaosn[BABIP],1)</f>
        <v>677</v>
      </c>
      <c r="Q793" s="5">
        <f>_xlfn.RANK.EQ(VLOOKUP($A793,Rooke_Full_Seaosn[[Name]:[WHIP]], 16, FALSE),Rooke_Full_Seaosn[ERA],1)</f>
        <v>1070</v>
      </c>
      <c r="R793" s="11">
        <f>_xlfn.RANK.EQ(VLOOKUP($A793,Rooke_Full_Seaosn[[Name]:[WHIP]], 17, FALSE),Rooke_Full_Seaosn[FIP],1)</f>
        <v>1237</v>
      </c>
      <c r="S793" s="5">
        <f>_xlfn.RANK.EQ(VLOOKUP($A793,Rooke_Full_Seaosn[[Name]:[WHIP]], 18,FALSE),Rooke_Full_Seaosn[WAR],0)</f>
        <v>433</v>
      </c>
      <c r="T793" s="5">
        <f>_xlfn.RANK.EQ(VLOOKUP($A793,Rooke_Full_Seaosn[[Name]:[WHIP]], 19, FALSE),Rooke_Full_Seaosn[WAR/162],0)</f>
        <v>561</v>
      </c>
      <c r="U793" s="5">
        <f>_xlfn.RANK.EQ(VLOOKUP($A793,Rooke_Full_Seaosn[[Name]:[WHIP]], 20, FALSE),Rooke_Full_Seaosn[WHIP],1)</f>
        <v>731</v>
      </c>
      <c r="V7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663.21563393299368</v>
      </c>
    </row>
    <row r="794" spans="1:22" x14ac:dyDescent="0.45">
      <c r="A794" s="11" t="s">
        <v>928</v>
      </c>
      <c r="B794" s="11">
        <v>1925</v>
      </c>
      <c r="C794" s="11" t="str">
        <f>VLOOKUP(Table10[[#This Row],[Name]], Rooke_Full_Seaosn[[Name]:[Team]], 2, FALSE)</f>
        <v>STL</v>
      </c>
      <c r="D794" s="11">
        <v>17</v>
      </c>
      <c r="E794" s="11">
        <v>17</v>
      </c>
      <c r="F794" s="12">
        <v>1</v>
      </c>
      <c r="G794" s="5">
        <f>_xlfn.RANK.EQ(VLOOKUP($A794,Rooke_Full_Seaosn[[Name]:[WHIP]], 6, FALSE),Rooke_Full_Seaosn[W],0)</f>
        <v>244</v>
      </c>
      <c r="H794" s="5">
        <f>_xlfn.RANK.EQ(VLOOKUP($A794,Rooke_Full_Seaosn[[Name]:[WHIP]], 7, FALSE),Rooke_Full_Seaosn[L],1)</f>
        <v>492</v>
      </c>
      <c r="I794" s="11">
        <f>_xlfn.RANK.EQ(VLOOKUP($A794,Rooke_Full_Seaosn[[Name]:[WHIP]], 8, FALSE),Rooke_Full_Seaosn[SV],0)</f>
        <v>225</v>
      </c>
      <c r="J794" s="11">
        <f>_xlfn.RANK.EQ(VLOOKUP($A794,Rooke_Full_Seaosn[[Name]:[WHIP]], 9, FALSE),Rooke_Full_Seaosn[IP],0)</f>
        <v>483</v>
      </c>
      <c r="K794" s="5">
        <f>_xlfn.RANK.EQ(VLOOKUP($A794,Rooke_Full_Seaosn[[Name]:[WHIP]], 10, FALSE),Rooke_Full_Seaosn[SO],0)</f>
        <v>1551</v>
      </c>
      <c r="L794" s="5">
        <f>_xlfn.RANK.EQ(VLOOKUP($A794,Rooke_Full_Seaosn[[Name]:[WHIP]], 11, FALSE),Rooke_Full_Seaosn[K/9],0)</f>
        <v>1689</v>
      </c>
      <c r="M794" s="5">
        <f>_xlfn.RANK.EQ(VLOOKUP($A794,Rooke_Full_Seaosn[[Name]:[WHIP]], 12, FALSE),Rooke_Full_Seaosn[BB/9],1)</f>
        <v>560</v>
      </c>
      <c r="N794" s="11">
        <f>_xlfn.RANK.EQ(VLOOKUP($A794,Rooke_Full_Seaosn[[Name]:[WHIP]], 13, FALSE),Rooke_Full_Seaosn[HR/9],1)</f>
        <v>274</v>
      </c>
      <c r="O794" s="5">
        <f>_xlfn.RANK.EQ(VLOOKUP($A794,Rooke_Full_Seaosn[[Name]:[WHIP]], 14, FALSE),Rooke_Full_Seaosn[AVG],1)</f>
        <v>1059</v>
      </c>
      <c r="P794" s="11">
        <f>_xlfn.RANK.EQ(VLOOKUP($A794,Rooke_Full_Seaosn[[Name]:[WHIP]], 15, FALSE),Rooke_Full_Seaosn[BABIP],1)</f>
        <v>533</v>
      </c>
      <c r="Q794" s="5">
        <f>_xlfn.RANK.EQ(VLOOKUP($A794,Rooke_Full_Seaosn[[Name]:[WHIP]], 16, FALSE),Rooke_Full_Seaosn[ERA],1)</f>
        <v>231</v>
      </c>
      <c r="R794" s="11">
        <f>_xlfn.RANK.EQ(VLOOKUP($A794,Rooke_Full_Seaosn[[Name]:[WHIP]], 17, FALSE),Rooke_Full_Seaosn[FIP],1)</f>
        <v>1157</v>
      </c>
      <c r="S794" s="5">
        <f>_xlfn.RANK.EQ(VLOOKUP($A794,Rooke_Full_Seaosn[[Name]:[WHIP]], 18,FALSE),Rooke_Full_Seaosn[WAR],0)</f>
        <v>707</v>
      </c>
      <c r="T794" s="5">
        <f>_xlfn.RANK.EQ(VLOOKUP($A794,Rooke_Full_Seaosn[[Name]:[WHIP]], 19, FALSE),Rooke_Full_Seaosn[WAR/162],0)</f>
        <v>750</v>
      </c>
      <c r="U794" s="5">
        <f>_xlfn.RANK.EQ(VLOOKUP($A794,Rooke_Full_Seaosn[[Name]:[WHIP]], 20, FALSE),Rooke_Full_Seaosn[WHIP],1)</f>
        <v>727</v>
      </c>
      <c r="V7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663.7900575933553</v>
      </c>
    </row>
    <row r="795" spans="1:22" x14ac:dyDescent="0.45">
      <c r="A795" s="11" t="s">
        <v>381</v>
      </c>
      <c r="B795" s="11">
        <v>1990</v>
      </c>
      <c r="C795" s="11" t="str">
        <f>VLOOKUP(Table10[[#This Row],[Name]], Rooke_Full_Seaosn[[Name]:[Team]], 2, FALSE)</f>
        <v>CHW</v>
      </c>
      <c r="D795" s="11">
        <v>13</v>
      </c>
      <c r="E795" s="11">
        <v>13</v>
      </c>
      <c r="F795" s="12">
        <v>1</v>
      </c>
      <c r="G795" s="5">
        <f>_xlfn.RANK.EQ(VLOOKUP($A795,Rooke_Full_Seaosn[[Name]:[WHIP]], 6, FALSE),Rooke_Full_Seaosn[W],0)</f>
        <v>889</v>
      </c>
      <c r="H795" s="5">
        <f>_xlfn.RANK.EQ(VLOOKUP($A795,Rooke_Full_Seaosn[[Name]:[WHIP]], 7, FALSE),Rooke_Full_Seaosn[L],1)</f>
        <v>492</v>
      </c>
      <c r="I795" s="11">
        <f>_xlfn.RANK.EQ(VLOOKUP($A795,Rooke_Full_Seaosn[[Name]:[WHIP]], 8, FALSE),Rooke_Full_Seaosn[SV],0)</f>
        <v>225</v>
      </c>
      <c r="J795" s="11">
        <f>_xlfn.RANK.EQ(VLOOKUP($A795,Rooke_Full_Seaosn[[Name]:[WHIP]], 9, FALSE),Rooke_Full_Seaosn[IP],0)</f>
        <v>1008</v>
      </c>
      <c r="K795" s="5">
        <f>_xlfn.RANK.EQ(VLOOKUP($A795,Rooke_Full_Seaosn[[Name]:[WHIP]], 10, FALSE),Rooke_Full_Seaosn[SO],0)</f>
        <v>810</v>
      </c>
      <c r="L795" s="5">
        <f>_xlfn.RANK.EQ(VLOOKUP($A795,Rooke_Full_Seaosn[[Name]:[WHIP]], 11, FALSE),Rooke_Full_Seaosn[K/9],0)</f>
        <v>569</v>
      </c>
      <c r="M795" s="5">
        <f>_xlfn.RANK.EQ(VLOOKUP($A795,Rooke_Full_Seaosn[[Name]:[WHIP]], 12, FALSE),Rooke_Full_Seaosn[BB/9],1)</f>
        <v>933</v>
      </c>
      <c r="N795" s="11">
        <f>_xlfn.RANK.EQ(VLOOKUP($A795,Rooke_Full_Seaosn[[Name]:[WHIP]], 13, FALSE),Rooke_Full_Seaosn[HR/9],1)</f>
        <v>516</v>
      </c>
      <c r="O795" s="5">
        <f>_xlfn.RANK.EQ(VLOOKUP($A795,Rooke_Full_Seaosn[[Name]:[WHIP]], 14, FALSE),Rooke_Full_Seaosn[AVG],1)</f>
        <v>921</v>
      </c>
      <c r="P795" s="11">
        <f>_xlfn.RANK.EQ(VLOOKUP($A795,Rooke_Full_Seaosn[[Name]:[WHIP]], 15, FALSE),Rooke_Full_Seaosn[BABIP],1)</f>
        <v>1244</v>
      </c>
      <c r="Q795" s="5">
        <f>_xlfn.RANK.EQ(VLOOKUP($A795,Rooke_Full_Seaosn[[Name]:[WHIP]], 16, FALSE),Rooke_Full_Seaosn[ERA],1)</f>
        <v>638</v>
      </c>
      <c r="R795" s="11">
        <f>_xlfn.RANK.EQ(VLOOKUP($A795,Rooke_Full_Seaosn[[Name]:[WHIP]], 17, FALSE),Rooke_Full_Seaosn[FIP],1)</f>
        <v>312</v>
      </c>
      <c r="S795" s="5">
        <f>_xlfn.RANK.EQ(VLOOKUP($A795,Rooke_Full_Seaosn[[Name]:[WHIP]], 18,FALSE),Rooke_Full_Seaosn[WAR],0)</f>
        <v>666</v>
      </c>
      <c r="T795" s="5">
        <f>_xlfn.RANK.EQ(VLOOKUP($A795,Rooke_Full_Seaosn[[Name]:[WHIP]], 19, FALSE),Rooke_Full_Seaosn[WAR/162],0)</f>
        <v>256</v>
      </c>
      <c r="U795" s="5">
        <f>_xlfn.RANK.EQ(VLOOKUP($A795,Rooke_Full_Seaosn[[Name]:[WHIP]], 20, FALSE),Rooke_Full_Seaosn[WHIP],1)</f>
        <v>883</v>
      </c>
      <c r="V7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663.91136026398556</v>
      </c>
    </row>
    <row r="796" spans="1:22" x14ac:dyDescent="0.45">
      <c r="A796" s="11" t="s">
        <v>1786</v>
      </c>
      <c r="B796" s="11">
        <v>1924</v>
      </c>
      <c r="C796" s="11" t="str">
        <f>VLOOKUP(Table10[[#This Row],[Name]], Rooke_Full_Seaosn[[Name]:[Team]], 2, FALSE)</f>
        <v>- - -</v>
      </c>
      <c r="D796" s="11">
        <v>33</v>
      </c>
      <c r="E796" s="11">
        <v>29</v>
      </c>
      <c r="F796" s="12">
        <v>0.87878787878787878</v>
      </c>
      <c r="G796" s="5">
        <f>_xlfn.RANK.EQ(VLOOKUP($A796,Rooke_Full_Seaosn[[Name]:[WHIP]], 6, FALSE),Rooke_Full_Seaosn[W],0)</f>
        <v>735</v>
      </c>
      <c r="H796" s="5">
        <f>_xlfn.RANK.EQ(VLOOKUP($A796,Rooke_Full_Seaosn[[Name]:[WHIP]], 7, FALSE),Rooke_Full_Seaosn[L],1)</f>
        <v>298</v>
      </c>
      <c r="I796" s="11">
        <f>_xlfn.RANK.EQ(VLOOKUP($A796,Rooke_Full_Seaosn[[Name]:[WHIP]], 8, FALSE),Rooke_Full_Seaosn[SV],0)</f>
        <v>225</v>
      </c>
      <c r="J796" s="11">
        <f>_xlfn.RANK.EQ(VLOOKUP($A796,Rooke_Full_Seaosn[[Name]:[WHIP]], 9, FALSE),Rooke_Full_Seaosn[IP],0)</f>
        <v>1143</v>
      </c>
      <c r="K796" s="5">
        <f>_xlfn.RANK.EQ(VLOOKUP($A796,Rooke_Full_Seaosn[[Name]:[WHIP]], 10, FALSE),Rooke_Full_Seaosn[SO],0)</f>
        <v>1025</v>
      </c>
      <c r="L796" s="5">
        <f>_xlfn.RANK.EQ(VLOOKUP($A796,Rooke_Full_Seaosn[[Name]:[WHIP]], 11, FALSE),Rooke_Full_Seaosn[K/9],0)</f>
        <v>714</v>
      </c>
      <c r="M796" s="5">
        <f>_xlfn.RANK.EQ(VLOOKUP($A796,Rooke_Full_Seaosn[[Name]:[WHIP]], 12, FALSE),Rooke_Full_Seaosn[BB/9],1)</f>
        <v>462</v>
      </c>
      <c r="N796" s="11">
        <f>_xlfn.RANK.EQ(VLOOKUP($A796,Rooke_Full_Seaosn[[Name]:[WHIP]], 13, FALSE),Rooke_Full_Seaosn[HR/9],1)</f>
        <v>73</v>
      </c>
      <c r="O796" s="5">
        <f>_xlfn.RANK.EQ(VLOOKUP($A796,Rooke_Full_Seaosn[[Name]:[WHIP]], 14, FALSE),Rooke_Full_Seaosn[AVG],1)</f>
        <v>1380</v>
      </c>
      <c r="P796" s="11">
        <f>_xlfn.RANK.EQ(VLOOKUP($A796,Rooke_Full_Seaosn[[Name]:[WHIP]], 15, FALSE),Rooke_Full_Seaosn[BABIP],1)</f>
        <v>1556</v>
      </c>
      <c r="Q796" s="5">
        <f>_xlfn.RANK.EQ(VLOOKUP($A796,Rooke_Full_Seaosn[[Name]:[WHIP]], 16, FALSE),Rooke_Full_Seaosn[ERA],1)</f>
        <v>1311</v>
      </c>
      <c r="R796" s="11">
        <f>_xlfn.RANK.EQ(VLOOKUP($A796,Rooke_Full_Seaosn[[Name]:[WHIP]], 17, FALSE),Rooke_Full_Seaosn[FIP],1)</f>
        <v>116</v>
      </c>
      <c r="S796" s="5">
        <f>_xlfn.RANK.EQ(VLOOKUP($A796,Rooke_Full_Seaosn[[Name]:[WHIP]], 18,FALSE),Rooke_Full_Seaosn[WAR],0)</f>
        <v>633</v>
      </c>
      <c r="T796" s="5">
        <f>_xlfn.RANK.EQ(VLOOKUP($A796,Rooke_Full_Seaosn[[Name]:[WHIP]], 19, FALSE),Rooke_Full_Seaosn[WAR/162],0)</f>
        <v>178</v>
      </c>
      <c r="U796" s="5">
        <f>_xlfn.RANK.EQ(VLOOKUP($A796,Rooke_Full_Seaosn[[Name]:[WHIP]], 20, FALSE),Rooke_Full_Seaosn[WHIP],1)</f>
        <v>1110</v>
      </c>
      <c r="V7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664.38468455916097</v>
      </c>
    </row>
    <row r="797" spans="1:22" x14ac:dyDescent="0.45">
      <c r="A797" s="11" t="s">
        <v>2081</v>
      </c>
      <c r="B797" s="11">
        <v>2023</v>
      </c>
      <c r="C797" s="11" t="str">
        <f>VLOOKUP(Table10[[#This Row],[Name]], Rooke_Full_Seaosn[[Name]:[Team]], 2, FALSE)</f>
        <v>LAD</v>
      </c>
      <c r="D797" s="11">
        <v>34</v>
      </c>
      <c r="E797" s="11">
        <v>24</v>
      </c>
      <c r="F797" s="12">
        <v>0.70588235294117652</v>
      </c>
      <c r="G797" s="5">
        <f>_xlfn.RANK.EQ(VLOOKUP($A797,Rooke_Full_Seaosn[[Name]:[WHIP]], 6, FALSE),Rooke_Full_Seaosn[W],0)</f>
        <v>1609</v>
      </c>
      <c r="H797" s="5">
        <f>_xlfn.RANK.EQ(VLOOKUP($A797,Rooke_Full_Seaosn[[Name]:[WHIP]], 7, FALSE),Rooke_Full_Seaosn[L],1)</f>
        <v>147</v>
      </c>
      <c r="I797" s="11">
        <f>_xlfn.RANK.EQ(VLOOKUP($A797,Rooke_Full_Seaosn[[Name]:[WHIP]], 8, FALSE),Rooke_Full_Seaosn[SV],0)</f>
        <v>225</v>
      </c>
      <c r="J797" s="11">
        <f>_xlfn.RANK.EQ(VLOOKUP($A797,Rooke_Full_Seaosn[[Name]:[WHIP]], 9, FALSE),Rooke_Full_Seaosn[IP],0)</f>
        <v>1563</v>
      </c>
      <c r="K797" s="5">
        <f>_xlfn.RANK.EQ(VLOOKUP($A797,Rooke_Full_Seaosn[[Name]:[WHIP]], 10, FALSE),Rooke_Full_Seaosn[SO],0)</f>
        <v>855</v>
      </c>
      <c r="L797" s="5">
        <f>_xlfn.RANK.EQ(VLOOKUP($A797,Rooke_Full_Seaosn[[Name]:[WHIP]], 11, FALSE),Rooke_Full_Seaosn[K/9],0)</f>
        <v>39</v>
      </c>
      <c r="M797" s="5">
        <f>_xlfn.RANK.EQ(VLOOKUP($A797,Rooke_Full_Seaosn[[Name]:[WHIP]], 12, FALSE),Rooke_Full_Seaosn[BB/9],1)</f>
        <v>357</v>
      </c>
      <c r="N797" s="11">
        <f>_xlfn.RANK.EQ(VLOOKUP($A797,Rooke_Full_Seaosn[[Name]:[WHIP]], 13, FALSE),Rooke_Full_Seaosn[HR/9],1)</f>
        <v>1620</v>
      </c>
      <c r="O797" s="5">
        <f>_xlfn.RANK.EQ(VLOOKUP($A797,Rooke_Full_Seaosn[[Name]:[WHIP]], 14, FALSE),Rooke_Full_Seaosn[AVG],1)</f>
        <v>1674</v>
      </c>
      <c r="P797" s="11">
        <f>_xlfn.RANK.EQ(VLOOKUP($A797,Rooke_Full_Seaosn[[Name]:[WHIP]], 15, FALSE),Rooke_Full_Seaosn[BABIP],1)</f>
        <v>1687</v>
      </c>
      <c r="Q797" s="5">
        <f>_xlfn.RANK.EQ(VLOOKUP($A797,Rooke_Full_Seaosn[[Name]:[WHIP]], 16, FALSE),Rooke_Full_Seaosn[ERA],1)</f>
        <v>1651</v>
      </c>
      <c r="R797" s="11">
        <f>_xlfn.RANK.EQ(VLOOKUP($A797,Rooke_Full_Seaosn[[Name]:[WHIP]], 17, FALSE),Rooke_Full_Seaosn[FIP],1)</f>
        <v>1261</v>
      </c>
      <c r="S797" s="5">
        <f>_xlfn.RANK.EQ(VLOOKUP($A797,Rooke_Full_Seaosn[[Name]:[WHIP]], 18,FALSE),Rooke_Full_Seaosn[WAR],0)</f>
        <v>1280</v>
      </c>
      <c r="T797" s="5">
        <f>_xlfn.RANK.EQ(VLOOKUP($A797,Rooke_Full_Seaosn[[Name]:[WHIP]], 19, FALSE),Rooke_Full_Seaosn[WAR/162],0)</f>
        <v>1149</v>
      </c>
      <c r="U797" s="5">
        <f>_xlfn.RANK.EQ(VLOOKUP($A797,Rooke_Full_Seaosn[[Name]:[WHIP]], 20, FALSE),Rooke_Full_Seaosn[WHIP],1)</f>
        <v>1467</v>
      </c>
      <c r="V7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664.51302146751505</v>
      </c>
    </row>
    <row r="798" spans="1:22" x14ac:dyDescent="0.45">
      <c r="A798" s="11" t="s">
        <v>1696</v>
      </c>
      <c r="B798" s="11">
        <v>1926</v>
      </c>
      <c r="C798" s="11" t="str">
        <f>VLOOKUP(Table10[[#This Row],[Name]], Rooke_Full_Seaosn[[Name]:[Team]], 2, FALSE)</f>
        <v>- - -</v>
      </c>
      <c r="D798" s="11">
        <v>17</v>
      </c>
      <c r="E798" s="11">
        <v>17</v>
      </c>
      <c r="F798" s="12">
        <v>1</v>
      </c>
      <c r="G798" s="5">
        <f>_xlfn.RANK.EQ(VLOOKUP($A798,Rooke_Full_Seaosn[[Name]:[WHIP]], 6, FALSE),Rooke_Full_Seaosn[W],0)</f>
        <v>1282</v>
      </c>
      <c r="H798" s="5">
        <f>_xlfn.RANK.EQ(VLOOKUP($A798,Rooke_Full_Seaosn[[Name]:[WHIP]], 7, FALSE),Rooke_Full_Seaosn[L],1)</f>
        <v>7</v>
      </c>
      <c r="I798" s="11">
        <f>_xlfn.RANK.EQ(VLOOKUP($A798,Rooke_Full_Seaosn[[Name]:[WHIP]], 8, FALSE),Rooke_Full_Seaosn[SV],0)</f>
        <v>225</v>
      </c>
      <c r="J798" s="11">
        <f>_xlfn.RANK.EQ(VLOOKUP($A798,Rooke_Full_Seaosn[[Name]:[WHIP]], 9, FALSE),Rooke_Full_Seaosn[IP],0)</f>
        <v>1487</v>
      </c>
      <c r="K798" s="5">
        <f>_xlfn.RANK.EQ(VLOOKUP($A798,Rooke_Full_Seaosn[[Name]:[WHIP]], 10, FALSE),Rooke_Full_Seaosn[SO],0)</f>
        <v>1688</v>
      </c>
      <c r="L798" s="5">
        <f>_xlfn.RANK.EQ(VLOOKUP($A798,Rooke_Full_Seaosn[[Name]:[WHIP]], 11, FALSE),Rooke_Full_Seaosn[K/9],0)</f>
        <v>1663</v>
      </c>
      <c r="M798" s="5">
        <f>_xlfn.RANK.EQ(VLOOKUP($A798,Rooke_Full_Seaosn[[Name]:[WHIP]], 12, FALSE),Rooke_Full_Seaosn[BB/9],1)</f>
        <v>198</v>
      </c>
      <c r="N798" s="11">
        <f>_xlfn.RANK.EQ(VLOOKUP($A798,Rooke_Full_Seaosn[[Name]:[WHIP]], 13, FALSE),Rooke_Full_Seaosn[HR/9],1)</f>
        <v>767</v>
      </c>
      <c r="O798" s="5">
        <f>_xlfn.RANK.EQ(VLOOKUP($A798,Rooke_Full_Seaosn[[Name]:[WHIP]], 14, FALSE),Rooke_Full_Seaosn[AVG],1)</f>
        <v>1386</v>
      </c>
      <c r="P798" s="11">
        <f>_xlfn.RANK.EQ(VLOOKUP($A798,Rooke_Full_Seaosn[[Name]:[WHIP]], 15, FALSE),Rooke_Full_Seaosn[BABIP],1)</f>
        <v>864</v>
      </c>
      <c r="Q798" s="5">
        <f>_xlfn.RANK.EQ(VLOOKUP($A798,Rooke_Full_Seaosn[[Name]:[WHIP]], 16, FALSE),Rooke_Full_Seaosn[ERA],1)</f>
        <v>1207</v>
      </c>
      <c r="R798" s="11">
        <f>_xlfn.RANK.EQ(VLOOKUP($A798,Rooke_Full_Seaosn[[Name]:[WHIP]], 17, FALSE),Rooke_Full_Seaosn[FIP],1)</f>
        <v>1219</v>
      </c>
      <c r="S798" s="5">
        <f>_xlfn.RANK.EQ(VLOOKUP($A798,Rooke_Full_Seaosn[[Name]:[WHIP]], 18,FALSE),Rooke_Full_Seaosn[WAR],0)</f>
        <v>1408</v>
      </c>
      <c r="T798" s="5">
        <f>_xlfn.RANK.EQ(VLOOKUP($A798,Rooke_Full_Seaosn[[Name]:[WHIP]], 19, FALSE),Rooke_Full_Seaosn[WAR/162],0)</f>
        <v>1368</v>
      </c>
      <c r="U798" s="5">
        <f>_xlfn.RANK.EQ(VLOOKUP($A798,Rooke_Full_Seaosn[[Name]:[WHIP]], 20, FALSE),Rooke_Full_Seaosn[WHIP],1)</f>
        <v>1057</v>
      </c>
      <c r="V7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665.29616294114851</v>
      </c>
    </row>
    <row r="799" spans="1:22" x14ac:dyDescent="0.45">
      <c r="A799" s="11" t="s">
        <v>1344</v>
      </c>
      <c r="B799" s="11">
        <v>2016</v>
      </c>
      <c r="C799" s="11" t="str">
        <f>VLOOKUP(Table10[[#This Row],[Name]], Rooke_Full_Seaosn[[Name]:[Team]], 2, FALSE)</f>
        <v>CIN</v>
      </c>
      <c r="D799" s="11">
        <v>7</v>
      </c>
      <c r="E799" s="11">
        <v>4</v>
      </c>
      <c r="F799" s="12">
        <v>0.5714285714285714</v>
      </c>
      <c r="G799" s="5">
        <f>_xlfn.RANK.EQ(VLOOKUP($A799,Rooke_Full_Seaosn[[Name]:[WHIP]], 6, FALSE),Rooke_Full_Seaosn[W],0)</f>
        <v>1054</v>
      </c>
      <c r="H799" s="5">
        <f>_xlfn.RANK.EQ(VLOOKUP($A799,Rooke_Full_Seaosn[[Name]:[WHIP]], 7, FALSE),Rooke_Full_Seaosn[L],1)</f>
        <v>298</v>
      </c>
      <c r="I799" s="11">
        <f>_xlfn.RANK.EQ(VLOOKUP($A799,Rooke_Full_Seaosn[[Name]:[WHIP]], 8, FALSE),Rooke_Full_Seaosn[SV],0)</f>
        <v>225</v>
      </c>
      <c r="J799" s="11">
        <f>_xlfn.RANK.EQ(VLOOKUP($A799,Rooke_Full_Seaosn[[Name]:[WHIP]], 9, FALSE),Rooke_Full_Seaosn[IP],0)</f>
        <v>1254</v>
      </c>
      <c r="K799" s="5">
        <f>_xlfn.RANK.EQ(VLOOKUP($A799,Rooke_Full_Seaosn[[Name]:[WHIP]], 10, FALSE),Rooke_Full_Seaosn[SO],0)</f>
        <v>1099</v>
      </c>
      <c r="L799" s="5">
        <f>_xlfn.RANK.EQ(VLOOKUP($A799,Rooke_Full_Seaosn[[Name]:[WHIP]], 11, FALSE),Rooke_Full_Seaosn[K/9],0)</f>
        <v>625</v>
      </c>
      <c r="M799" s="5">
        <f>_xlfn.RANK.EQ(VLOOKUP($A799,Rooke_Full_Seaosn[[Name]:[WHIP]], 12, FALSE),Rooke_Full_Seaosn[BB/9],1)</f>
        <v>353</v>
      </c>
      <c r="N799" s="11">
        <f>_xlfn.RANK.EQ(VLOOKUP($A799,Rooke_Full_Seaosn[[Name]:[WHIP]], 13, FALSE),Rooke_Full_Seaosn[HR/9],1)</f>
        <v>1558</v>
      </c>
      <c r="O799" s="5">
        <f>_xlfn.RANK.EQ(VLOOKUP($A799,Rooke_Full_Seaosn[[Name]:[WHIP]], 14, FALSE),Rooke_Full_Seaosn[AVG],1)</f>
        <v>523</v>
      </c>
      <c r="P799" s="11">
        <f>_xlfn.RANK.EQ(VLOOKUP($A799,Rooke_Full_Seaosn[[Name]:[WHIP]], 15, FALSE),Rooke_Full_Seaosn[BABIP],1)</f>
        <v>232</v>
      </c>
      <c r="Q799" s="5">
        <f>_xlfn.RANK.EQ(VLOOKUP($A799,Rooke_Full_Seaosn[[Name]:[WHIP]], 16, FALSE),Rooke_Full_Seaosn[ERA],1)</f>
        <v>763</v>
      </c>
      <c r="R799" s="11">
        <f>_xlfn.RANK.EQ(VLOOKUP($A799,Rooke_Full_Seaosn[[Name]:[WHIP]], 17, FALSE),Rooke_Full_Seaosn[FIP],1)</f>
        <v>1490</v>
      </c>
      <c r="S799" s="5">
        <f>_xlfn.RANK.EQ(VLOOKUP($A799,Rooke_Full_Seaosn[[Name]:[WHIP]], 18,FALSE),Rooke_Full_Seaosn[WAR],0)</f>
        <v>1467</v>
      </c>
      <c r="T799" s="5">
        <f>_xlfn.RANK.EQ(VLOOKUP($A799,Rooke_Full_Seaosn[[Name]:[WHIP]], 19, FALSE),Rooke_Full_Seaosn[WAR/162],0)</f>
        <v>1455</v>
      </c>
      <c r="U799" s="5">
        <f>_xlfn.RANK.EQ(VLOOKUP($A799,Rooke_Full_Seaosn[[Name]:[WHIP]], 20, FALSE),Rooke_Full_Seaosn[WHIP],1)</f>
        <v>262</v>
      </c>
      <c r="V7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665.32369615000175</v>
      </c>
    </row>
    <row r="800" spans="1:22" x14ac:dyDescent="0.45">
      <c r="A800" s="11" t="s">
        <v>1417</v>
      </c>
      <c r="B800" s="11">
        <v>1945</v>
      </c>
      <c r="C800" s="11" t="str">
        <f>VLOOKUP(Table10[[#This Row],[Name]], Rooke_Full_Seaosn[[Name]:[Team]], 2, FALSE)</f>
        <v>PIT</v>
      </c>
      <c r="D800" s="11">
        <v>11</v>
      </c>
      <c r="E800" s="11">
        <v>11</v>
      </c>
      <c r="F800" s="12">
        <v>1</v>
      </c>
      <c r="G800" s="5">
        <f>_xlfn.RANK.EQ(VLOOKUP($A800,Rooke_Full_Seaosn[[Name]:[WHIP]], 6, FALSE),Rooke_Full_Seaosn[W],0)</f>
        <v>244</v>
      </c>
      <c r="H800" s="5">
        <f>_xlfn.RANK.EQ(VLOOKUP($A800,Rooke_Full_Seaosn[[Name]:[WHIP]], 7, FALSE),Rooke_Full_Seaosn[L],1)</f>
        <v>885</v>
      </c>
      <c r="I800" s="11">
        <f>_xlfn.RANK.EQ(VLOOKUP($A800,Rooke_Full_Seaosn[[Name]:[WHIP]], 8, FALSE),Rooke_Full_Seaosn[SV],0)</f>
        <v>94</v>
      </c>
      <c r="J800" s="11">
        <f>_xlfn.RANK.EQ(VLOOKUP($A800,Rooke_Full_Seaosn[[Name]:[WHIP]], 9, FALSE),Rooke_Full_Seaosn[IP],0)</f>
        <v>527</v>
      </c>
      <c r="K800" s="5">
        <f>_xlfn.RANK.EQ(VLOOKUP($A800,Rooke_Full_Seaosn[[Name]:[WHIP]], 10, FALSE),Rooke_Full_Seaosn[SO],0)</f>
        <v>1045</v>
      </c>
      <c r="L800" s="5">
        <f>_xlfn.RANK.EQ(VLOOKUP($A800,Rooke_Full_Seaosn[[Name]:[WHIP]], 11, FALSE),Rooke_Full_Seaosn[K/9],0)</f>
        <v>1497</v>
      </c>
      <c r="M800" s="5">
        <f>_xlfn.RANK.EQ(VLOOKUP($A800,Rooke_Full_Seaosn[[Name]:[WHIP]], 12, FALSE),Rooke_Full_Seaosn[BB/9],1)</f>
        <v>599</v>
      </c>
      <c r="N800" s="11">
        <f>_xlfn.RANK.EQ(VLOOKUP($A800,Rooke_Full_Seaosn[[Name]:[WHIP]], 13, FALSE),Rooke_Full_Seaosn[HR/9],1)</f>
        <v>149</v>
      </c>
      <c r="O800" s="5">
        <f>_xlfn.RANK.EQ(VLOOKUP($A800,Rooke_Full_Seaosn[[Name]:[WHIP]], 14, FALSE),Rooke_Full_Seaosn[AVG],1)</f>
        <v>733</v>
      </c>
      <c r="P800" s="11">
        <f>_xlfn.RANK.EQ(VLOOKUP($A800,Rooke_Full_Seaosn[[Name]:[WHIP]], 15, FALSE),Rooke_Full_Seaosn[BABIP],1)</f>
        <v>550</v>
      </c>
      <c r="Q800" s="5">
        <f>_xlfn.RANK.EQ(VLOOKUP($A800,Rooke_Full_Seaosn[[Name]:[WHIP]], 16, FALSE),Rooke_Full_Seaosn[ERA],1)</f>
        <v>852</v>
      </c>
      <c r="R800" s="11">
        <f>_xlfn.RANK.EQ(VLOOKUP($A800,Rooke_Full_Seaosn[[Name]:[WHIP]], 17, FALSE),Rooke_Full_Seaosn[FIP],1)</f>
        <v>287</v>
      </c>
      <c r="S800" s="5">
        <f>_xlfn.RANK.EQ(VLOOKUP($A800,Rooke_Full_Seaosn[[Name]:[WHIP]], 18,FALSE),Rooke_Full_Seaosn[WAR],0)</f>
        <v>343</v>
      </c>
      <c r="T800" s="5">
        <f>_xlfn.RANK.EQ(VLOOKUP($A800,Rooke_Full_Seaosn[[Name]:[WHIP]], 19, FALSE),Rooke_Full_Seaosn[WAR/162],0)</f>
        <v>613</v>
      </c>
      <c r="U800" s="5">
        <f>_xlfn.RANK.EQ(VLOOKUP($A800,Rooke_Full_Seaosn[[Name]:[WHIP]], 20, FALSE),Rooke_Full_Seaosn[WHIP],1)</f>
        <v>641</v>
      </c>
      <c r="V8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665.46530889647875</v>
      </c>
    </row>
    <row r="801" spans="1:22" x14ac:dyDescent="0.45">
      <c r="A801" s="11" t="s">
        <v>1261</v>
      </c>
      <c r="B801" s="11">
        <v>1970</v>
      </c>
      <c r="C801" s="11" t="str">
        <f>VLOOKUP(Table10[[#This Row],[Name]], Rooke_Full_Seaosn[[Name]:[Team]], 2, FALSE)</f>
        <v>CLE</v>
      </c>
      <c r="D801" s="11">
        <v>12</v>
      </c>
      <c r="E801" s="11">
        <v>8</v>
      </c>
      <c r="F801" s="12">
        <v>0.66666666666666663</v>
      </c>
      <c r="G801" s="5">
        <f>_xlfn.RANK.EQ(VLOOKUP($A801,Rooke_Full_Seaosn[[Name]:[WHIP]], 6, FALSE),Rooke_Full_Seaosn[W],0)</f>
        <v>735</v>
      </c>
      <c r="H801" s="5">
        <f>_xlfn.RANK.EQ(VLOOKUP($A801,Rooke_Full_Seaosn[[Name]:[WHIP]], 7, FALSE),Rooke_Full_Seaosn[L],1)</f>
        <v>1574</v>
      </c>
      <c r="I801" s="11">
        <f>_xlfn.RANK.EQ(VLOOKUP($A801,Rooke_Full_Seaosn[[Name]:[WHIP]], 8, FALSE),Rooke_Full_Seaosn[SV],0)</f>
        <v>21</v>
      </c>
      <c r="J801" s="11">
        <f>_xlfn.RANK.EQ(VLOOKUP($A801,Rooke_Full_Seaosn[[Name]:[WHIP]], 9, FALSE),Rooke_Full_Seaosn[IP],0)</f>
        <v>395</v>
      </c>
      <c r="K801" s="5">
        <f>_xlfn.RANK.EQ(VLOOKUP($A801,Rooke_Full_Seaosn[[Name]:[WHIP]], 10, FALSE),Rooke_Full_Seaosn[SO],0)</f>
        <v>251</v>
      </c>
      <c r="L801" s="5">
        <f>_xlfn.RANK.EQ(VLOOKUP($A801,Rooke_Full_Seaosn[[Name]:[WHIP]], 11, FALSE),Rooke_Full_Seaosn[K/9],0)</f>
        <v>589</v>
      </c>
      <c r="M801" s="5">
        <f>_xlfn.RANK.EQ(VLOOKUP($A801,Rooke_Full_Seaosn[[Name]:[WHIP]], 12, FALSE),Rooke_Full_Seaosn[BB/9],1)</f>
        <v>1152</v>
      </c>
      <c r="N801" s="11">
        <f>_xlfn.RANK.EQ(VLOOKUP($A801,Rooke_Full_Seaosn[[Name]:[WHIP]], 13, FALSE),Rooke_Full_Seaosn[HR/9],1)</f>
        <v>1495</v>
      </c>
      <c r="O801" s="5">
        <f>_xlfn.RANK.EQ(VLOOKUP($A801,Rooke_Full_Seaosn[[Name]:[WHIP]], 14, FALSE),Rooke_Full_Seaosn[AVG],1)</f>
        <v>207</v>
      </c>
      <c r="P801" s="11">
        <f>_xlfn.RANK.EQ(VLOOKUP($A801,Rooke_Full_Seaosn[[Name]:[WHIP]], 15, FALSE),Rooke_Full_Seaosn[BABIP],1)</f>
        <v>57</v>
      </c>
      <c r="Q801" s="5">
        <f>_xlfn.RANK.EQ(VLOOKUP($A801,Rooke_Full_Seaosn[[Name]:[WHIP]], 16, FALSE),Rooke_Full_Seaosn[ERA],1)</f>
        <v>661</v>
      </c>
      <c r="R801" s="11">
        <f>_xlfn.RANK.EQ(VLOOKUP($A801,Rooke_Full_Seaosn[[Name]:[WHIP]], 17, FALSE),Rooke_Full_Seaosn[FIP],1)</f>
        <v>1275</v>
      </c>
      <c r="S801" s="5">
        <f>_xlfn.RANK.EQ(VLOOKUP($A801,Rooke_Full_Seaosn[[Name]:[WHIP]], 18,FALSE),Rooke_Full_Seaosn[WAR],0)</f>
        <v>1139</v>
      </c>
      <c r="T801" s="5">
        <f>_xlfn.RANK.EQ(VLOOKUP($A801,Rooke_Full_Seaosn[[Name]:[WHIP]], 19, FALSE),Rooke_Full_Seaosn[WAR/162],0)</f>
        <v>1390</v>
      </c>
      <c r="U801" s="5">
        <f>_xlfn.RANK.EQ(VLOOKUP($A801,Rooke_Full_Seaosn[[Name]:[WHIP]], 20, FALSE),Rooke_Full_Seaosn[WHIP],1)</f>
        <v>409</v>
      </c>
      <c r="V8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667.10887741269721</v>
      </c>
    </row>
    <row r="802" spans="1:22" x14ac:dyDescent="0.45">
      <c r="A802" s="11" t="s">
        <v>1720</v>
      </c>
      <c r="B802" s="11">
        <v>2012</v>
      </c>
      <c r="C802" s="11" t="str">
        <f>VLOOKUP(Table10[[#This Row],[Name]], Rooke_Full_Seaosn[[Name]:[Team]], 2, FALSE)</f>
        <v>ARI</v>
      </c>
      <c r="D802" s="11">
        <v>21</v>
      </c>
      <c r="E802" s="11">
        <v>21</v>
      </c>
      <c r="F802" s="12">
        <v>1</v>
      </c>
      <c r="G802" s="5">
        <f>_xlfn.RANK.EQ(VLOOKUP($A802,Rooke_Full_Seaosn[[Name]:[WHIP]], 6, FALSE),Rooke_Full_Seaosn[W],0)</f>
        <v>735</v>
      </c>
      <c r="H802" s="5">
        <f>_xlfn.RANK.EQ(VLOOKUP($A802,Rooke_Full_Seaosn[[Name]:[WHIP]], 7, FALSE),Rooke_Full_Seaosn[L],1)</f>
        <v>885</v>
      </c>
      <c r="I802" s="11">
        <f>_xlfn.RANK.EQ(VLOOKUP($A802,Rooke_Full_Seaosn[[Name]:[WHIP]], 8, FALSE),Rooke_Full_Seaosn[SV],0)</f>
        <v>225</v>
      </c>
      <c r="J802" s="11">
        <f>_xlfn.RANK.EQ(VLOOKUP($A802,Rooke_Full_Seaosn[[Name]:[WHIP]], 9, FALSE),Rooke_Full_Seaosn[IP],0)</f>
        <v>917</v>
      </c>
      <c r="K802" s="5">
        <f>_xlfn.RANK.EQ(VLOOKUP($A802,Rooke_Full_Seaosn[[Name]:[WHIP]], 10, FALSE),Rooke_Full_Seaosn[SO],0)</f>
        <v>593</v>
      </c>
      <c r="L802" s="5">
        <f>_xlfn.RANK.EQ(VLOOKUP($A802,Rooke_Full_Seaosn[[Name]:[WHIP]], 11, FALSE),Rooke_Full_Seaosn[K/9],0)</f>
        <v>400</v>
      </c>
      <c r="M802" s="5">
        <f>_xlfn.RANK.EQ(VLOOKUP($A802,Rooke_Full_Seaosn[[Name]:[WHIP]], 12, FALSE),Rooke_Full_Seaosn[BB/9],1)</f>
        <v>100</v>
      </c>
      <c r="N802" s="11">
        <f>_xlfn.RANK.EQ(VLOOKUP($A802,Rooke_Full_Seaosn[[Name]:[WHIP]], 13, FALSE),Rooke_Full_Seaosn[HR/9],1)</f>
        <v>1281</v>
      </c>
      <c r="O802" s="5">
        <f>_xlfn.RANK.EQ(VLOOKUP($A802,Rooke_Full_Seaosn[[Name]:[WHIP]], 14, FALSE),Rooke_Full_Seaosn[AVG],1)</f>
        <v>1405</v>
      </c>
      <c r="P802" s="11">
        <f>_xlfn.RANK.EQ(VLOOKUP($A802,Rooke_Full_Seaosn[[Name]:[WHIP]], 15, FALSE),Rooke_Full_Seaosn[BABIP],1)</f>
        <v>1517</v>
      </c>
      <c r="Q802" s="5">
        <f>_xlfn.RANK.EQ(VLOOKUP($A802,Rooke_Full_Seaosn[[Name]:[WHIP]], 16, FALSE),Rooke_Full_Seaosn[ERA],1)</f>
        <v>1233</v>
      </c>
      <c r="R802" s="11">
        <f>_xlfn.RANK.EQ(VLOOKUP($A802,Rooke_Full_Seaosn[[Name]:[WHIP]], 17, FALSE),Rooke_Full_Seaosn[FIP],1)</f>
        <v>741</v>
      </c>
      <c r="S802" s="5">
        <f>_xlfn.RANK.EQ(VLOOKUP($A802,Rooke_Full_Seaosn[[Name]:[WHIP]], 18,FALSE),Rooke_Full_Seaosn[WAR],0)</f>
        <v>952</v>
      </c>
      <c r="T802" s="5">
        <f>_xlfn.RANK.EQ(VLOOKUP($A802,Rooke_Full_Seaosn[[Name]:[WHIP]], 19, FALSE),Rooke_Full_Seaosn[WAR/162],0)</f>
        <v>902</v>
      </c>
      <c r="U802" s="5">
        <f>_xlfn.RANK.EQ(VLOOKUP($A802,Rooke_Full_Seaosn[[Name]:[WHIP]], 20, FALSE),Rooke_Full_Seaosn[WHIP],1)</f>
        <v>762</v>
      </c>
      <c r="V8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667.23422565855412</v>
      </c>
    </row>
    <row r="803" spans="1:22" x14ac:dyDescent="0.45">
      <c r="A803" s="11" t="s">
        <v>1202</v>
      </c>
      <c r="B803" s="11">
        <v>1935</v>
      </c>
      <c r="C803" s="11" t="str">
        <f>VLOOKUP(Table10[[#This Row],[Name]], Rooke_Full_Seaosn[[Name]:[Team]], 2, FALSE)</f>
        <v>CHW</v>
      </c>
      <c r="D803" s="11">
        <v>33</v>
      </c>
      <c r="E803" s="11">
        <v>33</v>
      </c>
      <c r="F803" s="12">
        <v>1</v>
      </c>
      <c r="G803" s="5">
        <f>_xlfn.RANK.EQ(VLOOKUP($A803,Rooke_Full_Seaosn[[Name]:[WHIP]], 6, FALSE),Rooke_Full_Seaosn[W],0)</f>
        <v>123</v>
      </c>
      <c r="H803" s="5">
        <f>_xlfn.RANK.EQ(VLOOKUP($A803,Rooke_Full_Seaosn[[Name]:[WHIP]], 7, FALSE),Rooke_Full_Seaosn[L],1)</f>
        <v>1574</v>
      </c>
      <c r="I803" s="11">
        <f>_xlfn.RANK.EQ(VLOOKUP($A803,Rooke_Full_Seaosn[[Name]:[WHIP]], 8, FALSE),Rooke_Full_Seaosn[SV],0)</f>
        <v>225</v>
      </c>
      <c r="J803" s="11">
        <f>_xlfn.RANK.EQ(VLOOKUP($A803,Rooke_Full_Seaosn[[Name]:[WHIP]], 9, FALSE),Rooke_Full_Seaosn[IP],0)</f>
        <v>82</v>
      </c>
      <c r="K803" s="5">
        <f>_xlfn.RANK.EQ(VLOOKUP($A803,Rooke_Full_Seaosn[[Name]:[WHIP]], 10, FALSE),Rooke_Full_Seaosn[SO],0)</f>
        <v>619</v>
      </c>
      <c r="L803" s="5">
        <f>_xlfn.RANK.EQ(VLOOKUP($A803,Rooke_Full_Seaosn[[Name]:[WHIP]], 11, FALSE),Rooke_Full_Seaosn[K/9],0)</f>
        <v>1544</v>
      </c>
      <c r="M803" s="5">
        <f>_xlfn.RANK.EQ(VLOOKUP($A803,Rooke_Full_Seaosn[[Name]:[WHIP]], 12, FALSE),Rooke_Full_Seaosn[BB/9],1)</f>
        <v>1238</v>
      </c>
      <c r="N803" s="11">
        <f>_xlfn.RANK.EQ(VLOOKUP($A803,Rooke_Full_Seaosn[[Name]:[WHIP]], 13, FALSE),Rooke_Full_Seaosn[HR/9],1)</f>
        <v>590</v>
      </c>
      <c r="O803" s="5">
        <f>_xlfn.RANK.EQ(VLOOKUP($A803,Rooke_Full_Seaosn[[Name]:[WHIP]], 14, FALSE),Rooke_Full_Seaosn[AVG],1)</f>
        <v>583</v>
      </c>
      <c r="P803" s="11">
        <f>_xlfn.RANK.EQ(VLOOKUP($A803,Rooke_Full_Seaosn[[Name]:[WHIP]], 15, FALSE),Rooke_Full_Seaosn[BABIP],1)</f>
        <v>251</v>
      </c>
      <c r="Q803" s="5">
        <f>_xlfn.RANK.EQ(VLOOKUP($A803,Rooke_Full_Seaosn[[Name]:[WHIP]], 16, FALSE),Rooke_Full_Seaosn[ERA],1)</f>
        <v>581</v>
      </c>
      <c r="R803" s="11">
        <f>_xlfn.RANK.EQ(VLOOKUP($A803,Rooke_Full_Seaosn[[Name]:[WHIP]], 17, FALSE),Rooke_Full_Seaosn[FIP],1)</f>
        <v>1320</v>
      </c>
      <c r="S803" s="5">
        <f>_xlfn.RANK.EQ(VLOOKUP($A803,Rooke_Full_Seaosn[[Name]:[WHIP]], 18,FALSE),Rooke_Full_Seaosn[WAR],0)</f>
        <v>397</v>
      </c>
      <c r="T803" s="5">
        <f>_xlfn.RANK.EQ(VLOOKUP($A803,Rooke_Full_Seaosn[[Name]:[WHIP]], 19, FALSE),Rooke_Full_Seaosn[WAR/162],0)</f>
        <v>662</v>
      </c>
      <c r="U803" s="5">
        <f>_xlfn.RANK.EQ(VLOOKUP($A803,Rooke_Full_Seaosn[[Name]:[WHIP]], 20, FALSE),Rooke_Full_Seaosn[WHIP],1)</f>
        <v>859</v>
      </c>
      <c r="V8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667.33741946814484</v>
      </c>
    </row>
    <row r="804" spans="1:22" x14ac:dyDescent="0.45">
      <c r="A804" s="11" t="s">
        <v>1442</v>
      </c>
      <c r="B804" s="11">
        <v>2002</v>
      </c>
      <c r="C804" s="11" t="str">
        <f>VLOOKUP(Table10[[#This Row],[Name]], Rooke_Full_Seaosn[[Name]:[Team]], 2, FALSE)</f>
        <v>COL</v>
      </c>
      <c r="D804" s="11">
        <v>7</v>
      </c>
      <c r="E804" s="11">
        <v>5</v>
      </c>
      <c r="F804" s="12">
        <v>0.7142857142857143</v>
      </c>
      <c r="G804" s="5">
        <f>_xlfn.RANK.EQ(VLOOKUP($A804,Rooke_Full_Seaosn[[Name]:[WHIP]], 6, FALSE),Rooke_Full_Seaosn[W],0)</f>
        <v>320</v>
      </c>
      <c r="H804" s="5">
        <f>_xlfn.RANK.EQ(VLOOKUP($A804,Rooke_Full_Seaosn[[Name]:[WHIP]], 7, FALSE),Rooke_Full_Seaosn[L],1)</f>
        <v>298</v>
      </c>
      <c r="I804" s="11">
        <f>_xlfn.RANK.EQ(VLOOKUP($A804,Rooke_Full_Seaosn[[Name]:[WHIP]], 8, FALSE),Rooke_Full_Seaosn[SV],0)</f>
        <v>225</v>
      </c>
      <c r="J804" s="11">
        <f>_xlfn.RANK.EQ(VLOOKUP($A804,Rooke_Full_Seaosn[[Name]:[WHIP]], 9, FALSE),Rooke_Full_Seaosn[IP],0)</f>
        <v>735</v>
      </c>
      <c r="K804" s="5">
        <f>_xlfn.RANK.EQ(VLOOKUP($A804,Rooke_Full_Seaosn[[Name]:[WHIP]], 10, FALSE),Rooke_Full_Seaosn[SO],0)</f>
        <v>898</v>
      </c>
      <c r="L804" s="5">
        <f>_xlfn.RANK.EQ(VLOOKUP($A804,Rooke_Full_Seaosn[[Name]:[WHIP]], 11, FALSE),Rooke_Full_Seaosn[K/9],0)</f>
        <v>1157</v>
      </c>
      <c r="M804" s="5">
        <f>_xlfn.RANK.EQ(VLOOKUP($A804,Rooke_Full_Seaosn[[Name]:[WHIP]], 12, FALSE),Rooke_Full_Seaosn[BB/9],1)</f>
        <v>1153</v>
      </c>
      <c r="N804" s="11">
        <f>_xlfn.RANK.EQ(VLOOKUP($A804,Rooke_Full_Seaosn[[Name]:[WHIP]], 13, FALSE),Rooke_Full_Seaosn[HR/9],1)</f>
        <v>1621</v>
      </c>
      <c r="O804" s="5">
        <f>_xlfn.RANK.EQ(VLOOKUP($A804,Rooke_Full_Seaosn[[Name]:[WHIP]], 14, FALSE),Rooke_Full_Seaosn[AVG],1)</f>
        <v>168</v>
      </c>
      <c r="P804" s="11">
        <f>_xlfn.RANK.EQ(VLOOKUP($A804,Rooke_Full_Seaosn[[Name]:[WHIP]], 15, FALSE),Rooke_Full_Seaosn[BABIP],1)</f>
        <v>7</v>
      </c>
      <c r="Q804" s="5">
        <f>_xlfn.RANK.EQ(VLOOKUP($A804,Rooke_Full_Seaosn[[Name]:[WHIP]], 16, FALSE),Rooke_Full_Seaosn[ERA],1)</f>
        <v>882</v>
      </c>
      <c r="R804" s="11">
        <f>_xlfn.RANK.EQ(VLOOKUP($A804,Rooke_Full_Seaosn[[Name]:[WHIP]], 17, FALSE),Rooke_Full_Seaosn[FIP],1)</f>
        <v>1644</v>
      </c>
      <c r="S804" s="5">
        <f>_xlfn.RANK.EQ(VLOOKUP($A804,Rooke_Full_Seaosn[[Name]:[WHIP]], 18,FALSE),Rooke_Full_Seaosn[WAR],0)</f>
        <v>1652</v>
      </c>
      <c r="T804" s="5">
        <f>_xlfn.RANK.EQ(VLOOKUP($A804,Rooke_Full_Seaosn[[Name]:[WHIP]], 19, FALSE),Rooke_Full_Seaosn[WAR/162],0)</f>
        <v>1615</v>
      </c>
      <c r="U804" s="5">
        <f>_xlfn.RANK.EQ(VLOOKUP($A804,Rooke_Full_Seaosn[[Name]:[WHIP]], 20, FALSE),Rooke_Full_Seaosn[WHIP],1)</f>
        <v>392</v>
      </c>
      <c r="V8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668.0441647859866</v>
      </c>
    </row>
    <row r="805" spans="1:22" x14ac:dyDescent="0.45">
      <c r="A805" s="11" t="s">
        <v>471</v>
      </c>
      <c r="B805" s="11">
        <v>1977</v>
      </c>
      <c r="C805" s="11" t="str">
        <f>VLOOKUP(Table10[[#This Row],[Name]], Rooke_Full_Seaosn[[Name]:[Team]], 2, FALSE)</f>
        <v>SDP</v>
      </c>
      <c r="D805" s="11">
        <v>23</v>
      </c>
      <c r="E805" s="11">
        <v>13</v>
      </c>
      <c r="F805" s="12">
        <v>0.56521739130434778</v>
      </c>
      <c r="G805" s="5">
        <f>_xlfn.RANK.EQ(VLOOKUP($A805,Rooke_Full_Seaosn[[Name]:[WHIP]], 6, FALSE),Rooke_Full_Seaosn[W],0)</f>
        <v>174</v>
      </c>
      <c r="H805" s="5">
        <f>_xlfn.RANK.EQ(VLOOKUP($A805,Rooke_Full_Seaosn[[Name]:[WHIP]], 7, FALSE),Rooke_Full_Seaosn[L],1)</f>
        <v>1680</v>
      </c>
      <c r="I805" s="11">
        <f>_xlfn.RANK.EQ(VLOOKUP($A805,Rooke_Full_Seaosn[[Name]:[WHIP]], 8, FALSE),Rooke_Full_Seaosn[SV],0)</f>
        <v>225</v>
      </c>
      <c r="J805" s="11">
        <f>_xlfn.RANK.EQ(VLOOKUP($A805,Rooke_Full_Seaosn[[Name]:[WHIP]], 9, FALSE),Rooke_Full_Seaosn[IP],0)</f>
        <v>150</v>
      </c>
      <c r="K805" s="5">
        <f>_xlfn.RANK.EQ(VLOOKUP($A805,Rooke_Full_Seaosn[[Name]:[WHIP]], 10, FALSE),Rooke_Full_Seaosn[SO],0)</f>
        <v>125</v>
      </c>
      <c r="L805" s="5">
        <f>_xlfn.RANK.EQ(VLOOKUP($A805,Rooke_Full_Seaosn[[Name]:[WHIP]], 11, FALSE),Rooke_Full_Seaosn[K/9],0)</f>
        <v>640</v>
      </c>
      <c r="M805" s="5">
        <f>_xlfn.RANK.EQ(VLOOKUP($A805,Rooke_Full_Seaosn[[Name]:[WHIP]], 12, FALSE),Rooke_Full_Seaosn[BB/9],1)</f>
        <v>1293</v>
      </c>
      <c r="N805" s="11">
        <f>_xlfn.RANK.EQ(VLOOKUP($A805,Rooke_Full_Seaosn[[Name]:[WHIP]], 13, FALSE),Rooke_Full_Seaosn[HR/9],1)</f>
        <v>1024</v>
      </c>
      <c r="O805" s="5">
        <f>_xlfn.RANK.EQ(VLOOKUP($A805,Rooke_Full_Seaosn[[Name]:[WHIP]], 14, FALSE),Rooke_Full_Seaosn[AVG],1)</f>
        <v>931</v>
      </c>
      <c r="P805" s="11">
        <f>_xlfn.RANK.EQ(VLOOKUP($A805,Rooke_Full_Seaosn[[Name]:[WHIP]], 15, FALSE),Rooke_Full_Seaosn[BABIP],1)</f>
        <v>993</v>
      </c>
      <c r="Q805" s="5">
        <f>_xlfn.RANK.EQ(VLOOKUP($A805,Rooke_Full_Seaosn[[Name]:[WHIP]], 16, FALSE),Rooke_Full_Seaosn[ERA],1)</f>
        <v>640</v>
      </c>
      <c r="R805" s="11">
        <f>_xlfn.RANK.EQ(VLOOKUP($A805,Rooke_Full_Seaosn[[Name]:[WHIP]], 17, FALSE),Rooke_Full_Seaosn[FIP],1)</f>
        <v>871</v>
      </c>
      <c r="S805" s="5">
        <f>_xlfn.RANK.EQ(VLOOKUP($A805,Rooke_Full_Seaosn[[Name]:[WHIP]], 18,FALSE),Rooke_Full_Seaosn[WAR],0)</f>
        <v>711</v>
      </c>
      <c r="T805" s="5">
        <f>_xlfn.RANK.EQ(VLOOKUP($A805,Rooke_Full_Seaosn[[Name]:[WHIP]], 19, FALSE),Rooke_Full_Seaosn[WAR/162],0)</f>
        <v>1152</v>
      </c>
      <c r="U805" s="5">
        <f>_xlfn.RANK.EQ(VLOOKUP($A805,Rooke_Full_Seaosn[[Name]:[WHIP]], 20, FALSE),Rooke_Full_Seaosn[WHIP],1)</f>
        <v>1205</v>
      </c>
      <c r="V8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668.34173593539026</v>
      </c>
    </row>
    <row r="806" spans="1:22" x14ac:dyDescent="0.45">
      <c r="A806" s="11" t="s">
        <v>915</v>
      </c>
      <c r="B806" s="11">
        <v>1976</v>
      </c>
      <c r="C806" s="11" t="str">
        <f>VLOOKUP(Table10[[#This Row],[Name]], Rooke_Full_Seaosn[[Name]:[Team]], 2, FALSE)</f>
        <v>BOS</v>
      </c>
      <c r="D806" s="11">
        <v>16</v>
      </c>
      <c r="E806" s="11">
        <v>16</v>
      </c>
      <c r="F806" s="12">
        <v>1</v>
      </c>
      <c r="G806" s="5">
        <f>_xlfn.RANK.EQ(VLOOKUP($A806,Rooke_Full_Seaosn[[Name]:[WHIP]], 6, FALSE),Rooke_Full_Seaosn[W],0)</f>
        <v>1054</v>
      </c>
      <c r="H806" s="5">
        <f>_xlfn.RANK.EQ(VLOOKUP($A806,Rooke_Full_Seaosn[[Name]:[WHIP]], 7, FALSE),Rooke_Full_Seaosn[L],1)</f>
        <v>147</v>
      </c>
      <c r="I806" s="11">
        <f>_xlfn.RANK.EQ(VLOOKUP($A806,Rooke_Full_Seaosn[[Name]:[WHIP]], 8, FALSE),Rooke_Full_Seaosn[SV],0)</f>
        <v>225</v>
      </c>
      <c r="J806" s="11">
        <f>_xlfn.RANK.EQ(VLOOKUP($A806,Rooke_Full_Seaosn[[Name]:[WHIP]], 9, FALSE),Rooke_Full_Seaosn[IP],0)</f>
        <v>1185</v>
      </c>
      <c r="K806" s="5">
        <f>_xlfn.RANK.EQ(VLOOKUP($A806,Rooke_Full_Seaosn[[Name]:[WHIP]], 10, FALSE),Rooke_Full_Seaosn[SO],0)</f>
        <v>1398</v>
      </c>
      <c r="L806" s="5">
        <f>_xlfn.RANK.EQ(VLOOKUP($A806,Rooke_Full_Seaosn[[Name]:[WHIP]], 11, FALSE),Rooke_Full_Seaosn[K/9],0)</f>
        <v>1254</v>
      </c>
      <c r="M806" s="5">
        <f>_xlfn.RANK.EQ(VLOOKUP($A806,Rooke_Full_Seaosn[[Name]:[WHIP]], 12, FALSE),Rooke_Full_Seaosn[BB/9],1)</f>
        <v>316</v>
      </c>
      <c r="N806" s="11">
        <f>_xlfn.RANK.EQ(VLOOKUP($A806,Rooke_Full_Seaosn[[Name]:[WHIP]], 13, FALSE),Rooke_Full_Seaosn[HR/9],1)</f>
        <v>498</v>
      </c>
      <c r="O806" s="5">
        <f>_xlfn.RANK.EQ(VLOOKUP($A806,Rooke_Full_Seaosn[[Name]:[WHIP]], 14, FALSE),Rooke_Full_Seaosn[AVG],1)</f>
        <v>1615</v>
      </c>
      <c r="P806" s="11">
        <f>_xlfn.RANK.EQ(VLOOKUP($A806,Rooke_Full_Seaosn[[Name]:[WHIP]], 15, FALSE),Rooke_Full_Seaosn[BABIP],1)</f>
        <v>1565</v>
      </c>
      <c r="Q806" s="5">
        <f>_xlfn.RANK.EQ(VLOOKUP($A806,Rooke_Full_Seaosn[[Name]:[WHIP]], 16, FALSE),Rooke_Full_Seaosn[ERA],1)</f>
        <v>212</v>
      </c>
      <c r="R806" s="11">
        <f>_xlfn.RANK.EQ(VLOOKUP($A806,Rooke_Full_Seaosn[[Name]:[WHIP]], 17, FALSE),Rooke_Full_Seaosn[FIP],1)</f>
        <v>257</v>
      </c>
      <c r="S806" s="5">
        <f>_xlfn.RANK.EQ(VLOOKUP($A806,Rooke_Full_Seaosn[[Name]:[WHIP]], 18,FALSE),Rooke_Full_Seaosn[WAR],0)</f>
        <v>810</v>
      </c>
      <c r="T806" s="5">
        <f>_xlfn.RANK.EQ(VLOOKUP($A806,Rooke_Full_Seaosn[[Name]:[WHIP]], 19, FALSE),Rooke_Full_Seaosn[WAR/162],0)</f>
        <v>538</v>
      </c>
      <c r="U806" s="5">
        <f>_xlfn.RANK.EQ(VLOOKUP($A806,Rooke_Full_Seaosn[[Name]:[WHIP]], 20, FALSE),Rooke_Full_Seaosn[WHIP],1)</f>
        <v>1392</v>
      </c>
      <c r="V8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668.50777918489439</v>
      </c>
    </row>
    <row r="807" spans="1:22" x14ac:dyDescent="0.45">
      <c r="A807" s="11" t="s">
        <v>1185</v>
      </c>
      <c r="B807" s="11">
        <v>1974</v>
      </c>
      <c r="C807" s="11" t="str">
        <f>VLOOKUP(Table10[[#This Row],[Name]], Rooke_Full_Seaosn[[Name]:[Team]], 2, FALSE)</f>
        <v>SDP</v>
      </c>
      <c r="D807" s="11">
        <v>15</v>
      </c>
      <c r="E807" s="11">
        <v>15</v>
      </c>
      <c r="F807" s="12">
        <v>1</v>
      </c>
      <c r="G807" s="5">
        <f>_xlfn.RANK.EQ(VLOOKUP($A807,Rooke_Full_Seaosn[[Name]:[WHIP]], 6, FALSE),Rooke_Full_Seaosn[W],0)</f>
        <v>401</v>
      </c>
      <c r="H807" s="5">
        <f>_xlfn.RANK.EQ(VLOOKUP($A807,Rooke_Full_Seaosn[[Name]:[WHIP]], 7, FALSE),Rooke_Full_Seaosn[L],1)</f>
        <v>1621</v>
      </c>
      <c r="I807" s="11">
        <f>_xlfn.RANK.EQ(VLOOKUP($A807,Rooke_Full_Seaosn[[Name]:[WHIP]], 8, FALSE),Rooke_Full_Seaosn[SV],0)</f>
        <v>225</v>
      </c>
      <c r="J807" s="11">
        <f>_xlfn.RANK.EQ(VLOOKUP($A807,Rooke_Full_Seaosn[[Name]:[WHIP]], 9, FALSE),Rooke_Full_Seaosn[IP],0)</f>
        <v>133</v>
      </c>
      <c r="K807" s="5">
        <f>_xlfn.RANK.EQ(VLOOKUP($A807,Rooke_Full_Seaosn[[Name]:[WHIP]], 10, FALSE),Rooke_Full_Seaosn[SO],0)</f>
        <v>172</v>
      </c>
      <c r="L807" s="5">
        <f>_xlfn.RANK.EQ(VLOOKUP($A807,Rooke_Full_Seaosn[[Name]:[WHIP]], 11, FALSE),Rooke_Full_Seaosn[K/9],0)</f>
        <v>814</v>
      </c>
      <c r="M807" s="5">
        <f>_xlfn.RANK.EQ(VLOOKUP($A807,Rooke_Full_Seaosn[[Name]:[WHIP]], 12, FALSE),Rooke_Full_Seaosn[BB/9],1)</f>
        <v>1455</v>
      </c>
      <c r="N807" s="11">
        <f>_xlfn.RANK.EQ(VLOOKUP($A807,Rooke_Full_Seaosn[[Name]:[WHIP]], 13, FALSE),Rooke_Full_Seaosn[HR/9],1)</f>
        <v>453</v>
      </c>
      <c r="O807" s="5">
        <f>_xlfn.RANK.EQ(VLOOKUP($A807,Rooke_Full_Seaosn[[Name]:[WHIP]], 14, FALSE),Rooke_Full_Seaosn[AVG],1)</f>
        <v>441</v>
      </c>
      <c r="P807" s="11">
        <f>_xlfn.RANK.EQ(VLOOKUP($A807,Rooke_Full_Seaosn[[Name]:[WHIP]], 15, FALSE),Rooke_Full_Seaosn[BABIP],1)</f>
        <v>529</v>
      </c>
      <c r="Q807" s="5">
        <f>_xlfn.RANK.EQ(VLOOKUP($A807,Rooke_Full_Seaosn[[Name]:[WHIP]], 16, FALSE),Rooke_Full_Seaosn[ERA],1)</f>
        <v>564</v>
      </c>
      <c r="R807" s="11">
        <f>_xlfn.RANK.EQ(VLOOKUP($A807,Rooke_Full_Seaosn[[Name]:[WHIP]], 17, FALSE),Rooke_Full_Seaosn[FIP],1)</f>
        <v>521</v>
      </c>
      <c r="S807" s="5">
        <f>_xlfn.RANK.EQ(VLOOKUP($A807,Rooke_Full_Seaosn[[Name]:[WHIP]], 18,FALSE),Rooke_Full_Seaosn[WAR],0)</f>
        <v>560</v>
      </c>
      <c r="T807" s="5">
        <f>_xlfn.RANK.EQ(VLOOKUP($A807,Rooke_Full_Seaosn[[Name]:[WHIP]], 19, FALSE),Rooke_Full_Seaosn[WAR/162],0)</f>
        <v>938</v>
      </c>
      <c r="U807" s="5">
        <f>_xlfn.RANK.EQ(VLOOKUP($A807,Rooke_Full_Seaosn[[Name]:[WHIP]], 20, FALSE),Rooke_Full_Seaosn[WHIP],1)</f>
        <v>1031</v>
      </c>
      <c r="V8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668.54561663650236</v>
      </c>
    </row>
    <row r="808" spans="1:22" x14ac:dyDescent="0.45">
      <c r="A808" s="11" t="s">
        <v>1153</v>
      </c>
      <c r="B808" s="11">
        <v>1925</v>
      </c>
      <c r="C808" s="11" t="str">
        <f>VLOOKUP(Table10[[#This Row],[Name]], Rooke_Full_Seaosn[[Name]:[Team]], 2, FALSE)</f>
        <v>CLE</v>
      </c>
      <c r="D808" s="11">
        <v>9</v>
      </c>
      <c r="E808" s="11">
        <v>5</v>
      </c>
      <c r="F808" s="12">
        <v>0.55555555555555558</v>
      </c>
      <c r="G808" s="5">
        <f>_xlfn.RANK.EQ(VLOOKUP($A808,Rooke_Full_Seaosn[[Name]:[WHIP]], 6, FALSE),Rooke_Full_Seaosn[W],0)</f>
        <v>123</v>
      </c>
      <c r="H808" s="5">
        <f>_xlfn.RANK.EQ(VLOOKUP($A808,Rooke_Full_Seaosn[[Name]:[WHIP]], 7, FALSE),Rooke_Full_Seaosn[L],1)</f>
        <v>1060</v>
      </c>
      <c r="I808" s="11">
        <f>_xlfn.RANK.EQ(VLOOKUP($A808,Rooke_Full_Seaosn[[Name]:[WHIP]], 8, FALSE),Rooke_Full_Seaosn[SV],0)</f>
        <v>225</v>
      </c>
      <c r="J808" s="11">
        <f>_xlfn.RANK.EQ(VLOOKUP($A808,Rooke_Full_Seaosn[[Name]:[WHIP]], 9, FALSE),Rooke_Full_Seaosn[IP],0)</f>
        <v>430</v>
      </c>
      <c r="K808" s="5">
        <f>_xlfn.RANK.EQ(VLOOKUP($A808,Rooke_Full_Seaosn[[Name]:[WHIP]], 10, FALSE),Rooke_Full_Seaosn[SO],0)</f>
        <v>1045</v>
      </c>
      <c r="L808" s="5">
        <f>_xlfn.RANK.EQ(VLOOKUP($A808,Rooke_Full_Seaosn[[Name]:[WHIP]], 11, FALSE),Rooke_Full_Seaosn[K/9],0)</f>
        <v>1551</v>
      </c>
      <c r="M808" s="5">
        <f>_xlfn.RANK.EQ(VLOOKUP($A808,Rooke_Full_Seaosn[[Name]:[WHIP]], 12, FALSE),Rooke_Full_Seaosn[BB/9],1)</f>
        <v>881</v>
      </c>
      <c r="N808" s="11">
        <f>_xlfn.RANK.EQ(VLOOKUP($A808,Rooke_Full_Seaosn[[Name]:[WHIP]], 13, FALSE),Rooke_Full_Seaosn[HR/9],1)</f>
        <v>45</v>
      </c>
      <c r="O808" s="5">
        <f>_xlfn.RANK.EQ(VLOOKUP($A808,Rooke_Full_Seaosn[[Name]:[WHIP]], 14, FALSE),Rooke_Full_Seaosn[AVG],1)</f>
        <v>887</v>
      </c>
      <c r="P808" s="11">
        <f>_xlfn.RANK.EQ(VLOOKUP($A808,Rooke_Full_Seaosn[[Name]:[WHIP]], 15, FALSE),Rooke_Full_Seaosn[BABIP],1)</f>
        <v>719</v>
      </c>
      <c r="Q808" s="5">
        <f>_xlfn.RANK.EQ(VLOOKUP($A808,Rooke_Full_Seaosn[[Name]:[WHIP]], 16, FALSE),Rooke_Full_Seaosn[ERA],1)</f>
        <v>524</v>
      </c>
      <c r="R808" s="11">
        <f>_xlfn.RANK.EQ(VLOOKUP($A808,Rooke_Full_Seaosn[[Name]:[WHIP]], 17, FALSE),Rooke_Full_Seaosn[FIP],1)</f>
        <v>813</v>
      </c>
      <c r="S808" s="5">
        <f>_xlfn.RANK.EQ(VLOOKUP($A808,Rooke_Full_Seaosn[[Name]:[WHIP]], 18,FALSE),Rooke_Full_Seaosn[WAR],0)</f>
        <v>339</v>
      </c>
      <c r="T808" s="5">
        <f>_xlfn.RANK.EQ(VLOOKUP($A808,Rooke_Full_Seaosn[[Name]:[WHIP]], 19, FALSE),Rooke_Full_Seaosn[WAR/162],0)</f>
        <v>642</v>
      </c>
      <c r="U808" s="5">
        <f>_xlfn.RANK.EQ(VLOOKUP($A808,Rooke_Full_Seaosn[[Name]:[WHIP]], 20, FALSE),Rooke_Full_Seaosn[WHIP],1)</f>
        <v>977</v>
      </c>
      <c r="V8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670.6252744120502</v>
      </c>
    </row>
    <row r="809" spans="1:22" x14ac:dyDescent="0.45">
      <c r="A809" s="11" t="s">
        <v>1499</v>
      </c>
      <c r="B809" s="11">
        <v>1980</v>
      </c>
      <c r="C809" s="11" t="str">
        <f>VLOOKUP(Table10[[#This Row],[Name]], Rooke_Full_Seaosn[[Name]:[Team]], 2, FALSE)</f>
        <v>CHW</v>
      </c>
      <c r="D809" s="11">
        <v>21</v>
      </c>
      <c r="E809" s="11">
        <v>13</v>
      </c>
      <c r="F809" s="12">
        <v>0.61904761904761907</v>
      </c>
      <c r="G809" s="5">
        <f>_xlfn.RANK.EQ(VLOOKUP($A809,Rooke_Full_Seaosn[[Name]:[WHIP]], 6, FALSE),Rooke_Full_Seaosn[W],0)</f>
        <v>174</v>
      </c>
      <c r="H809" s="5">
        <f>_xlfn.RANK.EQ(VLOOKUP($A809,Rooke_Full_Seaosn[[Name]:[WHIP]], 7, FALSE),Rooke_Full_Seaosn[L],1)</f>
        <v>1341</v>
      </c>
      <c r="I809" s="11">
        <f>_xlfn.RANK.EQ(VLOOKUP($A809,Rooke_Full_Seaosn[[Name]:[WHIP]], 8, FALSE),Rooke_Full_Seaosn[SV],0)</f>
        <v>225</v>
      </c>
      <c r="J809" s="11">
        <f>_xlfn.RANK.EQ(VLOOKUP($A809,Rooke_Full_Seaosn[[Name]:[WHIP]], 9, FALSE),Rooke_Full_Seaosn[IP],0)</f>
        <v>176</v>
      </c>
      <c r="K809" s="5">
        <f>_xlfn.RANK.EQ(VLOOKUP($A809,Rooke_Full_Seaosn[[Name]:[WHIP]], 10, FALSE),Rooke_Full_Seaosn[SO],0)</f>
        <v>270</v>
      </c>
      <c r="L809" s="5">
        <f>_xlfn.RANK.EQ(VLOOKUP($A809,Rooke_Full_Seaosn[[Name]:[WHIP]], 11, FALSE),Rooke_Full_Seaosn[K/9],0)</f>
        <v>986</v>
      </c>
      <c r="M809" s="5">
        <f>_xlfn.RANK.EQ(VLOOKUP($A809,Rooke_Full_Seaosn[[Name]:[WHIP]], 12, FALSE),Rooke_Full_Seaosn[BB/9],1)</f>
        <v>1194</v>
      </c>
      <c r="N809" s="11">
        <f>_xlfn.RANK.EQ(VLOOKUP($A809,Rooke_Full_Seaosn[[Name]:[WHIP]], 13, FALSE),Rooke_Full_Seaosn[HR/9],1)</f>
        <v>922</v>
      </c>
      <c r="O809" s="5">
        <f>_xlfn.RANK.EQ(VLOOKUP($A809,Rooke_Full_Seaosn[[Name]:[WHIP]], 14, FALSE),Rooke_Full_Seaosn[AVG],1)</f>
        <v>496</v>
      </c>
      <c r="P809" s="11">
        <f>_xlfn.RANK.EQ(VLOOKUP($A809,Rooke_Full_Seaosn[[Name]:[WHIP]], 15, FALSE),Rooke_Full_Seaosn[BABIP],1)</f>
        <v>362</v>
      </c>
      <c r="Q809" s="5">
        <f>_xlfn.RANK.EQ(VLOOKUP($A809,Rooke_Full_Seaosn[[Name]:[WHIP]], 16, FALSE),Rooke_Full_Seaosn[ERA],1)</f>
        <v>952</v>
      </c>
      <c r="R809" s="11">
        <f>_xlfn.RANK.EQ(VLOOKUP($A809,Rooke_Full_Seaosn[[Name]:[WHIP]], 17, FALSE),Rooke_Full_Seaosn[FIP],1)</f>
        <v>971</v>
      </c>
      <c r="S809" s="5">
        <f>_xlfn.RANK.EQ(VLOOKUP($A809,Rooke_Full_Seaosn[[Name]:[WHIP]], 18,FALSE),Rooke_Full_Seaosn[WAR],0)</f>
        <v>627</v>
      </c>
      <c r="T809" s="5">
        <f>_xlfn.RANK.EQ(VLOOKUP($A809,Rooke_Full_Seaosn[[Name]:[WHIP]], 19, FALSE),Rooke_Full_Seaosn[WAR/162],0)</f>
        <v>1009</v>
      </c>
      <c r="U809" s="5">
        <f>_xlfn.RANK.EQ(VLOOKUP($A809,Rooke_Full_Seaosn[[Name]:[WHIP]], 20, FALSE),Rooke_Full_Seaosn[WHIP],1)</f>
        <v>834</v>
      </c>
      <c r="V8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670.91367101645119</v>
      </c>
    </row>
    <row r="810" spans="1:22" x14ac:dyDescent="0.45">
      <c r="A810" s="11" t="s">
        <v>422</v>
      </c>
      <c r="B810" s="11">
        <v>2012</v>
      </c>
      <c r="C810" s="11" t="str">
        <f>VLOOKUP(Table10[[#This Row],[Name]], Rooke_Full_Seaosn[[Name]:[Team]], 2, FALSE)</f>
        <v>TOR</v>
      </c>
      <c r="D810" s="11">
        <v>12</v>
      </c>
      <c r="E810" s="11">
        <v>12</v>
      </c>
      <c r="F810" s="12">
        <v>1</v>
      </c>
      <c r="G810" s="5">
        <f>_xlfn.RANK.EQ(VLOOKUP($A810,Rooke_Full_Seaosn[[Name]:[WHIP]], 6, FALSE),Rooke_Full_Seaosn[W],0)</f>
        <v>889</v>
      </c>
      <c r="H810" s="5">
        <f>_xlfn.RANK.EQ(VLOOKUP($A810,Rooke_Full_Seaosn[[Name]:[WHIP]], 7, FALSE),Rooke_Full_Seaosn[L],1)</f>
        <v>147</v>
      </c>
      <c r="I810" s="11">
        <f>_xlfn.RANK.EQ(VLOOKUP($A810,Rooke_Full_Seaosn[[Name]:[WHIP]], 8, FALSE),Rooke_Full_Seaosn[SV],0)</f>
        <v>225</v>
      </c>
      <c r="J810" s="11">
        <f>_xlfn.RANK.EQ(VLOOKUP($A810,Rooke_Full_Seaosn[[Name]:[WHIP]], 9, FALSE),Rooke_Full_Seaosn[IP],0)</f>
        <v>1434</v>
      </c>
      <c r="K810" s="5">
        <f>_xlfn.RANK.EQ(VLOOKUP($A810,Rooke_Full_Seaosn[[Name]:[WHIP]], 10, FALSE),Rooke_Full_Seaosn[SO],0)</f>
        <v>1045</v>
      </c>
      <c r="L810" s="5">
        <f>_xlfn.RANK.EQ(VLOOKUP($A810,Rooke_Full_Seaosn[[Name]:[WHIP]], 11, FALSE),Rooke_Full_Seaosn[K/9],0)</f>
        <v>298</v>
      </c>
      <c r="M810" s="5">
        <f>_xlfn.RANK.EQ(VLOOKUP($A810,Rooke_Full_Seaosn[[Name]:[WHIP]], 12, FALSE),Rooke_Full_Seaosn[BB/9],1)</f>
        <v>651</v>
      </c>
      <c r="N810" s="11">
        <f>_xlfn.RANK.EQ(VLOOKUP($A810,Rooke_Full_Seaosn[[Name]:[WHIP]], 13, FALSE),Rooke_Full_Seaosn[HR/9],1)</f>
        <v>1283</v>
      </c>
      <c r="O810" s="5">
        <f>_xlfn.RANK.EQ(VLOOKUP($A810,Rooke_Full_Seaosn[[Name]:[WHIP]], 14, FALSE),Rooke_Full_Seaosn[AVG],1)</f>
        <v>758</v>
      </c>
      <c r="P810" s="11">
        <f>_xlfn.RANK.EQ(VLOOKUP($A810,Rooke_Full_Seaosn[[Name]:[WHIP]], 15, FALSE),Rooke_Full_Seaosn[BABIP],1)</f>
        <v>1010</v>
      </c>
      <c r="Q810" s="5">
        <f>_xlfn.RANK.EQ(VLOOKUP($A810,Rooke_Full_Seaosn[[Name]:[WHIP]], 16, FALSE),Rooke_Full_Seaosn[ERA],1)</f>
        <v>1092</v>
      </c>
      <c r="R810" s="11">
        <f>_xlfn.RANK.EQ(VLOOKUP($A810,Rooke_Full_Seaosn[[Name]:[WHIP]], 17, FALSE),Rooke_Full_Seaosn[FIP],1)</f>
        <v>1030</v>
      </c>
      <c r="S810" s="5">
        <f>_xlfn.RANK.EQ(VLOOKUP($A810,Rooke_Full_Seaosn[[Name]:[WHIP]], 18,FALSE),Rooke_Full_Seaosn[WAR],0)</f>
        <v>1243</v>
      </c>
      <c r="T810" s="5">
        <f>_xlfn.RANK.EQ(VLOOKUP($A810,Rooke_Full_Seaosn[[Name]:[WHIP]], 19, FALSE),Rooke_Full_Seaosn[WAR/162],0)</f>
        <v>1025</v>
      </c>
      <c r="U810" s="5">
        <f>_xlfn.RANK.EQ(VLOOKUP($A810,Rooke_Full_Seaosn[[Name]:[WHIP]], 20, FALSE),Rooke_Full_Seaosn[WHIP],1)</f>
        <v>687</v>
      </c>
      <c r="V8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673.46901797191288</v>
      </c>
    </row>
    <row r="811" spans="1:22" x14ac:dyDescent="0.45">
      <c r="A811" s="11" t="s">
        <v>1495</v>
      </c>
      <c r="B811" s="11">
        <v>1984</v>
      </c>
      <c r="C811" s="11" t="str">
        <f>VLOOKUP(Table10[[#This Row],[Name]], Rooke_Full_Seaosn[[Name]:[Team]], 2, FALSE)</f>
        <v>MIN</v>
      </c>
      <c r="D811" s="11">
        <v>8</v>
      </c>
      <c r="E811" s="11">
        <v>6</v>
      </c>
      <c r="F811" s="12">
        <v>0.75</v>
      </c>
      <c r="G811" s="5">
        <f>_xlfn.RANK.EQ(VLOOKUP($A811,Rooke_Full_Seaosn[[Name]:[WHIP]], 6, FALSE),Rooke_Full_Seaosn[W],0)</f>
        <v>1054</v>
      </c>
      <c r="H811" s="5">
        <f>_xlfn.RANK.EQ(VLOOKUP($A811,Rooke_Full_Seaosn[[Name]:[WHIP]], 7, FALSE),Rooke_Full_Seaosn[L],1)</f>
        <v>147</v>
      </c>
      <c r="I811" s="11">
        <f>_xlfn.RANK.EQ(VLOOKUP($A811,Rooke_Full_Seaosn[[Name]:[WHIP]], 8, FALSE),Rooke_Full_Seaosn[SV],0)</f>
        <v>225</v>
      </c>
      <c r="J811" s="11">
        <f>_xlfn.RANK.EQ(VLOOKUP($A811,Rooke_Full_Seaosn[[Name]:[WHIP]], 9, FALSE),Rooke_Full_Seaosn[IP],0)</f>
        <v>1029</v>
      </c>
      <c r="K811" s="5">
        <f>_xlfn.RANK.EQ(VLOOKUP($A811,Rooke_Full_Seaosn[[Name]:[WHIP]], 10, FALSE),Rooke_Full_Seaosn[SO],0)</f>
        <v>1072</v>
      </c>
      <c r="L811" s="5">
        <f>_xlfn.RANK.EQ(VLOOKUP($A811,Rooke_Full_Seaosn[[Name]:[WHIP]], 11, FALSE),Rooke_Full_Seaosn[K/9],0)</f>
        <v>963</v>
      </c>
      <c r="M811" s="5">
        <f>_xlfn.RANK.EQ(VLOOKUP($A811,Rooke_Full_Seaosn[[Name]:[WHIP]], 12, FALSE),Rooke_Full_Seaosn[BB/9],1)</f>
        <v>217</v>
      </c>
      <c r="N811" s="11">
        <f>_xlfn.RANK.EQ(VLOOKUP($A811,Rooke_Full_Seaosn[[Name]:[WHIP]], 13, FALSE),Rooke_Full_Seaosn[HR/9],1)</f>
        <v>1100</v>
      </c>
      <c r="O811" s="5">
        <f>_xlfn.RANK.EQ(VLOOKUP($A811,Rooke_Full_Seaosn[[Name]:[WHIP]], 14, FALSE),Rooke_Full_Seaosn[AVG],1)</f>
        <v>1451</v>
      </c>
      <c r="P811" s="11">
        <f>_xlfn.RANK.EQ(VLOOKUP($A811,Rooke_Full_Seaosn[[Name]:[WHIP]], 15, FALSE),Rooke_Full_Seaosn[BABIP],1)</f>
        <v>1395</v>
      </c>
      <c r="Q811" s="5">
        <f>_xlfn.RANK.EQ(VLOOKUP($A811,Rooke_Full_Seaosn[[Name]:[WHIP]], 16, FALSE),Rooke_Full_Seaosn[ERA],1)</f>
        <v>948</v>
      </c>
      <c r="R811" s="11">
        <f>_xlfn.RANK.EQ(VLOOKUP($A811,Rooke_Full_Seaosn[[Name]:[WHIP]], 17, FALSE),Rooke_Full_Seaosn[FIP],1)</f>
        <v>591</v>
      </c>
      <c r="S811" s="5">
        <f>_xlfn.RANK.EQ(VLOOKUP($A811,Rooke_Full_Seaosn[[Name]:[WHIP]], 18,FALSE),Rooke_Full_Seaosn[WAR],0)</f>
        <v>781</v>
      </c>
      <c r="T811" s="5">
        <f>_xlfn.RANK.EQ(VLOOKUP($A811,Rooke_Full_Seaosn[[Name]:[WHIP]], 19, FALSE),Rooke_Full_Seaosn[WAR/162],0)</f>
        <v>564</v>
      </c>
      <c r="U811" s="5">
        <f>_xlfn.RANK.EQ(VLOOKUP($A811,Rooke_Full_Seaosn[[Name]:[WHIP]], 20, FALSE),Rooke_Full_Seaosn[WHIP],1)</f>
        <v>915</v>
      </c>
      <c r="V8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673.6379931434268</v>
      </c>
    </row>
    <row r="812" spans="1:22" x14ac:dyDescent="0.45">
      <c r="A812" s="11" t="s">
        <v>1114</v>
      </c>
      <c r="B812" s="11">
        <v>1963</v>
      </c>
      <c r="C812" s="11" t="str">
        <f>VLOOKUP(Table10[[#This Row],[Name]], Rooke_Full_Seaosn[[Name]:[Team]], 2, FALSE)</f>
        <v>DET</v>
      </c>
      <c r="D812" s="11">
        <v>9</v>
      </c>
      <c r="E812" s="11">
        <v>9</v>
      </c>
      <c r="F812" s="12">
        <v>1</v>
      </c>
      <c r="G812" s="5">
        <f>_xlfn.RANK.EQ(VLOOKUP($A812,Rooke_Full_Seaosn[[Name]:[WHIP]], 6, FALSE),Rooke_Full_Seaosn[W],0)</f>
        <v>889</v>
      </c>
      <c r="H812" s="5">
        <f>_xlfn.RANK.EQ(VLOOKUP($A812,Rooke_Full_Seaosn[[Name]:[WHIP]], 7, FALSE),Rooke_Full_Seaosn[L],1)</f>
        <v>1209</v>
      </c>
      <c r="I812" s="11">
        <f>_xlfn.RANK.EQ(VLOOKUP($A812,Rooke_Full_Seaosn[[Name]:[WHIP]], 8, FALSE),Rooke_Full_Seaosn[SV],0)</f>
        <v>225</v>
      </c>
      <c r="J812" s="11">
        <f>_xlfn.RANK.EQ(VLOOKUP($A812,Rooke_Full_Seaosn[[Name]:[WHIP]], 9, FALSE),Rooke_Full_Seaosn[IP],0)</f>
        <v>484</v>
      </c>
      <c r="K812" s="5">
        <f>_xlfn.RANK.EQ(VLOOKUP($A812,Rooke_Full_Seaosn[[Name]:[WHIP]], 10, FALSE),Rooke_Full_Seaosn[SO],0)</f>
        <v>309</v>
      </c>
      <c r="L812" s="5">
        <f>_xlfn.RANK.EQ(VLOOKUP($A812,Rooke_Full_Seaosn[[Name]:[WHIP]], 11, FALSE),Rooke_Full_Seaosn[K/9],0)</f>
        <v>527</v>
      </c>
      <c r="M812" s="5">
        <f>_xlfn.RANK.EQ(VLOOKUP($A812,Rooke_Full_Seaosn[[Name]:[WHIP]], 12, FALSE),Rooke_Full_Seaosn[BB/9],1)</f>
        <v>934</v>
      </c>
      <c r="N812" s="11">
        <f>_xlfn.RANK.EQ(VLOOKUP($A812,Rooke_Full_Seaosn[[Name]:[WHIP]], 13, FALSE),Rooke_Full_Seaosn[HR/9],1)</f>
        <v>770</v>
      </c>
      <c r="O812" s="5">
        <f>_xlfn.RANK.EQ(VLOOKUP($A812,Rooke_Full_Seaosn[[Name]:[WHIP]], 14, FALSE),Rooke_Full_Seaosn[AVG],1)</f>
        <v>881</v>
      </c>
      <c r="P812" s="11">
        <f>_xlfn.RANK.EQ(VLOOKUP($A812,Rooke_Full_Seaosn[[Name]:[WHIP]], 15, FALSE),Rooke_Full_Seaosn[BABIP],1)</f>
        <v>1145</v>
      </c>
      <c r="Q812" s="5">
        <f>_xlfn.RANK.EQ(VLOOKUP($A812,Rooke_Full_Seaosn[[Name]:[WHIP]], 16, FALSE),Rooke_Full_Seaosn[ERA],1)</f>
        <v>477</v>
      </c>
      <c r="R812" s="11">
        <f>_xlfn.RANK.EQ(VLOOKUP($A812,Rooke_Full_Seaosn[[Name]:[WHIP]], 17, FALSE),Rooke_Full_Seaosn[FIP],1)</f>
        <v>267</v>
      </c>
      <c r="S812" s="5">
        <f>_xlfn.RANK.EQ(VLOOKUP($A812,Rooke_Full_Seaosn[[Name]:[WHIP]], 18,FALSE),Rooke_Full_Seaosn[WAR],0)</f>
        <v>406</v>
      </c>
      <c r="T812" s="5">
        <f>_xlfn.RANK.EQ(VLOOKUP($A812,Rooke_Full_Seaosn[[Name]:[WHIP]], 19, FALSE),Rooke_Full_Seaosn[WAR/162],0)</f>
        <v>810</v>
      </c>
      <c r="U812" s="5">
        <f>_xlfn.RANK.EQ(VLOOKUP($A812,Rooke_Full_Seaosn[[Name]:[WHIP]], 20, FALSE),Rooke_Full_Seaosn[WHIP],1)</f>
        <v>855</v>
      </c>
      <c r="V8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673.89393649776446</v>
      </c>
    </row>
    <row r="813" spans="1:22" x14ac:dyDescent="0.45">
      <c r="A813" s="11" t="s">
        <v>1660</v>
      </c>
      <c r="B813" s="11">
        <v>2021</v>
      </c>
      <c r="C813" s="11" t="str">
        <f>VLOOKUP(Table10[[#This Row],[Name]], Rooke_Full_Seaosn[[Name]:[Team]], 2, FALSE)</f>
        <v>TBR</v>
      </c>
      <c r="D813" s="11">
        <v>26</v>
      </c>
      <c r="E813" s="11">
        <v>26</v>
      </c>
      <c r="F813" s="12">
        <v>1</v>
      </c>
      <c r="G813" s="5">
        <f>_xlfn.RANK.EQ(VLOOKUP($A813,Rooke_Full_Seaosn[[Name]:[WHIP]], 6, FALSE),Rooke_Full_Seaosn[W],0)</f>
        <v>1282</v>
      </c>
      <c r="H813" s="5">
        <f>_xlfn.RANK.EQ(VLOOKUP($A813,Rooke_Full_Seaosn[[Name]:[WHIP]], 7, FALSE),Rooke_Full_Seaosn[L],1)</f>
        <v>147</v>
      </c>
      <c r="I813" s="11">
        <f>_xlfn.RANK.EQ(VLOOKUP($A813,Rooke_Full_Seaosn[[Name]:[WHIP]], 8, FALSE),Rooke_Full_Seaosn[SV],0)</f>
        <v>225</v>
      </c>
      <c r="J813" s="11">
        <f>_xlfn.RANK.EQ(VLOOKUP($A813,Rooke_Full_Seaosn[[Name]:[WHIP]], 9, FALSE),Rooke_Full_Seaosn[IP],0)</f>
        <v>1281</v>
      </c>
      <c r="K813" s="5">
        <f>_xlfn.RANK.EQ(VLOOKUP($A813,Rooke_Full_Seaosn[[Name]:[WHIP]], 10, FALSE),Rooke_Full_Seaosn[SO],0)</f>
        <v>788</v>
      </c>
      <c r="L813" s="5">
        <f>_xlfn.RANK.EQ(VLOOKUP($A813,Rooke_Full_Seaosn[[Name]:[WHIP]], 11, FALSE),Rooke_Full_Seaosn[K/9],0)</f>
        <v>175</v>
      </c>
      <c r="M813" s="5">
        <f>_xlfn.RANK.EQ(VLOOKUP($A813,Rooke_Full_Seaosn[[Name]:[WHIP]], 12, FALSE),Rooke_Full_Seaosn[BB/9],1)</f>
        <v>1112</v>
      </c>
      <c r="N813" s="11">
        <f>_xlfn.RANK.EQ(VLOOKUP($A813,Rooke_Full_Seaosn[[Name]:[WHIP]], 13, FALSE),Rooke_Full_Seaosn[HR/9],1)</f>
        <v>1454</v>
      </c>
      <c r="O813" s="5">
        <f>_xlfn.RANK.EQ(VLOOKUP($A813,Rooke_Full_Seaosn[[Name]:[WHIP]], 14, FALSE),Rooke_Full_Seaosn[AVG],1)</f>
        <v>483</v>
      </c>
      <c r="P813" s="11">
        <f>_xlfn.RANK.EQ(VLOOKUP($A813,Rooke_Full_Seaosn[[Name]:[WHIP]], 15, FALSE),Rooke_Full_Seaosn[BABIP],1)</f>
        <v>692</v>
      </c>
      <c r="Q813" s="5">
        <f>_xlfn.RANK.EQ(VLOOKUP($A813,Rooke_Full_Seaosn[[Name]:[WHIP]], 16, FALSE),Rooke_Full_Seaosn[ERA],1)</f>
        <v>1162</v>
      </c>
      <c r="R813" s="11">
        <f>_xlfn.RANK.EQ(VLOOKUP($A813,Rooke_Full_Seaosn[[Name]:[WHIP]], 17, FALSE),Rooke_Full_Seaosn[FIP],1)</f>
        <v>1268</v>
      </c>
      <c r="S813" s="5">
        <f>_xlfn.RANK.EQ(VLOOKUP($A813,Rooke_Full_Seaosn[[Name]:[WHIP]], 18,FALSE),Rooke_Full_Seaosn[WAR],0)</f>
        <v>1250</v>
      </c>
      <c r="T813" s="5">
        <f>_xlfn.RANK.EQ(VLOOKUP($A813,Rooke_Full_Seaosn[[Name]:[WHIP]], 19, FALSE),Rooke_Full_Seaosn[WAR/162],0)</f>
        <v>1214</v>
      </c>
      <c r="U813" s="5">
        <f>_xlfn.RANK.EQ(VLOOKUP($A813,Rooke_Full_Seaosn[[Name]:[WHIP]], 20, FALSE),Rooke_Full_Seaosn[WHIP],1)</f>
        <v>803</v>
      </c>
      <c r="V8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675.4406461374125</v>
      </c>
    </row>
    <row r="814" spans="1:22" x14ac:dyDescent="0.45">
      <c r="A814" s="11" t="s">
        <v>1076</v>
      </c>
      <c r="B814" s="11">
        <v>1957</v>
      </c>
      <c r="C814" s="11" t="str">
        <f>VLOOKUP(Table10[[#This Row],[Name]], Rooke_Full_Seaosn[[Name]:[Team]], 2, FALSE)</f>
        <v>NYG</v>
      </c>
      <c r="D814" s="11">
        <v>26</v>
      </c>
      <c r="E814" s="11">
        <v>21</v>
      </c>
      <c r="F814" s="12">
        <v>0.80769230769230771</v>
      </c>
      <c r="G814" s="5">
        <f>_xlfn.RANK.EQ(VLOOKUP($A814,Rooke_Full_Seaosn[[Name]:[WHIP]], 6, FALSE),Rooke_Full_Seaosn[W],0)</f>
        <v>401</v>
      </c>
      <c r="H814" s="5">
        <f>_xlfn.RANK.EQ(VLOOKUP($A814,Rooke_Full_Seaosn[[Name]:[WHIP]], 7, FALSE),Rooke_Full_Seaosn[L],1)</f>
        <v>1209</v>
      </c>
      <c r="I814" s="11">
        <f>_xlfn.RANK.EQ(VLOOKUP($A814,Rooke_Full_Seaosn[[Name]:[WHIP]], 8, FALSE),Rooke_Full_Seaosn[SV],0)</f>
        <v>225</v>
      </c>
      <c r="J814" s="11">
        <f>_xlfn.RANK.EQ(VLOOKUP($A814,Rooke_Full_Seaosn[[Name]:[WHIP]], 9, FALSE),Rooke_Full_Seaosn[IP],0)</f>
        <v>248</v>
      </c>
      <c r="K814" s="5">
        <f>_xlfn.RANK.EQ(VLOOKUP($A814,Rooke_Full_Seaosn[[Name]:[WHIP]], 10, FALSE),Rooke_Full_Seaosn[SO],0)</f>
        <v>706</v>
      </c>
      <c r="L814" s="5">
        <f>_xlfn.RANK.EQ(VLOOKUP($A814,Rooke_Full_Seaosn[[Name]:[WHIP]], 11, FALSE),Rooke_Full_Seaosn[K/9],0)</f>
        <v>1469</v>
      </c>
      <c r="M814" s="5">
        <f>_xlfn.RANK.EQ(VLOOKUP($A814,Rooke_Full_Seaosn[[Name]:[WHIP]], 12, FALSE),Rooke_Full_Seaosn[BB/9],1)</f>
        <v>234</v>
      </c>
      <c r="N814" s="11">
        <f>_xlfn.RANK.EQ(VLOOKUP($A814,Rooke_Full_Seaosn[[Name]:[WHIP]], 13, FALSE),Rooke_Full_Seaosn[HR/9],1)</f>
        <v>1082</v>
      </c>
      <c r="O814" s="5">
        <f>_xlfn.RANK.EQ(VLOOKUP($A814,Rooke_Full_Seaosn[[Name]:[WHIP]], 14, FALSE),Rooke_Full_Seaosn[AVG],1)</f>
        <v>1106</v>
      </c>
      <c r="P814" s="11">
        <f>_xlfn.RANK.EQ(VLOOKUP($A814,Rooke_Full_Seaosn[[Name]:[WHIP]], 15, FALSE),Rooke_Full_Seaosn[BABIP],1)</f>
        <v>600</v>
      </c>
      <c r="Q814" s="5">
        <f>_xlfn.RANK.EQ(VLOOKUP($A814,Rooke_Full_Seaosn[[Name]:[WHIP]], 16, FALSE),Rooke_Full_Seaosn[ERA],1)</f>
        <v>427</v>
      </c>
      <c r="R814" s="11">
        <f>_xlfn.RANK.EQ(VLOOKUP($A814,Rooke_Full_Seaosn[[Name]:[WHIP]], 17, FALSE),Rooke_Full_Seaosn[FIP],1)</f>
        <v>683</v>
      </c>
      <c r="S814" s="5">
        <f>_xlfn.RANK.EQ(VLOOKUP($A814,Rooke_Full_Seaosn[[Name]:[WHIP]], 18,FALSE),Rooke_Full_Seaosn[WAR],0)</f>
        <v>544</v>
      </c>
      <c r="T814" s="5">
        <f>_xlfn.RANK.EQ(VLOOKUP($A814,Rooke_Full_Seaosn[[Name]:[WHIP]], 19, FALSE),Rooke_Full_Seaosn[WAR/162],0)</f>
        <v>1039</v>
      </c>
      <c r="U814" s="5">
        <f>_xlfn.RANK.EQ(VLOOKUP($A814,Rooke_Full_Seaosn[[Name]:[WHIP]], 20, FALSE),Rooke_Full_Seaosn[WHIP],1)</f>
        <v>636</v>
      </c>
      <c r="V8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676.15577125959294</v>
      </c>
    </row>
    <row r="815" spans="1:22" x14ac:dyDescent="0.45">
      <c r="A815" s="11" t="s">
        <v>1183</v>
      </c>
      <c r="B815" s="11">
        <v>1969</v>
      </c>
      <c r="C815" s="11" t="str">
        <f>VLOOKUP(Table10[[#This Row],[Name]], Rooke_Full_Seaosn[[Name]:[Team]], 2, FALSE)</f>
        <v>CHW</v>
      </c>
      <c r="D815" s="11">
        <v>24</v>
      </c>
      <c r="E815" s="11">
        <v>24</v>
      </c>
      <c r="F815" s="12">
        <v>1</v>
      </c>
      <c r="G815" s="5">
        <f>_xlfn.RANK.EQ(VLOOKUP($A815,Rooke_Full_Seaosn[[Name]:[WHIP]], 6, FALSE),Rooke_Full_Seaosn[W],0)</f>
        <v>1609</v>
      </c>
      <c r="H815" s="5">
        <f>_xlfn.RANK.EQ(VLOOKUP($A815,Rooke_Full_Seaosn[[Name]:[WHIP]], 7, FALSE),Rooke_Full_Seaosn[L],1)</f>
        <v>695</v>
      </c>
      <c r="I815" s="11">
        <f>_xlfn.RANK.EQ(VLOOKUP($A815,Rooke_Full_Seaosn[[Name]:[WHIP]], 8, FALSE),Rooke_Full_Seaosn[SV],0)</f>
        <v>225</v>
      </c>
      <c r="J815" s="11">
        <f>_xlfn.RANK.EQ(VLOOKUP($A815,Rooke_Full_Seaosn[[Name]:[WHIP]], 9, FALSE),Rooke_Full_Seaosn[IP],0)</f>
        <v>1008</v>
      </c>
      <c r="K815" s="5">
        <f>_xlfn.RANK.EQ(VLOOKUP($A815,Rooke_Full_Seaosn[[Name]:[WHIP]], 10, FALSE),Rooke_Full_Seaosn[SO],0)</f>
        <v>1116</v>
      </c>
      <c r="L815" s="5">
        <f>_xlfn.RANK.EQ(VLOOKUP($A815,Rooke_Full_Seaosn[[Name]:[WHIP]], 11, FALSE),Rooke_Full_Seaosn[K/9],0)</f>
        <v>1061</v>
      </c>
      <c r="M815" s="5">
        <f>_xlfn.RANK.EQ(VLOOKUP($A815,Rooke_Full_Seaosn[[Name]:[WHIP]], 12, FALSE),Rooke_Full_Seaosn[BB/9],1)</f>
        <v>1197</v>
      </c>
      <c r="N815" s="11">
        <f>_xlfn.RANK.EQ(VLOOKUP($A815,Rooke_Full_Seaosn[[Name]:[WHIP]], 13, FALSE),Rooke_Full_Seaosn[HR/9],1)</f>
        <v>372</v>
      </c>
      <c r="O815" s="5">
        <f>_xlfn.RANK.EQ(VLOOKUP($A815,Rooke_Full_Seaosn[[Name]:[WHIP]], 14, FALSE),Rooke_Full_Seaosn[AVG],1)</f>
        <v>174</v>
      </c>
      <c r="P815" s="11">
        <f>_xlfn.RANK.EQ(VLOOKUP($A815,Rooke_Full_Seaosn[[Name]:[WHIP]], 15, FALSE),Rooke_Full_Seaosn[BABIP],1)</f>
        <v>129</v>
      </c>
      <c r="Q815" s="5">
        <f>_xlfn.RANK.EQ(VLOOKUP($A815,Rooke_Full_Seaosn[[Name]:[WHIP]], 16, FALSE),Rooke_Full_Seaosn[ERA],1)</f>
        <v>561</v>
      </c>
      <c r="R815" s="11">
        <f>_xlfn.RANK.EQ(VLOOKUP($A815,Rooke_Full_Seaosn[[Name]:[WHIP]], 17, FALSE),Rooke_Full_Seaosn[FIP],1)</f>
        <v>384</v>
      </c>
      <c r="S815" s="5">
        <f>_xlfn.RANK.EQ(VLOOKUP($A815,Rooke_Full_Seaosn[[Name]:[WHIP]], 18,FALSE),Rooke_Full_Seaosn[WAR],0)</f>
        <v>737</v>
      </c>
      <c r="T815" s="5">
        <f>_xlfn.RANK.EQ(VLOOKUP($A815,Rooke_Full_Seaosn[[Name]:[WHIP]], 19, FALSE),Rooke_Full_Seaosn[WAR/162],0)</f>
        <v>410</v>
      </c>
      <c r="U815" s="5">
        <f>_xlfn.RANK.EQ(VLOOKUP($A815,Rooke_Full_Seaosn[[Name]:[WHIP]], 20, FALSE),Rooke_Full_Seaosn[WHIP],1)</f>
        <v>434</v>
      </c>
      <c r="V8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677.21532302917069</v>
      </c>
    </row>
    <row r="816" spans="1:22" x14ac:dyDescent="0.45">
      <c r="A816" s="11" t="s">
        <v>225</v>
      </c>
      <c r="B816" s="11">
        <v>2017</v>
      </c>
      <c r="C816" s="11" t="str">
        <f>VLOOKUP(Table10[[#This Row],[Name]], Rooke_Full_Seaosn[[Name]:[Team]], 2, FALSE)</f>
        <v>ATL</v>
      </c>
      <c r="D816" s="11">
        <v>20</v>
      </c>
      <c r="E816" s="11">
        <v>20</v>
      </c>
      <c r="F816" s="12">
        <v>1</v>
      </c>
      <c r="G816" s="5">
        <f>_xlfn.RANK.EQ(VLOOKUP($A816,Rooke_Full_Seaosn[[Name]:[WHIP]], 6, FALSE),Rooke_Full_Seaosn[W],0)</f>
        <v>1054</v>
      </c>
      <c r="H816" s="5">
        <f>_xlfn.RANK.EQ(VLOOKUP($A816,Rooke_Full_Seaosn[[Name]:[WHIP]], 7, FALSE),Rooke_Full_Seaosn[L],1)</f>
        <v>1209</v>
      </c>
      <c r="I816" s="11">
        <f>_xlfn.RANK.EQ(VLOOKUP($A816,Rooke_Full_Seaosn[[Name]:[WHIP]], 8, FALSE),Rooke_Full_Seaosn[SV],0)</f>
        <v>225</v>
      </c>
      <c r="J816" s="11">
        <f>_xlfn.RANK.EQ(VLOOKUP($A816,Rooke_Full_Seaosn[[Name]:[WHIP]], 9, FALSE),Rooke_Full_Seaosn[IP],0)</f>
        <v>869</v>
      </c>
      <c r="K816" s="5">
        <f>_xlfn.RANK.EQ(VLOOKUP($A816,Rooke_Full_Seaosn[[Name]:[WHIP]], 10, FALSE),Rooke_Full_Seaosn[SO],0)</f>
        <v>270</v>
      </c>
      <c r="L816" s="5">
        <f>_xlfn.RANK.EQ(VLOOKUP($A816,Rooke_Full_Seaosn[[Name]:[WHIP]], 11, FALSE),Rooke_Full_Seaosn[K/9],0)</f>
        <v>60</v>
      </c>
      <c r="M816" s="5">
        <f>_xlfn.RANK.EQ(VLOOKUP($A816,Rooke_Full_Seaosn[[Name]:[WHIP]], 12, FALSE),Rooke_Full_Seaosn[BB/9],1)</f>
        <v>1555</v>
      </c>
      <c r="N816" s="11">
        <f>_xlfn.RANK.EQ(VLOOKUP($A816,Rooke_Full_Seaosn[[Name]:[WHIP]], 13, FALSE),Rooke_Full_Seaosn[HR/9],1)</f>
        <v>898</v>
      </c>
      <c r="O816" s="5">
        <f>_xlfn.RANK.EQ(VLOOKUP($A816,Rooke_Full_Seaosn[[Name]:[WHIP]], 14, FALSE),Rooke_Full_Seaosn[AVG],1)</f>
        <v>761</v>
      </c>
      <c r="P816" s="11">
        <f>_xlfn.RANK.EQ(VLOOKUP($A816,Rooke_Full_Seaosn[[Name]:[WHIP]], 15, FALSE),Rooke_Full_Seaosn[BABIP],1)</f>
        <v>1531</v>
      </c>
      <c r="Q816" s="5">
        <f>_xlfn.RANK.EQ(VLOOKUP($A816,Rooke_Full_Seaosn[[Name]:[WHIP]], 16, FALSE),Rooke_Full_Seaosn[ERA],1)</f>
        <v>957</v>
      </c>
      <c r="R816" s="11">
        <f>_xlfn.RANK.EQ(VLOOKUP($A816,Rooke_Full_Seaosn[[Name]:[WHIP]], 17, FALSE),Rooke_Full_Seaosn[FIP],1)</f>
        <v>801</v>
      </c>
      <c r="S816" s="5">
        <f>_xlfn.RANK.EQ(VLOOKUP($A816,Rooke_Full_Seaosn[[Name]:[WHIP]], 18,FALSE),Rooke_Full_Seaosn[WAR],0)</f>
        <v>793</v>
      </c>
      <c r="T816" s="5">
        <f>_xlfn.RANK.EQ(VLOOKUP($A816,Rooke_Full_Seaosn[[Name]:[WHIP]], 19, FALSE),Rooke_Full_Seaosn[WAR/162],0)</f>
        <v>792</v>
      </c>
      <c r="U816" s="5">
        <f>_xlfn.RANK.EQ(VLOOKUP($A816,Rooke_Full_Seaosn[[Name]:[WHIP]], 20, FALSE),Rooke_Full_Seaosn[WHIP],1)</f>
        <v>1389</v>
      </c>
      <c r="V8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677.5649823803227</v>
      </c>
    </row>
    <row r="817" spans="1:22" x14ac:dyDescent="0.45">
      <c r="A817" s="11" t="s">
        <v>1301</v>
      </c>
      <c r="B817" s="11">
        <v>2008</v>
      </c>
      <c r="C817" s="11" t="str">
        <f>VLOOKUP(Table10[[#This Row],[Name]], Rooke_Full_Seaosn[[Name]:[Team]], 2, FALSE)</f>
        <v>WSN</v>
      </c>
      <c r="D817" s="11">
        <v>23</v>
      </c>
      <c r="E817" s="11">
        <v>23</v>
      </c>
      <c r="F817" s="12">
        <v>1</v>
      </c>
      <c r="G817" s="5">
        <f>_xlfn.RANK.EQ(VLOOKUP($A817,Rooke_Full_Seaosn[[Name]:[WHIP]], 6, FALSE),Rooke_Full_Seaosn[W],0)</f>
        <v>401</v>
      </c>
      <c r="H817" s="5">
        <f>_xlfn.RANK.EQ(VLOOKUP($A817,Rooke_Full_Seaosn[[Name]:[WHIP]], 7, FALSE),Rooke_Full_Seaosn[L],1)</f>
        <v>1644</v>
      </c>
      <c r="I817" s="11">
        <f>_xlfn.RANK.EQ(VLOOKUP($A817,Rooke_Full_Seaosn[[Name]:[WHIP]], 8, FALSE),Rooke_Full_Seaosn[SV],0)</f>
        <v>225</v>
      </c>
      <c r="J817" s="11">
        <f>_xlfn.RANK.EQ(VLOOKUP($A817,Rooke_Full_Seaosn[[Name]:[WHIP]], 9, FALSE),Rooke_Full_Seaosn[IP],0)</f>
        <v>251</v>
      </c>
      <c r="K817" s="5">
        <f>_xlfn.RANK.EQ(VLOOKUP($A817,Rooke_Full_Seaosn[[Name]:[WHIP]], 10, FALSE),Rooke_Full_Seaosn[SO],0)</f>
        <v>208</v>
      </c>
      <c r="L817" s="5">
        <f>_xlfn.RANK.EQ(VLOOKUP($A817,Rooke_Full_Seaosn[[Name]:[WHIP]], 11, FALSE),Rooke_Full_Seaosn[K/9],0)</f>
        <v>710</v>
      </c>
      <c r="M817" s="5">
        <f>_xlfn.RANK.EQ(VLOOKUP($A817,Rooke_Full_Seaosn[[Name]:[WHIP]], 12, FALSE),Rooke_Full_Seaosn[BB/9],1)</f>
        <v>984</v>
      </c>
      <c r="N817" s="11">
        <f>_xlfn.RANK.EQ(VLOOKUP($A817,Rooke_Full_Seaosn[[Name]:[WHIP]], 13, FALSE),Rooke_Full_Seaosn[HR/9],1)</f>
        <v>1197</v>
      </c>
      <c r="O817" s="5">
        <f>_xlfn.RANK.EQ(VLOOKUP($A817,Rooke_Full_Seaosn[[Name]:[WHIP]], 14, FALSE),Rooke_Full_Seaosn[AVG],1)</f>
        <v>560</v>
      </c>
      <c r="P817" s="11">
        <f>_xlfn.RANK.EQ(VLOOKUP($A817,Rooke_Full_Seaosn[[Name]:[WHIP]], 15, FALSE),Rooke_Full_Seaosn[BABIP],1)</f>
        <v>464</v>
      </c>
      <c r="Q817" s="5">
        <f>_xlfn.RANK.EQ(VLOOKUP($A817,Rooke_Full_Seaosn[[Name]:[WHIP]], 16, FALSE),Rooke_Full_Seaosn[ERA],1)</f>
        <v>708</v>
      </c>
      <c r="R817" s="11">
        <f>_xlfn.RANK.EQ(VLOOKUP($A817,Rooke_Full_Seaosn[[Name]:[WHIP]], 17, FALSE),Rooke_Full_Seaosn[FIP],1)</f>
        <v>1246</v>
      </c>
      <c r="S817" s="5">
        <f>_xlfn.RANK.EQ(VLOOKUP($A817,Rooke_Full_Seaosn[[Name]:[WHIP]], 18,FALSE),Rooke_Full_Seaosn[WAR],0)</f>
        <v>741</v>
      </c>
      <c r="T817" s="5">
        <f>_xlfn.RANK.EQ(VLOOKUP($A817,Rooke_Full_Seaosn[[Name]:[WHIP]], 19, FALSE),Rooke_Full_Seaosn[WAR/162],0)</f>
        <v>1095</v>
      </c>
      <c r="U817" s="5">
        <f>_xlfn.RANK.EQ(VLOOKUP($A817,Rooke_Full_Seaosn[[Name]:[WHIP]], 20, FALSE),Rooke_Full_Seaosn[WHIP],1)</f>
        <v>666</v>
      </c>
      <c r="V8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677.99904305911286</v>
      </c>
    </row>
    <row r="818" spans="1:22" x14ac:dyDescent="0.45">
      <c r="A818" s="11" t="s">
        <v>1707</v>
      </c>
      <c r="B818" s="11">
        <v>2013</v>
      </c>
      <c r="C818" s="11" t="str">
        <f>VLOOKUP(Table10[[#This Row],[Name]], Rooke_Full_Seaosn[[Name]:[Team]], 2, FALSE)</f>
        <v>TEX</v>
      </c>
      <c r="D818" s="11">
        <v>9</v>
      </c>
      <c r="E818" s="11">
        <v>7</v>
      </c>
      <c r="F818" s="12">
        <v>0.77777777777777779</v>
      </c>
      <c r="G818" s="5">
        <f>_xlfn.RANK.EQ(VLOOKUP($A818,Rooke_Full_Seaosn[[Name]:[WHIP]], 6, FALSE),Rooke_Full_Seaosn[W],0)</f>
        <v>1054</v>
      </c>
      <c r="H818" s="5">
        <f>_xlfn.RANK.EQ(VLOOKUP($A818,Rooke_Full_Seaosn[[Name]:[WHIP]], 7, FALSE),Rooke_Full_Seaosn[L],1)</f>
        <v>695</v>
      </c>
      <c r="I818" s="11">
        <f>_xlfn.RANK.EQ(VLOOKUP($A818,Rooke_Full_Seaosn[[Name]:[WHIP]], 8, FALSE),Rooke_Full_Seaosn[SV],0)</f>
        <v>225</v>
      </c>
      <c r="J818" s="11">
        <f>_xlfn.RANK.EQ(VLOOKUP($A818,Rooke_Full_Seaosn[[Name]:[WHIP]], 9, FALSE),Rooke_Full_Seaosn[IP],0)</f>
        <v>990</v>
      </c>
      <c r="K818" s="5">
        <f>_xlfn.RANK.EQ(VLOOKUP($A818,Rooke_Full_Seaosn[[Name]:[WHIP]], 10, FALSE),Rooke_Full_Seaosn[SO],0)</f>
        <v>578</v>
      </c>
      <c r="L818" s="5">
        <f>_xlfn.RANK.EQ(VLOOKUP($A818,Rooke_Full_Seaosn[[Name]:[WHIP]], 11, FALSE),Rooke_Full_Seaosn[K/9],0)</f>
        <v>279</v>
      </c>
      <c r="M818" s="5">
        <f>_xlfn.RANK.EQ(VLOOKUP($A818,Rooke_Full_Seaosn[[Name]:[WHIP]], 12, FALSE),Rooke_Full_Seaosn[BB/9],1)</f>
        <v>272</v>
      </c>
      <c r="N818" s="11">
        <f>_xlfn.RANK.EQ(VLOOKUP($A818,Rooke_Full_Seaosn[[Name]:[WHIP]], 13, FALSE),Rooke_Full_Seaosn[HR/9],1)</f>
        <v>1271</v>
      </c>
      <c r="O818" s="5">
        <f>_xlfn.RANK.EQ(VLOOKUP($A818,Rooke_Full_Seaosn[[Name]:[WHIP]], 14, FALSE),Rooke_Full_Seaosn[AVG],1)</f>
        <v>1118</v>
      </c>
      <c r="P818" s="11">
        <f>_xlfn.RANK.EQ(VLOOKUP($A818,Rooke_Full_Seaosn[[Name]:[WHIP]], 15, FALSE),Rooke_Full_Seaosn[BABIP],1)</f>
        <v>1383</v>
      </c>
      <c r="Q818" s="5">
        <f>_xlfn.RANK.EQ(VLOOKUP($A818,Rooke_Full_Seaosn[[Name]:[WHIP]], 16, FALSE),Rooke_Full_Seaosn[ERA],1)</f>
        <v>1218</v>
      </c>
      <c r="R818" s="11">
        <f>_xlfn.RANK.EQ(VLOOKUP($A818,Rooke_Full_Seaosn[[Name]:[WHIP]], 17, FALSE),Rooke_Full_Seaosn[FIP],1)</f>
        <v>788</v>
      </c>
      <c r="S818" s="5">
        <f>_xlfn.RANK.EQ(VLOOKUP($A818,Rooke_Full_Seaosn[[Name]:[WHIP]], 18,FALSE),Rooke_Full_Seaosn[WAR],0)</f>
        <v>846</v>
      </c>
      <c r="T818" s="5">
        <f>_xlfn.RANK.EQ(VLOOKUP($A818,Rooke_Full_Seaosn[[Name]:[WHIP]], 19, FALSE),Rooke_Full_Seaosn[WAR/162],0)</f>
        <v>773</v>
      </c>
      <c r="U818" s="5">
        <f>_xlfn.RANK.EQ(VLOOKUP($A818,Rooke_Full_Seaosn[[Name]:[WHIP]], 20, FALSE),Rooke_Full_Seaosn[WHIP],1)</f>
        <v>719</v>
      </c>
      <c r="V8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678.15570565721396</v>
      </c>
    </row>
    <row r="819" spans="1:22" x14ac:dyDescent="0.45">
      <c r="A819" s="11" t="s">
        <v>1740</v>
      </c>
      <c r="B819" s="11">
        <v>1989</v>
      </c>
      <c r="C819" s="11" t="str">
        <f>VLOOKUP(Table10[[#This Row],[Name]], Rooke_Full_Seaosn[[Name]:[Team]], 2, FALSE)</f>
        <v>LAD</v>
      </c>
      <c r="D819" s="11">
        <v>38</v>
      </c>
      <c r="E819" s="11">
        <v>31</v>
      </c>
      <c r="F819" s="12">
        <v>0.81578947368421051</v>
      </c>
      <c r="G819" s="5">
        <f>_xlfn.RANK.EQ(VLOOKUP($A819,Rooke_Full_Seaosn[[Name]:[WHIP]], 6, FALSE),Rooke_Full_Seaosn[W],0)</f>
        <v>1465</v>
      </c>
      <c r="H819" s="5">
        <f>_xlfn.RANK.EQ(VLOOKUP($A819,Rooke_Full_Seaosn[[Name]:[WHIP]], 7, FALSE),Rooke_Full_Seaosn[L],1)</f>
        <v>695</v>
      </c>
      <c r="I819" s="11">
        <f>_xlfn.RANK.EQ(VLOOKUP($A819,Rooke_Full_Seaosn[[Name]:[WHIP]], 8, FALSE),Rooke_Full_Seaosn[SV],0)</f>
        <v>225</v>
      </c>
      <c r="J819" s="11">
        <f>_xlfn.RANK.EQ(VLOOKUP($A819,Rooke_Full_Seaosn[[Name]:[WHIP]], 9, FALSE),Rooke_Full_Seaosn[IP],0)</f>
        <v>1365</v>
      </c>
      <c r="K819" s="5">
        <f>_xlfn.RANK.EQ(VLOOKUP($A819,Rooke_Full_Seaosn[[Name]:[WHIP]], 10, FALSE),Rooke_Full_Seaosn[SO],0)</f>
        <v>898</v>
      </c>
      <c r="L819" s="5">
        <f>_xlfn.RANK.EQ(VLOOKUP($A819,Rooke_Full_Seaosn[[Name]:[WHIP]], 11, FALSE),Rooke_Full_Seaosn[K/9],0)</f>
        <v>224</v>
      </c>
      <c r="M819" s="5">
        <f>_xlfn.RANK.EQ(VLOOKUP($A819,Rooke_Full_Seaosn[[Name]:[WHIP]], 12, FALSE),Rooke_Full_Seaosn[BB/9],1)</f>
        <v>789</v>
      </c>
      <c r="N819" s="11">
        <f>_xlfn.RANK.EQ(VLOOKUP($A819,Rooke_Full_Seaosn[[Name]:[WHIP]], 13, FALSE),Rooke_Full_Seaosn[HR/9],1)</f>
        <v>1039</v>
      </c>
      <c r="O819" s="5">
        <f>_xlfn.RANK.EQ(VLOOKUP($A819,Rooke_Full_Seaosn[[Name]:[WHIP]], 14, FALSE),Rooke_Full_Seaosn[AVG],1)</f>
        <v>342</v>
      </c>
      <c r="P819" s="11">
        <f>_xlfn.RANK.EQ(VLOOKUP($A819,Rooke_Full_Seaosn[[Name]:[WHIP]], 15, FALSE),Rooke_Full_Seaosn[BABIP],1)</f>
        <v>690</v>
      </c>
      <c r="Q819" s="5">
        <f>_xlfn.RANK.EQ(VLOOKUP($A819,Rooke_Full_Seaosn[[Name]:[WHIP]], 16, FALSE),Rooke_Full_Seaosn[ERA],1)</f>
        <v>1255</v>
      </c>
      <c r="R819" s="11">
        <f>_xlfn.RANK.EQ(VLOOKUP($A819,Rooke_Full_Seaosn[[Name]:[WHIP]], 17, FALSE),Rooke_Full_Seaosn[FIP],1)</f>
        <v>280</v>
      </c>
      <c r="S819" s="5">
        <f>_xlfn.RANK.EQ(VLOOKUP($A819,Rooke_Full_Seaosn[[Name]:[WHIP]], 18,FALSE),Rooke_Full_Seaosn[WAR],0)</f>
        <v>1053</v>
      </c>
      <c r="T819" s="5">
        <f>_xlfn.RANK.EQ(VLOOKUP($A819,Rooke_Full_Seaosn[[Name]:[WHIP]], 19, FALSE),Rooke_Full_Seaosn[WAR/162],0)</f>
        <v>748</v>
      </c>
      <c r="U819" s="5">
        <f>_xlfn.RANK.EQ(VLOOKUP($A819,Rooke_Full_Seaosn[[Name]:[WHIP]], 20, FALSE),Rooke_Full_Seaosn[WHIP],1)</f>
        <v>378</v>
      </c>
      <c r="V8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678.40890321711549</v>
      </c>
    </row>
    <row r="820" spans="1:22" x14ac:dyDescent="0.45">
      <c r="A820" s="11" t="s">
        <v>1648</v>
      </c>
      <c r="B820" s="11">
        <v>2006</v>
      </c>
      <c r="C820" s="11" t="str">
        <f>VLOOKUP(Table10[[#This Row],[Name]], Rooke_Full_Seaosn[[Name]:[Team]], 2, FALSE)</f>
        <v>LAA</v>
      </c>
      <c r="D820" s="11">
        <v>9</v>
      </c>
      <c r="E820" s="11">
        <v>9</v>
      </c>
      <c r="F820" s="12">
        <v>1</v>
      </c>
      <c r="G820" s="5">
        <f>_xlfn.RANK.EQ(VLOOKUP($A820,Rooke_Full_Seaosn[[Name]:[WHIP]], 6, FALSE),Rooke_Full_Seaosn[W],0)</f>
        <v>610</v>
      </c>
      <c r="H820" s="5">
        <f>_xlfn.RANK.EQ(VLOOKUP($A820,Rooke_Full_Seaosn[[Name]:[WHIP]], 7, FALSE),Rooke_Full_Seaosn[L],1)</f>
        <v>147</v>
      </c>
      <c r="I820" s="11">
        <f>_xlfn.RANK.EQ(VLOOKUP($A820,Rooke_Full_Seaosn[[Name]:[WHIP]], 8, FALSE),Rooke_Full_Seaosn[SV],0)</f>
        <v>225</v>
      </c>
      <c r="J820" s="11">
        <f>_xlfn.RANK.EQ(VLOOKUP($A820,Rooke_Full_Seaosn[[Name]:[WHIP]], 9, FALSE),Rooke_Full_Seaosn[IP],0)</f>
        <v>1236</v>
      </c>
      <c r="K820" s="5">
        <f>_xlfn.RANK.EQ(VLOOKUP($A820,Rooke_Full_Seaosn[[Name]:[WHIP]], 10, FALSE),Rooke_Full_Seaosn[SO],0)</f>
        <v>1011</v>
      </c>
      <c r="L820" s="5">
        <f>_xlfn.RANK.EQ(VLOOKUP($A820,Rooke_Full_Seaosn[[Name]:[WHIP]], 11, FALSE),Rooke_Full_Seaosn[K/9],0)</f>
        <v>511</v>
      </c>
      <c r="M820" s="5">
        <f>_xlfn.RANK.EQ(VLOOKUP($A820,Rooke_Full_Seaosn[[Name]:[WHIP]], 12, FALSE),Rooke_Full_Seaosn[BB/9],1)</f>
        <v>1056</v>
      </c>
      <c r="N820" s="11">
        <f>_xlfn.RANK.EQ(VLOOKUP($A820,Rooke_Full_Seaosn[[Name]:[WHIP]], 13, FALSE),Rooke_Full_Seaosn[HR/9],1)</f>
        <v>700</v>
      </c>
      <c r="O820" s="5">
        <f>_xlfn.RANK.EQ(VLOOKUP($A820,Rooke_Full_Seaosn[[Name]:[WHIP]], 14, FALSE),Rooke_Full_Seaosn[AVG],1)</f>
        <v>922</v>
      </c>
      <c r="P820" s="11">
        <f>_xlfn.RANK.EQ(VLOOKUP($A820,Rooke_Full_Seaosn[[Name]:[WHIP]], 15, FALSE),Rooke_Full_Seaosn[BABIP],1)</f>
        <v>1231</v>
      </c>
      <c r="Q820" s="5">
        <f>_xlfn.RANK.EQ(VLOOKUP($A820,Rooke_Full_Seaosn[[Name]:[WHIP]], 16, FALSE),Rooke_Full_Seaosn[ERA],1)</f>
        <v>1148</v>
      </c>
      <c r="R820" s="11">
        <f>_xlfn.RANK.EQ(VLOOKUP($A820,Rooke_Full_Seaosn[[Name]:[WHIP]], 17, FALSE),Rooke_Full_Seaosn[FIP],1)</f>
        <v>722</v>
      </c>
      <c r="S820" s="5">
        <f>_xlfn.RANK.EQ(VLOOKUP($A820,Rooke_Full_Seaosn[[Name]:[WHIP]], 18,FALSE),Rooke_Full_Seaosn[WAR],0)</f>
        <v>842</v>
      </c>
      <c r="T820" s="5">
        <f>_xlfn.RANK.EQ(VLOOKUP($A820,Rooke_Full_Seaosn[[Name]:[WHIP]], 19, FALSE),Rooke_Full_Seaosn[WAR/162],0)</f>
        <v>511</v>
      </c>
      <c r="U820" s="5">
        <f>_xlfn.RANK.EQ(VLOOKUP($A820,Rooke_Full_Seaosn[[Name]:[WHIP]], 20, FALSE),Rooke_Full_Seaosn[WHIP],1)</f>
        <v>929</v>
      </c>
      <c r="V8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678.56345414177008</v>
      </c>
    </row>
    <row r="821" spans="1:22" x14ac:dyDescent="0.45">
      <c r="A821" s="11" t="s">
        <v>1537</v>
      </c>
      <c r="B821" s="11">
        <v>2022</v>
      </c>
      <c r="C821" s="11" t="str">
        <f>VLOOKUP(Table10[[#This Row],[Name]], Rooke_Full_Seaosn[[Name]:[Team]], 2, FALSE)</f>
        <v>MIN</v>
      </c>
      <c r="D821" s="11">
        <v>14</v>
      </c>
      <c r="E821" s="11">
        <v>14</v>
      </c>
      <c r="F821" s="12">
        <v>1</v>
      </c>
      <c r="G821" s="5">
        <f>_xlfn.RANK.EQ(VLOOKUP($A821,Rooke_Full_Seaosn[[Name]:[WHIP]], 6, FALSE),Rooke_Full_Seaosn[W],0)</f>
        <v>1054</v>
      </c>
      <c r="H821" s="5">
        <f>_xlfn.RANK.EQ(VLOOKUP($A821,Rooke_Full_Seaosn[[Name]:[WHIP]], 7, FALSE),Rooke_Full_Seaosn[L],1)</f>
        <v>492</v>
      </c>
      <c r="I821" s="11">
        <f>_xlfn.RANK.EQ(VLOOKUP($A821,Rooke_Full_Seaosn[[Name]:[WHIP]], 8, FALSE),Rooke_Full_Seaosn[SV],0)</f>
        <v>225</v>
      </c>
      <c r="J821" s="11">
        <f>_xlfn.RANK.EQ(VLOOKUP($A821,Rooke_Full_Seaosn[[Name]:[WHIP]], 9, FALSE),Rooke_Full_Seaosn[IP],0)</f>
        <v>1544</v>
      </c>
      <c r="K821" s="5">
        <f>_xlfn.RANK.EQ(VLOOKUP($A821,Rooke_Full_Seaosn[[Name]:[WHIP]], 10, FALSE),Rooke_Full_Seaosn[SO],0)</f>
        <v>1238</v>
      </c>
      <c r="L821" s="5">
        <f>_xlfn.RANK.EQ(VLOOKUP($A821,Rooke_Full_Seaosn[[Name]:[WHIP]], 11, FALSE),Rooke_Full_Seaosn[K/9],0)</f>
        <v>403</v>
      </c>
      <c r="M821" s="5">
        <f>_xlfn.RANK.EQ(VLOOKUP($A821,Rooke_Full_Seaosn[[Name]:[WHIP]], 12, FALSE),Rooke_Full_Seaosn[BB/9],1)</f>
        <v>181</v>
      </c>
      <c r="N821" s="11">
        <f>_xlfn.RANK.EQ(VLOOKUP($A821,Rooke_Full_Seaosn[[Name]:[WHIP]], 13, FALSE),Rooke_Full_Seaosn[HR/9],1)</f>
        <v>1398</v>
      </c>
      <c r="O821" s="5">
        <f>_xlfn.RANK.EQ(VLOOKUP($A821,Rooke_Full_Seaosn[[Name]:[WHIP]], 14, FALSE),Rooke_Full_Seaosn[AVG],1)</f>
        <v>795</v>
      </c>
      <c r="P821" s="11">
        <f>_xlfn.RANK.EQ(VLOOKUP($A821,Rooke_Full_Seaosn[[Name]:[WHIP]], 15, FALSE),Rooke_Full_Seaosn[BABIP],1)</f>
        <v>873</v>
      </c>
      <c r="Q821" s="5">
        <f>_xlfn.RANK.EQ(VLOOKUP($A821,Rooke_Full_Seaosn[[Name]:[WHIP]], 16, FALSE),Rooke_Full_Seaosn[ERA],1)</f>
        <v>1001</v>
      </c>
      <c r="R821" s="11">
        <f>_xlfn.RANK.EQ(VLOOKUP($A821,Rooke_Full_Seaosn[[Name]:[WHIP]], 17, FALSE),Rooke_Full_Seaosn[FIP],1)</f>
        <v>1042</v>
      </c>
      <c r="S821" s="5">
        <f>_xlfn.RANK.EQ(VLOOKUP($A821,Rooke_Full_Seaosn[[Name]:[WHIP]], 18,FALSE),Rooke_Full_Seaosn[WAR],0)</f>
        <v>1315</v>
      </c>
      <c r="T821" s="5">
        <f>_xlfn.RANK.EQ(VLOOKUP($A821,Rooke_Full_Seaosn[[Name]:[WHIP]], 19, FALSE),Rooke_Full_Seaosn[WAR/162],0)</f>
        <v>1164</v>
      </c>
      <c r="U821" s="5">
        <f>_xlfn.RANK.EQ(VLOOKUP($A821,Rooke_Full_Seaosn[[Name]:[WHIP]], 20, FALSE),Rooke_Full_Seaosn[WHIP],1)</f>
        <v>372</v>
      </c>
      <c r="V8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680.25741725263936</v>
      </c>
    </row>
    <row r="822" spans="1:22" x14ac:dyDescent="0.45">
      <c r="A822" s="11" t="s">
        <v>972</v>
      </c>
      <c r="B822" s="11">
        <v>1991</v>
      </c>
      <c r="C822" s="11" t="str">
        <f>VLOOKUP(Table10[[#This Row],[Name]], Rooke_Full_Seaosn[[Name]:[Team]], 2, FALSE)</f>
        <v>NYM</v>
      </c>
      <c r="D822" s="11">
        <v>10</v>
      </c>
      <c r="E822" s="11">
        <v>10</v>
      </c>
      <c r="F822" s="12">
        <v>1</v>
      </c>
      <c r="G822" s="5">
        <f>_xlfn.RANK.EQ(VLOOKUP($A822,Rooke_Full_Seaosn[[Name]:[WHIP]], 6, FALSE),Rooke_Full_Seaosn[W],0)</f>
        <v>1465</v>
      </c>
      <c r="H822" s="5">
        <f>_xlfn.RANK.EQ(VLOOKUP($A822,Rooke_Full_Seaosn[[Name]:[WHIP]], 7, FALSE),Rooke_Full_Seaosn[L],1)</f>
        <v>492</v>
      </c>
      <c r="I822" s="11">
        <f>_xlfn.RANK.EQ(VLOOKUP($A822,Rooke_Full_Seaosn[[Name]:[WHIP]], 8, FALSE),Rooke_Full_Seaosn[SV],0)</f>
        <v>225</v>
      </c>
      <c r="J822" s="11">
        <f>_xlfn.RANK.EQ(VLOOKUP($A822,Rooke_Full_Seaosn[[Name]:[WHIP]], 9, FALSE),Rooke_Full_Seaosn[IP],0)</f>
        <v>1700</v>
      </c>
      <c r="K822" s="5">
        <f>_xlfn.RANK.EQ(VLOOKUP($A822,Rooke_Full_Seaosn[[Name]:[WHIP]], 10, FALSE),Rooke_Full_Seaosn[SO],0)</f>
        <v>1665</v>
      </c>
      <c r="L822" s="5">
        <f>_xlfn.RANK.EQ(VLOOKUP($A822,Rooke_Full_Seaosn[[Name]:[WHIP]], 11, FALSE),Rooke_Full_Seaosn[K/9],0)</f>
        <v>1386</v>
      </c>
      <c r="M822" s="5">
        <f>_xlfn.RANK.EQ(VLOOKUP($A822,Rooke_Full_Seaosn[[Name]:[WHIP]], 12, FALSE),Rooke_Full_Seaosn[BB/9],1)</f>
        <v>107</v>
      </c>
      <c r="N822" s="11">
        <f>_xlfn.RANK.EQ(VLOOKUP($A822,Rooke_Full_Seaosn[[Name]:[WHIP]], 13, FALSE),Rooke_Full_Seaosn[HR/9],1)</f>
        <v>750</v>
      </c>
      <c r="O822" s="5">
        <f>_xlfn.RANK.EQ(VLOOKUP($A822,Rooke_Full_Seaosn[[Name]:[WHIP]], 14, FALSE),Rooke_Full_Seaosn[AVG],1)</f>
        <v>1005</v>
      </c>
      <c r="P822" s="11">
        <f>_xlfn.RANK.EQ(VLOOKUP($A822,Rooke_Full_Seaosn[[Name]:[WHIP]], 15, FALSE),Rooke_Full_Seaosn[BABIP],1)</f>
        <v>682</v>
      </c>
      <c r="Q822" s="5">
        <f>_xlfn.RANK.EQ(VLOOKUP($A822,Rooke_Full_Seaosn[[Name]:[WHIP]], 16, FALSE),Rooke_Full_Seaosn[ERA],1)</f>
        <v>287</v>
      </c>
      <c r="R822" s="11">
        <f>_xlfn.RANK.EQ(VLOOKUP($A822,Rooke_Full_Seaosn[[Name]:[WHIP]], 17, FALSE),Rooke_Full_Seaosn[FIP],1)</f>
        <v>600</v>
      </c>
      <c r="S822" s="5">
        <f>_xlfn.RANK.EQ(VLOOKUP($A822,Rooke_Full_Seaosn[[Name]:[WHIP]], 18,FALSE),Rooke_Full_Seaosn[WAR],0)</f>
        <v>1283</v>
      </c>
      <c r="T822" s="5">
        <f>_xlfn.RANK.EQ(VLOOKUP($A822,Rooke_Full_Seaosn[[Name]:[WHIP]], 19, FALSE),Rooke_Full_Seaosn[WAR/162],0)</f>
        <v>883</v>
      </c>
      <c r="U822" s="5">
        <f>_xlfn.RANK.EQ(VLOOKUP($A822,Rooke_Full_Seaosn[[Name]:[WHIP]], 20, FALSE),Rooke_Full_Seaosn[WHIP],1)</f>
        <v>369</v>
      </c>
      <c r="V8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681.02423303896364</v>
      </c>
    </row>
    <row r="823" spans="1:22" x14ac:dyDescent="0.45">
      <c r="A823" s="11" t="s">
        <v>962</v>
      </c>
      <c r="B823" s="11">
        <v>1945</v>
      </c>
      <c r="C823" s="11" t="str">
        <f>VLOOKUP(Table10[[#This Row],[Name]], Rooke_Full_Seaosn[[Name]:[Team]], 2, FALSE)</f>
        <v>BSN</v>
      </c>
      <c r="D823" s="11">
        <v>38</v>
      </c>
      <c r="E823" s="11">
        <v>31</v>
      </c>
      <c r="F823" s="12">
        <v>0.81578947368421051</v>
      </c>
      <c r="G823" s="5">
        <f>_xlfn.RANK.EQ(VLOOKUP($A823,Rooke_Full_Seaosn[[Name]:[WHIP]], 6, FALSE),Rooke_Full_Seaosn[W],0)</f>
        <v>610</v>
      </c>
      <c r="H823" s="5">
        <f>_xlfn.RANK.EQ(VLOOKUP($A823,Rooke_Full_Seaosn[[Name]:[WHIP]], 7, FALSE),Rooke_Full_Seaosn[L],1)</f>
        <v>1442</v>
      </c>
      <c r="I823" s="11">
        <f>_xlfn.RANK.EQ(VLOOKUP($A823,Rooke_Full_Seaosn[[Name]:[WHIP]], 8, FALSE),Rooke_Full_Seaosn[SV],0)</f>
        <v>94</v>
      </c>
      <c r="J823" s="11">
        <f>_xlfn.RANK.EQ(VLOOKUP($A823,Rooke_Full_Seaosn[[Name]:[WHIP]], 9, FALSE),Rooke_Full_Seaosn[IP],0)</f>
        <v>231</v>
      </c>
      <c r="K823" s="5">
        <f>_xlfn.RANK.EQ(VLOOKUP($A823,Rooke_Full_Seaosn[[Name]:[WHIP]], 10, FALSE),Rooke_Full_Seaosn[SO],0)</f>
        <v>966</v>
      </c>
      <c r="L823" s="5">
        <f>_xlfn.RANK.EQ(VLOOKUP($A823,Rooke_Full_Seaosn[[Name]:[WHIP]], 11, FALSE),Rooke_Full_Seaosn[K/9],0)</f>
        <v>1609</v>
      </c>
      <c r="M823" s="5">
        <f>_xlfn.RANK.EQ(VLOOKUP($A823,Rooke_Full_Seaosn[[Name]:[WHIP]], 12, FALSE),Rooke_Full_Seaosn[BB/9],1)</f>
        <v>332</v>
      </c>
      <c r="N823" s="11">
        <f>_xlfn.RANK.EQ(VLOOKUP($A823,Rooke_Full_Seaosn[[Name]:[WHIP]], 13, FALSE),Rooke_Full_Seaosn[HR/9],1)</f>
        <v>271</v>
      </c>
      <c r="O823" s="5">
        <f>_xlfn.RANK.EQ(VLOOKUP($A823,Rooke_Full_Seaosn[[Name]:[WHIP]], 14, FALSE),Rooke_Full_Seaosn[AVG],1)</f>
        <v>1318</v>
      </c>
      <c r="P823" s="11">
        <f>_xlfn.RANK.EQ(VLOOKUP($A823,Rooke_Full_Seaosn[[Name]:[WHIP]], 15, FALSE),Rooke_Full_Seaosn[BABIP],1)</f>
        <v>1022</v>
      </c>
      <c r="Q823" s="5">
        <f>_xlfn.RANK.EQ(VLOOKUP($A823,Rooke_Full_Seaosn[[Name]:[WHIP]], 16, FALSE),Rooke_Full_Seaosn[ERA],1)</f>
        <v>274</v>
      </c>
      <c r="R823" s="11">
        <f>_xlfn.RANK.EQ(VLOOKUP($A823,Rooke_Full_Seaosn[[Name]:[WHIP]], 17, FALSE),Rooke_Full_Seaosn[FIP],1)</f>
        <v>341</v>
      </c>
      <c r="S823" s="5">
        <f>_xlfn.RANK.EQ(VLOOKUP($A823,Rooke_Full_Seaosn[[Name]:[WHIP]], 18,FALSE),Rooke_Full_Seaosn[WAR],0)</f>
        <v>230</v>
      </c>
      <c r="T823" s="5">
        <f>_xlfn.RANK.EQ(VLOOKUP($A823,Rooke_Full_Seaosn[[Name]:[WHIP]], 19, FALSE),Rooke_Full_Seaosn[WAR/162],0)</f>
        <v>600</v>
      </c>
      <c r="U823" s="5">
        <f>_xlfn.RANK.EQ(VLOOKUP($A823,Rooke_Full_Seaosn[[Name]:[WHIP]], 20, FALSE),Rooke_Full_Seaosn[WHIP],1)</f>
        <v>949</v>
      </c>
      <c r="V8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681.04806312379128</v>
      </c>
    </row>
    <row r="824" spans="1:22" x14ac:dyDescent="0.45">
      <c r="A824" s="11" t="s">
        <v>650</v>
      </c>
      <c r="B824" s="11">
        <v>2001</v>
      </c>
      <c r="C824" s="11" t="str">
        <f>VLOOKUP(Table10[[#This Row],[Name]], Rooke_Full_Seaosn[[Name]:[Team]], 2, FALSE)</f>
        <v>HOU</v>
      </c>
      <c r="D824" s="11">
        <v>8</v>
      </c>
      <c r="E824" s="11">
        <v>6</v>
      </c>
      <c r="F824" s="12">
        <v>0.75</v>
      </c>
      <c r="G824" s="5">
        <f>_xlfn.RANK.EQ(VLOOKUP($A824,Rooke_Full_Seaosn[[Name]:[WHIP]], 6, FALSE),Rooke_Full_Seaosn[W],0)</f>
        <v>1282</v>
      </c>
      <c r="H824" s="5">
        <f>_xlfn.RANK.EQ(VLOOKUP($A824,Rooke_Full_Seaosn[[Name]:[WHIP]], 7, FALSE),Rooke_Full_Seaosn[L],1)</f>
        <v>7</v>
      </c>
      <c r="I824" s="11">
        <f>_xlfn.RANK.EQ(VLOOKUP($A824,Rooke_Full_Seaosn[[Name]:[WHIP]], 8, FALSE),Rooke_Full_Seaosn[SV],0)</f>
        <v>225</v>
      </c>
      <c r="J824" s="11">
        <f>_xlfn.RANK.EQ(VLOOKUP($A824,Rooke_Full_Seaosn[[Name]:[WHIP]], 9, FALSE),Rooke_Full_Seaosn[IP],0)</f>
        <v>1693</v>
      </c>
      <c r="K824" s="5">
        <f>_xlfn.RANK.EQ(VLOOKUP($A824,Rooke_Full_Seaosn[[Name]:[WHIP]], 10, FALSE),Rooke_Full_Seaosn[SO],0)</f>
        <v>1238</v>
      </c>
      <c r="L824" s="5">
        <f>_xlfn.RANK.EQ(VLOOKUP($A824,Rooke_Full_Seaosn[[Name]:[WHIP]], 11, FALSE),Rooke_Full_Seaosn[K/9],0)</f>
        <v>206</v>
      </c>
      <c r="M824" s="5">
        <f>_xlfn.RANK.EQ(VLOOKUP($A824,Rooke_Full_Seaosn[[Name]:[WHIP]], 12, FALSE),Rooke_Full_Seaosn[BB/9],1)</f>
        <v>1184</v>
      </c>
      <c r="N824" s="11">
        <f>_xlfn.RANK.EQ(VLOOKUP($A824,Rooke_Full_Seaosn[[Name]:[WHIP]], 13, FALSE),Rooke_Full_Seaosn[HR/9],1)</f>
        <v>1636</v>
      </c>
      <c r="O824" s="5">
        <f>_xlfn.RANK.EQ(VLOOKUP($A824,Rooke_Full_Seaosn[[Name]:[WHIP]], 14, FALSE),Rooke_Full_Seaosn[AVG],1)</f>
        <v>1484</v>
      </c>
      <c r="P824" s="11">
        <f>_xlfn.RANK.EQ(VLOOKUP($A824,Rooke_Full_Seaosn[[Name]:[WHIP]], 15, FALSE),Rooke_Full_Seaosn[BABIP],1)</f>
        <v>1540</v>
      </c>
      <c r="Q824" s="5">
        <f>_xlfn.RANK.EQ(VLOOKUP($A824,Rooke_Full_Seaosn[[Name]:[WHIP]], 16, FALSE),Rooke_Full_Seaosn[ERA],1)</f>
        <v>1615</v>
      </c>
      <c r="R824" s="11">
        <f>_xlfn.RANK.EQ(VLOOKUP($A824,Rooke_Full_Seaosn[[Name]:[WHIP]], 17, FALSE),Rooke_Full_Seaosn[FIP],1)</f>
        <v>1548</v>
      </c>
      <c r="S824" s="5">
        <f>_xlfn.RANK.EQ(VLOOKUP($A824,Rooke_Full_Seaosn[[Name]:[WHIP]], 18,FALSE),Rooke_Full_Seaosn[WAR],0)</f>
        <v>1502</v>
      </c>
      <c r="T824" s="5">
        <f>_xlfn.RANK.EQ(VLOOKUP($A824,Rooke_Full_Seaosn[[Name]:[WHIP]], 19, FALSE),Rooke_Full_Seaosn[WAR/162],0)</f>
        <v>1481</v>
      </c>
      <c r="U824" s="5">
        <f>_xlfn.RANK.EQ(VLOOKUP($A824,Rooke_Full_Seaosn[[Name]:[WHIP]], 20, FALSE),Rooke_Full_Seaosn[WHIP],1)</f>
        <v>1496</v>
      </c>
      <c r="V8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681.50471443965921</v>
      </c>
    </row>
    <row r="825" spans="1:22" x14ac:dyDescent="0.45">
      <c r="A825" s="11" t="s">
        <v>1503</v>
      </c>
      <c r="B825" s="11">
        <v>1940</v>
      </c>
      <c r="C825" s="11" t="str">
        <f>VLOOKUP(Table10[[#This Row],[Name]], Rooke_Full_Seaosn[[Name]:[Team]], 2, FALSE)</f>
        <v>DET</v>
      </c>
      <c r="D825" s="11">
        <v>26</v>
      </c>
      <c r="E825" s="11">
        <v>26</v>
      </c>
      <c r="F825" s="12">
        <v>1</v>
      </c>
      <c r="G825" s="5">
        <f>_xlfn.RANK.EQ(VLOOKUP($A825,Rooke_Full_Seaosn[[Name]:[WHIP]], 6, FALSE),Rooke_Full_Seaosn[W],0)</f>
        <v>610</v>
      </c>
      <c r="H825" s="5">
        <f>_xlfn.RANK.EQ(VLOOKUP($A825,Rooke_Full_Seaosn[[Name]:[WHIP]], 7, FALSE),Rooke_Full_Seaosn[L],1)</f>
        <v>885</v>
      </c>
      <c r="I825" s="11">
        <f>_xlfn.RANK.EQ(VLOOKUP($A825,Rooke_Full_Seaosn[[Name]:[WHIP]], 8, FALSE),Rooke_Full_Seaosn[SV],0)</f>
        <v>225</v>
      </c>
      <c r="J825" s="11">
        <f>_xlfn.RANK.EQ(VLOOKUP($A825,Rooke_Full_Seaosn[[Name]:[WHIP]], 9, FALSE),Rooke_Full_Seaosn[IP],0)</f>
        <v>393</v>
      </c>
      <c r="K825" s="5">
        <f>_xlfn.RANK.EQ(VLOOKUP($A825,Rooke_Full_Seaosn[[Name]:[WHIP]], 10, FALSE),Rooke_Full_Seaosn[SO],0)</f>
        <v>689</v>
      </c>
      <c r="L825" s="5">
        <f>_xlfn.RANK.EQ(VLOOKUP($A825,Rooke_Full_Seaosn[[Name]:[WHIP]], 11, FALSE),Rooke_Full_Seaosn[K/9],0)</f>
        <v>1320</v>
      </c>
      <c r="M825" s="5">
        <f>_xlfn.RANK.EQ(VLOOKUP($A825,Rooke_Full_Seaosn[[Name]:[WHIP]], 12, FALSE),Rooke_Full_Seaosn[BB/9],1)</f>
        <v>740</v>
      </c>
      <c r="N825" s="11">
        <f>_xlfn.RANK.EQ(VLOOKUP($A825,Rooke_Full_Seaosn[[Name]:[WHIP]], 13, FALSE),Rooke_Full_Seaosn[HR/9],1)</f>
        <v>447</v>
      </c>
      <c r="O825" s="5">
        <f>_xlfn.RANK.EQ(VLOOKUP($A825,Rooke_Full_Seaosn[[Name]:[WHIP]], 14, FALSE),Rooke_Full_Seaosn[AVG],1)</f>
        <v>1114</v>
      </c>
      <c r="P825" s="11">
        <f>_xlfn.RANK.EQ(VLOOKUP($A825,Rooke_Full_Seaosn[[Name]:[WHIP]], 15, FALSE),Rooke_Full_Seaosn[BABIP],1)</f>
        <v>965</v>
      </c>
      <c r="Q825" s="5">
        <f>_xlfn.RANK.EQ(VLOOKUP($A825,Rooke_Full_Seaosn[[Name]:[WHIP]], 16, FALSE),Rooke_Full_Seaosn[ERA],1)</f>
        <v>960</v>
      </c>
      <c r="R825" s="11">
        <f>_xlfn.RANK.EQ(VLOOKUP($A825,Rooke_Full_Seaosn[[Name]:[WHIP]], 17, FALSE),Rooke_Full_Seaosn[FIP],1)</f>
        <v>640</v>
      </c>
      <c r="S825" s="5">
        <f>_xlfn.RANK.EQ(VLOOKUP($A825,Rooke_Full_Seaosn[[Name]:[WHIP]], 18,FALSE),Rooke_Full_Seaosn[WAR],0)</f>
        <v>177</v>
      </c>
      <c r="T825" s="5">
        <f>_xlfn.RANK.EQ(VLOOKUP($A825,Rooke_Full_Seaosn[[Name]:[WHIP]], 19, FALSE),Rooke_Full_Seaosn[WAR/162],0)</f>
        <v>335</v>
      </c>
      <c r="U825" s="5">
        <f>_xlfn.RANK.EQ(VLOOKUP($A825,Rooke_Full_Seaosn[[Name]:[WHIP]], 20, FALSE),Rooke_Full_Seaosn[WHIP],1)</f>
        <v>940</v>
      </c>
      <c r="V8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681.6477930429711</v>
      </c>
    </row>
    <row r="826" spans="1:22" x14ac:dyDescent="0.45">
      <c r="A826" s="11" t="s">
        <v>1595</v>
      </c>
      <c r="B826" s="11">
        <v>2018</v>
      </c>
      <c r="C826" s="11" t="str">
        <f>VLOOKUP(Table10[[#This Row],[Name]], Rooke_Full_Seaosn[[Name]:[Team]], 2, FALSE)</f>
        <v>KCR</v>
      </c>
      <c r="D826" s="11">
        <v>10</v>
      </c>
      <c r="E826" s="11">
        <v>10</v>
      </c>
      <c r="F826" s="12">
        <v>1</v>
      </c>
      <c r="G826" s="5">
        <f>_xlfn.RANK.EQ(VLOOKUP($A826,Rooke_Full_Seaosn[[Name]:[WHIP]], 6, FALSE),Rooke_Full_Seaosn[W],0)</f>
        <v>1054</v>
      </c>
      <c r="H826" s="5">
        <f>_xlfn.RANK.EQ(VLOOKUP($A826,Rooke_Full_Seaosn[[Name]:[WHIP]], 7, FALSE),Rooke_Full_Seaosn[L],1)</f>
        <v>45</v>
      </c>
      <c r="I826" s="11">
        <f>_xlfn.RANK.EQ(VLOOKUP($A826,Rooke_Full_Seaosn[[Name]:[WHIP]], 8, FALSE),Rooke_Full_Seaosn[SV],0)</f>
        <v>225</v>
      </c>
      <c r="J826" s="11">
        <f>_xlfn.RANK.EQ(VLOOKUP($A826,Rooke_Full_Seaosn[[Name]:[WHIP]], 9, FALSE),Rooke_Full_Seaosn[IP],0)</f>
        <v>1231</v>
      </c>
      <c r="K826" s="5">
        <f>_xlfn.RANK.EQ(VLOOKUP($A826,Rooke_Full_Seaosn[[Name]:[WHIP]], 10, FALSE),Rooke_Full_Seaosn[SO],0)</f>
        <v>1025</v>
      </c>
      <c r="L826" s="5">
        <f>_xlfn.RANK.EQ(VLOOKUP($A826,Rooke_Full_Seaosn[[Name]:[WHIP]], 11, FALSE),Rooke_Full_Seaosn[K/9],0)</f>
        <v>554</v>
      </c>
      <c r="M826" s="5">
        <f>_xlfn.RANK.EQ(VLOOKUP($A826,Rooke_Full_Seaosn[[Name]:[WHIP]], 12, FALSE),Rooke_Full_Seaosn[BB/9],1)</f>
        <v>889</v>
      </c>
      <c r="N826" s="11">
        <f>_xlfn.RANK.EQ(VLOOKUP($A826,Rooke_Full_Seaosn[[Name]:[WHIP]], 13, FALSE),Rooke_Full_Seaosn[HR/9],1)</f>
        <v>1203</v>
      </c>
      <c r="O826" s="5">
        <f>_xlfn.RANK.EQ(VLOOKUP($A826,Rooke_Full_Seaosn[[Name]:[WHIP]], 14, FALSE),Rooke_Full_Seaosn[AVG],1)</f>
        <v>945</v>
      </c>
      <c r="P826" s="11">
        <f>_xlfn.RANK.EQ(VLOOKUP($A826,Rooke_Full_Seaosn[[Name]:[WHIP]], 15, FALSE),Rooke_Full_Seaosn[BABIP],1)</f>
        <v>1035</v>
      </c>
      <c r="Q826" s="5">
        <f>_xlfn.RANK.EQ(VLOOKUP($A826,Rooke_Full_Seaosn[[Name]:[WHIP]], 16, FALSE),Rooke_Full_Seaosn[ERA],1)</f>
        <v>1075</v>
      </c>
      <c r="R826" s="11">
        <f>_xlfn.RANK.EQ(VLOOKUP($A826,Rooke_Full_Seaosn[[Name]:[WHIP]], 17, FALSE),Rooke_Full_Seaosn[FIP],1)</f>
        <v>1137</v>
      </c>
      <c r="S826" s="5">
        <f>_xlfn.RANK.EQ(VLOOKUP($A826,Rooke_Full_Seaosn[[Name]:[WHIP]], 18,FALSE),Rooke_Full_Seaosn[WAR],0)</f>
        <v>1148</v>
      </c>
      <c r="T826" s="5">
        <f>_xlfn.RANK.EQ(VLOOKUP($A826,Rooke_Full_Seaosn[[Name]:[WHIP]], 19, FALSE),Rooke_Full_Seaosn[WAR/162],0)</f>
        <v>967</v>
      </c>
      <c r="U826" s="5">
        <f>_xlfn.RANK.EQ(VLOOKUP($A826,Rooke_Full_Seaosn[[Name]:[WHIP]], 20, FALSE),Rooke_Full_Seaosn[WHIP],1)</f>
        <v>818</v>
      </c>
      <c r="V8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682.99110152338085</v>
      </c>
    </row>
    <row r="827" spans="1:22" x14ac:dyDescent="0.45">
      <c r="A827" s="11" t="s">
        <v>1552</v>
      </c>
      <c r="B827" s="11">
        <v>2001</v>
      </c>
      <c r="C827" s="11" t="str">
        <f>VLOOKUP(Table10[[#This Row],[Name]], Rooke_Full_Seaosn[[Name]:[Team]], 2, FALSE)</f>
        <v>TBD</v>
      </c>
      <c r="D827" s="11">
        <v>11</v>
      </c>
      <c r="E827" s="11">
        <v>7</v>
      </c>
      <c r="F827" s="12">
        <v>0.63636363636363635</v>
      </c>
      <c r="G827" s="5">
        <f>_xlfn.RANK.EQ(VLOOKUP($A827,Rooke_Full_Seaosn[[Name]:[WHIP]], 6, FALSE),Rooke_Full_Seaosn[W],0)</f>
        <v>610</v>
      </c>
      <c r="H827" s="5">
        <f>_xlfn.RANK.EQ(VLOOKUP($A827,Rooke_Full_Seaosn[[Name]:[WHIP]], 7, FALSE),Rooke_Full_Seaosn[L],1)</f>
        <v>1060</v>
      </c>
      <c r="I827" s="11">
        <f>_xlfn.RANK.EQ(VLOOKUP($A827,Rooke_Full_Seaosn[[Name]:[WHIP]], 8, FALSE),Rooke_Full_Seaosn[SV],0)</f>
        <v>225</v>
      </c>
      <c r="J827" s="11">
        <f>_xlfn.RANK.EQ(VLOOKUP($A827,Rooke_Full_Seaosn[[Name]:[WHIP]], 9, FALSE),Rooke_Full_Seaosn[IP],0)</f>
        <v>703</v>
      </c>
      <c r="K827" s="5">
        <f>_xlfn.RANK.EQ(VLOOKUP($A827,Rooke_Full_Seaosn[[Name]:[WHIP]], 10, FALSE),Rooke_Full_Seaosn[SO],0)</f>
        <v>540</v>
      </c>
      <c r="L827" s="5">
        <f>_xlfn.RANK.EQ(VLOOKUP($A827,Rooke_Full_Seaosn[[Name]:[WHIP]], 11, FALSE),Rooke_Full_Seaosn[K/9],0)</f>
        <v>661</v>
      </c>
      <c r="M827" s="5">
        <f>_xlfn.RANK.EQ(VLOOKUP($A827,Rooke_Full_Seaosn[[Name]:[WHIP]], 12, FALSE),Rooke_Full_Seaosn[BB/9],1)</f>
        <v>363</v>
      </c>
      <c r="N827" s="11">
        <f>_xlfn.RANK.EQ(VLOOKUP($A827,Rooke_Full_Seaosn[[Name]:[WHIP]], 13, FALSE),Rooke_Full_Seaosn[HR/9],1)</f>
        <v>1275</v>
      </c>
      <c r="O827" s="5">
        <f>_xlfn.RANK.EQ(VLOOKUP($A827,Rooke_Full_Seaosn[[Name]:[WHIP]], 14, FALSE),Rooke_Full_Seaosn[AVG],1)</f>
        <v>1016</v>
      </c>
      <c r="P827" s="11">
        <f>_xlfn.RANK.EQ(VLOOKUP($A827,Rooke_Full_Seaosn[[Name]:[WHIP]], 15, FALSE),Rooke_Full_Seaosn[BABIP],1)</f>
        <v>951</v>
      </c>
      <c r="Q827" s="5">
        <f>_xlfn.RANK.EQ(VLOOKUP($A827,Rooke_Full_Seaosn[[Name]:[WHIP]], 16, FALSE),Rooke_Full_Seaosn[ERA],1)</f>
        <v>1020</v>
      </c>
      <c r="R827" s="11">
        <f>_xlfn.RANK.EQ(VLOOKUP($A827,Rooke_Full_Seaosn[[Name]:[WHIP]], 17, FALSE),Rooke_Full_Seaosn[FIP],1)</f>
        <v>1001</v>
      </c>
      <c r="S827" s="5">
        <f>_xlfn.RANK.EQ(VLOOKUP($A827,Rooke_Full_Seaosn[[Name]:[WHIP]], 18,FALSE),Rooke_Full_Seaosn[WAR],0)</f>
        <v>640</v>
      </c>
      <c r="T827" s="5">
        <f>_xlfn.RANK.EQ(VLOOKUP($A827,Rooke_Full_Seaosn[[Name]:[WHIP]], 19, FALSE),Rooke_Full_Seaosn[WAR/162],0)</f>
        <v>653</v>
      </c>
      <c r="U827" s="5">
        <f>_xlfn.RANK.EQ(VLOOKUP($A827,Rooke_Full_Seaosn[[Name]:[WHIP]], 20, FALSE),Rooke_Full_Seaosn[WHIP],1)</f>
        <v>613</v>
      </c>
      <c r="V8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683.46850315185304</v>
      </c>
    </row>
    <row r="828" spans="1:22" x14ac:dyDescent="0.45">
      <c r="A828" s="11" t="s">
        <v>1514</v>
      </c>
      <c r="B828" s="11">
        <v>2002</v>
      </c>
      <c r="C828" s="11" t="str">
        <f>VLOOKUP(Table10[[#This Row],[Name]], Rooke_Full_Seaosn[[Name]:[Team]], 2, FALSE)</f>
        <v>KCR</v>
      </c>
      <c r="D828" s="11">
        <v>29</v>
      </c>
      <c r="E828" s="11">
        <v>29</v>
      </c>
      <c r="F828" s="12">
        <v>1</v>
      </c>
      <c r="G828" s="5">
        <f>_xlfn.RANK.EQ(VLOOKUP($A828,Rooke_Full_Seaosn[[Name]:[WHIP]], 6, FALSE),Rooke_Full_Seaosn[W],0)</f>
        <v>1054</v>
      </c>
      <c r="H828" s="5">
        <f>_xlfn.RANK.EQ(VLOOKUP($A828,Rooke_Full_Seaosn[[Name]:[WHIP]], 7, FALSE),Rooke_Full_Seaosn[L],1)</f>
        <v>298</v>
      </c>
      <c r="I828" s="11">
        <f>_xlfn.RANK.EQ(VLOOKUP($A828,Rooke_Full_Seaosn[[Name]:[WHIP]], 8, FALSE),Rooke_Full_Seaosn[SV],0)</f>
        <v>225</v>
      </c>
      <c r="J828" s="11">
        <f>_xlfn.RANK.EQ(VLOOKUP($A828,Rooke_Full_Seaosn[[Name]:[WHIP]], 9, FALSE),Rooke_Full_Seaosn[IP],0)</f>
        <v>1190</v>
      </c>
      <c r="K828" s="5">
        <f>_xlfn.RANK.EQ(VLOOKUP($A828,Rooke_Full_Seaosn[[Name]:[WHIP]], 10, FALSE),Rooke_Full_Seaosn[SO],0)</f>
        <v>1140</v>
      </c>
      <c r="L828" s="5">
        <f>_xlfn.RANK.EQ(VLOOKUP($A828,Rooke_Full_Seaosn[[Name]:[WHIP]], 11, FALSE),Rooke_Full_Seaosn[K/9],0)</f>
        <v>833</v>
      </c>
      <c r="M828" s="5">
        <f>_xlfn.RANK.EQ(VLOOKUP($A828,Rooke_Full_Seaosn[[Name]:[WHIP]], 12, FALSE),Rooke_Full_Seaosn[BB/9],1)</f>
        <v>395</v>
      </c>
      <c r="N828" s="11">
        <f>_xlfn.RANK.EQ(VLOOKUP($A828,Rooke_Full_Seaosn[[Name]:[WHIP]], 13, FALSE),Rooke_Full_Seaosn[HR/9],1)</f>
        <v>1006</v>
      </c>
      <c r="O828" s="5">
        <f>_xlfn.RANK.EQ(VLOOKUP($A828,Rooke_Full_Seaosn[[Name]:[WHIP]], 14, FALSE),Rooke_Full_Seaosn[AVG],1)</f>
        <v>1117</v>
      </c>
      <c r="P828" s="11">
        <f>_xlfn.RANK.EQ(VLOOKUP($A828,Rooke_Full_Seaosn[[Name]:[WHIP]], 15, FALSE),Rooke_Full_Seaosn[BABIP],1)</f>
        <v>1100</v>
      </c>
      <c r="Q828" s="5">
        <f>_xlfn.RANK.EQ(VLOOKUP($A828,Rooke_Full_Seaosn[[Name]:[WHIP]], 16, FALSE),Rooke_Full_Seaosn[ERA],1)</f>
        <v>972</v>
      </c>
      <c r="R828" s="11">
        <f>_xlfn.RANK.EQ(VLOOKUP($A828,Rooke_Full_Seaosn[[Name]:[WHIP]], 17, FALSE),Rooke_Full_Seaosn[FIP],1)</f>
        <v>720</v>
      </c>
      <c r="S828" s="5">
        <f>_xlfn.RANK.EQ(VLOOKUP($A828,Rooke_Full_Seaosn[[Name]:[WHIP]], 18,FALSE),Rooke_Full_Seaosn[WAR],0)</f>
        <v>759</v>
      </c>
      <c r="T828" s="5">
        <f>_xlfn.RANK.EQ(VLOOKUP($A828,Rooke_Full_Seaosn[[Name]:[WHIP]], 19, FALSE),Rooke_Full_Seaosn[WAR/162],0)</f>
        <v>313</v>
      </c>
      <c r="U828" s="5">
        <f>_xlfn.RANK.EQ(VLOOKUP($A828,Rooke_Full_Seaosn[[Name]:[WHIP]], 20, FALSE),Rooke_Full_Seaosn[WHIP],1)</f>
        <v>746</v>
      </c>
      <c r="V8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684.77014935967884</v>
      </c>
    </row>
    <row r="829" spans="1:22" x14ac:dyDescent="0.45">
      <c r="A829" s="11" t="s">
        <v>300</v>
      </c>
      <c r="B829" s="11">
        <v>2023</v>
      </c>
      <c r="C829" s="11" t="str">
        <f>VLOOKUP(Table10[[#This Row],[Name]], Rooke_Full_Seaosn[[Name]:[Team]], 2, FALSE)</f>
        <v>MIN</v>
      </c>
      <c r="D829" s="11">
        <v>15</v>
      </c>
      <c r="E829" s="11">
        <v>12</v>
      </c>
      <c r="F829" s="12">
        <v>0.8</v>
      </c>
      <c r="G829" s="5">
        <f>_xlfn.RANK.EQ(VLOOKUP($A829,Rooke_Full_Seaosn[[Name]:[WHIP]], 6, FALSE),Rooke_Full_Seaosn[W],0)</f>
        <v>1282</v>
      </c>
      <c r="H829" s="5">
        <f>_xlfn.RANK.EQ(VLOOKUP($A829,Rooke_Full_Seaosn[[Name]:[WHIP]], 7, FALSE),Rooke_Full_Seaosn[L],1)</f>
        <v>147</v>
      </c>
      <c r="I829" s="11">
        <f>_xlfn.RANK.EQ(VLOOKUP($A829,Rooke_Full_Seaosn[[Name]:[WHIP]], 8, FALSE),Rooke_Full_Seaosn[SV],0)</f>
        <v>225</v>
      </c>
      <c r="J829" s="11">
        <f>_xlfn.RANK.EQ(VLOOKUP($A829,Rooke_Full_Seaosn[[Name]:[WHIP]], 9, FALSE),Rooke_Full_Seaosn[IP],0)</f>
        <v>1480</v>
      </c>
      <c r="K829" s="5">
        <f>_xlfn.RANK.EQ(VLOOKUP($A829,Rooke_Full_Seaosn[[Name]:[WHIP]], 10, FALSE),Rooke_Full_Seaosn[SO],0)</f>
        <v>941</v>
      </c>
      <c r="L829" s="5">
        <f>_xlfn.RANK.EQ(VLOOKUP($A829,Rooke_Full_Seaosn[[Name]:[WHIP]], 11, FALSE),Rooke_Full_Seaosn[K/9],0)</f>
        <v>134</v>
      </c>
      <c r="M829" s="5">
        <f>_xlfn.RANK.EQ(VLOOKUP($A829,Rooke_Full_Seaosn[[Name]:[WHIP]], 12, FALSE),Rooke_Full_Seaosn[BB/9],1)</f>
        <v>344</v>
      </c>
      <c r="N829" s="11">
        <f>_xlfn.RANK.EQ(VLOOKUP($A829,Rooke_Full_Seaosn[[Name]:[WHIP]], 13, FALSE),Rooke_Full_Seaosn[HR/9],1)</f>
        <v>1668</v>
      </c>
      <c r="O829" s="5">
        <f>_xlfn.RANK.EQ(VLOOKUP($A829,Rooke_Full_Seaosn[[Name]:[WHIP]], 14, FALSE),Rooke_Full_Seaosn[AVG],1)</f>
        <v>1084</v>
      </c>
      <c r="P829" s="11">
        <f>_xlfn.RANK.EQ(VLOOKUP($A829,Rooke_Full_Seaosn[[Name]:[WHIP]], 15, FALSE),Rooke_Full_Seaosn[BABIP],1)</f>
        <v>1078</v>
      </c>
      <c r="Q829" s="5">
        <f>_xlfn.RANK.EQ(VLOOKUP($A829,Rooke_Full_Seaosn[[Name]:[WHIP]], 16, FALSE),Rooke_Full_Seaosn[ERA],1)</f>
        <v>1386</v>
      </c>
      <c r="R829" s="11">
        <f>_xlfn.RANK.EQ(VLOOKUP($A829,Rooke_Full_Seaosn[[Name]:[WHIP]], 17, FALSE),Rooke_Full_Seaosn[FIP],1)</f>
        <v>1544</v>
      </c>
      <c r="S829" s="5">
        <f>_xlfn.RANK.EQ(VLOOKUP($A829,Rooke_Full_Seaosn[[Name]:[WHIP]], 18,FALSE),Rooke_Full_Seaosn[WAR],0)</f>
        <v>1578</v>
      </c>
      <c r="T829" s="5">
        <f>_xlfn.RANK.EQ(VLOOKUP($A829,Rooke_Full_Seaosn[[Name]:[WHIP]], 19, FALSE),Rooke_Full_Seaosn[WAR/162],0)</f>
        <v>1599</v>
      </c>
      <c r="U829" s="5">
        <f>_xlfn.RANK.EQ(VLOOKUP($A829,Rooke_Full_Seaosn[[Name]:[WHIP]], 20, FALSE),Rooke_Full_Seaosn[WHIP],1)</f>
        <v>738</v>
      </c>
      <c r="V8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685.37183936734436</v>
      </c>
    </row>
    <row r="830" spans="1:22" x14ac:dyDescent="0.45">
      <c r="A830" s="11" t="s">
        <v>341</v>
      </c>
      <c r="B830" s="11">
        <v>2002</v>
      </c>
      <c r="C830" s="11" t="str">
        <f>VLOOKUP(Table10[[#This Row],[Name]], Rooke_Full_Seaosn[[Name]:[Team]], 2, FALSE)</f>
        <v>OAK</v>
      </c>
      <c r="D830" s="11">
        <v>16</v>
      </c>
      <c r="E830" s="11">
        <v>16</v>
      </c>
      <c r="F830" s="12">
        <v>1</v>
      </c>
      <c r="G830" s="5">
        <f>_xlfn.RANK.EQ(VLOOKUP($A830,Rooke_Full_Seaosn[[Name]:[WHIP]], 6, FALSE),Rooke_Full_Seaosn[W],0)</f>
        <v>889</v>
      </c>
      <c r="H830" s="5">
        <f>_xlfn.RANK.EQ(VLOOKUP($A830,Rooke_Full_Seaosn[[Name]:[WHIP]], 7, FALSE),Rooke_Full_Seaosn[L],1)</f>
        <v>147</v>
      </c>
      <c r="I830" s="11">
        <f>_xlfn.RANK.EQ(VLOOKUP($A830,Rooke_Full_Seaosn[[Name]:[WHIP]], 8, FALSE),Rooke_Full_Seaosn[SV],0)</f>
        <v>225</v>
      </c>
      <c r="J830" s="11">
        <f>_xlfn.RANK.EQ(VLOOKUP($A830,Rooke_Full_Seaosn[[Name]:[WHIP]], 9, FALSE),Rooke_Full_Seaosn[IP],0)</f>
        <v>1168</v>
      </c>
      <c r="K830" s="5">
        <f>_xlfn.RANK.EQ(VLOOKUP($A830,Rooke_Full_Seaosn[[Name]:[WHIP]], 10, FALSE),Rooke_Full_Seaosn[SO],0)</f>
        <v>788</v>
      </c>
      <c r="L830" s="5">
        <f>_xlfn.RANK.EQ(VLOOKUP($A830,Rooke_Full_Seaosn[[Name]:[WHIP]], 11, FALSE),Rooke_Full_Seaosn[K/9],0)</f>
        <v>314</v>
      </c>
      <c r="M830" s="5">
        <f>_xlfn.RANK.EQ(VLOOKUP($A830,Rooke_Full_Seaosn[[Name]:[WHIP]], 12, FALSE),Rooke_Full_Seaosn[BB/9],1)</f>
        <v>1521</v>
      </c>
      <c r="N830" s="11">
        <f>_xlfn.RANK.EQ(VLOOKUP($A830,Rooke_Full_Seaosn[[Name]:[WHIP]], 13, FALSE),Rooke_Full_Seaosn[HR/9],1)</f>
        <v>790</v>
      </c>
      <c r="O830" s="5">
        <f>_xlfn.RANK.EQ(VLOOKUP($A830,Rooke_Full_Seaosn[[Name]:[WHIP]], 14, FALSE),Rooke_Full_Seaosn[AVG],1)</f>
        <v>755</v>
      </c>
      <c r="P830" s="11">
        <f>_xlfn.RANK.EQ(VLOOKUP($A830,Rooke_Full_Seaosn[[Name]:[WHIP]], 15, FALSE),Rooke_Full_Seaosn[BABIP],1)</f>
        <v>1212</v>
      </c>
      <c r="Q830" s="5">
        <f>_xlfn.RANK.EQ(VLOOKUP($A830,Rooke_Full_Seaosn[[Name]:[WHIP]], 16, FALSE),Rooke_Full_Seaosn[ERA],1)</f>
        <v>1200</v>
      </c>
      <c r="R830" s="11">
        <f>_xlfn.RANK.EQ(VLOOKUP($A830,Rooke_Full_Seaosn[[Name]:[WHIP]], 17, FALSE),Rooke_Full_Seaosn[FIP],1)</f>
        <v>867</v>
      </c>
      <c r="S830" s="5">
        <f>_xlfn.RANK.EQ(VLOOKUP($A830,Rooke_Full_Seaosn[[Name]:[WHIP]], 18,FALSE),Rooke_Full_Seaosn[WAR],0)</f>
        <v>752</v>
      </c>
      <c r="T830" s="5">
        <f>_xlfn.RANK.EQ(VLOOKUP($A830,Rooke_Full_Seaosn[[Name]:[WHIP]], 19, FALSE),Rooke_Full_Seaosn[WAR/162],0)</f>
        <v>514</v>
      </c>
      <c r="U830" s="5">
        <f>_xlfn.RANK.EQ(VLOOKUP($A830,Rooke_Full_Seaosn[[Name]:[WHIP]], 20, FALSE),Rooke_Full_Seaosn[WHIP],1)</f>
        <v>1330</v>
      </c>
      <c r="V8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685.48269792006397</v>
      </c>
    </row>
    <row r="831" spans="1:22" x14ac:dyDescent="0.45">
      <c r="A831" s="11" t="s">
        <v>1090</v>
      </c>
      <c r="B831" s="11">
        <v>1934</v>
      </c>
      <c r="C831" s="11" t="str">
        <f>VLOOKUP(Table10[[#This Row],[Name]], Rooke_Full_Seaosn[[Name]:[Team]], 2, FALSE)</f>
        <v>BOS</v>
      </c>
      <c r="D831" s="11">
        <v>38</v>
      </c>
      <c r="E831" s="11">
        <v>22</v>
      </c>
      <c r="F831" s="12">
        <v>0.57894736842105265</v>
      </c>
      <c r="G831" s="5">
        <f>_xlfn.RANK.EQ(VLOOKUP($A831,Rooke_Full_Seaosn[[Name]:[WHIP]], 6, FALSE),Rooke_Full_Seaosn[W],0)</f>
        <v>320</v>
      </c>
      <c r="H831" s="5">
        <f>_xlfn.RANK.EQ(VLOOKUP($A831,Rooke_Full_Seaosn[[Name]:[WHIP]], 7, FALSE),Rooke_Full_Seaosn[L],1)</f>
        <v>1574</v>
      </c>
      <c r="I831" s="11">
        <f>_xlfn.RANK.EQ(VLOOKUP($A831,Rooke_Full_Seaosn[[Name]:[WHIP]], 8, FALSE),Rooke_Full_Seaosn[SV],0)</f>
        <v>21</v>
      </c>
      <c r="J831" s="11">
        <f>_xlfn.RANK.EQ(VLOOKUP($A831,Rooke_Full_Seaosn[[Name]:[WHIP]], 9, FALSE),Rooke_Full_Seaosn[IP],0)</f>
        <v>158</v>
      </c>
      <c r="K831" s="5">
        <f>_xlfn.RANK.EQ(VLOOKUP($A831,Rooke_Full_Seaosn[[Name]:[WHIP]], 10, FALSE),Rooke_Full_Seaosn[SO],0)</f>
        <v>578</v>
      </c>
      <c r="L831" s="5">
        <f>_xlfn.RANK.EQ(VLOOKUP($A831,Rooke_Full_Seaosn[[Name]:[WHIP]], 11, FALSE),Rooke_Full_Seaosn[K/9],0)</f>
        <v>1443</v>
      </c>
      <c r="M831" s="5">
        <f>_xlfn.RANK.EQ(VLOOKUP($A831,Rooke_Full_Seaosn[[Name]:[WHIP]], 12, FALSE),Rooke_Full_Seaosn[BB/9],1)</f>
        <v>1383</v>
      </c>
      <c r="N831" s="11">
        <f>_xlfn.RANK.EQ(VLOOKUP($A831,Rooke_Full_Seaosn[[Name]:[WHIP]], 13, FALSE),Rooke_Full_Seaosn[HR/9],1)</f>
        <v>145</v>
      </c>
      <c r="O831" s="5">
        <f>_xlfn.RANK.EQ(VLOOKUP($A831,Rooke_Full_Seaosn[[Name]:[WHIP]], 14, FALSE),Rooke_Full_Seaosn[AVG],1)</f>
        <v>797</v>
      </c>
      <c r="P831" s="11">
        <f>_xlfn.RANK.EQ(VLOOKUP($A831,Rooke_Full_Seaosn[[Name]:[WHIP]], 15, FALSE),Rooke_Full_Seaosn[BABIP],1)</f>
        <v>678</v>
      </c>
      <c r="Q831" s="5">
        <f>_xlfn.RANK.EQ(VLOOKUP($A831,Rooke_Full_Seaosn[[Name]:[WHIP]], 16, FALSE),Rooke_Full_Seaosn[ERA],1)</f>
        <v>445</v>
      </c>
      <c r="R831" s="11">
        <f>_xlfn.RANK.EQ(VLOOKUP($A831,Rooke_Full_Seaosn[[Name]:[WHIP]], 17, FALSE),Rooke_Full_Seaosn[FIP],1)</f>
        <v>964</v>
      </c>
      <c r="S831" s="5">
        <f>_xlfn.RANK.EQ(VLOOKUP($A831,Rooke_Full_Seaosn[[Name]:[WHIP]], 18,FALSE),Rooke_Full_Seaosn[WAR],0)</f>
        <v>193</v>
      </c>
      <c r="T831" s="5">
        <f>_xlfn.RANK.EQ(VLOOKUP($A831,Rooke_Full_Seaosn[[Name]:[WHIP]], 19, FALSE),Rooke_Full_Seaosn[WAR/162],0)</f>
        <v>488</v>
      </c>
      <c r="U831" s="5">
        <f>_xlfn.RANK.EQ(VLOOKUP($A831,Rooke_Full_Seaosn[[Name]:[WHIP]], 20, FALSE),Rooke_Full_Seaosn[WHIP],1)</f>
        <v>1206</v>
      </c>
      <c r="V8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686.95989374388307</v>
      </c>
    </row>
    <row r="832" spans="1:22" x14ac:dyDescent="0.45">
      <c r="A832" s="11" t="s">
        <v>986</v>
      </c>
      <c r="B832" s="11">
        <v>1948</v>
      </c>
      <c r="C832" s="11" t="str">
        <f>VLOOKUP(Table10[[#This Row],[Name]], Rooke_Full_Seaosn[[Name]:[Team]], 2, FALSE)</f>
        <v>BRO</v>
      </c>
      <c r="D832" s="11">
        <v>10</v>
      </c>
      <c r="E832" s="11">
        <v>10</v>
      </c>
      <c r="F832" s="12">
        <v>1</v>
      </c>
      <c r="G832" s="5">
        <f>_xlfn.RANK.EQ(VLOOKUP($A832,Rooke_Full_Seaosn[[Name]:[WHIP]], 6, FALSE),Rooke_Full_Seaosn[W],0)</f>
        <v>735</v>
      </c>
      <c r="H832" s="5">
        <f>_xlfn.RANK.EQ(VLOOKUP($A832,Rooke_Full_Seaosn[[Name]:[WHIP]], 7, FALSE),Rooke_Full_Seaosn[L],1)</f>
        <v>147</v>
      </c>
      <c r="I832" s="11">
        <f>_xlfn.RANK.EQ(VLOOKUP($A832,Rooke_Full_Seaosn[[Name]:[WHIP]], 8, FALSE),Rooke_Full_Seaosn[SV],0)</f>
        <v>225</v>
      </c>
      <c r="J832" s="11">
        <f>_xlfn.RANK.EQ(VLOOKUP($A832,Rooke_Full_Seaosn[[Name]:[WHIP]], 9, FALSE),Rooke_Full_Seaosn[IP],0)</f>
        <v>1351</v>
      </c>
      <c r="K832" s="5">
        <f>_xlfn.RANK.EQ(VLOOKUP($A832,Rooke_Full_Seaosn[[Name]:[WHIP]], 10, FALSE),Rooke_Full_Seaosn[SO],0)</f>
        <v>1510</v>
      </c>
      <c r="L832" s="5">
        <f>_xlfn.RANK.EQ(VLOOKUP($A832,Rooke_Full_Seaosn[[Name]:[WHIP]], 11, FALSE),Rooke_Full_Seaosn[K/9],0)</f>
        <v>1256</v>
      </c>
      <c r="M832" s="5">
        <f>_xlfn.RANK.EQ(VLOOKUP($A832,Rooke_Full_Seaosn[[Name]:[WHIP]], 12, FALSE),Rooke_Full_Seaosn[BB/9],1)</f>
        <v>1510</v>
      </c>
      <c r="N832" s="11">
        <f>_xlfn.RANK.EQ(VLOOKUP($A832,Rooke_Full_Seaosn[[Name]:[WHIP]], 13, FALSE),Rooke_Full_Seaosn[HR/9],1)</f>
        <v>609</v>
      </c>
      <c r="O832" s="5">
        <f>_xlfn.RANK.EQ(VLOOKUP($A832,Rooke_Full_Seaosn[[Name]:[WHIP]], 14, FALSE),Rooke_Full_Seaosn[AVG],1)</f>
        <v>226</v>
      </c>
      <c r="P832" s="11">
        <f>_xlfn.RANK.EQ(VLOOKUP($A832,Rooke_Full_Seaosn[[Name]:[WHIP]], 15, FALSE),Rooke_Full_Seaosn[BABIP],1)</f>
        <v>102</v>
      </c>
      <c r="Q832" s="5">
        <f>_xlfn.RANK.EQ(VLOOKUP($A832,Rooke_Full_Seaosn[[Name]:[WHIP]], 16, FALSE),Rooke_Full_Seaosn[ERA],1)</f>
        <v>309</v>
      </c>
      <c r="R832" s="11">
        <f>_xlfn.RANK.EQ(VLOOKUP($A832,Rooke_Full_Seaosn[[Name]:[WHIP]], 17, FALSE),Rooke_Full_Seaosn[FIP],1)</f>
        <v>1085</v>
      </c>
      <c r="S832" s="5">
        <f>_xlfn.RANK.EQ(VLOOKUP($A832,Rooke_Full_Seaosn[[Name]:[WHIP]], 18,FALSE),Rooke_Full_Seaosn[WAR],0)</f>
        <v>1257</v>
      </c>
      <c r="T832" s="5">
        <f>_xlfn.RANK.EQ(VLOOKUP($A832,Rooke_Full_Seaosn[[Name]:[WHIP]], 19, FALSE),Rooke_Full_Seaosn[WAR/162],0)</f>
        <v>1281</v>
      </c>
      <c r="U832" s="5">
        <f>_xlfn.RANK.EQ(VLOOKUP($A832,Rooke_Full_Seaosn[[Name]:[WHIP]], 20, FALSE),Rooke_Full_Seaosn[WHIP],1)</f>
        <v>675</v>
      </c>
      <c r="V8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687.19553757592337</v>
      </c>
    </row>
    <row r="833" spans="1:22" x14ac:dyDescent="0.45">
      <c r="A833" s="11" t="s">
        <v>1922</v>
      </c>
      <c r="B833" s="11">
        <v>2009</v>
      </c>
      <c r="C833" s="11" t="str">
        <f>VLOOKUP(Table10[[#This Row],[Name]], Rooke_Full_Seaosn[[Name]:[Team]], 2, FALSE)</f>
        <v>OAK</v>
      </c>
      <c r="D833" s="11">
        <v>31</v>
      </c>
      <c r="E833" s="11">
        <v>31</v>
      </c>
      <c r="F833" s="12">
        <v>1</v>
      </c>
      <c r="G833" s="5">
        <f>_xlfn.RANK.EQ(VLOOKUP($A833,Rooke_Full_Seaosn[[Name]:[WHIP]], 6, FALSE),Rooke_Full_Seaosn[W],0)</f>
        <v>735</v>
      </c>
      <c r="H833" s="5">
        <f>_xlfn.RANK.EQ(VLOOKUP($A833,Rooke_Full_Seaosn[[Name]:[WHIP]], 7, FALSE),Rooke_Full_Seaosn[L],1)</f>
        <v>885</v>
      </c>
      <c r="I833" s="11">
        <f>_xlfn.RANK.EQ(VLOOKUP($A833,Rooke_Full_Seaosn[[Name]:[WHIP]], 8, FALSE),Rooke_Full_Seaosn[SV],0)</f>
        <v>225</v>
      </c>
      <c r="J833" s="11">
        <f>_xlfn.RANK.EQ(VLOOKUP($A833,Rooke_Full_Seaosn[[Name]:[WHIP]], 9, FALSE),Rooke_Full_Seaosn[IP],0)</f>
        <v>984</v>
      </c>
      <c r="K833" s="5">
        <f>_xlfn.RANK.EQ(VLOOKUP($A833,Rooke_Full_Seaosn[[Name]:[WHIP]], 10, FALSE),Rooke_Full_Seaosn[SO],0)</f>
        <v>326</v>
      </c>
      <c r="L833" s="5">
        <f>_xlfn.RANK.EQ(VLOOKUP($A833,Rooke_Full_Seaosn[[Name]:[WHIP]], 11, FALSE),Rooke_Full_Seaosn[K/9],0)</f>
        <v>37</v>
      </c>
      <c r="M833" s="5">
        <f>_xlfn.RANK.EQ(VLOOKUP($A833,Rooke_Full_Seaosn[[Name]:[WHIP]], 12, FALSE),Rooke_Full_Seaosn[BB/9],1)</f>
        <v>1457</v>
      </c>
      <c r="N833" s="11">
        <f>_xlfn.RANK.EQ(VLOOKUP($A833,Rooke_Full_Seaosn[[Name]:[WHIP]], 13, FALSE),Rooke_Full_Seaosn[HR/9],1)</f>
        <v>1431</v>
      </c>
      <c r="O833" s="5">
        <f>_xlfn.RANK.EQ(VLOOKUP($A833,Rooke_Full_Seaosn[[Name]:[WHIP]], 14, FALSE),Rooke_Full_Seaosn[AVG],1)</f>
        <v>1337</v>
      </c>
      <c r="P833" s="11">
        <f>_xlfn.RANK.EQ(VLOOKUP($A833,Rooke_Full_Seaosn[[Name]:[WHIP]], 15, FALSE),Rooke_Full_Seaosn[BABIP],1)</f>
        <v>1657</v>
      </c>
      <c r="Q833" s="5">
        <f>_xlfn.RANK.EQ(VLOOKUP($A833,Rooke_Full_Seaosn[[Name]:[WHIP]], 16, FALSE),Rooke_Full_Seaosn[ERA],1)</f>
        <v>1469</v>
      </c>
      <c r="R833" s="11">
        <f>_xlfn.RANK.EQ(VLOOKUP($A833,Rooke_Full_Seaosn[[Name]:[WHIP]], 17, FALSE),Rooke_Full_Seaosn[FIP],1)</f>
        <v>1062</v>
      </c>
      <c r="S833" s="5">
        <f>_xlfn.RANK.EQ(VLOOKUP($A833,Rooke_Full_Seaosn[[Name]:[WHIP]], 18,FALSE),Rooke_Full_Seaosn[WAR],0)</f>
        <v>858</v>
      </c>
      <c r="T833" s="5">
        <f>_xlfn.RANK.EQ(VLOOKUP($A833,Rooke_Full_Seaosn[[Name]:[WHIP]], 19, FALSE),Rooke_Full_Seaosn[WAR/162],0)</f>
        <v>790</v>
      </c>
      <c r="U833" s="5">
        <f>_xlfn.RANK.EQ(VLOOKUP($A833,Rooke_Full_Seaosn[[Name]:[WHIP]], 20, FALSE),Rooke_Full_Seaosn[WHIP],1)</f>
        <v>1552</v>
      </c>
      <c r="V8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687.58576739855846</v>
      </c>
    </row>
    <row r="834" spans="1:22" x14ac:dyDescent="0.45">
      <c r="A834" s="11" t="s">
        <v>954</v>
      </c>
      <c r="B834" s="11">
        <v>1970</v>
      </c>
      <c r="C834" s="11" t="str">
        <f>VLOOKUP(Table10[[#This Row],[Name]], Rooke_Full_Seaosn[[Name]:[Team]], 2, FALSE)</f>
        <v>LAD</v>
      </c>
      <c r="D834" s="11">
        <v>8</v>
      </c>
      <c r="E834" s="11">
        <v>8</v>
      </c>
      <c r="F834" s="12">
        <v>1</v>
      </c>
      <c r="G834" s="5">
        <f>_xlfn.RANK.EQ(VLOOKUP($A834,Rooke_Full_Seaosn[[Name]:[WHIP]], 6, FALSE),Rooke_Full_Seaosn[W],0)</f>
        <v>610</v>
      </c>
      <c r="H834" s="5">
        <f>_xlfn.RANK.EQ(VLOOKUP($A834,Rooke_Full_Seaosn[[Name]:[WHIP]], 7, FALSE),Rooke_Full_Seaosn[L],1)</f>
        <v>885</v>
      </c>
      <c r="I834" s="11">
        <f>_xlfn.RANK.EQ(VLOOKUP($A834,Rooke_Full_Seaosn[[Name]:[WHIP]], 8, FALSE),Rooke_Full_Seaosn[SV],0)</f>
        <v>225</v>
      </c>
      <c r="J834" s="11">
        <f>_xlfn.RANK.EQ(VLOOKUP($A834,Rooke_Full_Seaosn[[Name]:[WHIP]], 9, FALSE),Rooke_Full_Seaosn[IP],0)</f>
        <v>725</v>
      </c>
      <c r="K834" s="5">
        <f>_xlfn.RANK.EQ(VLOOKUP($A834,Rooke_Full_Seaosn[[Name]:[WHIP]], 10, FALSE),Rooke_Full_Seaosn[SO],0)</f>
        <v>1140</v>
      </c>
      <c r="L834" s="5">
        <f>_xlfn.RANK.EQ(VLOOKUP($A834,Rooke_Full_Seaosn[[Name]:[WHIP]], 11, FALSE),Rooke_Full_Seaosn[K/9],0)</f>
        <v>1410</v>
      </c>
      <c r="M834" s="5">
        <f>_xlfn.RANK.EQ(VLOOKUP($A834,Rooke_Full_Seaosn[[Name]:[WHIP]], 12, FALSE),Rooke_Full_Seaosn[BB/9],1)</f>
        <v>536</v>
      </c>
      <c r="N834" s="11">
        <f>_xlfn.RANK.EQ(VLOOKUP($A834,Rooke_Full_Seaosn[[Name]:[WHIP]], 13, FALSE),Rooke_Full_Seaosn[HR/9],1)</f>
        <v>611</v>
      </c>
      <c r="O834" s="5">
        <f>_xlfn.RANK.EQ(VLOOKUP($A834,Rooke_Full_Seaosn[[Name]:[WHIP]], 14, FALSE),Rooke_Full_Seaosn[AVG],1)</f>
        <v>526</v>
      </c>
      <c r="P834" s="11">
        <f>_xlfn.RANK.EQ(VLOOKUP($A834,Rooke_Full_Seaosn[[Name]:[WHIP]], 15, FALSE),Rooke_Full_Seaosn[BABIP],1)</f>
        <v>270</v>
      </c>
      <c r="Q834" s="5">
        <f>_xlfn.RANK.EQ(VLOOKUP($A834,Rooke_Full_Seaosn[[Name]:[WHIP]], 16, FALSE),Rooke_Full_Seaosn[ERA],1)</f>
        <v>264</v>
      </c>
      <c r="R834" s="11">
        <f>_xlfn.RANK.EQ(VLOOKUP($A834,Rooke_Full_Seaosn[[Name]:[WHIP]], 17, FALSE),Rooke_Full_Seaosn[FIP],1)</f>
        <v>526</v>
      </c>
      <c r="S834" s="5">
        <f>_xlfn.RANK.EQ(VLOOKUP($A834,Rooke_Full_Seaosn[[Name]:[WHIP]], 18,FALSE),Rooke_Full_Seaosn[WAR],0)</f>
        <v>878</v>
      </c>
      <c r="T834" s="5">
        <f>_xlfn.RANK.EQ(VLOOKUP($A834,Rooke_Full_Seaosn[[Name]:[WHIP]], 19, FALSE),Rooke_Full_Seaosn[WAR/162],0)</f>
        <v>954</v>
      </c>
      <c r="U834" s="5">
        <f>_xlfn.RANK.EQ(VLOOKUP($A834,Rooke_Full_Seaosn[[Name]:[WHIP]], 20, FALSE),Rooke_Full_Seaosn[WHIP],1)</f>
        <v>442</v>
      </c>
      <c r="V8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688.43298256266598</v>
      </c>
    </row>
    <row r="835" spans="1:22" x14ac:dyDescent="0.45">
      <c r="A835" s="11" t="s">
        <v>1260</v>
      </c>
      <c r="B835" s="11">
        <v>1932</v>
      </c>
      <c r="C835" s="11" t="str">
        <f>VLOOKUP(Table10[[#This Row],[Name]], Rooke_Full_Seaosn[[Name]:[Team]], 2, FALSE)</f>
        <v>PHA</v>
      </c>
      <c r="D835" s="11">
        <v>22</v>
      </c>
      <c r="E835" s="11">
        <v>22</v>
      </c>
      <c r="F835" s="12">
        <v>1</v>
      </c>
      <c r="G835" s="5">
        <f>_xlfn.RANK.EQ(VLOOKUP($A835,Rooke_Full_Seaosn[[Name]:[WHIP]], 6, FALSE),Rooke_Full_Seaosn[W],0)</f>
        <v>174</v>
      </c>
      <c r="H835" s="5">
        <f>_xlfn.RANK.EQ(VLOOKUP($A835,Rooke_Full_Seaosn[[Name]:[WHIP]], 7, FALSE),Rooke_Full_Seaosn[L],1)</f>
        <v>492</v>
      </c>
      <c r="I835" s="11">
        <f>_xlfn.RANK.EQ(VLOOKUP($A835,Rooke_Full_Seaosn[[Name]:[WHIP]], 8, FALSE),Rooke_Full_Seaosn[SV],0)</f>
        <v>225</v>
      </c>
      <c r="J835" s="11">
        <f>_xlfn.RANK.EQ(VLOOKUP($A835,Rooke_Full_Seaosn[[Name]:[WHIP]], 9, FALSE),Rooke_Full_Seaosn[IP],0)</f>
        <v>448</v>
      </c>
      <c r="K835" s="5">
        <f>_xlfn.RANK.EQ(VLOOKUP($A835,Rooke_Full_Seaosn[[Name]:[WHIP]], 10, FALSE),Rooke_Full_Seaosn[SO],0)</f>
        <v>1464</v>
      </c>
      <c r="L835" s="5">
        <f>_xlfn.RANK.EQ(VLOOKUP($A835,Rooke_Full_Seaosn[[Name]:[WHIP]], 11, FALSE),Rooke_Full_Seaosn[K/9],0)</f>
        <v>1677</v>
      </c>
      <c r="M835" s="5">
        <f>_xlfn.RANK.EQ(VLOOKUP($A835,Rooke_Full_Seaosn[[Name]:[WHIP]], 12, FALSE),Rooke_Full_Seaosn[BB/9],1)</f>
        <v>518</v>
      </c>
      <c r="N835" s="11">
        <f>_xlfn.RANK.EQ(VLOOKUP($A835,Rooke_Full_Seaosn[[Name]:[WHIP]], 13, FALSE),Rooke_Full_Seaosn[HR/9],1)</f>
        <v>562</v>
      </c>
      <c r="O835" s="5">
        <f>_xlfn.RANK.EQ(VLOOKUP($A835,Rooke_Full_Seaosn[[Name]:[WHIP]], 14, FALSE),Rooke_Full_Seaosn[AVG],1)</f>
        <v>911</v>
      </c>
      <c r="P835" s="11">
        <f>_xlfn.RANK.EQ(VLOOKUP($A835,Rooke_Full_Seaosn[[Name]:[WHIP]], 15, FALSE),Rooke_Full_Seaosn[BABIP],1)</f>
        <v>367</v>
      </c>
      <c r="Q835" s="5">
        <f>_xlfn.RANK.EQ(VLOOKUP($A835,Rooke_Full_Seaosn[[Name]:[WHIP]], 16, FALSE),Rooke_Full_Seaosn[ERA],1)</f>
        <v>660</v>
      </c>
      <c r="R835" s="11">
        <f>_xlfn.RANK.EQ(VLOOKUP($A835,Rooke_Full_Seaosn[[Name]:[WHIP]], 17, FALSE),Rooke_Full_Seaosn[FIP],1)</f>
        <v>1108</v>
      </c>
      <c r="S835" s="5">
        <f>_xlfn.RANK.EQ(VLOOKUP($A835,Rooke_Full_Seaosn[[Name]:[WHIP]], 18,FALSE),Rooke_Full_Seaosn[WAR],0)</f>
        <v>718</v>
      </c>
      <c r="T835" s="5">
        <f>_xlfn.RANK.EQ(VLOOKUP($A835,Rooke_Full_Seaosn[[Name]:[WHIP]], 19, FALSE),Rooke_Full_Seaosn[WAR/162],0)</f>
        <v>869</v>
      </c>
      <c r="U835" s="5">
        <f>_xlfn.RANK.EQ(VLOOKUP($A835,Rooke_Full_Seaosn[[Name]:[WHIP]], 20, FALSE),Rooke_Full_Seaosn[WHIP],1)</f>
        <v>590</v>
      </c>
      <c r="V8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688.96582421994765</v>
      </c>
    </row>
    <row r="836" spans="1:22" x14ac:dyDescent="0.45">
      <c r="A836" s="11" t="s">
        <v>1222</v>
      </c>
      <c r="B836" s="11">
        <v>2014</v>
      </c>
      <c r="C836" s="11" t="str">
        <f>VLOOKUP(Table10[[#This Row],[Name]], Rooke_Full_Seaosn[[Name]:[Team]], 2, FALSE)</f>
        <v>PHI</v>
      </c>
      <c r="D836" s="11">
        <v>10</v>
      </c>
      <c r="E836" s="11">
        <v>10</v>
      </c>
      <c r="F836" s="12">
        <v>1</v>
      </c>
      <c r="G836" s="5">
        <f>_xlfn.RANK.EQ(VLOOKUP($A836,Rooke_Full_Seaosn[[Name]:[WHIP]], 6, FALSE),Rooke_Full_Seaosn[W],0)</f>
        <v>735</v>
      </c>
      <c r="H836" s="5">
        <f>_xlfn.RANK.EQ(VLOOKUP($A836,Rooke_Full_Seaosn[[Name]:[WHIP]], 7, FALSE),Rooke_Full_Seaosn[L],1)</f>
        <v>1060</v>
      </c>
      <c r="I836" s="11">
        <f>_xlfn.RANK.EQ(VLOOKUP($A836,Rooke_Full_Seaosn[[Name]:[WHIP]], 8, FALSE),Rooke_Full_Seaosn[SV],0)</f>
        <v>225</v>
      </c>
      <c r="J836" s="11">
        <f>_xlfn.RANK.EQ(VLOOKUP($A836,Rooke_Full_Seaosn[[Name]:[WHIP]], 9, FALSE),Rooke_Full_Seaosn[IP],0)</f>
        <v>703</v>
      </c>
      <c r="K836" s="5">
        <f>_xlfn.RANK.EQ(VLOOKUP($A836,Rooke_Full_Seaosn[[Name]:[WHIP]], 10, FALSE),Rooke_Full_Seaosn[SO],0)</f>
        <v>637</v>
      </c>
      <c r="L836" s="5">
        <f>_xlfn.RANK.EQ(VLOOKUP($A836,Rooke_Full_Seaosn[[Name]:[WHIP]], 11, FALSE),Rooke_Full_Seaosn[K/9],0)</f>
        <v>837</v>
      </c>
      <c r="M836" s="5">
        <f>_xlfn.RANK.EQ(VLOOKUP($A836,Rooke_Full_Seaosn[[Name]:[WHIP]], 12, FALSE),Rooke_Full_Seaosn[BB/9],1)</f>
        <v>277</v>
      </c>
      <c r="N836" s="11">
        <f>_xlfn.RANK.EQ(VLOOKUP($A836,Rooke_Full_Seaosn[[Name]:[WHIP]], 13, FALSE),Rooke_Full_Seaosn[HR/9],1)</f>
        <v>921</v>
      </c>
      <c r="O836" s="5">
        <f>_xlfn.RANK.EQ(VLOOKUP($A836,Rooke_Full_Seaosn[[Name]:[WHIP]], 14, FALSE),Rooke_Full_Seaosn[AVG],1)</f>
        <v>874</v>
      </c>
      <c r="P836" s="11">
        <f>_xlfn.RANK.EQ(VLOOKUP($A836,Rooke_Full_Seaosn[[Name]:[WHIP]], 15, FALSE),Rooke_Full_Seaosn[BABIP],1)</f>
        <v>859</v>
      </c>
      <c r="Q836" s="5">
        <f>_xlfn.RANK.EQ(VLOOKUP($A836,Rooke_Full_Seaosn[[Name]:[WHIP]], 16, FALSE),Rooke_Full_Seaosn[ERA],1)</f>
        <v>605</v>
      </c>
      <c r="R836" s="11">
        <f>_xlfn.RANK.EQ(VLOOKUP($A836,Rooke_Full_Seaosn[[Name]:[WHIP]], 17, FALSE),Rooke_Full_Seaosn[FIP],1)</f>
        <v>866</v>
      </c>
      <c r="S836" s="5">
        <f>_xlfn.RANK.EQ(VLOOKUP($A836,Rooke_Full_Seaosn[[Name]:[WHIP]], 18,FALSE),Rooke_Full_Seaosn[WAR],0)</f>
        <v>849</v>
      </c>
      <c r="T836" s="5">
        <f>_xlfn.RANK.EQ(VLOOKUP($A836,Rooke_Full_Seaosn[[Name]:[WHIP]], 19, FALSE),Rooke_Full_Seaosn[WAR/162],0)</f>
        <v>919</v>
      </c>
      <c r="U836" s="5">
        <f>_xlfn.RANK.EQ(VLOOKUP($A836,Rooke_Full_Seaosn[[Name]:[WHIP]], 20, FALSE),Rooke_Full_Seaosn[WHIP],1)</f>
        <v>509</v>
      </c>
      <c r="V8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689.15127741426761</v>
      </c>
    </row>
    <row r="837" spans="1:22" x14ac:dyDescent="0.45">
      <c r="A837" s="11" t="s">
        <v>1262</v>
      </c>
      <c r="B837" s="11">
        <v>1987</v>
      </c>
      <c r="C837" s="11" t="str">
        <f>VLOOKUP(Table10[[#This Row],[Name]], Rooke_Full_Seaosn[[Name]:[Team]], 2, FALSE)</f>
        <v>LAD</v>
      </c>
      <c r="D837" s="11">
        <v>12</v>
      </c>
      <c r="E837" s="11">
        <v>12</v>
      </c>
      <c r="F837" s="12">
        <v>1</v>
      </c>
      <c r="G837" s="5">
        <f>_xlfn.RANK.EQ(VLOOKUP($A837,Rooke_Full_Seaosn[[Name]:[WHIP]], 6, FALSE),Rooke_Full_Seaosn[W],0)</f>
        <v>1054</v>
      </c>
      <c r="H837" s="5">
        <f>_xlfn.RANK.EQ(VLOOKUP($A837,Rooke_Full_Seaosn[[Name]:[WHIP]], 7, FALSE),Rooke_Full_Seaosn[L],1)</f>
        <v>147</v>
      </c>
      <c r="I837" s="11">
        <f>_xlfn.RANK.EQ(VLOOKUP($A837,Rooke_Full_Seaosn[[Name]:[WHIP]], 8, FALSE),Rooke_Full_Seaosn[SV],0)</f>
        <v>225</v>
      </c>
      <c r="J837" s="11">
        <f>_xlfn.RANK.EQ(VLOOKUP($A837,Rooke_Full_Seaosn[[Name]:[WHIP]], 9, FALSE),Rooke_Full_Seaosn[IP],0)</f>
        <v>1517</v>
      </c>
      <c r="K837" s="5">
        <f>_xlfn.RANK.EQ(VLOOKUP($A837,Rooke_Full_Seaosn[[Name]:[WHIP]], 10, FALSE),Rooke_Full_Seaosn[SO],0)</f>
        <v>1116</v>
      </c>
      <c r="L837" s="5">
        <f>_xlfn.RANK.EQ(VLOOKUP($A837,Rooke_Full_Seaosn[[Name]:[WHIP]], 11, FALSE),Rooke_Full_Seaosn[K/9],0)</f>
        <v>270</v>
      </c>
      <c r="M837" s="5">
        <f>_xlfn.RANK.EQ(VLOOKUP($A837,Rooke_Full_Seaosn[[Name]:[WHIP]], 12, FALSE),Rooke_Full_Seaosn[BB/9],1)</f>
        <v>1481</v>
      </c>
      <c r="N837" s="11">
        <f>_xlfn.RANK.EQ(VLOOKUP($A837,Rooke_Full_Seaosn[[Name]:[WHIP]], 13, FALSE),Rooke_Full_Seaosn[HR/9],1)</f>
        <v>798</v>
      </c>
      <c r="O837" s="5">
        <f>_xlfn.RANK.EQ(VLOOKUP($A837,Rooke_Full_Seaosn[[Name]:[WHIP]], 14, FALSE),Rooke_Full_Seaosn[AVG],1)</f>
        <v>548</v>
      </c>
      <c r="P837" s="11">
        <f>_xlfn.RANK.EQ(VLOOKUP($A837,Rooke_Full_Seaosn[[Name]:[WHIP]], 15, FALSE),Rooke_Full_Seaosn[BABIP],1)</f>
        <v>1047</v>
      </c>
      <c r="Q837" s="5">
        <f>_xlfn.RANK.EQ(VLOOKUP($A837,Rooke_Full_Seaosn[[Name]:[WHIP]], 16, FALSE),Rooke_Full_Seaosn[ERA],1)</f>
        <v>662</v>
      </c>
      <c r="R837" s="11">
        <f>_xlfn.RANK.EQ(VLOOKUP($A837,Rooke_Full_Seaosn[[Name]:[WHIP]], 17, FALSE),Rooke_Full_Seaosn[FIP],1)</f>
        <v>637</v>
      </c>
      <c r="S837" s="5">
        <f>_xlfn.RANK.EQ(VLOOKUP($A837,Rooke_Full_Seaosn[[Name]:[WHIP]], 18,FALSE),Rooke_Full_Seaosn[WAR],0)</f>
        <v>1146</v>
      </c>
      <c r="T837" s="5">
        <f>_xlfn.RANK.EQ(VLOOKUP($A837,Rooke_Full_Seaosn[[Name]:[WHIP]], 19, FALSE),Rooke_Full_Seaosn[WAR/162],0)</f>
        <v>761</v>
      </c>
      <c r="U837" s="5">
        <f>_xlfn.RANK.EQ(VLOOKUP($A837,Rooke_Full_Seaosn[[Name]:[WHIP]], 20, FALSE),Rooke_Full_Seaosn[WHIP],1)</f>
        <v>1128</v>
      </c>
      <c r="V8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690.59875088583487</v>
      </c>
    </row>
    <row r="838" spans="1:22" x14ac:dyDescent="0.45">
      <c r="A838" s="11" t="s">
        <v>1616</v>
      </c>
      <c r="B838" s="11">
        <v>1977</v>
      </c>
      <c r="C838" s="11" t="str">
        <f>VLOOKUP(Table10[[#This Row],[Name]], Rooke_Full_Seaosn[[Name]:[Team]], 2, FALSE)</f>
        <v>MIN</v>
      </c>
      <c r="D838" s="11">
        <v>12</v>
      </c>
      <c r="E838" s="11">
        <v>12</v>
      </c>
      <c r="F838" s="12">
        <v>1</v>
      </c>
      <c r="G838" s="5">
        <f>_xlfn.RANK.EQ(VLOOKUP($A838,Rooke_Full_Seaosn[[Name]:[WHIP]], 6, FALSE),Rooke_Full_Seaosn[W],0)</f>
        <v>244</v>
      </c>
      <c r="H838" s="5">
        <f>_xlfn.RANK.EQ(VLOOKUP($A838,Rooke_Full_Seaosn[[Name]:[WHIP]], 7, FALSE),Rooke_Full_Seaosn[L],1)</f>
        <v>1644</v>
      </c>
      <c r="I838" s="11">
        <f>_xlfn.RANK.EQ(VLOOKUP($A838,Rooke_Full_Seaosn[[Name]:[WHIP]], 8, FALSE),Rooke_Full_Seaosn[SV],0)</f>
        <v>225</v>
      </c>
      <c r="J838" s="11">
        <f>_xlfn.RANK.EQ(VLOOKUP($A838,Rooke_Full_Seaosn[[Name]:[WHIP]], 9, FALSE),Rooke_Full_Seaosn[IP],0)</f>
        <v>90</v>
      </c>
      <c r="K838" s="5">
        <f>_xlfn.RANK.EQ(VLOOKUP($A838,Rooke_Full_Seaosn[[Name]:[WHIP]], 10, FALSE),Rooke_Full_Seaosn[SO],0)</f>
        <v>378</v>
      </c>
      <c r="L838" s="5">
        <f>_xlfn.RANK.EQ(VLOOKUP($A838,Rooke_Full_Seaosn[[Name]:[WHIP]], 11, FALSE),Rooke_Full_Seaosn[K/9],0)</f>
        <v>1303</v>
      </c>
      <c r="M838" s="5">
        <f>_xlfn.RANK.EQ(VLOOKUP($A838,Rooke_Full_Seaosn[[Name]:[WHIP]], 12, FALSE),Rooke_Full_Seaosn[BB/9],1)</f>
        <v>410</v>
      </c>
      <c r="N838" s="11">
        <f>_xlfn.RANK.EQ(VLOOKUP($A838,Rooke_Full_Seaosn[[Name]:[WHIP]], 13, FALSE),Rooke_Full_Seaosn[HR/9],1)</f>
        <v>1080</v>
      </c>
      <c r="O838" s="5">
        <f>_xlfn.RANK.EQ(VLOOKUP($A838,Rooke_Full_Seaosn[[Name]:[WHIP]], 14, FALSE),Rooke_Full_Seaosn[AVG],1)</f>
        <v>1235</v>
      </c>
      <c r="P838" s="11">
        <f>_xlfn.RANK.EQ(VLOOKUP($A838,Rooke_Full_Seaosn[[Name]:[WHIP]], 15, FALSE),Rooke_Full_Seaosn[BABIP],1)</f>
        <v>898</v>
      </c>
      <c r="Q838" s="5">
        <f>_xlfn.RANK.EQ(VLOOKUP($A838,Rooke_Full_Seaosn[[Name]:[WHIP]], 16, FALSE),Rooke_Full_Seaosn[ERA],1)</f>
        <v>1105</v>
      </c>
      <c r="R838" s="11">
        <f>_xlfn.RANK.EQ(VLOOKUP($A838,Rooke_Full_Seaosn[[Name]:[WHIP]], 17, FALSE),Rooke_Full_Seaosn[FIP],1)</f>
        <v>894</v>
      </c>
      <c r="S838" s="5">
        <f>_xlfn.RANK.EQ(VLOOKUP($A838,Rooke_Full_Seaosn[[Name]:[WHIP]], 18,FALSE),Rooke_Full_Seaosn[WAR],0)</f>
        <v>340</v>
      </c>
      <c r="T838" s="5">
        <f>_xlfn.RANK.EQ(VLOOKUP($A838,Rooke_Full_Seaosn[[Name]:[WHIP]], 19, FALSE),Rooke_Full_Seaosn[WAR/162],0)</f>
        <v>825</v>
      </c>
      <c r="U838" s="5">
        <f>_xlfn.RANK.EQ(VLOOKUP($A838,Rooke_Full_Seaosn[[Name]:[WHIP]], 20, FALSE),Rooke_Full_Seaosn[WHIP],1)</f>
        <v>819</v>
      </c>
      <c r="V8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692.58929002674654</v>
      </c>
    </row>
    <row r="839" spans="1:22" x14ac:dyDescent="0.45">
      <c r="A839" s="11" t="s">
        <v>1246</v>
      </c>
      <c r="B839" s="11">
        <v>1971</v>
      </c>
      <c r="C839" s="11" t="str">
        <f>VLOOKUP(Table10[[#This Row],[Name]], Rooke_Full_Seaosn[[Name]:[Team]], 2, FALSE)</f>
        <v>LAD</v>
      </c>
      <c r="D839" s="11">
        <v>14</v>
      </c>
      <c r="E839" s="11">
        <v>14</v>
      </c>
      <c r="F839" s="12">
        <v>1</v>
      </c>
      <c r="G839" s="5">
        <f>_xlfn.RANK.EQ(VLOOKUP($A839,Rooke_Full_Seaosn[[Name]:[WHIP]], 6, FALSE),Rooke_Full_Seaosn[W],0)</f>
        <v>735</v>
      </c>
      <c r="H839" s="5">
        <f>_xlfn.RANK.EQ(VLOOKUP($A839,Rooke_Full_Seaosn[[Name]:[WHIP]], 7, FALSE),Rooke_Full_Seaosn[L],1)</f>
        <v>695</v>
      </c>
      <c r="I839" s="11">
        <f>_xlfn.RANK.EQ(VLOOKUP($A839,Rooke_Full_Seaosn[[Name]:[WHIP]], 8, FALSE),Rooke_Full_Seaosn[SV],0)</f>
        <v>225</v>
      </c>
      <c r="J839" s="11">
        <f>_xlfn.RANK.EQ(VLOOKUP($A839,Rooke_Full_Seaosn[[Name]:[WHIP]], 9, FALSE),Rooke_Full_Seaosn[IP],0)</f>
        <v>944</v>
      </c>
      <c r="K839" s="5">
        <f>_xlfn.RANK.EQ(VLOOKUP($A839,Rooke_Full_Seaosn[[Name]:[WHIP]], 10, FALSE),Rooke_Full_Seaosn[SO],0)</f>
        <v>1484</v>
      </c>
      <c r="L839" s="5">
        <f>_xlfn.RANK.EQ(VLOOKUP($A839,Rooke_Full_Seaosn[[Name]:[WHIP]], 11, FALSE),Rooke_Full_Seaosn[K/9],0)</f>
        <v>1541</v>
      </c>
      <c r="M839" s="5">
        <f>_xlfn.RANK.EQ(VLOOKUP($A839,Rooke_Full_Seaosn[[Name]:[WHIP]], 12, FALSE),Rooke_Full_Seaosn[BB/9],1)</f>
        <v>54</v>
      </c>
      <c r="N839" s="11">
        <f>_xlfn.RANK.EQ(VLOOKUP($A839,Rooke_Full_Seaosn[[Name]:[WHIP]], 13, FALSE),Rooke_Full_Seaosn[HR/9],1)</f>
        <v>480</v>
      </c>
      <c r="O839" s="5">
        <f>_xlfn.RANK.EQ(VLOOKUP($A839,Rooke_Full_Seaosn[[Name]:[WHIP]], 14, FALSE),Rooke_Full_Seaosn[AVG],1)</f>
        <v>1306</v>
      </c>
      <c r="P839" s="11">
        <f>_xlfn.RANK.EQ(VLOOKUP($A839,Rooke_Full_Seaosn[[Name]:[WHIP]], 15, FALSE),Rooke_Full_Seaosn[BABIP],1)</f>
        <v>1006</v>
      </c>
      <c r="Q839" s="5">
        <f>_xlfn.RANK.EQ(VLOOKUP($A839,Rooke_Full_Seaosn[[Name]:[WHIP]], 16, FALSE),Rooke_Full_Seaosn[ERA],1)</f>
        <v>642</v>
      </c>
      <c r="R839" s="11">
        <f>_xlfn.RANK.EQ(VLOOKUP($A839,Rooke_Full_Seaosn[[Name]:[WHIP]], 17, FALSE),Rooke_Full_Seaosn[FIP],1)</f>
        <v>158</v>
      </c>
      <c r="S839" s="5">
        <f>_xlfn.RANK.EQ(VLOOKUP($A839,Rooke_Full_Seaosn[[Name]:[WHIP]], 18,FALSE),Rooke_Full_Seaosn[WAR],0)</f>
        <v>906</v>
      </c>
      <c r="T839" s="5">
        <f>_xlfn.RANK.EQ(VLOOKUP($A839,Rooke_Full_Seaosn[[Name]:[WHIP]], 19, FALSE),Rooke_Full_Seaosn[WAR/162],0)</f>
        <v>841</v>
      </c>
      <c r="U839" s="5">
        <f>_xlfn.RANK.EQ(VLOOKUP($A839,Rooke_Full_Seaosn[[Name]:[WHIP]], 20, FALSE),Rooke_Full_Seaosn[WHIP],1)</f>
        <v>633</v>
      </c>
      <c r="V8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692.90046879845158</v>
      </c>
    </row>
    <row r="840" spans="1:22" x14ac:dyDescent="0.45">
      <c r="A840" s="11" t="s">
        <v>1571</v>
      </c>
      <c r="B840" s="11">
        <v>2015</v>
      </c>
      <c r="C840" s="11" t="str">
        <f>VLOOKUP(Table10[[#This Row],[Name]], Rooke_Full_Seaosn[[Name]:[Team]], 2, FALSE)</f>
        <v>PHI</v>
      </c>
      <c r="D840" s="11">
        <v>19</v>
      </c>
      <c r="E840" s="11">
        <v>19</v>
      </c>
      <c r="F840" s="12">
        <v>1</v>
      </c>
      <c r="G840" s="5">
        <f>_xlfn.RANK.EQ(VLOOKUP($A840,Rooke_Full_Seaosn[[Name]:[WHIP]], 6, FALSE),Rooke_Full_Seaosn[W],0)</f>
        <v>889</v>
      </c>
      <c r="H840" s="5">
        <f>_xlfn.RANK.EQ(VLOOKUP($A840,Rooke_Full_Seaosn[[Name]:[WHIP]], 7, FALSE),Rooke_Full_Seaosn[L],1)</f>
        <v>885</v>
      </c>
      <c r="I840" s="11">
        <f>_xlfn.RANK.EQ(VLOOKUP($A840,Rooke_Full_Seaosn[[Name]:[WHIP]], 8, FALSE),Rooke_Full_Seaosn[SV],0)</f>
        <v>225</v>
      </c>
      <c r="J840" s="11">
        <f>_xlfn.RANK.EQ(VLOOKUP($A840,Rooke_Full_Seaosn[[Name]:[WHIP]], 9, FALSE),Rooke_Full_Seaosn[IP],0)</f>
        <v>1051</v>
      </c>
      <c r="K840" s="5">
        <f>_xlfn.RANK.EQ(VLOOKUP($A840,Rooke_Full_Seaosn[[Name]:[WHIP]], 10, FALSE),Rooke_Full_Seaosn[SO],0)</f>
        <v>1045</v>
      </c>
      <c r="L840" s="5">
        <f>_xlfn.RANK.EQ(VLOOKUP($A840,Rooke_Full_Seaosn[[Name]:[WHIP]], 11, FALSE),Rooke_Full_Seaosn[K/9],0)</f>
        <v>900</v>
      </c>
      <c r="M840" s="5">
        <f>_xlfn.RANK.EQ(VLOOKUP($A840,Rooke_Full_Seaosn[[Name]:[WHIP]], 12, FALSE),Rooke_Full_Seaosn[BB/9],1)</f>
        <v>58</v>
      </c>
      <c r="N840" s="11">
        <f>_xlfn.RANK.EQ(VLOOKUP($A840,Rooke_Full_Seaosn[[Name]:[WHIP]], 13, FALSE),Rooke_Full_Seaosn[HR/9],1)</f>
        <v>1486</v>
      </c>
      <c r="O840" s="5">
        <f>_xlfn.RANK.EQ(VLOOKUP($A840,Rooke_Full_Seaosn[[Name]:[WHIP]], 14, FALSE),Rooke_Full_Seaosn[AVG],1)</f>
        <v>1043</v>
      </c>
      <c r="P840" s="11">
        <f>_xlfn.RANK.EQ(VLOOKUP($A840,Rooke_Full_Seaosn[[Name]:[WHIP]], 15, FALSE),Rooke_Full_Seaosn[BABIP],1)</f>
        <v>680</v>
      </c>
      <c r="Q840" s="5">
        <f>_xlfn.RANK.EQ(VLOOKUP($A840,Rooke_Full_Seaosn[[Name]:[WHIP]], 16, FALSE),Rooke_Full_Seaosn[ERA],1)</f>
        <v>1043</v>
      </c>
      <c r="R840" s="11">
        <f>_xlfn.RANK.EQ(VLOOKUP($A840,Rooke_Full_Seaosn[[Name]:[WHIP]], 17, FALSE),Rooke_Full_Seaosn[FIP],1)</f>
        <v>1302</v>
      </c>
      <c r="S840" s="5">
        <f>_xlfn.RANK.EQ(VLOOKUP($A840,Rooke_Full_Seaosn[[Name]:[WHIP]], 18,FALSE),Rooke_Full_Seaosn[WAR],0)</f>
        <v>1237</v>
      </c>
      <c r="T840" s="5">
        <f>_xlfn.RANK.EQ(VLOOKUP($A840,Rooke_Full_Seaosn[[Name]:[WHIP]], 19, FALSE),Rooke_Full_Seaosn[WAR/162],0)</f>
        <v>1198</v>
      </c>
      <c r="U840" s="5">
        <f>_xlfn.RANK.EQ(VLOOKUP($A840,Rooke_Full_Seaosn[[Name]:[WHIP]], 20, FALSE),Rooke_Full_Seaosn[WHIP],1)</f>
        <v>371</v>
      </c>
      <c r="V8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693.33015109287828</v>
      </c>
    </row>
    <row r="841" spans="1:22" x14ac:dyDescent="0.45">
      <c r="A841" s="11" t="s">
        <v>1356</v>
      </c>
      <c r="B841" s="11">
        <v>1992</v>
      </c>
      <c r="C841" s="11" t="str">
        <f>VLOOKUP(Table10[[#This Row],[Name]], Rooke_Full_Seaosn[[Name]:[Team]], 2, FALSE)</f>
        <v>HOU</v>
      </c>
      <c r="D841" s="11">
        <v>23</v>
      </c>
      <c r="E841" s="11">
        <v>23</v>
      </c>
      <c r="F841" s="12">
        <v>1</v>
      </c>
      <c r="G841" s="5">
        <f>_xlfn.RANK.EQ(VLOOKUP($A841,Rooke_Full_Seaosn[[Name]:[WHIP]], 6, FALSE),Rooke_Full_Seaosn[W],0)</f>
        <v>735</v>
      </c>
      <c r="H841" s="5">
        <f>_xlfn.RANK.EQ(VLOOKUP($A841,Rooke_Full_Seaosn[[Name]:[WHIP]], 7, FALSE),Rooke_Full_Seaosn[L],1)</f>
        <v>1209</v>
      </c>
      <c r="I841" s="11">
        <f>_xlfn.RANK.EQ(VLOOKUP($A841,Rooke_Full_Seaosn[[Name]:[WHIP]], 8, FALSE),Rooke_Full_Seaosn[SV],0)</f>
        <v>225</v>
      </c>
      <c r="J841" s="11">
        <f>_xlfn.RANK.EQ(VLOOKUP($A841,Rooke_Full_Seaosn[[Name]:[WHIP]], 9, FALSE),Rooke_Full_Seaosn[IP],0)</f>
        <v>355</v>
      </c>
      <c r="K841" s="5">
        <f>_xlfn.RANK.EQ(VLOOKUP($A841,Rooke_Full_Seaosn[[Name]:[WHIP]], 10, FALSE),Rooke_Full_Seaosn[SO],0)</f>
        <v>364</v>
      </c>
      <c r="L841" s="5">
        <f>_xlfn.RANK.EQ(VLOOKUP($A841,Rooke_Full_Seaosn[[Name]:[WHIP]], 11, FALSE),Rooke_Full_Seaosn[K/9],0)</f>
        <v>904</v>
      </c>
      <c r="M841" s="5">
        <f>_xlfn.RANK.EQ(VLOOKUP($A841,Rooke_Full_Seaosn[[Name]:[WHIP]], 12, FALSE),Rooke_Full_Seaosn[BB/9],1)</f>
        <v>188</v>
      </c>
      <c r="N841" s="11">
        <f>_xlfn.RANK.EQ(VLOOKUP($A841,Rooke_Full_Seaosn[[Name]:[WHIP]], 13, FALSE),Rooke_Full_Seaosn[HR/9],1)</f>
        <v>847</v>
      </c>
      <c r="O841" s="5">
        <f>_xlfn.RANK.EQ(VLOOKUP($A841,Rooke_Full_Seaosn[[Name]:[WHIP]], 14, FALSE),Rooke_Full_Seaosn[AVG],1)</f>
        <v>1261</v>
      </c>
      <c r="P841" s="11">
        <f>_xlfn.RANK.EQ(VLOOKUP($A841,Rooke_Full_Seaosn[[Name]:[WHIP]], 15, FALSE),Rooke_Full_Seaosn[BABIP],1)</f>
        <v>1256</v>
      </c>
      <c r="Q841" s="5">
        <f>_xlfn.RANK.EQ(VLOOKUP($A841,Rooke_Full_Seaosn[[Name]:[WHIP]], 16, FALSE),Rooke_Full_Seaosn[ERA],1)</f>
        <v>778</v>
      </c>
      <c r="R841" s="11">
        <f>_xlfn.RANK.EQ(VLOOKUP($A841,Rooke_Full_Seaosn[[Name]:[WHIP]], 17, FALSE),Rooke_Full_Seaosn[FIP],1)</f>
        <v>356</v>
      </c>
      <c r="S841" s="5">
        <f>_xlfn.RANK.EQ(VLOOKUP($A841,Rooke_Full_Seaosn[[Name]:[WHIP]], 18,FALSE),Rooke_Full_Seaosn[WAR],0)</f>
        <v>652</v>
      </c>
      <c r="T841" s="5">
        <f>_xlfn.RANK.EQ(VLOOKUP($A841,Rooke_Full_Seaosn[[Name]:[WHIP]], 19, FALSE),Rooke_Full_Seaosn[WAR/162],0)</f>
        <v>956</v>
      </c>
      <c r="U841" s="5">
        <f>_xlfn.RANK.EQ(VLOOKUP($A841,Rooke_Full_Seaosn[[Name]:[WHIP]], 20, FALSE),Rooke_Full_Seaosn[WHIP],1)</f>
        <v>764</v>
      </c>
      <c r="V8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693.36750335464569</v>
      </c>
    </row>
    <row r="842" spans="1:22" x14ac:dyDescent="0.45">
      <c r="A842" s="11" t="s">
        <v>1004</v>
      </c>
      <c r="B842" s="11">
        <v>1935</v>
      </c>
      <c r="C842" s="11" t="str">
        <f>VLOOKUP(Table10[[#This Row],[Name]], Rooke_Full_Seaosn[[Name]:[Team]], 2, FALSE)</f>
        <v>CHC</v>
      </c>
      <c r="D842" s="11">
        <v>12</v>
      </c>
      <c r="E842" s="11">
        <v>12</v>
      </c>
      <c r="F842" s="12">
        <v>1</v>
      </c>
      <c r="G842" s="5">
        <f>_xlfn.RANK.EQ(VLOOKUP($A842,Rooke_Full_Seaosn[[Name]:[WHIP]], 6, FALSE),Rooke_Full_Seaosn[W],0)</f>
        <v>123</v>
      </c>
      <c r="H842" s="5">
        <f>_xlfn.RANK.EQ(VLOOKUP($A842,Rooke_Full_Seaosn[[Name]:[WHIP]], 7, FALSE),Rooke_Full_Seaosn[L],1)</f>
        <v>492</v>
      </c>
      <c r="I842" s="11">
        <f>_xlfn.RANK.EQ(VLOOKUP($A842,Rooke_Full_Seaosn[[Name]:[WHIP]], 8, FALSE),Rooke_Full_Seaosn[SV],0)</f>
        <v>94</v>
      </c>
      <c r="J842" s="11">
        <f>_xlfn.RANK.EQ(VLOOKUP($A842,Rooke_Full_Seaosn[[Name]:[WHIP]], 9, FALSE),Rooke_Full_Seaosn[IP],0)</f>
        <v>501</v>
      </c>
      <c r="K842" s="5">
        <f>_xlfn.RANK.EQ(VLOOKUP($A842,Rooke_Full_Seaosn[[Name]:[WHIP]], 10, FALSE),Rooke_Full_Seaosn[SO],0)</f>
        <v>966</v>
      </c>
      <c r="L842" s="5">
        <f>_xlfn.RANK.EQ(VLOOKUP($A842,Rooke_Full_Seaosn[[Name]:[WHIP]], 11, FALSE),Rooke_Full_Seaosn[K/9],0)</f>
        <v>1454</v>
      </c>
      <c r="M842" s="5">
        <f>_xlfn.RANK.EQ(VLOOKUP($A842,Rooke_Full_Seaosn[[Name]:[WHIP]], 12, FALSE),Rooke_Full_Seaosn[BB/9],1)</f>
        <v>1325</v>
      </c>
      <c r="N842" s="11">
        <f>_xlfn.RANK.EQ(VLOOKUP($A842,Rooke_Full_Seaosn[[Name]:[WHIP]], 13, FALSE),Rooke_Full_Seaosn[HR/9],1)</f>
        <v>209</v>
      </c>
      <c r="O842" s="5">
        <f>_xlfn.RANK.EQ(VLOOKUP($A842,Rooke_Full_Seaosn[[Name]:[WHIP]], 14, FALSE),Rooke_Full_Seaosn[AVG],1)</f>
        <v>569</v>
      </c>
      <c r="P842" s="11">
        <f>_xlfn.RANK.EQ(VLOOKUP($A842,Rooke_Full_Seaosn[[Name]:[WHIP]], 15, FALSE),Rooke_Full_Seaosn[BABIP],1)</f>
        <v>428</v>
      </c>
      <c r="Q842" s="5">
        <f>_xlfn.RANK.EQ(VLOOKUP($A842,Rooke_Full_Seaosn[[Name]:[WHIP]], 16, FALSE),Rooke_Full_Seaosn[ERA],1)</f>
        <v>334</v>
      </c>
      <c r="R842" s="11">
        <f>_xlfn.RANK.EQ(VLOOKUP($A842,Rooke_Full_Seaosn[[Name]:[WHIP]], 17, FALSE),Rooke_Full_Seaosn[FIP],1)</f>
        <v>1052</v>
      </c>
      <c r="S842" s="5">
        <f>_xlfn.RANK.EQ(VLOOKUP($A842,Rooke_Full_Seaosn[[Name]:[WHIP]], 18,FALSE),Rooke_Full_Seaosn[WAR],0)</f>
        <v>992</v>
      </c>
      <c r="T842" s="5">
        <f>_xlfn.RANK.EQ(VLOOKUP($A842,Rooke_Full_Seaosn[[Name]:[WHIP]], 19, FALSE),Rooke_Full_Seaosn[WAR/162],0)</f>
        <v>1286</v>
      </c>
      <c r="U842" s="5">
        <f>_xlfn.RANK.EQ(VLOOKUP($A842,Rooke_Full_Seaosn[[Name]:[WHIP]], 20, FALSE),Rooke_Full_Seaosn[WHIP],1)</f>
        <v>951</v>
      </c>
      <c r="V8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694.13181694515288</v>
      </c>
    </row>
    <row r="843" spans="1:22" x14ac:dyDescent="0.45">
      <c r="A843" s="11" t="s">
        <v>1288</v>
      </c>
      <c r="B843" s="11">
        <v>1925</v>
      </c>
      <c r="C843" s="11" t="str">
        <f>VLOOKUP(Table10[[#This Row],[Name]], Rooke_Full_Seaosn[[Name]:[Team]], 2, FALSE)</f>
        <v>NYG</v>
      </c>
      <c r="D843" s="11">
        <v>29</v>
      </c>
      <c r="E843" s="11">
        <v>29</v>
      </c>
      <c r="F843" s="12">
        <v>1</v>
      </c>
      <c r="G843" s="5">
        <f>_xlfn.RANK.EQ(VLOOKUP($A843,Rooke_Full_Seaosn[[Name]:[WHIP]], 6, FALSE),Rooke_Full_Seaosn[W],0)</f>
        <v>174</v>
      </c>
      <c r="H843" s="5">
        <f>_xlfn.RANK.EQ(VLOOKUP($A843,Rooke_Full_Seaosn[[Name]:[WHIP]], 7, FALSE),Rooke_Full_Seaosn[L],1)</f>
        <v>1060</v>
      </c>
      <c r="I843" s="11">
        <f>_xlfn.RANK.EQ(VLOOKUP($A843,Rooke_Full_Seaosn[[Name]:[WHIP]], 8, FALSE),Rooke_Full_Seaosn[SV],0)</f>
        <v>225</v>
      </c>
      <c r="J843" s="11">
        <f>_xlfn.RANK.EQ(VLOOKUP($A843,Rooke_Full_Seaosn[[Name]:[WHIP]], 9, FALSE),Rooke_Full_Seaosn[IP],0)</f>
        <v>320</v>
      </c>
      <c r="K843" s="5">
        <f>_xlfn.RANK.EQ(VLOOKUP($A843,Rooke_Full_Seaosn[[Name]:[WHIP]], 10, FALSE),Rooke_Full_Seaosn[SO],0)</f>
        <v>725</v>
      </c>
      <c r="L843" s="5">
        <f>_xlfn.RANK.EQ(VLOOKUP($A843,Rooke_Full_Seaosn[[Name]:[WHIP]], 11, FALSE),Rooke_Full_Seaosn[K/9],0)</f>
        <v>1420</v>
      </c>
      <c r="M843" s="5">
        <f>_xlfn.RANK.EQ(VLOOKUP($A843,Rooke_Full_Seaosn[[Name]:[WHIP]], 12, FALSE),Rooke_Full_Seaosn[BB/9],1)</f>
        <v>844</v>
      </c>
      <c r="N843" s="11">
        <f>_xlfn.RANK.EQ(VLOOKUP($A843,Rooke_Full_Seaosn[[Name]:[WHIP]], 13, FALSE),Rooke_Full_Seaosn[HR/9],1)</f>
        <v>66</v>
      </c>
      <c r="O843" s="5">
        <f>_xlfn.RANK.EQ(VLOOKUP($A843,Rooke_Full_Seaosn[[Name]:[WHIP]], 14, FALSE),Rooke_Full_Seaosn[AVG],1)</f>
        <v>1317</v>
      </c>
      <c r="P843" s="11">
        <f>_xlfn.RANK.EQ(VLOOKUP($A843,Rooke_Full_Seaosn[[Name]:[WHIP]], 15, FALSE),Rooke_Full_Seaosn[BABIP],1)</f>
        <v>1270</v>
      </c>
      <c r="Q843" s="5">
        <f>_xlfn.RANK.EQ(VLOOKUP($A843,Rooke_Full_Seaosn[[Name]:[WHIP]], 16, FALSE),Rooke_Full_Seaosn[ERA],1)</f>
        <v>691</v>
      </c>
      <c r="R843" s="11">
        <f>_xlfn.RANK.EQ(VLOOKUP($A843,Rooke_Full_Seaosn[[Name]:[WHIP]], 17, FALSE),Rooke_Full_Seaosn[FIP],1)</f>
        <v>669</v>
      </c>
      <c r="S843" s="5">
        <f>_xlfn.RANK.EQ(VLOOKUP($A843,Rooke_Full_Seaosn[[Name]:[WHIP]], 18,FALSE),Rooke_Full_Seaosn[WAR],0)</f>
        <v>286</v>
      </c>
      <c r="T843" s="5">
        <f>_xlfn.RANK.EQ(VLOOKUP($A843,Rooke_Full_Seaosn[[Name]:[WHIP]], 19, FALSE),Rooke_Full_Seaosn[WAR/162],0)</f>
        <v>512</v>
      </c>
      <c r="U843" s="5">
        <f>_xlfn.RANK.EQ(VLOOKUP($A843,Rooke_Full_Seaosn[[Name]:[WHIP]], 20, FALSE),Rooke_Full_Seaosn[WHIP],1)</f>
        <v>1219</v>
      </c>
      <c r="V8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694.30891762049396</v>
      </c>
    </row>
    <row r="844" spans="1:22" x14ac:dyDescent="0.45">
      <c r="A844" s="11" t="s">
        <v>1399</v>
      </c>
      <c r="B844" s="11">
        <v>1930</v>
      </c>
      <c r="C844" s="11" t="str">
        <f>VLOOKUP(Table10[[#This Row],[Name]], Rooke_Full_Seaosn[[Name]:[Team]], 2, FALSE)</f>
        <v>BRO</v>
      </c>
      <c r="D844" s="11">
        <v>8</v>
      </c>
      <c r="E844" s="11">
        <v>6</v>
      </c>
      <c r="F844" s="12">
        <v>0.75</v>
      </c>
      <c r="G844" s="5">
        <f>_xlfn.RANK.EQ(VLOOKUP($A844,Rooke_Full_Seaosn[[Name]:[WHIP]], 6, FALSE),Rooke_Full_Seaosn[W],0)</f>
        <v>86</v>
      </c>
      <c r="H844" s="5">
        <f>_xlfn.RANK.EQ(VLOOKUP($A844,Rooke_Full_Seaosn[[Name]:[WHIP]], 7, FALSE),Rooke_Full_Seaosn[L],1)</f>
        <v>885</v>
      </c>
      <c r="I844" s="11">
        <f>_xlfn.RANK.EQ(VLOOKUP($A844,Rooke_Full_Seaosn[[Name]:[WHIP]], 8, FALSE),Rooke_Full_Seaosn[SV],0)</f>
        <v>225</v>
      </c>
      <c r="J844" s="11">
        <f>_xlfn.RANK.EQ(VLOOKUP($A844,Rooke_Full_Seaosn[[Name]:[WHIP]], 9, FALSE),Rooke_Full_Seaosn[IP],0)</f>
        <v>267</v>
      </c>
      <c r="K844" s="5">
        <f>_xlfn.RANK.EQ(VLOOKUP($A844,Rooke_Full_Seaosn[[Name]:[WHIP]], 10, FALSE),Rooke_Full_Seaosn[SO],0)</f>
        <v>765</v>
      </c>
      <c r="L844" s="5">
        <f>_xlfn.RANK.EQ(VLOOKUP($A844,Rooke_Full_Seaosn[[Name]:[WHIP]], 11, FALSE),Rooke_Full_Seaosn[K/9],0)</f>
        <v>1491</v>
      </c>
      <c r="M844" s="5">
        <f>_xlfn.RANK.EQ(VLOOKUP($A844,Rooke_Full_Seaosn[[Name]:[WHIP]], 12, FALSE),Rooke_Full_Seaosn[BB/9],1)</f>
        <v>364</v>
      </c>
      <c r="N844" s="11">
        <f>_xlfn.RANK.EQ(VLOOKUP($A844,Rooke_Full_Seaosn[[Name]:[WHIP]], 13, FALSE),Rooke_Full_Seaosn[HR/9],1)</f>
        <v>1101</v>
      </c>
      <c r="O844" s="5">
        <f>_xlfn.RANK.EQ(VLOOKUP($A844,Rooke_Full_Seaosn[[Name]:[WHIP]], 14, FALSE),Rooke_Full_Seaosn[AVG],1)</f>
        <v>1199</v>
      </c>
      <c r="P844" s="11">
        <f>_xlfn.RANK.EQ(VLOOKUP($A844,Rooke_Full_Seaosn[[Name]:[WHIP]], 15, FALSE),Rooke_Full_Seaosn[BABIP],1)</f>
        <v>693</v>
      </c>
      <c r="Q844" s="5">
        <f>_xlfn.RANK.EQ(VLOOKUP($A844,Rooke_Full_Seaosn[[Name]:[WHIP]], 16, FALSE),Rooke_Full_Seaosn[ERA],1)</f>
        <v>828</v>
      </c>
      <c r="R844" s="11">
        <f>_xlfn.RANK.EQ(VLOOKUP($A844,Rooke_Full_Seaosn[[Name]:[WHIP]], 17, FALSE),Rooke_Full_Seaosn[FIP],1)</f>
        <v>1461</v>
      </c>
      <c r="S844" s="5">
        <f>_xlfn.RANK.EQ(VLOOKUP($A844,Rooke_Full_Seaosn[[Name]:[WHIP]], 18,FALSE),Rooke_Full_Seaosn[WAR],0)</f>
        <v>802</v>
      </c>
      <c r="T844" s="5">
        <f>_xlfn.RANK.EQ(VLOOKUP($A844,Rooke_Full_Seaosn[[Name]:[WHIP]], 19, FALSE),Rooke_Full_Seaosn[WAR/162],0)</f>
        <v>1234</v>
      </c>
      <c r="U844" s="5">
        <f>_xlfn.RANK.EQ(VLOOKUP($A844,Rooke_Full_Seaosn[[Name]:[WHIP]], 20, FALSE),Rooke_Full_Seaosn[WHIP],1)</f>
        <v>849</v>
      </c>
      <c r="V8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695.17299381441921</v>
      </c>
    </row>
    <row r="845" spans="1:22" x14ac:dyDescent="0.45">
      <c r="A845" s="11" t="s">
        <v>1578</v>
      </c>
      <c r="B845" s="11">
        <v>2005</v>
      </c>
      <c r="C845" s="11" t="str">
        <f>VLOOKUP(Table10[[#This Row],[Name]], Rooke_Full_Seaosn[[Name]:[Team]], 2, FALSE)</f>
        <v>ARI</v>
      </c>
      <c r="D845" s="11">
        <v>25</v>
      </c>
      <c r="E845" s="11">
        <v>23</v>
      </c>
      <c r="F845" s="12">
        <v>0.92</v>
      </c>
      <c r="G845" s="5">
        <f>_xlfn.RANK.EQ(VLOOKUP($A845,Rooke_Full_Seaosn[[Name]:[WHIP]], 6, FALSE),Rooke_Full_Seaosn[W],0)</f>
        <v>503</v>
      </c>
      <c r="H845" s="5">
        <f>_xlfn.RANK.EQ(VLOOKUP($A845,Rooke_Full_Seaosn[[Name]:[WHIP]], 7, FALSE),Rooke_Full_Seaosn[L],1)</f>
        <v>1512</v>
      </c>
      <c r="I845" s="11">
        <f>_xlfn.RANK.EQ(VLOOKUP($A845,Rooke_Full_Seaosn[[Name]:[WHIP]], 8, FALSE),Rooke_Full_Seaosn[SV],0)</f>
        <v>225</v>
      </c>
      <c r="J845" s="11">
        <f>_xlfn.RANK.EQ(VLOOKUP($A845,Rooke_Full_Seaosn[[Name]:[WHIP]], 9, FALSE),Rooke_Full_Seaosn[IP],0)</f>
        <v>426</v>
      </c>
      <c r="K845" s="5">
        <f>_xlfn.RANK.EQ(VLOOKUP($A845,Rooke_Full_Seaosn[[Name]:[WHIP]], 10, FALSE),Rooke_Full_Seaosn[SO],0)</f>
        <v>516</v>
      </c>
      <c r="L845" s="5">
        <f>_xlfn.RANK.EQ(VLOOKUP($A845,Rooke_Full_Seaosn[[Name]:[WHIP]], 11, FALSE),Rooke_Full_Seaosn[K/9],0)</f>
        <v>1074</v>
      </c>
      <c r="M845" s="5">
        <f>_xlfn.RANK.EQ(VLOOKUP($A845,Rooke_Full_Seaosn[[Name]:[WHIP]], 12, FALSE),Rooke_Full_Seaosn[BB/9],1)</f>
        <v>204</v>
      </c>
      <c r="N845" s="11">
        <f>_xlfn.RANK.EQ(VLOOKUP($A845,Rooke_Full_Seaosn[[Name]:[WHIP]], 13, FALSE),Rooke_Full_Seaosn[HR/9],1)</f>
        <v>1163</v>
      </c>
      <c r="O845" s="5">
        <f>_xlfn.RANK.EQ(VLOOKUP($A845,Rooke_Full_Seaosn[[Name]:[WHIP]], 14, FALSE),Rooke_Full_Seaosn[AVG],1)</f>
        <v>1477</v>
      </c>
      <c r="P845" s="11">
        <f>_xlfn.RANK.EQ(VLOOKUP($A845,Rooke_Full_Seaosn[[Name]:[WHIP]], 15, FALSE),Rooke_Full_Seaosn[BABIP],1)</f>
        <v>1345</v>
      </c>
      <c r="Q845" s="5">
        <f>_xlfn.RANK.EQ(VLOOKUP($A845,Rooke_Full_Seaosn[[Name]:[WHIP]], 16, FALSE),Rooke_Full_Seaosn[ERA],1)</f>
        <v>1046</v>
      </c>
      <c r="R845" s="11">
        <f>_xlfn.RANK.EQ(VLOOKUP($A845,Rooke_Full_Seaosn[[Name]:[WHIP]], 17, FALSE),Rooke_Full_Seaosn[FIP],1)</f>
        <v>1068</v>
      </c>
      <c r="S845" s="5">
        <f>_xlfn.RANK.EQ(VLOOKUP($A845,Rooke_Full_Seaosn[[Name]:[WHIP]], 18,FALSE),Rooke_Full_Seaosn[WAR],0)</f>
        <v>368</v>
      </c>
      <c r="T845" s="5">
        <f>_xlfn.RANK.EQ(VLOOKUP($A845,Rooke_Full_Seaosn[[Name]:[WHIP]], 19, FALSE),Rooke_Full_Seaosn[WAR/162],0)</f>
        <v>548</v>
      </c>
      <c r="U845" s="5">
        <f>_xlfn.RANK.EQ(VLOOKUP($A845,Rooke_Full_Seaosn[[Name]:[WHIP]], 20, FALSE),Rooke_Full_Seaosn[WHIP],1)</f>
        <v>987</v>
      </c>
      <c r="V8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695.38635340979044</v>
      </c>
    </row>
    <row r="846" spans="1:22" x14ac:dyDescent="0.45">
      <c r="A846" s="11" t="s">
        <v>646</v>
      </c>
      <c r="B846" s="11">
        <v>2006</v>
      </c>
      <c r="C846" s="11" t="str">
        <f>VLOOKUP(Table10[[#This Row],[Name]], Rooke_Full_Seaosn[[Name]:[Team]], 2, FALSE)</f>
        <v>BOS</v>
      </c>
      <c r="D846" s="11">
        <v>28</v>
      </c>
      <c r="E846" s="11">
        <v>28</v>
      </c>
      <c r="F846" s="12">
        <v>1</v>
      </c>
      <c r="G846" s="5">
        <f>_xlfn.RANK.EQ(VLOOKUP($A846,Rooke_Full_Seaosn[[Name]:[WHIP]], 6, FALSE),Rooke_Full_Seaosn[W],0)</f>
        <v>610</v>
      </c>
      <c r="H846" s="5">
        <f>_xlfn.RANK.EQ(VLOOKUP($A846,Rooke_Full_Seaosn[[Name]:[WHIP]], 7, FALSE),Rooke_Full_Seaosn[L],1)</f>
        <v>45</v>
      </c>
      <c r="I846" s="11">
        <f>_xlfn.RANK.EQ(VLOOKUP($A846,Rooke_Full_Seaosn[[Name]:[WHIP]], 8, FALSE),Rooke_Full_Seaosn[SV],0)</f>
        <v>225</v>
      </c>
      <c r="J846" s="11">
        <f>_xlfn.RANK.EQ(VLOOKUP($A846,Rooke_Full_Seaosn[[Name]:[WHIP]], 9, FALSE),Rooke_Full_Seaosn[IP],0)</f>
        <v>1097</v>
      </c>
      <c r="K846" s="5">
        <f>_xlfn.RANK.EQ(VLOOKUP($A846,Rooke_Full_Seaosn[[Name]:[WHIP]], 10, FALSE),Rooke_Full_Seaosn[SO],0)</f>
        <v>824</v>
      </c>
      <c r="L846" s="5">
        <f>_xlfn.RANK.EQ(VLOOKUP($A846,Rooke_Full_Seaosn[[Name]:[WHIP]], 11, FALSE),Rooke_Full_Seaosn[K/9],0)</f>
        <v>482</v>
      </c>
      <c r="M846" s="5">
        <f>_xlfn.RANK.EQ(VLOOKUP($A846,Rooke_Full_Seaosn[[Name]:[WHIP]], 12, FALSE),Rooke_Full_Seaosn[BB/9],1)</f>
        <v>1458</v>
      </c>
      <c r="N846" s="11">
        <f>_xlfn.RANK.EQ(VLOOKUP($A846,Rooke_Full_Seaosn[[Name]:[WHIP]], 13, FALSE),Rooke_Full_Seaosn[HR/9],1)</f>
        <v>718</v>
      </c>
      <c r="O846" s="5">
        <f>_xlfn.RANK.EQ(VLOOKUP($A846,Rooke_Full_Seaosn[[Name]:[WHIP]], 14, FALSE),Rooke_Full_Seaosn[AVG],1)</f>
        <v>1402</v>
      </c>
      <c r="P846" s="11">
        <f>_xlfn.RANK.EQ(VLOOKUP($A846,Rooke_Full_Seaosn[[Name]:[WHIP]], 15, FALSE),Rooke_Full_Seaosn[BABIP],1)</f>
        <v>1570</v>
      </c>
      <c r="Q846" s="5">
        <f>_xlfn.RANK.EQ(VLOOKUP($A846,Rooke_Full_Seaosn[[Name]:[WHIP]], 16, FALSE),Rooke_Full_Seaosn[ERA],1)</f>
        <v>1168</v>
      </c>
      <c r="R846" s="11">
        <f>_xlfn.RANK.EQ(VLOOKUP($A846,Rooke_Full_Seaosn[[Name]:[WHIP]], 17, FALSE),Rooke_Full_Seaosn[FIP],1)</f>
        <v>1093</v>
      </c>
      <c r="S846" s="5">
        <f>_xlfn.RANK.EQ(VLOOKUP($A846,Rooke_Full_Seaosn[[Name]:[WHIP]], 18,FALSE),Rooke_Full_Seaosn[WAR],0)</f>
        <v>902</v>
      </c>
      <c r="T846" s="5">
        <f>_xlfn.RANK.EQ(VLOOKUP($A846,Rooke_Full_Seaosn[[Name]:[WHIP]], 19, FALSE),Rooke_Full_Seaosn[WAR/162],0)</f>
        <v>744</v>
      </c>
      <c r="U846" s="5">
        <f>_xlfn.RANK.EQ(VLOOKUP($A846,Rooke_Full_Seaosn[[Name]:[WHIP]], 20, FALSE),Rooke_Full_Seaosn[WHIP],1)</f>
        <v>1519</v>
      </c>
      <c r="V8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695.63307428048802</v>
      </c>
    </row>
    <row r="847" spans="1:22" x14ac:dyDescent="0.45">
      <c r="A847" s="11" t="s">
        <v>538</v>
      </c>
      <c r="B847" s="11">
        <v>2010</v>
      </c>
      <c r="C847" s="11" t="str">
        <f>VLOOKUP(Table10[[#This Row],[Name]], Rooke_Full_Seaosn[[Name]:[Team]], 2, FALSE)</f>
        <v>CIN</v>
      </c>
      <c r="D847" s="11">
        <v>14</v>
      </c>
      <c r="E847" s="11">
        <v>14</v>
      </c>
      <c r="F847" s="12">
        <v>1</v>
      </c>
      <c r="G847" s="5">
        <f>_xlfn.RANK.EQ(VLOOKUP($A847,Rooke_Full_Seaosn[[Name]:[WHIP]], 6, FALSE),Rooke_Full_Seaosn[W],0)</f>
        <v>503</v>
      </c>
      <c r="H847" s="5">
        <f>_xlfn.RANK.EQ(VLOOKUP($A847,Rooke_Full_Seaosn[[Name]:[WHIP]], 7, FALSE),Rooke_Full_Seaosn[L],1)</f>
        <v>298</v>
      </c>
      <c r="I847" s="11">
        <f>_xlfn.RANK.EQ(VLOOKUP($A847,Rooke_Full_Seaosn[[Name]:[WHIP]], 8, FALSE),Rooke_Full_Seaosn[SV],0)</f>
        <v>225</v>
      </c>
      <c r="J847" s="11">
        <f>_xlfn.RANK.EQ(VLOOKUP($A847,Rooke_Full_Seaosn[[Name]:[WHIP]], 9, FALSE),Rooke_Full_Seaosn[IP],0)</f>
        <v>549</v>
      </c>
      <c r="K847" s="5">
        <f>_xlfn.RANK.EQ(VLOOKUP($A847,Rooke_Full_Seaosn[[Name]:[WHIP]], 10, FALSE),Rooke_Full_Seaosn[SO],0)</f>
        <v>459</v>
      </c>
      <c r="L847" s="5">
        <f>_xlfn.RANK.EQ(VLOOKUP($A847,Rooke_Full_Seaosn[[Name]:[WHIP]], 11, FALSE),Rooke_Full_Seaosn[K/9],0)</f>
        <v>736</v>
      </c>
      <c r="M847" s="5">
        <f>_xlfn.RANK.EQ(VLOOKUP($A847,Rooke_Full_Seaosn[[Name]:[WHIP]], 12, FALSE),Rooke_Full_Seaosn[BB/9],1)</f>
        <v>685</v>
      </c>
      <c r="N847" s="11">
        <f>_xlfn.RANK.EQ(VLOOKUP($A847,Rooke_Full_Seaosn[[Name]:[WHIP]], 13, FALSE),Rooke_Full_Seaosn[HR/9],1)</f>
        <v>1186</v>
      </c>
      <c r="O847" s="5">
        <f>_xlfn.RANK.EQ(VLOOKUP($A847,Rooke_Full_Seaosn[[Name]:[WHIP]], 14, FALSE),Rooke_Full_Seaosn[AVG],1)</f>
        <v>1240</v>
      </c>
      <c r="P847" s="11">
        <f>_xlfn.RANK.EQ(VLOOKUP($A847,Rooke_Full_Seaosn[[Name]:[WHIP]], 15, FALSE),Rooke_Full_Seaosn[BABIP],1)</f>
        <v>1231</v>
      </c>
      <c r="Q847" s="5">
        <f>_xlfn.RANK.EQ(VLOOKUP($A847,Rooke_Full_Seaosn[[Name]:[WHIP]], 16, FALSE),Rooke_Full_Seaosn[ERA],1)</f>
        <v>624</v>
      </c>
      <c r="R847" s="11">
        <f>_xlfn.RANK.EQ(VLOOKUP($A847,Rooke_Full_Seaosn[[Name]:[WHIP]], 17, FALSE),Rooke_Full_Seaosn[FIP],1)</f>
        <v>1081</v>
      </c>
      <c r="S847" s="5">
        <f>_xlfn.RANK.EQ(VLOOKUP($A847,Rooke_Full_Seaosn[[Name]:[WHIP]], 18,FALSE),Rooke_Full_Seaosn[WAR],0)</f>
        <v>949</v>
      </c>
      <c r="T847" s="5">
        <f>_xlfn.RANK.EQ(VLOOKUP($A847,Rooke_Full_Seaosn[[Name]:[WHIP]], 19, FALSE),Rooke_Full_Seaosn[WAR/162],0)</f>
        <v>1073</v>
      </c>
      <c r="U847" s="5">
        <f>_xlfn.RANK.EQ(VLOOKUP($A847,Rooke_Full_Seaosn[[Name]:[WHIP]], 20, FALSE),Rooke_Full_Seaosn[WHIP],1)</f>
        <v>973</v>
      </c>
      <c r="V8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695.78496022800448</v>
      </c>
    </row>
    <row r="848" spans="1:22" x14ac:dyDescent="0.45">
      <c r="A848" s="11" t="s">
        <v>1468</v>
      </c>
      <c r="B848" s="11">
        <v>1963</v>
      </c>
      <c r="C848" s="11" t="str">
        <f>VLOOKUP(Table10[[#This Row],[Name]], Rooke_Full_Seaosn[[Name]:[Team]], 2, FALSE)</f>
        <v>BOS</v>
      </c>
      <c r="D848" s="11">
        <v>47</v>
      </c>
      <c r="E848" s="11">
        <v>25</v>
      </c>
      <c r="F848" s="12">
        <v>0.53191489361702127</v>
      </c>
      <c r="G848" s="5">
        <f>_xlfn.RANK.EQ(VLOOKUP($A848,Rooke_Full_Seaosn[[Name]:[WHIP]], 6, FALSE),Rooke_Full_Seaosn[W],0)</f>
        <v>1054</v>
      </c>
      <c r="H848" s="5">
        <f>_xlfn.RANK.EQ(VLOOKUP($A848,Rooke_Full_Seaosn[[Name]:[WHIP]], 7, FALSE),Rooke_Full_Seaosn[L],1)</f>
        <v>1209</v>
      </c>
      <c r="I848" s="11">
        <f>_xlfn.RANK.EQ(VLOOKUP($A848,Rooke_Full_Seaosn[[Name]:[WHIP]], 8, FALSE),Rooke_Full_Seaosn[SV],0)</f>
        <v>225</v>
      </c>
      <c r="J848" s="11">
        <f>_xlfn.RANK.EQ(VLOOKUP($A848,Rooke_Full_Seaosn[[Name]:[WHIP]], 9, FALSE),Rooke_Full_Seaosn[IP],0)</f>
        <v>645</v>
      </c>
      <c r="K848" s="5">
        <f>_xlfn.RANK.EQ(VLOOKUP($A848,Rooke_Full_Seaosn[[Name]:[WHIP]], 10, FALSE),Rooke_Full_Seaosn[SO],0)</f>
        <v>554</v>
      </c>
      <c r="L848" s="5">
        <f>_xlfn.RANK.EQ(VLOOKUP($A848,Rooke_Full_Seaosn[[Name]:[WHIP]], 11, FALSE),Rooke_Full_Seaosn[K/9],0)</f>
        <v>786</v>
      </c>
      <c r="M848" s="5">
        <f>_xlfn.RANK.EQ(VLOOKUP($A848,Rooke_Full_Seaosn[[Name]:[WHIP]], 12, FALSE),Rooke_Full_Seaosn[BB/9],1)</f>
        <v>361</v>
      </c>
      <c r="N848" s="11">
        <f>_xlfn.RANK.EQ(VLOOKUP($A848,Rooke_Full_Seaosn[[Name]:[WHIP]], 13, FALSE),Rooke_Full_Seaosn[HR/9],1)</f>
        <v>1135</v>
      </c>
      <c r="O848" s="5">
        <f>_xlfn.RANK.EQ(VLOOKUP($A848,Rooke_Full_Seaosn[[Name]:[WHIP]], 14, FALSE),Rooke_Full_Seaosn[AVG],1)</f>
        <v>955</v>
      </c>
      <c r="P848" s="11">
        <f>_xlfn.RANK.EQ(VLOOKUP($A848,Rooke_Full_Seaosn[[Name]:[WHIP]], 15, FALSE),Rooke_Full_Seaosn[BABIP],1)</f>
        <v>874</v>
      </c>
      <c r="Q848" s="5">
        <f>_xlfn.RANK.EQ(VLOOKUP($A848,Rooke_Full_Seaosn[[Name]:[WHIP]], 16, FALSE),Rooke_Full_Seaosn[ERA],1)</f>
        <v>916</v>
      </c>
      <c r="R848" s="11">
        <f>_xlfn.RANK.EQ(VLOOKUP($A848,Rooke_Full_Seaosn[[Name]:[WHIP]], 17, FALSE),Rooke_Full_Seaosn[FIP],1)</f>
        <v>417</v>
      </c>
      <c r="S848" s="5">
        <f>_xlfn.RANK.EQ(VLOOKUP($A848,Rooke_Full_Seaosn[[Name]:[WHIP]], 18,FALSE),Rooke_Full_Seaosn[WAR],0)</f>
        <v>500</v>
      </c>
      <c r="T848" s="5">
        <f>_xlfn.RANK.EQ(VLOOKUP($A848,Rooke_Full_Seaosn[[Name]:[WHIP]], 19, FALSE),Rooke_Full_Seaosn[WAR/162],0)</f>
        <v>460</v>
      </c>
      <c r="U848" s="5">
        <f>_xlfn.RANK.EQ(VLOOKUP($A848,Rooke_Full_Seaosn[[Name]:[WHIP]], 20, FALSE),Rooke_Full_Seaosn[WHIP],1)</f>
        <v>663</v>
      </c>
      <c r="V8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696.12088461675671</v>
      </c>
    </row>
    <row r="849" spans="1:22" x14ac:dyDescent="0.45">
      <c r="A849" s="11" t="s">
        <v>1807</v>
      </c>
      <c r="B849" s="11">
        <v>1964</v>
      </c>
      <c r="C849" s="11" t="str">
        <f>VLOOKUP(Table10[[#This Row],[Name]], Rooke_Full_Seaosn[[Name]:[Team]], 2, FALSE)</f>
        <v>NYM</v>
      </c>
      <c r="D849" s="11">
        <v>13</v>
      </c>
      <c r="E849" s="11">
        <v>7</v>
      </c>
      <c r="F849" s="12">
        <v>0.53846153846153844</v>
      </c>
      <c r="G849" s="5">
        <f>_xlfn.RANK.EQ(VLOOKUP($A849,Rooke_Full_Seaosn[[Name]:[WHIP]], 6, FALSE),Rooke_Full_Seaosn[W],0)</f>
        <v>1609</v>
      </c>
      <c r="H849" s="5">
        <f>_xlfn.RANK.EQ(VLOOKUP($A849,Rooke_Full_Seaosn[[Name]:[WHIP]], 7, FALSE),Rooke_Full_Seaosn[L],1)</f>
        <v>492</v>
      </c>
      <c r="I849" s="11">
        <f>_xlfn.RANK.EQ(VLOOKUP($A849,Rooke_Full_Seaosn[[Name]:[WHIP]], 8, FALSE),Rooke_Full_Seaosn[SV],0)</f>
        <v>94</v>
      </c>
      <c r="J849" s="11">
        <f>_xlfn.RANK.EQ(VLOOKUP($A849,Rooke_Full_Seaosn[[Name]:[WHIP]], 9, FALSE),Rooke_Full_Seaosn[IP],0)</f>
        <v>1455</v>
      </c>
      <c r="K849" s="5">
        <f>_xlfn.RANK.EQ(VLOOKUP($A849,Rooke_Full_Seaosn[[Name]:[WHIP]], 10, FALSE),Rooke_Full_Seaosn[SO],0)</f>
        <v>1376</v>
      </c>
      <c r="L849" s="5">
        <f>_xlfn.RANK.EQ(VLOOKUP($A849,Rooke_Full_Seaosn[[Name]:[WHIP]], 11, FALSE),Rooke_Full_Seaosn[K/9],0)</f>
        <v>829</v>
      </c>
      <c r="M849" s="5">
        <f>_xlfn.RANK.EQ(VLOOKUP($A849,Rooke_Full_Seaosn[[Name]:[WHIP]], 12, FALSE),Rooke_Full_Seaosn[BB/9],1)</f>
        <v>21</v>
      </c>
      <c r="N849" s="11">
        <f>_xlfn.RANK.EQ(VLOOKUP($A849,Rooke_Full_Seaosn[[Name]:[WHIP]], 13, FALSE),Rooke_Full_Seaosn[HR/9],1)</f>
        <v>1296</v>
      </c>
      <c r="O849" s="5">
        <f>_xlfn.RANK.EQ(VLOOKUP($A849,Rooke_Full_Seaosn[[Name]:[WHIP]], 14, FALSE),Rooke_Full_Seaosn[AVG],1)</f>
        <v>1301</v>
      </c>
      <c r="P849" s="11">
        <f>_xlfn.RANK.EQ(VLOOKUP($A849,Rooke_Full_Seaosn[[Name]:[WHIP]], 15, FALSE),Rooke_Full_Seaosn[BABIP],1)</f>
        <v>1184</v>
      </c>
      <c r="Q849" s="5">
        <f>_xlfn.RANK.EQ(VLOOKUP($A849,Rooke_Full_Seaosn[[Name]:[WHIP]], 16, FALSE),Rooke_Full_Seaosn[ERA],1)</f>
        <v>1332</v>
      </c>
      <c r="R849" s="11">
        <f>_xlfn.RANK.EQ(VLOOKUP($A849,Rooke_Full_Seaosn[[Name]:[WHIP]], 17, FALSE),Rooke_Full_Seaosn[FIP],1)</f>
        <v>377</v>
      </c>
      <c r="S849" s="5">
        <f>_xlfn.RANK.EQ(VLOOKUP($A849,Rooke_Full_Seaosn[[Name]:[WHIP]], 18,FALSE),Rooke_Full_Seaosn[WAR],0)</f>
        <v>1311</v>
      </c>
      <c r="T849" s="5">
        <f>_xlfn.RANK.EQ(VLOOKUP($A849,Rooke_Full_Seaosn[[Name]:[WHIP]], 19, FALSE),Rooke_Full_Seaosn[WAR/162],0)</f>
        <v>1271</v>
      </c>
      <c r="U849" s="5">
        <f>_xlfn.RANK.EQ(VLOOKUP($A849,Rooke_Full_Seaosn[[Name]:[WHIP]], 20, FALSE),Rooke_Full_Seaosn[WHIP],1)</f>
        <v>488</v>
      </c>
      <c r="V8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696.12350654599186</v>
      </c>
    </row>
    <row r="850" spans="1:22" x14ac:dyDescent="0.45">
      <c r="A850" s="11" t="s">
        <v>1097</v>
      </c>
      <c r="B850" s="11">
        <v>1924</v>
      </c>
      <c r="C850" s="11" t="str">
        <f>VLOOKUP(Table10[[#This Row],[Name]], Rooke_Full_Seaosn[[Name]:[Team]], 2, FALSE)</f>
        <v>SLB</v>
      </c>
      <c r="D850" s="11">
        <v>13</v>
      </c>
      <c r="E850" s="11">
        <v>10</v>
      </c>
      <c r="F850" s="12">
        <v>0.76923076923076927</v>
      </c>
      <c r="G850" s="5">
        <f>_xlfn.RANK.EQ(VLOOKUP($A850,Rooke_Full_Seaosn[[Name]:[WHIP]], 6, FALSE),Rooke_Full_Seaosn[W],0)</f>
        <v>123</v>
      </c>
      <c r="H850" s="5">
        <f>_xlfn.RANK.EQ(VLOOKUP($A850,Rooke_Full_Seaosn[[Name]:[WHIP]], 7, FALSE),Rooke_Full_Seaosn[L],1)</f>
        <v>1512</v>
      </c>
      <c r="I850" s="11">
        <f>_xlfn.RANK.EQ(VLOOKUP($A850,Rooke_Full_Seaosn[[Name]:[WHIP]], 8, FALSE),Rooke_Full_Seaosn[SV],0)</f>
        <v>94</v>
      </c>
      <c r="J850" s="11">
        <f>_xlfn.RANK.EQ(VLOOKUP($A850,Rooke_Full_Seaosn[[Name]:[WHIP]], 9, FALSE),Rooke_Full_Seaosn[IP],0)</f>
        <v>90</v>
      </c>
      <c r="K850" s="5">
        <f>_xlfn.RANK.EQ(VLOOKUP($A850,Rooke_Full_Seaosn[[Name]:[WHIP]], 10, FALSE),Rooke_Full_Seaosn[SO],0)</f>
        <v>1605</v>
      </c>
      <c r="L850" s="5">
        <f>_xlfn.RANK.EQ(VLOOKUP($A850,Rooke_Full_Seaosn[[Name]:[WHIP]], 11, FALSE),Rooke_Full_Seaosn[K/9],0)</f>
        <v>1706</v>
      </c>
      <c r="M850" s="5">
        <f>_xlfn.RANK.EQ(VLOOKUP($A850,Rooke_Full_Seaosn[[Name]:[WHIP]], 12, FALSE),Rooke_Full_Seaosn[BB/9],1)</f>
        <v>945</v>
      </c>
      <c r="N850" s="11">
        <f>_xlfn.RANK.EQ(VLOOKUP($A850,Rooke_Full_Seaosn[[Name]:[WHIP]], 13, FALSE),Rooke_Full_Seaosn[HR/9],1)</f>
        <v>86</v>
      </c>
      <c r="O850" s="5">
        <f>_xlfn.RANK.EQ(VLOOKUP($A850,Rooke_Full_Seaosn[[Name]:[WHIP]], 14, FALSE),Rooke_Full_Seaosn[AVG],1)</f>
        <v>671</v>
      </c>
      <c r="P850" s="11">
        <f>_xlfn.RANK.EQ(VLOOKUP($A850,Rooke_Full_Seaosn[[Name]:[WHIP]], 15, FALSE),Rooke_Full_Seaosn[BABIP],1)</f>
        <v>223</v>
      </c>
      <c r="Q850" s="5">
        <f>_xlfn.RANK.EQ(VLOOKUP($A850,Rooke_Full_Seaosn[[Name]:[WHIP]], 16, FALSE),Rooke_Full_Seaosn[ERA],1)</f>
        <v>453</v>
      </c>
      <c r="R850" s="11">
        <f>_xlfn.RANK.EQ(VLOOKUP($A850,Rooke_Full_Seaosn[[Name]:[WHIP]], 17, FALSE),Rooke_Full_Seaosn[FIP],1)</f>
        <v>1055</v>
      </c>
      <c r="S850" s="5">
        <f>_xlfn.RANK.EQ(VLOOKUP($A850,Rooke_Full_Seaosn[[Name]:[WHIP]], 18,FALSE),Rooke_Full_Seaosn[WAR],0)</f>
        <v>301</v>
      </c>
      <c r="T850" s="5">
        <f>_xlfn.RANK.EQ(VLOOKUP($A850,Rooke_Full_Seaosn[[Name]:[WHIP]], 19, FALSE),Rooke_Full_Seaosn[WAR/162],0)</f>
        <v>759</v>
      </c>
      <c r="U850" s="5">
        <f>_xlfn.RANK.EQ(VLOOKUP($A850,Rooke_Full_Seaosn[[Name]:[WHIP]], 20, FALSE),Rooke_Full_Seaosn[WHIP],1)</f>
        <v>806</v>
      </c>
      <c r="V8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696.67572948252428</v>
      </c>
    </row>
    <row r="851" spans="1:22" x14ac:dyDescent="0.45">
      <c r="A851" s="11" t="s">
        <v>1208</v>
      </c>
      <c r="B851" s="11">
        <v>1986</v>
      </c>
      <c r="C851" s="11" t="str">
        <f>VLOOKUP(Table10[[#This Row],[Name]], Rooke_Full_Seaosn[[Name]:[Team]], 2, FALSE)</f>
        <v>STL</v>
      </c>
      <c r="D851" s="11">
        <v>5</v>
      </c>
      <c r="E851" s="11">
        <v>4</v>
      </c>
      <c r="F851" s="12">
        <v>0.8</v>
      </c>
      <c r="G851" s="5">
        <f>_xlfn.RANK.EQ(VLOOKUP($A851,Rooke_Full_Seaosn[[Name]:[WHIP]], 6, FALSE),Rooke_Full_Seaosn[W],0)</f>
        <v>244</v>
      </c>
      <c r="H851" s="5">
        <f>_xlfn.RANK.EQ(VLOOKUP($A851,Rooke_Full_Seaosn[[Name]:[WHIP]], 7, FALSE),Rooke_Full_Seaosn[L],1)</f>
        <v>1442</v>
      </c>
      <c r="I851" s="11">
        <f>_xlfn.RANK.EQ(VLOOKUP($A851,Rooke_Full_Seaosn[[Name]:[WHIP]], 8, FALSE),Rooke_Full_Seaosn[SV],0)</f>
        <v>225</v>
      </c>
      <c r="J851" s="11">
        <f>_xlfn.RANK.EQ(VLOOKUP($A851,Rooke_Full_Seaosn[[Name]:[WHIP]], 9, FALSE),Rooke_Full_Seaosn[IP],0)</f>
        <v>164</v>
      </c>
      <c r="K851" s="5">
        <f>_xlfn.RANK.EQ(VLOOKUP($A851,Rooke_Full_Seaosn[[Name]:[WHIP]], 10, FALSE),Rooke_Full_Seaosn[SO],0)</f>
        <v>270</v>
      </c>
      <c r="L851" s="5">
        <f>_xlfn.RANK.EQ(VLOOKUP($A851,Rooke_Full_Seaosn[[Name]:[WHIP]], 11, FALSE),Rooke_Full_Seaosn[K/9],0)</f>
        <v>998</v>
      </c>
      <c r="M851" s="5">
        <f>_xlfn.RANK.EQ(VLOOKUP($A851,Rooke_Full_Seaosn[[Name]:[WHIP]], 12, FALSE),Rooke_Full_Seaosn[BB/9],1)</f>
        <v>761</v>
      </c>
      <c r="N851" s="11">
        <f>_xlfn.RANK.EQ(VLOOKUP($A851,Rooke_Full_Seaosn[[Name]:[WHIP]], 13, FALSE),Rooke_Full_Seaosn[HR/9],1)</f>
        <v>716</v>
      </c>
      <c r="O851" s="5">
        <f>_xlfn.RANK.EQ(VLOOKUP($A851,Rooke_Full_Seaosn[[Name]:[WHIP]], 14, FALSE),Rooke_Full_Seaosn[AVG],1)</f>
        <v>542</v>
      </c>
      <c r="P851" s="11">
        <f>_xlfn.RANK.EQ(VLOOKUP($A851,Rooke_Full_Seaosn[[Name]:[WHIP]], 15, FALSE),Rooke_Full_Seaosn[BABIP],1)</f>
        <v>471</v>
      </c>
      <c r="Q851" s="5">
        <f>_xlfn.RANK.EQ(VLOOKUP($A851,Rooke_Full_Seaosn[[Name]:[WHIP]], 16, FALSE),Rooke_Full_Seaosn[ERA],1)</f>
        <v>590</v>
      </c>
      <c r="R851" s="11">
        <f>_xlfn.RANK.EQ(VLOOKUP($A851,Rooke_Full_Seaosn[[Name]:[WHIP]], 17, FALSE),Rooke_Full_Seaosn[FIP],1)</f>
        <v>627</v>
      </c>
      <c r="S851" s="5">
        <f>_xlfn.RANK.EQ(VLOOKUP($A851,Rooke_Full_Seaosn[[Name]:[WHIP]], 18,FALSE),Rooke_Full_Seaosn[WAR],0)</f>
        <v>255</v>
      </c>
      <c r="T851" s="5">
        <f>_xlfn.RANK.EQ(VLOOKUP($A851,Rooke_Full_Seaosn[[Name]:[WHIP]], 19, FALSE),Rooke_Full_Seaosn[WAR/162],0)</f>
        <v>578</v>
      </c>
      <c r="U851" s="5">
        <f>_xlfn.RANK.EQ(VLOOKUP($A851,Rooke_Full_Seaosn[[Name]:[WHIP]], 20, FALSE),Rooke_Full_Seaosn[WHIP],1)</f>
        <v>507</v>
      </c>
      <c r="V8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529.24423077887809</v>
      </c>
    </row>
    <row r="852" spans="1:22" x14ac:dyDescent="0.45">
      <c r="A852" s="11" t="s">
        <v>1208</v>
      </c>
      <c r="B852" s="11">
        <v>1987</v>
      </c>
      <c r="C852" s="11" t="str">
        <f>VLOOKUP(Table10[[#This Row],[Name]], Rooke_Full_Seaosn[[Name]:[Team]], 2, FALSE)</f>
        <v>STL</v>
      </c>
      <c r="D852" s="11">
        <v>47</v>
      </c>
      <c r="E852" s="11">
        <v>29</v>
      </c>
      <c r="F852" s="12">
        <v>0.61702127659574468</v>
      </c>
      <c r="G852" s="5">
        <f>_xlfn.RANK.EQ(VLOOKUP($A852,Rooke_Full_Seaosn[[Name]:[WHIP]], 6, FALSE),Rooke_Full_Seaosn[W],0)</f>
        <v>244</v>
      </c>
      <c r="H852" s="5">
        <f>_xlfn.RANK.EQ(VLOOKUP($A852,Rooke_Full_Seaosn[[Name]:[WHIP]], 7, FALSE),Rooke_Full_Seaosn[L],1)</f>
        <v>1442</v>
      </c>
      <c r="I852" s="11">
        <f>_xlfn.RANK.EQ(VLOOKUP($A852,Rooke_Full_Seaosn[[Name]:[WHIP]], 8, FALSE),Rooke_Full_Seaosn[SV],0)</f>
        <v>225</v>
      </c>
      <c r="J852" s="11">
        <f>_xlfn.RANK.EQ(VLOOKUP($A852,Rooke_Full_Seaosn[[Name]:[WHIP]], 9, FALSE),Rooke_Full_Seaosn[IP],0)</f>
        <v>164</v>
      </c>
      <c r="K852" s="5">
        <f>_xlfn.RANK.EQ(VLOOKUP($A852,Rooke_Full_Seaosn[[Name]:[WHIP]], 10, FALSE),Rooke_Full_Seaosn[SO],0)</f>
        <v>270</v>
      </c>
      <c r="L852" s="5">
        <f>_xlfn.RANK.EQ(VLOOKUP($A852,Rooke_Full_Seaosn[[Name]:[WHIP]], 11, FALSE),Rooke_Full_Seaosn[K/9],0)</f>
        <v>998</v>
      </c>
      <c r="M852" s="5">
        <f>_xlfn.RANK.EQ(VLOOKUP($A852,Rooke_Full_Seaosn[[Name]:[WHIP]], 12, FALSE),Rooke_Full_Seaosn[BB/9],1)</f>
        <v>761</v>
      </c>
      <c r="N852" s="11">
        <f>_xlfn.RANK.EQ(VLOOKUP($A852,Rooke_Full_Seaosn[[Name]:[WHIP]], 13, FALSE),Rooke_Full_Seaosn[HR/9],1)</f>
        <v>716</v>
      </c>
      <c r="O852" s="5">
        <f>_xlfn.RANK.EQ(VLOOKUP($A852,Rooke_Full_Seaosn[[Name]:[WHIP]], 14, FALSE),Rooke_Full_Seaosn[AVG],1)</f>
        <v>542</v>
      </c>
      <c r="P852" s="11">
        <f>_xlfn.RANK.EQ(VLOOKUP($A852,Rooke_Full_Seaosn[[Name]:[WHIP]], 15, FALSE),Rooke_Full_Seaosn[BABIP],1)</f>
        <v>471</v>
      </c>
      <c r="Q852" s="5">
        <f>_xlfn.RANK.EQ(VLOOKUP($A852,Rooke_Full_Seaosn[[Name]:[WHIP]], 16, FALSE),Rooke_Full_Seaosn[ERA],1)</f>
        <v>590</v>
      </c>
      <c r="R852" s="11">
        <f>_xlfn.RANK.EQ(VLOOKUP($A852,Rooke_Full_Seaosn[[Name]:[WHIP]], 17, FALSE),Rooke_Full_Seaosn[FIP],1)</f>
        <v>627</v>
      </c>
      <c r="S852" s="5">
        <f>_xlfn.RANK.EQ(VLOOKUP($A852,Rooke_Full_Seaosn[[Name]:[WHIP]], 18,FALSE),Rooke_Full_Seaosn[WAR],0)</f>
        <v>255</v>
      </c>
      <c r="T852" s="5">
        <f>_xlfn.RANK.EQ(VLOOKUP($A852,Rooke_Full_Seaosn[[Name]:[WHIP]], 19, FALSE),Rooke_Full_Seaosn[WAR/162],0)</f>
        <v>578</v>
      </c>
      <c r="U852" s="5">
        <f>_xlfn.RANK.EQ(VLOOKUP($A852,Rooke_Full_Seaosn[[Name]:[WHIP]], 20, FALSE),Rooke_Full_Seaosn[WHIP],1)</f>
        <v>507</v>
      </c>
      <c r="V8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529.24423077887809</v>
      </c>
    </row>
    <row r="853" spans="1:22" x14ac:dyDescent="0.45">
      <c r="A853" s="11" t="s">
        <v>1418</v>
      </c>
      <c r="B853" s="11">
        <v>1928</v>
      </c>
      <c r="C853" s="11" t="str">
        <f>VLOOKUP(Table10[[#This Row],[Name]], Rooke_Full_Seaosn[[Name]:[Team]], 2, FALSE)</f>
        <v>SLB</v>
      </c>
      <c r="D853" s="11">
        <v>9</v>
      </c>
      <c r="E853" s="11">
        <v>6</v>
      </c>
      <c r="F853" s="12">
        <v>0.66666666666666663</v>
      </c>
      <c r="G853" s="5">
        <f>_xlfn.RANK.EQ(VLOOKUP($A853,Rooke_Full_Seaosn[[Name]:[WHIP]], 6, FALSE),Rooke_Full_Seaosn[W],0)</f>
        <v>65</v>
      </c>
      <c r="H853" s="5">
        <f>_xlfn.RANK.EQ(VLOOKUP($A853,Rooke_Full_Seaosn[[Name]:[WHIP]], 7, FALSE),Rooke_Full_Seaosn[L],1)</f>
        <v>1667</v>
      </c>
      <c r="I853" s="11">
        <f>_xlfn.RANK.EQ(VLOOKUP($A853,Rooke_Full_Seaosn[[Name]:[WHIP]], 8, FALSE),Rooke_Full_Seaosn[SV],0)</f>
        <v>44</v>
      </c>
      <c r="J853" s="11">
        <f>_xlfn.RANK.EQ(VLOOKUP($A853,Rooke_Full_Seaosn[[Name]:[WHIP]], 9, FALSE),Rooke_Full_Seaosn[IP],0)</f>
        <v>43</v>
      </c>
      <c r="K853" s="5">
        <f>_xlfn.RANK.EQ(VLOOKUP($A853,Rooke_Full_Seaosn[[Name]:[WHIP]], 10, FALSE),Rooke_Full_Seaosn[SO],0)</f>
        <v>706</v>
      </c>
      <c r="L853" s="5">
        <f>_xlfn.RANK.EQ(VLOOKUP($A853,Rooke_Full_Seaosn[[Name]:[WHIP]], 11, FALSE),Rooke_Full_Seaosn[K/9],0)</f>
        <v>1618</v>
      </c>
      <c r="M853" s="5">
        <f>_xlfn.RANK.EQ(VLOOKUP($A853,Rooke_Full_Seaosn[[Name]:[WHIP]], 12, FALSE),Rooke_Full_Seaosn[BB/9],1)</f>
        <v>590</v>
      </c>
      <c r="N853" s="11">
        <f>_xlfn.RANK.EQ(VLOOKUP($A853,Rooke_Full_Seaosn[[Name]:[WHIP]], 13, FALSE),Rooke_Full_Seaosn[HR/9],1)</f>
        <v>823</v>
      </c>
      <c r="O853" s="5">
        <f>_xlfn.RANK.EQ(VLOOKUP($A853,Rooke_Full_Seaosn[[Name]:[WHIP]], 14, FALSE),Rooke_Full_Seaosn[AVG],1)</f>
        <v>769</v>
      </c>
      <c r="P853" s="11">
        <f>_xlfn.RANK.EQ(VLOOKUP($A853,Rooke_Full_Seaosn[[Name]:[WHIP]], 15, FALSE),Rooke_Full_Seaosn[BABIP],1)</f>
        <v>267</v>
      </c>
      <c r="Q853" s="5">
        <f>_xlfn.RANK.EQ(VLOOKUP($A853,Rooke_Full_Seaosn[[Name]:[WHIP]], 16, FALSE),Rooke_Full_Seaosn[ERA],1)</f>
        <v>853</v>
      </c>
      <c r="R853" s="11">
        <f>_xlfn.RANK.EQ(VLOOKUP($A853,Rooke_Full_Seaosn[[Name]:[WHIP]], 17, FALSE),Rooke_Full_Seaosn[FIP],1)</f>
        <v>1185</v>
      </c>
      <c r="S853" s="5">
        <f>_xlfn.RANK.EQ(VLOOKUP($A853,Rooke_Full_Seaosn[[Name]:[WHIP]], 18,FALSE),Rooke_Full_Seaosn[WAR],0)</f>
        <v>607</v>
      </c>
      <c r="T853" s="5">
        <f>_xlfn.RANK.EQ(VLOOKUP($A853,Rooke_Full_Seaosn[[Name]:[WHIP]], 19, FALSE),Rooke_Full_Seaosn[WAR/162],0)</f>
        <v>1118</v>
      </c>
      <c r="U853" s="5">
        <f>_xlfn.RANK.EQ(VLOOKUP($A853,Rooke_Full_Seaosn[[Name]:[WHIP]], 20, FALSE),Rooke_Full_Seaosn[WHIP],1)</f>
        <v>836</v>
      </c>
      <c r="V8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697.29994820768127</v>
      </c>
    </row>
    <row r="854" spans="1:22" x14ac:dyDescent="0.45">
      <c r="A854" s="11" t="s">
        <v>486</v>
      </c>
      <c r="B854" s="11">
        <v>2018</v>
      </c>
      <c r="C854" s="11" t="str">
        <f>VLOOKUP(Table10[[#This Row],[Name]], Rooke_Full_Seaosn[[Name]:[Team]], 2, FALSE)</f>
        <v>MIA</v>
      </c>
      <c r="D854" s="11">
        <v>14</v>
      </c>
      <c r="E854" s="11">
        <v>9</v>
      </c>
      <c r="F854" s="12">
        <v>0.6428571428571429</v>
      </c>
      <c r="G854" s="5">
        <f>_xlfn.RANK.EQ(VLOOKUP($A854,Rooke_Full_Seaosn[[Name]:[WHIP]], 6, FALSE),Rooke_Full_Seaosn[W],0)</f>
        <v>1465</v>
      </c>
      <c r="H854" s="5">
        <f>_xlfn.RANK.EQ(VLOOKUP($A854,Rooke_Full_Seaosn[[Name]:[WHIP]], 7, FALSE),Rooke_Full_Seaosn[L],1)</f>
        <v>298</v>
      </c>
      <c r="I854" s="11">
        <f>_xlfn.RANK.EQ(VLOOKUP($A854,Rooke_Full_Seaosn[[Name]:[WHIP]], 8, FALSE),Rooke_Full_Seaosn[SV],0)</f>
        <v>225</v>
      </c>
      <c r="J854" s="11">
        <f>_xlfn.RANK.EQ(VLOOKUP($A854,Rooke_Full_Seaosn[[Name]:[WHIP]], 9, FALSE),Rooke_Full_Seaosn[IP],0)</f>
        <v>1434</v>
      </c>
      <c r="K854" s="5">
        <f>_xlfn.RANK.EQ(VLOOKUP($A854,Rooke_Full_Seaosn[[Name]:[WHIP]], 10, FALSE),Rooke_Full_Seaosn[SO],0)</f>
        <v>1116</v>
      </c>
      <c r="L854" s="5">
        <f>_xlfn.RANK.EQ(VLOOKUP($A854,Rooke_Full_Seaosn[[Name]:[WHIP]], 11, FALSE),Rooke_Full_Seaosn[K/9],0)</f>
        <v>388</v>
      </c>
      <c r="M854" s="5">
        <f>_xlfn.RANK.EQ(VLOOKUP($A854,Rooke_Full_Seaosn[[Name]:[WHIP]], 12, FALSE),Rooke_Full_Seaosn[BB/9],1)</f>
        <v>456</v>
      </c>
      <c r="N854" s="11">
        <f>_xlfn.RANK.EQ(VLOOKUP($A854,Rooke_Full_Seaosn[[Name]:[WHIP]], 13, FALSE),Rooke_Full_Seaosn[HR/9],1)</f>
        <v>1279</v>
      </c>
      <c r="O854" s="5">
        <f>_xlfn.RANK.EQ(VLOOKUP($A854,Rooke_Full_Seaosn[[Name]:[WHIP]], 14, FALSE),Rooke_Full_Seaosn[AVG],1)</f>
        <v>633</v>
      </c>
      <c r="P854" s="11">
        <f>_xlfn.RANK.EQ(VLOOKUP($A854,Rooke_Full_Seaosn[[Name]:[WHIP]], 15, FALSE),Rooke_Full_Seaosn[BABIP],1)</f>
        <v>778</v>
      </c>
      <c r="Q854" s="5">
        <f>_xlfn.RANK.EQ(VLOOKUP($A854,Rooke_Full_Seaosn[[Name]:[WHIP]], 16, FALSE),Rooke_Full_Seaosn[ERA],1)</f>
        <v>844</v>
      </c>
      <c r="R854" s="11">
        <f>_xlfn.RANK.EQ(VLOOKUP($A854,Rooke_Full_Seaosn[[Name]:[WHIP]], 17, FALSE),Rooke_Full_Seaosn[FIP],1)</f>
        <v>1044</v>
      </c>
      <c r="S854" s="5">
        <f>_xlfn.RANK.EQ(VLOOKUP($A854,Rooke_Full_Seaosn[[Name]:[WHIP]], 18,FALSE),Rooke_Full_Seaosn[WAR],0)</f>
        <v>1313</v>
      </c>
      <c r="T854" s="5">
        <f>_xlfn.RANK.EQ(VLOOKUP($A854,Rooke_Full_Seaosn[[Name]:[WHIP]], 19, FALSE),Rooke_Full_Seaosn[WAR/162],0)</f>
        <v>1102</v>
      </c>
      <c r="U854" s="5">
        <f>_xlfn.RANK.EQ(VLOOKUP($A854,Rooke_Full_Seaosn[[Name]:[WHIP]], 20, FALSE),Rooke_Full_Seaosn[WHIP],1)</f>
        <v>420</v>
      </c>
      <c r="V8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699.35171129864511</v>
      </c>
    </row>
    <row r="855" spans="1:22" x14ac:dyDescent="0.45">
      <c r="A855" s="11" t="s">
        <v>904</v>
      </c>
      <c r="B855" s="11">
        <v>1921</v>
      </c>
      <c r="C855" s="11" t="str">
        <f>VLOOKUP(Table10[[#This Row],[Name]], Rooke_Full_Seaosn[[Name]:[Team]], 2, FALSE)</f>
        <v>NYY</v>
      </c>
      <c r="D855" s="11">
        <v>8</v>
      </c>
      <c r="E855" s="11">
        <v>6</v>
      </c>
      <c r="F855" s="12">
        <v>0.75</v>
      </c>
      <c r="G855" s="5">
        <f>_xlfn.RANK.EQ(VLOOKUP($A855,Rooke_Full_Seaosn[[Name]:[WHIP]], 6, FALSE),Rooke_Full_Seaosn[W],0)</f>
        <v>889</v>
      </c>
      <c r="H855" s="5">
        <f>_xlfn.RANK.EQ(VLOOKUP($A855,Rooke_Full_Seaosn[[Name]:[WHIP]], 7, FALSE),Rooke_Full_Seaosn[L],1)</f>
        <v>298</v>
      </c>
      <c r="I855" s="11">
        <f>_xlfn.RANK.EQ(VLOOKUP($A855,Rooke_Full_Seaosn[[Name]:[WHIP]], 8, FALSE),Rooke_Full_Seaosn[SV],0)</f>
        <v>225</v>
      </c>
      <c r="J855" s="11">
        <f>_xlfn.RANK.EQ(VLOOKUP($A855,Rooke_Full_Seaosn[[Name]:[WHIP]], 9, FALSE),Rooke_Full_Seaosn[IP],0)</f>
        <v>1090</v>
      </c>
      <c r="K855" s="5">
        <f>_xlfn.RANK.EQ(VLOOKUP($A855,Rooke_Full_Seaosn[[Name]:[WHIP]], 10, FALSE),Rooke_Full_Seaosn[SO],0)</f>
        <v>1376</v>
      </c>
      <c r="L855" s="5">
        <f>_xlfn.RANK.EQ(VLOOKUP($A855,Rooke_Full_Seaosn[[Name]:[WHIP]], 11, FALSE),Rooke_Full_Seaosn[K/9],0)</f>
        <v>1312</v>
      </c>
      <c r="M855" s="5">
        <f>_xlfn.RANK.EQ(VLOOKUP($A855,Rooke_Full_Seaosn[[Name]:[WHIP]], 12, FALSE),Rooke_Full_Seaosn[BB/9],1)</f>
        <v>661</v>
      </c>
      <c r="N855" s="11">
        <f>_xlfn.RANK.EQ(VLOOKUP($A855,Rooke_Full_Seaosn[[Name]:[WHIP]], 13, FALSE),Rooke_Full_Seaosn[HR/9],1)</f>
        <v>281</v>
      </c>
      <c r="O855" s="5">
        <f>_xlfn.RANK.EQ(VLOOKUP($A855,Rooke_Full_Seaosn[[Name]:[WHIP]], 14, FALSE),Rooke_Full_Seaosn[AVG],1)</f>
        <v>822</v>
      </c>
      <c r="P855" s="11">
        <f>_xlfn.RANK.EQ(VLOOKUP($A855,Rooke_Full_Seaosn[[Name]:[WHIP]], 15, FALSE),Rooke_Full_Seaosn[BABIP],1)</f>
        <v>731</v>
      </c>
      <c r="Q855" s="5">
        <f>_xlfn.RANK.EQ(VLOOKUP($A855,Rooke_Full_Seaosn[[Name]:[WHIP]], 16, FALSE),Rooke_Full_Seaosn[ERA],1)</f>
        <v>198</v>
      </c>
      <c r="R855" s="11">
        <f>_xlfn.RANK.EQ(VLOOKUP($A855,Rooke_Full_Seaosn[[Name]:[WHIP]], 17, FALSE),Rooke_Full_Seaosn[FIP],1)</f>
        <v>812</v>
      </c>
      <c r="S855" s="5">
        <f>_xlfn.RANK.EQ(VLOOKUP($A855,Rooke_Full_Seaosn[[Name]:[WHIP]], 18,FALSE),Rooke_Full_Seaosn[WAR],0)</f>
        <v>996</v>
      </c>
      <c r="T855" s="5">
        <f>_xlfn.RANK.EQ(VLOOKUP($A855,Rooke_Full_Seaosn[[Name]:[WHIP]], 19, FALSE),Rooke_Full_Seaosn[WAR/162],0)</f>
        <v>794</v>
      </c>
      <c r="U855" s="5">
        <f>_xlfn.RANK.EQ(VLOOKUP($A855,Rooke_Full_Seaosn[[Name]:[WHIP]], 20, FALSE),Rooke_Full_Seaosn[WHIP],1)</f>
        <v>688</v>
      </c>
      <c r="V8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699.37113538487506</v>
      </c>
    </row>
    <row r="856" spans="1:22" x14ac:dyDescent="0.45">
      <c r="A856" s="11" t="s">
        <v>524</v>
      </c>
      <c r="B856" s="11">
        <v>2023</v>
      </c>
      <c r="C856" s="11" t="str">
        <f>VLOOKUP(Table10[[#This Row],[Name]], Rooke_Full_Seaosn[[Name]:[Team]], 2, FALSE)</f>
        <v>CHC</v>
      </c>
      <c r="D856" s="11">
        <v>8</v>
      </c>
      <c r="E856" s="11">
        <v>8</v>
      </c>
      <c r="F856" s="12">
        <v>1</v>
      </c>
      <c r="G856" s="5">
        <f>_xlfn.RANK.EQ(VLOOKUP($A856,Rooke_Full_Seaosn[[Name]:[WHIP]], 6, FALSE),Rooke_Full_Seaosn[W],0)</f>
        <v>1465</v>
      </c>
      <c r="H856" s="5">
        <f>_xlfn.RANK.EQ(VLOOKUP($A856,Rooke_Full_Seaosn[[Name]:[WHIP]], 7, FALSE),Rooke_Full_Seaosn[L],1)</f>
        <v>147</v>
      </c>
      <c r="I856" s="11">
        <f>_xlfn.RANK.EQ(VLOOKUP($A856,Rooke_Full_Seaosn[[Name]:[WHIP]], 8, FALSE),Rooke_Full_Seaosn[SV],0)</f>
        <v>225</v>
      </c>
      <c r="J856" s="11">
        <f>_xlfn.RANK.EQ(VLOOKUP($A856,Rooke_Full_Seaosn[[Name]:[WHIP]], 9, FALSE),Rooke_Full_Seaosn[IP],0)</f>
        <v>1627</v>
      </c>
      <c r="K856" s="5">
        <f>_xlfn.RANK.EQ(VLOOKUP($A856,Rooke_Full_Seaosn[[Name]:[WHIP]], 10, FALSE),Rooke_Full_Seaosn[SO],0)</f>
        <v>1255</v>
      </c>
      <c r="L856" s="5">
        <f>_xlfn.RANK.EQ(VLOOKUP($A856,Rooke_Full_Seaosn[[Name]:[WHIP]], 11, FALSE),Rooke_Full_Seaosn[K/9],0)</f>
        <v>325</v>
      </c>
      <c r="M856" s="5">
        <f>_xlfn.RANK.EQ(VLOOKUP($A856,Rooke_Full_Seaosn[[Name]:[WHIP]], 12, FALSE),Rooke_Full_Seaosn[BB/9],1)</f>
        <v>179</v>
      </c>
      <c r="N856" s="11">
        <f>_xlfn.RANK.EQ(VLOOKUP($A856,Rooke_Full_Seaosn[[Name]:[WHIP]], 13, FALSE),Rooke_Full_Seaosn[HR/9],1)</f>
        <v>1685</v>
      </c>
      <c r="O856" s="5">
        <f>_xlfn.RANK.EQ(VLOOKUP($A856,Rooke_Full_Seaosn[[Name]:[WHIP]], 14, FALSE),Rooke_Full_Seaosn[AVG],1)</f>
        <v>904</v>
      </c>
      <c r="P856" s="11">
        <f>_xlfn.RANK.EQ(VLOOKUP($A856,Rooke_Full_Seaosn[[Name]:[WHIP]], 15, FALSE),Rooke_Full_Seaosn[BABIP],1)</f>
        <v>373</v>
      </c>
      <c r="Q856" s="5">
        <f>_xlfn.RANK.EQ(VLOOKUP($A856,Rooke_Full_Seaosn[[Name]:[WHIP]], 16, FALSE),Rooke_Full_Seaosn[ERA],1)</f>
        <v>1454</v>
      </c>
      <c r="R856" s="11">
        <f>_xlfn.RANK.EQ(VLOOKUP($A856,Rooke_Full_Seaosn[[Name]:[WHIP]], 17, FALSE),Rooke_Full_Seaosn[FIP],1)</f>
        <v>1657</v>
      </c>
      <c r="S856" s="5">
        <f>_xlfn.RANK.EQ(VLOOKUP($A856,Rooke_Full_Seaosn[[Name]:[WHIP]], 18,FALSE),Rooke_Full_Seaosn[WAR],0)</f>
        <v>1650</v>
      </c>
      <c r="T856" s="5">
        <f>_xlfn.RANK.EQ(VLOOKUP($A856,Rooke_Full_Seaosn[[Name]:[WHIP]], 19, FALSE),Rooke_Full_Seaosn[WAR/162],0)</f>
        <v>1672</v>
      </c>
      <c r="U856" s="5">
        <f>_xlfn.RANK.EQ(VLOOKUP($A856,Rooke_Full_Seaosn[[Name]:[WHIP]], 20, FALSE),Rooke_Full_Seaosn[WHIP],1)</f>
        <v>493</v>
      </c>
      <c r="V8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699.65429593531951</v>
      </c>
    </row>
    <row r="857" spans="1:22" x14ac:dyDescent="0.45">
      <c r="A857" s="11" t="s">
        <v>1265</v>
      </c>
      <c r="B857" s="11">
        <v>1938</v>
      </c>
      <c r="C857" s="11" t="str">
        <f>VLOOKUP(Table10[[#This Row],[Name]], Rooke_Full_Seaosn[[Name]:[Team]], 2, FALSE)</f>
        <v>CHC</v>
      </c>
      <c r="D857" s="11">
        <v>39</v>
      </c>
      <c r="E857" s="11">
        <v>25</v>
      </c>
      <c r="F857" s="12">
        <v>0.64102564102564108</v>
      </c>
      <c r="G857" s="5">
        <f>_xlfn.RANK.EQ(VLOOKUP($A857,Rooke_Full_Seaosn[[Name]:[WHIP]], 6, FALSE),Rooke_Full_Seaosn[W],0)</f>
        <v>889</v>
      </c>
      <c r="H857" s="5">
        <f>_xlfn.RANK.EQ(VLOOKUP($A857,Rooke_Full_Seaosn[[Name]:[WHIP]], 7, FALSE),Rooke_Full_Seaosn[L],1)</f>
        <v>298</v>
      </c>
      <c r="I857" s="11">
        <f>_xlfn.RANK.EQ(VLOOKUP($A857,Rooke_Full_Seaosn[[Name]:[WHIP]], 8, FALSE),Rooke_Full_Seaosn[SV],0)</f>
        <v>94</v>
      </c>
      <c r="J857" s="11">
        <f>_xlfn.RANK.EQ(VLOOKUP($A857,Rooke_Full_Seaosn[[Name]:[WHIP]], 9, FALSE),Rooke_Full_Seaosn[IP],0)</f>
        <v>1290</v>
      </c>
      <c r="K857" s="5">
        <f>_xlfn.RANK.EQ(VLOOKUP($A857,Rooke_Full_Seaosn[[Name]:[WHIP]], 10, FALSE),Rooke_Full_Seaosn[SO],0)</f>
        <v>1665</v>
      </c>
      <c r="L857" s="5">
        <f>_xlfn.RANK.EQ(VLOOKUP($A857,Rooke_Full_Seaosn[[Name]:[WHIP]], 11, FALSE),Rooke_Full_Seaosn[K/9],0)</f>
        <v>1633</v>
      </c>
      <c r="M857" s="5">
        <f>_xlfn.RANK.EQ(VLOOKUP($A857,Rooke_Full_Seaosn[[Name]:[WHIP]], 12, FALSE),Rooke_Full_Seaosn[BB/9],1)</f>
        <v>50</v>
      </c>
      <c r="N857" s="11">
        <f>_xlfn.RANK.EQ(VLOOKUP($A857,Rooke_Full_Seaosn[[Name]:[WHIP]], 13, FALSE),Rooke_Full_Seaosn[HR/9],1)</f>
        <v>405</v>
      </c>
      <c r="O857" s="5">
        <f>_xlfn.RANK.EQ(VLOOKUP($A857,Rooke_Full_Seaosn[[Name]:[WHIP]], 14, FALSE),Rooke_Full_Seaosn[AVG],1)</f>
        <v>1673</v>
      </c>
      <c r="P857" s="11">
        <f>_xlfn.RANK.EQ(VLOOKUP($A857,Rooke_Full_Seaosn[[Name]:[WHIP]], 15, FALSE),Rooke_Full_Seaosn[BABIP],1)</f>
        <v>1554</v>
      </c>
      <c r="Q857" s="5">
        <f>_xlfn.RANK.EQ(VLOOKUP($A857,Rooke_Full_Seaosn[[Name]:[WHIP]], 16, FALSE),Rooke_Full_Seaosn[ERA],1)</f>
        <v>665</v>
      </c>
      <c r="R857" s="11">
        <f>_xlfn.RANK.EQ(VLOOKUP($A857,Rooke_Full_Seaosn[[Name]:[WHIP]], 17, FALSE),Rooke_Full_Seaosn[FIP],1)</f>
        <v>519</v>
      </c>
      <c r="S857" s="5">
        <f>_xlfn.RANK.EQ(VLOOKUP($A857,Rooke_Full_Seaosn[[Name]:[WHIP]], 18,FALSE),Rooke_Full_Seaosn[WAR],0)</f>
        <v>918</v>
      </c>
      <c r="T857" s="5">
        <f>_xlfn.RANK.EQ(VLOOKUP($A857,Rooke_Full_Seaosn[[Name]:[WHIP]], 19, FALSE),Rooke_Full_Seaosn[WAR/162],0)</f>
        <v>619</v>
      </c>
      <c r="U857" s="5">
        <f>_xlfn.RANK.EQ(VLOOKUP($A857,Rooke_Full_Seaosn[[Name]:[WHIP]], 20, FALSE),Rooke_Full_Seaosn[WHIP],1)</f>
        <v>1245</v>
      </c>
      <c r="V8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700.24637938612216</v>
      </c>
    </row>
    <row r="858" spans="1:22" x14ac:dyDescent="0.45">
      <c r="A858" s="11" t="s">
        <v>1355</v>
      </c>
      <c r="B858" s="11">
        <v>2002</v>
      </c>
      <c r="C858" s="11" t="str">
        <f>VLOOKUP(Table10[[#This Row],[Name]], Rooke_Full_Seaosn[[Name]:[Team]], 2, FALSE)</f>
        <v>STL</v>
      </c>
      <c r="D858" s="11">
        <v>11</v>
      </c>
      <c r="E858" s="11">
        <v>7</v>
      </c>
      <c r="F858" s="12">
        <v>0.63636363636363635</v>
      </c>
      <c r="G858" s="5">
        <f>_xlfn.RANK.EQ(VLOOKUP($A858,Rooke_Full_Seaosn[[Name]:[WHIP]], 6, FALSE),Rooke_Full_Seaosn[W],0)</f>
        <v>244</v>
      </c>
      <c r="H858" s="5">
        <f>_xlfn.RANK.EQ(VLOOKUP($A858,Rooke_Full_Seaosn[[Name]:[WHIP]], 7, FALSE),Rooke_Full_Seaosn[L],1)</f>
        <v>492</v>
      </c>
      <c r="I858" s="11">
        <f>_xlfn.RANK.EQ(VLOOKUP($A858,Rooke_Full_Seaosn[[Name]:[WHIP]], 8, FALSE),Rooke_Full_Seaosn[SV],0)</f>
        <v>225</v>
      </c>
      <c r="J858" s="11">
        <f>_xlfn.RANK.EQ(VLOOKUP($A858,Rooke_Full_Seaosn[[Name]:[WHIP]], 9, FALSE),Rooke_Full_Seaosn[IP],0)</f>
        <v>495</v>
      </c>
      <c r="K858" s="5">
        <f>_xlfn.RANK.EQ(VLOOKUP($A858,Rooke_Full_Seaosn[[Name]:[WHIP]], 10, FALSE),Rooke_Full_Seaosn[SO],0)</f>
        <v>619</v>
      </c>
      <c r="L858" s="5">
        <f>_xlfn.RANK.EQ(VLOOKUP($A858,Rooke_Full_Seaosn[[Name]:[WHIP]], 11, FALSE),Rooke_Full_Seaosn[K/9],0)</f>
        <v>1134</v>
      </c>
      <c r="M858" s="5">
        <f>_xlfn.RANK.EQ(VLOOKUP($A858,Rooke_Full_Seaosn[[Name]:[WHIP]], 12, FALSE),Rooke_Full_Seaosn[BB/9],1)</f>
        <v>868</v>
      </c>
      <c r="N858" s="11">
        <f>_xlfn.RANK.EQ(VLOOKUP($A858,Rooke_Full_Seaosn[[Name]:[WHIP]], 13, FALSE),Rooke_Full_Seaosn[HR/9],1)</f>
        <v>1188</v>
      </c>
      <c r="O858" s="5">
        <f>_xlfn.RANK.EQ(VLOOKUP($A858,Rooke_Full_Seaosn[[Name]:[WHIP]], 14, FALSE),Rooke_Full_Seaosn[AVG],1)</f>
        <v>610</v>
      </c>
      <c r="P858" s="11">
        <f>_xlfn.RANK.EQ(VLOOKUP($A858,Rooke_Full_Seaosn[[Name]:[WHIP]], 15, FALSE),Rooke_Full_Seaosn[BABIP],1)</f>
        <v>318</v>
      </c>
      <c r="Q858" s="5">
        <f>_xlfn.RANK.EQ(VLOOKUP($A858,Rooke_Full_Seaosn[[Name]:[WHIP]], 16, FALSE),Rooke_Full_Seaosn[ERA],1)</f>
        <v>776</v>
      </c>
      <c r="R858" s="11">
        <f>_xlfn.RANK.EQ(VLOOKUP($A858,Rooke_Full_Seaosn[[Name]:[WHIP]], 17, FALSE),Rooke_Full_Seaosn[FIP],1)</f>
        <v>1284</v>
      </c>
      <c r="S858" s="5">
        <f>_xlfn.RANK.EQ(VLOOKUP($A858,Rooke_Full_Seaosn[[Name]:[WHIP]], 18,FALSE),Rooke_Full_Seaosn[WAR],0)</f>
        <v>1127</v>
      </c>
      <c r="T858" s="5">
        <f>_xlfn.RANK.EQ(VLOOKUP($A858,Rooke_Full_Seaosn[[Name]:[WHIP]], 19, FALSE),Rooke_Full_Seaosn[WAR/162],0)</f>
        <v>1282</v>
      </c>
      <c r="U858" s="5">
        <f>_xlfn.RANK.EQ(VLOOKUP($A858,Rooke_Full_Seaosn[[Name]:[WHIP]], 20, FALSE),Rooke_Full_Seaosn[WHIP],1)</f>
        <v>567</v>
      </c>
      <c r="V8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700.28768879234894</v>
      </c>
    </row>
    <row r="859" spans="1:22" x14ac:dyDescent="0.45">
      <c r="A859" s="11" t="s">
        <v>1297</v>
      </c>
      <c r="B859" s="11">
        <v>1945</v>
      </c>
      <c r="C859" s="11" t="str">
        <f>VLOOKUP(Table10[[#This Row],[Name]], Rooke_Full_Seaosn[[Name]:[Team]], 2, FALSE)</f>
        <v>NYY</v>
      </c>
      <c r="D859" s="11">
        <v>15</v>
      </c>
      <c r="E859" s="11">
        <v>8</v>
      </c>
      <c r="F859" s="12">
        <v>0.53333333333333333</v>
      </c>
      <c r="G859" s="5">
        <f>_xlfn.RANK.EQ(VLOOKUP($A859,Rooke_Full_Seaosn[[Name]:[WHIP]], 6, FALSE),Rooke_Full_Seaosn[W],0)</f>
        <v>401</v>
      </c>
      <c r="H859" s="5">
        <f>_xlfn.RANK.EQ(VLOOKUP($A859,Rooke_Full_Seaosn[[Name]:[WHIP]], 7, FALSE),Rooke_Full_Seaosn[L],1)</f>
        <v>1060</v>
      </c>
      <c r="I859" s="11">
        <f>_xlfn.RANK.EQ(VLOOKUP($A859,Rooke_Full_Seaosn[[Name]:[WHIP]], 8, FALSE),Rooke_Full_Seaosn[SV],0)</f>
        <v>21</v>
      </c>
      <c r="J859" s="11">
        <f>_xlfn.RANK.EQ(VLOOKUP($A859,Rooke_Full_Seaosn[[Name]:[WHIP]], 9, FALSE),Rooke_Full_Seaosn[IP],0)</f>
        <v>422</v>
      </c>
      <c r="K859" s="5">
        <f>_xlfn.RANK.EQ(VLOOKUP($A859,Rooke_Full_Seaosn[[Name]:[WHIP]], 10, FALSE),Rooke_Full_Seaosn[SO],0)</f>
        <v>706</v>
      </c>
      <c r="L859" s="5">
        <f>_xlfn.RANK.EQ(VLOOKUP($A859,Rooke_Full_Seaosn[[Name]:[WHIP]], 11, FALSE),Rooke_Full_Seaosn[K/9],0)</f>
        <v>1297</v>
      </c>
      <c r="M859" s="5">
        <f>_xlfn.RANK.EQ(VLOOKUP($A859,Rooke_Full_Seaosn[[Name]:[WHIP]], 12, FALSE),Rooke_Full_Seaosn[BB/9],1)</f>
        <v>660</v>
      </c>
      <c r="N859" s="11">
        <f>_xlfn.RANK.EQ(VLOOKUP($A859,Rooke_Full_Seaosn[[Name]:[WHIP]], 13, FALSE),Rooke_Full_Seaosn[HR/9],1)</f>
        <v>542</v>
      </c>
      <c r="O859" s="5">
        <f>_xlfn.RANK.EQ(VLOOKUP($A859,Rooke_Full_Seaosn[[Name]:[WHIP]], 14, FALSE),Rooke_Full_Seaosn[AVG],1)</f>
        <v>426</v>
      </c>
      <c r="P859" s="11">
        <f>_xlfn.RANK.EQ(VLOOKUP($A859,Rooke_Full_Seaosn[[Name]:[WHIP]], 15, FALSE),Rooke_Full_Seaosn[BABIP],1)</f>
        <v>241</v>
      </c>
      <c r="Q859" s="5">
        <f>_xlfn.RANK.EQ(VLOOKUP($A859,Rooke_Full_Seaosn[[Name]:[WHIP]], 16, FALSE),Rooke_Full_Seaosn[ERA],1)</f>
        <v>702</v>
      </c>
      <c r="R859" s="11">
        <f>_xlfn.RANK.EQ(VLOOKUP($A859,Rooke_Full_Seaosn[[Name]:[WHIP]], 17, FALSE),Rooke_Full_Seaosn[FIP],1)</f>
        <v>567</v>
      </c>
      <c r="S859" s="5">
        <f>_xlfn.RANK.EQ(VLOOKUP($A859,Rooke_Full_Seaosn[[Name]:[WHIP]], 18,FALSE),Rooke_Full_Seaosn[WAR],0)</f>
        <v>839</v>
      </c>
      <c r="T859" s="5">
        <f>_xlfn.RANK.EQ(VLOOKUP($A859,Rooke_Full_Seaosn[[Name]:[WHIP]], 19, FALSE),Rooke_Full_Seaosn[WAR/162],0)</f>
        <v>1113</v>
      </c>
      <c r="U859" s="5">
        <f>_xlfn.RANK.EQ(VLOOKUP($A859,Rooke_Full_Seaosn[[Name]:[WHIP]], 20, FALSE),Rooke_Full_Seaosn[WHIP],1)</f>
        <v>399</v>
      </c>
      <c r="V8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700.92501284135164</v>
      </c>
    </row>
    <row r="860" spans="1:22" x14ac:dyDescent="0.45">
      <c r="A860" s="11" t="s">
        <v>691</v>
      </c>
      <c r="B860" s="11">
        <v>2017</v>
      </c>
      <c r="C860" s="11" t="str">
        <f>VLOOKUP(Table10[[#This Row],[Name]], Rooke_Full_Seaosn[[Name]:[Team]], 2, FALSE)</f>
        <v>CHW</v>
      </c>
      <c r="D860" s="11">
        <v>35</v>
      </c>
      <c r="E860" s="11">
        <v>20</v>
      </c>
      <c r="F860" s="12">
        <v>0.5714285714285714</v>
      </c>
      <c r="G860" s="5">
        <f>_xlfn.RANK.EQ(VLOOKUP($A860,Rooke_Full_Seaosn[[Name]:[WHIP]], 6, FALSE),Rooke_Full_Seaosn[W],0)</f>
        <v>1282</v>
      </c>
      <c r="H860" s="5">
        <f>_xlfn.RANK.EQ(VLOOKUP($A860,Rooke_Full_Seaosn[[Name]:[WHIP]], 7, FALSE),Rooke_Full_Seaosn[L],1)</f>
        <v>147</v>
      </c>
      <c r="I860" s="11">
        <f>_xlfn.RANK.EQ(VLOOKUP($A860,Rooke_Full_Seaosn[[Name]:[WHIP]], 8, FALSE),Rooke_Full_Seaosn[SV],0)</f>
        <v>225</v>
      </c>
      <c r="J860" s="11">
        <f>_xlfn.RANK.EQ(VLOOKUP($A860,Rooke_Full_Seaosn[[Name]:[WHIP]], 9, FALSE),Rooke_Full_Seaosn[IP],0)</f>
        <v>1652</v>
      </c>
      <c r="K860" s="5">
        <f>_xlfn.RANK.EQ(VLOOKUP($A860,Rooke_Full_Seaosn[[Name]:[WHIP]], 10, FALSE),Rooke_Full_Seaosn[SO],0)</f>
        <v>1484</v>
      </c>
      <c r="L860" s="5">
        <f>_xlfn.RANK.EQ(VLOOKUP($A860,Rooke_Full_Seaosn[[Name]:[WHIP]], 11, FALSE),Rooke_Full_Seaosn[K/9],0)</f>
        <v>755</v>
      </c>
      <c r="M860" s="5">
        <f>_xlfn.RANK.EQ(VLOOKUP($A860,Rooke_Full_Seaosn[[Name]:[WHIP]], 12, FALSE),Rooke_Full_Seaosn[BB/9],1)</f>
        <v>381</v>
      </c>
      <c r="N860" s="11">
        <f>_xlfn.RANK.EQ(VLOOKUP($A860,Rooke_Full_Seaosn[[Name]:[WHIP]], 13, FALSE),Rooke_Full_Seaosn[HR/9],1)</f>
        <v>1371</v>
      </c>
      <c r="O860" s="5">
        <f>_xlfn.RANK.EQ(VLOOKUP($A860,Rooke_Full_Seaosn[[Name]:[WHIP]], 14, FALSE),Rooke_Full_Seaosn[AVG],1)</f>
        <v>778</v>
      </c>
      <c r="P860" s="11">
        <f>_xlfn.RANK.EQ(VLOOKUP($A860,Rooke_Full_Seaosn[[Name]:[WHIP]], 15, FALSE),Rooke_Full_Seaosn[BABIP],1)</f>
        <v>555</v>
      </c>
      <c r="Q860" s="5">
        <f>_xlfn.RANK.EQ(VLOOKUP($A860,Rooke_Full_Seaosn[[Name]:[WHIP]], 16, FALSE),Rooke_Full_Seaosn[ERA],1)</f>
        <v>1154</v>
      </c>
      <c r="R860" s="11">
        <f>_xlfn.RANK.EQ(VLOOKUP($A860,Rooke_Full_Seaosn[[Name]:[WHIP]], 17, FALSE),Rooke_Full_Seaosn[FIP],1)</f>
        <v>1218</v>
      </c>
      <c r="S860" s="5">
        <f>_xlfn.RANK.EQ(VLOOKUP($A860,Rooke_Full_Seaosn[[Name]:[WHIP]], 18,FALSE),Rooke_Full_Seaosn[WAR],0)</f>
        <v>1159</v>
      </c>
      <c r="T860" s="5">
        <f>_xlfn.RANK.EQ(VLOOKUP($A860,Rooke_Full_Seaosn[[Name]:[WHIP]], 19, FALSE),Rooke_Full_Seaosn[WAR/162],0)</f>
        <v>573</v>
      </c>
      <c r="U860" s="5">
        <f>_xlfn.RANK.EQ(VLOOKUP($A860,Rooke_Full_Seaosn[[Name]:[WHIP]], 20, FALSE),Rooke_Full_Seaosn[WHIP],1)</f>
        <v>602</v>
      </c>
      <c r="V8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701.54109181479384</v>
      </c>
    </row>
    <row r="861" spans="1:22" x14ac:dyDescent="0.45">
      <c r="A861" s="11" t="s">
        <v>1721</v>
      </c>
      <c r="B861" s="11">
        <v>1957</v>
      </c>
      <c r="C861" s="11" t="str">
        <f>VLOOKUP(Table10[[#This Row],[Name]], Rooke_Full_Seaosn[[Name]:[Team]], 2, FALSE)</f>
        <v>PHI</v>
      </c>
      <c r="D861" s="11">
        <v>13</v>
      </c>
      <c r="E861" s="11">
        <v>13</v>
      </c>
      <c r="F861" s="12">
        <v>1</v>
      </c>
      <c r="G861" s="5">
        <f>_xlfn.RANK.EQ(VLOOKUP($A861,Rooke_Full_Seaosn[[Name]:[WHIP]], 6, FALSE),Rooke_Full_Seaosn[W],0)</f>
        <v>1054</v>
      </c>
      <c r="H861" s="5">
        <f>_xlfn.RANK.EQ(VLOOKUP($A861,Rooke_Full_Seaosn[[Name]:[WHIP]], 7, FALSE),Rooke_Full_Seaosn[L],1)</f>
        <v>1060</v>
      </c>
      <c r="I861" s="11">
        <f>_xlfn.RANK.EQ(VLOOKUP($A861,Rooke_Full_Seaosn[[Name]:[WHIP]], 8, FALSE),Rooke_Full_Seaosn[SV],0)</f>
        <v>94</v>
      </c>
      <c r="J861" s="11">
        <f>_xlfn.RANK.EQ(VLOOKUP($A861,Rooke_Full_Seaosn[[Name]:[WHIP]], 9, FALSE),Rooke_Full_Seaosn[IP],0)</f>
        <v>606</v>
      </c>
      <c r="K861" s="5">
        <f>_xlfn.RANK.EQ(VLOOKUP($A861,Rooke_Full_Seaosn[[Name]:[WHIP]], 10, FALSE),Rooke_Full_Seaosn[SO],0)</f>
        <v>396</v>
      </c>
      <c r="L861" s="5">
        <f>_xlfn.RANK.EQ(VLOOKUP($A861,Rooke_Full_Seaosn[[Name]:[WHIP]], 11, FALSE),Rooke_Full_Seaosn[K/9],0)</f>
        <v>521</v>
      </c>
      <c r="M861" s="5">
        <f>_xlfn.RANK.EQ(VLOOKUP($A861,Rooke_Full_Seaosn[[Name]:[WHIP]], 12, FALSE),Rooke_Full_Seaosn[BB/9],1)</f>
        <v>572</v>
      </c>
      <c r="N861" s="11">
        <f>_xlfn.RANK.EQ(VLOOKUP($A861,Rooke_Full_Seaosn[[Name]:[WHIP]], 13, FALSE),Rooke_Full_Seaosn[HR/9],1)</f>
        <v>1247</v>
      </c>
      <c r="O861" s="5">
        <f>_xlfn.RANK.EQ(VLOOKUP($A861,Rooke_Full_Seaosn[[Name]:[WHIP]], 14, FALSE),Rooke_Full_Seaosn[AVG],1)</f>
        <v>582</v>
      </c>
      <c r="P861" s="11">
        <f>_xlfn.RANK.EQ(VLOOKUP($A861,Rooke_Full_Seaosn[[Name]:[WHIP]], 15, FALSE),Rooke_Full_Seaosn[BABIP],1)</f>
        <v>590</v>
      </c>
      <c r="Q861" s="5">
        <f>_xlfn.RANK.EQ(VLOOKUP($A861,Rooke_Full_Seaosn[[Name]:[WHIP]], 16, FALSE),Rooke_Full_Seaosn[ERA],1)</f>
        <v>1234</v>
      </c>
      <c r="R861" s="11">
        <f>_xlfn.RANK.EQ(VLOOKUP($A861,Rooke_Full_Seaosn[[Name]:[WHIP]], 17, FALSE),Rooke_Full_Seaosn[FIP],1)</f>
        <v>494</v>
      </c>
      <c r="S861" s="5">
        <f>_xlfn.RANK.EQ(VLOOKUP($A861,Rooke_Full_Seaosn[[Name]:[WHIP]], 18,FALSE),Rooke_Full_Seaosn[WAR],0)</f>
        <v>662</v>
      </c>
      <c r="T861" s="5">
        <f>_xlfn.RANK.EQ(VLOOKUP($A861,Rooke_Full_Seaosn[[Name]:[WHIP]], 19, FALSE),Rooke_Full_Seaosn[WAR/162],0)</f>
        <v>995</v>
      </c>
      <c r="U861" s="5">
        <f>_xlfn.RANK.EQ(VLOOKUP($A861,Rooke_Full_Seaosn[[Name]:[WHIP]], 20, FALSE),Rooke_Full_Seaosn[WHIP],1)</f>
        <v>465</v>
      </c>
      <c r="V8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701.85073355094369</v>
      </c>
    </row>
    <row r="862" spans="1:22" x14ac:dyDescent="0.45">
      <c r="A862" s="11" t="s">
        <v>1128</v>
      </c>
      <c r="B862" s="11">
        <v>1938</v>
      </c>
      <c r="C862" s="11" t="str">
        <f>VLOOKUP(Table10[[#This Row],[Name]], Rooke_Full_Seaosn[[Name]:[Team]], 2, FALSE)</f>
        <v>- - -</v>
      </c>
      <c r="D862" s="11">
        <v>27</v>
      </c>
      <c r="E862" s="11">
        <v>27</v>
      </c>
      <c r="F862" s="12">
        <v>1</v>
      </c>
      <c r="G862" s="5">
        <f>_xlfn.RANK.EQ(VLOOKUP($A862,Rooke_Full_Seaosn[[Name]:[WHIP]], 6, FALSE),Rooke_Full_Seaosn[W],0)</f>
        <v>1054</v>
      </c>
      <c r="H862" s="5">
        <f>_xlfn.RANK.EQ(VLOOKUP($A862,Rooke_Full_Seaosn[[Name]:[WHIP]], 7, FALSE),Rooke_Full_Seaosn[L],1)</f>
        <v>147</v>
      </c>
      <c r="I862" s="11">
        <f>_xlfn.RANK.EQ(VLOOKUP($A862,Rooke_Full_Seaosn[[Name]:[WHIP]], 8, FALSE),Rooke_Full_Seaosn[SV],0)</f>
        <v>225</v>
      </c>
      <c r="J862" s="11">
        <f>_xlfn.RANK.EQ(VLOOKUP($A862,Rooke_Full_Seaosn[[Name]:[WHIP]], 9, FALSE),Rooke_Full_Seaosn[IP],0)</f>
        <v>1409</v>
      </c>
      <c r="K862" s="5">
        <f>_xlfn.RANK.EQ(VLOOKUP($A862,Rooke_Full_Seaosn[[Name]:[WHIP]], 10, FALSE),Rooke_Full_Seaosn[SO],0)</f>
        <v>1484</v>
      </c>
      <c r="L862" s="5">
        <f>_xlfn.RANK.EQ(VLOOKUP($A862,Rooke_Full_Seaosn[[Name]:[WHIP]], 11, FALSE),Rooke_Full_Seaosn[K/9],0)</f>
        <v>1147</v>
      </c>
      <c r="M862" s="5">
        <f>_xlfn.RANK.EQ(VLOOKUP($A862,Rooke_Full_Seaosn[[Name]:[WHIP]], 12, FALSE),Rooke_Full_Seaosn[BB/9],1)</f>
        <v>800</v>
      </c>
      <c r="N862" s="11">
        <f>_xlfn.RANK.EQ(VLOOKUP($A862,Rooke_Full_Seaosn[[Name]:[WHIP]], 13, FALSE),Rooke_Full_Seaosn[HR/9],1)</f>
        <v>496</v>
      </c>
      <c r="O862" s="5">
        <f>_xlfn.RANK.EQ(VLOOKUP($A862,Rooke_Full_Seaosn[[Name]:[WHIP]], 14, FALSE),Rooke_Full_Seaosn[AVG],1)</f>
        <v>602</v>
      </c>
      <c r="P862" s="11">
        <f>_xlfn.RANK.EQ(VLOOKUP($A862,Rooke_Full_Seaosn[[Name]:[WHIP]], 15, FALSE),Rooke_Full_Seaosn[BABIP],1)</f>
        <v>520</v>
      </c>
      <c r="Q862" s="5">
        <f>_xlfn.RANK.EQ(VLOOKUP($A862,Rooke_Full_Seaosn[[Name]:[WHIP]], 16, FALSE),Rooke_Full_Seaosn[ERA],1)</f>
        <v>496</v>
      </c>
      <c r="R862" s="11">
        <f>_xlfn.RANK.EQ(VLOOKUP($A862,Rooke_Full_Seaosn[[Name]:[WHIP]], 17, FALSE),Rooke_Full_Seaosn[FIP],1)</f>
        <v>749</v>
      </c>
      <c r="S862" s="5">
        <f>_xlfn.RANK.EQ(VLOOKUP($A862,Rooke_Full_Seaosn[[Name]:[WHIP]], 18,FALSE),Rooke_Full_Seaosn[WAR],0)</f>
        <v>1094</v>
      </c>
      <c r="T862" s="5">
        <f>_xlfn.RANK.EQ(VLOOKUP($A862,Rooke_Full_Seaosn[[Name]:[WHIP]], 19, FALSE),Rooke_Full_Seaosn[WAR/162],0)</f>
        <v>567</v>
      </c>
      <c r="U862" s="5">
        <f>_xlfn.RANK.EQ(VLOOKUP($A862,Rooke_Full_Seaosn[[Name]:[WHIP]], 20, FALSE),Rooke_Full_Seaosn[WHIP],1)</f>
        <v>747</v>
      </c>
      <c r="V8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702.3028651532511</v>
      </c>
    </row>
    <row r="863" spans="1:22" x14ac:dyDescent="0.45">
      <c r="A863" s="11" t="s">
        <v>1319</v>
      </c>
      <c r="B863" s="11">
        <v>1979</v>
      </c>
      <c r="C863" s="11" t="str">
        <f>VLOOKUP(Table10[[#This Row],[Name]], Rooke_Full_Seaosn[[Name]:[Team]], 2, FALSE)</f>
        <v>DET</v>
      </c>
      <c r="D863" s="11">
        <v>8</v>
      </c>
      <c r="E863" s="11">
        <v>8</v>
      </c>
      <c r="F863" s="12">
        <v>1</v>
      </c>
      <c r="G863" s="5">
        <f>_xlfn.RANK.EQ(VLOOKUP($A863,Rooke_Full_Seaosn[[Name]:[WHIP]], 6, FALSE),Rooke_Full_Seaosn[W],0)</f>
        <v>735</v>
      </c>
      <c r="H863" s="5">
        <f>_xlfn.RANK.EQ(VLOOKUP($A863,Rooke_Full_Seaosn[[Name]:[WHIP]], 7, FALSE),Rooke_Full_Seaosn[L],1)</f>
        <v>492</v>
      </c>
      <c r="I863" s="11">
        <f>_xlfn.RANK.EQ(VLOOKUP($A863,Rooke_Full_Seaosn[[Name]:[WHIP]], 8, FALSE),Rooke_Full_Seaosn[SV],0)</f>
        <v>225</v>
      </c>
      <c r="J863" s="11">
        <f>_xlfn.RANK.EQ(VLOOKUP($A863,Rooke_Full_Seaosn[[Name]:[WHIP]], 9, FALSE),Rooke_Full_Seaosn[IP],0)</f>
        <v>887</v>
      </c>
      <c r="K863" s="5">
        <f>_xlfn.RANK.EQ(VLOOKUP($A863,Rooke_Full_Seaosn[[Name]:[WHIP]], 10, FALSE),Rooke_Full_Seaosn[SO],0)</f>
        <v>1187</v>
      </c>
      <c r="L863" s="5">
        <f>_xlfn.RANK.EQ(VLOOKUP($A863,Rooke_Full_Seaosn[[Name]:[WHIP]], 11, FALSE),Rooke_Full_Seaosn[K/9],0)</f>
        <v>1286</v>
      </c>
      <c r="M863" s="5">
        <f>_xlfn.RANK.EQ(VLOOKUP($A863,Rooke_Full_Seaosn[[Name]:[WHIP]], 12, FALSE),Rooke_Full_Seaosn[BB/9],1)</f>
        <v>632</v>
      </c>
      <c r="N863" s="11">
        <f>_xlfn.RANK.EQ(VLOOKUP($A863,Rooke_Full_Seaosn[[Name]:[WHIP]], 13, FALSE),Rooke_Full_Seaosn[HR/9],1)</f>
        <v>1052</v>
      </c>
      <c r="O863" s="5">
        <f>_xlfn.RANK.EQ(VLOOKUP($A863,Rooke_Full_Seaosn[[Name]:[WHIP]], 14, FALSE),Rooke_Full_Seaosn[AVG],1)</f>
        <v>590</v>
      </c>
      <c r="P863" s="11">
        <f>_xlfn.RANK.EQ(VLOOKUP($A863,Rooke_Full_Seaosn[[Name]:[WHIP]], 15, FALSE),Rooke_Full_Seaosn[BABIP],1)</f>
        <v>266</v>
      </c>
      <c r="Q863" s="5">
        <f>_xlfn.RANK.EQ(VLOOKUP($A863,Rooke_Full_Seaosn[[Name]:[WHIP]], 16, FALSE),Rooke_Full_Seaosn[ERA],1)</f>
        <v>730</v>
      </c>
      <c r="R863" s="11">
        <f>_xlfn.RANK.EQ(VLOOKUP($A863,Rooke_Full_Seaosn[[Name]:[WHIP]], 17, FALSE),Rooke_Full_Seaosn[FIP],1)</f>
        <v>1007</v>
      </c>
      <c r="S863" s="5">
        <f>_xlfn.RANK.EQ(VLOOKUP($A863,Rooke_Full_Seaosn[[Name]:[WHIP]], 18,FALSE),Rooke_Full_Seaosn[WAR],0)</f>
        <v>804</v>
      </c>
      <c r="T863" s="5">
        <f>_xlfn.RANK.EQ(VLOOKUP($A863,Rooke_Full_Seaosn[[Name]:[WHIP]], 19, FALSE),Rooke_Full_Seaosn[WAR/162],0)</f>
        <v>605</v>
      </c>
      <c r="U863" s="5">
        <f>_xlfn.RANK.EQ(VLOOKUP($A863,Rooke_Full_Seaosn[[Name]:[WHIP]], 20, FALSE),Rooke_Full_Seaosn[WHIP],1)</f>
        <v>400</v>
      </c>
      <c r="V8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702.41010279090426</v>
      </c>
    </row>
    <row r="864" spans="1:22" x14ac:dyDescent="0.45">
      <c r="A864" s="11" t="s">
        <v>1741</v>
      </c>
      <c r="B864" s="11">
        <v>1933</v>
      </c>
      <c r="C864" s="11" t="str">
        <f>VLOOKUP(Table10[[#This Row],[Name]], Rooke_Full_Seaosn[[Name]:[Team]], 2, FALSE)</f>
        <v>NYY</v>
      </c>
      <c r="D864" s="11">
        <v>14</v>
      </c>
      <c r="E864" s="11">
        <v>14</v>
      </c>
      <c r="F864" s="12">
        <v>1</v>
      </c>
      <c r="G864" s="5">
        <f>_xlfn.RANK.EQ(VLOOKUP($A864,Rooke_Full_Seaosn[[Name]:[WHIP]], 6, FALSE),Rooke_Full_Seaosn[W],0)</f>
        <v>889</v>
      </c>
      <c r="H864" s="5">
        <f>_xlfn.RANK.EQ(VLOOKUP($A864,Rooke_Full_Seaosn[[Name]:[WHIP]], 7, FALSE),Rooke_Full_Seaosn[L],1)</f>
        <v>7</v>
      </c>
      <c r="I864" s="11">
        <f>_xlfn.RANK.EQ(VLOOKUP($A864,Rooke_Full_Seaosn[[Name]:[WHIP]], 8, FALSE),Rooke_Full_Seaosn[SV],0)</f>
        <v>21</v>
      </c>
      <c r="J864" s="11">
        <f>_xlfn.RANK.EQ(VLOOKUP($A864,Rooke_Full_Seaosn[[Name]:[WHIP]], 9, FALSE),Rooke_Full_Seaosn[IP],0)</f>
        <v>1043</v>
      </c>
      <c r="K864" s="5">
        <f>_xlfn.RANK.EQ(VLOOKUP($A864,Rooke_Full_Seaosn[[Name]:[WHIP]], 10, FALSE),Rooke_Full_Seaosn[SO],0)</f>
        <v>1116</v>
      </c>
      <c r="L864" s="5">
        <f>_xlfn.RANK.EQ(VLOOKUP($A864,Rooke_Full_Seaosn[[Name]:[WHIP]], 11, FALSE),Rooke_Full_Seaosn[K/9],0)</f>
        <v>1014</v>
      </c>
      <c r="M864" s="5">
        <f>_xlfn.RANK.EQ(VLOOKUP($A864,Rooke_Full_Seaosn[[Name]:[WHIP]], 12, FALSE),Rooke_Full_Seaosn[BB/9],1)</f>
        <v>1529</v>
      </c>
      <c r="N864" s="11">
        <f>_xlfn.RANK.EQ(VLOOKUP($A864,Rooke_Full_Seaosn[[Name]:[WHIP]], 13, FALSE),Rooke_Full_Seaosn[HR/9],1)</f>
        <v>265</v>
      </c>
      <c r="O864" s="5">
        <f>_xlfn.RANK.EQ(VLOOKUP($A864,Rooke_Full_Seaosn[[Name]:[WHIP]], 14, FALSE),Rooke_Full_Seaosn[AVG],1)</f>
        <v>1077</v>
      </c>
      <c r="P864" s="11">
        <f>_xlfn.RANK.EQ(VLOOKUP($A864,Rooke_Full_Seaosn[[Name]:[WHIP]], 15, FALSE),Rooke_Full_Seaosn[BABIP],1)</f>
        <v>1173</v>
      </c>
      <c r="Q864" s="5">
        <f>_xlfn.RANK.EQ(VLOOKUP($A864,Rooke_Full_Seaosn[[Name]:[WHIP]], 16, FALSE),Rooke_Full_Seaosn[ERA],1)</f>
        <v>1256</v>
      </c>
      <c r="R864" s="11">
        <f>_xlfn.RANK.EQ(VLOOKUP($A864,Rooke_Full_Seaosn[[Name]:[WHIP]], 17, FALSE),Rooke_Full_Seaosn[FIP],1)</f>
        <v>728</v>
      </c>
      <c r="S864" s="5">
        <f>_xlfn.RANK.EQ(VLOOKUP($A864,Rooke_Full_Seaosn[[Name]:[WHIP]], 18,FALSE),Rooke_Full_Seaosn[WAR],0)</f>
        <v>1156</v>
      </c>
      <c r="T864" s="5">
        <f>_xlfn.RANK.EQ(VLOOKUP($A864,Rooke_Full_Seaosn[[Name]:[WHIP]], 19, FALSE),Rooke_Full_Seaosn[WAR/162],0)</f>
        <v>1181</v>
      </c>
      <c r="U864" s="5">
        <f>_xlfn.RANK.EQ(VLOOKUP($A864,Rooke_Full_Seaosn[[Name]:[WHIP]], 20, FALSE),Rooke_Full_Seaosn[WHIP],1)</f>
        <v>1501</v>
      </c>
      <c r="V8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703.86653969087911</v>
      </c>
    </row>
    <row r="865" spans="1:22" x14ac:dyDescent="0.45">
      <c r="A865" s="11" t="s">
        <v>1415</v>
      </c>
      <c r="B865" s="11">
        <v>2017</v>
      </c>
      <c r="C865" s="11" t="str">
        <f>VLOOKUP(Table10[[#This Row],[Name]], Rooke_Full_Seaosn[[Name]:[Team]], 2, FALSE)</f>
        <v>COL</v>
      </c>
      <c r="D865" s="11">
        <v>18</v>
      </c>
      <c r="E865" s="11">
        <v>15</v>
      </c>
      <c r="F865" s="12">
        <v>0.83333333333333337</v>
      </c>
      <c r="G865" s="5">
        <f>_xlfn.RANK.EQ(VLOOKUP($A865,Rooke_Full_Seaosn[[Name]:[WHIP]], 6, FALSE),Rooke_Full_Seaosn[W],0)</f>
        <v>244</v>
      </c>
      <c r="H865" s="5">
        <f>_xlfn.RANK.EQ(VLOOKUP($A865,Rooke_Full_Seaosn[[Name]:[WHIP]], 7, FALSE),Rooke_Full_Seaosn[L],1)</f>
        <v>1442</v>
      </c>
      <c r="I865" s="11">
        <f>_xlfn.RANK.EQ(VLOOKUP($A865,Rooke_Full_Seaosn[[Name]:[WHIP]], 8, FALSE),Rooke_Full_Seaosn[SV],0)</f>
        <v>225</v>
      </c>
      <c r="J865" s="11">
        <f>_xlfn.RANK.EQ(VLOOKUP($A865,Rooke_Full_Seaosn[[Name]:[WHIP]], 9, FALSE),Rooke_Full_Seaosn[IP],0)</f>
        <v>454</v>
      </c>
      <c r="K865" s="5">
        <f>_xlfn.RANK.EQ(VLOOKUP($A865,Rooke_Full_Seaosn[[Name]:[WHIP]], 10, FALSE),Rooke_Full_Seaosn[SO],0)</f>
        <v>338</v>
      </c>
      <c r="L865" s="5">
        <f>_xlfn.RANK.EQ(VLOOKUP($A865,Rooke_Full_Seaosn[[Name]:[WHIP]], 11, FALSE),Rooke_Full_Seaosn[K/9],0)</f>
        <v>664</v>
      </c>
      <c r="M865" s="5">
        <f>_xlfn.RANK.EQ(VLOOKUP($A865,Rooke_Full_Seaosn[[Name]:[WHIP]], 12, FALSE),Rooke_Full_Seaosn[BB/9],1)</f>
        <v>1043</v>
      </c>
      <c r="N865" s="11">
        <f>_xlfn.RANK.EQ(VLOOKUP($A865,Rooke_Full_Seaosn[[Name]:[WHIP]], 13, FALSE),Rooke_Full_Seaosn[HR/9],1)</f>
        <v>1067</v>
      </c>
      <c r="O865" s="5">
        <f>_xlfn.RANK.EQ(VLOOKUP($A865,Rooke_Full_Seaosn[[Name]:[WHIP]], 14, FALSE),Rooke_Full_Seaosn[AVG],1)</f>
        <v>1233</v>
      </c>
      <c r="P865" s="11">
        <f>_xlfn.RANK.EQ(VLOOKUP($A865,Rooke_Full_Seaosn[[Name]:[WHIP]], 15, FALSE),Rooke_Full_Seaosn[BABIP],1)</f>
        <v>1303</v>
      </c>
      <c r="Q865" s="5">
        <f>_xlfn.RANK.EQ(VLOOKUP($A865,Rooke_Full_Seaosn[[Name]:[WHIP]], 16, FALSE),Rooke_Full_Seaosn[ERA],1)</f>
        <v>850</v>
      </c>
      <c r="R865" s="11">
        <f>_xlfn.RANK.EQ(VLOOKUP($A865,Rooke_Full_Seaosn[[Name]:[WHIP]], 17, FALSE),Rooke_Full_Seaosn[FIP],1)</f>
        <v>1179</v>
      </c>
      <c r="S865" s="5">
        <f>_xlfn.RANK.EQ(VLOOKUP($A865,Rooke_Full_Seaosn[[Name]:[WHIP]], 18,FALSE),Rooke_Full_Seaosn[WAR],0)</f>
        <v>423</v>
      </c>
      <c r="T865" s="5">
        <f>_xlfn.RANK.EQ(VLOOKUP($A865,Rooke_Full_Seaosn[[Name]:[WHIP]], 19, FALSE),Rooke_Full_Seaosn[WAR/162],0)</f>
        <v>705</v>
      </c>
      <c r="U865" s="5">
        <f>_xlfn.RANK.EQ(VLOOKUP($A865,Rooke_Full_Seaosn[[Name]:[WHIP]], 20, FALSE),Rooke_Full_Seaosn[WHIP],1)</f>
        <v>1176</v>
      </c>
      <c r="V8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704.86232538938816</v>
      </c>
    </row>
    <row r="866" spans="1:22" x14ac:dyDescent="0.45">
      <c r="A866" s="11" t="s">
        <v>1382</v>
      </c>
      <c r="B866" s="11">
        <v>1998</v>
      </c>
      <c r="C866" s="11" t="str">
        <f>VLOOKUP(Table10[[#This Row],[Name]], Rooke_Full_Seaosn[[Name]:[Team]], 2, FALSE)</f>
        <v>MON</v>
      </c>
      <c r="D866" s="11">
        <v>9</v>
      </c>
      <c r="E866" s="11">
        <v>9</v>
      </c>
      <c r="F866" s="12">
        <v>1</v>
      </c>
      <c r="G866" s="5">
        <f>_xlfn.RANK.EQ(VLOOKUP($A866,Rooke_Full_Seaosn[[Name]:[WHIP]], 6, FALSE),Rooke_Full_Seaosn[W],0)</f>
        <v>735</v>
      </c>
      <c r="H866" s="5">
        <f>_xlfn.RANK.EQ(VLOOKUP($A866,Rooke_Full_Seaosn[[Name]:[WHIP]], 7, FALSE),Rooke_Full_Seaosn[L],1)</f>
        <v>1060</v>
      </c>
      <c r="I866" s="11">
        <f>_xlfn.RANK.EQ(VLOOKUP($A866,Rooke_Full_Seaosn[[Name]:[WHIP]], 8, FALSE),Rooke_Full_Seaosn[SV],0)</f>
        <v>225</v>
      </c>
      <c r="J866" s="11">
        <f>_xlfn.RANK.EQ(VLOOKUP($A866,Rooke_Full_Seaosn[[Name]:[WHIP]], 9, FALSE),Rooke_Full_Seaosn[IP],0)</f>
        <v>569</v>
      </c>
      <c r="K866" s="5">
        <f>_xlfn.RANK.EQ(VLOOKUP($A866,Rooke_Full_Seaosn[[Name]:[WHIP]], 10, FALSE),Rooke_Full_Seaosn[SO],0)</f>
        <v>505</v>
      </c>
      <c r="L866" s="5">
        <f>_xlfn.RANK.EQ(VLOOKUP($A866,Rooke_Full_Seaosn[[Name]:[WHIP]], 11, FALSE),Rooke_Full_Seaosn[K/9],0)</f>
        <v>810</v>
      </c>
      <c r="M866" s="5">
        <f>_xlfn.RANK.EQ(VLOOKUP($A866,Rooke_Full_Seaosn[[Name]:[WHIP]], 12, FALSE),Rooke_Full_Seaosn[BB/9],1)</f>
        <v>551</v>
      </c>
      <c r="N866" s="11">
        <f>_xlfn.RANK.EQ(VLOOKUP($A866,Rooke_Full_Seaosn[[Name]:[WHIP]], 13, FALSE),Rooke_Full_Seaosn[HR/9],1)</f>
        <v>1211</v>
      </c>
      <c r="O866" s="5">
        <f>_xlfn.RANK.EQ(VLOOKUP($A866,Rooke_Full_Seaosn[[Name]:[WHIP]], 14, FALSE),Rooke_Full_Seaosn[AVG],1)</f>
        <v>522</v>
      </c>
      <c r="P866" s="11">
        <f>_xlfn.RANK.EQ(VLOOKUP($A866,Rooke_Full_Seaosn[[Name]:[WHIP]], 15, FALSE),Rooke_Full_Seaosn[BABIP],1)</f>
        <v>377</v>
      </c>
      <c r="Q866" s="5">
        <f>_xlfn.RANK.EQ(VLOOKUP($A866,Rooke_Full_Seaosn[[Name]:[WHIP]], 16, FALSE),Rooke_Full_Seaosn[ERA],1)</f>
        <v>806</v>
      </c>
      <c r="R866" s="11">
        <f>_xlfn.RANK.EQ(VLOOKUP($A866,Rooke_Full_Seaosn[[Name]:[WHIP]], 17, FALSE),Rooke_Full_Seaosn[FIP],1)</f>
        <v>1204</v>
      </c>
      <c r="S866" s="5">
        <f>_xlfn.RANK.EQ(VLOOKUP($A866,Rooke_Full_Seaosn[[Name]:[WHIP]], 18,FALSE),Rooke_Full_Seaosn[WAR],0)</f>
        <v>850</v>
      </c>
      <c r="T866" s="5">
        <f>_xlfn.RANK.EQ(VLOOKUP($A866,Rooke_Full_Seaosn[[Name]:[WHIP]], 19, FALSE),Rooke_Full_Seaosn[WAR/162],0)</f>
        <v>1015</v>
      </c>
      <c r="U866" s="5">
        <f>_xlfn.RANK.EQ(VLOOKUP($A866,Rooke_Full_Seaosn[[Name]:[WHIP]], 20, FALSE),Rooke_Full_Seaosn[WHIP],1)</f>
        <v>482</v>
      </c>
      <c r="V8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705.90437756768449</v>
      </c>
    </row>
    <row r="867" spans="1:22" x14ac:dyDescent="0.45">
      <c r="A867" s="11" t="s">
        <v>1386</v>
      </c>
      <c r="B867" s="11">
        <v>1920</v>
      </c>
      <c r="C867" s="11" t="str">
        <f>VLOOKUP(Table10[[#This Row],[Name]], Rooke_Full_Seaosn[[Name]:[Team]], 2, FALSE)</f>
        <v>PHA</v>
      </c>
      <c r="D867" s="11">
        <v>21</v>
      </c>
      <c r="E867" s="11">
        <v>21</v>
      </c>
      <c r="F867" s="12">
        <v>1</v>
      </c>
      <c r="G867" s="5">
        <f>_xlfn.RANK.EQ(VLOOKUP($A867,Rooke_Full_Seaosn[[Name]:[WHIP]], 6, FALSE),Rooke_Full_Seaosn[W],0)</f>
        <v>401</v>
      </c>
      <c r="H867" s="5">
        <f>_xlfn.RANK.EQ(VLOOKUP($A867,Rooke_Full_Seaosn[[Name]:[WHIP]], 7, FALSE),Rooke_Full_Seaosn[L],1)</f>
        <v>1621</v>
      </c>
      <c r="I867" s="11">
        <f>_xlfn.RANK.EQ(VLOOKUP($A867,Rooke_Full_Seaosn[[Name]:[WHIP]], 8, FALSE),Rooke_Full_Seaosn[SV],0)</f>
        <v>225</v>
      </c>
      <c r="J867" s="11">
        <f>_xlfn.RANK.EQ(VLOOKUP($A867,Rooke_Full_Seaosn[[Name]:[WHIP]], 9, FALSE),Rooke_Full_Seaosn[IP],0)</f>
        <v>194</v>
      </c>
      <c r="K867" s="5">
        <f>_xlfn.RANK.EQ(VLOOKUP($A867,Rooke_Full_Seaosn[[Name]:[WHIP]], 10, FALSE),Rooke_Full_Seaosn[SO],0)</f>
        <v>824</v>
      </c>
      <c r="L867" s="5">
        <f>_xlfn.RANK.EQ(VLOOKUP($A867,Rooke_Full_Seaosn[[Name]:[WHIP]], 11, FALSE),Rooke_Full_Seaosn[K/9],0)</f>
        <v>1562</v>
      </c>
      <c r="M867" s="5">
        <f>_xlfn.RANK.EQ(VLOOKUP($A867,Rooke_Full_Seaosn[[Name]:[WHIP]], 12, FALSE),Rooke_Full_Seaosn[BB/9],1)</f>
        <v>401</v>
      </c>
      <c r="N867" s="11">
        <f>_xlfn.RANK.EQ(VLOOKUP($A867,Rooke_Full_Seaosn[[Name]:[WHIP]], 13, FALSE),Rooke_Full_Seaosn[HR/9],1)</f>
        <v>78</v>
      </c>
      <c r="O867" s="5">
        <f>_xlfn.RANK.EQ(VLOOKUP($A867,Rooke_Full_Seaosn[[Name]:[WHIP]], 14, FALSE),Rooke_Full_Seaosn[AVG],1)</f>
        <v>1575</v>
      </c>
      <c r="P867" s="11">
        <f>_xlfn.RANK.EQ(VLOOKUP($A867,Rooke_Full_Seaosn[[Name]:[WHIP]], 15, FALSE),Rooke_Full_Seaosn[BABIP],1)</f>
        <v>1489</v>
      </c>
      <c r="Q867" s="5">
        <f>_xlfn.RANK.EQ(VLOOKUP($A867,Rooke_Full_Seaosn[[Name]:[WHIP]], 16, FALSE),Rooke_Full_Seaosn[ERA],1)</f>
        <v>811</v>
      </c>
      <c r="R867" s="11">
        <f>_xlfn.RANK.EQ(VLOOKUP($A867,Rooke_Full_Seaosn[[Name]:[WHIP]], 17, FALSE),Rooke_Full_Seaosn[FIP],1)</f>
        <v>264</v>
      </c>
      <c r="S867" s="5">
        <f>_xlfn.RANK.EQ(VLOOKUP($A867,Rooke_Full_Seaosn[[Name]:[WHIP]], 18,FALSE),Rooke_Full_Seaosn[WAR],0)</f>
        <v>170</v>
      </c>
      <c r="T867" s="5">
        <f>_xlfn.RANK.EQ(VLOOKUP($A867,Rooke_Full_Seaosn[[Name]:[WHIP]], 19, FALSE),Rooke_Full_Seaosn[WAR/162],0)</f>
        <v>382</v>
      </c>
      <c r="U867" s="5">
        <f>_xlfn.RANK.EQ(VLOOKUP($A867,Rooke_Full_Seaosn[[Name]:[WHIP]], 20, FALSE),Rooke_Full_Seaosn[WHIP],1)</f>
        <v>1108</v>
      </c>
      <c r="V8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706.16037764580835</v>
      </c>
    </row>
    <row r="868" spans="1:22" x14ac:dyDescent="0.45">
      <c r="A868" s="11" t="s">
        <v>1557</v>
      </c>
      <c r="B868" s="11">
        <v>1954</v>
      </c>
      <c r="C868" s="11" t="str">
        <f>VLOOKUP(Table10[[#This Row],[Name]], Rooke_Full_Seaosn[[Name]:[Team]], 2, FALSE)</f>
        <v>CIN</v>
      </c>
      <c r="D868" s="11">
        <v>13</v>
      </c>
      <c r="E868" s="11">
        <v>9</v>
      </c>
      <c r="F868" s="12">
        <v>0.69230769230769229</v>
      </c>
      <c r="G868" s="5">
        <f>_xlfn.RANK.EQ(VLOOKUP($A868,Rooke_Full_Seaosn[[Name]:[WHIP]], 6, FALSE),Rooke_Full_Seaosn[W],0)</f>
        <v>174</v>
      </c>
      <c r="H868" s="5">
        <f>_xlfn.RANK.EQ(VLOOKUP($A868,Rooke_Full_Seaosn[[Name]:[WHIP]], 7, FALSE),Rooke_Full_Seaosn[L],1)</f>
        <v>1442</v>
      </c>
      <c r="I868" s="11">
        <f>_xlfn.RANK.EQ(VLOOKUP($A868,Rooke_Full_Seaosn[[Name]:[WHIP]], 8, FALSE),Rooke_Full_Seaosn[SV],0)</f>
        <v>94</v>
      </c>
      <c r="J868" s="11">
        <f>_xlfn.RANK.EQ(VLOOKUP($A868,Rooke_Full_Seaosn[[Name]:[WHIP]], 9, FALSE),Rooke_Full_Seaosn[IP],0)</f>
        <v>177</v>
      </c>
      <c r="K868" s="5">
        <f>_xlfn.RANK.EQ(VLOOKUP($A868,Rooke_Full_Seaosn[[Name]:[WHIP]], 10, FALSE),Rooke_Full_Seaosn[SO],0)</f>
        <v>605</v>
      </c>
      <c r="L868" s="5">
        <f>_xlfn.RANK.EQ(VLOOKUP($A868,Rooke_Full_Seaosn[[Name]:[WHIP]], 11, FALSE),Rooke_Full_Seaosn[K/9],0)</f>
        <v>1446</v>
      </c>
      <c r="M868" s="5">
        <f>_xlfn.RANK.EQ(VLOOKUP($A868,Rooke_Full_Seaosn[[Name]:[WHIP]], 12, FALSE),Rooke_Full_Seaosn[BB/9],1)</f>
        <v>467</v>
      </c>
      <c r="N868" s="11">
        <f>_xlfn.RANK.EQ(VLOOKUP($A868,Rooke_Full_Seaosn[[Name]:[WHIP]], 13, FALSE),Rooke_Full_Seaosn[HR/9],1)</f>
        <v>1165</v>
      </c>
      <c r="O868" s="5">
        <f>_xlfn.RANK.EQ(VLOOKUP($A868,Rooke_Full_Seaosn[[Name]:[WHIP]], 14, FALSE),Rooke_Full_Seaosn[AVG],1)</f>
        <v>1278</v>
      </c>
      <c r="P868" s="11">
        <f>_xlfn.RANK.EQ(VLOOKUP($A868,Rooke_Full_Seaosn[[Name]:[WHIP]], 15, FALSE),Rooke_Full_Seaosn[BABIP],1)</f>
        <v>809</v>
      </c>
      <c r="Q868" s="5">
        <f>_xlfn.RANK.EQ(VLOOKUP($A868,Rooke_Full_Seaosn[[Name]:[WHIP]], 16, FALSE),Rooke_Full_Seaosn[ERA],1)</f>
        <v>1026</v>
      </c>
      <c r="R868" s="11">
        <f>_xlfn.RANK.EQ(VLOOKUP($A868,Rooke_Full_Seaosn[[Name]:[WHIP]], 17, FALSE),Rooke_Full_Seaosn[FIP],1)</f>
        <v>846</v>
      </c>
      <c r="S868" s="5">
        <f>_xlfn.RANK.EQ(VLOOKUP($A868,Rooke_Full_Seaosn[[Name]:[WHIP]], 18,FALSE),Rooke_Full_Seaosn[WAR],0)</f>
        <v>337</v>
      </c>
      <c r="T868" s="5">
        <f>_xlfn.RANK.EQ(VLOOKUP($A868,Rooke_Full_Seaosn[[Name]:[WHIP]], 19, FALSE),Rooke_Full_Seaosn[WAR/162],0)</f>
        <v>796</v>
      </c>
      <c r="U868" s="5">
        <f>_xlfn.RANK.EQ(VLOOKUP($A868,Rooke_Full_Seaosn[[Name]:[WHIP]], 20, FALSE),Rooke_Full_Seaosn[WHIP],1)</f>
        <v>860</v>
      </c>
      <c r="V8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706.55743233059104</v>
      </c>
    </row>
    <row r="869" spans="1:22" x14ac:dyDescent="0.45">
      <c r="A869" s="11" t="s">
        <v>1290</v>
      </c>
      <c r="B869" s="11">
        <v>1951</v>
      </c>
      <c r="C869" s="11" t="str">
        <f>VLOOKUP(Table10[[#This Row],[Name]], Rooke_Full_Seaosn[[Name]:[Team]], 2, FALSE)</f>
        <v>NYY</v>
      </c>
      <c r="D869" s="11">
        <v>12</v>
      </c>
      <c r="E869" s="11">
        <v>12</v>
      </c>
      <c r="F869" s="12">
        <v>1</v>
      </c>
      <c r="G869" s="5">
        <f>_xlfn.RANK.EQ(VLOOKUP($A869,Rooke_Full_Seaosn[[Name]:[WHIP]], 6, FALSE),Rooke_Full_Seaosn[W],0)</f>
        <v>1282</v>
      </c>
      <c r="H869" s="5">
        <f>_xlfn.RANK.EQ(VLOOKUP($A869,Rooke_Full_Seaosn[[Name]:[WHIP]], 7, FALSE),Rooke_Full_Seaosn[L],1)</f>
        <v>7</v>
      </c>
      <c r="I869" s="11">
        <f>_xlfn.RANK.EQ(VLOOKUP($A869,Rooke_Full_Seaosn[[Name]:[WHIP]], 8, FALSE),Rooke_Full_Seaosn[SV],0)</f>
        <v>225</v>
      </c>
      <c r="J869" s="11">
        <f>_xlfn.RANK.EQ(VLOOKUP($A869,Rooke_Full_Seaosn[[Name]:[WHIP]], 9, FALSE),Rooke_Full_Seaosn[IP],0)</f>
        <v>1677</v>
      </c>
      <c r="K869" s="5">
        <f>_xlfn.RANK.EQ(VLOOKUP($A869,Rooke_Full_Seaosn[[Name]:[WHIP]], 10, FALSE),Rooke_Full_Seaosn[SO],0)</f>
        <v>1656</v>
      </c>
      <c r="L869" s="5">
        <f>_xlfn.RANK.EQ(VLOOKUP($A869,Rooke_Full_Seaosn[[Name]:[WHIP]], 11, FALSE),Rooke_Full_Seaosn[K/9],0)</f>
        <v>1359</v>
      </c>
      <c r="M869" s="5">
        <f>_xlfn.RANK.EQ(VLOOKUP($A869,Rooke_Full_Seaosn[[Name]:[WHIP]], 12, FALSE),Rooke_Full_Seaosn[BB/9],1)</f>
        <v>1148</v>
      </c>
      <c r="N869" s="11">
        <f>_xlfn.RANK.EQ(VLOOKUP($A869,Rooke_Full_Seaosn[[Name]:[WHIP]], 13, FALSE),Rooke_Full_Seaosn[HR/9],1)</f>
        <v>478</v>
      </c>
      <c r="O869" s="5">
        <f>_xlfn.RANK.EQ(VLOOKUP($A869,Rooke_Full_Seaosn[[Name]:[WHIP]], 14, FALSE),Rooke_Full_Seaosn[AVG],1)</f>
        <v>1104</v>
      </c>
      <c r="P869" s="11">
        <f>_xlfn.RANK.EQ(VLOOKUP($A869,Rooke_Full_Seaosn[[Name]:[WHIP]], 15, FALSE),Rooke_Full_Seaosn[BABIP],1)</f>
        <v>909</v>
      </c>
      <c r="Q869" s="5">
        <f>_xlfn.RANK.EQ(VLOOKUP($A869,Rooke_Full_Seaosn[[Name]:[WHIP]], 16, FALSE),Rooke_Full_Seaosn[ERA],1)</f>
        <v>695</v>
      </c>
      <c r="R869" s="11">
        <f>_xlfn.RANK.EQ(VLOOKUP($A869,Rooke_Full_Seaosn[[Name]:[WHIP]], 17, FALSE),Rooke_Full_Seaosn[FIP],1)</f>
        <v>520</v>
      </c>
      <c r="S869" s="5">
        <f>_xlfn.RANK.EQ(VLOOKUP($A869,Rooke_Full_Seaosn[[Name]:[WHIP]], 18,FALSE),Rooke_Full_Seaosn[WAR],0)</f>
        <v>1287</v>
      </c>
      <c r="T869" s="5">
        <f>_xlfn.RANK.EQ(VLOOKUP($A869,Rooke_Full_Seaosn[[Name]:[WHIP]], 19, FALSE),Rooke_Full_Seaosn[WAR/162],0)</f>
        <v>1101</v>
      </c>
      <c r="U869" s="5">
        <f>_xlfn.RANK.EQ(VLOOKUP($A869,Rooke_Full_Seaosn[[Name]:[WHIP]], 20, FALSE),Rooke_Full_Seaosn[WHIP],1)</f>
        <v>1231</v>
      </c>
      <c r="V8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706.60800625907802</v>
      </c>
    </row>
    <row r="870" spans="1:22" x14ac:dyDescent="0.45">
      <c r="A870" s="11" t="s">
        <v>239</v>
      </c>
      <c r="B870" s="11">
        <v>1996</v>
      </c>
      <c r="C870" s="11" t="str">
        <f>VLOOKUP(Table10[[#This Row],[Name]], Rooke_Full_Seaosn[[Name]:[Team]], 2, FALSE)</f>
        <v>STL</v>
      </c>
      <c r="D870" s="11">
        <v>16</v>
      </c>
      <c r="E870" s="11">
        <v>8</v>
      </c>
      <c r="F870" s="12">
        <v>0.5</v>
      </c>
      <c r="G870" s="5">
        <f>_xlfn.RANK.EQ(VLOOKUP($A870,Rooke_Full_Seaosn[[Name]:[WHIP]], 6, FALSE),Rooke_Full_Seaosn[W],0)</f>
        <v>174</v>
      </c>
      <c r="H870" s="5">
        <f>_xlfn.RANK.EQ(VLOOKUP($A870,Rooke_Full_Seaosn[[Name]:[WHIP]], 7, FALSE),Rooke_Full_Seaosn[L],1)</f>
        <v>1209</v>
      </c>
      <c r="I870" s="11">
        <f>_xlfn.RANK.EQ(VLOOKUP($A870,Rooke_Full_Seaosn[[Name]:[WHIP]], 8, FALSE),Rooke_Full_Seaosn[SV],0)</f>
        <v>225</v>
      </c>
      <c r="J870" s="11">
        <f>_xlfn.RANK.EQ(VLOOKUP($A870,Rooke_Full_Seaosn[[Name]:[WHIP]], 9, FALSE),Rooke_Full_Seaosn[IP],0)</f>
        <v>222</v>
      </c>
      <c r="K870" s="5">
        <f>_xlfn.RANK.EQ(VLOOKUP($A870,Rooke_Full_Seaosn[[Name]:[WHIP]], 10, FALSE),Rooke_Full_Seaosn[SO],0)</f>
        <v>156</v>
      </c>
      <c r="L870" s="5">
        <f>_xlfn.RANK.EQ(VLOOKUP($A870,Rooke_Full_Seaosn[[Name]:[WHIP]], 11, FALSE),Rooke_Full_Seaosn[K/9],0)</f>
        <v>594</v>
      </c>
      <c r="M870" s="5">
        <f>_xlfn.RANK.EQ(VLOOKUP($A870,Rooke_Full_Seaosn[[Name]:[WHIP]], 12, FALSE),Rooke_Full_Seaosn[BB/9],1)</f>
        <v>1233</v>
      </c>
      <c r="N870" s="11">
        <f>_xlfn.RANK.EQ(VLOOKUP($A870,Rooke_Full_Seaosn[[Name]:[WHIP]], 13, FALSE),Rooke_Full_Seaosn[HR/9],1)</f>
        <v>1293</v>
      </c>
      <c r="O870" s="5">
        <f>_xlfn.RANK.EQ(VLOOKUP($A870,Rooke_Full_Seaosn[[Name]:[WHIP]], 14, FALSE),Rooke_Full_Seaosn[AVG],1)</f>
        <v>775</v>
      </c>
      <c r="P870" s="11">
        <f>_xlfn.RANK.EQ(VLOOKUP($A870,Rooke_Full_Seaosn[[Name]:[WHIP]], 15, FALSE),Rooke_Full_Seaosn[BABIP],1)</f>
        <v>729</v>
      </c>
      <c r="Q870" s="5">
        <f>_xlfn.RANK.EQ(VLOOKUP($A870,Rooke_Full_Seaosn[[Name]:[WHIP]], 16, FALSE),Rooke_Full_Seaosn[ERA],1)</f>
        <v>1224</v>
      </c>
      <c r="R870" s="11">
        <f>_xlfn.RANK.EQ(VLOOKUP($A870,Rooke_Full_Seaosn[[Name]:[WHIP]], 17, FALSE),Rooke_Full_Seaosn[FIP],1)</f>
        <v>1395</v>
      </c>
      <c r="S870" s="5">
        <f>_xlfn.RANK.EQ(VLOOKUP($A870,Rooke_Full_Seaosn[[Name]:[WHIP]], 18,FALSE),Rooke_Full_Seaosn[WAR],0)</f>
        <v>1021</v>
      </c>
      <c r="T870" s="5">
        <f>_xlfn.RANK.EQ(VLOOKUP($A870,Rooke_Full_Seaosn[[Name]:[WHIP]], 19, FALSE),Rooke_Full_Seaosn[WAR/162],0)</f>
        <v>1311</v>
      </c>
      <c r="U870" s="5">
        <f>_xlfn.RANK.EQ(VLOOKUP($A870,Rooke_Full_Seaosn[[Name]:[WHIP]], 20, FALSE),Rooke_Full_Seaosn[WHIP],1)</f>
        <v>1032</v>
      </c>
      <c r="V8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707.6590939414076</v>
      </c>
    </row>
    <row r="871" spans="1:22" x14ac:dyDescent="0.45">
      <c r="A871" s="11" t="s">
        <v>1528</v>
      </c>
      <c r="B871" s="11">
        <v>1969</v>
      </c>
      <c r="C871" s="11" t="str">
        <f>VLOOKUP(Table10[[#This Row],[Name]], Rooke_Full_Seaosn[[Name]:[Team]], 2, FALSE)</f>
        <v>MON</v>
      </c>
      <c r="D871" s="11">
        <v>10</v>
      </c>
      <c r="E871" s="11">
        <v>9</v>
      </c>
      <c r="F871" s="12">
        <v>0.9</v>
      </c>
      <c r="G871" s="5">
        <f>_xlfn.RANK.EQ(VLOOKUP($A871,Rooke_Full_Seaosn[[Name]:[WHIP]], 6, FALSE),Rooke_Full_Seaosn[W],0)</f>
        <v>889</v>
      </c>
      <c r="H871" s="5">
        <f>_xlfn.RANK.EQ(VLOOKUP($A871,Rooke_Full_Seaosn[[Name]:[WHIP]], 7, FALSE),Rooke_Full_Seaosn[L],1)</f>
        <v>1621</v>
      </c>
      <c r="I871" s="11">
        <f>_xlfn.RANK.EQ(VLOOKUP($A871,Rooke_Full_Seaosn[[Name]:[WHIP]], 8, FALSE),Rooke_Full_Seaosn[SV],0)</f>
        <v>225</v>
      </c>
      <c r="J871" s="11">
        <f>_xlfn.RANK.EQ(VLOOKUP($A871,Rooke_Full_Seaosn[[Name]:[WHIP]], 9, FALSE),Rooke_Full_Seaosn[IP],0)</f>
        <v>355</v>
      </c>
      <c r="K871" s="5">
        <f>_xlfn.RANK.EQ(VLOOKUP($A871,Rooke_Full_Seaosn[[Name]:[WHIP]], 10, FALSE),Rooke_Full_Seaosn[SO],0)</f>
        <v>174</v>
      </c>
      <c r="L871" s="5">
        <f>_xlfn.RANK.EQ(VLOOKUP($A871,Rooke_Full_Seaosn[[Name]:[WHIP]], 11, FALSE),Rooke_Full_Seaosn[K/9],0)</f>
        <v>451</v>
      </c>
      <c r="M871" s="5">
        <f>_xlfn.RANK.EQ(VLOOKUP($A871,Rooke_Full_Seaosn[[Name]:[WHIP]], 12, FALSE),Rooke_Full_Seaosn[BB/9],1)</f>
        <v>1573</v>
      </c>
      <c r="N871" s="11">
        <f>_xlfn.RANK.EQ(VLOOKUP($A871,Rooke_Full_Seaosn[[Name]:[WHIP]], 13, FALSE),Rooke_Full_Seaosn[HR/9],1)</f>
        <v>421</v>
      </c>
      <c r="O871" s="5">
        <f>_xlfn.RANK.EQ(VLOOKUP($A871,Rooke_Full_Seaosn[[Name]:[WHIP]], 14, FALSE),Rooke_Full_Seaosn[AVG],1)</f>
        <v>415</v>
      </c>
      <c r="P871" s="11">
        <f>_xlfn.RANK.EQ(VLOOKUP($A871,Rooke_Full_Seaosn[[Name]:[WHIP]], 15, FALSE),Rooke_Full_Seaosn[BABIP],1)</f>
        <v>802</v>
      </c>
      <c r="Q871" s="5">
        <f>_xlfn.RANK.EQ(VLOOKUP($A871,Rooke_Full_Seaosn[[Name]:[WHIP]], 16, FALSE),Rooke_Full_Seaosn[ERA],1)</f>
        <v>991</v>
      </c>
      <c r="R871" s="11">
        <f>_xlfn.RANK.EQ(VLOOKUP($A871,Rooke_Full_Seaosn[[Name]:[WHIP]], 17, FALSE),Rooke_Full_Seaosn[FIP],1)</f>
        <v>336</v>
      </c>
      <c r="S871" s="5">
        <f>_xlfn.RANK.EQ(VLOOKUP($A871,Rooke_Full_Seaosn[[Name]:[WHIP]], 18,FALSE),Rooke_Full_Seaosn[WAR],0)</f>
        <v>452</v>
      </c>
      <c r="T871" s="5">
        <f>_xlfn.RANK.EQ(VLOOKUP($A871,Rooke_Full_Seaosn[[Name]:[WHIP]], 19, FALSE),Rooke_Full_Seaosn[WAR/162],0)</f>
        <v>844</v>
      </c>
      <c r="U871" s="5">
        <f>_xlfn.RANK.EQ(VLOOKUP($A871,Rooke_Full_Seaosn[[Name]:[WHIP]], 20, FALSE),Rooke_Full_Seaosn[WHIP],1)</f>
        <v>1134</v>
      </c>
      <c r="V8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708.00365154521887</v>
      </c>
    </row>
    <row r="872" spans="1:22" x14ac:dyDescent="0.45">
      <c r="A872" s="11" t="s">
        <v>413</v>
      </c>
      <c r="B872" s="11">
        <v>1995</v>
      </c>
      <c r="C872" s="11" t="str">
        <f>VLOOKUP(Table10[[#This Row],[Name]], Rooke_Full_Seaosn[[Name]:[Team]], 2, FALSE)</f>
        <v>COL</v>
      </c>
      <c r="D872" s="11">
        <v>22</v>
      </c>
      <c r="E872" s="11">
        <v>22</v>
      </c>
      <c r="F872" s="12">
        <v>1</v>
      </c>
      <c r="G872" s="5">
        <f>_xlfn.RANK.EQ(VLOOKUP($A872,Rooke_Full_Seaosn[[Name]:[WHIP]], 6, FALSE),Rooke_Full_Seaosn[W],0)</f>
        <v>1054</v>
      </c>
      <c r="H872" s="5">
        <f>_xlfn.RANK.EQ(VLOOKUP($A872,Rooke_Full_Seaosn[[Name]:[WHIP]], 7, FALSE),Rooke_Full_Seaosn[L],1)</f>
        <v>695</v>
      </c>
      <c r="I872" s="11">
        <f>_xlfn.RANK.EQ(VLOOKUP($A872,Rooke_Full_Seaosn[[Name]:[WHIP]], 8, FALSE),Rooke_Full_Seaosn[SV],0)</f>
        <v>225</v>
      </c>
      <c r="J872" s="11">
        <f>_xlfn.RANK.EQ(VLOOKUP($A872,Rooke_Full_Seaosn[[Name]:[WHIP]], 9, FALSE),Rooke_Full_Seaosn[IP],0)</f>
        <v>1070</v>
      </c>
      <c r="K872" s="5">
        <f>_xlfn.RANK.EQ(VLOOKUP($A872,Rooke_Full_Seaosn[[Name]:[WHIP]], 10, FALSE),Rooke_Full_Seaosn[SO],0)</f>
        <v>840</v>
      </c>
      <c r="L872" s="5">
        <f>_xlfn.RANK.EQ(VLOOKUP($A872,Rooke_Full_Seaosn[[Name]:[WHIP]], 11, FALSE),Rooke_Full_Seaosn[K/9],0)</f>
        <v>543</v>
      </c>
      <c r="M872" s="5">
        <f>_xlfn.RANK.EQ(VLOOKUP($A872,Rooke_Full_Seaosn[[Name]:[WHIP]], 12, FALSE),Rooke_Full_Seaosn[BB/9],1)</f>
        <v>354</v>
      </c>
      <c r="N872" s="11">
        <f>_xlfn.RANK.EQ(VLOOKUP($A872,Rooke_Full_Seaosn[[Name]:[WHIP]], 13, FALSE),Rooke_Full_Seaosn[HR/9],1)</f>
        <v>1240</v>
      </c>
      <c r="O872" s="5">
        <f>_xlfn.RANK.EQ(VLOOKUP($A872,Rooke_Full_Seaosn[[Name]:[WHIP]], 14, FALSE),Rooke_Full_Seaosn[AVG],1)</f>
        <v>1145</v>
      </c>
      <c r="P872" s="11">
        <f>_xlfn.RANK.EQ(VLOOKUP($A872,Rooke_Full_Seaosn[[Name]:[WHIP]], 15, FALSE),Rooke_Full_Seaosn[BABIP],1)</f>
        <v>1184</v>
      </c>
      <c r="Q872" s="5">
        <f>_xlfn.RANK.EQ(VLOOKUP($A872,Rooke_Full_Seaosn[[Name]:[WHIP]], 16, FALSE),Rooke_Full_Seaosn[ERA],1)</f>
        <v>1252</v>
      </c>
      <c r="R872" s="11">
        <f>_xlfn.RANK.EQ(VLOOKUP($A872,Rooke_Full_Seaosn[[Name]:[WHIP]], 17, FALSE),Rooke_Full_Seaosn[FIP],1)</f>
        <v>946</v>
      </c>
      <c r="S872" s="5">
        <f>_xlfn.RANK.EQ(VLOOKUP($A872,Rooke_Full_Seaosn[[Name]:[WHIP]], 18,FALSE),Rooke_Full_Seaosn[WAR],0)</f>
        <v>671</v>
      </c>
      <c r="T872" s="5">
        <f>_xlfn.RANK.EQ(VLOOKUP($A872,Rooke_Full_Seaosn[[Name]:[WHIP]], 19, FALSE),Rooke_Full_Seaosn[WAR/162],0)</f>
        <v>332</v>
      </c>
      <c r="U872" s="5">
        <f>_xlfn.RANK.EQ(VLOOKUP($A872,Rooke_Full_Seaosn[[Name]:[WHIP]], 20, FALSE),Rooke_Full_Seaosn[WHIP],1)</f>
        <v>852</v>
      </c>
      <c r="V8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709.18865699956871</v>
      </c>
    </row>
    <row r="873" spans="1:22" x14ac:dyDescent="0.45">
      <c r="A873" s="11" t="s">
        <v>1518</v>
      </c>
      <c r="B873" s="11">
        <v>2013</v>
      </c>
      <c r="C873" s="11" t="str">
        <f>VLOOKUP(Table10[[#This Row],[Name]], Rooke_Full_Seaosn[[Name]:[Team]], 2, FALSE)</f>
        <v>MIL</v>
      </c>
      <c r="D873" s="11">
        <v>30</v>
      </c>
      <c r="E873" s="11">
        <v>30</v>
      </c>
      <c r="F873" s="12">
        <v>1</v>
      </c>
      <c r="G873" s="5">
        <f>_xlfn.RANK.EQ(VLOOKUP($A873,Rooke_Full_Seaosn[[Name]:[WHIP]], 6, FALSE),Rooke_Full_Seaosn[W],0)</f>
        <v>244</v>
      </c>
      <c r="H873" s="5">
        <f>_xlfn.RANK.EQ(VLOOKUP($A873,Rooke_Full_Seaosn[[Name]:[WHIP]], 7, FALSE),Rooke_Full_Seaosn[L],1)</f>
        <v>1644</v>
      </c>
      <c r="I873" s="11">
        <f>_xlfn.RANK.EQ(VLOOKUP($A873,Rooke_Full_Seaosn[[Name]:[WHIP]], 8, FALSE),Rooke_Full_Seaosn[SV],0)</f>
        <v>225</v>
      </c>
      <c r="J873" s="11">
        <f>_xlfn.RANK.EQ(VLOOKUP($A873,Rooke_Full_Seaosn[[Name]:[WHIP]], 9, FALSE),Rooke_Full_Seaosn[IP],0)</f>
        <v>244</v>
      </c>
      <c r="K873" s="5">
        <f>_xlfn.RANK.EQ(VLOOKUP($A873,Rooke_Full_Seaosn[[Name]:[WHIP]], 10, FALSE),Rooke_Full_Seaosn[SO],0)</f>
        <v>156</v>
      </c>
      <c r="L873" s="5">
        <f>_xlfn.RANK.EQ(VLOOKUP($A873,Rooke_Full_Seaosn[[Name]:[WHIP]], 11, FALSE),Rooke_Full_Seaosn[K/9],0)</f>
        <v>555</v>
      </c>
      <c r="M873" s="5">
        <f>_xlfn.RANK.EQ(VLOOKUP($A873,Rooke_Full_Seaosn[[Name]:[WHIP]], 12, FALSE),Rooke_Full_Seaosn[BB/9],1)</f>
        <v>997</v>
      </c>
      <c r="N873" s="11">
        <f>_xlfn.RANK.EQ(VLOOKUP($A873,Rooke_Full_Seaosn[[Name]:[WHIP]], 13, FALSE),Rooke_Full_Seaosn[HR/9],1)</f>
        <v>945</v>
      </c>
      <c r="O873" s="5">
        <f>_xlfn.RANK.EQ(VLOOKUP($A873,Rooke_Full_Seaosn[[Name]:[WHIP]], 14, FALSE),Rooke_Full_Seaosn[AVG],1)</f>
        <v>866</v>
      </c>
      <c r="P873" s="11">
        <f>_xlfn.RANK.EQ(VLOOKUP($A873,Rooke_Full_Seaosn[[Name]:[WHIP]], 15, FALSE),Rooke_Full_Seaosn[BABIP],1)</f>
        <v>1040</v>
      </c>
      <c r="Q873" s="5">
        <f>_xlfn.RANK.EQ(VLOOKUP($A873,Rooke_Full_Seaosn[[Name]:[WHIP]], 16, FALSE),Rooke_Full_Seaosn[ERA],1)</f>
        <v>976</v>
      </c>
      <c r="R873" s="11">
        <f>_xlfn.RANK.EQ(VLOOKUP($A873,Rooke_Full_Seaosn[[Name]:[WHIP]], 17, FALSE),Rooke_Full_Seaosn[FIP],1)</f>
        <v>887</v>
      </c>
      <c r="S873" s="5">
        <f>_xlfn.RANK.EQ(VLOOKUP($A873,Rooke_Full_Seaosn[[Name]:[WHIP]], 18,FALSE),Rooke_Full_Seaosn[WAR],0)</f>
        <v>936</v>
      </c>
      <c r="T873" s="5">
        <f>_xlfn.RANK.EQ(VLOOKUP($A873,Rooke_Full_Seaosn[[Name]:[WHIP]], 19, FALSE),Rooke_Full_Seaosn[WAR/162],0)</f>
        <v>1265</v>
      </c>
      <c r="U873" s="5">
        <f>_xlfn.RANK.EQ(VLOOKUP($A873,Rooke_Full_Seaosn[[Name]:[WHIP]], 20, FALSE),Rooke_Full_Seaosn[WHIP],1)</f>
        <v>938</v>
      </c>
      <c r="V8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709.89502099429399</v>
      </c>
    </row>
    <row r="874" spans="1:22" x14ac:dyDescent="0.45">
      <c r="A874" s="11" t="s">
        <v>448</v>
      </c>
      <c r="B874" s="11">
        <v>2013</v>
      </c>
      <c r="C874" s="11" t="str">
        <f>VLOOKUP(Table10[[#This Row],[Name]], Rooke_Full_Seaosn[[Name]:[Team]], 2, FALSE)</f>
        <v>LAD</v>
      </c>
      <c r="D874" s="11">
        <v>16</v>
      </c>
      <c r="E874" s="11">
        <v>16</v>
      </c>
      <c r="F874" s="12">
        <v>1</v>
      </c>
      <c r="G874" s="5">
        <f>_xlfn.RANK.EQ(VLOOKUP($A874,Rooke_Full_Seaosn[[Name]:[WHIP]], 6, FALSE),Rooke_Full_Seaosn[W],0)</f>
        <v>1054</v>
      </c>
      <c r="H874" s="5">
        <f>_xlfn.RANK.EQ(VLOOKUP($A874,Rooke_Full_Seaosn[[Name]:[WHIP]], 7, FALSE),Rooke_Full_Seaosn[L],1)</f>
        <v>298</v>
      </c>
      <c r="I874" s="11">
        <f>_xlfn.RANK.EQ(VLOOKUP($A874,Rooke_Full_Seaosn[[Name]:[WHIP]], 8, FALSE),Rooke_Full_Seaosn[SV],0)</f>
        <v>225</v>
      </c>
      <c r="J874" s="11">
        <f>_xlfn.RANK.EQ(VLOOKUP($A874,Rooke_Full_Seaosn[[Name]:[WHIP]], 9, FALSE),Rooke_Full_Seaosn[IP],0)</f>
        <v>1537</v>
      </c>
      <c r="K874" s="5">
        <f>_xlfn.RANK.EQ(VLOOKUP($A874,Rooke_Full_Seaosn[[Name]:[WHIP]], 10, FALSE),Rooke_Full_Seaosn[SO],0)</f>
        <v>1210</v>
      </c>
      <c r="L874" s="5">
        <f>_xlfn.RANK.EQ(VLOOKUP($A874,Rooke_Full_Seaosn[[Name]:[WHIP]], 11, FALSE),Rooke_Full_Seaosn[K/9],0)</f>
        <v>377</v>
      </c>
      <c r="M874" s="5">
        <f>_xlfn.RANK.EQ(VLOOKUP($A874,Rooke_Full_Seaosn[[Name]:[WHIP]], 12, FALSE),Rooke_Full_Seaosn[BB/9],1)</f>
        <v>514</v>
      </c>
      <c r="N874" s="11">
        <f>_xlfn.RANK.EQ(VLOOKUP($A874,Rooke_Full_Seaosn[[Name]:[WHIP]], 13, FALSE),Rooke_Full_Seaosn[HR/9],1)</f>
        <v>1054</v>
      </c>
      <c r="O874" s="5">
        <f>_xlfn.RANK.EQ(VLOOKUP($A874,Rooke_Full_Seaosn[[Name]:[WHIP]], 14, FALSE),Rooke_Full_Seaosn[AVG],1)</f>
        <v>1360</v>
      </c>
      <c r="P874" s="11">
        <f>_xlfn.RANK.EQ(VLOOKUP($A874,Rooke_Full_Seaosn[[Name]:[WHIP]], 15, FALSE),Rooke_Full_Seaosn[BABIP],1)</f>
        <v>1546</v>
      </c>
      <c r="Q874" s="5">
        <f>_xlfn.RANK.EQ(VLOOKUP($A874,Rooke_Full_Seaosn[[Name]:[WHIP]], 16, FALSE),Rooke_Full_Seaosn[ERA],1)</f>
        <v>229</v>
      </c>
      <c r="R874" s="11">
        <f>_xlfn.RANK.EQ(VLOOKUP($A874,Rooke_Full_Seaosn[[Name]:[WHIP]], 17, FALSE),Rooke_Full_Seaosn[FIP],1)</f>
        <v>791</v>
      </c>
      <c r="S874" s="5">
        <f>_xlfn.RANK.EQ(VLOOKUP($A874,Rooke_Full_Seaosn[[Name]:[WHIP]], 18,FALSE),Rooke_Full_Seaosn[WAR],0)</f>
        <v>1320</v>
      </c>
      <c r="T874" s="5">
        <f>_xlfn.RANK.EQ(VLOOKUP($A874,Rooke_Full_Seaosn[[Name]:[WHIP]], 19, FALSE),Rooke_Full_Seaosn[WAR/162],0)</f>
        <v>1128</v>
      </c>
      <c r="U874" s="5">
        <f>_xlfn.RANK.EQ(VLOOKUP($A874,Rooke_Full_Seaosn[[Name]:[WHIP]], 20, FALSE),Rooke_Full_Seaosn[WHIP],1)</f>
        <v>961</v>
      </c>
      <c r="V8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710.57962810946617</v>
      </c>
    </row>
    <row r="875" spans="1:22" x14ac:dyDescent="0.45">
      <c r="A875" s="11" t="s">
        <v>1055</v>
      </c>
      <c r="B875" s="11">
        <v>1971</v>
      </c>
      <c r="C875" s="11" t="str">
        <f>VLOOKUP(Table10[[#This Row],[Name]], Rooke_Full_Seaosn[[Name]:[Team]], 2, FALSE)</f>
        <v>PIT</v>
      </c>
      <c r="D875" s="11">
        <v>21</v>
      </c>
      <c r="E875" s="11">
        <v>21</v>
      </c>
      <c r="F875" s="12">
        <v>1</v>
      </c>
      <c r="G875" s="5">
        <f>_xlfn.RANK.EQ(VLOOKUP($A875,Rooke_Full_Seaosn[[Name]:[WHIP]], 6, FALSE),Rooke_Full_Seaosn[W],0)</f>
        <v>735</v>
      </c>
      <c r="H875" s="5">
        <f>_xlfn.RANK.EQ(VLOOKUP($A875,Rooke_Full_Seaosn[[Name]:[WHIP]], 7, FALSE),Rooke_Full_Seaosn[L],1)</f>
        <v>492</v>
      </c>
      <c r="I875" s="11">
        <f>_xlfn.RANK.EQ(VLOOKUP($A875,Rooke_Full_Seaosn[[Name]:[WHIP]], 8, FALSE),Rooke_Full_Seaosn[SV],0)</f>
        <v>225</v>
      </c>
      <c r="J875" s="11">
        <f>_xlfn.RANK.EQ(VLOOKUP($A875,Rooke_Full_Seaosn[[Name]:[WHIP]], 9, FALSE),Rooke_Full_Seaosn[IP],0)</f>
        <v>917</v>
      </c>
      <c r="K875" s="5">
        <f>_xlfn.RANK.EQ(VLOOKUP($A875,Rooke_Full_Seaosn[[Name]:[WHIP]], 10, FALSE),Rooke_Full_Seaosn[SO],0)</f>
        <v>824</v>
      </c>
      <c r="L875" s="5">
        <f>_xlfn.RANK.EQ(VLOOKUP($A875,Rooke_Full_Seaosn[[Name]:[WHIP]], 11, FALSE),Rooke_Full_Seaosn[K/9],0)</f>
        <v>754</v>
      </c>
      <c r="M875" s="5">
        <f>_xlfn.RANK.EQ(VLOOKUP($A875,Rooke_Full_Seaosn[[Name]:[WHIP]], 12, FALSE),Rooke_Full_Seaosn[BB/9],1)</f>
        <v>874</v>
      </c>
      <c r="N875" s="11">
        <f>_xlfn.RANK.EQ(VLOOKUP($A875,Rooke_Full_Seaosn[[Name]:[WHIP]], 13, FALSE),Rooke_Full_Seaosn[HR/9],1)</f>
        <v>455</v>
      </c>
      <c r="O875" s="5">
        <f>_xlfn.RANK.EQ(VLOOKUP($A875,Rooke_Full_Seaosn[[Name]:[WHIP]], 14, FALSE),Rooke_Full_Seaosn[AVG],1)</f>
        <v>800</v>
      </c>
      <c r="P875" s="11">
        <f>_xlfn.RANK.EQ(VLOOKUP($A875,Rooke_Full_Seaosn[[Name]:[WHIP]], 15, FALSE),Rooke_Full_Seaosn[BABIP],1)</f>
        <v>1046</v>
      </c>
      <c r="Q875" s="5">
        <f>_xlfn.RANK.EQ(VLOOKUP($A875,Rooke_Full_Seaosn[[Name]:[WHIP]], 16, FALSE),Rooke_Full_Seaosn[ERA],1)</f>
        <v>397</v>
      </c>
      <c r="R875" s="11">
        <f>_xlfn.RANK.EQ(VLOOKUP($A875,Rooke_Full_Seaosn[[Name]:[WHIP]], 17, FALSE),Rooke_Full_Seaosn[FIP],1)</f>
        <v>186</v>
      </c>
      <c r="S875" s="5">
        <f>_xlfn.RANK.EQ(VLOOKUP($A875,Rooke_Full_Seaosn[[Name]:[WHIP]], 18,FALSE),Rooke_Full_Seaosn[WAR],0)</f>
        <v>867</v>
      </c>
      <c r="T875" s="5">
        <f>_xlfn.RANK.EQ(VLOOKUP($A875,Rooke_Full_Seaosn[[Name]:[WHIP]], 19, FALSE),Rooke_Full_Seaosn[WAR/162],0)</f>
        <v>848</v>
      </c>
      <c r="U875" s="5">
        <f>_xlfn.RANK.EQ(VLOOKUP($A875,Rooke_Full_Seaosn[[Name]:[WHIP]], 20, FALSE),Rooke_Full_Seaosn[WHIP],1)</f>
        <v>718</v>
      </c>
      <c r="V8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710.80133036643508</v>
      </c>
    </row>
    <row r="876" spans="1:22" x14ac:dyDescent="0.45">
      <c r="A876" s="11" t="s">
        <v>1559</v>
      </c>
      <c r="B876" s="11">
        <v>1940</v>
      </c>
      <c r="C876" s="11" t="str">
        <f>VLOOKUP(Table10[[#This Row],[Name]], Rooke_Full_Seaosn[[Name]:[Team]], 2, FALSE)</f>
        <v>SLB</v>
      </c>
      <c r="D876" s="11">
        <v>24</v>
      </c>
      <c r="E876" s="11">
        <v>24</v>
      </c>
      <c r="F876" s="12">
        <v>1</v>
      </c>
      <c r="G876" s="5">
        <f>_xlfn.RANK.EQ(VLOOKUP($A876,Rooke_Full_Seaosn[[Name]:[WHIP]], 6, FALSE),Rooke_Full_Seaosn[W],0)</f>
        <v>610</v>
      </c>
      <c r="H876" s="5">
        <f>_xlfn.RANK.EQ(VLOOKUP($A876,Rooke_Full_Seaosn[[Name]:[WHIP]], 7, FALSE),Rooke_Full_Seaosn[L],1)</f>
        <v>1442</v>
      </c>
      <c r="I876" s="11">
        <f>_xlfn.RANK.EQ(VLOOKUP($A876,Rooke_Full_Seaosn[[Name]:[WHIP]], 8, FALSE),Rooke_Full_Seaosn[SV],0)</f>
        <v>225</v>
      </c>
      <c r="J876" s="11">
        <f>_xlfn.RANK.EQ(VLOOKUP($A876,Rooke_Full_Seaosn[[Name]:[WHIP]], 9, FALSE),Rooke_Full_Seaosn[IP],0)</f>
        <v>429</v>
      </c>
      <c r="K876" s="5">
        <f>_xlfn.RANK.EQ(VLOOKUP($A876,Rooke_Full_Seaosn[[Name]:[WHIP]], 10, FALSE),Rooke_Full_Seaosn[SO],0)</f>
        <v>496</v>
      </c>
      <c r="L876" s="5">
        <f>_xlfn.RANK.EQ(VLOOKUP($A876,Rooke_Full_Seaosn[[Name]:[WHIP]], 11, FALSE),Rooke_Full_Seaosn[K/9],0)</f>
        <v>1036</v>
      </c>
      <c r="M876" s="5">
        <f>_xlfn.RANK.EQ(VLOOKUP($A876,Rooke_Full_Seaosn[[Name]:[WHIP]], 12, FALSE),Rooke_Full_Seaosn[BB/9],1)</f>
        <v>1215</v>
      </c>
      <c r="N876" s="11">
        <f>_xlfn.RANK.EQ(VLOOKUP($A876,Rooke_Full_Seaosn[[Name]:[WHIP]], 13, FALSE),Rooke_Full_Seaosn[HR/9],1)</f>
        <v>403</v>
      </c>
      <c r="O876" s="5">
        <f>_xlfn.RANK.EQ(VLOOKUP($A876,Rooke_Full_Seaosn[[Name]:[WHIP]], 14, FALSE),Rooke_Full_Seaosn[AVG],1)</f>
        <v>615</v>
      </c>
      <c r="P876" s="11">
        <f>_xlfn.RANK.EQ(VLOOKUP($A876,Rooke_Full_Seaosn[[Name]:[WHIP]], 15, FALSE),Rooke_Full_Seaosn[BABIP],1)</f>
        <v>654</v>
      </c>
      <c r="Q876" s="5">
        <f>_xlfn.RANK.EQ(VLOOKUP($A876,Rooke_Full_Seaosn[[Name]:[WHIP]], 16, FALSE),Rooke_Full_Seaosn[ERA],1)</f>
        <v>1029</v>
      </c>
      <c r="R876" s="11">
        <f>_xlfn.RANK.EQ(VLOOKUP($A876,Rooke_Full_Seaosn[[Name]:[WHIP]], 17, FALSE),Rooke_Full_Seaosn[FIP],1)</f>
        <v>666</v>
      </c>
      <c r="S876" s="5">
        <f>_xlfn.RANK.EQ(VLOOKUP($A876,Rooke_Full_Seaosn[[Name]:[WHIP]], 18,FALSE),Rooke_Full_Seaosn[WAR],0)</f>
        <v>247</v>
      </c>
      <c r="T876" s="5">
        <f>_xlfn.RANK.EQ(VLOOKUP($A876,Rooke_Full_Seaosn[[Name]:[WHIP]], 19, FALSE),Rooke_Full_Seaosn[WAR/162],0)</f>
        <v>422</v>
      </c>
      <c r="U876" s="5">
        <f>_xlfn.RANK.EQ(VLOOKUP($A876,Rooke_Full_Seaosn[[Name]:[WHIP]], 20, FALSE),Rooke_Full_Seaosn[WHIP],1)</f>
        <v>912</v>
      </c>
      <c r="V8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711.05100375608288</v>
      </c>
    </row>
    <row r="877" spans="1:22" x14ac:dyDescent="0.45">
      <c r="A877" s="11" t="s">
        <v>1069</v>
      </c>
      <c r="B877" s="11">
        <v>1970</v>
      </c>
      <c r="C877" s="11" t="str">
        <f>VLOOKUP(Table10[[#This Row],[Name]], Rooke_Full_Seaosn[[Name]:[Team]], 2, FALSE)</f>
        <v>PIT</v>
      </c>
      <c r="D877" s="11">
        <v>25</v>
      </c>
      <c r="E877" s="11">
        <v>14</v>
      </c>
      <c r="F877" s="12">
        <v>0.56000000000000005</v>
      </c>
      <c r="G877" s="5">
        <f>_xlfn.RANK.EQ(VLOOKUP($A877,Rooke_Full_Seaosn[[Name]:[WHIP]], 6, FALSE),Rooke_Full_Seaosn[W],0)</f>
        <v>1054</v>
      </c>
      <c r="H877" s="5">
        <f>_xlfn.RANK.EQ(VLOOKUP($A877,Rooke_Full_Seaosn[[Name]:[WHIP]], 7, FALSE),Rooke_Full_Seaosn[L],1)</f>
        <v>45</v>
      </c>
      <c r="I877" s="11">
        <f>_xlfn.RANK.EQ(VLOOKUP($A877,Rooke_Full_Seaosn[[Name]:[WHIP]], 8, FALSE),Rooke_Full_Seaosn[SV],0)</f>
        <v>225</v>
      </c>
      <c r="J877" s="11">
        <f>_xlfn.RANK.EQ(VLOOKUP($A877,Rooke_Full_Seaosn[[Name]:[WHIP]], 9, FALSE),Rooke_Full_Seaosn[IP],0)</f>
        <v>1281</v>
      </c>
      <c r="K877" s="5">
        <f>_xlfn.RANK.EQ(VLOOKUP($A877,Rooke_Full_Seaosn[[Name]:[WHIP]], 10, FALSE),Rooke_Full_Seaosn[SO],0)</f>
        <v>1210</v>
      </c>
      <c r="L877" s="5">
        <f>_xlfn.RANK.EQ(VLOOKUP($A877,Rooke_Full_Seaosn[[Name]:[WHIP]], 11, FALSE),Rooke_Full_Seaosn[K/9],0)</f>
        <v>801</v>
      </c>
      <c r="M877" s="5">
        <f>_xlfn.RANK.EQ(VLOOKUP($A877,Rooke_Full_Seaosn[[Name]:[WHIP]], 12, FALSE),Rooke_Full_Seaosn[BB/9],1)</f>
        <v>1535</v>
      </c>
      <c r="N877" s="11">
        <f>_xlfn.RANK.EQ(VLOOKUP($A877,Rooke_Full_Seaosn[[Name]:[WHIP]], 13, FALSE),Rooke_Full_Seaosn[HR/9],1)</f>
        <v>563</v>
      </c>
      <c r="O877" s="5">
        <f>_xlfn.RANK.EQ(VLOOKUP($A877,Rooke_Full_Seaosn[[Name]:[WHIP]], 14, FALSE),Rooke_Full_Seaosn[AVG],1)</f>
        <v>637</v>
      </c>
      <c r="P877" s="11">
        <f>_xlfn.RANK.EQ(VLOOKUP($A877,Rooke_Full_Seaosn[[Name]:[WHIP]], 15, FALSE),Rooke_Full_Seaosn[BABIP],1)</f>
        <v>784</v>
      </c>
      <c r="Q877" s="5">
        <f>_xlfn.RANK.EQ(VLOOKUP($A877,Rooke_Full_Seaosn[[Name]:[WHIP]], 16, FALSE),Rooke_Full_Seaosn[ERA],1)</f>
        <v>418</v>
      </c>
      <c r="R877" s="11">
        <f>_xlfn.RANK.EQ(VLOOKUP($A877,Rooke_Full_Seaosn[[Name]:[WHIP]], 17, FALSE),Rooke_Full_Seaosn[FIP],1)</f>
        <v>782</v>
      </c>
      <c r="S877" s="5">
        <f>_xlfn.RANK.EQ(VLOOKUP($A877,Rooke_Full_Seaosn[[Name]:[WHIP]], 18,FALSE),Rooke_Full_Seaosn[WAR],0)</f>
        <v>1249</v>
      </c>
      <c r="T877" s="5">
        <f>_xlfn.RANK.EQ(VLOOKUP($A877,Rooke_Full_Seaosn[[Name]:[WHIP]], 19, FALSE),Rooke_Full_Seaosn[WAR/162],0)</f>
        <v>1213</v>
      </c>
      <c r="U877" s="5">
        <f>_xlfn.RANK.EQ(VLOOKUP($A877,Rooke_Full_Seaosn[[Name]:[WHIP]], 20, FALSE),Rooke_Full_Seaosn[WHIP],1)</f>
        <v>1165</v>
      </c>
      <c r="V8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711.31902897515727</v>
      </c>
    </row>
    <row r="878" spans="1:22" x14ac:dyDescent="0.45">
      <c r="A878" s="11" t="s">
        <v>1372</v>
      </c>
      <c r="B878" s="11">
        <v>2020</v>
      </c>
      <c r="C878" s="11" t="str">
        <f>VLOOKUP(Table10[[#This Row],[Name]], Rooke_Full_Seaosn[[Name]:[Team]], 2, FALSE)</f>
        <v>MIN</v>
      </c>
      <c r="D878" s="11">
        <v>14</v>
      </c>
      <c r="E878" s="11">
        <v>14</v>
      </c>
      <c r="F878" s="12">
        <v>1</v>
      </c>
      <c r="G878" s="5">
        <f>_xlfn.RANK.EQ(VLOOKUP($A878,Rooke_Full_Seaosn[[Name]:[WHIP]], 6, FALSE),Rooke_Full_Seaosn[W],0)</f>
        <v>735</v>
      </c>
      <c r="H878" s="5">
        <f>_xlfn.RANK.EQ(VLOOKUP($A878,Rooke_Full_Seaosn[[Name]:[WHIP]], 7, FALSE),Rooke_Full_Seaosn[L],1)</f>
        <v>298</v>
      </c>
      <c r="I878" s="11">
        <f>_xlfn.RANK.EQ(VLOOKUP($A878,Rooke_Full_Seaosn[[Name]:[WHIP]], 8, FALSE),Rooke_Full_Seaosn[SV],0)</f>
        <v>225</v>
      </c>
      <c r="J878" s="11">
        <f>_xlfn.RANK.EQ(VLOOKUP($A878,Rooke_Full_Seaosn[[Name]:[WHIP]], 9, FALSE),Rooke_Full_Seaosn[IP],0)</f>
        <v>1668</v>
      </c>
      <c r="K878" s="5">
        <f>_xlfn.RANK.EQ(VLOOKUP($A878,Rooke_Full_Seaosn[[Name]:[WHIP]], 10, FALSE),Rooke_Full_Seaosn[SO],0)</f>
        <v>1540</v>
      </c>
      <c r="L878" s="5">
        <f>_xlfn.RANK.EQ(VLOOKUP($A878,Rooke_Full_Seaosn[[Name]:[WHIP]], 11, FALSE),Rooke_Full_Seaosn[K/9],0)</f>
        <v>907</v>
      </c>
      <c r="M878" s="5">
        <f>_xlfn.RANK.EQ(VLOOKUP($A878,Rooke_Full_Seaosn[[Name]:[WHIP]], 12, FALSE),Rooke_Full_Seaosn[BB/9],1)</f>
        <v>307</v>
      </c>
      <c r="N878" s="11">
        <f>_xlfn.RANK.EQ(VLOOKUP($A878,Rooke_Full_Seaosn[[Name]:[WHIP]], 13, FALSE),Rooke_Full_Seaosn[HR/9],1)</f>
        <v>468</v>
      </c>
      <c r="O878" s="5">
        <f>_xlfn.RANK.EQ(VLOOKUP($A878,Rooke_Full_Seaosn[[Name]:[WHIP]], 14, FALSE),Rooke_Full_Seaosn[AVG],1)</f>
        <v>1193</v>
      </c>
      <c r="P878" s="11">
        <f>_xlfn.RANK.EQ(VLOOKUP($A878,Rooke_Full_Seaosn[[Name]:[WHIP]], 15, FALSE),Rooke_Full_Seaosn[BABIP],1)</f>
        <v>1313</v>
      </c>
      <c r="Q878" s="5">
        <f>_xlfn.RANK.EQ(VLOOKUP($A878,Rooke_Full_Seaosn[[Name]:[WHIP]], 16, FALSE),Rooke_Full_Seaosn[ERA],1)</f>
        <v>795</v>
      </c>
      <c r="R878" s="11">
        <f>_xlfn.RANK.EQ(VLOOKUP($A878,Rooke_Full_Seaosn[[Name]:[WHIP]], 17, FALSE),Rooke_Full_Seaosn[FIP],1)</f>
        <v>618</v>
      </c>
      <c r="S878" s="5">
        <f>_xlfn.RANK.EQ(VLOOKUP($A878,Rooke_Full_Seaosn[[Name]:[WHIP]], 18,FALSE),Rooke_Full_Seaosn[WAR],0)</f>
        <v>1030</v>
      </c>
      <c r="T878" s="5">
        <f>_xlfn.RANK.EQ(VLOOKUP($A878,Rooke_Full_Seaosn[[Name]:[WHIP]], 19, FALSE),Rooke_Full_Seaosn[WAR/162],0)</f>
        <v>516</v>
      </c>
      <c r="U878" s="5">
        <f>_xlfn.RANK.EQ(VLOOKUP($A878,Rooke_Full_Seaosn[[Name]:[WHIP]], 20, FALSE),Rooke_Full_Seaosn[WHIP],1)</f>
        <v>702</v>
      </c>
      <c r="V8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711.4758443455936</v>
      </c>
    </row>
    <row r="879" spans="1:22" x14ac:dyDescent="0.45">
      <c r="A879" s="11" t="s">
        <v>1089</v>
      </c>
      <c r="B879" s="11">
        <v>1980</v>
      </c>
      <c r="C879" s="11" t="str">
        <f>VLOOKUP(Table10[[#This Row],[Name]], Rooke_Full_Seaosn[[Name]:[Team]], 2, FALSE)</f>
        <v>CIN</v>
      </c>
      <c r="D879" s="11">
        <v>31</v>
      </c>
      <c r="E879" s="11">
        <v>31</v>
      </c>
      <c r="F879" s="12">
        <v>1</v>
      </c>
      <c r="G879" s="5">
        <f>_xlfn.RANK.EQ(VLOOKUP($A879,Rooke_Full_Seaosn[[Name]:[WHIP]], 6, FALSE),Rooke_Full_Seaosn[W],0)</f>
        <v>889</v>
      </c>
      <c r="H879" s="5">
        <f>_xlfn.RANK.EQ(VLOOKUP($A879,Rooke_Full_Seaosn[[Name]:[WHIP]], 7, FALSE),Rooke_Full_Seaosn[L],1)</f>
        <v>147</v>
      </c>
      <c r="I879" s="11">
        <f>_xlfn.RANK.EQ(VLOOKUP($A879,Rooke_Full_Seaosn[[Name]:[WHIP]], 8, FALSE),Rooke_Full_Seaosn[SV],0)</f>
        <v>225</v>
      </c>
      <c r="J879" s="11">
        <f>_xlfn.RANK.EQ(VLOOKUP($A879,Rooke_Full_Seaosn[[Name]:[WHIP]], 9, FALSE),Rooke_Full_Seaosn[IP],0)</f>
        <v>1115</v>
      </c>
      <c r="K879" s="5">
        <f>_xlfn.RANK.EQ(VLOOKUP($A879,Rooke_Full_Seaosn[[Name]:[WHIP]], 10, FALSE),Rooke_Full_Seaosn[SO],0)</f>
        <v>1510</v>
      </c>
      <c r="L879" s="5">
        <f>_xlfn.RANK.EQ(VLOOKUP($A879,Rooke_Full_Seaosn[[Name]:[WHIP]], 11, FALSE),Rooke_Full_Seaosn[K/9],0)</f>
        <v>1477</v>
      </c>
      <c r="M879" s="5">
        <f>_xlfn.RANK.EQ(VLOOKUP($A879,Rooke_Full_Seaosn[[Name]:[WHIP]], 12, FALSE),Rooke_Full_Seaosn[BB/9],1)</f>
        <v>783</v>
      </c>
      <c r="N879" s="11">
        <f>_xlfn.RANK.EQ(VLOOKUP($A879,Rooke_Full_Seaosn[[Name]:[WHIP]], 13, FALSE),Rooke_Full_Seaosn[HR/9],1)</f>
        <v>737</v>
      </c>
      <c r="O879" s="5">
        <f>_xlfn.RANK.EQ(VLOOKUP($A879,Rooke_Full_Seaosn[[Name]:[WHIP]], 14, FALSE),Rooke_Full_Seaosn[AVG],1)</f>
        <v>492</v>
      </c>
      <c r="P879" s="11">
        <f>_xlfn.RANK.EQ(VLOOKUP($A879,Rooke_Full_Seaosn[[Name]:[WHIP]], 15, FALSE),Rooke_Full_Seaosn[BABIP],1)</f>
        <v>182</v>
      </c>
      <c r="Q879" s="5">
        <f>_xlfn.RANK.EQ(VLOOKUP($A879,Rooke_Full_Seaosn[[Name]:[WHIP]], 16, FALSE),Rooke_Full_Seaosn[ERA],1)</f>
        <v>444</v>
      </c>
      <c r="R879" s="11">
        <f>_xlfn.RANK.EQ(VLOOKUP($A879,Rooke_Full_Seaosn[[Name]:[WHIP]], 17, FALSE),Rooke_Full_Seaosn[FIP],1)</f>
        <v>850</v>
      </c>
      <c r="S879" s="5">
        <f>_xlfn.RANK.EQ(VLOOKUP($A879,Rooke_Full_Seaosn[[Name]:[WHIP]], 18,FALSE),Rooke_Full_Seaosn[WAR],0)</f>
        <v>1299</v>
      </c>
      <c r="T879" s="5">
        <f>_xlfn.RANK.EQ(VLOOKUP($A879,Rooke_Full_Seaosn[[Name]:[WHIP]], 19, FALSE),Rooke_Full_Seaosn[WAR/162],0)</f>
        <v>1221</v>
      </c>
      <c r="U879" s="5">
        <f>_xlfn.RANK.EQ(VLOOKUP($A879,Rooke_Full_Seaosn[[Name]:[WHIP]], 20, FALSE),Rooke_Full_Seaosn[WHIP],1)</f>
        <v>423</v>
      </c>
      <c r="V8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711.92649444078791</v>
      </c>
    </row>
    <row r="880" spans="1:22" x14ac:dyDescent="0.45">
      <c r="A880" s="11" t="s">
        <v>1597</v>
      </c>
      <c r="B880" s="11">
        <v>1980</v>
      </c>
      <c r="C880" s="11" t="str">
        <f>VLOOKUP(Table10[[#This Row],[Name]], Rooke_Full_Seaosn[[Name]:[Team]], 2, FALSE)</f>
        <v>PHI</v>
      </c>
      <c r="D880" s="11">
        <v>35</v>
      </c>
      <c r="E880" s="11">
        <v>29</v>
      </c>
      <c r="F880" s="12">
        <v>0.82857142857142863</v>
      </c>
      <c r="G880" s="5">
        <f>_xlfn.RANK.EQ(VLOOKUP($A880,Rooke_Full_Seaosn[[Name]:[WHIP]], 6, FALSE),Rooke_Full_Seaosn[W],0)</f>
        <v>244</v>
      </c>
      <c r="H880" s="5">
        <f>_xlfn.RANK.EQ(VLOOKUP($A880,Rooke_Full_Seaosn[[Name]:[WHIP]], 7, FALSE),Rooke_Full_Seaosn[L],1)</f>
        <v>885</v>
      </c>
      <c r="I880" s="11">
        <f>_xlfn.RANK.EQ(VLOOKUP($A880,Rooke_Full_Seaosn[[Name]:[WHIP]], 8, FALSE),Rooke_Full_Seaosn[SV],0)</f>
        <v>225</v>
      </c>
      <c r="J880" s="11">
        <f>_xlfn.RANK.EQ(VLOOKUP($A880,Rooke_Full_Seaosn[[Name]:[WHIP]], 9, FALSE),Rooke_Full_Seaosn[IP],0)</f>
        <v>440</v>
      </c>
      <c r="K880" s="5">
        <f>_xlfn.RANK.EQ(VLOOKUP($A880,Rooke_Full_Seaosn[[Name]:[WHIP]], 10, FALSE),Rooke_Full_Seaosn[SO],0)</f>
        <v>378</v>
      </c>
      <c r="L880" s="5">
        <f>_xlfn.RANK.EQ(VLOOKUP($A880,Rooke_Full_Seaosn[[Name]:[WHIP]], 11, FALSE),Rooke_Full_Seaosn[K/9],0)</f>
        <v>780</v>
      </c>
      <c r="M880" s="5">
        <f>_xlfn.RANK.EQ(VLOOKUP($A880,Rooke_Full_Seaosn[[Name]:[WHIP]], 12, FALSE),Rooke_Full_Seaosn[BB/9],1)</f>
        <v>1296</v>
      </c>
      <c r="N880" s="11">
        <f>_xlfn.RANK.EQ(VLOOKUP($A880,Rooke_Full_Seaosn[[Name]:[WHIP]], 13, FALSE),Rooke_Full_Seaosn[HR/9],1)</f>
        <v>326</v>
      </c>
      <c r="O880" s="5">
        <f>_xlfn.RANK.EQ(VLOOKUP($A880,Rooke_Full_Seaosn[[Name]:[WHIP]], 14, FALSE),Rooke_Full_Seaosn[AVG],1)</f>
        <v>1167</v>
      </c>
      <c r="P880" s="11">
        <f>_xlfn.RANK.EQ(VLOOKUP($A880,Rooke_Full_Seaosn[[Name]:[WHIP]], 15, FALSE),Rooke_Full_Seaosn[BABIP],1)</f>
        <v>1371</v>
      </c>
      <c r="Q880" s="5">
        <f>_xlfn.RANK.EQ(VLOOKUP($A880,Rooke_Full_Seaosn[[Name]:[WHIP]], 16, FALSE),Rooke_Full_Seaosn[ERA],1)</f>
        <v>1078</v>
      </c>
      <c r="R880" s="11">
        <f>_xlfn.RANK.EQ(VLOOKUP($A880,Rooke_Full_Seaosn[[Name]:[WHIP]], 17, FALSE),Rooke_Full_Seaosn[FIP],1)</f>
        <v>358</v>
      </c>
      <c r="S880" s="5">
        <f>_xlfn.RANK.EQ(VLOOKUP($A880,Rooke_Full_Seaosn[[Name]:[WHIP]], 18,FALSE),Rooke_Full_Seaosn[WAR],0)</f>
        <v>394</v>
      </c>
      <c r="T880" s="5">
        <f>_xlfn.RANK.EQ(VLOOKUP($A880,Rooke_Full_Seaosn[[Name]:[WHIP]], 19, FALSE),Rooke_Full_Seaosn[WAR/162],0)</f>
        <v>620</v>
      </c>
      <c r="U880" s="5">
        <f>_xlfn.RANK.EQ(VLOOKUP($A880,Rooke_Full_Seaosn[[Name]:[WHIP]], 20, FALSE),Rooke_Full_Seaosn[WHIP],1)</f>
        <v>1326</v>
      </c>
      <c r="V8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712.30264224698135</v>
      </c>
    </row>
    <row r="881" spans="1:22" x14ac:dyDescent="0.45">
      <c r="A881" s="11" t="s">
        <v>1864</v>
      </c>
      <c r="B881" s="11">
        <v>1992</v>
      </c>
      <c r="C881" s="11" t="str">
        <f>VLOOKUP(Table10[[#This Row],[Name]], Rooke_Full_Seaosn[[Name]:[Team]], 2, FALSE)</f>
        <v>NYM</v>
      </c>
      <c r="D881" s="11">
        <v>30</v>
      </c>
      <c r="E881" s="11">
        <v>17</v>
      </c>
      <c r="F881" s="12">
        <v>0.56666666666666665</v>
      </c>
      <c r="G881" s="5">
        <f>_xlfn.RANK.EQ(VLOOKUP($A881,Rooke_Full_Seaosn[[Name]:[WHIP]], 6, FALSE),Rooke_Full_Seaosn[W],0)</f>
        <v>1465</v>
      </c>
      <c r="H881" s="5">
        <f>_xlfn.RANK.EQ(VLOOKUP($A881,Rooke_Full_Seaosn[[Name]:[WHIP]], 7, FALSE),Rooke_Full_Seaosn[L],1)</f>
        <v>45</v>
      </c>
      <c r="I881" s="11">
        <f>_xlfn.RANK.EQ(VLOOKUP($A881,Rooke_Full_Seaosn[[Name]:[WHIP]], 8, FALSE),Rooke_Full_Seaosn[SV],0)</f>
        <v>225</v>
      </c>
      <c r="J881" s="11">
        <f>_xlfn.RANK.EQ(VLOOKUP($A881,Rooke_Full_Seaosn[[Name]:[WHIP]], 9, FALSE),Rooke_Full_Seaosn[IP],0)</f>
        <v>1687</v>
      </c>
      <c r="K881" s="5">
        <f>_xlfn.RANK.EQ(VLOOKUP($A881,Rooke_Full_Seaosn[[Name]:[WHIP]], 10, FALSE),Rooke_Full_Seaosn[SO],0)</f>
        <v>1688</v>
      </c>
      <c r="L881" s="5">
        <f>_xlfn.RANK.EQ(VLOOKUP($A881,Rooke_Full_Seaosn[[Name]:[WHIP]], 11, FALSE),Rooke_Full_Seaosn[K/9],0)</f>
        <v>1605</v>
      </c>
      <c r="M881" s="5">
        <f>_xlfn.RANK.EQ(VLOOKUP($A881,Rooke_Full_Seaosn[[Name]:[WHIP]], 12, FALSE),Rooke_Full_Seaosn[BB/9],1)</f>
        <v>32</v>
      </c>
      <c r="N881" s="11">
        <f>_xlfn.RANK.EQ(VLOOKUP($A881,Rooke_Full_Seaosn[[Name]:[WHIP]], 13, FALSE),Rooke_Full_Seaosn[HR/9],1)</f>
        <v>1518</v>
      </c>
      <c r="O881" s="5">
        <f>_xlfn.RANK.EQ(VLOOKUP($A881,Rooke_Full_Seaosn[[Name]:[WHIP]], 14, FALSE),Rooke_Full_Seaosn[AVG],1)</f>
        <v>1602</v>
      </c>
      <c r="P881" s="11">
        <f>_xlfn.RANK.EQ(VLOOKUP($A881,Rooke_Full_Seaosn[[Name]:[WHIP]], 15, FALSE),Rooke_Full_Seaosn[BABIP],1)</f>
        <v>1086</v>
      </c>
      <c r="Q881" s="5">
        <f>_xlfn.RANK.EQ(VLOOKUP($A881,Rooke_Full_Seaosn[[Name]:[WHIP]], 16, FALSE),Rooke_Full_Seaosn[ERA],1)</f>
        <v>1395</v>
      </c>
      <c r="R881" s="11">
        <f>_xlfn.RANK.EQ(VLOOKUP($A881,Rooke_Full_Seaosn[[Name]:[WHIP]], 17, FALSE),Rooke_Full_Seaosn[FIP],1)</f>
        <v>1442</v>
      </c>
      <c r="S881" s="5">
        <f>_xlfn.RANK.EQ(VLOOKUP($A881,Rooke_Full_Seaosn[[Name]:[WHIP]], 18,FALSE),Rooke_Full_Seaosn[WAR],0)</f>
        <v>1637</v>
      </c>
      <c r="T881" s="5">
        <f>_xlfn.RANK.EQ(VLOOKUP($A881,Rooke_Full_Seaosn[[Name]:[WHIP]], 19, FALSE),Rooke_Full_Seaosn[WAR/162],0)</f>
        <v>1686</v>
      </c>
      <c r="U881" s="5">
        <f>_xlfn.RANK.EQ(VLOOKUP($A881,Rooke_Full_Seaosn[[Name]:[WHIP]], 20, FALSE),Rooke_Full_Seaosn[WHIP],1)</f>
        <v>956</v>
      </c>
      <c r="V8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712.46715124266143</v>
      </c>
    </row>
    <row r="882" spans="1:22" x14ac:dyDescent="0.45">
      <c r="A882" s="11" t="s">
        <v>855</v>
      </c>
      <c r="B882" s="11">
        <v>1944</v>
      </c>
      <c r="C882" s="11" t="str">
        <f>VLOOKUP(Table10[[#This Row],[Name]], Rooke_Full_Seaosn[[Name]:[Team]], 2, FALSE)</f>
        <v>CIN</v>
      </c>
      <c r="D882" s="11">
        <v>39</v>
      </c>
      <c r="E882" s="11">
        <v>31</v>
      </c>
      <c r="F882" s="12">
        <v>0.79487179487179482</v>
      </c>
      <c r="G882" s="5">
        <f>_xlfn.RANK.EQ(VLOOKUP($A882,Rooke_Full_Seaosn[[Name]:[WHIP]], 6, FALSE),Rooke_Full_Seaosn[W],0)</f>
        <v>735</v>
      </c>
      <c r="H882" s="5">
        <f>_xlfn.RANK.EQ(VLOOKUP($A882,Rooke_Full_Seaosn[[Name]:[WHIP]], 7, FALSE),Rooke_Full_Seaosn[L],1)</f>
        <v>298</v>
      </c>
      <c r="I882" s="11">
        <f>_xlfn.RANK.EQ(VLOOKUP($A882,Rooke_Full_Seaosn[[Name]:[WHIP]], 8, FALSE),Rooke_Full_Seaosn[SV],0)</f>
        <v>225</v>
      </c>
      <c r="J882" s="11">
        <f>_xlfn.RANK.EQ(VLOOKUP($A882,Rooke_Full_Seaosn[[Name]:[WHIP]], 9, FALSE),Rooke_Full_Seaosn[IP],0)</f>
        <v>742</v>
      </c>
      <c r="K882" s="5">
        <f>_xlfn.RANK.EQ(VLOOKUP($A882,Rooke_Full_Seaosn[[Name]:[WHIP]], 10, FALSE),Rooke_Full_Seaosn[SO],0)</f>
        <v>1656</v>
      </c>
      <c r="L882" s="5">
        <f>_xlfn.RANK.EQ(VLOOKUP($A882,Rooke_Full_Seaosn[[Name]:[WHIP]], 11, FALSE),Rooke_Full_Seaosn[K/9],0)</f>
        <v>1695</v>
      </c>
      <c r="M882" s="5">
        <f>_xlfn.RANK.EQ(VLOOKUP($A882,Rooke_Full_Seaosn[[Name]:[WHIP]], 12, FALSE),Rooke_Full_Seaosn[BB/9],1)</f>
        <v>377</v>
      </c>
      <c r="N882" s="11">
        <f>_xlfn.RANK.EQ(VLOOKUP($A882,Rooke_Full_Seaosn[[Name]:[WHIP]], 13, FALSE),Rooke_Full_Seaosn[HR/9],1)</f>
        <v>856</v>
      </c>
      <c r="O882" s="5">
        <f>_xlfn.RANK.EQ(VLOOKUP($A882,Rooke_Full_Seaosn[[Name]:[WHIP]], 14, FALSE),Rooke_Full_Seaosn[AVG],1)</f>
        <v>909</v>
      </c>
      <c r="P882" s="11">
        <f>_xlfn.RANK.EQ(VLOOKUP($A882,Rooke_Full_Seaosn[[Name]:[WHIP]], 15, FALSE),Rooke_Full_Seaosn[BABIP],1)</f>
        <v>232</v>
      </c>
      <c r="Q882" s="5">
        <f>_xlfn.RANK.EQ(VLOOKUP($A882,Rooke_Full_Seaosn[[Name]:[WHIP]], 16, FALSE),Rooke_Full_Seaosn[ERA],1)</f>
        <v>136</v>
      </c>
      <c r="R882" s="11">
        <f>_xlfn.RANK.EQ(VLOOKUP($A882,Rooke_Full_Seaosn[[Name]:[WHIP]], 17, FALSE),Rooke_Full_Seaosn[FIP],1)</f>
        <v>1060</v>
      </c>
      <c r="S882" s="5">
        <f>_xlfn.RANK.EQ(VLOOKUP($A882,Rooke_Full_Seaosn[[Name]:[WHIP]], 18,FALSE),Rooke_Full_Seaosn[WAR],0)</f>
        <v>1514</v>
      </c>
      <c r="T882" s="5">
        <f>_xlfn.RANK.EQ(VLOOKUP($A882,Rooke_Full_Seaosn[[Name]:[WHIP]], 19, FALSE),Rooke_Full_Seaosn[WAR/162],0)</f>
        <v>1516</v>
      </c>
      <c r="U882" s="5">
        <f>_xlfn.RANK.EQ(VLOOKUP($A882,Rooke_Full_Seaosn[[Name]:[WHIP]], 20, FALSE),Rooke_Full_Seaosn[WHIP],1)</f>
        <v>519</v>
      </c>
      <c r="V8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713.37358057323752</v>
      </c>
    </row>
    <row r="883" spans="1:22" x14ac:dyDescent="0.45">
      <c r="A883" s="11" t="s">
        <v>498</v>
      </c>
      <c r="B883" s="11">
        <v>2009</v>
      </c>
      <c r="C883" s="11" t="str">
        <f>VLOOKUP(Table10[[#This Row],[Name]], Rooke_Full_Seaosn[[Name]:[Team]], 2, FALSE)</f>
        <v>ATL</v>
      </c>
      <c r="D883" s="11">
        <v>21</v>
      </c>
      <c r="E883" s="11">
        <v>21</v>
      </c>
      <c r="F883" s="12">
        <v>1</v>
      </c>
      <c r="G883" s="5">
        <f>_xlfn.RANK.EQ(VLOOKUP($A883,Rooke_Full_Seaosn[[Name]:[WHIP]], 6, FALSE),Rooke_Full_Seaosn[W],0)</f>
        <v>610</v>
      </c>
      <c r="H883" s="5">
        <f>_xlfn.RANK.EQ(VLOOKUP($A883,Rooke_Full_Seaosn[[Name]:[WHIP]], 7, FALSE),Rooke_Full_Seaosn[L],1)</f>
        <v>1341</v>
      </c>
      <c r="I883" s="11">
        <f>_xlfn.RANK.EQ(VLOOKUP($A883,Rooke_Full_Seaosn[[Name]:[WHIP]], 8, FALSE),Rooke_Full_Seaosn[SV],0)</f>
        <v>225</v>
      </c>
      <c r="J883" s="11">
        <f>_xlfn.RANK.EQ(VLOOKUP($A883,Rooke_Full_Seaosn[[Name]:[WHIP]], 9, FALSE),Rooke_Full_Seaosn[IP],0)</f>
        <v>501</v>
      </c>
      <c r="K883" s="5">
        <f>_xlfn.RANK.EQ(VLOOKUP($A883,Rooke_Full_Seaosn[[Name]:[WHIP]], 10, FALSE),Rooke_Full_Seaosn[SO],0)</f>
        <v>345</v>
      </c>
      <c r="L883" s="5">
        <f>_xlfn.RANK.EQ(VLOOKUP($A883,Rooke_Full_Seaosn[[Name]:[WHIP]], 11, FALSE),Rooke_Full_Seaosn[K/9],0)</f>
        <v>592</v>
      </c>
      <c r="M883" s="5">
        <f>_xlfn.RANK.EQ(VLOOKUP($A883,Rooke_Full_Seaosn[[Name]:[WHIP]], 12, FALSE),Rooke_Full_Seaosn[BB/9],1)</f>
        <v>839</v>
      </c>
      <c r="N883" s="11">
        <f>_xlfn.RANK.EQ(VLOOKUP($A883,Rooke_Full_Seaosn[[Name]:[WHIP]], 13, FALSE),Rooke_Full_Seaosn[HR/9],1)</f>
        <v>967</v>
      </c>
      <c r="O883" s="5">
        <f>_xlfn.RANK.EQ(VLOOKUP($A883,Rooke_Full_Seaosn[[Name]:[WHIP]], 14, FALSE),Rooke_Full_Seaosn[AVG],1)</f>
        <v>673</v>
      </c>
      <c r="P883" s="11">
        <f>_xlfn.RANK.EQ(VLOOKUP($A883,Rooke_Full_Seaosn[[Name]:[WHIP]], 15, FALSE),Rooke_Full_Seaosn[BABIP],1)</f>
        <v>774</v>
      </c>
      <c r="Q883" s="5">
        <f>_xlfn.RANK.EQ(VLOOKUP($A883,Rooke_Full_Seaosn[[Name]:[WHIP]], 16, FALSE),Rooke_Full_Seaosn[ERA],1)</f>
        <v>748</v>
      </c>
      <c r="R883" s="11">
        <f>_xlfn.RANK.EQ(VLOOKUP($A883,Rooke_Full_Seaosn[[Name]:[WHIP]], 17, FALSE),Rooke_Full_Seaosn[FIP],1)</f>
        <v>901</v>
      </c>
      <c r="S883" s="5">
        <f>_xlfn.RANK.EQ(VLOOKUP($A883,Rooke_Full_Seaosn[[Name]:[WHIP]], 18,FALSE),Rooke_Full_Seaosn[WAR],0)</f>
        <v>744</v>
      </c>
      <c r="T883" s="5">
        <f>_xlfn.RANK.EQ(VLOOKUP($A883,Rooke_Full_Seaosn[[Name]:[WHIP]], 19, FALSE),Rooke_Full_Seaosn[WAR/162],0)</f>
        <v>965</v>
      </c>
      <c r="U883" s="5">
        <f>_xlfn.RANK.EQ(VLOOKUP($A883,Rooke_Full_Seaosn[[Name]:[WHIP]], 20, FALSE),Rooke_Full_Seaosn[WHIP],1)</f>
        <v>682</v>
      </c>
      <c r="V8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714.24344959739858</v>
      </c>
    </row>
    <row r="884" spans="1:22" x14ac:dyDescent="0.45">
      <c r="A884" s="11" t="s">
        <v>1762</v>
      </c>
      <c r="B884" s="11">
        <v>2017</v>
      </c>
      <c r="C884" s="11" t="str">
        <f>VLOOKUP(Table10[[#This Row],[Name]], Rooke_Full_Seaosn[[Name]:[Team]], 2, FALSE)</f>
        <v>COL</v>
      </c>
      <c r="D884" s="11">
        <v>27</v>
      </c>
      <c r="E884" s="11">
        <v>19</v>
      </c>
      <c r="F884" s="12">
        <v>0.70370370370370372</v>
      </c>
      <c r="G884" s="5">
        <f>_xlfn.RANK.EQ(VLOOKUP($A884,Rooke_Full_Seaosn[[Name]:[WHIP]], 6, FALSE),Rooke_Full_Seaosn[W],0)</f>
        <v>320</v>
      </c>
      <c r="H884" s="5">
        <f>_xlfn.RANK.EQ(VLOOKUP($A884,Rooke_Full_Seaosn[[Name]:[WHIP]], 7, FALSE),Rooke_Full_Seaosn[L],1)</f>
        <v>492</v>
      </c>
      <c r="I884" s="11">
        <f>_xlfn.RANK.EQ(VLOOKUP($A884,Rooke_Full_Seaosn[[Name]:[WHIP]], 8, FALSE),Rooke_Full_Seaosn[SV],0)</f>
        <v>225</v>
      </c>
      <c r="J884" s="11">
        <f>_xlfn.RANK.EQ(VLOOKUP($A884,Rooke_Full_Seaosn[[Name]:[WHIP]], 9, FALSE),Rooke_Full_Seaosn[IP],0)</f>
        <v>762</v>
      </c>
      <c r="K884" s="5">
        <f>_xlfn.RANK.EQ(VLOOKUP($A884,Rooke_Full_Seaosn[[Name]:[WHIP]], 10, FALSE),Rooke_Full_Seaosn[SO],0)</f>
        <v>528</v>
      </c>
      <c r="L884" s="5">
        <f>_xlfn.RANK.EQ(VLOOKUP($A884,Rooke_Full_Seaosn[[Name]:[WHIP]], 11, FALSE),Rooke_Full_Seaosn[K/9],0)</f>
        <v>535</v>
      </c>
      <c r="M884" s="5">
        <f>_xlfn.RANK.EQ(VLOOKUP($A884,Rooke_Full_Seaosn[[Name]:[WHIP]], 12, FALSE),Rooke_Full_Seaosn[BB/9],1)</f>
        <v>712</v>
      </c>
      <c r="N884" s="11">
        <f>_xlfn.RANK.EQ(VLOOKUP($A884,Rooke_Full_Seaosn[[Name]:[WHIP]], 13, FALSE),Rooke_Full_Seaosn[HR/9],1)</f>
        <v>1459</v>
      </c>
      <c r="O884" s="5">
        <f>_xlfn.RANK.EQ(VLOOKUP($A884,Rooke_Full_Seaosn[[Name]:[WHIP]], 14, FALSE),Rooke_Full_Seaosn[AVG],1)</f>
        <v>1088</v>
      </c>
      <c r="P884" s="11">
        <f>_xlfn.RANK.EQ(VLOOKUP($A884,Rooke_Full_Seaosn[[Name]:[WHIP]], 15, FALSE),Rooke_Full_Seaosn[BABIP],1)</f>
        <v>1029</v>
      </c>
      <c r="Q884" s="5">
        <f>_xlfn.RANK.EQ(VLOOKUP($A884,Rooke_Full_Seaosn[[Name]:[WHIP]], 16, FALSE),Rooke_Full_Seaosn[ERA],1)</f>
        <v>1282</v>
      </c>
      <c r="R884" s="11">
        <f>_xlfn.RANK.EQ(VLOOKUP($A884,Rooke_Full_Seaosn[[Name]:[WHIP]], 17, FALSE),Rooke_Full_Seaosn[FIP],1)</f>
        <v>1371</v>
      </c>
      <c r="S884" s="5">
        <f>_xlfn.RANK.EQ(VLOOKUP($A884,Rooke_Full_Seaosn[[Name]:[WHIP]], 18,FALSE),Rooke_Full_Seaosn[WAR],0)</f>
        <v>948</v>
      </c>
      <c r="T884" s="5">
        <f>_xlfn.RANK.EQ(VLOOKUP($A884,Rooke_Full_Seaosn[[Name]:[WHIP]], 19, FALSE),Rooke_Full_Seaosn[WAR/162],0)</f>
        <v>1000</v>
      </c>
      <c r="U884" s="5">
        <f>_xlfn.RANK.EQ(VLOOKUP($A884,Rooke_Full_Seaosn[[Name]:[WHIP]], 20, FALSE),Rooke_Full_Seaosn[WHIP],1)</f>
        <v>832</v>
      </c>
      <c r="V8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714.83060184364888</v>
      </c>
    </row>
    <row r="885" spans="1:22" x14ac:dyDescent="0.45">
      <c r="A885" s="11" t="s">
        <v>345</v>
      </c>
      <c r="B885" s="11">
        <v>1997</v>
      </c>
      <c r="C885" s="11" t="str">
        <f>VLOOKUP(Table10[[#This Row],[Name]], Rooke_Full_Seaosn[[Name]:[Team]], 2, FALSE)</f>
        <v>FLA</v>
      </c>
      <c r="D885" s="11">
        <v>26</v>
      </c>
      <c r="E885" s="11">
        <v>26</v>
      </c>
      <c r="F885" s="12">
        <v>1</v>
      </c>
      <c r="G885" s="5">
        <f>_xlfn.RANK.EQ(VLOOKUP($A885,Rooke_Full_Seaosn[[Name]:[WHIP]], 6, FALSE),Rooke_Full_Seaosn[W],0)</f>
        <v>1054</v>
      </c>
      <c r="H885" s="5">
        <f>_xlfn.RANK.EQ(VLOOKUP($A885,Rooke_Full_Seaosn[[Name]:[WHIP]], 7, FALSE),Rooke_Full_Seaosn[L],1)</f>
        <v>695</v>
      </c>
      <c r="I885" s="11">
        <f>_xlfn.RANK.EQ(VLOOKUP($A885,Rooke_Full_Seaosn[[Name]:[WHIP]], 8, FALSE),Rooke_Full_Seaosn[SV],0)</f>
        <v>225</v>
      </c>
      <c r="J885" s="11">
        <f>_xlfn.RANK.EQ(VLOOKUP($A885,Rooke_Full_Seaosn[[Name]:[WHIP]], 9, FALSE),Rooke_Full_Seaosn[IP],0)</f>
        <v>768</v>
      </c>
      <c r="K885" s="5">
        <f>_xlfn.RANK.EQ(VLOOKUP($A885,Rooke_Full_Seaosn[[Name]:[WHIP]], 10, FALSE),Rooke_Full_Seaosn[SO],0)</f>
        <v>326</v>
      </c>
      <c r="L885" s="5">
        <f>_xlfn.RANK.EQ(VLOOKUP($A885,Rooke_Full_Seaosn[[Name]:[WHIP]], 11, FALSE),Rooke_Full_Seaosn[K/9],0)</f>
        <v>201</v>
      </c>
      <c r="M885" s="5">
        <f>_xlfn.RANK.EQ(VLOOKUP($A885,Rooke_Full_Seaosn[[Name]:[WHIP]], 12, FALSE),Rooke_Full_Seaosn[BB/9],1)</f>
        <v>1557</v>
      </c>
      <c r="N885" s="11">
        <f>_xlfn.RANK.EQ(VLOOKUP($A885,Rooke_Full_Seaosn[[Name]:[WHIP]], 13, FALSE),Rooke_Full_Seaosn[HR/9],1)</f>
        <v>1020</v>
      </c>
      <c r="O885" s="5">
        <f>_xlfn.RANK.EQ(VLOOKUP($A885,Rooke_Full_Seaosn[[Name]:[WHIP]], 14, FALSE),Rooke_Full_Seaosn[AVG],1)</f>
        <v>443</v>
      </c>
      <c r="P885" s="11">
        <f>_xlfn.RANK.EQ(VLOOKUP($A885,Rooke_Full_Seaosn[[Name]:[WHIP]], 15, FALSE),Rooke_Full_Seaosn[BABIP],1)</f>
        <v>934</v>
      </c>
      <c r="Q885" s="5">
        <f>_xlfn.RANK.EQ(VLOOKUP($A885,Rooke_Full_Seaosn[[Name]:[WHIP]], 16, FALSE),Rooke_Full_Seaosn[ERA],1)</f>
        <v>1118</v>
      </c>
      <c r="R885" s="11">
        <f>_xlfn.RANK.EQ(VLOOKUP($A885,Rooke_Full_Seaosn[[Name]:[WHIP]], 17, FALSE),Rooke_Full_Seaosn[FIP],1)</f>
        <v>1035</v>
      </c>
      <c r="S885" s="5">
        <f>_xlfn.RANK.EQ(VLOOKUP($A885,Rooke_Full_Seaosn[[Name]:[WHIP]], 18,FALSE),Rooke_Full_Seaosn[WAR],0)</f>
        <v>884</v>
      </c>
      <c r="T885" s="5">
        <f>_xlfn.RANK.EQ(VLOOKUP($A885,Rooke_Full_Seaosn[[Name]:[WHIP]], 19, FALSE),Rooke_Full_Seaosn[WAR/162],0)</f>
        <v>982</v>
      </c>
      <c r="U885" s="5">
        <f>_xlfn.RANK.EQ(VLOOKUP($A885,Rooke_Full_Seaosn[[Name]:[WHIP]], 20, FALSE),Rooke_Full_Seaosn[WHIP],1)</f>
        <v>1090</v>
      </c>
      <c r="V8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715.21455928208002</v>
      </c>
    </row>
    <row r="886" spans="1:22" x14ac:dyDescent="0.45">
      <c r="A886" s="11" t="s">
        <v>1179</v>
      </c>
      <c r="B886" s="11">
        <v>1990</v>
      </c>
      <c r="C886" s="11" t="str">
        <f>VLOOKUP(Table10[[#This Row],[Name]], Rooke_Full_Seaosn[[Name]:[Team]], 2, FALSE)</f>
        <v>CHC</v>
      </c>
      <c r="D886" s="11">
        <v>40</v>
      </c>
      <c r="E886" s="11">
        <v>26</v>
      </c>
      <c r="F886" s="12">
        <v>0.65</v>
      </c>
      <c r="G886" s="5">
        <f>_xlfn.RANK.EQ(VLOOKUP($A886,Rooke_Full_Seaosn[[Name]:[WHIP]], 6, FALSE),Rooke_Full_Seaosn[W],0)</f>
        <v>889</v>
      </c>
      <c r="H886" s="5">
        <f>_xlfn.RANK.EQ(VLOOKUP($A886,Rooke_Full_Seaosn[[Name]:[WHIP]], 7, FALSE),Rooke_Full_Seaosn[L],1)</f>
        <v>695</v>
      </c>
      <c r="I886" s="11">
        <f>_xlfn.RANK.EQ(VLOOKUP($A886,Rooke_Full_Seaosn[[Name]:[WHIP]], 8, FALSE),Rooke_Full_Seaosn[SV],0)</f>
        <v>225</v>
      </c>
      <c r="J886" s="11">
        <f>_xlfn.RANK.EQ(VLOOKUP($A886,Rooke_Full_Seaosn[[Name]:[WHIP]], 9, FALSE),Rooke_Full_Seaosn[IP],0)</f>
        <v>889</v>
      </c>
      <c r="K886" s="5">
        <f>_xlfn.RANK.EQ(VLOOKUP($A886,Rooke_Full_Seaosn[[Name]:[WHIP]], 10, FALSE),Rooke_Full_Seaosn[SO],0)</f>
        <v>1045</v>
      </c>
      <c r="L886" s="5">
        <f>_xlfn.RANK.EQ(VLOOKUP($A886,Rooke_Full_Seaosn[[Name]:[WHIP]], 11, FALSE),Rooke_Full_Seaosn[K/9],0)</f>
        <v>1137</v>
      </c>
      <c r="M886" s="5">
        <f>_xlfn.RANK.EQ(VLOOKUP($A886,Rooke_Full_Seaosn[[Name]:[WHIP]], 12, FALSE),Rooke_Full_Seaosn[BB/9],1)</f>
        <v>505</v>
      </c>
      <c r="N886" s="11">
        <f>_xlfn.RANK.EQ(VLOOKUP($A886,Rooke_Full_Seaosn[[Name]:[WHIP]], 13, FALSE),Rooke_Full_Seaosn[HR/9],1)</f>
        <v>662</v>
      </c>
      <c r="O886" s="5">
        <f>_xlfn.RANK.EQ(VLOOKUP($A886,Rooke_Full_Seaosn[[Name]:[WHIP]], 14, FALSE),Rooke_Full_Seaosn[AVG],1)</f>
        <v>849</v>
      </c>
      <c r="P886" s="11">
        <f>_xlfn.RANK.EQ(VLOOKUP($A886,Rooke_Full_Seaosn[[Name]:[WHIP]], 15, FALSE),Rooke_Full_Seaosn[BABIP],1)</f>
        <v>747</v>
      </c>
      <c r="Q886" s="5">
        <f>_xlfn.RANK.EQ(VLOOKUP($A886,Rooke_Full_Seaosn[[Name]:[WHIP]], 16, FALSE),Rooke_Full_Seaosn[ERA],1)</f>
        <v>557</v>
      </c>
      <c r="R886" s="11">
        <f>_xlfn.RANK.EQ(VLOOKUP($A886,Rooke_Full_Seaosn[[Name]:[WHIP]], 17, FALSE),Rooke_Full_Seaosn[FIP],1)</f>
        <v>514</v>
      </c>
      <c r="S886" s="5">
        <f>_xlfn.RANK.EQ(VLOOKUP($A886,Rooke_Full_Seaosn[[Name]:[WHIP]], 18,FALSE),Rooke_Full_Seaosn[WAR],0)</f>
        <v>709</v>
      </c>
      <c r="T886" s="5">
        <f>_xlfn.RANK.EQ(VLOOKUP($A886,Rooke_Full_Seaosn[[Name]:[WHIP]], 19, FALSE),Rooke_Full_Seaosn[WAR/162],0)</f>
        <v>452</v>
      </c>
      <c r="U886" s="5">
        <f>_xlfn.RANK.EQ(VLOOKUP($A886,Rooke_Full_Seaosn[[Name]:[WHIP]], 20, FALSE),Rooke_Full_Seaosn[WHIP],1)</f>
        <v>628</v>
      </c>
      <c r="V8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715.74148461489926</v>
      </c>
    </row>
    <row r="887" spans="1:22" x14ac:dyDescent="0.45">
      <c r="A887" s="11" t="s">
        <v>1608</v>
      </c>
      <c r="B887" s="11">
        <v>2011</v>
      </c>
      <c r="C887" s="11" t="str">
        <f>VLOOKUP(Table10[[#This Row],[Name]], Rooke_Full_Seaosn[[Name]:[Team]], 2, FALSE)</f>
        <v>BAL</v>
      </c>
      <c r="D887" s="11">
        <v>18</v>
      </c>
      <c r="E887" s="11">
        <v>18</v>
      </c>
      <c r="F887" s="12">
        <v>1</v>
      </c>
      <c r="G887" s="5">
        <f>_xlfn.RANK.EQ(VLOOKUP($A887,Rooke_Full_Seaosn[[Name]:[WHIP]], 6, FALSE),Rooke_Full_Seaosn[W],0)</f>
        <v>244</v>
      </c>
      <c r="H887" s="5">
        <f>_xlfn.RANK.EQ(VLOOKUP($A887,Rooke_Full_Seaosn[[Name]:[WHIP]], 7, FALSE),Rooke_Full_Seaosn[L],1)</f>
        <v>1442</v>
      </c>
      <c r="I887" s="11">
        <f>_xlfn.RANK.EQ(VLOOKUP($A887,Rooke_Full_Seaosn[[Name]:[WHIP]], 8, FALSE),Rooke_Full_Seaosn[SV],0)</f>
        <v>225</v>
      </c>
      <c r="J887" s="11">
        <f>_xlfn.RANK.EQ(VLOOKUP($A887,Rooke_Full_Seaosn[[Name]:[WHIP]], 9, FALSE),Rooke_Full_Seaosn[IP],0)</f>
        <v>424</v>
      </c>
      <c r="K887" s="5">
        <f>_xlfn.RANK.EQ(VLOOKUP($A887,Rooke_Full_Seaosn[[Name]:[WHIP]], 10, FALSE),Rooke_Full_Seaosn[SO],0)</f>
        <v>360</v>
      </c>
      <c r="L887" s="5">
        <f>_xlfn.RANK.EQ(VLOOKUP($A887,Rooke_Full_Seaosn[[Name]:[WHIP]], 11, FALSE),Rooke_Full_Seaosn[K/9],0)</f>
        <v>760</v>
      </c>
      <c r="M887" s="5">
        <f>_xlfn.RANK.EQ(VLOOKUP($A887,Rooke_Full_Seaosn[[Name]:[WHIP]], 12, FALSE),Rooke_Full_Seaosn[BB/9],1)</f>
        <v>1017</v>
      </c>
      <c r="N887" s="11">
        <f>_xlfn.RANK.EQ(VLOOKUP($A887,Rooke_Full_Seaosn[[Name]:[WHIP]], 13, FALSE),Rooke_Full_Seaosn[HR/9],1)</f>
        <v>605</v>
      </c>
      <c r="O887" s="5">
        <f>_xlfn.RANK.EQ(VLOOKUP($A887,Rooke_Full_Seaosn[[Name]:[WHIP]], 14, FALSE),Rooke_Full_Seaosn[AVG],1)</f>
        <v>1098</v>
      </c>
      <c r="P887" s="11">
        <f>_xlfn.RANK.EQ(VLOOKUP($A887,Rooke_Full_Seaosn[[Name]:[WHIP]], 15, FALSE),Rooke_Full_Seaosn[BABIP],1)</f>
        <v>1254</v>
      </c>
      <c r="Q887" s="5">
        <f>_xlfn.RANK.EQ(VLOOKUP($A887,Rooke_Full_Seaosn[[Name]:[WHIP]], 16, FALSE),Rooke_Full_Seaosn[ERA],1)</f>
        <v>1094</v>
      </c>
      <c r="R887" s="11">
        <f>_xlfn.RANK.EQ(VLOOKUP($A887,Rooke_Full_Seaosn[[Name]:[WHIP]], 17, FALSE),Rooke_Full_Seaosn[FIP],1)</f>
        <v>656</v>
      </c>
      <c r="S887" s="5">
        <f>_xlfn.RANK.EQ(VLOOKUP($A887,Rooke_Full_Seaosn[[Name]:[WHIP]], 18,FALSE),Rooke_Full_Seaosn[WAR],0)</f>
        <v>416</v>
      </c>
      <c r="T887" s="5">
        <f>_xlfn.RANK.EQ(VLOOKUP($A887,Rooke_Full_Seaosn[[Name]:[WHIP]], 19, FALSE),Rooke_Full_Seaosn[WAR/162],0)</f>
        <v>698</v>
      </c>
      <c r="U887" s="5">
        <f>_xlfn.RANK.EQ(VLOOKUP($A887,Rooke_Full_Seaosn[[Name]:[WHIP]], 20, FALSE),Rooke_Full_Seaosn[WHIP],1)</f>
        <v>1047</v>
      </c>
      <c r="V8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716.68897386058211</v>
      </c>
    </row>
    <row r="888" spans="1:22" x14ac:dyDescent="0.45">
      <c r="A888" s="11" t="s">
        <v>1422</v>
      </c>
      <c r="B888" s="11">
        <v>1934</v>
      </c>
      <c r="C888" s="11" t="str">
        <f>VLOOKUP(Table10[[#This Row],[Name]], Rooke_Full_Seaosn[[Name]:[Team]], 2, FALSE)</f>
        <v>NYY</v>
      </c>
      <c r="D888" s="11">
        <v>9</v>
      </c>
      <c r="E888" s="11">
        <v>9</v>
      </c>
      <c r="F888" s="12">
        <v>1</v>
      </c>
      <c r="G888" s="5">
        <f>_xlfn.RANK.EQ(VLOOKUP($A888,Rooke_Full_Seaosn[[Name]:[WHIP]], 6, FALSE),Rooke_Full_Seaosn[W],0)</f>
        <v>174</v>
      </c>
      <c r="H888" s="5">
        <f>_xlfn.RANK.EQ(VLOOKUP($A888,Rooke_Full_Seaosn[[Name]:[WHIP]], 7, FALSE),Rooke_Full_Seaosn[L],1)</f>
        <v>1209</v>
      </c>
      <c r="I888" s="11">
        <f>_xlfn.RANK.EQ(VLOOKUP($A888,Rooke_Full_Seaosn[[Name]:[WHIP]], 8, FALSE),Rooke_Full_Seaosn[SV],0)</f>
        <v>225</v>
      </c>
      <c r="J888" s="11">
        <f>_xlfn.RANK.EQ(VLOOKUP($A888,Rooke_Full_Seaosn[[Name]:[WHIP]], 9, FALSE),Rooke_Full_Seaosn[IP],0)</f>
        <v>281</v>
      </c>
      <c r="K888" s="5">
        <f>_xlfn.RANK.EQ(VLOOKUP($A888,Rooke_Full_Seaosn[[Name]:[WHIP]], 10, FALSE),Rooke_Full_Seaosn[SO],0)</f>
        <v>593</v>
      </c>
      <c r="L888" s="5">
        <f>_xlfn.RANK.EQ(VLOOKUP($A888,Rooke_Full_Seaosn[[Name]:[WHIP]], 11, FALSE),Rooke_Full_Seaosn[K/9],0)</f>
        <v>1340</v>
      </c>
      <c r="M888" s="5">
        <f>_xlfn.RANK.EQ(VLOOKUP($A888,Rooke_Full_Seaosn[[Name]:[WHIP]], 12, FALSE),Rooke_Full_Seaosn[BB/9],1)</f>
        <v>810</v>
      </c>
      <c r="N888" s="11">
        <f>_xlfn.RANK.EQ(VLOOKUP($A888,Rooke_Full_Seaosn[[Name]:[WHIP]], 13, FALSE),Rooke_Full_Seaosn[HR/9],1)</f>
        <v>302</v>
      </c>
      <c r="O888" s="5">
        <f>_xlfn.RANK.EQ(VLOOKUP($A888,Rooke_Full_Seaosn[[Name]:[WHIP]], 14, FALSE),Rooke_Full_Seaosn[AVG],1)</f>
        <v>1314</v>
      </c>
      <c r="P888" s="11">
        <f>_xlfn.RANK.EQ(VLOOKUP($A888,Rooke_Full_Seaosn[[Name]:[WHIP]], 15, FALSE),Rooke_Full_Seaosn[BABIP],1)</f>
        <v>1215</v>
      </c>
      <c r="Q888" s="5">
        <f>_xlfn.RANK.EQ(VLOOKUP($A888,Rooke_Full_Seaosn[[Name]:[WHIP]], 16, FALSE),Rooke_Full_Seaosn[ERA],1)</f>
        <v>858</v>
      </c>
      <c r="R888" s="11">
        <f>_xlfn.RANK.EQ(VLOOKUP($A888,Rooke_Full_Seaosn[[Name]:[WHIP]], 17, FALSE),Rooke_Full_Seaosn[FIP],1)</f>
        <v>761</v>
      </c>
      <c r="S888" s="5">
        <f>_xlfn.RANK.EQ(VLOOKUP($A888,Rooke_Full_Seaosn[[Name]:[WHIP]], 18,FALSE),Rooke_Full_Seaosn[WAR],0)</f>
        <v>359</v>
      </c>
      <c r="T888" s="5">
        <f>_xlfn.RANK.EQ(VLOOKUP($A888,Rooke_Full_Seaosn[[Name]:[WHIP]], 19, FALSE),Rooke_Full_Seaosn[WAR/162],0)</f>
        <v>531</v>
      </c>
      <c r="U888" s="5">
        <f>_xlfn.RANK.EQ(VLOOKUP($A888,Rooke_Full_Seaosn[[Name]:[WHIP]], 20, FALSE),Rooke_Full_Seaosn[WHIP],1)</f>
        <v>1234</v>
      </c>
      <c r="V8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717.00252356985538</v>
      </c>
    </row>
    <row r="889" spans="1:22" x14ac:dyDescent="0.45">
      <c r="A889" s="11" t="s">
        <v>1332</v>
      </c>
      <c r="B889" s="11">
        <v>2012</v>
      </c>
      <c r="C889" s="11" t="str">
        <f>VLOOKUP(Table10[[#This Row],[Name]], Rooke_Full_Seaosn[[Name]:[Team]], 2, FALSE)</f>
        <v>CHW</v>
      </c>
      <c r="D889" s="11">
        <v>32</v>
      </c>
      <c r="E889" s="11">
        <v>32</v>
      </c>
      <c r="F889" s="12">
        <v>1</v>
      </c>
      <c r="G889" s="5">
        <f>_xlfn.RANK.EQ(VLOOKUP($A889,Rooke_Full_Seaosn[[Name]:[WHIP]], 6, FALSE),Rooke_Full_Seaosn[W],0)</f>
        <v>735</v>
      </c>
      <c r="H889" s="5">
        <f>_xlfn.RANK.EQ(VLOOKUP($A889,Rooke_Full_Seaosn[[Name]:[WHIP]], 7, FALSE),Rooke_Full_Seaosn[L],1)</f>
        <v>695</v>
      </c>
      <c r="I889" s="11">
        <f>_xlfn.RANK.EQ(VLOOKUP($A889,Rooke_Full_Seaosn[[Name]:[WHIP]], 8, FALSE),Rooke_Full_Seaosn[SV],0)</f>
        <v>225</v>
      </c>
      <c r="J889" s="11">
        <f>_xlfn.RANK.EQ(VLOOKUP($A889,Rooke_Full_Seaosn[[Name]:[WHIP]], 9, FALSE),Rooke_Full_Seaosn[IP],0)</f>
        <v>594</v>
      </c>
      <c r="K889" s="5">
        <f>_xlfn.RANK.EQ(VLOOKUP($A889,Rooke_Full_Seaosn[[Name]:[WHIP]], 10, FALSE),Rooke_Full_Seaosn[SO],0)</f>
        <v>540</v>
      </c>
      <c r="L889" s="5">
        <f>_xlfn.RANK.EQ(VLOOKUP($A889,Rooke_Full_Seaosn[[Name]:[WHIP]], 11, FALSE),Rooke_Full_Seaosn[K/9],0)</f>
        <v>840</v>
      </c>
      <c r="M889" s="5">
        <f>_xlfn.RANK.EQ(VLOOKUP($A889,Rooke_Full_Seaosn[[Name]:[WHIP]], 12, FALSE),Rooke_Full_Seaosn[BB/9],1)</f>
        <v>470</v>
      </c>
      <c r="N889" s="11">
        <f>_xlfn.RANK.EQ(VLOOKUP($A889,Rooke_Full_Seaosn[[Name]:[WHIP]], 13, FALSE),Rooke_Full_Seaosn[HR/9],1)</f>
        <v>1014</v>
      </c>
      <c r="O889" s="5">
        <f>_xlfn.RANK.EQ(VLOOKUP($A889,Rooke_Full_Seaosn[[Name]:[WHIP]], 14, FALSE),Rooke_Full_Seaosn[AVG],1)</f>
        <v>1343</v>
      </c>
      <c r="P889" s="11">
        <f>_xlfn.RANK.EQ(VLOOKUP($A889,Rooke_Full_Seaosn[[Name]:[WHIP]], 15, FALSE),Rooke_Full_Seaosn[BABIP],1)</f>
        <v>1355</v>
      </c>
      <c r="Q889" s="5">
        <f>_xlfn.RANK.EQ(VLOOKUP($A889,Rooke_Full_Seaosn[[Name]:[WHIP]], 16, FALSE),Rooke_Full_Seaosn[ERA],1)</f>
        <v>745</v>
      </c>
      <c r="R889" s="11">
        <f>_xlfn.RANK.EQ(VLOOKUP($A889,Rooke_Full_Seaosn[[Name]:[WHIP]], 17, FALSE),Rooke_Full_Seaosn[FIP],1)</f>
        <v>880</v>
      </c>
      <c r="S889" s="5">
        <f>_xlfn.RANK.EQ(VLOOKUP($A889,Rooke_Full_Seaosn[[Name]:[WHIP]], 18,FALSE),Rooke_Full_Seaosn[WAR],0)</f>
        <v>576</v>
      </c>
      <c r="T889" s="5">
        <f>_xlfn.RANK.EQ(VLOOKUP($A889,Rooke_Full_Seaosn[[Name]:[WHIP]], 19, FALSE),Rooke_Full_Seaosn[WAR/162],0)</f>
        <v>664</v>
      </c>
      <c r="U889" s="5">
        <f>_xlfn.RANK.EQ(VLOOKUP($A889,Rooke_Full_Seaosn[[Name]:[WHIP]], 20, FALSE),Rooke_Full_Seaosn[WHIP],1)</f>
        <v>875</v>
      </c>
      <c r="V8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718.10408105629358</v>
      </c>
    </row>
    <row r="890" spans="1:22" x14ac:dyDescent="0.45">
      <c r="A890" s="11" t="s">
        <v>1541</v>
      </c>
      <c r="B890" s="11">
        <v>2012</v>
      </c>
      <c r="C890" s="11" t="str">
        <f>VLOOKUP(Table10[[#This Row],[Name]], Rooke_Full_Seaosn[[Name]:[Team]], 2, FALSE)</f>
        <v>- - -</v>
      </c>
      <c r="D890" s="11">
        <v>7</v>
      </c>
      <c r="E890" s="11">
        <v>6</v>
      </c>
      <c r="F890" s="12">
        <v>0.8571428571428571</v>
      </c>
      <c r="G890" s="5">
        <f>_xlfn.RANK.EQ(VLOOKUP($A890,Rooke_Full_Seaosn[[Name]:[WHIP]], 6, FALSE),Rooke_Full_Seaosn[W],0)</f>
        <v>1465</v>
      </c>
      <c r="H890" s="5">
        <f>_xlfn.RANK.EQ(VLOOKUP($A890,Rooke_Full_Seaosn[[Name]:[WHIP]], 7, FALSE),Rooke_Full_Seaosn[L],1)</f>
        <v>492</v>
      </c>
      <c r="I890" s="11">
        <f>_xlfn.RANK.EQ(VLOOKUP($A890,Rooke_Full_Seaosn[[Name]:[WHIP]], 8, FALSE),Rooke_Full_Seaosn[SV],0)</f>
        <v>225</v>
      </c>
      <c r="J890" s="11">
        <f>_xlfn.RANK.EQ(VLOOKUP($A890,Rooke_Full_Seaosn[[Name]:[WHIP]], 9, FALSE),Rooke_Full_Seaosn[IP],0)</f>
        <v>1499</v>
      </c>
      <c r="K890" s="5">
        <f>_xlfn.RANK.EQ(VLOOKUP($A890,Rooke_Full_Seaosn[[Name]:[WHIP]], 10, FALSE),Rooke_Full_Seaosn[SO],0)</f>
        <v>1355</v>
      </c>
      <c r="L890" s="5">
        <f>_xlfn.RANK.EQ(VLOOKUP($A890,Rooke_Full_Seaosn[[Name]:[WHIP]], 11, FALSE),Rooke_Full_Seaosn[K/9],0)</f>
        <v>683</v>
      </c>
      <c r="M890" s="5">
        <f>_xlfn.RANK.EQ(VLOOKUP($A890,Rooke_Full_Seaosn[[Name]:[WHIP]], 12, FALSE),Rooke_Full_Seaosn[BB/9],1)</f>
        <v>369</v>
      </c>
      <c r="N890" s="11">
        <f>_xlfn.RANK.EQ(VLOOKUP($A890,Rooke_Full_Seaosn[[Name]:[WHIP]], 13, FALSE),Rooke_Full_Seaosn[HR/9],1)</f>
        <v>1466</v>
      </c>
      <c r="O890" s="5">
        <f>_xlfn.RANK.EQ(VLOOKUP($A890,Rooke_Full_Seaosn[[Name]:[WHIP]], 14, FALSE),Rooke_Full_Seaosn[AVG],1)</f>
        <v>327</v>
      </c>
      <c r="P890" s="11">
        <f>_xlfn.RANK.EQ(VLOOKUP($A890,Rooke_Full_Seaosn[[Name]:[WHIP]], 15, FALSE),Rooke_Full_Seaosn[BABIP],1)</f>
        <v>119</v>
      </c>
      <c r="Q890" s="5">
        <f>_xlfn.RANK.EQ(VLOOKUP($A890,Rooke_Full_Seaosn[[Name]:[WHIP]], 16, FALSE),Rooke_Full_Seaosn[ERA],1)</f>
        <v>1007</v>
      </c>
      <c r="R890" s="11">
        <f>_xlfn.RANK.EQ(VLOOKUP($A890,Rooke_Full_Seaosn[[Name]:[WHIP]], 17, FALSE),Rooke_Full_Seaosn[FIP],1)</f>
        <v>1241</v>
      </c>
      <c r="S890" s="5">
        <f>_xlfn.RANK.EQ(VLOOKUP($A890,Rooke_Full_Seaosn[[Name]:[WHIP]], 18,FALSE),Rooke_Full_Seaosn[WAR],0)</f>
        <v>1416</v>
      </c>
      <c r="T890" s="5">
        <f>_xlfn.RANK.EQ(VLOOKUP($A890,Rooke_Full_Seaosn[[Name]:[WHIP]], 19, FALSE),Rooke_Full_Seaosn[WAR/162],0)</f>
        <v>1348</v>
      </c>
      <c r="U890" s="5">
        <f>_xlfn.RANK.EQ(VLOOKUP($A890,Rooke_Full_Seaosn[[Name]:[WHIP]], 20, FALSE),Rooke_Full_Seaosn[WHIP],1)</f>
        <v>236</v>
      </c>
      <c r="V8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718.19627192799919</v>
      </c>
    </row>
    <row r="891" spans="1:22" x14ac:dyDescent="0.45">
      <c r="A891" s="11" t="s">
        <v>1242</v>
      </c>
      <c r="B891" s="11">
        <v>1936</v>
      </c>
      <c r="C891" s="11" t="str">
        <f>VLOOKUP(Table10[[#This Row],[Name]], Rooke_Full_Seaosn[[Name]:[Team]], 2, FALSE)</f>
        <v>STL</v>
      </c>
      <c r="D891" s="11">
        <v>7</v>
      </c>
      <c r="E891" s="11">
        <v>6</v>
      </c>
      <c r="F891" s="12">
        <v>0.8571428571428571</v>
      </c>
      <c r="G891" s="5">
        <f>_xlfn.RANK.EQ(VLOOKUP($A891,Rooke_Full_Seaosn[[Name]:[WHIP]], 6, FALSE),Rooke_Full_Seaosn[W],0)</f>
        <v>244</v>
      </c>
      <c r="H891" s="5">
        <f>_xlfn.RANK.EQ(VLOOKUP($A891,Rooke_Full_Seaosn[[Name]:[WHIP]], 7, FALSE),Rooke_Full_Seaosn[L],1)</f>
        <v>1341</v>
      </c>
      <c r="I891" s="11">
        <f>_xlfn.RANK.EQ(VLOOKUP($A891,Rooke_Full_Seaosn[[Name]:[WHIP]], 8, FALSE),Rooke_Full_Seaosn[SV],0)</f>
        <v>21</v>
      </c>
      <c r="J891" s="11">
        <f>_xlfn.RANK.EQ(VLOOKUP($A891,Rooke_Full_Seaosn[[Name]:[WHIP]], 9, FALSE),Rooke_Full_Seaosn[IP],0)</f>
        <v>194</v>
      </c>
      <c r="K891" s="5">
        <f>_xlfn.RANK.EQ(VLOOKUP($A891,Rooke_Full_Seaosn[[Name]:[WHIP]], 10, FALSE),Rooke_Full_Seaosn[SO],0)</f>
        <v>619</v>
      </c>
      <c r="L891" s="5">
        <f>_xlfn.RANK.EQ(VLOOKUP($A891,Rooke_Full_Seaosn[[Name]:[WHIP]], 11, FALSE),Rooke_Full_Seaosn[K/9],0)</f>
        <v>1447</v>
      </c>
      <c r="M891" s="5">
        <f>_xlfn.RANK.EQ(VLOOKUP($A891,Rooke_Full_Seaosn[[Name]:[WHIP]], 12, FALSE),Rooke_Full_Seaosn[BB/9],1)</f>
        <v>728</v>
      </c>
      <c r="N891" s="11">
        <f>_xlfn.RANK.EQ(VLOOKUP($A891,Rooke_Full_Seaosn[[Name]:[WHIP]], 13, FALSE),Rooke_Full_Seaosn[HR/9],1)</f>
        <v>318</v>
      </c>
      <c r="O891" s="5">
        <f>_xlfn.RANK.EQ(VLOOKUP($A891,Rooke_Full_Seaosn[[Name]:[WHIP]], 14, FALSE),Rooke_Full_Seaosn[AVG],1)</f>
        <v>981</v>
      </c>
      <c r="P891" s="11">
        <f>_xlfn.RANK.EQ(VLOOKUP($A891,Rooke_Full_Seaosn[[Name]:[WHIP]], 15, FALSE),Rooke_Full_Seaosn[BABIP],1)</f>
        <v>773</v>
      </c>
      <c r="Q891" s="5">
        <f>_xlfn.RANK.EQ(VLOOKUP($A891,Rooke_Full_Seaosn[[Name]:[WHIP]], 16, FALSE),Rooke_Full_Seaosn[ERA],1)</f>
        <v>635</v>
      </c>
      <c r="R891" s="11">
        <f>_xlfn.RANK.EQ(VLOOKUP($A891,Rooke_Full_Seaosn[[Name]:[WHIP]], 17, FALSE),Rooke_Full_Seaosn[FIP],1)</f>
        <v>952</v>
      </c>
      <c r="S891" s="5">
        <f>_xlfn.RANK.EQ(VLOOKUP($A891,Rooke_Full_Seaosn[[Name]:[WHIP]], 18,FALSE),Rooke_Full_Seaosn[WAR],0)</f>
        <v>346</v>
      </c>
      <c r="T891" s="5">
        <f>_xlfn.RANK.EQ(VLOOKUP($A891,Rooke_Full_Seaosn[[Name]:[WHIP]], 19, FALSE),Rooke_Full_Seaosn[WAR/162],0)</f>
        <v>882</v>
      </c>
      <c r="U891" s="5">
        <f>_xlfn.RANK.EQ(VLOOKUP($A891,Rooke_Full_Seaosn[[Name]:[WHIP]], 20, FALSE),Rooke_Full_Seaosn[WHIP],1)</f>
        <v>909</v>
      </c>
      <c r="V8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718.89596553657236</v>
      </c>
    </row>
    <row r="892" spans="1:22" x14ac:dyDescent="0.45">
      <c r="A892" s="11" t="s">
        <v>1768</v>
      </c>
      <c r="B892" s="11">
        <v>2003</v>
      </c>
      <c r="C892" s="11" t="str">
        <f>VLOOKUP(Table10[[#This Row],[Name]], Rooke_Full_Seaosn[[Name]:[Team]], 2, FALSE)</f>
        <v>HOU</v>
      </c>
      <c r="D892" s="11">
        <v>17</v>
      </c>
      <c r="E892" s="11">
        <v>17</v>
      </c>
      <c r="F892" s="12">
        <v>1</v>
      </c>
      <c r="G892" s="5">
        <f>_xlfn.RANK.EQ(VLOOKUP($A892,Rooke_Full_Seaosn[[Name]:[WHIP]], 6, FALSE),Rooke_Full_Seaosn[W],0)</f>
        <v>65</v>
      </c>
      <c r="H892" s="5">
        <f>_xlfn.RANK.EQ(VLOOKUP($A892,Rooke_Full_Seaosn[[Name]:[WHIP]], 7, FALSE),Rooke_Full_Seaosn[L],1)</f>
        <v>1209</v>
      </c>
      <c r="I892" s="11">
        <f>_xlfn.RANK.EQ(VLOOKUP($A892,Rooke_Full_Seaosn[[Name]:[WHIP]], 8, FALSE),Rooke_Full_Seaosn[SV],0)</f>
        <v>225</v>
      </c>
      <c r="J892" s="11">
        <f>_xlfn.RANK.EQ(VLOOKUP($A892,Rooke_Full_Seaosn[[Name]:[WHIP]], 9, FALSE),Rooke_Full_Seaosn[IP],0)</f>
        <v>400</v>
      </c>
      <c r="K892" s="5">
        <f>_xlfn.RANK.EQ(VLOOKUP($A892,Rooke_Full_Seaosn[[Name]:[WHIP]], 10, FALSE),Rooke_Full_Seaosn[SO],0)</f>
        <v>345</v>
      </c>
      <c r="L892" s="5">
        <f>_xlfn.RANK.EQ(VLOOKUP($A892,Rooke_Full_Seaosn[[Name]:[WHIP]], 11, FALSE),Rooke_Full_Seaosn[K/9],0)</f>
        <v>798</v>
      </c>
      <c r="M892" s="5">
        <f>_xlfn.RANK.EQ(VLOOKUP($A892,Rooke_Full_Seaosn[[Name]:[WHIP]], 12, FALSE),Rooke_Full_Seaosn[BB/9],1)</f>
        <v>914</v>
      </c>
      <c r="N892" s="11">
        <f>_xlfn.RANK.EQ(VLOOKUP($A892,Rooke_Full_Seaosn[[Name]:[WHIP]], 13, FALSE),Rooke_Full_Seaosn[HR/9],1)</f>
        <v>1349</v>
      </c>
      <c r="O892" s="5">
        <f>_xlfn.RANK.EQ(VLOOKUP($A892,Rooke_Full_Seaosn[[Name]:[WHIP]], 14, FALSE),Rooke_Full_Seaosn[AVG],1)</f>
        <v>1293</v>
      </c>
      <c r="P892" s="11">
        <f>_xlfn.RANK.EQ(VLOOKUP($A892,Rooke_Full_Seaosn[[Name]:[WHIP]], 15, FALSE),Rooke_Full_Seaosn[BABIP],1)</f>
        <v>1177</v>
      </c>
      <c r="Q892" s="5">
        <f>_xlfn.RANK.EQ(VLOOKUP($A892,Rooke_Full_Seaosn[[Name]:[WHIP]], 16, FALSE),Rooke_Full_Seaosn[ERA],1)</f>
        <v>1290</v>
      </c>
      <c r="R892" s="11">
        <f>_xlfn.RANK.EQ(VLOOKUP($A892,Rooke_Full_Seaosn[[Name]:[WHIP]], 17, FALSE),Rooke_Full_Seaosn[FIP],1)</f>
        <v>1334</v>
      </c>
      <c r="S892" s="5">
        <f>_xlfn.RANK.EQ(VLOOKUP($A892,Rooke_Full_Seaosn[[Name]:[WHIP]], 18,FALSE),Rooke_Full_Seaosn[WAR],0)</f>
        <v>824</v>
      </c>
      <c r="T892" s="5">
        <f>_xlfn.RANK.EQ(VLOOKUP($A892,Rooke_Full_Seaosn[[Name]:[WHIP]], 19, FALSE),Rooke_Full_Seaosn[WAR/162],0)</f>
        <v>1178</v>
      </c>
      <c r="U892" s="5">
        <f>_xlfn.RANK.EQ(VLOOKUP($A892,Rooke_Full_Seaosn[[Name]:[WHIP]], 20, FALSE),Rooke_Full_Seaosn[WHIP],1)</f>
        <v>1156</v>
      </c>
      <c r="V8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719.17178593126562</v>
      </c>
    </row>
    <row r="893" spans="1:22" x14ac:dyDescent="0.45">
      <c r="A893" s="11" t="s">
        <v>1747</v>
      </c>
      <c r="B893" s="11">
        <v>2013</v>
      </c>
      <c r="C893" s="11" t="str">
        <f>VLOOKUP(Table10[[#This Row],[Name]], Rooke_Full_Seaosn[[Name]:[Team]], 2, FALSE)</f>
        <v>HOU</v>
      </c>
      <c r="D893" s="11">
        <v>13</v>
      </c>
      <c r="E893" s="11">
        <v>9</v>
      </c>
      <c r="F893" s="12">
        <v>0.69230769230769229</v>
      </c>
      <c r="G893" s="5">
        <f>_xlfn.RANK.EQ(VLOOKUP($A893,Rooke_Full_Seaosn[[Name]:[WHIP]], 6, FALSE),Rooke_Full_Seaosn[W],0)</f>
        <v>889</v>
      </c>
      <c r="H893" s="5">
        <f>_xlfn.RANK.EQ(VLOOKUP($A893,Rooke_Full_Seaosn[[Name]:[WHIP]], 7, FALSE),Rooke_Full_Seaosn[L],1)</f>
        <v>695</v>
      </c>
      <c r="I893" s="11">
        <f>_xlfn.RANK.EQ(VLOOKUP($A893,Rooke_Full_Seaosn[[Name]:[WHIP]], 8, FALSE),Rooke_Full_Seaosn[SV],0)</f>
        <v>225</v>
      </c>
      <c r="J893" s="11">
        <f>_xlfn.RANK.EQ(VLOOKUP($A893,Rooke_Full_Seaosn[[Name]:[WHIP]], 9, FALSE),Rooke_Full_Seaosn[IP],0)</f>
        <v>1172</v>
      </c>
      <c r="K893" s="5">
        <f>_xlfn.RANK.EQ(VLOOKUP($A893,Rooke_Full_Seaosn[[Name]:[WHIP]], 10, FALSE),Rooke_Full_Seaosn[SO],0)</f>
        <v>605</v>
      </c>
      <c r="L893" s="5">
        <f>_xlfn.RANK.EQ(VLOOKUP($A893,Rooke_Full_Seaosn[[Name]:[WHIP]], 11, FALSE),Rooke_Full_Seaosn[K/9],0)</f>
        <v>133</v>
      </c>
      <c r="M893" s="5">
        <f>_xlfn.RANK.EQ(VLOOKUP($A893,Rooke_Full_Seaosn[[Name]:[WHIP]], 12, FALSE),Rooke_Full_Seaosn[BB/9],1)</f>
        <v>1166</v>
      </c>
      <c r="N893" s="11">
        <f>_xlfn.RANK.EQ(VLOOKUP($A893,Rooke_Full_Seaosn[[Name]:[WHIP]], 13, FALSE),Rooke_Full_Seaosn[HR/9],1)</f>
        <v>1505</v>
      </c>
      <c r="O893" s="5">
        <f>_xlfn.RANK.EQ(VLOOKUP($A893,Rooke_Full_Seaosn[[Name]:[WHIP]], 14, FALSE),Rooke_Full_Seaosn[AVG],1)</f>
        <v>406</v>
      </c>
      <c r="P893" s="11">
        <f>_xlfn.RANK.EQ(VLOOKUP($A893,Rooke_Full_Seaosn[[Name]:[WHIP]], 15, FALSE),Rooke_Full_Seaosn[BABIP],1)</f>
        <v>590</v>
      </c>
      <c r="Q893" s="5">
        <f>_xlfn.RANK.EQ(VLOOKUP($A893,Rooke_Full_Seaosn[[Name]:[WHIP]], 16, FALSE),Rooke_Full_Seaosn[ERA],1)</f>
        <v>1263</v>
      </c>
      <c r="R893" s="11">
        <f>_xlfn.RANK.EQ(VLOOKUP($A893,Rooke_Full_Seaosn[[Name]:[WHIP]], 17, FALSE),Rooke_Full_Seaosn[FIP],1)</f>
        <v>1206</v>
      </c>
      <c r="S893" s="5">
        <f>_xlfn.RANK.EQ(VLOOKUP($A893,Rooke_Full_Seaosn[[Name]:[WHIP]], 18,FALSE),Rooke_Full_Seaosn[WAR],0)</f>
        <v>1304</v>
      </c>
      <c r="T893" s="5">
        <f>_xlfn.RANK.EQ(VLOOKUP($A893,Rooke_Full_Seaosn[[Name]:[WHIP]], 19, FALSE),Rooke_Full_Seaosn[WAR/162],0)</f>
        <v>1262</v>
      </c>
      <c r="U893" s="5">
        <f>_xlfn.RANK.EQ(VLOOKUP($A893,Rooke_Full_Seaosn[[Name]:[WHIP]], 20, FALSE),Rooke_Full_Seaosn[WHIP],1)</f>
        <v>757</v>
      </c>
      <c r="V8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719.20953116370742</v>
      </c>
    </row>
    <row r="894" spans="1:22" x14ac:dyDescent="0.45">
      <c r="A894" s="11" t="s">
        <v>1948</v>
      </c>
      <c r="B894" s="11">
        <v>2019</v>
      </c>
      <c r="C894" s="11" t="str">
        <f>VLOOKUP(Table10[[#This Row],[Name]], Rooke_Full_Seaosn[[Name]:[Team]], 2, FALSE)</f>
        <v>SDP</v>
      </c>
      <c r="D894" s="11">
        <v>30</v>
      </c>
      <c r="E894" s="11">
        <v>30</v>
      </c>
      <c r="F894" s="12">
        <v>1</v>
      </c>
      <c r="G894" s="5">
        <f>_xlfn.RANK.EQ(VLOOKUP($A894,Rooke_Full_Seaosn[[Name]:[WHIP]], 6, FALSE),Rooke_Full_Seaosn[W],0)</f>
        <v>1054</v>
      </c>
      <c r="H894" s="5">
        <f>_xlfn.RANK.EQ(VLOOKUP($A894,Rooke_Full_Seaosn[[Name]:[WHIP]], 7, FALSE),Rooke_Full_Seaosn[L],1)</f>
        <v>1060</v>
      </c>
      <c r="I894" s="11">
        <f>_xlfn.RANK.EQ(VLOOKUP($A894,Rooke_Full_Seaosn[[Name]:[WHIP]], 8, FALSE),Rooke_Full_Seaosn[SV],0)</f>
        <v>225</v>
      </c>
      <c r="J894" s="11">
        <f>_xlfn.RANK.EQ(VLOOKUP($A894,Rooke_Full_Seaosn[[Name]:[WHIP]], 9, FALSE),Rooke_Full_Seaosn[IP],0)</f>
        <v>951</v>
      </c>
      <c r="K894" s="5">
        <f>_xlfn.RANK.EQ(VLOOKUP($A894,Rooke_Full_Seaosn[[Name]:[WHIP]], 10, FALSE),Rooke_Full_Seaosn[SO],0)</f>
        <v>540</v>
      </c>
      <c r="L894" s="5">
        <f>_xlfn.RANK.EQ(VLOOKUP($A894,Rooke_Full_Seaosn[[Name]:[WHIP]], 11, FALSE),Rooke_Full_Seaosn[K/9],0)</f>
        <v>273</v>
      </c>
      <c r="M894" s="5">
        <f>_xlfn.RANK.EQ(VLOOKUP($A894,Rooke_Full_Seaosn[[Name]:[WHIP]], 12, FALSE),Rooke_Full_Seaosn[BB/9],1)</f>
        <v>233</v>
      </c>
      <c r="N894" s="11">
        <f>_xlfn.RANK.EQ(VLOOKUP($A894,Rooke_Full_Seaosn[[Name]:[WHIP]], 13, FALSE),Rooke_Full_Seaosn[HR/9],1)</f>
        <v>1467</v>
      </c>
      <c r="O894" s="5">
        <f>_xlfn.RANK.EQ(VLOOKUP($A894,Rooke_Full_Seaosn[[Name]:[WHIP]], 14, FALSE),Rooke_Full_Seaosn[AVG],1)</f>
        <v>1090</v>
      </c>
      <c r="P894" s="11">
        <f>_xlfn.RANK.EQ(VLOOKUP($A894,Rooke_Full_Seaosn[[Name]:[WHIP]], 15, FALSE),Rooke_Full_Seaosn[BABIP],1)</f>
        <v>1252</v>
      </c>
      <c r="Q894" s="5">
        <f>_xlfn.RANK.EQ(VLOOKUP($A894,Rooke_Full_Seaosn[[Name]:[WHIP]], 16, FALSE),Rooke_Full_Seaosn[ERA],1)</f>
        <v>1498</v>
      </c>
      <c r="R894" s="11">
        <f>_xlfn.RANK.EQ(VLOOKUP($A894,Rooke_Full_Seaosn[[Name]:[WHIP]], 17, FALSE),Rooke_Full_Seaosn[FIP],1)</f>
        <v>1071</v>
      </c>
      <c r="S894" s="5">
        <f>_xlfn.RANK.EQ(VLOOKUP($A894,Rooke_Full_Seaosn[[Name]:[WHIP]], 18,FALSE),Rooke_Full_Seaosn[WAR],0)</f>
        <v>924</v>
      </c>
      <c r="T894" s="5">
        <f>_xlfn.RANK.EQ(VLOOKUP($A894,Rooke_Full_Seaosn[[Name]:[WHIP]], 19, FALSE),Rooke_Full_Seaosn[WAR/162],0)</f>
        <v>910</v>
      </c>
      <c r="U894" s="5">
        <f>_xlfn.RANK.EQ(VLOOKUP($A894,Rooke_Full_Seaosn[[Name]:[WHIP]], 20, FALSE),Rooke_Full_Seaosn[WHIP],1)</f>
        <v>715</v>
      </c>
      <c r="V8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720.44636100715627</v>
      </c>
    </row>
    <row r="895" spans="1:22" x14ac:dyDescent="0.45">
      <c r="A895" s="11" t="s">
        <v>1430</v>
      </c>
      <c r="B895" s="11">
        <v>2022</v>
      </c>
      <c r="C895" s="11" t="str">
        <f>VLOOKUP(Table10[[#This Row],[Name]], Rooke_Full_Seaosn[[Name]:[Team]], 2, FALSE)</f>
        <v>DET</v>
      </c>
      <c r="D895" s="11">
        <v>10</v>
      </c>
      <c r="E895" s="11">
        <v>10</v>
      </c>
      <c r="F895" s="12">
        <v>1</v>
      </c>
      <c r="G895" s="5">
        <f>_xlfn.RANK.EQ(VLOOKUP($A895,Rooke_Full_Seaosn[[Name]:[WHIP]], 6, FALSE),Rooke_Full_Seaosn[W],0)</f>
        <v>1282</v>
      </c>
      <c r="H895" s="5">
        <f>_xlfn.RANK.EQ(VLOOKUP($A895,Rooke_Full_Seaosn[[Name]:[WHIP]], 7, FALSE),Rooke_Full_Seaosn[L],1)</f>
        <v>695</v>
      </c>
      <c r="I895" s="11">
        <f>_xlfn.RANK.EQ(VLOOKUP($A895,Rooke_Full_Seaosn[[Name]:[WHIP]], 8, FALSE),Rooke_Full_Seaosn[SV],0)</f>
        <v>225</v>
      </c>
      <c r="J895" s="11">
        <f>_xlfn.RANK.EQ(VLOOKUP($A895,Rooke_Full_Seaosn[[Name]:[WHIP]], 9, FALSE),Rooke_Full_Seaosn[IP],0)</f>
        <v>1090</v>
      </c>
      <c r="K895" s="5">
        <f>_xlfn.RANK.EQ(VLOOKUP($A895,Rooke_Full_Seaosn[[Name]:[WHIP]], 10, FALSE),Rooke_Full_Seaosn[SO],0)</f>
        <v>941</v>
      </c>
      <c r="L895" s="5">
        <f>_xlfn.RANK.EQ(VLOOKUP($A895,Rooke_Full_Seaosn[[Name]:[WHIP]], 11, FALSE),Rooke_Full_Seaosn[K/9],0)</f>
        <v>666</v>
      </c>
      <c r="M895" s="5">
        <f>_xlfn.RANK.EQ(VLOOKUP($A895,Rooke_Full_Seaosn[[Name]:[WHIP]], 12, FALSE),Rooke_Full_Seaosn[BB/9],1)</f>
        <v>450</v>
      </c>
      <c r="N895" s="11">
        <f>_xlfn.RANK.EQ(VLOOKUP($A895,Rooke_Full_Seaosn[[Name]:[WHIP]], 13, FALSE),Rooke_Full_Seaosn[HR/9],1)</f>
        <v>1503</v>
      </c>
      <c r="O895" s="5">
        <f>_xlfn.RANK.EQ(VLOOKUP($A895,Rooke_Full_Seaosn[[Name]:[WHIP]], 14, FALSE),Rooke_Full_Seaosn[AVG],1)</f>
        <v>340</v>
      </c>
      <c r="P895" s="11">
        <f>_xlfn.RANK.EQ(VLOOKUP($A895,Rooke_Full_Seaosn[[Name]:[WHIP]], 15, FALSE),Rooke_Full_Seaosn[BABIP],1)</f>
        <v>116</v>
      </c>
      <c r="Q895" s="5">
        <f>_xlfn.RANK.EQ(VLOOKUP($A895,Rooke_Full_Seaosn[[Name]:[WHIP]], 16, FALSE),Rooke_Full_Seaosn[ERA],1)</f>
        <v>867</v>
      </c>
      <c r="R895" s="11">
        <f>_xlfn.RANK.EQ(VLOOKUP($A895,Rooke_Full_Seaosn[[Name]:[WHIP]], 17, FALSE),Rooke_Full_Seaosn[FIP],1)</f>
        <v>1357</v>
      </c>
      <c r="S895" s="5">
        <f>_xlfn.RANK.EQ(VLOOKUP($A895,Rooke_Full_Seaosn[[Name]:[WHIP]], 18,FALSE),Rooke_Full_Seaosn[WAR],0)</f>
        <v>1466</v>
      </c>
      <c r="T895" s="5">
        <f>_xlfn.RANK.EQ(VLOOKUP($A895,Rooke_Full_Seaosn[[Name]:[WHIP]], 19, FALSE),Rooke_Full_Seaosn[WAR/162],0)</f>
        <v>1463</v>
      </c>
      <c r="U895" s="5">
        <f>_xlfn.RANK.EQ(VLOOKUP($A895,Rooke_Full_Seaosn[[Name]:[WHIP]], 20, FALSE),Rooke_Full_Seaosn[WHIP],1)</f>
        <v>238</v>
      </c>
      <c r="V8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720.70949947673489</v>
      </c>
    </row>
    <row r="896" spans="1:22" x14ac:dyDescent="0.45">
      <c r="A896" s="11" t="s">
        <v>1278</v>
      </c>
      <c r="B896" s="11">
        <v>1992</v>
      </c>
      <c r="C896" s="11" t="str">
        <f>VLOOKUP(Table10[[#This Row],[Name]], Rooke_Full_Seaosn[[Name]:[Team]], 2, FALSE)</f>
        <v>KCR</v>
      </c>
      <c r="D896" s="11">
        <v>6</v>
      </c>
      <c r="E896" s="11">
        <v>6</v>
      </c>
      <c r="F896" s="12">
        <v>1</v>
      </c>
      <c r="G896" s="5">
        <f>_xlfn.RANK.EQ(VLOOKUP($A896,Rooke_Full_Seaosn[[Name]:[WHIP]], 6, FALSE),Rooke_Full_Seaosn[W],0)</f>
        <v>401</v>
      </c>
      <c r="H896" s="5">
        <f>_xlfn.RANK.EQ(VLOOKUP($A896,Rooke_Full_Seaosn[[Name]:[WHIP]], 7, FALSE),Rooke_Full_Seaosn[L],1)</f>
        <v>492</v>
      </c>
      <c r="I896" s="11">
        <f>_xlfn.RANK.EQ(VLOOKUP($A896,Rooke_Full_Seaosn[[Name]:[WHIP]], 8, FALSE),Rooke_Full_Seaosn[SV],0)</f>
        <v>225</v>
      </c>
      <c r="J896" s="11">
        <f>_xlfn.RANK.EQ(VLOOKUP($A896,Rooke_Full_Seaosn[[Name]:[WHIP]], 9, FALSE),Rooke_Full_Seaosn[IP],0)</f>
        <v>586</v>
      </c>
      <c r="K896" s="5">
        <f>_xlfn.RANK.EQ(VLOOKUP($A896,Rooke_Full_Seaosn[[Name]:[WHIP]], 10, FALSE),Rooke_Full_Seaosn[SO],0)</f>
        <v>941</v>
      </c>
      <c r="L896" s="5">
        <f>_xlfn.RANK.EQ(VLOOKUP($A896,Rooke_Full_Seaosn[[Name]:[WHIP]], 11, FALSE),Rooke_Full_Seaosn[K/9],0)</f>
        <v>1349</v>
      </c>
      <c r="M896" s="5">
        <f>_xlfn.RANK.EQ(VLOOKUP($A896,Rooke_Full_Seaosn[[Name]:[WHIP]], 12, FALSE),Rooke_Full_Seaosn[BB/9],1)</f>
        <v>676</v>
      </c>
      <c r="N896" s="11">
        <f>_xlfn.RANK.EQ(VLOOKUP($A896,Rooke_Full_Seaosn[[Name]:[WHIP]], 13, FALSE),Rooke_Full_Seaosn[HR/9],1)</f>
        <v>433</v>
      </c>
      <c r="O896" s="5">
        <f>_xlfn.RANK.EQ(VLOOKUP($A896,Rooke_Full_Seaosn[[Name]:[WHIP]], 14, FALSE),Rooke_Full_Seaosn[AVG],1)</f>
        <v>984</v>
      </c>
      <c r="P896" s="11">
        <f>_xlfn.RANK.EQ(VLOOKUP($A896,Rooke_Full_Seaosn[[Name]:[WHIP]], 15, FALSE),Rooke_Full_Seaosn[BABIP],1)</f>
        <v>824</v>
      </c>
      <c r="Q896" s="5">
        <f>_xlfn.RANK.EQ(VLOOKUP($A896,Rooke_Full_Seaosn[[Name]:[WHIP]], 16, FALSE),Rooke_Full_Seaosn[ERA],1)</f>
        <v>680</v>
      </c>
      <c r="R896" s="11">
        <f>_xlfn.RANK.EQ(VLOOKUP($A896,Rooke_Full_Seaosn[[Name]:[WHIP]], 17, FALSE),Rooke_Full_Seaosn[FIP],1)</f>
        <v>518</v>
      </c>
      <c r="S896" s="5">
        <f>_xlfn.RANK.EQ(VLOOKUP($A896,Rooke_Full_Seaosn[[Name]:[WHIP]], 18,FALSE),Rooke_Full_Seaosn[WAR],0)</f>
        <v>570</v>
      </c>
      <c r="T896" s="5">
        <f>_xlfn.RANK.EQ(VLOOKUP($A896,Rooke_Full_Seaosn[[Name]:[WHIP]], 19, FALSE),Rooke_Full_Seaosn[WAR/162],0)</f>
        <v>736</v>
      </c>
      <c r="U896" s="5">
        <f>_xlfn.RANK.EQ(VLOOKUP($A896,Rooke_Full_Seaosn[[Name]:[WHIP]], 20, FALSE),Rooke_Full_Seaosn[WHIP],1)</f>
        <v>797</v>
      </c>
      <c r="V8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720.83733885857362</v>
      </c>
    </row>
    <row r="897" spans="1:22" x14ac:dyDescent="0.45">
      <c r="A897" s="11" t="s">
        <v>1580</v>
      </c>
      <c r="B897" s="11">
        <v>1998</v>
      </c>
      <c r="C897" s="11" t="str">
        <f>VLOOKUP(Table10[[#This Row],[Name]], Rooke_Full_Seaosn[[Name]:[Team]], 2, FALSE)</f>
        <v>FLA</v>
      </c>
      <c r="D897" s="11">
        <v>10</v>
      </c>
      <c r="E897" s="11">
        <v>10</v>
      </c>
      <c r="F897" s="12">
        <v>1</v>
      </c>
      <c r="G897" s="5">
        <f>_xlfn.RANK.EQ(VLOOKUP($A897,Rooke_Full_Seaosn[[Name]:[WHIP]], 6, FALSE),Rooke_Full_Seaosn[W],0)</f>
        <v>610</v>
      </c>
      <c r="H897" s="5">
        <f>_xlfn.RANK.EQ(VLOOKUP($A897,Rooke_Full_Seaosn[[Name]:[WHIP]], 7, FALSE),Rooke_Full_Seaosn[L],1)</f>
        <v>1060</v>
      </c>
      <c r="I897" s="11">
        <f>_xlfn.RANK.EQ(VLOOKUP($A897,Rooke_Full_Seaosn[[Name]:[WHIP]], 8, FALSE),Rooke_Full_Seaosn[SV],0)</f>
        <v>225</v>
      </c>
      <c r="J897" s="11">
        <f>_xlfn.RANK.EQ(VLOOKUP($A897,Rooke_Full_Seaosn[[Name]:[WHIP]], 9, FALSE),Rooke_Full_Seaosn[IP],0)</f>
        <v>353</v>
      </c>
      <c r="K897" s="5">
        <f>_xlfn.RANK.EQ(VLOOKUP($A897,Rooke_Full_Seaosn[[Name]:[WHIP]], 10, FALSE),Rooke_Full_Seaosn[SO],0)</f>
        <v>149</v>
      </c>
      <c r="L897" s="5">
        <f>_xlfn.RANK.EQ(VLOOKUP($A897,Rooke_Full_Seaosn[[Name]:[WHIP]], 11, FALSE),Rooke_Full_Seaosn[K/9],0)</f>
        <v>389</v>
      </c>
      <c r="M897" s="5">
        <f>_xlfn.RANK.EQ(VLOOKUP($A897,Rooke_Full_Seaosn[[Name]:[WHIP]], 12, FALSE),Rooke_Full_Seaosn[BB/9],1)</f>
        <v>1410</v>
      </c>
      <c r="N897" s="11">
        <f>_xlfn.RANK.EQ(VLOOKUP($A897,Rooke_Full_Seaosn[[Name]:[WHIP]], 13, FALSE),Rooke_Full_Seaosn[HR/9],1)</f>
        <v>931</v>
      </c>
      <c r="O897" s="5">
        <f>_xlfn.RANK.EQ(VLOOKUP($A897,Rooke_Full_Seaosn[[Name]:[WHIP]], 14, FALSE),Rooke_Full_Seaosn[AVG],1)</f>
        <v>1052</v>
      </c>
      <c r="P897" s="11">
        <f>_xlfn.RANK.EQ(VLOOKUP($A897,Rooke_Full_Seaosn[[Name]:[WHIP]], 15, FALSE),Rooke_Full_Seaosn[BABIP],1)</f>
        <v>1367</v>
      </c>
      <c r="Q897" s="5">
        <f>_xlfn.RANK.EQ(VLOOKUP($A897,Rooke_Full_Seaosn[[Name]:[WHIP]], 16, FALSE),Rooke_Full_Seaosn[ERA],1)</f>
        <v>1053</v>
      </c>
      <c r="R897" s="11">
        <f>_xlfn.RANK.EQ(VLOOKUP($A897,Rooke_Full_Seaosn[[Name]:[WHIP]], 17, FALSE),Rooke_Full_Seaosn[FIP],1)</f>
        <v>1048</v>
      </c>
      <c r="S897" s="5">
        <f>_xlfn.RANK.EQ(VLOOKUP($A897,Rooke_Full_Seaosn[[Name]:[WHIP]], 18,FALSE),Rooke_Full_Seaosn[WAR],0)</f>
        <v>562</v>
      </c>
      <c r="T897" s="5">
        <f>_xlfn.RANK.EQ(VLOOKUP($A897,Rooke_Full_Seaosn[[Name]:[WHIP]], 19, FALSE),Rooke_Full_Seaosn[WAR/162],0)</f>
        <v>888</v>
      </c>
      <c r="U897" s="5">
        <f>_xlfn.RANK.EQ(VLOOKUP($A897,Rooke_Full_Seaosn[[Name]:[WHIP]], 20, FALSE),Rooke_Full_Seaosn[WHIP],1)</f>
        <v>1309</v>
      </c>
      <c r="V8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721.5266425502283</v>
      </c>
    </row>
    <row r="898" spans="1:22" x14ac:dyDescent="0.45">
      <c r="A898" s="11" t="s">
        <v>1708</v>
      </c>
      <c r="B898" s="11">
        <v>1998</v>
      </c>
      <c r="C898" s="11" t="str">
        <f>VLOOKUP(Table10[[#This Row],[Name]], Rooke_Full_Seaosn[[Name]:[Team]], 2, FALSE)</f>
        <v>MIL</v>
      </c>
      <c r="D898" s="11">
        <v>13</v>
      </c>
      <c r="E898" s="11">
        <v>13</v>
      </c>
      <c r="F898" s="12">
        <v>1</v>
      </c>
      <c r="G898" s="5">
        <f>_xlfn.RANK.EQ(VLOOKUP($A898,Rooke_Full_Seaosn[[Name]:[WHIP]], 6, FALSE),Rooke_Full_Seaosn[W],0)</f>
        <v>1054</v>
      </c>
      <c r="H898" s="5">
        <f>_xlfn.RANK.EQ(VLOOKUP($A898,Rooke_Full_Seaosn[[Name]:[WHIP]], 7, FALSE),Rooke_Full_Seaosn[L],1)</f>
        <v>45</v>
      </c>
      <c r="I898" s="11">
        <f>_xlfn.RANK.EQ(VLOOKUP($A898,Rooke_Full_Seaosn[[Name]:[WHIP]], 8, FALSE),Rooke_Full_Seaosn[SV],0)</f>
        <v>225</v>
      </c>
      <c r="J898" s="11">
        <f>_xlfn.RANK.EQ(VLOOKUP($A898,Rooke_Full_Seaosn[[Name]:[WHIP]], 9, FALSE),Rooke_Full_Seaosn[IP],0)</f>
        <v>1647</v>
      </c>
      <c r="K898" s="5">
        <f>_xlfn.RANK.EQ(VLOOKUP($A898,Rooke_Full_Seaosn[[Name]:[WHIP]], 10, FALSE),Rooke_Full_Seaosn[SO],0)</f>
        <v>1398</v>
      </c>
      <c r="L898" s="5">
        <f>_xlfn.RANK.EQ(VLOOKUP($A898,Rooke_Full_Seaosn[[Name]:[WHIP]], 11, FALSE),Rooke_Full_Seaosn[K/9],0)</f>
        <v>539</v>
      </c>
      <c r="M898" s="5">
        <f>_xlfn.RANK.EQ(VLOOKUP($A898,Rooke_Full_Seaosn[[Name]:[WHIP]], 12, FALSE),Rooke_Full_Seaosn[BB/9],1)</f>
        <v>1388</v>
      </c>
      <c r="N898" s="11">
        <f>_xlfn.RANK.EQ(VLOOKUP($A898,Rooke_Full_Seaosn[[Name]:[WHIP]], 13, FALSE),Rooke_Full_Seaosn[HR/9],1)</f>
        <v>1560</v>
      </c>
      <c r="O898" s="5">
        <f>_xlfn.RANK.EQ(VLOOKUP($A898,Rooke_Full_Seaosn[[Name]:[WHIP]], 14, FALSE),Rooke_Full_Seaosn[AVG],1)</f>
        <v>320</v>
      </c>
      <c r="P898" s="11">
        <f>_xlfn.RANK.EQ(VLOOKUP($A898,Rooke_Full_Seaosn[[Name]:[WHIP]], 15, FALSE),Rooke_Full_Seaosn[BABIP],1)</f>
        <v>103</v>
      </c>
      <c r="Q898" s="5">
        <f>_xlfn.RANK.EQ(VLOOKUP($A898,Rooke_Full_Seaosn[[Name]:[WHIP]], 16, FALSE),Rooke_Full_Seaosn[ERA],1)</f>
        <v>1219</v>
      </c>
      <c r="R898" s="11">
        <f>_xlfn.RANK.EQ(VLOOKUP($A898,Rooke_Full_Seaosn[[Name]:[WHIP]], 17, FALSE),Rooke_Full_Seaosn[FIP],1)</f>
        <v>1591</v>
      </c>
      <c r="S898" s="5">
        <f>_xlfn.RANK.EQ(VLOOKUP($A898,Rooke_Full_Seaosn[[Name]:[WHIP]], 18,FALSE),Rooke_Full_Seaosn[WAR],0)</f>
        <v>1571</v>
      </c>
      <c r="T898" s="5">
        <f>_xlfn.RANK.EQ(VLOOKUP($A898,Rooke_Full_Seaosn[[Name]:[WHIP]], 19, FALSE),Rooke_Full_Seaosn[WAR/162],0)</f>
        <v>1591</v>
      </c>
      <c r="U898" s="5">
        <f>_xlfn.RANK.EQ(VLOOKUP($A898,Rooke_Full_Seaosn[[Name]:[WHIP]], 20, FALSE),Rooke_Full_Seaosn[WHIP],1)</f>
        <v>800</v>
      </c>
      <c r="V8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722.37524754336937</v>
      </c>
    </row>
    <row r="899" spans="1:22" x14ac:dyDescent="0.45">
      <c r="A899" s="11" t="s">
        <v>1849</v>
      </c>
      <c r="B899" s="11">
        <v>2017</v>
      </c>
      <c r="C899" s="11" t="str">
        <f>VLOOKUP(Table10[[#This Row],[Name]], Rooke_Full_Seaosn[[Name]:[Team]], 2, FALSE)</f>
        <v>COL</v>
      </c>
      <c r="D899" s="11">
        <v>25</v>
      </c>
      <c r="E899" s="11">
        <v>25</v>
      </c>
      <c r="F899" s="12">
        <v>1</v>
      </c>
      <c r="G899" s="5">
        <f>_xlfn.RANK.EQ(VLOOKUP($A899,Rooke_Full_Seaosn[[Name]:[WHIP]], 6, FALSE),Rooke_Full_Seaosn[W],0)</f>
        <v>735</v>
      </c>
      <c r="H899" s="5">
        <f>_xlfn.RANK.EQ(VLOOKUP($A899,Rooke_Full_Seaosn[[Name]:[WHIP]], 7, FALSE),Rooke_Full_Seaosn[L],1)</f>
        <v>492</v>
      </c>
      <c r="I899" s="11">
        <f>_xlfn.RANK.EQ(VLOOKUP($A899,Rooke_Full_Seaosn[[Name]:[WHIP]], 8, FALSE),Rooke_Full_Seaosn[SV],0)</f>
        <v>225</v>
      </c>
      <c r="J899" s="11">
        <f>_xlfn.RANK.EQ(VLOOKUP($A899,Rooke_Full_Seaosn[[Name]:[WHIP]], 9, FALSE),Rooke_Full_Seaosn[IP],0)</f>
        <v>967</v>
      </c>
      <c r="K899" s="5">
        <f>_xlfn.RANK.EQ(VLOOKUP($A899,Rooke_Full_Seaosn[[Name]:[WHIP]], 10, FALSE),Rooke_Full_Seaosn[SO],0)</f>
        <v>637</v>
      </c>
      <c r="L899" s="5">
        <f>_xlfn.RANK.EQ(VLOOKUP($A899,Rooke_Full_Seaosn[[Name]:[WHIP]], 11, FALSE),Rooke_Full_Seaosn[K/9],0)</f>
        <v>382</v>
      </c>
      <c r="M899" s="5">
        <f>_xlfn.RANK.EQ(VLOOKUP($A899,Rooke_Full_Seaosn[[Name]:[WHIP]], 12, FALSE),Rooke_Full_Seaosn[BB/9],1)</f>
        <v>802</v>
      </c>
      <c r="N899" s="11">
        <f>_xlfn.RANK.EQ(VLOOKUP($A899,Rooke_Full_Seaosn[[Name]:[WHIP]], 13, FALSE),Rooke_Full_Seaosn[HR/9],1)</f>
        <v>1338</v>
      </c>
      <c r="O899" s="5">
        <f>_xlfn.RANK.EQ(VLOOKUP($A899,Rooke_Full_Seaosn[[Name]:[WHIP]], 14, FALSE),Rooke_Full_Seaosn[AVG],1)</f>
        <v>930</v>
      </c>
      <c r="P899" s="11">
        <f>_xlfn.RANK.EQ(VLOOKUP($A899,Rooke_Full_Seaosn[[Name]:[WHIP]], 15, FALSE),Rooke_Full_Seaosn[BABIP],1)</f>
        <v>1065</v>
      </c>
      <c r="Q899" s="5">
        <f>_xlfn.RANK.EQ(VLOOKUP($A899,Rooke_Full_Seaosn[[Name]:[WHIP]], 16, FALSE),Rooke_Full_Seaosn[ERA],1)</f>
        <v>1378</v>
      </c>
      <c r="R899" s="11">
        <f>_xlfn.RANK.EQ(VLOOKUP($A899,Rooke_Full_Seaosn[[Name]:[WHIP]], 17, FALSE),Rooke_Full_Seaosn[FIP],1)</f>
        <v>1175</v>
      </c>
      <c r="S899" s="5">
        <f>_xlfn.RANK.EQ(VLOOKUP($A899,Rooke_Full_Seaosn[[Name]:[WHIP]], 18,FALSE),Rooke_Full_Seaosn[WAR],0)</f>
        <v>785</v>
      </c>
      <c r="T899" s="5">
        <f>_xlfn.RANK.EQ(VLOOKUP($A899,Rooke_Full_Seaosn[[Name]:[WHIP]], 19, FALSE),Rooke_Full_Seaosn[WAR/162],0)</f>
        <v>633</v>
      </c>
      <c r="U899" s="5">
        <f>_xlfn.RANK.EQ(VLOOKUP($A899,Rooke_Full_Seaosn[[Name]:[WHIP]], 20, FALSE),Rooke_Full_Seaosn[WHIP],1)</f>
        <v>861</v>
      </c>
      <c r="V8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722.37686542360336</v>
      </c>
    </row>
    <row r="900" spans="1:22" x14ac:dyDescent="0.45">
      <c r="A900" s="11" t="s">
        <v>1206</v>
      </c>
      <c r="B900" s="11">
        <v>1993</v>
      </c>
      <c r="C900" s="11" t="str">
        <f>VLOOKUP(Table10[[#This Row],[Name]], Rooke_Full_Seaosn[[Name]:[Team]], 2, FALSE)</f>
        <v>STL</v>
      </c>
      <c r="D900" s="11">
        <v>10</v>
      </c>
      <c r="E900" s="11">
        <v>10</v>
      </c>
      <c r="F900" s="12">
        <v>1</v>
      </c>
      <c r="G900" s="5">
        <f>_xlfn.RANK.EQ(VLOOKUP($A900,Rooke_Full_Seaosn[[Name]:[WHIP]], 6, FALSE),Rooke_Full_Seaosn[W],0)</f>
        <v>1609</v>
      </c>
      <c r="H900" s="5">
        <f>_xlfn.RANK.EQ(VLOOKUP($A900,Rooke_Full_Seaosn[[Name]:[WHIP]], 7, FALSE),Rooke_Full_Seaosn[L],1)</f>
        <v>45</v>
      </c>
      <c r="I900" s="11">
        <f>_xlfn.RANK.EQ(VLOOKUP($A900,Rooke_Full_Seaosn[[Name]:[WHIP]], 8, FALSE),Rooke_Full_Seaosn[SV],0)</f>
        <v>225</v>
      </c>
      <c r="J900" s="11">
        <f>_xlfn.RANK.EQ(VLOOKUP($A900,Rooke_Full_Seaosn[[Name]:[WHIP]], 9, FALSE),Rooke_Full_Seaosn[IP],0)</f>
        <v>1591</v>
      </c>
      <c r="K900" s="5">
        <f>_xlfn.RANK.EQ(VLOOKUP($A900,Rooke_Full_Seaosn[[Name]:[WHIP]], 10, FALSE),Rooke_Full_Seaosn[SO],0)</f>
        <v>1585</v>
      </c>
      <c r="L900" s="5">
        <f>_xlfn.RANK.EQ(VLOOKUP($A900,Rooke_Full_Seaosn[[Name]:[WHIP]], 11, FALSE),Rooke_Full_Seaosn[K/9],0)</f>
        <v>1202</v>
      </c>
      <c r="M900" s="5">
        <f>_xlfn.RANK.EQ(VLOOKUP($A900,Rooke_Full_Seaosn[[Name]:[WHIP]], 12, FALSE),Rooke_Full_Seaosn[BB/9],1)</f>
        <v>978</v>
      </c>
      <c r="N900" s="11">
        <f>_xlfn.RANK.EQ(VLOOKUP($A900,Rooke_Full_Seaosn[[Name]:[WHIP]], 13, FALSE),Rooke_Full_Seaosn[HR/9],1)</f>
        <v>182</v>
      </c>
      <c r="O900" s="5">
        <f>_xlfn.RANK.EQ(VLOOKUP($A900,Rooke_Full_Seaosn[[Name]:[WHIP]], 14, FALSE),Rooke_Full_Seaosn[AVG],1)</f>
        <v>1047</v>
      </c>
      <c r="P900" s="11">
        <f>_xlfn.RANK.EQ(VLOOKUP($A900,Rooke_Full_Seaosn[[Name]:[WHIP]], 15, FALSE),Rooke_Full_Seaosn[BABIP],1)</f>
        <v>1060</v>
      </c>
      <c r="Q900" s="5">
        <f>_xlfn.RANK.EQ(VLOOKUP($A900,Rooke_Full_Seaosn[[Name]:[WHIP]], 16, FALSE),Rooke_Full_Seaosn[ERA],1)</f>
        <v>585</v>
      </c>
      <c r="R900" s="11">
        <f>_xlfn.RANK.EQ(VLOOKUP($A900,Rooke_Full_Seaosn[[Name]:[WHIP]], 17, FALSE),Rooke_Full_Seaosn[FIP],1)</f>
        <v>426</v>
      </c>
      <c r="S900" s="5">
        <f>_xlfn.RANK.EQ(VLOOKUP($A900,Rooke_Full_Seaosn[[Name]:[WHIP]], 18,FALSE),Rooke_Full_Seaosn[WAR],0)</f>
        <v>1036</v>
      </c>
      <c r="T900" s="5">
        <f>_xlfn.RANK.EQ(VLOOKUP($A900,Rooke_Full_Seaosn[[Name]:[WHIP]], 19, FALSE),Rooke_Full_Seaosn[WAR/162],0)</f>
        <v>423</v>
      </c>
      <c r="U900" s="5">
        <f>_xlfn.RANK.EQ(VLOOKUP($A900,Rooke_Full_Seaosn[[Name]:[WHIP]], 20, FALSE),Rooke_Full_Seaosn[WHIP],1)</f>
        <v>1071</v>
      </c>
      <c r="V9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722.54238589322699</v>
      </c>
    </row>
    <row r="901" spans="1:22" x14ac:dyDescent="0.45">
      <c r="A901" s="11" t="s">
        <v>1437</v>
      </c>
      <c r="B901" s="11">
        <v>2009</v>
      </c>
      <c r="C901" s="11" t="str">
        <f>VLOOKUP(Table10[[#This Row],[Name]], Rooke_Full_Seaosn[[Name]:[Team]], 2, FALSE)</f>
        <v>SEA</v>
      </c>
      <c r="D901" s="11">
        <v>14</v>
      </c>
      <c r="E901" s="11">
        <v>14</v>
      </c>
      <c r="F901" s="12">
        <v>1</v>
      </c>
      <c r="G901" s="5">
        <f>_xlfn.RANK.EQ(VLOOKUP($A901,Rooke_Full_Seaosn[[Name]:[WHIP]], 6, FALSE),Rooke_Full_Seaosn[W],0)</f>
        <v>1282</v>
      </c>
      <c r="H901" s="5">
        <f>_xlfn.RANK.EQ(VLOOKUP($A901,Rooke_Full_Seaosn[[Name]:[WHIP]], 7, FALSE),Rooke_Full_Seaosn[L],1)</f>
        <v>298</v>
      </c>
      <c r="I901" s="11">
        <f>_xlfn.RANK.EQ(VLOOKUP($A901,Rooke_Full_Seaosn[[Name]:[WHIP]], 8, FALSE),Rooke_Full_Seaosn[SV],0)</f>
        <v>225</v>
      </c>
      <c r="J901" s="11">
        <f>_xlfn.RANK.EQ(VLOOKUP($A901,Rooke_Full_Seaosn[[Name]:[WHIP]], 9, FALSE),Rooke_Full_Seaosn[IP],0)</f>
        <v>1413</v>
      </c>
      <c r="K901" s="5">
        <f>_xlfn.RANK.EQ(VLOOKUP($A901,Rooke_Full_Seaosn[[Name]:[WHIP]], 10, FALSE),Rooke_Full_Seaosn[SO],0)</f>
        <v>1376</v>
      </c>
      <c r="L901" s="5">
        <f>_xlfn.RANK.EQ(VLOOKUP($A901,Rooke_Full_Seaosn[[Name]:[WHIP]], 11, FALSE),Rooke_Full_Seaosn[K/9],0)</f>
        <v>889</v>
      </c>
      <c r="M901" s="5">
        <f>_xlfn.RANK.EQ(VLOOKUP($A901,Rooke_Full_Seaosn[[Name]:[WHIP]], 12, FALSE),Rooke_Full_Seaosn[BB/9],1)</f>
        <v>138</v>
      </c>
      <c r="N901" s="11">
        <f>_xlfn.RANK.EQ(VLOOKUP($A901,Rooke_Full_Seaosn[[Name]:[WHIP]], 13, FALSE),Rooke_Full_Seaosn[HR/9],1)</f>
        <v>1550</v>
      </c>
      <c r="O901" s="5">
        <f>_xlfn.RANK.EQ(VLOOKUP($A901,Rooke_Full_Seaosn[[Name]:[WHIP]], 14, FALSE),Rooke_Full_Seaosn[AVG],1)</f>
        <v>988</v>
      </c>
      <c r="P901" s="11">
        <f>_xlfn.RANK.EQ(VLOOKUP($A901,Rooke_Full_Seaosn[[Name]:[WHIP]], 15, FALSE),Rooke_Full_Seaosn[BABIP],1)</f>
        <v>530</v>
      </c>
      <c r="Q901" s="5">
        <f>_xlfn.RANK.EQ(VLOOKUP($A901,Rooke_Full_Seaosn[[Name]:[WHIP]], 16, FALSE),Rooke_Full_Seaosn[ERA],1)</f>
        <v>875</v>
      </c>
      <c r="R901" s="11">
        <f>_xlfn.RANK.EQ(VLOOKUP($A901,Rooke_Full_Seaosn[[Name]:[WHIP]], 17, FALSE),Rooke_Full_Seaosn[FIP],1)</f>
        <v>1425</v>
      </c>
      <c r="S901" s="5">
        <f>_xlfn.RANK.EQ(VLOOKUP($A901,Rooke_Full_Seaosn[[Name]:[WHIP]], 18,FALSE),Rooke_Full_Seaosn[WAR],0)</f>
        <v>1361</v>
      </c>
      <c r="T901" s="5">
        <f>_xlfn.RANK.EQ(VLOOKUP($A901,Rooke_Full_Seaosn[[Name]:[WHIP]], 19, FALSE),Rooke_Full_Seaosn[WAR/162],0)</f>
        <v>1207</v>
      </c>
      <c r="U901" s="5">
        <f>_xlfn.RANK.EQ(VLOOKUP($A901,Rooke_Full_Seaosn[[Name]:[WHIP]], 20, FALSE),Rooke_Full_Seaosn[WHIP],1)</f>
        <v>435</v>
      </c>
      <c r="V9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724.48987768173845</v>
      </c>
    </row>
    <row r="902" spans="1:22" x14ac:dyDescent="0.45">
      <c r="A902" s="11" t="s">
        <v>1507</v>
      </c>
      <c r="B902" s="11">
        <v>1972</v>
      </c>
      <c r="C902" s="11" t="str">
        <f>VLOOKUP(Table10[[#This Row],[Name]], Rooke_Full_Seaosn[[Name]:[Team]], 2, FALSE)</f>
        <v>STL</v>
      </c>
      <c r="D902" s="11">
        <v>12</v>
      </c>
      <c r="E902" s="11">
        <v>12</v>
      </c>
      <c r="F902" s="12">
        <v>1</v>
      </c>
      <c r="G902" s="5">
        <f>_xlfn.RANK.EQ(VLOOKUP($A902,Rooke_Full_Seaosn[[Name]:[WHIP]], 6, FALSE),Rooke_Full_Seaosn[W],0)</f>
        <v>1465</v>
      </c>
      <c r="H902" s="5">
        <f>_xlfn.RANK.EQ(VLOOKUP($A902,Rooke_Full_Seaosn[[Name]:[WHIP]], 7, FALSE),Rooke_Full_Seaosn[L],1)</f>
        <v>885</v>
      </c>
      <c r="I902" s="11">
        <f>_xlfn.RANK.EQ(VLOOKUP($A902,Rooke_Full_Seaosn[[Name]:[WHIP]], 8, FALSE),Rooke_Full_Seaosn[SV],0)</f>
        <v>225</v>
      </c>
      <c r="J902" s="11">
        <f>_xlfn.RANK.EQ(VLOOKUP($A902,Rooke_Full_Seaosn[[Name]:[WHIP]], 9, FALSE),Rooke_Full_Seaosn[IP],0)</f>
        <v>1652</v>
      </c>
      <c r="K902" s="5">
        <f>_xlfn.RANK.EQ(VLOOKUP($A902,Rooke_Full_Seaosn[[Name]:[WHIP]], 10, FALSE),Rooke_Full_Seaosn[SO],0)</f>
        <v>1376</v>
      </c>
      <c r="L902" s="5">
        <f>_xlfn.RANK.EQ(VLOOKUP($A902,Rooke_Full_Seaosn[[Name]:[WHIP]], 11, FALSE),Rooke_Full_Seaosn[K/9],0)</f>
        <v>485</v>
      </c>
      <c r="M902" s="5">
        <f>_xlfn.RANK.EQ(VLOOKUP($A902,Rooke_Full_Seaosn[[Name]:[WHIP]], 12, FALSE),Rooke_Full_Seaosn[BB/9],1)</f>
        <v>1270</v>
      </c>
      <c r="N902" s="11">
        <f>_xlfn.RANK.EQ(VLOOKUP($A902,Rooke_Full_Seaosn[[Name]:[WHIP]], 13, FALSE),Rooke_Full_Seaosn[HR/9],1)</f>
        <v>56</v>
      </c>
      <c r="O902" s="5">
        <f>_xlfn.RANK.EQ(VLOOKUP($A902,Rooke_Full_Seaosn[[Name]:[WHIP]], 14, FALSE),Rooke_Full_Seaosn[AVG],1)</f>
        <v>252</v>
      </c>
      <c r="P902" s="11">
        <f>_xlfn.RANK.EQ(VLOOKUP($A902,Rooke_Full_Seaosn[[Name]:[WHIP]], 15, FALSE),Rooke_Full_Seaosn[BABIP],1)</f>
        <v>653</v>
      </c>
      <c r="Q902" s="5">
        <f>_xlfn.RANK.EQ(VLOOKUP($A902,Rooke_Full_Seaosn[[Name]:[WHIP]], 16, FALSE),Rooke_Full_Seaosn[ERA],1)</f>
        <v>964</v>
      </c>
      <c r="R902" s="11">
        <f>_xlfn.RANK.EQ(VLOOKUP($A902,Rooke_Full_Seaosn[[Name]:[WHIP]], 17, FALSE),Rooke_Full_Seaosn[FIP],1)</f>
        <v>20</v>
      </c>
      <c r="S902" s="5">
        <f>_xlfn.RANK.EQ(VLOOKUP($A902,Rooke_Full_Seaosn[[Name]:[WHIP]], 18,FALSE),Rooke_Full_Seaosn[WAR],0)</f>
        <v>844</v>
      </c>
      <c r="T902" s="5">
        <f>_xlfn.RANK.EQ(VLOOKUP($A902,Rooke_Full_Seaosn[[Name]:[WHIP]], 19, FALSE),Rooke_Full_Seaosn[WAR/162],0)</f>
        <v>268</v>
      </c>
      <c r="U902" s="5">
        <f>_xlfn.RANK.EQ(VLOOKUP($A902,Rooke_Full_Seaosn[[Name]:[WHIP]], 20, FALSE),Rooke_Full_Seaosn[WHIP],1)</f>
        <v>671</v>
      </c>
      <c r="V9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725.70850428879771</v>
      </c>
    </row>
    <row r="903" spans="1:22" x14ac:dyDescent="0.45">
      <c r="A903" s="11" t="s">
        <v>549</v>
      </c>
      <c r="B903" s="11">
        <v>1999</v>
      </c>
      <c r="C903" s="11" t="str">
        <f>VLOOKUP(Table10[[#This Row],[Name]], Rooke_Full_Seaosn[[Name]:[Team]], 2, FALSE)</f>
        <v>DET</v>
      </c>
      <c r="D903" s="11">
        <v>23</v>
      </c>
      <c r="E903" s="11">
        <v>23</v>
      </c>
      <c r="F903" s="12">
        <v>1</v>
      </c>
      <c r="G903" s="5">
        <f>_xlfn.RANK.EQ(VLOOKUP($A903,Rooke_Full_Seaosn[[Name]:[WHIP]], 6, FALSE),Rooke_Full_Seaosn[W],0)</f>
        <v>401</v>
      </c>
      <c r="H903" s="5">
        <f>_xlfn.RANK.EQ(VLOOKUP($A903,Rooke_Full_Seaosn[[Name]:[WHIP]], 7, FALSE),Rooke_Full_Seaosn[L],1)</f>
        <v>1512</v>
      </c>
      <c r="I903" s="11">
        <f>_xlfn.RANK.EQ(VLOOKUP($A903,Rooke_Full_Seaosn[[Name]:[WHIP]], 8, FALSE),Rooke_Full_Seaosn[SV],0)</f>
        <v>225</v>
      </c>
      <c r="J903" s="11">
        <f>_xlfn.RANK.EQ(VLOOKUP($A903,Rooke_Full_Seaosn[[Name]:[WHIP]], 9, FALSE),Rooke_Full_Seaosn[IP],0)</f>
        <v>377</v>
      </c>
      <c r="K903" s="5">
        <f>_xlfn.RANK.EQ(VLOOKUP($A903,Rooke_Full_Seaosn[[Name]:[WHIP]], 10, FALSE),Rooke_Full_Seaosn[SO],0)</f>
        <v>225</v>
      </c>
      <c r="L903" s="5">
        <f>_xlfn.RANK.EQ(VLOOKUP($A903,Rooke_Full_Seaosn[[Name]:[WHIP]], 11, FALSE),Rooke_Full_Seaosn[K/9],0)</f>
        <v>572</v>
      </c>
      <c r="M903" s="5">
        <f>_xlfn.RANK.EQ(VLOOKUP($A903,Rooke_Full_Seaosn[[Name]:[WHIP]], 12, FALSE),Rooke_Full_Seaosn[BB/9],1)</f>
        <v>669</v>
      </c>
      <c r="N903" s="11">
        <f>_xlfn.RANK.EQ(VLOOKUP($A903,Rooke_Full_Seaosn[[Name]:[WHIP]], 13, FALSE),Rooke_Full_Seaosn[HR/9],1)</f>
        <v>1485</v>
      </c>
      <c r="O903" s="5">
        <f>_xlfn.RANK.EQ(VLOOKUP($A903,Rooke_Full_Seaosn[[Name]:[WHIP]], 14, FALSE),Rooke_Full_Seaosn[AVG],1)</f>
        <v>1222</v>
      </c>
      <c r="P903" s="11">
        <f>_xlfn.RANK.EQ(VLOOKUP($A903,Rooke_Full_Seaosn[[Name]:[WHIP]], 15, FALSE),Rooke_Full_Seaosn[BABIP],1)</f>
        <v>1135</v>
      </c>
      <c r="Q903" s="5">
        <f>_xlfn.RANK.EQ(VLOOKUP($A903,Rooke_Full_Seaosn[[Name]:[WHIP]], 16, FALSE),Rooke_Full_Seaosn[ERA],1)</f>
        <v>1477</v>
      </c>
      <c r="R903" s="11">
        <f>_xlfn.RANK.EQ(VLOOKUP($A903,Rooke_Full_Seaosn[[Name]:[WHIP]], 17, FALSE),Rooke_Full_Seaosn[FIP],1)</f>
        <v>1472</v>
      </c>
      <c r="S903" s="5">
        <f>_xlfn.RANK.EQ(VLOOKUP($A903,Rooke_Full_Seaosn[[Name]:[WHIP]], 18,FALSE),Rooke_Full_Seaosn[WAR],0)</f>
        <v>535</v>
      </c>
      <c r="T903" s="5">
        <f>_xlfn.RANK.EQ(VLOOKUP($A903,Rooke_Full_Seaosn[[Name]:[WHIP]], 19, FALSE),Rooke_Full_Seaosn[WAR/162],0)</f>
        <v>849</v>
      </c>
      <c r="U903" s="5">
        <f>_xlfn.RANK.EQ(VLOOKUP($A903,Rooke_Full_Seaosn[[Name]:[WHIP]], 20, FALSE),Rooke_Full_Seaosn[WHIP],1)</f>
        <v>966</v>
      </c>
      <c r="V9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727.17529007718656</v>
      </c>
    </row>
    <row r="904" spans="1:22" x14ac:dyDescent="0.45">
      <c r="A904" s="11" t="s">
        <v>1460</v>
      </c>
      <c r="B904" s="11">
        <v>1988</v>
      </c>
      <c r="C904" s="11" t="str">
        <f>VLOOKUP(Table10[[#This Row],[Name]], Rooke_Full_Seaosn[[Name]:[Team]], 2, FALSE)</f>
        <v>BAL</v>
      </c>
      <c r="D904" s="11">
        <v>10</v>
      </c>
      <c r="E904" s="11">
        <v>10</v>
      </c>
      <c r="F904" s="12">
        <v>1</v>
      </c>
      <c r="G904" s="5">
        <f>_xlfn.RANK.EQ(VLOOKUP($A904,Rooke_Full_Seaosn[[Name]:[WHIP]], 6, FALSE),Rooke_Full_Seaosn[W],0)</f>
        <v>735</v>
      </c>
      <c r="H904" s="5">
        <f>_xlfn.RANK.EQ(VLOOKUP($A904,Rooke_Full_Seaosn[[Name]:[WHIP]], 7, FALSE),Rooke_Full_Seaosn[L],1)</f>
        <v>1621</v>
      </c>
      <c r="I904" s="11">
        <f>_xlfn.RANK.EQ(VLOOKUP($A904,Rooke_Full_Seaosn[[Name]:[WHIP]], 8, FALSE),Rooke_Full_Seaosn[SV],0)</f>
        <v>225</v>
      </c>
      <c r="J904" s="11">
        <f>_xlfn.RANK.EQ(VLOOKUP($A904,Rooke_Full_Seaosn[[Name]:[WHIP]], 9, FALSE),Rooke_Full_Seaosn[IP],0)</f>
        <v>436</v>
      </c>
      <c r="K904" s="5">
        <f>_xlfn.RANK.EQ(VLOOKUP($A904,Rooke_Full_Seaosn[[Name]:[WHIP]], 10, FALSE),Rooke_Full_Seaosn[SO],0)</f>
        <v>801</v>
      </c>
      <c r="L904" s="5">
        <f>_xlfn.RANK.EQ(VLOOKUP($A904,Rooke_Full_Seaosn[[Name]:[WHIP]], 11, FALSE),Rooke_Full_Seaosn[K/9],0)</f>
        <v>1369</v>
      </c>
      <c r="M904" s="5">
        <f>_xlfn.RANK.EQ(VLOOKUP($A904,Rooke_Full_Seaosn[[Name]:[WHIP]], 12, FALSE),Rooke_Full_Seaosn[BB/9],1)</f>
        <v>267</v>
      </c>
      <c r="N904" s="11">
        <f>_xlfn.RANK.EQ(VLOOKUP($A904,Rooke_Full_Seaosn[[Name]:[WHIP]], 13, FALSE),Rooke_Full_Seaosn[HR/9],1)</f>
        <v>1109</v>
      </c>
      <c r="O904" s="5">
        <f>_xlfn.RANK.EQ(VLOOKUP($A904,Rooke_Full_Seaosn[[Name]:[WHIP]], 14, FALSE),Rooke_Full_Seaosn[AVG],1)</f>
        <v>554</v>
      </c>
      <c r="P904" s="11">
        <f>_xlfn.RANK.EQ(VLOOKUP($A904,Rooke_Full_Seaosn[[Name]:[WHIP]], 15, FALSE),Rooke_Full_Seaosn[BABIP],1)</f>
        <v>175</v>
      </c>
      <c r="Q904" s="5">
        <f>_xlfn.RANK.EQ(VLOOKUP($A904,Rooke_Full_Seaosn[[Name]:[WHIP]], 16, FALSE),Rooke_Full_Seaosn[ERA],1)</f>
        <v>907</v>
      </c>
      <c r="R904" s="11">
        <f>_xlfn.RANK.EQ(VLOOKUP($A904,Rooke_Full_Seaosn[[Name]:[WHIP]], 17, FALSE),Rooke_Full_Seaosn[FIP],1)</f>
        <v>982</v>
      </c>
      <c r="S904" s="5">
        <f>_xlfn.RANK.EQ(VLOOKUP($A904,Rooke_Full_Seaosn[[Name]:[WHIP]], 18,FALSE),Rooke_Full_Seaosn[WAR],0)</f>
        <v>808</v>
      </c>
      <c r="T904" s="5">
        <f>_xlfn.RANK.EQ(VLOOKUP($A904,Rooke_Full_Seaosn[[Name]:[WHIP]], 19, FALSE),Rooke_Full_Seaosn[WAR/162],0)</f>
        <v>1023</v>
      </c>
      <c r="U904" s="5">
        <f>_xlfn.RANK.EQ(VLOOKUP($A904,Rooke_Full_Seaosn[[Name]:[WHIP]], 20, FALSE),Rooke_Full_Seaosn[WHIP],1)</f>
        <v>286</v>
      </c>
      <c r="V9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727.34216660384823</v>
      </c>
    </row>
    <row r="905" spans="1:22" x14ac:dyDescent="0.45">
      <c r="A905" s="11" t="s">
        <v>1496</v>
      </c>
      <c r="B905" s="11">
        <v>1986</v>
      </c>
      <c r="C905" s="11" t="str">
        <f>VLOOKUP(Table10[[#This Row],[Name]], Rooke_Full_Seaosn[[Name]:[Team]], 2, FALSE)</f>
        <v>DET</v>
      </c>
      <c r="D905" s="11">
        <v>12</v>
      </c>
      <c r="E905" s="11">
        <v>12</v>
      </c>
      <c r="F905" s="12">
        <v>1</v>
      </c>
      <c r="G905" s="5">
        <f>_xlfn.RANK.EQ(VLOOKUP($A905,Rooke_Full_Seaosn[[Name]:[WHIP]], 6, FALSE),Rooke_Full_Seaosn[W],0)</f>
        <v>503</v>
      </c>
      <c r="H905" s="5">
        <f>_xlfn.RANK.EQ(VLOOKUP($A905,Rooke_Full_Seaosn[[Name]:[WHIP]], 7, FALSE),Rooke_Full_Seaosn[L],1)</f>
        <v>298</v>
      </c>
      <c r="I905" s="11">
        <f>_xlfn.RANK.EQ(VLOOKUP($A905,Rooke_Full_Seaosn[[Name]:[WHIP]], 8, FALSE),Rooke_Full_Seaosn[SV],0)</f>
        <v>225</v>
      </c>
      <c r="J905" s="11">
        <f>_xlfn.RANK.EQ(VLOOKUP($A905,Rooke_Full_Seaosn[[Name]:[WHIP]], 9, FALSE),Rooke_Full_Seaosn[IP],0)</f>
        <v>843</v>
      </c>
      <c r="K905" s="5">
        <f>_xlfn.RANK.EQ(VLOOKUP($A905,Rooke_Full_Seaosn[[Name]:[WHIP]], 10, FALSE),Rooke_Full_Seaosn[SO],0)</f>
        <v>966</v>
      </c>
      <c r="L905" s="5">
        <f>_xlfn.RANK.EQ(VLOOKUP($A905,Rooke_Full_Seaosn[[Name]:[WHIP]], 11, FALSE),Rooke_Full_Seaosn[K/9],0)</f>
        <v>1082</v>
      </c>
      <c r="M905" s="5">
        <f>_xlfn.RANK.EQ(VLOOKUP($A905,Rooke_Full_Seaosn[[Name]:[WHIP]], 12, FALSE),Rooke_Full_Seaosn[BB/9],1)</f>
        <v>1384</v>
      </c>
      <c r="N905" s="11">
        <f>_xlfn.RANK.EQ(VLOOKUP($A905,Rooke_Full_Seaosn[[Name]:[WHIP]], 13, FALSE),Rooke_Full_Seaosn[HR/9],1)</f>
        <v>859</v>
      </c>
      <c r="O905" s="5">
        <f>_xlfn.RANK.EQ(VLOOKUP($A905,Rooke_Full_Seaosn[[Name]:[WHIP]], 14, FALSE),Rooke_Full_Seaosn[AVG],1)</f>
        <v>244</v>
      </c>
      <c r="P905" s="11">
        <f>_xlfn.RANK.EQ(VLOOKUP($A905,Rooke_Full_Seaosn[[Name]:[WHIP]], 15, FALSE),Rooke_Full_Seaosn[BABIP],1)</f>
        <v>109</v>
      </c>
      <c r="Q905" s="5">
        <f>_xlfn.RANK.EQ(VLOOKUP($A905,Rooke_Full_Seaosn[[Name]:[WHIP]], 16, FALSE),Rooke_Full_Seaosn[ERA],1)</f>
        <v>949</v>
      </c>
      <c r="R905" s="11">
        <f>_xlfn.RANK.EQ(VLOOKUP($A905,Rooke_Full_Seaosn[[Name]:[WHIP]], 17, FALSE),Rooke_Full_Seaosn[FIP],1)</f>
        <v>1202</v>
      </c>
      <c r="S905" s="5">
        <f>_xlfn.RANK.EQ(VLOOKUP($A905,Rooke_Full_Seaosn[[Name]:[WHIP]], 18,FALSE),Rooke_Full_Seaosn[WAR],0)</f>
        <v>1116</v>
      </c>
      <c r="T905" s="5">
        <f>_xlfn.RANK.EQ(VLOOKUP($A905,Rooke_Full_Seaosn[[Name]:[WHIP]], 19, FALSE),Rooke_Full_Seaosn[WAR/162],0)</f>
        <v>1060</v>
      </c>
      <c r="U905" s="5">
        <f>_xlfn.RANK.EQ(VLOOKUP($A905,Rooke_Full_Seaosn[[Name]:[WHIP]], 20, FALSE),Rooke_Full_Seaosn[WHIP],1)</f>
        <v>699</v>
      </c>
      <c r="V9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727.48291792797488</v>
      </c>
    </row>
    <row r="906" spans="1:22" x14ac:dyDescent="0.45">
      <c r="A906" s="11" t="s">
        <v>1511</v>
      </c>
      <c r="B906" s="11">
        <v>2002</v>
      </c>
      <c r="C906" s="11" t="str">
        <f>VLOOKUP(Table10[[#This Row],[Name]], Rooke_Full_Seaosn[[Name]:[Team]], 2, FALSE)</f>
        <v>PIT</v>
      </c>
      <c r="D906" s="11">
        <v>24</v>
      </c>
      <c r="E906" s="11">
        <v>24</v>
      </c>
      <c r="F906" s="12">
        <v>1</v>
      </c>
      <c r="G906" s="5">
        <f>_xlfn.RANK.EQ(VLOOKUP($A906,Rooke_Full_Seaosn[[Name]:[WHIP]], 6, FALSE),Rooke_Full_Seaosn[W],0)</f>
        <v>174</v>
      </c>
      <c r="H906" s="5">
        <f>_xlfn.RANK.EQ(VLOOKUP($A906,Rooke_Full_Seaosn[[Name]:[WHIP]], 7, FALSE),Rooke_Full_Seaosn[L],1)</f>
        <v>1512</v>
      </c>
      <c r="I906" s="11">
        <f>_xlfn.RANK.EQ(VLOOKUP($A906,Rooke_Full_Seaosn[[Name]:[WHIP]], 8, FALSE),Rooke_Full_Seaosn[SV],0)</f>
        <v>225</v>
      </c>
      <c r="J906" s="11">
        <f>_xlfn.RANK.EQ(VLOOKUP($A906,Rooke_Full_Seaosn[[Name]:[WHIP]], 9, FALSE),Rooke_Full_Seaosn[IP],0)</f>
        <v>177</v>
      </c>
      <c r="K906" s="5">
        <f>_xlfn.RANK.EQ(VLOOKUP($A906,Rooke_Full_Seaosn[[Name]:[WHIP]], 10, FALSE),Rooke_Full_Seaosn[SO],0)</f>
        <v>225</v>
      </c>
      <c r="L906" s="5">
        <f>_xlfn.RANK.EQ(VLOOKUP($A906,Rooke_Full_Seaosn[[Name]:[WHIP]], 11, FALSE),Rooke_Full_Seaosn[K/9],0)</f>
        <v>899</v>
      </c>
      <c r="M906" s="5">
        <f>_xlfn.RANK.EQ(VLOOKUP($A906,Rooke_Full_Seaosn[[Name]:[WHIP]], 12, FALSE),Rooke_Full_Seaosn[BB/9],1)</f>
        <v>735</v>
      </c>
      <c r="N906" s="11">
        <f>_xlfn.RANK.EQ(VLOOKUP($A906,Rooke_Full_Seaosn[[Name]:[WHIP]], 13, FALSE),Rooke_Full_Seaosn[HR/9],1)</f>
        <v>1339</v>
      </c>
      <c r="O906" s="5">
        <f>_xlfn.RANK.EQ(VLOOKUP($A906,Rooke_Full_Seaosn[[Name]:[WHIP]], 14, FALSE),Rooke_Full_Seaosn[AVG],1)</f>
        <v>980</v>
      </c>
      <c r="P906" s="11">
        <f>_xlfn.RANK.EQ(VLOOKUP($A906,Rooke_Full_Seaosn[[Name]:[WHIP]], 15, FALSE),Rooke_Full_Seaosn[BABIP],1)</f>
        <v>728</v>
      </c>
      <c r="Q906" s="5">
        <f>_xlfn.RANK.EQ(VLOOKUP($A906,Rooke_Full_Seaosn[[Name]:[WHIP]], 16, FALSE),Rooke_Full_Seaosn[ERA],1)</f>
        <v>969</v>
      </c>
      <c r="R906" s="11">
        <f>_xlfn.RANK.EQ(VLOOKUP($A906,Rooke_Full_Seaosn[[Name]:[WHIP]], 17, FALSE),Rooke_Full_Seaosn[FIP],1)</f>
        <v>1289</v>
      </c>
      <c r="S906" s="5">
        <f>_xlfn.RANK.EQ(VLOOKUP($A906,Rooke_Full_Seaosn[[Name]:[WHIP]], 18,FALSE),Rooke_Full_Seaosn[WAR],0)</f>
        <v>1038</v>
      </c>
      <c r="T906" s="5">
        <f>_xlfn.RANK.EQ(VLOOKUP($A906,Rooke_Full_Seaosn[[Name]:[WHIP]], 19, FALSE),Rooke_Full_Seaosn[WAR/162],0)</f>
        <v>1335</v>
      </c>
      <c r="U906" s="5">
        <f>_xlfn.RANK.EQ(VLOOKUP($A906,Rooke_Full_Seaosn[[Name]:[WHIP]], 20, FALSE),Rooke_Full_Seaosn[WHIP],1)</f>
        <v>814</v>
      </c>
      <c r="V9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728.14579616008245</v>
      </c>
    </row>
    <row r="907" spans="1:22" x14ac:dyDescent="0.45">
      <c r="A907" s="11" t="s">
        <v>1914</v>
      </c>
      <c r="B907" s="11">
        <v>2000</v>
      </c>
      <c r="C907" s="11" t="str">
        <f>VLOOKUP(Table10[[#This Row],[Name]], Rooke_Full_Seaosn[[Name]:[Team]], 2, FALSE)</f>
        <v>ANA</v>
      </c>
      <c r="D907" s="11">
        <v>13</v>
      </c>
      <c r="E907" s="11">
        <v>9</v>
      </c>
      <c r="F907" s="12">
        <v>0.69230769230769229</v>
      </c>
      <c r="G907" s="5">
        <f>_xlfn.RANK.EQ(VLOOKUP($A907,Rooke_Full_Seaosn[[Name]:[WHIP]], 6, FALSE),Rooke_Full_Seaosn[W],0)</f>
        <v>889</v>
      </c>
      <c r="H907" s="5">
        <f>_xlfn.RANK.EQ(VLOOKUP($A907,Rooke_Full_Seaosn[[Name]:[WHIP]], 7, FALSE),Rooke_Full_Seaosn[L],1)</f>
        <v>7</v>
      </c>
      <c r="I907" s="11">
        <f>_xlfn.RANK.EQ(VLOOKUP($A907,Rooke_Full_Seaosn[[Name]:[WHIP]], 8, FALSE),Rooke_Full_Seaosn[SV],0)</f>
        <v>225</v>
      </c>
      <c r="J907" s="11">
        <f>_xlfn.RANK.EQ(VLOOKUP($A907,Rooke_Full_Seaosn[[Name]:[WHIP]], 9, FALSE),Rooke_Full_Seaosn[IP],0)</f>
        <v>1409</v>
      </c>
      <c r="K907" s="5">
        <f>_xlfn.RANK.EQ(VLOOKUP($A907,Rooke_Full_Seaosn[[Name]:[WHIP]], 10, FALSE),Rooke_Full_Seaosn[SO],0)</f>
        <v>1445</v>
      </c>
      <c r="L907" s="5">
        <f>_xlfn.RANK.EQ(VLOOKUP($A907,Rooke_Full_Seaosn[[Name]:[WHIP]], 11, FALSE),Rooke_Full_Seaosn[K/9],0)</f>
        <v>1043</v>
      </c>
      <c r="M907" s="5">
        <f>_xlfn.RANK.EQ(VLOOKUP($A907,Rooke_Full_Seaosn[[Name]:[WHIP]], 12, FALSE),Rooke_Full_Seaosn[BB/9],1)</f>
        <v>801</v>
      </c>
      <c r="N907" s="11">
        <f>_xlfn.RANK.EQ(VLOOKUP($A907,Rooke_Full_Seaosn[[Name]:[WHIP]], 13, FALSE),Rooke_Full_Seaosn[HR/9],1)</f>
        <v>1675</v>
      </c>
      <c r="O907" s="5">
        <f>_xlfn.RANK.EQ(VLOOKUP($A907,Rooke_Full_Seaosn[[Name]:[WHIP]], 14, FALSE),Rooke_Full_Seaosn[AVG],1)</f>
        <v>1230</v>
      </c>
      <c r="P907" s="11">
        <f>_xlfn.RANK.EQ(VLOOKUP($A907,Rooke_Full_Seaosn[[Name]:[WHIP]], 15, FALSE),Rooke_Full_Seaosn[BABIP],1)</f>
        <v>391</v>
      </c>
      <c r="Q907" s="5">
        <f>_xlfn.RANK.EQ(VLOOKUP($A907,Rooke_Full_Seaosn[[Name]:[WHIP]], 16, FALSE),Rooke_Full_Seaosn[ERA],1)</f>
        <v>1459</v>
      </c>
      <c r="R907" s="11">
        <f>_xlfn.RANK.EQ(VLOOKUP($A907,Rooke_Full_Seaosn[[Name]:[WHIP]], 17, FALSE),Rooke_Full_Seaosn[FIP],1)</f>
        <v>1675</v>
      </c>
      <c r="S907" s="5">
        <f>_xlfn.RANK.EQ(VLOOKUP($A907,Rooke_Full_Seaosn[[Name]:[WHIP]], 18,FALSE),Rooke_Full_Seaosn[WAR],0)</f>
        <v>1627</v>
      </c>
      <c r="T907" s="5">
        <f>_xlfn.RANK.EQ(VLOOKUP($A907,Rooke_Full_Seaosn[[Name]:[WHIP]], 19, FALSE),Rooke_Full_Seaosn[WAR/162],0)</f>
        <v>1643</v>
      </c>
      <c r="U907" s="5">
        <f>_xlfn.RANK.EQ(VLOOKUP($A907,Rooke_Full_Seaosn[[Name]:[WHIP]], 20, FALSE),Rooke_Full_Seaosn[WHIP],1)</f>
        <v>1163</v>
      </c>
      <c r="V9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728.17366908707277</v>
      </c>
    </row>
    <row r="908" spans="1:22" x14ac:dyDescent="0.45">
      <c r="A908" s="11" t="s">
        <v>1664</v>
      </c>
      <c r="B908" s="11">
        <v>2001</v>
      </c>
      <c r="C908" s="11" t="str">
        <f>VLOOKUP(Table10[[#This Row],[Name]], Rooke_Full_Seaosn[[Name]:[Team]], 2, FALSE)</f>
        <v>MIL</v>
      </c>
      <c r="D908" s="11">
        <v>17</v>
      </c>
      <c r="E908" s="11">
        <v>15</v>
      </c>
      <c r="F908" s="12">
        <v>0.88235294117647056</v>
      </c>
      <c r="G908" s="5">
        <f>_xlfn.RANK.EQ(VLOOKUP($A908,Rooke_Full_Seaosn[[Name]:[WHIP]], 6, FALSE),Rooke_Full_Seaosn[W],0)</f>
        <v>244</v>
      </c>
      <c r="H908" s="5">
        <f>_xlfn.RANK.EQ(VLOOKUP($A908,Rooke_Full_Seaosn[[Name]:[WHIP]], 7, FALSE),Rooke_Full_Seaosn[L],1)</f>
        <v>1341</v>
      </c>
      <c r="I908" s="11">
        <f>_xlfn.RANK.EQ(VLOOKUP($A908,Rooke_Full_Seaosn[[Name]:[WHIP]], 8, FALSE),Rooke_Full_Seaosn[SV],0)</f>
        <v>225</v>
      </c>
      <c r="J908" s="11">
        <f>_xlfn.RANK.EQ(VLOOKUP($A908,Rooke_Full_Seaosn[[Name]:[WHIP]], 9, FALSE),Rooke_Full_Seaosn[IP],0)</f>
        <v>444</v>
      </c>
      <c r="K908" s="5">
        <f>_xlfn.RANK.EQ(VLOOKUP($A908,Rooke_Full_Seaosn[[Name]:[WHIP]], 10, FALSE),Rooke_Full_Seaosn[SO],0)</f>
        <v>378</v>
      </c>
      <c r="L908" s="5">
        <f>_xlfn.RANK.EQ(VLOOKUP($A908,Rooke_Full_Seaosn[[Name]:[WHIP]], 11, FALSE),Rooke_Full_Seaosn[K/9],0)</f>
        <v>775</v>
      </c>
      <c r="M908" s="5">
        <f>_xlfn.RANK.EQ(VLOOKUP($A908,Rooke_Full_Seaosn[[Name]:[WHIP]], 12, FALSE),Rooke_Full_Seaosn[BB/9],1)</f>
        <v>503</v>
      </c>
      <c r="N908" s="11">
        <f>_xlfn.RANK.EQ(VLOOKUP($A908,Rooke_Full_Seaosn[[Name]:[WHIP]], 13, FALSE),Rooke_Full_Seaosn[HR/9],1)</f>
        <v>1406</v>
      </c>
      <c r="O908" s="5">
        <f>_xlfn.RANK.EQ(VLOOKUP($A908,Rooke_Full_Seaosn[[Name]:[WHIP]], 14, FALSE),Rooke_Full_Seaosn[AVG],1)</f>
        <v>1259</v>
      </c>
      <c r="P908" s="11">
        <f>_xlfn.RANK.EQ(VLOOKUP($A908,Rooke_Full_Seaosn[[Name]:[WHIP]], 15, FALSE),Rooke_Full_Seaosn[BABIP],1)</f>
        <v>1103</v>
      </c>
      <c r="Q908" s="5">
        <f>_xlfn.RANK.EQ(VLOOKUP($A908,Rooke_Full_Seaosn[[Name]:[WHIP]], 16, FALSE),Rooke_Full_Seaosn[ERA],1)</f>
        <v>1167</v>
      </c>
      <c r="R908" s="11">
        <f>_xlfn.RANK.EQ(VLOOKUP($A908,Rooke_Full_Seaosn[[Name]:[WHIP]], 17, FALSE),Rooke_Full_Seaosn[FIP],1)</f>
        <v>1276</v>
      </c>
      <c r="S908" s="5">
        <f>_xlfn.RANK.EQ(VLOOKUP($A908,Rooke_Full_Seaosn[[Name]:[WHIP]], 18,FALSE),Rooke_Full_Seaosn[WAR],0)</f>
        <v>700</v>
      </c>
      <c r="T908" s="5">
        <f>_xlfn.RANK.EQ(VLOOKUP($A908,Rooke_Full_Seaosn[[Name]:[WHIP]], 19, FALSE),Rooke_Full_Seaosn[WAR/162],0)</f>
        <v>918</v>
      </c>
      <c r="U908" s="5">
        <f>_xlfn.RANK.EQ(VLOOKUP($A908,Rooke_Full_Seaosn[[Name]:[WHIP]], 20, FALSE),Rooke_Full_Seaosn[WHIP],1)</f>
        <v>924</v>
      </c>
      <c r="V9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728.43186737759004</v>
      </c>
    </row>
    <row r="909" spans="1:22" x14ac:dyDescent="0.45">
      <c r="A909" s="11" t="s">
        <v>177</v>
      </c>
      <c r="B909" s="11">
        <v>2015</v>
      </c>
      <c r="C909" s="11" t="str">
        <f>VLOOKUP(Table10[[#This Row],[Name]], Rooke_Full_Seaosn[[Name]:[Team]], 2, FALSE)</f>
        <v>CIN</v>
      </c>
      <c r="D909" s="11">
        <v>11</v>
      </c>
      <c r="E909" s="11">
        <v>11</v>
      </c>
      <c r="F909" s="12">
        <v>1</v>
      </c>
      <c r="G909" s="5">
        <f>_xlfn.RANK.EQ(VLOOKUP($A909,Rooke_Full_Seaosn[[Name]:[WHIP]], 6, FALSE),Rooke_Full_Seaosn[W],0)</f>
        <v>1609</v>
      </c>
      <c r="H909" s="5">
        <f>_xlfn.RANK.EQ(VLOOKUP($A909,Rooke_Full_Seaosn[[Name]:[WHIP]], 7, FALSE),Rooke_Full_Seaosn[L],1)</f>
        <v>492</v>
      </c>
      <c r="I909" s="11">
        <f>_xlfn.RANK.EQ(VLOOKUP($A909,Rooke_Full_Seaosn[[Name]:[WHIP]], 8, FALSE),Rooke_Full_Seaosn[SV],0)</f>
        <v>225</v>
      </c>
      <c r="J909" s="11">
        <f>_xlfn.RANK.EQ(VLOOKUP($A909,Rooke_Full_Seaosn[[Name]:[WHIP]], 9, FALSE),Rooke_Full_Seaosn[IP],0)</f>
        <v>1616</v>
      </c>
      <c r="K909" s="5">
        <f>_xlfn.RANK.EQ(VLOOKUP($A909,Rooke_Full_Seaosn[[Name]:[WHIP]], 10, FALSE),Rooke_Full_Seaosn[SO],0)</f>
        <v>855</v>
      </c>
      <c r="L909" s="5">
        <f>_xlfn.RANK.EQ(VLOOKUP($A909,Rooke_Full_Seaosn[[Name]:[WHIP]], 11, FALSE),Rooke_Full_Seaosn[K/9],0)</f>
        <v>26</v>
      </c>
      <c r="M909" s="5">
        <f>_xlfn.RANK.EQ(VLOOKUP($A909,Rooke_Full_Seaosn[[Name]:[WHIP]], 12, FALSE),Rooke_Full_Seaosn[BB/9],1)</f>
        <v>905</v>
      </c>
      <c r="N909" s="11">
        <f>_xlfn.RANK.EQ(VLOOKUP($A909,Rooke_Full_Seaosn[[Name]:[WHIP]], 13, FALSE),Rooke_Full_Seaosn[HR/9],1)</f>
        <v>1455</v>
      </c>
      <c r="O909" s="5">
        <f>_xlfn.RANK.EQ(VLOOKUP($A909,Rooke_Full_Seaosn[[Name]:[WHIP]], 14, FALSE),Rooke_Full_Seaosn[AVG],1)</f>
        <v>1481</v>
      </c>
      <c r="P909" s="11">
        <f>_xlfn.RANK.EQ(VLOOKUP($A909,Rooke_Full_Seaosn[[Name]:[WHIP]], 15, FALSE),Rooke_Full_Seaosn[BABIP],1)</f>
        <v>1682</v>
      </c>
      <c r="Q909" s="5">
        <f>_xlfn.RANK.EQ(VLOOKUP($A909,Rooke_Full_Seaosn[[Name]:[WHIP]], 16, FALSE),Rooke_Full_Seaosn[ERA],1)</f>
        <v>1520</v>
      </c>
      <c r="R909" s="11">
        <f>_xlfn.RANK.EQ(VLOOKUP($A909,Rooke_Full_Seaosn[[Name]:[WHIP]], 17, FALSE),Rooke_Full_Seaosn[FIP],1)</f>
        <v>783</v>
      </c>
      <c r="S909" s="5">
        <f>_xlfn.RANK.EQ(VLOOKUP($A909,Rooke_Full_Seaosn[[Name]:[WHIP]], 18,FALSE),Rooke_Full_Seaosn[WAR],0)</f>
        <v>1158</v>
      </c>
      <c r="T909" s="5">
        <f>_xlfn.RANK.EQ(VLOOKUP($A909,Rooke_Full_Seaosn[[Name]:[WHIP]], 19, FALSE),Rooke_Full_Seaosn[WAR/162],0)</f>
        <v>771</v>
      </c>
      <c r="U909" s="5">
        <f>_xlfn.RANK.EQ(VLOOKUP($A909,Rooke_Full_Seaosn[[Name]:[WHIP]], 20, FALSE),Rooke_Full_Seaosn[WHIP],1)</f>
        <v>1342</v>
      </c>
      <c r="V9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729.96549006971406</v>
      </c>
    </row>
    <row r="910" spans="1:22" x14ac:dyDescent="0.45">
      <c r="A910" s="11" t="s">
        <v>177</v>
      </c>
      <c r="B910" s="11">
        <v>2016</v>
      </c>
      <c r="C910" s="11" t="str">
        <f>VLOOKUP(Table10[[#This Row],[Name]], Rooke_Full_Seaosn[[Name]:[Team]], 2, FALSE)</f>
        <v>CIN</v>
      </c>
      <c r="D910" s="11">
        <v>15</v>
      </c>
      <c r="E910" s="11">
        <v>15</v>
      </c>
      <c r="F910" s="12">
        <v>1</v>
      </c>
      <c r="G910" s="5">
        <f>_xlfn.RANK.EQ(VLOOKUP($A910,Rooke_Full_Seaosn[[Name]:[WHIP]], 6, FALSE),Rooke_Full_Seaosn[W],0)</f>
        <v>1609</v>
      </c>
      <c r="H910" s="5">
        <f>_xlfn.RANK.EQ(VLOOKUP($A910,Rooke_Full_Seaosn[[Name]:[WHIP]], 7, FALSE),Rooke_Full_Seaosn[L],1)</f>
        <v>492</v>
      </c>
      <c r="I910" s="11">
        <f>_xlfn.RANK.EQ(VLOOKUP($A910,Rooke_Full_Seaosn[[Name]:[WHIP]], 8, FALSE),Rooke_Full_Seaosn[SV],0)</f>
        <v>225</v>
      </c>
      <c r="J910" s="11">
        <f>_xlfn.RANK.EQ(VLOOKUP($A910,Rooke_Full_Seaosn[[Name]:[WHIP]], 9, FALSE),Rooke_Full_Seaosn[IP],0)</f>
        <v>1616</v>
      </c>
      <c r="K910" s="5">
        <f>_xlfn.RANK.EQ(VLOOKUP($A910,Rooke_Full_Seaosn[[Name]:[WHIP]], 10, FALSE),Rooke_Full_Seaosn[SO],0)</f>
        <v>855</v>
      </c>
      <c r="L910" s="5">
        <f>_xlfn.RANK.EQ(VLOOKUP($A910,Rooke_Full_Seaosn[[Name]:[WHIP]], 11, FALSE),Rooke_Full_Seaosn[K/9],0)</f>
        <v>26</v>
      </c>
      <c r="M910" s="5">
        <f>_xlfn.RANK.EQ(VLOOKUP($A910,Rooke_Full_Seaosn[[Name]:[WHIP]], 12, FALSE),Rooke_Full_Seaosn[BB/9],1)</f>
        <v>905</v>
      </c>
      <c r="N910" s="11">
        <f>_xlfn.RANK.EQ(VLOOKUP($A910,Rooke_Full_Seaosn[[Name]:[WHIP]], 13, FALSE),Rooke_Full_Seaosn[HR/9],1)</f>
        <v>1455</v>
      </c>
      <c r="O910" s="5">
        <f>_xlfn.RANK.EQ(VLOOKUP($A910,Rooke_Full_Seaosn[[Name]:[WHIP]], 14, FALSE),Rooke_Full_Seaosn[AVG],1)</f>
        <v>1481</v>
      </c>
      <c r="P910" s="11">
        <f>_xlfn.RANK.EQ(VLOOKUP($A910,Rooke_Full_Seaosn[[Name]:[WHIP]], 15, FALSE),Rooke_Full_Seaosn[BABIP],1)</f>
        <v>1682</v>
      </c>
      <c r="Q910" s="5">
        <f>_xlfn.RANK.EQ(VLOOKUP($A910,Rooke_Full_Seaosn[[Name]:[WHIP]], 16, FALSE),Rooke_Full_Seaosn[ERA],1)</f>
        <v>1520</v>
      </c>
      <c r="R910" s="11">
        <f>_xlfn.RANK.EQ(VLOOKUP($A910,Rooke_Full_Seaosn[[Name]:[WHIP]], 17, FALSE),Rooke_Full_Seaosn[FIP],1)</f>
        <v>783</v>
      </c>
      <c r="S910" s="5">
        <f>_xlfn.RANK.EQ(VLOOKUP($A910,Rooke_Full_Seaosn[[Name]:[WHIP]], 18,FALSE),Rooke_Full_Seaosn[WAR],0)</f>
        <v>1158</v>
      </c>
      <c r="T910" s="5">
        <f>_xlfn.RANK.EQ(VLOOKUP($A910,Rooke_Full_Seaosn[[Name]:[WHIP]], 19, FALSE),Rooke_Full_Seaosn[WAR/162],0)</f>
        <v>771</v>
      </c>
      <c r="U910" s="5">
        <f>_xlfn.RANK.EQ(VLOOKUP($A910,Rooke_Full_Seaosn[[Name]:[WHIP]], 20, FALSE),Rooke_Full_Seaosn[WHIP],1)</f>
        <v>1342</v>
      </c>
      <c r="V9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729.96549006971406</v>
      </c>
    </row>
    <row r="911" spans="1:22" x14ac:dyDescent="0.45">
      <c r="A911" s="11" t="s">
        <v>477</v>
      </c>
      <c r="B911" s="11">
        <v>2022</v>
      </c>
      <c r="C911" s="11" t="str">
        <f>VLOOKUP(Table10[[#This Row],[Name]], Rooke_Full_Seaosn[[Name]:[Team]], 2, FALSE)</f>
        <v>BAL</v>
      </c>
      <c r="D911" s="11">
        <v>26</v>
      </c>
      <c r="E911" s="11">
        <v>23</v>
      </c>
      <c r="F911" s="12">
        <v>0.88461538461538458</v>
      </c>
      <c r="G911" s="5">
        <f>_xlfn.RANK.EQ(VLOOKUP($A911,Rooke_Full_Seaosn[[Name]:[WHIP]], 6, FALSE),Rooke_Full_Seaosn[W],0)</f>
        <v>1054</v>
      </c>
      <c r="H911" s="5">
        <f>_xlfn.RANK.EQ(VLOOKUP($A911,Rooke_Full_Seaosn[[Name]:[WHIP]], 7, FALSE),Rooke_Full_Seaosn[L],1)</f>
        <v>885</v>
      </c>
      <c r="I911" s="11">
        <f>_xlfn.RANK.EQ(VLOOKUP($A911,Rooke_Full_Seaosn[[Name]:[WHIP]], 8, FALSE),Rooke_Full_Seaosn[SV],0)</f>
        <v>225</v>
      </c>
      <c r="J911" s="11">
        <f>_xlfn.RANK.EQ(VLOOKUP($A911,Rooke_Full_Seaosn[[Name]:[WHIP]], 9, FALSE),Rooke_Full_Seaosn[IP],0)</f>
        <v>703</v>
      </c>
      <c r="K911" s="5">
        <f>_xlfn.RANK.EQ(VLOOKUP($A911,Rooke_Full_Seaosn[[Name]:[WHIP]], 10, FALSE),Rooke_Full_Seaosn[SO],0)</f>
        <v>244</v>
      </c>
      <c r="L911" s="5">
        <f>_xlfn.RANK.EQ(VLOOKUP($A911,Rooke_Full_Seaosn[[Name]:[WHIP]], 11, FALSE),Rooke_Full_Seaosn[K/9],0)</f>
        <v>150</v>
      </c>
      <c r="M911" s="5">
        <f>_xlfn.RANK.EQ(VLOOKUP($A911,Rooke_Full_Seaosn[[Name]:[WHIP]], 12, FALSE),Rooke_Full_Seaosn[BB/9],1)</f>
        <v>956</v>
      </c>
      <c r="N911" s="11">
        <f>_xlfn.RANK.EQ(VLOOKUP($A911,Rooke_Full_Seaosn[[Name]:[WHIP]], 13, FALSE),Rooke_Full_Seaosn[HR/9],1)</f>
        <v>1346</v>
      </c>
      <c r="O911" s="5">
        <f>_xlfn.RANK.EQ(VLOOKUP($A911,Rooke_Full_Seaosn[[Name]:[WHIP]], 14, FALSE),Rooke_Full_Seaosn[AVG],1)</f>
        <v>920</v>
      </c>
      <c r="P911" s="11">
        <f>_xlfn.RANK.EQ(VLOOKUP($A911,Rooke_Full_Seaosn[[Name]:[WHIP]], 15, FALSE),Rooke_Full_Seaosn[BABIP],1)</f>
        <v>1366</v>
      </c>
      <c r="Q911" s="5">
        <f>_xlfn.RANK.EQ(VLOOKUP($A911,Rooke_Full_Seaosn[[Name]:[WHIP]], 16, FALSE),Rooke_Full_Seaosn[ERA],1)</f>
        <v>1228</v>
      </c>
      <c r="R911" s="11">
        <f>_xlfn.RANK.EQ(VLOOKUP($A911,Rooke_Full_Seaosn[[Name]:[WHIP]], 17, FALSE),Rooke_Full_Seaosn[FIP],1)</f>
        <v>1013</v>
      </c>
      <c r="S911" s="5">
        <f>_xlfn.RANK.EQ(VLOOKUP($A911,Rooke_Full_Seaosn[[Name]:[WHIP]], 18,FALSE),Rooke_Full_Seaosn[WAR],0)</f>
        <v>1083</v>
      </c>
      <c r="T911" s="5">
        <f>_xlfn.RANK.EQ(VLOOKUP($A911,Rooke_Full_Seaosn[[Name]:[WHIP]], 19, FALSE),Rooke_Full_Seaosn[WAR/162],0)</f>
        <v>1239</v>
      </c>
      <c r="U911" s="5">
        <f>_xlfn.RANK.EQ(VLOOKUP($A911,Rooke_Full_Seaosn[[Name]:[WHIP]], 20, FALSE),Rooke_Full_Seaosn[WHIP],1)</f>
        <v>882</v>
      </c>
      <c r="V9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731.1184442000631</v>
      </c>
    </row>
    <row r="912" spans="1:22" x14ac:dyDescent="0.45">
      <c r="A912" s="11" t="s">
        <v>1393</v>
      </c>
      <c r="B912" s="11">
        <v>1935</v>
      </c>
      <c r="C912" s="11" t="str">
        <f>VLOOKUP(Table10[[#This Row],[Name]], Rooke_Full_Seaosn[[Name]:[Team]], 2, FALSE)</f>
        <v>NYG</v>
      </c>
      <c r="D912" s="11">
        <v>16</v>
      </c>
      <c r="E912" s="11">
        <v>16</v>
      </c>
      <c r="F912" s="12">
        <v>1</v>
      </c>
      <c r="G912" s="5">
        <f>_xlfn.RANK.EQ(VLOOKUP($A912,Rooke_Full_Seaosn[[Name]:[WHIP]], 6, FALSE),Rooke_Full_Seaosn[W],0)</f>
        <v>65</v>
      </c>
      <c r="H912" s="5">
        <f>_xlfn.RANK.EQ(VLOOKUP($A912,Rooke_Full_Seaosn[[Name]:[WHIP]], 7, FALSE),Rooke_Full_Seaosn[L],1)</f>
        <v>695</v>
      </c>
      <c r="I912" s="11">
        <f>_xlfn.RANK.EQ(VLOOKUP($A912,Rooke_Full_Seaosn[[Name]:[WHIP]], 8, FALSE),Rooke_Full_Seaosn[SV],0)</f>
        <v>225</v>
      </c>
      <c r="J912" s="11">
        <f>_xlfn.RANK.EQ(VLOOKUP($A912,Rooke_Full_Seaosn[[Name]:[WHIP]], 9, FALSE),Rooke_Full_Seaosn[IP],0)</f>
        <v>304</v>
      </c>
      <c r="K912" s="5">
        <f>_xlfn.RANK.EQ(VLOOKUP($A912,Rooke_Full_Seaosn[[Name]:[WHIP]], 10, FALSE),Rooke_Full_Seaosn[SO],0)</f>
        <v>765</v>
      </c>
      <c r="L912" s="5">
        <f>_xlfn.RANK.EQ(VLOOKUP($A912,Rooke_Full_Seaosn[[Name]:[WHIP]], 11, FALSE),Rooke_Full_Seaosn[K/9],0)</f>
        <v>1464</v>
      </c>
      <c r="M912" s="5">
        <f>_xlfn.RANK.EQ(VLOOKUP($A912,Rooke_Full_Seaosn[[Name]:[WHIP]], 12, FALSE),Rooke_Full_Seaosn[BB/9],1)</f>
        <v>820</v>
      </c>
      <c r="N912" s="11">
        <f>_xlfn.RANK.EQ(VLOOKUP($A912,Rooke_Full_Seaosn[[Name]:[WHIP]], 13, FALSE),Rooke_Full_Seaosn[HR/9],1)</f>
        <v>643</v>
      </c>
      <c r="O912" s="5">
        <f>_xlfn.RANK.EQ(VLOOKUP($A912,Rooke_Full_Seaosn[[Name]:[WHIP]], 14, FALSE),Rooke_Full_Seaosn[AVG],1)</f>
        <v>967</v>
      </c>
      <c r="P912" s="11">
        <f>_xlfn.RANK.EQ(VLOOKUP($A912,Rooke_Full_Seaosn[[Name]:[WHIP]], 15, FALSE),Rooke_Full_Seaosn[BABIP],1)</f>
        <v>614</v>
      </c>
      <c r="Q912" s="5">
        <f>_xlfn.RANK.EQ(VLOOKUP($A912,Rooke_Full_Seaosn[[Name]:[WHIP]], 16, FALSE),Rooke_Full_Seaosn[ERA],1)</f>
        <v>822</v>
      </c>
      <c r="R912" s="11">
        <f>_xlfn.RANK.EQ(VLOOKUP($A912,Rooke_Full_Seaosn[[Name]:[WHIP]], 17, FALSE),Rooke_Full_Seaosn[FIP],1)</f>
        <v>1133</v>
      </c>
      <c r="S912" s="5">
        <f>_xlfn.RANK.EQ(VLOOKUP($A912,Rooke_Full_Seaosn[[Name]:[WHIP]], 18,FALSE),Rooke_Full_Seaosn[WAR],0)</f>
        <v>1028</v>
      </c>
      <c r="T912" s="5">
        <f>_xlfn.RANK.EQ(VLOOKUP($A912,Rooke_Full_Seaosn[[Name]:[WHIP]], 19, FALSE),Rooke_Full_Seaosn[WAR/162],0)</f>
        <v>1279</v>
      </c>
      <c r="U912" s="5">
        <f>_xlfn.RANK.EQ(VLOOKUP($A912,Rooke_Full_Seaosn[[Name]:[WHIP]], 20, FALSE),Rooke_Full_Seaosn[WHIP],1)</f>
        <v>1008</v>
      </c>
      <c r="V9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731.22949496552837</v>
      </c>
    </row>
    <row r="913" spans="1:22" x14ac:dyDescent="0.45">
      <c r="A913" s="11" t="s">
        <v>1096</v>
      </c>
      <c r="B913" s="11">
        <v>1976</v>
      </c>
      <c r="C913" s="11" t="str">
        <f>VLOOKUP(Table10[[#This Row],[Name]], Rooke_Full_Seaosn[[Name]:[Team]], 2, FALSE)</f>
        <v>MIN</v>
      </c>
      <c r="D913" s="11">
        <v>11</v>
      </c>
      <c r="E913" s="11">
        <v>11</v>
      </c>
      <c r="F913" s="12">
        <v>1</v>
      </c>
      <c r="G913" s="5">
        <f>_xlfn.RANK.EQ(VLOOKUP($A913,Rooke_Full_Seaosn[[Name]:[WHIP]], 6, FALSE),Rooke_Full_Seaosn[W],0)</f>
        <v>503</v>
      </c>
      <c r="H913" s="5">
        <f>_xlfn.RANK.EQ(VLOOKUP($A913,Rooke_Full_Seaosn[[Name]:[WHIP]], 7, FALSE),Rooke_Full_Seaosn[L],1)</f>
        <v>1060</v>
      </c>
      <c r="I913" s="11">
        <f>_xlfn.RANK.EQ(VLOOKUP($A913,Rooke_Full_Seaosn[[Name]:[WHIP]], 8, FALSE),Rooke_Full_Seaosn[SV],0)</f>
        <v>225</v>
      </c>
      <c r="J913" s="11">
        <f>_xlfn.RANK.EQ(VLOOKUP($A913,Rooke_Full_Seaosn[[Name]:[WHIP]], 9, FALSE),Rooke_Full_Seaosn[IP],0)</f>
        <v>697</v>
      </c>
      <c r="K913" s="5">
        <f>_xlfn.RANK.EQ(VLOOKUP($A913,Rooke_Full_Seaosn[[Name]:[WHIP]], 10, FALSE),Rooke_Full_Seaosn[SO],0)</f>
        <v>593</v>
      </c>
      <c r="L913" s="5">
        <f>_xlfn.RANK.EQ(VLOOKUP($A913,Rooke_Full_Seaosn[[Name]:[WHIP]], 11, FALSE),Rooke_Full_Seaosn[K/9],0)</f>
        <v>765</v>
      </c>
      <c r="M913" s="5">
        <f>_xlfn.RANK.EQ(VLOOKUP($A913,Rooke_Full_Seaosn[[Name]:[WHIP]], 12, FALSE),Rooke_Full_Seaosn[BB/9],1)</f>
        <v>1472</v>
      </c>
      <c r="N913" s="11">
        <f>_xlfn.RANK.EQ(VLOOKUP($A913,Rooke_Full_Seaosn[[Name]:[WHIP]], 13, FALSE),Rooke_Full_Seaosn[HR/9],1)</f>
        <v>304</v>
      </c>
      <c r="O913" s="5">
        <f>_xlfn.RANK.EQ(VLOOKUP($A913,Rooke_Full_Seaosn[[Name]:[WHIP]], 14, FALSE),Rooke_Full_Seaosn[AVG],1)</f>
        <v>412</v>
      </c>
      <c r="P913" s="11">
        <f>_xlfn.RANK.EQ(VLOOKUP($A913,Rooke_Full_Seaosn[[Name]:[WHIP]], 15, FALSE),Rooke_Full_Seaosn[BABIP],1)</f>
        <v>615</v>
      </c>
      <c r="Q913" s="5">
        <f>_xlfn.RANK.EQ(VLOOKUP($A913,Rooke_Full_Seaosn[[Name]:[WHIP]], 16, FALSE),Rooke_Full_Seaosn[ERA],1)</f>
        <v>452</v>
      </c>
      <c r="R913" s="11">
        <f>_xlfn.RANK.EQ(VLOOKUP($A913,Rooke_Full_Seaosn[[Name]:[WHIP]], 17, FALSE),Rooke_Full_Seaosn[FIP],1)</f>
        <v>414</v>
      </c>
      <c r="S913" s="5">
        <f>_xlfn.RANK.EQ(VLOOKUP($A913,Rooke_Full_Seaosn[[Name]:[WHIP]], 18,FALSE),Rooke_Full_Seaosn[WAR],0)</f>
        <v>763</v>
      </c>
      <c r="T913" s="5">
        <f>_xlfn.RANK.EQ(VLOOKUP($A913,Rooke_Full_Seaosn[[Name]:[WHIP]], 19, FALSE),Rooke_Full_Seaosn[WAR/162],0)</f>
        <v>917</v>
      </c>
      <c r="U913" s="5">
        <f>_xlfn.RANK.EQ(VLOOKUP($A913,Rooke_Full_Seaosn[[Name]:[WHIP]], 20, FALSE),Rooke_Full_Seaosn[WHIP],1)</f>
        <v>957</v>
      </c>
      <c r="V9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732.3756983085467</v>
      </c>
    </row>
    <row r="914" spans="1:22" x14ac:dyDescent="0.45">
      <c r="A914" s="11" t="s">
        <v>1334</v>
      </c>
      <c r="B914" s="11">
        <v>2022</v>
      </c>
      <c r="C914" s="11" t="str">
        <f>VLOOKUP(Table10[[#This Row],[Name]], Rooke_Full_Seaosn[[Name]:[Team]], 2, FALSE)</f>
        <v>STL</v>
      </c>
      <c r="D914" s="11">
        <v>11</v>
      </c>
      <c r="E914" s="11">
        <v>11</v>
      </c>
      <c r="F914" s="12">
        <v>1</v>
      </c>
      <c r="G914" s="5">
        <f>_xlfn.RANK.EQ(VLOOKUP($A914,Rooke_Full_Seaosn[[Name]:[WHIP]], 6, FALSE),Rooke_Full_Seaosn[W],0)</f>
        <v>1282</v>
      </c>
      <c r="H914" s="5">
        <f>_xlfn.RANK.EQ(VLOOKUP($A914,Rooke_Full_Seaosn[[Name]:[WHIP]], 7, FALSE),Rooke_Full_Seaosn[L],1)</f>
        <v>147</v>
      </c>
      <c r="I914" s="11">
        <f>_xlfn.RANK.EQ(VLOOKUP($A914,Rooke_Full_Seaosn[[Name]:[WHIP]], 8, FALSE),Rooke_Full_Seaosn[SV],0)</f>
        <v>225</v>
      </c>
      <c r="J914" s="11">
        <f>_xlfn.RANK.EQ(VLOOKUP($A914,Rooke_Full_Seaosn[[Name]:[WHIP]], 9, FALSE),Rooke_Full_Seaosn[IP],0)</f>
        <v>1511</v>
      </c>
      <c r="K914" s="5">
        <f>_xlfn.RANK.EQ(VLOOKUP($A914,Rooke_Full_Seaosn[[Name]:[WHIP]], 10, FALSE),Rooke_Full_Seaosn[SO],0)</f>
        <v>1255</v>
      </c>
      <c r="L914" s="5">
        <f>_xlfn.RANK.EQ(VLOOKUP($A914,Rooke_Full_Seaosn[[Name]:[WHIP]], 11, FALSE),Rooke_Full_Seaosn[K/9],0)</f>
        <v>484</v>
      </c>
      <c r="M914" s="5">
        <f>_xlfn.RANK.EQ(VLOOKUP($A914,Rooke_Full_Seaosn[[Name]:[WHIP]], 12, FALSE),Rooke_Full_Seaosn[BB/9],1)</f>
        <v>382</v>
      </c>
      <c r="N914" s="11">
        <f>_xlfn.RANK.EQ(VLOOKUP($A914,Rooke_Full_Seaosn[[Name]:[WHIP]], 13, FALSE),Rooke_Full_Seaosn[HR/9],1)</f>
        <v>1037</v>
      </c>
      <c r="O914" s="5">
        <f>_xlfn.RANK.EQ(VLOOKUP($A914,Rooke_Full_Seaosn[[Name]:[WHIP]], 14, FALSE),Rooke_Full_Seaosn[AVG],1)</f>
        <v>1448</v>
      </c>
      <c r="P914" s="11">
        <f>_xlfn.RANK.EQ(VLOOKUP($A914,Rooke_Full_Seaosn[[Name]:[WHIP]], 15, FALSE),Rooke_Full_Seaosn[BABIP],1)</f>
        <v>1570</v>
      </c>
      <c r="Q914" s="5">
        <f>_xlfn.RANK.EQ(VLOOKUP($A914,Rooke_Full_Seaosn[[Name]:[WHIP]], 16, FALSE),Rooke_Full_Seaosn[ERA],1)</f>
        <v>749</v>
      </c>
      <c r="R914" s="11">
        <f>_xlfn.RANK.EQ(VLOOKUP($A914,Rooke_Full_Seaosn[[Name]:[WHIP]], 17, FALSE),Rooke_Full_Seaosn[FIP],1)</f>
        <v>662</v>
      </c>
      <c r="S914" s="5">
        <f>_xlfn.RANK.EQ(VLOOKUP($A914,Rooke_Full_Seaosn[[Name]:[WHIP]], 18,FALSE),Rooke_Full_Seaosn[WAR],0)</f>
        <v>1191</v>
      </c>
      <c r="T914" s="5">
        <f>_xlfn.RANK.EQ(VLOOKUP($A914,Rooke_Full_Seaosn[[Name]:[WHIP]], 19, FALSE),Rooke_Full_Seaosn[WAR/162],0)</f>
        <v>847</v>
      </c>
      <c r="U914" s="5">
        <f>_xlfn.RANK.EQ(VLOOKUP($A914,Rooke_Full_Seaosn[[Name]:[WHIP]], 20, FALSE),Rooke_Full_Seaosn[WHIP],1)</f>
        <v>936</v>
      </c>
      <c r="V9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733.00666074480387</v>
      </c>
    </row>
    <row r="915" spans="1:22" x14ac:dyDescent="0.45">
      <c r="A915" s="11" t="s">
        <v>338</v>
      </c>
      <c r="B915" s="11">
        <v>2009</v>
      </c>
      <c r="C915" s="11" t="str">
        <f>VLOOKUP(Table10[[#This Row],[Name]], Rooke_Full_Seaosn[[Name]:[Team]], 2, FALSE)</f>
        <v>HOU</v>
      </c>
      <c r="D915" s="11">
        <v>11</v>
      </c>
      <c r="E915" s="11">
        <v>11</v>
      </c>
      <c r="F915" s="12">
        <v>1</v>
      </c>
      <c r="G915" s="5">
        <f>_xlfn.RANK.EQ(VLOOKUP($A915,Rooke_Full_Seaosn[[Name]:[WHIP]], 6, FALSE),Rooke_Full_Seaosn[W],0)</f>
        <v>735</v>
      </c>
      <c r="H915" s="5">
        <f>_xlfn.RANK.EQ(VLOOKUP($A915,Rooke_Full_Seaosn[[Name]:[WHIP]], 7, FALSE),Rooke_Full_Seaosn[L],1)</f>
        <v>147</v>
      </c>
      <c r="I915" s="11">
        <f>_xlfn.RANK.EQ(VLOOKUP($A915,Rooke_Full_Seaosn[[Name]:[WHIP]], 8, FALSE),Rooke_Full_Seaosn[SV],0)</f>
        <v>225</v>
      </c>
      <c r="J915" s="11">
        <f>_xlfn.RANK.EQ(VLOOKUP($A915,Rooke_Full_Seaosn[[Name]:[WHIP]], 9, FALSE),Rooke_Full_Seaosn[IP],0)</f>
        <v>1548</v>
      </c>
      <c r="K915" s="5">
        <f>_xlfn.RANK.EQ(VLOOKUP($A915,Rooke_Full_Seaosn[[Name]:[WHIP]], 10, FALSE),Rooke_Full_Seaosn[SO],0)</f>
        <v>1025</v>
      </c>
      <c r="L915" s="5">
        <f>_xlfn.RANK.EQ(VLOOKUP($A915,Rooke_Full_Seaosn[[Name]:[WHIP]], 11, FALSE),Rooke_Full_Seaosn[K/9],0)</f>
        <v>144</v>
      </c>
      <c r="M915" s="5">
        <f>_xlfn.RANK.EQ(VLOOKUP($A915,Rooke_Full_Seaosn[[Name]:[WHIP]], 12, FALSE),Rooke_Full_Seaosn[BB/9],1)</f>
        <v>1244</v>
      </c>
      <c r="N915" s="11">
        <f>_xlfn.RANK.EQ(VLOOKUP($A915,Rooke_Full_Seaosn[[Name]:[WHIP]], 13, FALSE),Rooke_Full_Seaosn[HR/9],1)</f>
        <v>1502</v>
      </c>
      <c r="O915" s="5">
        <f>_xlfn.RANK.EQ(VLOOKUP($A915,Rooke_Full_Seaosn[[Name]:[WHIP]], 14, FALSE),Rooke_Full_Seaosn[AVG],1)</f>
        <v>1087</v>
      </c>
      <c r="P915" s="11">
        <f>_xlfn.RANK.EQ(VLOOKUP($A915,Rooke_Full_Seaosn[[Name]:[WHIP]], 15, FALSE),Rooke_Full_Seaosn[BABIP],1)</f>
        <v>1394</v>
      </c>
      <c r="Q915" s="5">
        <f>_xlfn.RANK.EQ(VLOOKUP($A915,Rooke_Full_Seaosn[[Name]:[WHIP]], 16, FALSE),Rooke_Full_Seaosn[ERA],1)</f>
        <v>1099</v>
      </c>
      <c r="R915" s="11">
        <f>_xlfn.RANK.EQ(VLOOKUP($A915,Rooke_Full_Seaosn[[Name]:[WHIP]], 17, FALSE),Rooke_Full_Seaosn[FIP],1)</f>
        <v>1342</v>
      </c>
      <c r="S915" s="5">
        <f>_xlfn.RANK.EQ(VLOOKUP($A915,Rooke_Full_Seaosn[[Name]:[WHIP]], 18,FALSE),Rooke_Full_Seaosn[WAR],0)</f>
        <v>1323</v>
      </c>
      <c r="T915" s="5">
        <f>_xlfn.RANK.EQ(VLOOKUP($A915,Rooke_Full_Seaosn[[Name]:[WHIP]], 19, FALSE),Rooke_Full_Seaosn[WAR/162],0)</f>
        <v>1135</v>
      </c>
      <c r="U915" s="5">
        <f>_xlfn.RANK.EQ(VLOOKUP($A915,Rooke_Full_Seaosn[[Name]:[WHIP]], 20, FALSE),Rooke_Full_Seaosn[WHIP],1)</f>
        <v>1259</v>
      </c>
      <c r="V9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733.04731676306653</v>
      </c>
    </row>
    <row r="916" spans="1:22" x14ac:dyDescent="0.45">
      <c r="A916" s="11" t="s">
        <v>1811</v>
      </c>
      <c r="B916" s="11">
        <v>1987</v>
      </c>
      <c r="C916" s="11" t="str">
        <f>VLOOKUP(Table10[[#This Row],[Name]], Rooke_Full_Seaosn[[Name]:[Team]], 2, FALSE)</f>
        <v>CHC</v>
      </c>
      <c r="D916" s="11">
        <v>8</v>
      </c>
      <c r="E916" s="11">
        <v>8</v>
      </c>
      <c r="F916" s="12">
        <v>1</v>
      </c>
      <c r="G916" s="5">
        <f>_xlfn.RANK.EQ(VLOOKUP($A916,Rooke_Full_Seaosn[[Name]:[WHIP]], 6, FALSE),Rooke_Full_Seaosn[W],0)</f>
        <v>610</v>
      </c>
      <c r="H916" s="5">
        <f>_xlfn.RANK.EQ(VLOOKUP($A916,Rooke_Full_Seaosn[[Name]:[WHIP]], 7, FALSE),Rooke_Full_Seaosn[L],1)</f>
        <v>147</v>
      </c>
      <c r="I916" s="11">
        <f>_xlfn.RANK.EQ(VLOOKUP($A916,Rooke_Full_Seaosn[[Name]:[WHIP]], 8, FALSE),Rooke_Full_Seaosn[SV],0)</f>
        <v>225</v>
      </c>
      <c r="J916" s="11">
        <f>_xlfn.RANK.EQ(VLOOKUP($A916,Rooke_Full_Seaosn[[Name]:[WHIP]], 9, FALSE),Rooke_Full_Seaosn[IP],0)</f>
        <v>753</v>
      </c>
      <c r="K916" s="5">
        <f>_xlfn.RANK.EQ(VLOOKUP($A916,Rooke_Full_Seaosn[[Name]:[WHIP]], 10, FALSE),Rooke_Full_Seaosn[SO],0)</f>
        <v>743</v>
      </c>
      <c r="L916" s="5">
        <f>_xlfn.RANK.EQ(VLOOKUP($A916,Rooke_Full_Seaosn[[Name]:[WHIP]], 11, FALSE),Rooke_Full_Seaosn[K/9],0)</f>
        <v>896</v>
      </c>
      <c r="M916" s="5">
        <f>_xlfn.RANK.EQ(VLOOKUP($A916,Rooke_Full_Seaosn[[Name]:[WHIP]], 12, FALSE),Rooke_Full_Seaosn[BB/9],1)</f>
        <v>918</v>
      </c>
      <c r="N916" s="11">
        <f>_xlfn.RANK.EQ(VLOOKUP($A916,Rooke_Full_Seaosn[[Name]:[WHIP]], 13, FALSE),Rooke_Full_Seaosn[HR/9],1)</f>
        <v>1096</v>
      </c>
      <c r="O916" s="5">
        <f>_xlfn.RANK.EQ(VLOOKUP($A916,Rooke_Full_Seaosn[[Name]:[WHIP]], 14, FALSE),Rooke_Full_Seaosn[AVG],1)</f>
        <v>1155</v>
      </c>
      <c r="P916" s="11">
        <f>_xlfn.RANK.EQ(VLOOKUP($A916,Rooke_Full_Seaosn[[Name]:[WHIP]], 15, FALSE),Rooke_Full_Seaosn[BABIP],1)</f>
        <v>1049</v>
      </c>
      <c r="Q916" s="5">
        <f>_xlfn.RANK.EQ(VLOOKUP($A916,Rooke_Full_Seaosn[[Name]:[WHIP]], 16, FALSE),Rooke_Full_Seaosn[ERA],1)</f>
        <v>1336</v>
      </c>
      <c r="R916" s="11">
        <f>_xlfn.RANK.EQ(VLOOKUP($A916,Rooke_Full_Seaosn[[Name]:[WHIP]], 17, FALSE),Rooke_Full_Seaosn[FIP],1)</f>
        <v>974</v>
      </c>
      <c r="S916" s="5">
        <f>_xlfn.RANK.EQ(VLOOKUP($A916,Rooke_Full_Seaosn[[Name]:[WHIP]], 18,FALSE),Rooke_Full_Seaosn[WAR],0)</f>
        <v>724</v>
      </c>
      <c r="T916" s="5">
        <f>_xlfn.RANK.EQ(VLOOKUP($A916,Rooke_Full_Seaosn[[Name]:[WHIP]], 19, FALSE),Rooke_Full_Seaosn[WAR/162],0)</f>
        <v>659</v>
      </c>
      <c r="U916" s="5">
        <f>_xlfn.RANK.EQ(VLOOKUP($A916,Rooke_Full_Seaosn[[Name]:[WHIP]], 20, FALSE),Rooke_Full_Seaosn[WHIP],1)</f>
        <v>1117</v>
      </c>
      <c r="V9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733.4748501420097</v>
      </c>
    </row>
    <row r="917" spans="1:22" x14ac:dyDescent="0.45">
      <c r="A917" s="11" t="s">
        <v>1391</v>
      </c>
      <c r="B917" s="11">
        <v>1935</v>
      </c>
      <c r="C917" s="11" t="str">
        <f>VLOOKUP(Table10[[#This Row],[Name]], Rooke_Full_Seaosn[[Name]:[Team]], 2, FALSE)</f>
        <v>NYY</v>
      </c>
      <c r="D917" s="11">
        <v>20</v>
      </c>
      <c r="E917" s="11">
        <v>14</v>
      </c>
      <c r="F917" s="12">
        <v>0.7</v>
      </c>
      <c r="G917" s="5">
        <f>_xlfn.RANK.EQ(VLOOKUP($A917,Rooke_Full_Seaosn[[Name]:[WHIP]], 6, FALSE),Rooke_Full_Seaosn[W],0)</f>
        <v>320</v>
      </c>
      <c r="H917" s="5">
        <f>_xlfn.RANK.EQ(VLOOKUP($A917,Rooke_Full_Seaosn[[Name]:[WHIP]], 7, FALSE),Rooke_Full_Seaosn[L],1)</f>
        <v>492</v>
      </c>
      <c r="I917" s="11">
        <f>_xlfn.RANK.EQ(VLOOKUP($A917,Rooke_Full_Seaosn[[Name]:[WHIP]], 8, FALSE),Rooke_Full_Seaosn[SV],0)</f>
        <v>94</v>
      </c>
      <c r="J917" s="11">
        <f>_xlfn.RANK.EQ(VLOOKUP($A917,Rooke_Full_Seaosn[[Name]:[WHIP]], 9, FALSE),Rooke_Full_Seaosn[IP],0)</f>
        <v>388</v>
      </c>
      <c r="K917" s="5">
        <f>_xlfn.RANK.EQ(VLOOKUP($A917,Rooke_Full_Seaosn[[Name]:[WHIP]], 10, FALSE),Rooke_Full_Seaosn[SO],0)</f>
        <v>880</v>
      </c>
      <c r="L917" s="5">
        <f>_xlfn.RANK.EQ(VLOOKUP($A917,Rooke_Full_Seaosn[[Name]:[WHIP]], 11, FALSE),Rooke_Full_Seaosn[K/9],0)</f>
        <v>1495</v>
      </c>
      <c r="M917" s="5">
        <f>_xlfn.RANK.EQ(VLOOKUP($A917,Rooke_Full_Seaosn[[Name]:[WHIP]], 12, FALSE),Rooke_Full_Seaosn[BB/9],1)</f>
        <v>659</v>
      </c>
      <c r="N917" s="11">
        <f>_xlfn.RANK.EQ(VLOOKUP($A917,Rooke_Full_Seaosn[[Name]:[WHIP]], 13, FALSE),Rooke_Full_Seaosn[HR/9],1)</f>
        <v>224</v>
      </c>
      <c r="O917" s="5">
        <f>_xlfn.RANK.EQ(VLOOKUP($A917,Rooke_Full_Seaosn[[Name]:[WHIP]], 14, FALSE),Rooke_Full_Seaosn[AVG],1)</f>
        <v>1219</v>
      </c>
      <c r="P917" s="11">
        <f>_xlfn.RANK.EQ(VLOOKUP($A917,Rooke_Full_Seaosn[[Name]:[WHIP]], 15, FALSE),Rooke_Full_Seaosn[BABIP],1)</f>
        <v>1032</v>
      </c>
      <c r="Q917" s="5">
        <f>_xlfn.RANK.EQ(VLOOKUP($A917,Rooke_Full_Seaosn[[Name]:[WHIP]], 16, FALSE),Rooke_Full_Seaosn[ERA],1)</f>
        <v>819</v>
      </c>
      <c r="R917" s="11">
        <f>_xlfn.RANK.EQ(VLOOKUP($A917,Rooke_Full_Seaosn[[Name]:[WHIP]], 17, FALSE),Rooke_Full_Seaosn[FIP],1)</f>
        <v>743</v>
      </c>
      <c r="S917" s="5">
        <f>_xlfn.RANK.EQ(VLOOKUP($A917,Rooke_Full_Seaosn[[Name]:[WHIP]], 18,FALSE),Rooke_Full_Seaosn[WAR],0)</f>
        <v>429</v>
      </c>
      <c r="T917" s="5">
        <f>_xlfn.RANK.EQ(VLOOKUP($A917,Rooke_Full_Seaosn[[Name]:[WHIP]], 19, FALSE),Rooke_Full_Seaosn[WAR/162],0)</f>
        <v>764</v>
      </c>
      <c r="U917" s="5">
        <f>_xlfn.RANK.EQ(VLOOKUP($A917,Rooke_Full_Seaosn[[Name]:[WHIP]], 20, FALSE),Rooke_Full_Seaosn[WHIP],1)</f>
        <v>1044</v>
      </c>
      <c r="V9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735.98050675853642</v>
      </c>
    </row>
    <row r="918" spans="1:22" x14ac:dyDescent="0.45">
      <c r="A918" s="11" t="s">
        <v>1323</v>
      </c>
      <c r="B918" s="11">
        <v>1969</v>
      </c>
      <c r="C918" s="11" t="str">
        <f>VLOOKUP(Table10[[#This Row],[Name]], Rooke_Full_Seaosn[[Name]:[Team]], 2, FALSE)</f>
        <v>MON</v>
      </c>
      <c r="D918" s="11">
        <v>11</v>
      </c>
      <c r="E918" s="11">
        <v>10</v>
      </c>
      <c r="F918" s="12">
        <v>0.90909090909090906</v>
      </c>
      <c r="G918" s="5">
        <f>_xlfn.RANK.EQ(VLOOKUP($A918,Rooke_Full_Seaosn[[Name]:[WHIP]], 6, FALSE),Rooke_Full_Seaosn[W],0)</f>
        <v>889</v>
      </c>
      <c r="H918" s="5">
        <f>_xlfn.RANK.EQ(VLOOKUP($A918,Rooke_Full_Seaosn[[Name]:[WHIP]], 7, FALSE),Rooke_Full_Seaosn[L],1)</f>
        <v>1667</v>
      </c>
      <c r="I918" s="11">
        <f>_xlfn.RANK.EQ(VLOOKUP($A918,Rooke_Full_Seaosn[[Name]:[WHIP]], 8, FALSE),Rooke_Full_Seaosn[SV],0)</f>
        <v>94</v>
      </c>
      <c r="J918" s="11">
        <f>_xlfn.RANK.EQ(VLOOKUP($A918,Rooke_Full_Seaosn[[Name]:[WHIP]], 9, FALSE),Rooke_Full_Seaosn[IP],0)</f>
        <v>267</v>
      </c>
      <c r="K918" s="5">
        <f>_xlfn.RANK.EQ(VLOOKUP($A918,Rooke_Full_Seaosn[[Name]:[WHIP]], 10, FALSE),Rooke_Full_Seaosn[SO],0)</f>
        <v>136</v>
      </c>
      <c r="L918" s="5">
        <f>_xlfn.RANK.EQ(VLOOKUP($A918,Rooke_Full_Seaosn[[Name]:[WHIP]], 11, FALSE),Rooke_Full_Seaosn[K/9],0)</f>
        <v>473</v>
      </c>
      <c r="M918" s="5">
        <f>_xlfn.RANK.EQ(VLOOKUP($A918,Rooke_Full_Seaosn[[Name]:[WHIP]], 12, FALSE),Rooke_Full_Seaosn[BB/9],1)</f>
        <v>1220</v>
      </c>
      <c r="N918" s="11">
        <f>_xlfn.RANK.EQ(VLOOKUP($A918,Rooke_Full_Seaosn[[Name]:[WHIP]], 13, FALSE),Rooke_Full_Seaosn[HR/9],1)</f>
        <v>820</v>
      </c>
      <c r="O918" s="5">
        <f>_xlfn.RANK.EQ(VLOOKUP($A918,Rooke_Full_Seaosn[[Name]:[WHIP]], 14, FALSE),Rooke_Full_Seaosn[AVG],1)</f>
        <v>1011</v>
      </c>
      <c r="P918" s="11">
        <f>_xlfn.RANK.EQ(VLOOKUP($A918,Rooke_Full_Seaosn[[Name]:[WHIP]], 15, FALSE),Rooke_Full_Seaosn[BABIP],1)</f>
        <v>1286</v>
      </c>
      <c r="Q918" s="5">
        <f>_xlfn.RANK.EQ(VLOOKUP($A918,Rooke_Full_Seaosn[[Name]:[WHIP]], 16, FALSE),Rooke_Full_Seaosn[ERA],1)</f>
        <v>735</v>
      </c>
      <c r="R918" s="11">
        <f>_xlfn.RANK.EQ(VLOOKUP($A918,Rooke_Full_Seaosn[[Name]:[WHIP]], 17, FALSE),Rooke_Full_Seaosn[FIP],1)</f>
        <v>387</v>
      </c>
      <c r="S918" s="5">
        <f>_xlfn.RANK.EQ(VLOOKUP($A918,Rooke_Full_Seaosn[[Name]:[WHIP]], 18,FALSE),Rooke_Full_Seaosn[WAR],0)</f>
        <v>478</v>
      </c>
      <c r="T918" s="5">
        <f>_xlfn.RANK.EQ(VLOOKUP($A918,Rooke_Full_Seaosn[[Name]:[WHIP]], 19, FALSE),Rooke_Full_Seaosn[WAR/162],0)</f>
        <v>994</v>
      </c>
      <c r="U918" s="5">
        <f>_xlfn.RANK.EQ(VLOOKUP($A918,Rooke_Full_Seaosn[[Name]:[WHIP]], 20, FALSE),Rooke_Full_Seaosn[WHIP],1)</f>
        <v>1139</v>
      </c>
      <c r="V9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736.20264602529551</v>
      </c>
    </row>
    <row r="919" spans="1:22" x14ac:dyDescent="0.45">
      <c r="A919" s="11" t="s">
        <v>408</v>
      </c>
      <c r="B919" s="11">
        <v>2008</v>
      </c>
      <c r="C919" s="11" t="str">
        <f>VLOOKUP(Table10[[#This Row],[Name]], Rooke_Full_Seaosn[[Name]:[Team]], 2, FALSE)</f>
        <v>OAK</v>
      </c>
      <c r="D919" s="11">
        <v>29</v>
      </c>
      <c r="E919" s="11">
        <v>15</v>
      </c>
      <c r="F919" s="12">
        <v>0.51724137931034486</v>
      </c>
      <c r="G919" s="5">
        <f>_xlfn.RANK.EQ(VLOOKUP($A919,Rooke_Full_Seaosn[[Name]:[WHIP]], 6, FALSE),Rooke_Full_Seaosn[W],0)</f>
        <v>610</v>
      </c>
      <c r="H919" s="5">
        <f>_xlfn.RANK.EQ(VLOOKUP($A919,Rooke_Full_Seaosn[[Name]:[WHIP]], 7, FALSE),Rooke_Full_Seaosn[L],1)</f>
        <v>1667</v>
      </c>
      <c r="I919" s="11">
        <f>_xlfn.RANK.EQ(VLOOKUP($A919,Rooke_Full_Seaosn[[Name]:[WHIP]], 8, FALSE),Rooke_Full_Seaosn[SV],0)</f>
        <v>225</v>
      </c>
      <c r="J919" s="11">
        <f>_xlfn.RANK.EQ(VLOOKUP($A919,Rooke_Full_Seaosn[[Name]:[WHIP]], 9, FALSE),Rooke_Full_Seaosn[IP],0)</f>
        <v>206</v>
      </c>
      <c r="K919" s="5">
        <f>_xlfn.RANK.EQ(VLOOKUP($A919,Rooke_Full_Seaosn[[Name]:[WHIP]], 10, FALSE),Rooke_Full_Seaosn[SO],0)</f>
        <v>244</v>
      </c>
      <c r="L919" s="5">
        <f>_xlfn.RANK.EQ(VLOOKUP($A919,Rooke_Full_Seaosn[[Name]:[WHIP]], 11, FALSE),Rooke_Full_Seaosn[K/9],0)</f>
        <v>890</v>
      </c>
      <c r="M919" s="5">
        <f>_xlfn.RANK.EQ(VLOOKUP($A919,Rooke_Full_Seaosn[[Name]:[WHIP]], 12, FALSE),Rooke_Full_Seaosn[BB/9],1)</f>
        <v>1253</v>
      </c>
      <c r="N919" s="11">
        <f>_xlfn.RANK.EQ(VLOOKUP($A919,Rooke_Full_Seaosn[[Name]:[WHIP]], 13, FALSE),Rooke_Full_Seaosn[HR/9],1)</f>
        <v>1036</v>
      </c>
      <c r="O919" s="5">
        <f>_xlfn.RANK.EQ(VLOOKUP($A919,Rooke_Full_Seaosn[[Name]:[WHIP]], 14, FALSE),Rooke_Full_Seaosn[AVG],1)</f>
        <v>424</v>
      </c>
      <c r="P919" s="11">
        <f>_xlfn.RANK.EQ(VLOOKUP($A919,Rooke_Full_Seaosn[[Name]:[WHIP]], 15, FALSE),Rooke_Full_Seaosn[BABIP],1)</f>
        <v>290</v>
      </c>
      <c r="Q919" s="5">
        <f>_xlfn.RANK.EQ(VLOOKUP($A919,Rooke_Full_Seaosn[[Name]:[WHIP]], 16, FALSE),Rooke_Full_Seaosn[ERA],1)</f>
        <v>856</v>
      </c>
      <c r="R919" s="11">
        <f>_xlfn.RANK.EQ(VLOOKUP($A919,Rooke_Full_Seaosn[[Name]:[WHIP]], 17, FALSE),Rooke_Full_Seaosn[FIP],1)</f>
        <v>1264</v>
      </c>
      <c r="S919" s="5">
        <f>_xlfn.RANK.EQ(VLOOKUP($A919,Rooke_Full_Seaosn[[Name]:[WHIP]], 18,FALSE),Rooke_Full_Seaosn[WAR],0)</f>
        <v>659</v>
      </c>
      <c r="T919" s="5">
        <f>_xlfn.RANK.EQ(VLOOKUP($A919,Rooke_Full_Seaosn[[Name]:[WHIP]], 19, FALSE),Rooke_Full_Seaosn[WAR/162],0)</f>
        <v>1043</v>
      </c>
      <c r="U919" s="5">
        <f>_xlfn.RANK.EQ(VLOOKUP($A919,Rooke_Full_Seaosn[[Name]:[WHIP]], 20, FALSE),Rooke_Full_Seaosn[WHIP],1)</f>
        <v>678</v>
      </c>
      <c r="V9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736.24699919785121</v>
      </c>
    </row>
    <row r="920" spans="1:22" x14ac:dyDescent="0.45">
      <c r="A920" s="11" t="s">
        <v>1781</v>
      </c>
      <c r="B920" s="11">
        <v>2001</v>
      </c>
      <c r="C920" s="11" t="str">
        <f>VLOOKUP(Table10[[#This Row],[Name]], Rooke_Full_Seaosn[[Name]:[Team]], 2, FALSE)</f>
        <v>COL</v>
      </c>
      <c r="D920" s="11">
        <v>23</v>
      </c>
      <c r="E920" s="11">
        <v>23</v>
      </c>
      <c r="F920" s="12">
        <v>1</v>
      </c>
      <c r="G920" s="5">
        <f>_xlfn.RANK.EQ(VLOOKUP($A920,Rooke_Full_Seaosn[[Name]:[WHIP]], 6, FALSE),Rooke_Full_Seaosn[W],0)</f>
        <v>735</v>
      </c>
      <c r="H920" s="5">
        <f>_xlfn.RANK.EQ(VLOOKUP($A920,Rooke_Full_Seaosn[[Name]:[WHIP]], 7, FALSE),Rooke_Full_Seaosn[L],1)</f>
        <v>1341</v>
      </c>
      <c r="I920" s="11">
        <f>_xlfn.RANK.EQ(VLOOKUP($A920,Rooke_Full_Seaosn[[Name]:[WHIP]], 8, FALSE),Rooke_Full_Seaosn[SV],0)</f>
        <v>225</v>
      </c>
      <c r="J920" s="11">
        <f>_xlfn.RANK.EQ(VLOOKUP($A920,Rooke_Full_Seaosn[[Name]:[WHIP]], 9, FALSE),Rooke_Full_Seaosn[IP],0)</f>
        <v>393</v>
      </c>
      <c r="K920" s="5">
        <f>_xlfn.RANK.EQ(VLOOKUP($A920,Rooke_Full_Seaosn[[Name]:[WHIP]], 10, FALSE),Rooke_Full_Seaosn[SO],0)</f>
        <v>132</v>
      </c>
      <c r="L920" s="5">
        <f>_xlfn.RANK.EQ(VLOOKUP($A920,Rooke_Full_Seaosn[[Name]:[WHIP]], 11, FALSE),Rooke_Full_Seaosn[K/9],0)</f>
        <v>295</v>
      </c>
      <c r="M920" s="5">
        <f>_xlfn.RANK.EQ(VLOOKUP($A920,Rooke_Full_Seaosn[[Name]:[WHIP]], 12, FALSE),Rooke_Full_Seaosn[BB/9],1)</f>
        <v>1502</v>
      </c>
      <c r="N920" s="11">
        <f>_xlfn.RANK.EQ(VLOOKUP($A920,Rooke_Full_Seaosn[[Name]:[WHIP]], 13, FALSE),Rooke_Full_Seaosn[HR/9],1)</f>
        <v>1461</v>
      </c>
      <c r="O920" s="5">
        <f>_xlfn.RANK.EQ(VLOOKUP($A920,Rooke_Full_Seaosn[[Name]:[WHIP]], 14, FALSE),Rooke_Full_Seaosn[AVG],1)</f>
        <v>791</v>
      </c>
      <c r="P920" s="11">
        <f>_xlfn.RANK.EQ(VLOOKUP($A920,Rooke_Full_Seaosn[[Name]:[WHIP]], 15, FALSE),Rooke_Full_Seaosn[BABIP],1)</f>
        <v>944</v>
      </c>
      <c r="Q920" s="5">
        <f>_xlfn.RANK.EQ(VLOOKUP($A920,Rooke_Full_Seaosn[[Name]:[WHIP]], 16, FALSE),Rooke_Full_Seaosn[ERA],1)</f>
        <v>1304</v>
      </c>
      <c r="R920" s="11">
        <f>_xlfn.RANK.EQ(VLOOKUP($A920,Rooke_Full_Seaosn[[Name]:[WHIP]], 17, FALSE),Rooke_Full_Seaosn[FIP],1)</f>
        <v>1493</v>
      </c>
      <c r="S920" s="5">
        <f>_xlfn.RANK.EQ(VLOOKUP($A920,Rooke_Full_Seaosn[[Name]:[WHIP]], 18,FALSE),Rooke_Full_Seaosn[WAR],0)</f>
        <v>669</v>
      </c>
      <c r="T920" s="5">
        <f>_xlfn.RANK.EQ(VLOOKUP($A920,Rooke_Full_Seaosn[[Name]:[WHIP]], 19, FALSE),Rooke_Full_Seaosn[WAR/162],0)</f>
        <v>939</v>
      </c>
      <c r="U920" s="5">
        <f>_xlfn.RANK.EQ(VLOOKUP($A920,Rooke_Full_Seaosn[[Name]:[WHIP]], 20, FALSE),Rooke_Full_Seaosn[WHIP],1)</f>
        <v>1275</v>
      </c>
      <c r="V9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737.53697318739762</v>
      </c>
    </row>
    <row r="921" spans="1:22" x14ac:dyDescent="0.45">
      <c r="A921" s="11" t="s">
        <v>615</v>
      </c>
      <c r="B921" s="11">
        <v>1979</v>
      </c>
      <c r="C921" s="11" t="str">
        <f>VLOOKUP(Table10[[#This Row],[Name]], Rooke_Full_Seaosn[[Name]:[Team]], 2, FALSE)</f>
        <v>ATL</v>
      </c>
      <c r="D921" s="11">
        <v>19</v>
      </c>
      <c r="E921" s="11">
        <v>19</v>
      </c>
      <c r="F921" s="12">
        <v>1</v>
      </c>
      <c r="G921" s="5">
        <f>_xlfn.RANK.EQ(VLOOKUP($A921,Rooke_Full_Seaosn[[Name]:[WHIP]], 6, FALSE),Rooke_Full_Seaosn[W],0)</f>
        <v>735</v>
      </c>
      <c r="H921" s="5">
        <f>_xlfn.RANK.EQ(VLOOKUP($A921,Rooke_Full_Seaosn[[Name]:[WHIP]], 7, FALSE),Rooke_Full_Seaosn[L],1)</f>
        <v>1209</v>
      </c>
      <c r="I921" s="11">
        <f>_xlfn.RANK.EQ(VLOOKUP($A921,Rooke_Full_Seaosn[[Name]:[WHIP]], 8, FALSE),Rooke_Full_Seaosn[SV],0)</f>
        <v>225</v>
      </c>
      <c r="J921" s="11">
        <f>_xlfn.RANK.EQ(VLOOKUP($A921,Rooke_Full_Seaosn[[Name]:[WHIP]], 9, FALSE),Rooke_Full_Seaosn[IP],0)</f>
        <v>824</v>
      </c>
      <c r="K921" s="5">
        <f>_xlfn.RANK.EQ(VLOOKUP($A921,Rooke_Full_Seaosn[[Name]:[WHIP]], 10, FALSE),Rooke_Full_Seaosn[SO],0)</f>
        <v>788</v>
      </c>
      <c r="L921" s="5">
        <f>_xlfn.RANK.EQ(VLOOKUP($A921,Rooke_Full_Seaosn[[Name]:[WHIP]], 11, FALSE),Rooke_Full_Seaosn[K/9],0)</f>
        <v>832</v>
      </c>
      <c r="M921" s="5">
        <f>_xlfn.RANK.EQ(VLOOKUP($A921,Rooke_Full_Seaosn[[Name]:[WHIP]], 12, FALSE),Rooke_Full_Seaosn[BB/9],1)</f>
        <v>504</v>
      </c>
      <c r="N921" s="11">
        <f>_xlfn.RANK.EQ(VLOOKUP($A921,Rooke_Full_Seaosn[[Name]:[WHIP]], 13, FALSE),Rooke_Full_Seaosn[HR/9],1)</f>
        <v>387</v>
      </c>
      <c r="O921" s="5">
        <f>_xlfn.RANK.EQ(VLOOKUP($A921,Rooke_Full_Seaosn[[Name]:[WHIP]], 14, FALSE),Rooke_Full_Seaosn[AVG],1)</f>
        <v>1551</v>
      </c>
      <c r="P921" s="11">
        <f>_xlfn.RANK.EQ(VLOOKUP($A921,Rooke_Full_Seaosn[[Name]:[WHIP]], 15, FALSE),Rooke_Full_Seaosn[BABIP],1)</f>
        <v>1609</v>
      </c>
      <c r="Q921" s="5">
        <f>_xlfn.RANK.EQ(VLOOKUP($A921,Rooke_Full_Seaosn[[Name]:[WHIP]], 16, FALSE),Rooke_Full_Seaosn[ERA],1)</f>
        <v>1439</v>
      </c>
      <c r="R921" s="11">
        <f>_xlfn.RANK.EQ(VLOOKUP($A921,Rooke_Full_Seaosn[[Name]:[WHIP]], 17, FALSE),Rooke_Full_Seaosn[FIP],1)</f>
        <v>180</v>
      </c>
      <c r="S921" s="5">
        <f>_xlfn.RANK.EQ(VLOOKUP($A921,Rooke_Full_Seaosn[[Name]:[WHIP]], 18,FALSE),Rooke_Full_Seaosn[WAR],0)</f>
        <v>299</v>
      </c>
      <c r="T921" s="5">
        <f>_xlfn.RANK.EQ(VLOOKUP($A921,Rooke_Full_Seaosn[[Name]:[WHIP]], 19, FALSE),Rooke_Full_Seaosn[WAR/162],0)</f>
        <v>173</v>
      </c>
      <c r="U921" s="5">
        <f>_xlfn.RANK.EQ(VLOOKUP($A921,Rooke_Full_Seaosn[[Name]:[WHIP]], 20, FALSE),Rooke_Full_Seaosn[WHIP],1)</f>
        <v>1405</v>
      </c>
      <c r="V9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737.54070272734668</v>
      </c>
    </row>
    <row r="922" spans="1:22" x14ac:dyDescent="0.45">
      <c r="A922" s="11" t="s">
        <v>1715</v>
      </c>
      <c r="B922" s="11">
        <v>1995</v>
      </c>
      <c r="C922" s="11" t="str">
        <f>VLOOKUP(Table10[[#This Row],[Name]], Rooke_Full_Seaosn[[Name]:[Team]], 2, FALSE)</f>
        <v>TOR</v>
      </c>
      <c r="D922" s="11">
        <v>8</v>
      </c>
      <c r="E922" s="11">
        <v>8</v>
      </c>
      <c r="F922" s="12">
        <v>1</v>
      </c>
      <c r="G922" s="5">
        <f>_xlfn.RANK.EQ(VLOOKUP($A922,Rooke_Full_Seaosn[[Name]:[WHIP]], 6, FALSE),Rooke_Full_Seaosn[W],0)</f>
        <v>1692</v>
      </c>
      <c r="H922" s="5">
        <f>_xlfn.RANK.EQ(VLOOKUP($A922,Rooke_Full_Seaosn[[Name]:[WHIP]], 7, FALSE),Rooke_Full_Seaosn[L],1)</f>
        <v>147</v>
      </c>
      <c r="I922" s="11">
        <f>_xlfn.RANK.EQ(VLOOKUP($A922,Rooke_Full_Seaosn[[Name]:[WHIP]], 8, FALSE),Rooke_Full_Seaosn[SV],0)</f>
        <v>225</v>
      </c>
      <c r="J922" s="11">
        <f>_xlfn.RANK.EQ(VLOOKUP($A922,Rooke_Full_Seaosn[[Name]:[WHIP]], 9, FALSE),Rooke_Full_Seaosn[IP],0)</f>
        <v>1468</v>
      </c>
      <c r="K922" s="5">
        <f>_xlfn.RANK.EQ(VLOOKUP($A922,Rooke_Full_Seaosn[[Name]:[WHIP]], 10, FALSE),Rooke_Full_Seaosn[SO],0)</f>
        <v>1355</v>
      </c>
      <c r="L922" s="5">
        <f>_xlfn.RANK.EQ(VLOOKUP($A922,Rooke_Full_Seaosn[[Name]:[WHIP]], 11, FALSE),Rooke_Full_Seaosn[K/9],0)</f>
        <v>751</v>
      </c>
      <c r="M922" s="5">
        <f>_xlfn.RANK.EQ(VLOOKUP($A922,Rooke_Full_Seaosn[[Name]:[WHIP]], 12, FALSE),Rooke_Full_Seaosn[BB/9],1)</f>
        <v>1246</v>
      </c>
      <c r="N922" s="11">
        <f>_xlfn.RANK.EQ(VLOOKUP($A922,Rooke_Full_Seaosn[[Name]:[WHIP]], 13, FALSE),Rooke_Full_Seaosn[HR/9],1)</f>
        <v>969</v>
      </c>
      <c r="O922" s="5">
        <f>_xlfn.RANK.EQ(VLOOKUP($A922,Rooke_Full_Seaosn[[Name]:[WHIP]], 14, FALSE),Rooke_Full_Seaosn[AVG],1)</f>
        <v>327</v>
      </c>
      <c r="P922" s="11">
        <f>_xlfn.RANK.EQ(VLOOKUP($A922,Rooke_Full_Seaosn[[Name]:[WHIP]], 15, FALSE),Rooke_Full_Seaosn[BABIP],1)</f>
        <v>260</v>
      </c>
      <c r="Q922" s="5">
        <f>_xlfn.RANK.EQ(VLOOKUP($A922,Rooke_Full_Seaosn[[Name]:[WHIP]], 16, FALSE),Rooke_Full_Seaosn[ERA],1)</f>
        <v>1227</v>
      </c>
      <c r="R922" s="11">
        <f>_xlfn.RANK.EQ(VLOOKUP($A922,Rooke_Full_Seaosn[[Name]:[WHIP]], 17, FALSE),Rooke_Full_Seaosn[FIP],1)</f>
        <v>1201</v>
      </c>
      <c r="S922" s="5">
        <f>_xlfn.RANK.EQ(VLOOKUP($A922,Rooke_Full_Seaosn[[Name]:[WHIP]], 18,FALSE),Rooke_Full_Seaosn[WAR],0)</f>
        <v>1088</v>
      </c>
      <c r="T922" s="5">
        <f>_xlfn.RANK.EQ(VLOOKUP($A922,Rooke_Full_Seaosn[[Name]:[WHIP]], 19, FALSE),Rooke_Full_Seaosn[WAR/162],0)</f>
        <v>546</v>
      </c>
      <c r="U922" s="5">
        <f>_xlfn.RANK.EQ(VLOOKUP($A922,Rooke_Full_Seaosn[[Name]:[WHIP]], 20, FALSE),Rooke_Full_Seaosn[WHIP],1)</f>
        <v>636</v>
      </c>
      <c r="V9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737.81689152331421</v>
      </c>
    </row>
    <row r="923" spans="1:22" x14ac:dyDescent="0.45">
      <c r="A923" s="11" t="s">
        <v>488</v>
      </c>
      <c r="B923" s="11">
        <v>2015</v>
      </c>
      <c r="C923" s="11" t="str">
        <f>VLOOKUP(Table10[[#This Row],[Name]], Rooke_Full_Seaosn[[Name]:[Team]], 2, FALSE)</f>
        <v>BOS</v>
      </c>
      <c r="D923" s="11">
        <v>32</v>
      </c>
      <c r="E923" s="11">
        <v>32</v>
      </c>
      <c r="F923" s="12">
        <v>1</v>
      </c>
      <c r="G923" s="5">
        <f>_xlfn.RANK.EQ(VLOOKUP($A923,Rooke_Full_Seaosn[[Name]:[WHIP]], 6, FALSE),Rooke_Full_Seaosn[W],0)</f>
        <v>1054</v>
      </c>
      <c r="H923" s="5">
        <f>_xlfn.RANK.EQ(VLOOKUP($A923,Rooke_Full_Seaosn[[Name]:[WHIP]], 7, FALSE),Rooke_Full_Seaosn[L],1)</f>
        <v>298</v>
      </c>
      <c r="I923" s="11">
        <f>_xlfn.RANK.EQ(VLOOKUP($A923,Rooke_Full_Seaosn[[Name]:[WHIP]], 8, FALSE),Rooke_Full_Seaosn[SV],0)</f>
        <v>225</v>
      </c>
      <c r="J923" s="11">
        <f>_xlfn.RANK.EQ(VLOOKUP($A923,Rooke_Full_Seaosn[[Name]:[WHIP]], 9, FALSE),Rooke_Full_Seaosn[IP],0)</f>
        <v>1369</v>
      </c>
      <c r="K923" s="5">
        <f>_xlfn.RANK.EQ(VLOOKUP($A923,Rooke_Full_Seaosn[[Name]:[WHIP]], 10, FALSE),Rooke_Full_Seaosn[SO],0)</f>
        <v>1025</v>
      </c>
      <c r="L923" s="5">
        <f>_xlfn.RANK.EQ(VLOOKUP($A923,Rooke_Full_Seaosn[[Name]:[WHIP]], 11, FALSE),Rooke_Full_Seaosn[K/9],0)</f>
        <v>364</v>
      </c>
      <c r="M923" s="5">
        <f>_xlfn.RANK.EQ(VLOOKUP($A923,Rooke_Full_Seaosn[[Name]:[WHIP]], 12, FALSE),Rooke_Full_Seaosn[BB/9],1)</f>
        <v>896</v>
      </c>
      <c r="N923" s="11">
        <f>_xlfn.RANK.EQ(VLOOKUP($A923,Rooke_Full_Seaosn[[Name]:[WHIP]], 13, FALSE),Rooke_Full_Seaosn[HR/9],1)</f>
        <v>1043</v>
      </c>
      <c r="O923" s="5">
        <f>_xlfn.RANK.EQ(VLOOKUP($A923,Rooke_Full_Seaosn[[Name]:[WHIP]], 14, FALSE),Rooke_Full_Seaosn[AVG],1)</f>
        <v>725</v>
      </c>
      <c r="P923" s="11">
        <f>_xlfn.RANK.EQ(VLOOKUP($A923,Rooke_Full_Seaosn[[Name]:[WHIP]], 15, FALSE),Rooke_Full_Seaosn[BABIP],1)</f>
        <v>1039</v>
      </c>
      <c r="Q923" s="5">
        <f>_xlfn.RANK.EQ(VLOOKUP($A923,Rooke_Full_Seaosn[[Name]:[WHIP]], 16, FALSE),Rooke_Full_Seaosn[ERA],1)</f>
        <v>1079</v>
      </c>
      <c r="R923" s="11">
        <f>_xlfn.RANK.EQ(VLOOKUP($A923,Rooke_Full_Seaosn[[Name]:[WHIP]], 17, FALSE),Rooke_Full_Seaosn[FIP],1)</f>
        <v>870</v>
      </c>
      <c r="S923" s="5">
        <f>_xlfn.RANK.EQ(VLOOKUP($A923,Rooke_Full_Seaosn[[Name]:[WHIP]], 18,FALSE),Rooke_Full_Seaosn[WAR],0)</f>
        <v>1072</v>
      </c>
      <c r="T923" s="5">
        <f>_xlfn.RANK.EQ(VLOOKUP($A923,Rooke_Full_Seaosn[[Name]:[WHIP]], 19, FALSE),Rooke_Full_Seaosn[WAR/162],0)</f>
        <v>718</v>
      </c>
      <c r="U923" s="5">
        <f>_xlfn.RANK.EQ(VLOOKUP($A923,Rooke_Full_Seaosn[[Name]:[WHIP]], 20, FALSE),Rooke_Full_Seaosn[WHIP],1)</f>
        <v>773</v>
      </c>
      <c r="V9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739.44321935166283</v>
      </c>
    </row>
    <row r="924" spans="1:22" x14ac:dyDescent="0.45">
      <c r="A924" s="11" t="s">
        <v>1926</v>
      </c>
      <c r="B924" s="11">
        <v>1922</v>
      </c>
      <c r="C924" s="11" t="str">
        <f>VLOOKUP(Table10[[#This Row],[Name]], Rooke_Full_Seaosn[[Name]:[Team]], 2, FALSE)</f>
        <v>- - -</v>
      </c>
      <c r="D924" s="11">
        <v>15</v>
      </c>
      <c r="E924" s="11">
        <v>15</v>
      </c>
      <c r="F924" s="12">
        <v>1</v>
      </c>
      <c r="G924" s="5">
        <f>_xlfn.RANK.EQ(VLOOKUP($A924,Rooke_Full_Seaosn[[Name]:[WHIP]], 6, FALSE),Rooke_Full_Seaosn[W],0)</f>
        <v>610</v>
      </c>
      <c r="H924" s="5">
        <f>_xlfn.RANK.EQ(VLOOKUP($A924,Rooke_Full_Seaosn[[Name]:[WHIP]], 7, FALSE),Rooke_Full_Seaosn[L],1)</f>
        <v>1341</v>
      </c>
      <c r="I924" s="11">
        <f>_xlfn.RANK.EQ(VLOOKUP($A924,Rooke_Full_Seaosn[[Name]:[WHIP]], 8, FALSE),Rooke_Full_Seaosn[SV],0)</f>
        <v>94</v>
      </c>
      <c r="J924" s="11">
        <f>_xlfn.RANK.EQ(VLOOKUP($A924,Rooke_Full_Seaosn[[Name]:[WHIP]], 9, FALSE),Rooke_Full_Seaosn[IP],0)</f>
        <v>461</v>
      </c>
      <c r="K924" s="5">
        <f>_xlfn.RANK.EQ(VLOOKUP($A924,Rooke_Full_Seaosn[[Name]:[WHIP]], 10, FALSE),Rooke_Full_Seaosn[SO],0)</f>
        <v>540</v>
      </c>
      <c r="L924" s="5">
        <f>_xlfn.RANK.EQ(VLOOKUP($A924,Rooke_Full_Seaosn[[Name]:[WHIP]], 11, FALSE),Rooke_Full_Seaosn[K/9],0)</f>
        <v>1058</v>
      </c>
      <c r="M924" s="5">
        <f>_xlfn.RANK.EQ(VLOOKUP($A924,Rooke_Full_Seaosn[[Name]:[WHIP]], 12, FALSE),Rooke_Full_Seaosn[BB/9],1)</f>
        <v>237</v>
      </c>
      <c r="N924" s="11">
        <f>_xlfn.RANK.EQ(VLOOKUP($A924,Rooke_Full_Seaosn[[Name]:[WHIP]], 13, FALSE),Rooke_Full_Seaosn[HR/9],1)</f>
        <v>193</v>
      </c>
      <c r="O924" s="5">
        <f>_xlfn.RANK.EQ(VLOOKUP($A924,Rooke_Full_Seaosn[[Name]:[WHIP]], 14, FALSE),Rooke_Full_Seaosn[AVG],1)</f>
        <v>1321</v>
      </c>
      <c r="P924" s="11">
        <f>_xlfn.RANK.EQ(VLOOKUP($A924,Rooke_Full_Seaosn[[Name]:[WHIP]], 15, FALSE),Rooke_Full_Seaosn[BABIP],1)</f>
        <v>1391</v>
      </c>
      <c r="Q924" s="5">
        <f>_xlfn.RANK.EQ(VLOOKUP($A924,Rooke_Full_Seaosn[[Name]:[WHIP]], 16, FALSE),Rooke_Full_Seaosn[ERA],1)</f>
        <v>1474</v>
      </c>
      <c r="R924" s="11">
        <f>_xlfn.RANK.EQ(VLOOKUP($A924,Rooke_Full_Seaosn[[Name]:[WHIP]], 17, FALSE),Rooke_Full_Seaosn[FIP],1)</f>
        <v>270</v>
      </c>
      <c r="S924" s="5">
        <f>_xlfn.RANK.EQ(VLOOKUP($A924,Rooke_Full_Seaosn[[Name]:[WHIP]], 18,FALSE),Rooke_Full_Seaosn[WAR],0)</f>
        <v>355</v>
      </c>
      <c r="T924" s="5">
        <f>_xlfn.RANK.EQ(VLOOKUP($A924,Rooke_Full_Seaosn[[Name]:[WHIP]], 19, FALSE),Rooke_Full_Seaosn[WAR/162],0)</f>
        <v>673</v>
      </c>
      <c r="U924" s="5">
        <f>_xlfn.RANK.EQ(VLOOKUP($A924,Rooke_Full_Seaosn[[Name]:[WHIP]], 20, FALSE),Rooke_Full_Seaosn[WHIP],1)</f>
        <v>950</v>
      </c>
      <c r="V9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739.56333297705623</v>
      </c>
    </row>
    <row r="925" spans="1:22" x14ac:dyDescent="0.45">
      <c r="A925" s="11" t="s">
        <v>1295</v>
      </c>
      <c r="B925" s="11">
        <v>1935</v>
      </c>
      <c r="C925" s="11" t="str">
        <f>VLOOKUP(Table10[[#This Row],[Name]], Rooke_Full_Seaosn[[Name]:[Team]], 2, FALSE)</f>
        <v>CIN</v>
      </c>
      <c r="D925" s="11">
        <v>27</v>
      </c>
      <c r="E925" s="11">
        <v>17</v>
      </c>
      <c r="F925" s="12">
        <v>0.62962962962962965</v>
      </c>
      <c r="G925" s="5">
        <f>_xlfn.RANK.EQ(VLOOKUP($A925,Rooke_Full_Seaosn[[Name]:[WHIP]], 6, FALSE),Rooke_Full_Seaosn[W],0)</f>
        <v>735</v>
      </c>
      <c r="H925" s="5">
        <f>_xlfn.RANK.EQ(VLOOKUP($A925,Rooke_Full_Seaosn[[Name]:[WHIP]], 7, FALSE),Rooke_Full_Seaosn[L],1)</f>
        <v>1574</v>
      </c>
      <c r="I925" s="11">
        <f>_xlfn.RANK.EQ(VLOOKUP($A925,Rooke_Full_Seaosn[[Name]:[WHIP]], 8, FALSE),Rooke_Full_Seaosn[SV],0)</f>
        <v>225</v>
      </c>
      <c r="J925" s="11">
        <f>_xlfn.RANK.EQ(VLOOKUP($A925,Rooke_Full_Seaosn[[Name]:[WHIP]], 9, FALSE),Rooke_Full_Seaosn[IP],0)</f>
        <v>307</v>
      </c>
      <c r="K925" s="5">
        <f>_xlfn.RANK.EQ(VLOOKUP($A925,Rooke_Full_Seaosn[[Name]:[WHIP]], 10, FALSE),Rooke_Full_Seaosn[SO],0)</f>
        <v>423</v>
      </c>
      <c r="L925" s="5">
        <f>_xlfn.RANK.EQ(VLOOKUP($A925,Rooke_Full_Seaosn[[Name]:[WHIP]], 11, FALSE),Rooke_Full_Seaosn[K/9],0)</f>
        <v>1096</v>
      </c>
      <c r="M925" s="5">
        <f>_xlfn.RANK.EQ(VLOOKUP($A925,Rooke_Full_Seaosn[[Name]:[WHIP]], 12, FALSE),Rooke_Full_Seaosn[BB/9],1)</f>
        <v>1173</v>
      </c>
      <c r="N925" s="11">
        <f>_xlfn.RANK.EQ(VLOOKUP($A925,Rooke_Full_Seaosn[[Name]:[WHIP]], 13, FALSE),Rooke_Full_Seaosn[HR/9],1)</f>
        <v>99</v>
      </c>
      <c r="O925" s="5">
        <f>_xlfn.RANK.EQ(VLOOKUP($A925,Rooke_Full_Seaosn[[Name]:[WHIP]], 14, FALSE),Rooke_Full_Seaosn[AVG],1)</f>
        <v>443</v>
      </c>
      <c r="P925" s="11">
        <f>_xlfn.RANK.EQ(VLOOKUP($A925,Rooke_Full_Seaosn[[Name]:[WHIP]], 15, FALSE),Rooke_Full_Seaosn[BABIP],1)</f>
        <v>508</v>
      </c>
      <c r="Q925" s="5">
        <f>_xlfn.RANK.EQ(VLOOKUP($A925,Rooke_Full_Seaosn[[Name]:[WHIP]], 16, FALSE),Rooke_Full_Seaosn[ERA],1)</f>
        <v>700</v>
      </c>
      <c r="R925" s="11">
        <f>_xlfn.RANK.EQ(VLOOKUP($A925,Rooke_Full_Seaosn[[Name]:[WHIP]], 17, FALSE),Rooke_Full_Seaosn[FIP],1)</f>
        <v>522</v>
      </c>
      <c r="S925" s="5">
        <f>_xlfn.RANK.EQ(VLOOKUP($A925,Rooke_Full_Seaosn[[Name]:[WHIP]], 18,FALSE),Rooke_Full_Seaosn[WAR],0)</f>
        <v>350</v>
      </c>
      <c r="T925" s="5">
        <f>_xlfn.RANK.EQ(VLOOKUP($A925,Rooke_Full_Seaosn[[Name]:[WHIP]], 19, FALSE),Rooke_Full_Seaosn[WAR/162],0)</f>
        <v>866</v>
      </c>
      <c r="U925" s="5">
        <f>_xlfn.RANK.EQ(VLOOKUP($A925,Rooke_Full_Seaosn[[Name]:[WHIP]], 20, FALSE),Rooke_Full_Seaosn[WHIP],1)</f>
        <v>844</v>
      </c>
      <c r="V9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740.99813514005268</v>
      </c>
    </row>
    <row r="926" spans="1:22" x14ac:dyDescent="0.45">
      <c r="A926" s="11" t="s">
        <v>1550</v>
      </c>
      <c r="B926" s="11">
        <v>1932</v>
      </c>
      <c r="C926" s="11" t="str">
        <f>VLOOKUP(Table10[[#This Row],[Name]], Rooke_Full_Seaosn[[Name]:[Team]], 2, FALSE)</f>
        <v>BRO</v>
      </c>
      <c r="D926" s="11">
        <v>13</v>
      </c>
      <c r="E926" s="11">
        <v>11</v>
      </c>
      <c r="F926" s="12">
        <v>0.84615384615384615</v>
      </c>
      <c r="G926" s="5">
        <f>_xlfn.RANK.EQ(VLOOKUP($A926,Rooke_Full_Seaosn[[Name]:[WHIP]], 6, FALSE),Rooke_Full_Seaosn[W],0)</f>
        <v>123</v>
      </c>
      <c r="H926" s="5">
        <f>_xlfn.RANK.EQ(VLOOKUP($A926,Rooke_Full_Seaosn[[Name]:[WHIP]], 7, FALSE),Rooke_Full_Seaosn[L],1)</f>
        <v>1442</v>
      </c>
      <c r="I926" s="11">
        <f>_xlfn.RANK.EQ(VLOOKUP($A926,Rooke_Full_Seaosn[[Name]:[WHIP]], 8, FALSE),Rooke_Full_Seaosn[SV],0)</f>
        <v>44</v>
      </c>
      <c r="J926" s="11">
        <f>_xlfn.RANK.EQ(VLOOKUP($A926,Rooke_Full_Seaosn[[Name]:[WHIP]], 9, FALSE),Rooke_Full_Seaosn[IP],0)</f>
        <v>78</v>
      </c>
      <c r="K926" s="5">
        <f>_xlfn.RANK.EQ(VLOOKUP($A926,Rooke_Full_Seaosn[[Name]:[WHIP]], 10, FALSE),Rooke_Full_Seaosn[SO],0)</f>
        <v>279</v>
      </c>
      <c r="L926" s="5">
        <f>_xlfn.RANK.EQ(VLOOKUP($A926,Rooke_Full_Seaosn[[Name]:[WHIP]], 11, FALSE),Rooke_Full_Seaosn[K/9],0)</f>
        <v>1193</v>
      </c>
      <c r="M926" s="5">
        <f>_xlfn.RANK.EQ(VLOOKUP($A926,Rooke_Full_Seaosn[[Name]:[WHIP]], 12, FALSE),Rooke_Full_Seaosn[BB/9],1)</f>
        <v>1432</v>
      </c>
      <c r="N926" s="11">
        <f>_xlfn.RANK.EQ(VLOOKUP($A926,Rooke_Full_Seaosn[[Name]:[WHIP]], 13, FALSE),Rooke_Full_Seaosn[HR/9],1)</f>
        <v>191</v>
      </c>
      <c r="O926" s="5">
        <f>_xlfn.RANK.EQ(VLOOKUP($A926,Rooke_Full_Seaosn[[Name]:[WHIP]], 14, FALSE),Rooke_Full_Seaosn[AVG],1)</f>
        <v>839</v>
      </c>
      <c r="P926" s="11">
        <f>_xlfn.RANK.EQ(VLOOKUP($A926,Rooke_Full_Seaosn[[Name]:[WHIP]], 15, FALSE),Rooke_Full_Seaosn[BABIP],1)</f>
        <v>897</v>
      </c>
      <c r="Q926" s="5">
        <f>_xlfn.RANK.EQ(VLOOKUP($A926,Rooke_Full_Seaosn[[Name]:[WHIP]], 16, FALSE),Rooke_Full_Seaosn[ERA],1)</f>
        <v>1018</v>
      </c>
      <c r="R926" s="11">
        <f>_xlfn.RANK.EQ(VLOOKUP($A926,Rooke_Full_Seaosn[[Name]:[WHIP]], 17, FALSE),Rooke_Full_Seaosn[FIP],1)</f>
        <v>809</v>
      </c>
      <c r="S926" s="5">
        <f>_xlfn.RANK.EQ(VLOOKUP($A926,Rooke_Full_Seaosn[[Name]:[WHIP]], 18,FALSE),Rooke_Full_Seaosn[WAR],0)</f>
        <v>526</v>
      </c>
      <c r="T926" s="5">
        <f>_xlfn.RANK.EQ(VLOOKUP($A926,Rooke_Full_Seaosn[[Name]:[WHIP]], 19, FALSE),Rooke_Full_Seaosn[WAR/162],0)</f>
        <v>1053</v>
      </c>
      <c r="U926" s="5">
        <f>_xlfn.RANK.EQ(VLOOKUP($A926,Rooke_Full_Seaosn[[Name]:[WHIP]], 20, FALSE),Rooke_Full_Seaosn[WHIP],1)</f>
        <v>1255</v>
      </c>
      <c r="V9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741.41703738285969</v>
      </c>
    </row>
    <row r="927" spans="1:22" x14ac:dyDescent="0.45">
      <c r="A927" s="11" t="s">
        <v>1670</v>
      </c>
      <c r="B927" s="11">
        <v>1982</v>
      </c>
      <c r="C927" s="11" t="str">
        <f>VLOOKUP(Table10[[#This Row],[Name]], Rooke_Full_Seaosn[[Name]:[Team]], 2, FALSE)</f>
        <v>BOS</v>
      </c>
      <c r="D927" s="11">
        <v>27</v>
      </c>
      <c r="E927" s="11">
        <v>27</v>
      </c>
      <c r="F927" s="12">
        <v>1</v>
      </c>
      <c r="G927" s="5">
        <f>_xlfn.RANK.EQ(VLOOKUP($A927,Rooke_Full_Seaosn[[Name]:[WHIP]], 6, FALSE),Rooke_Full_Seaosn[W],0)</f>
        <v>1282</v>
      </c>
      <c r="H927" s="5">
        <f>_xlfn.RANK.EQ(VLOOKUP($A927,Rooke_Full_Seaosn[[Name]:[WHIP]], 7, FALSE),Rooke_Full_Seaosn[L],1)</f>
        <v>298</v>
      </c>
      <c r="I927" s="11">
        <f>_xlfn.RANK.EQ(VLOOKUP($A927,Rooke_Full_Seaosn[[Name]:[WHIP]], 8, FALSE),Rooke_Full_Seaosn[SV],0)</f>
        <v>225</v>
      </c>
      <c r="J927" s="11">
        <f>_xlfn.RANK.EQ(VLOOKUP($A927,Rooke_Full_Seaosn[[Name]:[WHIP]], 9, FALSE),Rooke_Full_Seaosn[IP],0)</f>
        <v>1627</v>
      </c>
      <c r="K927" s="5">
        <f>_xlfn.RANK.EQ(VLOOKUP($A927,Rooke_Full_Seaosn[[Name]:[WHIP]], 10, FALSE),Rooke_Full_Seaosn[SO],0)</f>
        <v>1702</v>
      </c>
      <c r="L927" s="5">
        <f>_xlfn.RANK.EQ(VLOOKUP($A927,Rooke_Full_Seaosn[[Name]:[WHIP]], 11, FALSE),Rooke_Full_Seaosn[K/9],0)</f>
        <v>1688</v>
      </c>
      <c r="M927" s="5">
        <f>_xlfn.RANK.EQ(VLOOKUP($A927,Rooke_Full_Seaosn[[Name]:[WHIP]], 12, FALSE),Rooke_Full_Seaosn[BB/9],1)</f>
        <v>41</v>
      </c>
      <c r="N927" s="11">
        <f>_xlfn.RANK.EQ(VLOOKUP($A927,Rooke_Full_Seaosn[[Name]:[WHIP]], 13, FALSE),Rooke_Full_Seaosn[HR/9],1)</f>
        <v>1157</v>
      </c>
      <c r="O927" s="5">
        <f>_xlfn.RANK.EQ(VLOOKUP($A927,Rooke_Full_Seaosn[[Name]:[WHIP]], 14, FALSE),Rooke_Full_Seaosn[AVG],1)</f>
        <v>1304</v>
      </c>
      <c r="P927" s="11">
        <f>_xlfn.RANK.EQ(VLOOKUP($A927,Rooke_Full_Seaosn[[Name]:[WHIP]], 15, FALSE),Rooke_Full_Seaosn[BABIP],1)</f>
        <v>520</v>
      </c>
      <c r="Q927" s="5">
        <f>_xlfn.RANK.EQ(VLOOKUP($A927,Rooke_Full_Seaosn[[Name]:[WHIP]], 16, FALSE),Rooke_Full_Seaosn[ERA],1)</f>
        <v>1174</v>
      </c>
      <c r="R927" s="11">
        <f>_xlfn.RANK.EQ(VLOOKUP($A927,Rooke_Full_Seaosn[[Name]:[WHIP]], 17, FALSE),Rooke_Full_Seaosn[FIP],1)</f>
        <v>1047</v>
      </c>
      <c r="S927" s="5">
        <f>_xlfn.RANK.EQ(VLOOKUP($A927,Rooke_Full_Seaosn[[Name]:[WHIP]], 18,FALSE),Rooke_Full_Seaosn[WAR],0)</f>
        <v>1305</v>
      </c>
      <c r="T927" s="5">
        <f>_xlfn.RANK.EQ(VLOOKUP($A927,Rooke_Full_Seaosn[[Name]:[WHIP]], 19, FALSE),Rooke_Full_Seaosn[WAR/162],0)</f>
        <v>1016</v>
      </c>
      <c r="U927" s="5">
        <f>_xlfn.RANK.EQ(VLOOKUP($A927,Rooke_Full_Seaosn[[Name]:[WHIP]], 20, FALSE),Rooke_Full_Seaosn[WHIP],1)</f>
        <v>550</v>
      </c>
      <c r="V9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741.48654398783253</v>
      </c>
    </row>
    <row r="928" spans="1:22" x14ac:dyDescent="0.45">
      <c r="A928" s="11" t="s">
        <v>1320</v>
      </c>
      <c r="B928" s="11">
        <v>1986</v>
      </c>
      <c r="C928" s="11" t="str">
        <f>VLOOKUP(Table10[[#This Row],[Name]], Rooke_Full_Seaosn[[Name]:[Team]], 2, FALSE)</f>
        <v>NYY</v>
      </c>
      <c r="D928" s="11">
        <v>18</v>
      </c>
      <c r="E928" s="11">
        <v>18</v>
      </c>
      <c r="F928" s="12">
        <v>1</v>
      </c>
      <c r="G928" s="5">
        <f>_xlfn.RANK.EQ(VLOOKUP($A928,Rooke_Full_Seaosn[[Name]:[WHIP]], 6, FALSE),Rooke_Full_Seaosn[W],0)</f>
        <v>610</v>
      </c>
      <c r="H928" s="5">
        <f>_xlfn.RANK.EQ(VLOOKUP($A928,Rooke_Full_Seaosn[[Name]:[WHIP]], 7, FALSE),Rooke_Full_Seaosn[L],1)</f>
        <v>1060</v>
      </c>
      <c r="I928" s="11">
        <f>_xlfn.RANK.EQ(VLOOKUP($A928,Rooke_Full_Seaosn[[Name]:[WHIP]], 8, FALSE),Rooke_Full_Seaosn[SV],0)</f>
        <v>225</v>
      </c>
      <c r="J928" s="11">
        <f>_xlfn.RANK.EQ(VLOOKUP($A928,Rooke_Full_Seaosn[[Name]:[WHIP]], 9, FALSE),Rooke_Full_Seaosn[IP],0)</f>
        <v>693</v>
      </c>
      <c r="K928" s="5">
        <f>_xlfn.RANK.EQ(VLOOKUP($A928,Rooke_Full_Seaosn[[Name]:[WHIP]], 10, FALSE),Rooke_Full_Seaosn[SO],0)</f>
        <v>673</v>
      </c>
      <c r="L928" s="5">
        <f>_xlfn.RANK.EQ(VLOOKUP($A928,Rooke_Full_Seaosn[[Name]:[WHIP]], 11, FALSE),Rooke_Full_Seaosn[K/9],0)</f>
        <v>892</v>
      </c>
      <c r="M928" s="5">
        <f>_xlfn.RANK.EQ(VLOOKUP($A928,Rooke_Full_Seaosn[[Name]:[WHIP]], 12, FALSE),Rooke_Full_Seaosn[BB/9],1)</f>
        <v>841</v>
      </c>
      <c r="N928" s="11">
        <f>_xlfn.RANK.EQ(VLOOKUP($A928,Rooke_Full_Seaosn[[Name]:[WHIP]], 13, FALSE),Rooke_Full_Seaosn[HR/9],1)</f>
        <v>913</v>
      </c>
      <c r="O928" s="5">
        <f>_xlfn.RANK.EQ(VLOOKUP($A928,Rooke_Full_Seaosn[[Name]:[WHIP]], 14, FALSE),Rooke_Full_Seaosn[AVG],1)</f>
        <v>736</v>
      </c>
      <c r="P928" s="11">
        <f>_xlfn.RANK.EQ(VLOOKUP($A928,Rooke_Full_Seaosn[[Name]:[WHIP]], 15, FALSE),Rooke_Full_Seaosn[BABIP],1)</f>
        <v>665</v>
      </c>
      <c r="Q928" s="5">
        <f>_xlfn.RANK.EQ(VLOOKUP($A928,Rooke_Full_Seaosn[[Name]:[WHIP]], 16, FALSE),Rooke_Full_Seaosn[ERA],1)</f>
        <v>732</v>
      </c>
      <c r="R928" s="11">
        <f>_xlfn.RANK.EQ(VLOOKUP($A928,Rooke_Full_Seaosn[[Name]:[WHIP]], 17, FALSE),Rooke_Full_Seaosn[FIP],1)</f>
        <v>729</v>
      </c>
      <c r="S928" s="5">
        <f>_xlfn.RANK.EQ(VLOOKUP($A928,Rooke_Full_Seaosn[[Name]:[WHIP]], 18,FALSE),Rooke_Full_Seaosn[WAR],0)</f>
        <v>593</v>
      </c>
      <c r="T928" s="5">
        <f>_xlfn.RANK.EQ(VLOOKUP($A928,Rooke_Full_Seaosn[[Name]:[WHIP]], 19, FALSE),Rooke_Full_Seaosn[WAR/162],0)</f>
        <v>639</v>
      </c>
      <c r="U928" s="5">
        <f>_xlfn.RANK.EQ(VLOOKUP($A928,Rooke_Full_Seaosn[[Name]:[WHIP]], 20, FALSE),Rooke_Full_Seaosn[WHIP],1)</f>
        <v>754</v>
      </c>
      <c r="V9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741.50270683324254</v>
      </c>
    </row>
    <row r="929" spans="1:22" x14ac:dyDescent="0.45">
      <c r="A929" s="11" t="s">
        <v>1759</v>
      </c>
      <c r="B929" s="11">
        <v>1986</v>
      </c>
      <c r="C929" s="11" t="str">
        <f>VLOOKUP(Table10[[#This Row],[Name]], Rooke_Full_Seaosn[[Name]:[Team]], 2, FALSE)</f>
        <v>MIL</v>
      </c>
      <c r="D929" s="11">
        <v>13</v>
      </c>
      <c r="E929" s="11">
        <v>13</v>
      </c>
      <c r="F929" s="12">
        <v>1</v>
      </c>
      <c r="G929" s="5">
        <f>_xlfn.RANK.EQ(VLOOKUP($A929,Rooke_Full_Seaosn[[Name]:[WHIP]], 6, FALSE),Rooke_Full_Seaosn[W],0)</f>
        <v>320</v>
      </c>
      <c r="H929" s="5">
        <f>_xlfn.RANK.EQ(VLOOKUP($A929,Rooke_Full_Seaosn[[Name]:[WHIP]], 7, FALSE),Rooke_Full_Seaosn[L],1)</f>
        <v>1512</v>
      </c>
      <c r="I929" s="11">
        <f>_xlfn.RANK.EQ(VLOOKUP($A929,Rooke_Full_Seaosn[[Name]:[WHIP]], 8, FALSE),Rooke_Full_Seaosn[SV],0)</f>
        <v>225</v>
      </c>
      <c r="J929" s="11">
        <f>_xlfn.RANK.EQ(VLOOKUP($A929,Rooke_Full_Seaosn[[Name]:[WHIP]], 9, FALSE),Rooke_Full_Seaosn[IP],0)</f>
        <v>270</v>
      </c>
      <c r="K929" s="5">
        <f>_xlfn.RANK.EQ(VLOOKUP($A929,Rooke_Full_Seaosn[[Name]:[WHIP]], 10, FALSE),Rooke_Full_Seaosn[SO],0)</f>
        <v>225</v>
      </c>
      <c r="L929" s="5">
        <f>_xlfn.RANK.EQ(VLOOKUP($A929,Rooke_Full_Seaosn[[Name]:[WHIP]], 11, FALSE),Rooke_Full_Seaosn[K/9],0)</f>
        <v>753</v>
      </c>
      <c r="M929" s="5">
        <f>_xlfn.RANK.EQ(VLOOKUP($A929,Rooke_Full_Seaosn[[Name]:[WHIP]], 12, FALSE),Rooke_Full_Seaosn[BB/9],1)</f>
        <v>1110</v>
      </c>
      <c r="N929" s="11">
        <f>_xlfn.RANK.EQ(VLOOKUP($A929,Rooke_Full_Seaosn[[Name]:[WHIP]], 13, FALSE),Rooke_Full_Seaosn[HR/9],1)</f>
        <v>824</v>
      </c>
      <c r="O929" s="5">
        <f>_xlfn.RANK.EQ(VLOOKUP($A929,Rooke_Full_Seaosn[[Name]:[WHIP]], 14, FALSE),Rooke_Full_Seaosn[AVG],1)</f>
        <v>1572</v>
      </c>
      <c r="P929" s="11">
        <f>_xlfn.RANK.EQ(VLOOKUP($A929,Rooke_Full_Seaosn[[Name]:[WHIP]], 15, FALSE),Rooke_Full_Seaosn[BABIP],1)</f>
        <v>1603</v>
      </c>
      <c r="Q929" s="5">
        <f>_xlfn.RANK.EQ(VLOOKUP($A929,Rooke_Full_Seaosn[[Name]:[WHIP]], 16, FALSE),Rooke_Full_Seaosn[ERA],1)</f>
        <v>1278</v>
      </c>
      <c r="R929" s="11">
        <f>_xlfn.RANK.EQ(VLOOKUP($A929,Rooke_Full_Seaosn[[Name]:[WHIP]], 17, FALSE),Rooke_Full_Seaosn[FIP],1)</f>
        <v>678</v>
      </c>
      <c r="S929" s="5">
        <f>_xlfn.RANK.EQ(VLOOKUP($A929,Rooke_Full_Seaosn[[Name]:[WHIP]], 18,FALSE),Rooke_Full_Seaosn[WAR],0)</f>
        <v>280</v>
      </c>
      <c r="T929" s="5">
        <f>_xlfn.RANK.EQ(VLOOKUP($A929,Rooke_Full_Seaosn[[Name]:[WHIP]], 19, FALSE),Rooke_Full_Seaosn[WAR/162],0)</f>
        <v>640</v>
      </c>
      <c r="U929" s="5">
        <f>_xlfn.RANK.EQ(VLOOKUP($A929,Rooke_Full_Seaosn[[Name]:[WHIP]], 20, FALSE),Rooke_Full_Seaosn[WHIP],1)</f>
        <v>1548</v>
      </c>
      <c r="V9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742.18036403602264</v>
      </c>
    </row>
    <row r="930" spans="1:22" x14ac:dyDescent="0.45">
      <c r="A930" s="11" t="s">
        <v>1820</v>
      </c>
      <c r="B930" s="11">
        <v>2017</v>
      </c>
      <c r="C930" s="11" t="str">
        <f>VLOOKUP(Table10[[#This Row],[Name]], Rooke_Full_Seaosn[[Name]:[Team]], 2, FALSE)</f>
        <v>PHI</v>
      </c>
      <c r="D930" s="11">
        <v>13</v>
      </c>
      <c r="E930" s="11">
        <v>7</v>
      </c>
      <c r="F930" s="12">
        <v>0.53846153846153844</v>
      </c>
      <c r="G930" s="5">
        <f>_xlfn.RANK.EQ(VLOOKUP($A930,Rooke_Full_Seaosn[[Name]:[WHIP]], 6, FALSE),Rooke_Full_Seaosn[W],0)</f>
        <v>1282</v>
      </c>
      <c r="H930" s="5">
        <f>_xlfn.RANK.EQ(VLOOKUP($A930,Rooke_Full_Seaosn[[Name]:[WHIP]], 7, FALSE),Rooke_Full_Seaosn[L],1)</f>
        <v>492</v>
      </c>
      <c r="I930" s="11">
        <f>_xlfn.RANK.EQ(VLOOKUP($A930,Rooke_Full_Seaosn[[Name]:[WHIP]], 8, FALSE),Rooke_Full_Seaosn[SV],0)</f>
        <v>225</v>
      </c>
      <c r="J930" s="11">
        <f>_xlfn.RANK.EQ(VLOOKUP($A930,Rooke_Full_Seaosn[[Name]:[WHIP]], 9, FALSE),Rooke_Full_Seaosn[IP],0)</f>
        <v>1402</v>
      </c>
      <c r="K930" s="5">
        <f>_xlfn.RANK.EQ(VLOOKUP($A930,Rooke_Full_Seaosn[[Name]:[WHIP]], 10, FALSE),Rooke_Full_Seaosn[SO],0)</f>
        <v>917</v>
      </c>
      <c r="L930" s="5">
        <f>_xlfn.RANK.EQ(VLOOKUP($A930,Rooke_Full_Seaosn[[Name]:[WHIP]], 11, FALSE),Rooke_Full_Seaosn[K/9],0)</f>
        <v>199</v>
      </c>
      <c r="M930" s="5">
        <f>_xlfn.RANK.EQ(VLOOKUP($A930,Rooke_Full_Seaosn[[Name]:[WHIP]], 12, FALSE),Rooke_Full_Seaosn[BB/9],1)</f>
        <v>186</v>
      </c>
      <c r="N930" s="11">
        <f>_xlfn.RANK.EQ(VLOOKUP($A930,Rooke_Full_Seaosn[[Name]:[WHIP]], 13, FALSE),Rooke_Full_Seaosn[HR/9],1)</f>
        <v>1654</v>
      </c>
      <c r="O930" s="5">
        <f>_xlfn.RANK.EQ(VLOOKUP($A930,Rooke_Full_Seaosn[[Name]:[WHIP]], 14, FALSE),Rooke_Full_Seaosn[AVG],1)</f>
        <v>1276</v>
      </c>
      <c r="P930" s="11">
        <f>_xlfn.RANK.EQ(VLOOKUP($A930,Rooke_Full_Seaosn[[Name]:[WHIP]], 15, FALSE),Rooke_Full_Seaosn[BABIP],1)</f>
        <v>1305</v>
      </c>
      <c r="Q930" s="5">
        <f>_xlfn.RANK.EQ(VLOOKUP($A930,Rooke_Full_Seaosn[[Name]:[WHIP]], 16, FALSE),Rooke_Full_Seaosn[ERA],1)</f>
        <v>1346</v>
      </c>
      <c r="R930" s="11">
        <f>_xlfn.RANK.EQ(VLOOKUP($A930,Rooke_Full_Seaosn[[Name]:[WHIP]], 17, FALSE),Rooke_Full_Seaosn[FIP],1)</f>
        <v>1502</v>
      </c>
      <c r="S930" s="5">
        <f>_xlfn.RANK.EQ(VLOOKUP($A930,Rooke_Full_Seaosn[[Name]:[WHIP]], 18,FALSE),Rooke_Full_Seaosn[WAR],0)</f>
        <v>1377</v>
      </c>
      <c r="T930" s="5">
        <f>_xlfn.RANK.EQ(VLOOKUP($A930,Rooke_Full_Seaosn[[Name]:[WHIP]], 19, FALSE),Rooke_Full_Seaosn[WAR/162],0)</f>
        <v>1302</v>
      </c>
      <c r="U930" s="5">
        <f>_xlfn.RANK.EQ(VLOOKUP($A930,Rooke_Full_Seaosn[[Name]:[WHIP]], 20, FALSE),Rooke_Full_Seaosn[WHIP],1)</f>
        <v>782</v>
      </c>
      <c r="V9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743.40176796991761</v>
      </c>
    </row>
    <row r="931" spans="1:22" x14ac:dyDescent="0.45">
      <c r="A931" s="11" t="s">
        <v>1398</v>
      </c>
      <c r="B931" s="11">
        <v>1924</v>
      </c>
      <c r="C931" s="11" t="str">
        <f>VLOOKUP(Table10[[#This Row],[Name]], Rooke_Full_Seaosn[[Name]:[Team]], 2, FALSE)</f>
        <v>- - -</v>
      </c>
      <c r="D931" s="11">
        <v>26</v>
      </c>
      <c r="E931" s="11">
        <v>26</v>
      </c>
      <c r="F931" s="12">
        <v>1</v>
      </c>
      <c r="G931" s="5">
        <f>_xlfn.RANK.EQ(VLOOKUP($A931,Rooke_Full_Seaosn[[Name]:[WHIP]], 6, FALSE),Rooke_Full_Seaosn[W],0)</f>
        <v>889</v>
      </c>
      <c r="H931" s="5">
        <f>_xlfn.RANK.EQ(VLOOKUP($A931,Rooke_Full_Seaosn[[Name]:[WHIP]], 7, FALSE),Rooke_Full_Seaosn[L],1)</f>
        <v>298</v>
      </c>
      <c r="I931" s="11">
        <f>_xlfn.RANK.EQ(VLOOKUP($A931,Rooke_Full_Seaosn[[Name]:[WHIP]], 8, FALSE),Rooke_Full_Seaosn[SV],0)</f>
        <v>225</v>
      </c>
      <c r="J931" s="11">
        <f>_xlfn.RANK.EQ(VLOOKUP($A931,Rooke_Full_Seaosn[[Name]:[WHIP]], 9, FALSE),Rooke_Full_Seaosn[IP],0)</f>
        <v>1070</v>
      </c>
      <c r="K931" s="5">
        <f>_xlfn.RANK.EQ(VLOOKUP($A931,Rooke_Full_Seaosn[[Name]:[WHIP]], 10, FALSE),Rooke_Full_Seaosn[SO],0)</f>
        <v>1335</v>
      </c>
      <c r="L931" s="5">
        <f>_xlfn.RANK.EQ(VLOOKUP($A931,Rooke_Full_Seaosn[[Name]:[WHIP]], 11, FALSE),Rooke_Full_Seaosn[K/9],0)</f>
        <v>1276</v>
      </c>
      <c r="M931" s="5">
        <f>_xlfn.RANK.EQ(VLOOKUP($A931,Rooke_Full_Seaosn[[Name]:[WHIP]], 12, FALSE),Rooke_Full_Seaosn[BB/9],1)</f>
        <v>162</v>
      </c>
      <c r="N931" s="11">
        <f>_xlfn.RANK.EQ(VLOOKUP($A931,Rooke_Full_Seaosn[[Name]:[WHIP]], 13, FALSE),Rooke_Full_Seaosn[HR/9],1)</f>
        <v>1</v>
      </c>
      <c r="O931" s="5">
        <f>_xlfn.RANK.EQ(VLOOKUP($A931,Rooke_Full_Seaosn[[Name]:[WHIP]], 14, FALSE),Rooke_Full_Seaosn[AVG],1)</f>
        <v>1382</v>
      </c>
      <c r="P931" s="11" t="e">
        <f>_xlfn.RANK.EQ(VLOOKUP($A931,Rooke_Full_Seaosn[[Name]:[WHIP]], 15, FALSE),Rooke_Full_Seaosn[BABIP],1)</f>
        <v>#N/A</v>
      </c>
      <c r="Q931" s="5">
        <f>_xlfn.RANK.EQ(VLOOKUP($A931,Rooke_Full_Seaosn[[Name]:[WHIP]], 16, FALSE),Rooke_Full_Seaosn[ERA],1)</f>
        <v>827</v>
      </c>
      <c r="R931" s="11" t="e">
        <f>_xlfn.RANK.EQ(VLOOKUP($A931,Rooke_Full_Seaosn[[Name]:[WHIP]], 17, FALSE),Rooke_Full_Seaosn[FIP],1)</f>
        <v>#N/A</v>
      </c>
      <c r="S931" s="5">
        <f>_xlfn.RANK.EQ(VLOOKUP($A931,Rooke_Full_Seaosn[[Name]:[WHIP]], 18,FALSE),Rooke_Full_Seaosn[WAR],0)</f>
        <v>1075</v>
      </c>
      <c r="T931" s="5">
        <f>_xlfn.RANK.EQ(VLOOKUP($A931,Rooke_Full_Seaosn[[Name]:[WHIP]], 19, FALSE),Rooke_Full_Seaosn[WAR/162],0)</f>
        <v>787</v>
      </c>
      <c r="U931" s="5">
        <f>_xlfn.RANK.EQ(VLOOKUP($A931,Rooke_Full_Seaosn[[Name]:[WHIP]], 20, FALSE),Rooke_Full_Seaosn[WHIP],1)</f>
        <v>732</v>
      </c>
      <c r="V9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743.6820188297994</v>
      </c>
    </row>
    <row r="932" spans="1:22" x14ac:dyDescent="0.45">
      <c r="A932" s="11" t="s">
        <v>674</v>
      </c>
      <c r="B932" s="11">
        <v>1960</v>
      </c>
      <c r="C932" s="11" t="str">
        <f>VLOOKUP(Table10[[#This Row],[Name]], Rooke_Full_Seaosn[[Name]:[Team]], 2, FALSE)</f>
        <v>STL</v>
      </c>
      <c r="D932" s="11">
        <v>9</v>
      </c>
      <c r="E932" s="11">
        <v>9</v>
      </c>
      <c r="F932" s="12">
        <v>1</v>
      </c>
      <c r="G932" s="5">
        <f>_xlfn.RANK.EQ(VLOOKUP($A932,Rooke_Full_Seaosn[[Name]:[WHIP]], 6, FALSE),Rooke_Full_Seaosn[W],0)</f>
        <v>401</v>
      </c>
      <c r="H932" s="5">
        <f>_xlfn.RANK.EQ(VLOOKUP($A932,Rooke_Full_Seaosn[[Name]:[WHIP]], 7, FALSE),Rooke_Full_Seaosn[L],1)</f>
        <v>1209</v>
      </c>
      <c r="I932" s="11">
        <f>_xlfn.RANK.EQ(VLOOKUP($A932,Rooke_Full_Seaosn[[Name]:[WHIP]], 8, FALSE),Rooke_Full_Seaosn[SV],0)</f>
        <v>225</v>
      </c>
      <c r="J932" s="11">
        <f>_xlfn.RANK.EQ(VLOOKUP($A932,Rooke_Full_Seaosn[[Name]:[WHIP]], 9, FALSE),Rooke_Full_Seaosn[IP],0)</f>
        <v>408</v>
      </c>
      <c r="K932" s="5">
        <f>_xlfn.RANK.EQ(VLOOKUP($A932,Rooke_Full_Seaosn[[Name]:[WHIP]], 10, FALSE),Rooke_Full_Seaosn[SO],0)</f>
        <v>375</v>
      </c>
      <c r="L932" s="5">
        <f>_xlfn.RANK.EQ(VLOOKUP($A932,Rooke_Full_Seaosn[[Name]:[WHIP]], 11, FALSE),Rooke_Full_Seaosn[K/9],0)</f>
        <v>836</v>
      </c>
      <c r="M932" s="5">
        <f>_xlfn.RANK.EQ(VLOOKUP($A932,Rooke_Full_Seaosn[[Name]:[WHIP]], 12, FALSE),Rooke_Full_Seaosn[BB/9],1)</f>
        <v>1509</v>
      </c>
      <c r="N932" s="11">
        <f>_xlfn.RANK.EQ(VLOOKUP($A932,Rooke_Full_Seaosn[[Name]:[WHIP]], 13, FALSE),Rooke_Full_Seaosn[HR/9],1)</f>
        <v>834</v>
      </c>
      <c r="O932" s="5">
        <f>_xlfn.RANK.EQ(VLOOKUP($A932,Rooke_Full_Seaosn[[Name]:[WHIP]], 14, FALSE),Rooke_Full_Seaosn[AVG],1)</f>
        <v>556</v>
      </c>
      <c r="P932" s="11">
        <f>_xlfn.RANK.EQ(VLOOKUP($A932,Rooke_Full_Seaosn[[Name]:[WHIP]], 15, FALSE),Rooke_Full_Seaosn[BABIP],1)</f>
        <v>528</v>
      </c>
      <c r="Q932" s="5">
        <f>_xlfn.RANK.EQ(VLOOKUP($A932,Rooke_Full_Seaosn[[Name]:[WHIP]], 16, FALSE),Rooke_Full_Seaosn[ERA],1)</f>
        <v>619</v>
      </c>
      <c r="R932" s="11">
        <f>_xlfn.RANK.EQ(VLOOKUP($A932,Rooke_Full_Seaosn[[Name]:[WHIP]], 17, FALSE),Rooke_Full_Seaosn[FIP],1)</f>
        <v>825</v>
      </c>
      <c r="S932" s="5">
        <f>_xlfn.RANK.EQ(VLOOKUP($A932,Rooke_Full_Seaosn[[Name]:[WHIP]], 18,FALSE),Rooke_Full_Seaosn[WAR],0)</f>
        <v>648</v>
      </c>
      <c r="T932" s="5">
        <f>_xlfn.RANK.EQ(VLOOKUP($A932,Rooke_Full_Seaosn[[Name]:[WHIP]], 19, FALSE),Rooke_Full_Seaosn[WAR/162],0)</f>
        <v>890</v>
      </c>
      <c r="U932" s="5">
        <f>_xlfn.RANK.EQ(VLOOKUP($A932,Rooke_Full_Seaosn[[Name]:[WHIP]], 20, FALSE),Rooke_Full_Seaosn[WHIP],1)</f>
        <v>1143</v>
      </c>
      <c r="V9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744.09333449520341</v>
      </c>
    </row>
    <row r="933" spans="1:22" x14ac:dyDescent="0.45">
      <c r="A933" s="11" t="s">
        <v>1469</v>
      </c>
      <c r="B933" s="11">
        <v>1965</v>
      </c>
      <c r="C933" s="11" t="str">
        <f>VLOOKUP(Table10[[#This Row],[Name]], Rooke_Full_Seaosn[[Name]:[Team]], 2, FALSE)</f>
        <v>KCA</v>
      </c>
      <c r="D933" s="11">
        <v>20</v>
      </c>
      <c r="E933" s="11">
        <v>20</v>
      </c>
      <c r="F933" s="12">
        <v>1</v>
      </c>
      <c r="G933" s="5">
        <f>_xlfn.RANK.EQ(VLOOKUP($A933,Rooke_Full_Seaosn[[Name]:[WHIP]], 6, FALSE),Rooke_Full_Seaosn[W],0)</f>
        <v>503</v>
      </c>
      <c r="H933" s="5">
        <f>_xlfn.RANK.EQ(VLOOKUP($A933,Rooke_Full_Seaosn[[Name]:[WHIP]], 7, FALSE),Rooke_Full_Seaosn[L],1)</f>
        <v>1060</v>
      </c>
      <c r="I933" s="11">
        <f>_xlfn.RANK.EQ(VLOOKUP($A933,Rooke_Full_Seaosn[[Name]:[WHIP]], 8, FALSE),Rooke_Full_Seaosn[SV],0)</f>
        <v>225</v>
      </c>
      <c r="J933" s="11">
        <f>_xlfn.RANK.EQ(VLOOKUP($A933,Rooke_Full_Seaosn[[Name]:[WHIP]], 9, FALSE),Rooke_Full_Seaosn[IP],0)</f>
        <v>563</v>
      </c>
      <c r="K933" s="5">
        <f>_xlfn.RANK.EQ(VLOOKUP($A933,Rooke_Full_Seaosn[[Name]:[WHIP]], 10, FALSE),Rooke_Full_Seaosn[SO],0)</f>
        <v>496</v>
      </c>
      <c r="L933" s="5">
        <f>_xlfn.RANK.EQ(VLOOKUP($A933,Rooke_Full_Seaosn[[Name]:[WHIP]], 11, FALSE),Rooke_Full_Seaosn[K/9],0)</f>
        <v>796</v>
      </c>
      <c r="M933" s="5">
        <f>_xlfn.RANK.EQ(VLOOKUP($A933,Rooke_Full_Seaosn[[Name]:[WHIP]], 12, FALSE),Rooke_Full_Seaosn[BB/9],1)</f>
        <v>679</v>
      </c>
      <c r="N933" s="11">
        <f>_xlfn.RANK.EQ(VLOOKUP($A933,Rooke_Full_Seaosn[[Name]:[WHIP]], 13, FALSE),Rooke_Full_Seaosn[HR/9],1)</f>
        <v>1436</v>
      </c>
      <c r="O933" s="5">
        <f>_xlfn.RANK.EQ(VLOOKUP($A933,Rooke_Full_Seaosn[[Name]:[WHIP]], 14, FALSE),Rooke_Full_Seaosn[AVG],1)</f>
        <v>437</v>
      </c>
      <c r="P933" s="11">
        <f>_xlfn.RANK.EQ(VLOOKUP($A933,Rooke_Full_Seaosn[[Name]:[WHIP]], 15, FALSE),Rooke_Full_Seaosn[BABIP],1)</f>
        <v>164</v>
      </c>
      <c r="Q933" s="5">
        <f>_xlfn.RANK.EQ(VLOOKUP($A933,Rooke_Full_Seaosn[[Name]:[WHIP]], 16, FALSE),Rooke_Full_Seaosn[ERA],1)</f>
        <v>917</v>
      </c>
      <c r="R933" s="11">
        <f>_xlfn.RANK.EQ(VLOOKUP($A933,Rooke_Full_Seaosn[[Name]:[WHIP]], 17, FALSE),Rooke_Full_Seaosn[FIP],1)</f>
        <v>987</v>
      </c>
      <c r="S933" s="5">
        <f>_xlfn.RANK.EQ(VLOOKUP($A933,Rooke_Full_Seaosn[[Name]:[WHIP]], 18,FALSE),Rooke_Full_Seaosn[WAR],0)</f>
        <v>1362</v>
      </c>
      <c r="T933" s="5">
        <f>_xlfn.RANK.EQ(VLOOKUP($A933,Rooke_Full_Seaosn[[Name]:[WHIP]], 19, FALSE),Rooke_Full_Seaosn[WAR/162],0)</f>
        <v>1460</v>
      </c>
      <c r="U933" s="5">
        <f>_xlfn.RANK.EQ(VLOOKUP($A933,Rooke_Full_Seaosn[[Name]:[WHIP]], 20, FALSE),Rooke_Full_Seaosn[WHIP],1)</f>
        <v>466</v>
      </c>
      <c r="V9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745.57356645153629</v>
      </c>
    </row>
    <row r="934" spans="1:22" x14ac:dyDescent="0.45">
      <c r="A934" s="11" t="s">
        <v>579</v>
      </c>
      <c r="B934" s="11">
        <v>2018</v>
      </c>
      <c r="C934" s="11" t="str">
        <f>VLOOKUP(Table10[[#This Row],[Name]], Rooke_Full_Seaosn[[Name]:[Team]], 2, FALSE)</f>
        <v>MIN</v>
      </c>
      <c r="D934" s="11">
        <v>12</v>
      </c>
      <c r="E934" s="11">
        <v>9</v>
      </c>
      <c r="F934" s="12">
        <v>0.75</v>
      </c>
      <c r="G934" s="5">
        <f>_xlfn.RANK.EQ(VLOOKUP($A934,Rooke_Full_Seaosn[[Name]:[WHIP]], 6, FALSE),Rooke_Full_Seaosn[W],0)</f>
        <v>1282</v>
      </c>
      <c r="H934" s="5">
        <f>_xlfn.RANK.EQ(VLOOKUP($A934,Rooke_Full_Seaosn[[Name]:[WHIP]], 7, FALSE),Rooke_Full_Seaosn[L],1)</f>
        <v>147</v>
      </c>
      <c r="I934" s="11">
        <f>_xlfn.RANK.EQ(VLOOKUP($A934,Rooke_Full_Seaosn[[Name]:[WHIP]], 8, FALSE),Rooke_Full_Seaosn[SV],0)</f>
        <v>225</v>
      </c>
      <c r="J934" s="11">
        <f>_xlfn.RANK.EQ(VLOOKUP($A934,Rooke_Full_Seaosn[[Name]:[WHIP]], 9, FALSE),Rooke_Full_Seaosn[IP],0)</f>
        <v>1487</v>
      </c>
      <c r="K934" s="5">
        <f>_xlfn.RANK.EQ(VLOOKUP($A934,Rooke_Full_Seaosn[[Name]:[WHIP]], 10, FALSE),Rooke_Full_Seaosn[SO],0)</f>
        <v>1140</v>
      </c>
      <c r="L934" s="5">
        <f>_xlfn.RANK.EQ(VLOOKUP($A934,Rooke_Full_Seaosn[[Name]:[WHIP]], 11, FALSE),Rooke_Full_Seaosn[K/9],0)</f>
        <v>339</v>
      </c>
      <c r="M934" s="5">
        <f>_xlfn.RANK.EQ(VLOOKUP($A934,Rooke_Full_Seaosn[[Name]:[WHIP]], 12, FALSE),Rooke_Full_Seaosn[BB/9],1)</f>
        <v>654</v>
      </c>
      <c r="N934" s="11">
        <f>_xlfn.RANK.EQ(VLOOKUP($A934,Rooke_Full_Seaosn[[Name]:[WHIP]], 13, FALSE),Rooke_Full_Seaosn[HR/9],1)</f>
        <v>1007</v>
      </c>
      <c r="O934" s="5">
        <f>_xlfn.RANK.EQ(VLOOKUP($A934,Rooke_Full_Seaosn[[Name]:[WHIP]], 14, FALSE),Rooke_Full_Seaosn[AVG],1)</f>
        <v>1161</v>
      </c>
      <c r="P934" s="11">
        <f>_xlfn.RANK.EQ(VLOOKUP($A934,Rooke_Full_Seaosn[[Name]:[WHIP]], 15, FALSE),Rooke_Full_Seaosn[BABIP],1)</f>
        <v>1452</v>
      </c>
      <c r="Q934" s="5">
        <f>_xlfn.RANK.EQ(VLOOKUP($A934,Rooke_Full_Seaosn[[Name]:[WHIP]], 16, FALSE),Rooke_Full_Seaosn[ERA],1)</f>
        <v>1140</v>
      </c>
      <c r="R934" s="11">
        <f>_xlfn.RANK.EQ(VLOOKUP($A934,Rooke_Full_Seaosn[[Name]:[WHIP]], 17, FALSE),Rooke_Full_Seaosn[FIP],1)</f>
        <v>922</v>
      </c>
      <c r="S934" s="5">
        <f>_xlfn.RANK.EQ(VLOOKUP($A934,Rooke_Full_Seaosn[[Name]:[WHIP]], 18,FALSE),Rooke_Full_Seaosn[WAR],0)</f>
        <v>1129</v>
      </c>
      <c r="T934" s="5">
        <f>_xlfn.RANK.EQ(VLOOKUP($A934,Rooke_Full_Seaosn[[Name]:[WHIP]], 19, FALSE),Rooke_Full_Seaosn[WAR/162],0)</f>
        <v>795</v>
      </c>
      <c r="U934" s="5">
        <f>_xlfn.RANK.EQ(VLOOKUP($A934,Rooke_Full_Seaosn[[Name]:[WHIP]], 20, FALSE),Rooke_Full_Seaosn[WHIP],1)</f>
        <v>943</v>
      </c>
      <c r="V9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745.96722945989632</v>
      </c>
    </row>
    <row r="935" spans="1:22" x14ac:dyDescent="0.45">
      <c r="A935" s="11" t="s">
        <v>1814</v>
      </c>
      <c r="B935" s="11">
        <v>2008</v>
      </c>
      <c r="C935" s="11" t="str">
        <f>VLOOKUP(Table10[[#This Row],[Name]], Rooke_Full_Seaosn[[Name]:[Team]], 2, FALSE)</f>
        <v>- - -</v>
      </c>
      <c r="D935" s="11">
        <v>12</v>
      </c>
      <c r="E935" s="11">
        <v>12</v>
      </c>
      <c r="F935" s="12">
        <v>1</v>
      </c>
      <c r="G935" s="5">
        <f>_xlfn.RANK.EQ(VLOOKUP($A935,Rooke_Full_Seaosn[[Name]:[WHIP]], 6, FALSE),Rooke_Full_Seaosn[W],0)</f>
        <v>889</v>
      </c>
      <c r="H935" s="5">
        <f>_xlfn.RANK.EQ(VLOOKUP($A935,Rooke_Full_Seaosn[[Name]:[WHIP]], 7, FALSE),Rooke_Full_Seaosn[L],1)</f>
        <v>885</v>
      </c>
      <c r="I935" s="11">
        <f>_xlfn.RANK.EQ(VLOOKUP($A935,Rooke_Full_Seaosn[[Name]:[WHIP]], 8, FALSE),Rooke_Full_Seaosn[SV],0)</f>
        <v>225</v>
      </c>
      <c r="J935" s="11">
        <f>_xlfn.RANK.EQ(VLOOKUP($A935,Rooke_Full_Seaosn[[Name]:[WHIP]], 9, FALSE),Rooke_Full_Seaosn[IP],0)</f>
        <v>759</v>
      </c>
      <c r="K935" s="5">
        <f>_xlfn.RANK.EQ(VLOOKUP($A935,Rooke_Full_Seaosn[[Name]:[WHIP]], 10, FALSE),Rooke_Full_Seaosn[SO],0)</f>
        <v>313</v>
      </c>
      <c r="L935" s="5">
        <f>_xlfn.RANK.EQ(VLOOKUP($A935,Rooke_Full_Seaosn[[Name]:[WHIP]], 11, FALSE),Rooke_Full_Seaosn[K/9],0)</f>
        <v>182</v>
      </c>
      <c r="M935" s="5">
        <f>_xlfn.RANK.EQ(VLOOKUP($A935,Rooke_Full_Seaosn[[Name]:[WHIP]], 12, FALSE),Rooke_Full_Seaosn[BB/9],1)</f>
        <v>1428</v>
      </c>
      <c r="N935" s="11">
        <f>_xlfn.RANK.EQ(VLOOKUP($A935,Rooke_Full_Seaosn[[Name]:[WHIP]], 13, FALSE),Rooke_Full_Seaosn[HR/9],1)</f>
        <v>1007</v>
      </c>
      <c r="O935" s="5">
        <f>_xlfn.RANK.EQ(VLOOKUP($A935,Rooke_Full_Seaosn[[Name]:[WHIP]], 14, FALSE),Rooke_Full_Seaosn[AVG],1)</f>
        <v>790</v>
      </c>
      <c r="P935" s="11">
        <f>_xlfn.RANK.EQ(VLOOKUP($A935,Rooke_Full_Seaosn[[Name]:[WHIP]], 15, FALSE),Rooke_Full_Seaosn[BABIP],1)</f>
        <v>1322</v>
      </c>
      <c r="Q935" s="5">
        <f>_xlfn.RANK.EQ(VLOOKUP($A935,Rooke_Full_Seaosn[[Name]:[WHIP]], 16, FALSE),Rooke_Full_Seaosn[ERA],1)</f>
        <v>1340</v>
      </c>
      <c r="R935" s="11">
        <f>_xlfn.RANK.EQ(VLOOKUP($A935,Rooke_Full_Seaosn[[Name]:[WHIP]], 17, FALSE),Rooke_Full_Seaosn[FIP],1)</f>
        <v>969</v>
      </c>
      <c r="S935" s="5">
        <f>_xlfn.RANK.EQ(VLOOKUP($A935,Rooke_Full_Seaosn[[Name]:[WHIP]], 18,FALSE),Rooke_Full_Seaosn[WAR],0)</f>
        <v>749</v>
      </c>
      <c r="T935" s="5">
        <f>_xlfn.RANK.EQ(VLOOKUP($A935,Rooke_Full_Seaosn[[Name]:[WHIP]], 19, FALSE),Rooke_Full_Seaosn[WAR/162],0)</f>
        <v>826</v>
      </c>
      <c r="U935" s="5">
        <f>_xlfn.RANK.EQ(VLOOKUP($A935,Rooke_Full_Seaosn[[Name]:[WHIP]], 20, FALSE),Rooke_Full_Seaosn[WHIP],1)</f>
        <v>1280</v>
      </c>
      <c r="V9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746.37875462832847</v>
      </c>
    </row>
    <row r="936" spans="1:22" x14ac:dyDescent="0.45">
      <c r="A936" s="11" t="s">
        <v>1519</v>
      </c>
      <c r="B936" s="11">
        <v>1931</v>
      </c>
      <c r="C936" s="11" t="str">
        <f>VLOOKUP(Table10[[#This Row],[Name]], Rooke_Full_Seaosn[[Name]:[Team]], 2, FALSE)</f>
        <v>WAS</v>
      </c>
      <c r="D936" s="11">
        <v>19</v>
      </c>
      <c r="E936" s="11">
        <v>19</v>
      </c>
      <c r="F936" s="12">
        <v>1</v>
      </c>
      <c r="G936" s="5">
        <f>_xlfn.RANK.EQ(VLOOKUP($A936,Rooke_Full_Seaosn[[Name]:[WHIP]], 6, FALSE),Rooke_Full_Seaosn[W],0)</f>
        <v>123</v>
      </c>
      <c r="H936" s="5">
        <f>_xlfn.RANK.EQ(VLOOKUP($A936,Rooke_Full_Seaosn[[Name]:[WHIP]], 7, FALSE),Rooke_Full_Seaosn[L],1)</f>
        <v>1209</v>
      </c>
      <c r="I936" s="11">
        <f>_xlfn.RANK.EQ(VLOOKUP($A936,Rooke_Full_Seaosn[[Name]:[WHIP]], 8, FALSE),Rooke_Full_Seaosn[SV],0)</f>
        <v>21</v>
      </c>
      <c r="J936" s="11">
        <f>_xlfn.RANK.EQ(VLOOKUP($A936,Rooke_Full_Seaosn[[Name]:[WHIP]], 9, FALSE),Rooke_Full_Seaosn[IP],0)</f>
        <v>201</v>
      </c>
      <c r="K936" s="5">
        <f>_xlfn.RANK.EQ(VLOOKUP($A936,Rooke_Full_Seaosn[[Name]:[WHIP]], 10, FALSE),Rooke_Full_Seaosn[SO],0)</f>
        <v>364</v>
      </c>
      <c r="L936" s="5">
        <f>_xlfn.RANK.EQ(VLOOKUP($A936,Rooke_Full_Seaosn[[Name]:[WHIP]], 11, FALSE),Rooke_Full_Seaosn[K/9],0)</f>
        <v>1133</v>
      </c>
      <c r="M936" s="5">
        <f>_xlfn.RANK.EQ(VLOOKUP($A936,Rooke_Full_Seaosn[[Name]:[WHIP]], 12, FALSE),Rooke_Full_Seaosn[BB/9],1)</f>
        <v>1089</v>
      </c>
      <c r="N936" s="11">
        <f>_xlfn.RANK.EQ(VLOOKUP($A936,Rooke_Full_Seaosn[[Name]:[WHIP]], 13, FALSE),Rooke_Full_Seaosn[HR/9],1)</f>
        <v>451</v>
      </c>
      <c r="O936" s="5">
        <f>_xlfn.RANK.EQ(VLOOKUP($A936,Rooke_Full_Seaosn[[Name]:[WHIP]], 14, FALSE),Rooke_Full_Seaosn[AVG],1)</f>
        <v>1145</v>
      </c>
      <c r="P936" s="11">
        <f>_xlfn.RANK.EQ(VLOOKUP($A936,Rooke_Full_Seaosn[[Name]:[WHIP]], 15, FALSE),Rooke_Full_Seaosn[BABIP],1)</f>
        <v>1125</v>
      </c>
      <c r="Q936" s="5">
        <f>_xlfn.RANK.EQ(VLOOKUP($A936,Rooke_Full_Seaosn[[Name]:[WHIP]], 16, FALSE),Rooke_Full_Seaosn[ERA],1)</f>
        <v>979</v>
      </c>
      <c r="R936" s="11">
        <f>_xlfn.RANK.EQ(VLOOKUP($A936,Rooke_Full_Seaosn[[Name]:[WHIP]], 17, FALSE),Rooke_Full_Seaosn[FIP],1)</f>
        <v>842</v>
      </c>
      <c r="S936" s="5">
        <f>_xlfn.RANK.EQ(VLOOKUP($A936,Rooke_Full_Seaosn[[Name]:[WHIP]], 18,FALSE),Rooke_Full_Seaosn[WAR],0)</f>
        <v>520</v>
      </c>
      <c r="T936" s="5">
        <f>_xlfn.RANK.EQ(VLOOKUP($A936,Rooke_Full_Seaosn[[Name]:[WHIP]], 19, FALSE),Rooke_Full_Seaosn[WAR/162],0)</f>
        <v>1158</v>
      </c>
      <c r="U936" s="5">
        <f>_xlfn.RANK.EQ(VLOOKUP($A936,Rooke_Full_Seaosn[[Name]:[WHIP]], 20, FALSE),Rooke_Full_Seaosn[WHIP],1)</f>
        <v>1198</v>
      </c>
      <c r="V9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746.86954135620658</v>
      </c>
    </row>
    <row r="937" spans="1:22" x14ac:dyDescent="0.45">
      <c r="A937" s="11" t="s">
        <v>1615</v>
      </c>
      <c r="B937" s="11">
        <v>1995</v>
      </c>
      <c r="C937" s="11" t="str">
        <f>VLOOKUP(Table10[[#This Row],[Name]], Rooke_Full_Seaosn[[Name]:[Team]], 2, FALSE)</f>
        <v>MIL</v>
      </c>
      <c r="D937" s="11">
        <v>45</v>
      </c>
      <c r="E937" s="11">
        <v>26</v>
      </c>
      <c r="F937" s="12">
        <v>0.57777777777777772</v>
      </c>
      <c r="G937" s="5">
        <f>_xlfn.RANK.EQ(VLOOKUP($A937,Rooke_Full_Seaosn[[Name]:[WHIP]], 6, FALSE),Rooke_Full_Seaosn[W],0)</f>
        <v>401</v>
      </c>
      <c r="H937" s="5">
        <f>_xlfn.RANK.EQ(VLOOKUP($A937,Rooke_Full_Seaosn[[Name]:[WHIP]], 7, FALSE),Rooke_Full_Seaosn[L],1)</f>
        <v>1442</v>
      </c>
      <c r="I937" s="11">
        <f>_xlfn.RANK.EQ(VLOOKUP($A937,Rooke_Full_Seaosn[[Name]:[WHIP]], 8, FALSE),Rooke_Full_Seaosn[SV],0)</f>
        <v>225</v>
      </c>
      <c r="J937" s="11">
        <f>_xlfn.RANK.EQ(VLOOKUP($A937,Rooke_Full_Seaosn[[Name]:[WHIP]], 9, FALSE),Rooke_Full_Seaosn[IP],0)</f>
        <v>248</v>
      </c>
      <c r="K937" s="5">
        <f>_xlfn.RANK.EQ(VLOOKUP($A937,Rooke_Full_Seaosn[[Name]:[WHIP]], 10, FALSE),Rooke_Full_Seaosn[SO],0)</f>
        <v>486</v>
      </c>
      <c r="L937" s="5">
        <f>_xlfn.RANK.EQ(VLOOKUP($A937,Rooke_Full_Seaosn[[Name]:[WHIP]], 11, FALSE),Rooke_Full_Seaosn[K/9],0)</f>
        <v>1253</v>
      </c>
      <c r="M937" s="5">
        <f>_xlfn.RANK.EQ(VLOOKUP($A937,Rooke_Full_Seaosn[[Name]:[WHIP]], 12, FALSE),Rooke_Full_Seaosn[BB/9],1)</f>
        <v>1003</v>
      </c>
      <c r="N937" s="11">
        <f>_xlfn.RANK.EQ(VLOOKUP($A937,Rooke_Full_Seaosn[[Name]:[WHIP]], 13, FALSE),Rooke_Full_Seaosn[HR/9],1)</f>
        <v>735</v>
      </c>
      <c r="O937" s="5">
        <f>_xlfn.RANK.EQ(VLOOKUP($A937,Rooke_Full_Seaosn[[Name]:[WHIP]], 14, FALSE),Rooke_Full_Seaosn[AVG],1)</f>
        <v>1196</v>
      </c>
      <c r="P937" s="11">
        <f>_xlfn.RANK.EQ(VLOOKUP($A937,Rooke_Full_Seaosn[[Name]:[WHIP]], 15, FALSE),Rooke_Full_Seaosn[BABIP],1)</f>
        <v>1007</v>
      </c>
      <c r="Q937" s="5">
        <f>_xlfn.RANK.EQ(VLOOKUP($A937,Rooke_Full_Seaosn[[Name]:[WHIP]], 16, FALSE),Rooke_Full_Seaosn[ERA],1)</f>
        <v>1104</v>
      </c>
      <c r="R937" s="11">
        <f>_xlfn.RANK.EQ(VLOOKUP($A937,Rooke_Full_Seaosn[[Name]:[WHIP]], 17, FALSE),Rooke_Full_Seaosn[FIP],1)</f>
        <v>1130</v>
      </c>
      <c r="S937" s="5">
        <f>_xlfn.RANK.EQ(VLOOKUP($A937,Rooke_Full_Seaosn[[Name]:[WHIP]], 18,FALSE),Rooke_Full_Seaosn[WAR],0)</f>
        <v>264</v>
      </c>
      <c r="T937" s="5">
        <f>_xlfn.RANK.EQ(VLOOKUP($A937,Rooke_Full_Seaosn[[Name]:[WHIP]], 19, FALSE),Rooke_Full_Seaosn[WAR/162],0)</f>
        <v>405</v>
      </c>
      <c r="U937" s="5">
        <f>_xlfn.RANK.EQ(VLOOKUP($A937,Rooke_Full_Seaosn[[Name]:[WHIP]], 20, FALSE),Rooke_Full_Seaosn[WHIP],1)</f>
        <v>1095</v>
      </c>
      <c r="V9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747.68233996092454</v>
      </c>
    </row>
    <row r="938" spans="1:22" x14ac:dyDescent="0.45">
      <c r="A938" s="11" t="s">
        <v>576</v>
      </c>
      <c r="B938" s="11">
        <v>2022</v>
      </c>
      <c r="C938" s="11" t="str">
        <f>VLOOKUP(Table10[[#This Row],[Name]], Rooke_Full_Seaosn[[Name]:[Team]], 2, FALSE)</f>
        <v>TEX</v>
      </c>
      <c r="D938" s="11">
        <v>12</v>
      </c>
      <c r="E938" s="11">
        <v>12</v>
      </c>
      <c r="F938" s="12">
        <v>1</v>
      </c>
      <c r="G938" s="5">
        <f>_xlfn.RANK.EQ(VLOOKUP($A938,Rooke_Full_Seaosn[[Name]:[WHIP]], 6, FALSE),Rooke_Full_Seaosn[W],0)</f>
        <v>610</v>
      </c>
      <c r="H938" s="5">
        <f>_xlfn.RANK.EQ(VLOOKUP($A938,Rooke_Full_Seaosn[[Name]:[WHIP]], 7, FALSE),Rooke_Full_Seaosn[L],1)</f>
        <v>1341</v>
      </c>
      <c r="I938" s="11">
        <f>_xlfn.RANK.EQ(VLOOKUP($A938,Rooke_Full_Seaosn[[Name]:[WHIP]], 8, FALSE),Rooke_Full_Seaosn[SV],0)</f>
        <v>225</v>
      </c>
      <c r="J938" s="11">
        <f>_xlfn.RANK.EQ(VLOOKUP($A938,Rooke_Full_Seaosn[[Name]:[WHIP]], 9, FALSE),Rooke_Full_Seaosn[IP],0)</f>
        <v>549</v>
      </c>
      <c r="K938" s="5">
        <f>_xlfn.RANK.EQ(VLOOKUP($A938,Rooke_Full_Seaosn[[Name]:[WHIP]], 10, FALSE),Rooke_Full_Seaosn[SO],0)</f>
        <v>279</v>
      </c>
      <c r="L938" s="5">
        <f>_xlfn.RANK.EQ(VLOOKUP($A938,Rooke_Full_Seaosn[[Name]:[WHIP]], 11, FALSE),Rooke_Full_Seaosn[K/9],0)</f>
        <v>374</v>
      </c>
      <c r="M938" s="5">
        <f>_xlfn.RANK.EQ(VLOOKUP($A938,Rooke_Full_Seaosn[[Name]:[WHIP]], 12, FALSE),Rooke_Full_Seaosn[BB/9],1)</f>
        <v>1251</v>
      </c>
      <c r="N938" s="11">
        <f>_xlfn.RANK.EQ(VLOOKUP($A938,Rooke_Full_Seaosn[[Name]:[WHIP]], 13, FALSE),Rooke_Full_Seaosn[HR/9],1)</f>
        <v>1419</v>
      </c>
      <c r="O938" s="5">
        <f>_xlfn.RANK.EQ(VLOOKUP($A938,Rooke_Full_Seaosn[[Name]:[WHIP]], 14, FALSE),Rooke_Full_Seaosn[AVG],1)</f>
        <v>323</v>
      </c>
      <c r="P938" s="11">
        <f>_xlfn.RANK.EQ(VLOOKUP($A938,Rooke_Full_Seaosn[[Name]:[WHIP]], 15, FALSE),Rooke_Full_Seaosn[BABIP],1)</f>
        <v>273</v>
      </c>
      <c r="Q938" s="5">
        <f>_xlfn.RANK.EQ(VLOOKUP($A938,Rooke_Full_Seaosn[[Name]:[WHIP]], 16, FALSE),Rooke_Full_Seaosn[ERA],1)</f>
        <v>1113</v>
      </c>
      <c r="R938" s="11">
        <f>_xlfn.RANK.EQ(VLOOKUP($A938,Rooke_Full_Seaosn[[Name]:[WHIP]], 17, FALSE),Rooke_Full_Seaosn[FIP],1)</f>
        <v>1459</v>
      </c>
      <c r="S938" s="5">
        <f>_xlfn.RANK.EQ(VLOOKUP($A938,Rooke_Full_Seaosn[[Name]:[WHIP]], 18,FALSE),Rooke_Full_Seaosn[WAR],0)</f>
        <v>1478</v>
      </c>
      <c r="T938" s="5">
        <f>_xlfn.RANK.EQ(VLOOKUP($A938,Rooke_Full_Seaosn[[Name]:[WHIP]], 19, FALSE),Rooke_Full_Seaosn[WAR/162],0)</f>
        <v>1501</v>
      </c>
      <c r="U938" s="5">
        <f>_xlfn.RANK.EQ(VLOOKUP($A938,Rooke_Full_Seaosn[[Name]:[WHIP]], 20, FALSE),Rooke_Full_Seaosn[WHIP],1)</f>
        <v>642</v>
      </c>
      <c r="V9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747.78707932795442</v>
      </c>
    </row>
    <row r="939" spans="1:22" x14ac:dyDescent="0.45">
      <c r="A939" s="11" t="s">
        <v>679</v>
      </c>
      <c r="B939" s="11">
        <v>2023</v>
      </c>
      <c r="C939" s="11" t="str">
        <f>VLOOKUP(Table10[[#This Row],[Name]], Rooke_Full_Seaosn[[Name]:[Team]], 2, FALSE)</f>
        <v>ARI</v>
      </c>
      <c r="D939" s="11">
        <v>15</v>
      </c>
      <c r="E939" s="11">
        <v>12</v>
      </c>
      <c r="F939" s="12">
        <v>0.8</v>
      </c>
      <c r="G939" s="5">
        <f>_xlfn.RANK.EQ(VLOOKUP($A939,Rooke_Full_Seaosn[[Name]:[WHIP]], 6, FALSE),Rooke_Full_Seaosn[W],0)</f>
        <v>1282</v>
      </c>
      <c r="H939" s="5">
        <f>_xlfn.RANK.EQ(VLOOKUP($A939,Rooke_Full_Seaosn[[Name]:[WHIP]], 7, FALSE),Rooke_Full_Seaosn[L],1)</f>
        <v>1209</v>
      </c>
      <c r="I939" s="11">
        <f>_xlfn.RANK.EQ(VLOOKUP($A939,Rooke_Full_Seaosn[[Name]:[WHIP]], 8, FALSE),Rooke_Full_Seaosn[SV],0)</f>
        <v>225</v>
      </c>
      <c r="J939" s="11">
        <f>_xlfn.RANK.EQ(VLOOKUP($A939,Rooke_Full_Seaosn[[Name]:[WHIP]], 9, FALSE),Rooke_Full_Seaosn[IP],0)</f>
        <v>971</v>
      </c>
      <c r="K939" s="5">
        <f>_xlfn.RANK.EQ(VLOOKUP($A939,Rooke_Full_Seaosn[[Name]:[WHIP]], 10, FALSE),Rooke_Full_Seaosn[SO],0)</f>
        <v>415</v>
      </c>
      <c r="L939" s="5">
        <f>_xlfn.RANK.EQ(VLOOKUP($A939,Rooke_Full_Seaosn[[Name]:[WHIP]], 11, FALSE),Rooke_Full_Seaosn[K/9],0)</f>
        <v>108</v>
      </c>
      <c r="M939" s="5">
        <f>_xlfn.RANK.EQ(VLOOKUP($A939,Rooke_Full_Seaosn[[Name]:[WHIP]], 12, FALSE),Rooke_Full_Seaosn[BB/9],1)</f>
        <v>302</v>
      </c>
      <c r="N939" s="11">
        <f>_xlfn.RANK.EQ(VLOOKUP($A939,Rooke_Full_Seaosn[[Name]:[WHIP]], 13, FALSE),Rooke_Full_Seaosn[HR/9],1)</f>
        <v>1619</v>
      </c>
      <c r="O939" s="5">
        <f>_xlfn.RANK.EQ(VLOOKUP($A939,Rooke_Full_Seaosn[[Name]:[WHIP]], 14, FALSE),Rooke_Full_Seaosn[AVG],1)</f>
        <v>1265</v>
      </c>
      <c r="P939" s="11">
        <f>_xlfn.RANK.EQ(VLOOKUP($A939,Rooke_Full_Seaosn[[Name]:[WHIP]], 15, FALSE),Rooke_Full_Seaosn[BABIP],1)</f>
        <v>1473</v>
      </c>
      <c r="Q939" s="5">
        <f>_xlfn.RANK.EQ(VLOOKUP($A939,Rooke_Full_Seaosn[[Name]:[WHIP]], 16, FALSE),Rooke_Full_Seaosn[ERA],1)</f>
        <v>1501</v>
      </c>
      <c r="R939" s="11">
        <f>_xlfn.RANK.EQ(VLOOKUP($A939,Rooke_Full_Seaosn[[Name]:[WHIP]], 17, FALSE),Rooke_Full_Seaosn[FIP],1)</f>
        <v>1325</v>
      </c>
      <c r="S939" s="5">
        <f>_xlfn.RANK.EQ(VLOOKUP($A939,Rooke_Full_Seaosn[[Name]:[WHIP]], 18,FALSE),Rooke_Full_Seaosn[WAR],0)</f>
        <v>1210</v>
      </c>
      <c r="T939" s="5">
        <f>_xlfn.RANK.EQ(VLOOKUP($A939,Rooke_Full_Seaosn[[Name]:[WHIP]], 19, FALSE),Rooke_Full_Seaosn[WAR/162],0)</f>
        <v>1251</v>
      </c>
      <c r="U939" s="5">
        <f>_xlfn.RANK.EQ(VLOOKUP($A939,Rooke_Full_Seaosn[[Name]:[WHIP]], 20, FALSE),Rooke_Full_Seaosn[WHIP],1)</f>
        <v>908</v>
      </c>
      <c r="V9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747.89268716700724</v>
      </c>
    </row>
    <row r="940" spans="1:22" x14ac:dyDescent="0.45">
      <c r="A940" s="11" t="s">
        <v>1836</v>
      </c>
      <c r="B940" s="11">
        <v>1961</v>
      </c>
      <c r="C940" s="11" t="str">
        <f>VLOOKUP(Table10[[#This Row],[Name]], Rooke_Full_Seaosn[[Name]:[Team]], 2, FALSE)</f>
        <v>MIL</v>
      </c>
      <c r="D940" s="11">
        <v>20</v>
      </c>
      <c r="E940" s="11">
        <v>20</v>
      </c>
      <c r="F940" s="12">
        <v>1</v>
      </c>
      <c r="G940" s="5">
        <f>_xlfn.RANK.EQ(VLOOKUP($A940,Rooke_Full_Seaosn[[Name]:[WHIP]], 6, FALSE),Rooke_Full_Seaosn[W],0)</f>
        <v>610</v>
      </c>
      <c r="H940" s="5">
        <f>_xlfn.RANK.EQ(VLOOKUP($A940,Rooke_Full_Seaosn[[Name]:[WHIP]], 7, FALSE),Rooke_Full_Seaosn[L],1)</f>
        <v>45</v>
      </c>
      <c r="I940" s="11">
        <f>_xlfn.RANK.EQ(VLOOKUP($A940,Rooke_Full_Seaosn[[Name]:[WHIP]], 8, FALSE),Rooke_Full_Seaosn[SV],0)</f>
        <v>225</v>
      </c>
      <c r="J940" s="11">
        <f>_xlfn.RANK.EQ(VLOOKUP($A940,Rooke_Full_Seaosn[[Name]:[WHIP]], 9, FALSE),Rooke_Full_Seaosn[IP],0)</f>
        <v>1058</v>
      </c>
      <c r="K940" s="5">
        <f>_xlfn.RANK.EQ(VLOOKUP($A940,Rooke_Full_Seaosn[[Name]:[WHIP]], 10, FALSE),Rooke_Full_Seaosn[SO],0)</f>
        <v>1011</v>
      </c>
      <c r="L940" s="5">
        <f>_xlfn.RANK.EQ(VLOOKUP($A940,Rooke_Full_Seaosn[[Name]:[WHIP]], 11, FALSE),Rooke_Full_Seaosn[K/9],0)</f>
        <v>825</v>
      </c>
      <c r="M940" s="5">
        <f>_xlfn.RANK.EQ(VLOOKUP($A940,Rooke_Full_Seaosn[[Name]:[WHIP]], 12, FALSE),Rooke_Full_Seaosn[BB/9],1)</f>
        <v>969</v>
      </c>
      <c r="N940" s="11">
        <f>_xlfn.RANK.EQ(VLOOKUP($A940,Rooke_Full_Seaosn[[Name]:[WHIP]], 13, FALSE),Rooke_Full_Seaosn[HR/9],1)</f>
        <v>1571</v>
      </c>
      <c r="O940" s="5">
        <f>_xlfn.RANK.EQ(VLOOKUP($A940,Rooke_Full_Seaosn[[Name]:[WHIP]], 14, FALSE),Rooke_Full_Seaosn[AVG],1)</f>
        <v>784</v>
      </c>
      <c r="P940" s="11">
        <f>_xlfn.RANK.EQ(VLOOKUP($A940,Rooke_Full_Seaosn[[Name]:[WHIP]], 15, FALSE),Rooke_Full_Seaosn[BABIP],1)</f>
        <v>352</v>
      </c>
      <c r="Q940" s="5">
        <f>_xlfn.RANK.EQ(VLOOKUP($A940,Rooke_Full_Seaosn[[Name]:[WHIP]], 16, FALSE),Rooke_Full_Seaosn[ERA],1)</f>
        <v>1362</v>
      </c>
      <c r="R940" s="11">
        <f>_xlfn.RANK.EQ(VLOOKUP($A940,Rooke_Full_Seaosn[[Name]:[WHIP]], 17, FALSE),Rooke_Full_Seaosn[FIP],1)</f>
        <v>1388</v>
      </c>
      <c r="S940" s="5">
        <f>_xlfn.RANK.EQ(VLOOKUP($A940,Rooke_Full_Seaosn[[Name]:[WHIP]], 18,FALSE),Rooke_Full_Seaosn[WAR],0)</f>
        <v>1664</v>
      </c>
      <c r="T940" s="5">
        <f>_xlfn.RANK.EQ(VLOOKUP($A940,Rooke_Full_Seaosn[[Name]:[WHIP]], 19, FALSE),Rooke_Full_Seaosn[WAR/162],0)</f>
        <v>1631</v>
      </c>
      <c r="U940" s="5">
        <f>_xlfn.RANK.EQ(VLOOKUP($A940,Rooke_Full_Seaosn[[Name]:[WHIP]], 20, FALSE),Rooke_Full_Seaosn[WHIP],1)</f>
        <v>856</v>
      </c>
      <c r="V9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748.28070163108214</v>
      </c>
    </row>
    <row r="941" spans="1:22" x14ac:dyDescent="0.45">
      <c r="A941" s="11" t="s">
        <v>1713</v>
      </c>
      <c r="B941" s="11">
        <v>2022</v>
      </c>
      <c r="C941" s="11" t="str">
        <f>VLOOKUP(Table10[[#This Row],[Name]], Rooke_Full_Seaosn[[Name]:[Team]], 2, FALSE)</f>
        <v>CIN</v>
      </c>
      <c r="D941" s="11">
        <v>38</v>
      </c>
      <c r="E941" s="11">
        <v>31</v>
      </c>
      <c r="F941" s="12">
        <v>0.81578947368421051</v>
      </c>
      <c r="G941" s="5">
        <f>_xlfn.RANK.EQ(VLOOKUP($A941,Rooke_Full_Seaosn[[Name]:[WHIP]], 6, FALSE),Rooke_Full_Seaosn[W],0)</f>
        <v>889</v>
      </c>
      <c r="H941" s="5">
        <f>_xlfn.RANK.EQ(VLOOKUP($A941,Rooke_Full_Seaosn[[Name]:[WHIP]], 7, FALSE),Rooke_Full_Seaosn[L],1)</f>
        <v>695</v>
      </c>
      <c r="I941" s="11">
        <f>_xlfn.RANK.EQ(VLOOKUP($A941,Rooke_Full_Seaosn[[Name]:[WHIP]], 8, FALSE),Rooke_Full_Seaosn[SV],0)</f>
        <v>225</v>
      </c>
      <c r="J941" s="11">
        <f>_xlfn.RANK.EQ(VLOOKUP($A941,Rooke_Full_Seaosn[[Name]:[WHIP]], 9, FALSE),Rooke_Full_Seaosn[IP],0)</f>
        <v>813</v>
      </c>
      <c r="K941" s="5">
        <f>_xlfn.RANK.EQ(VLOOKUP($A941,Rooke_Full_Seaosn[[Name]:[WHIP]], 10, FALSE),Rooke_Full_Seaosn[SO],0)</f>
        <v>637</v>
      </c>
      <c r="L941" s="5">
        <f>_xlfn.RANK.EQ(VLOOKUP($A941,Rooke_Full_Seaosn[[Name]:[WHIP]], 11, FALSE),Rooke_Full_Seaosn[K/9],0)</f>
        <v>617</v>
      </c>
      <c r="M941" s="5">
        <f>_xlfn.RANK.EQ(VLOOKUP($A941,Rooke_Full_Seaosn[[Name]:[WHIP]], 12, FALSE),Rooke_Full_Seaosn[BB/9],1)</f>
        <v>347</v>
      </c>
      <c r="N941" s="11">
        <f>_xlfn.RANK.EQ(VLOOKUP($A941,Rooke_Full_Seaosn[[Name]:[WHIP]], 13, FALSE),Rooke_Full_Seaosn[HR/9],1)</f>
        <v>958</v>
      </c>
      <c r="O941" s="5">
        <f>_xlfn.RANK.EQ(VLOOKUP($A941,Rooke_Full_Seaosn[[Name]:[WHIP]], 14, FALSE),Rooke_Full_Seaosn[AVG],1)</f>
        <v>1308</v>
      </c>
      <c r="P941" s="11">
        <f>_xlfn.RANK.EQ(VLOOKUP($A941,Rooke_Full_Seaosn[[Name]:[WHIP]], 15, FALSE),Rooke_Full_Seaosn[BABIP],1)</f>
        <v>1407</v>
      </c>
      <c r="Q941" s="5">
        <f>_xlfn.RANK.EQ(VLOOKUP($A941,Rooke_Full_Seaosn[[Name]:[WHIP]], 16, FALSE),Rooke_Full_Seaosn[ERA],1)</f>
        <v>1225</v>
      </c>
      <c r="R941" s="11">
        <f>_xlfn.RANK.EQ(VLOOKUP($A941,Rooke_Full_Seaosn[[Name]:[WHIP]], 17, FALSE),Rooke_Full_Seaosn[FIP],1)</f>
        <v>818</v>
      </c>
      <c r="S941" s="5">
        <f>_xlfn.RANK.EQ(VLOOKUP($A941,Rooke_Full_Seaosn[[Name]:[WHIP]], 18,FALSE),Rooke_Full_Seaosn[WAR],0)</f>
        <v>672</v>
      </c>
      <c r="T941" s="5">
        <f>_xlfn.RANK.EQ(VLOOKUP($A941,Rooke_Full_Seaosn[[Name]:[WHIP]], 19, FALSE),Rooke_Full_Seaosn[WAR/162],0)</f>
        <v>644</v>
      </c>
      <c r="U941" s="5">
        <f>_xlfn.RANK.EQ(VLOOKUP($A941,Rooke_Full_Seaosn[[Name]:[WHIP]], 20, FALSE),Rooke_Full_Seaosn[WHIP],1)</f>
        <v>942</v>
      </c>
      <c r="V9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748.28846622968115</v>
      </c>
    </row>
    <row r="942" spans="1:22" x14ac:dyDescent="0.45">
      <c r="A942" s="11" t="s">
        <v>581</v>
      </c>
      <c r="B942" s="11">
        <v>2017</v>
      </c>
      <c r="C942" s="11" t="str">
        <f>VLOOKUP(Table10[[#This Row],[Name]], Rooke_Full_Seaosn[[Name]:[Team]], 2, FALSE)</f>
        <v>CIN</v>
      </c>
      <c r="D942" s="11">
        <v>8</v>
      </c>
      <c r="E942" s="11">
        <v>8</v>
      </c>
      <c r="F942" s="12">
        <v>1</v>
      </c>
      <c r="G942" s="5">
        <f>_xlfn.RANK.EQ(VLOOKUP($A942,Rooke_Full_Seaosn[[Name]:[WHIP]], 6, FALSE),Rooke_Full_Seaosn[W],0)</f>
        <v>889</v>
      </c>
      <c r="H942" s="5">
        <f>_xlfn.RANK.EQ(VLOOKUP($A942,Rooke_Full_Seaosn[[Name]:[WHIP]], 7, FALSE),Rooke_Full_Seaosn[L],1)</f>
        <v>1060</v>
      </c>
      <c r="I942" s="11">
        <f>_xlfn.RANK.EQ(VLOOKUP($A942,Rooke_Full_Seaosn[[Name]:[WHIP]], 8, FALSE),Rooke_Full_Seaosn[SV],0)</f>
        <v>225</v>
      </c>
      <c r="J942" s="11">
        <f>_xlfn.RANK.EQ(VLOOKUP($A942,Rooke_Full_Seaosn[[Name]:[WHIP]], 9, FALSE),Rooke_Full_Seaosn[IP],0)</f>
        <v>1018</v>
      </c>
      <c r="K942" s="5">
        <f>_xlfn.RANK.EQ(VLOOKUP($A942,Rooke_Full_Seaosn[[Name]:[WHIP]], 10, FALSE),Rooke_Full_Seaosn[SO],0)</f>
        <v>605</v>
      </c>
      <c r="L942" s="5">
        <f>_xlfn.RANK.EQ(VLOOKUP($A942,Rooke_Full_Seaosn[[Name]:[WHIP]], 11, FALSE),Rooke_Full_Seaosn[K/9],0)</f>
        <v>292</v>
      </c>
      <c r="M942" s="5">
        <f>_xlfn.RANK.EQ(VLOOKUP($A942,Rooke_Full_Seaosn[[Name]:[WHIP]], 12, FALSE),Rooke_Full_Seaosn[BB/9],1)</f>
        <v>1116</v>
      </c>
      <c r="N942" s="11">
        <f>_xlfn.RANK.EQ(VLOOKUP($A942,Rooke_Full_Seaosn[[Name]:[WHIP]], 13, FALSE),Rooke_Full_Seaosn[HR/9],1)</f>
        <v>942</v>
      </c>
      <c r="O942" s="5">
        <f>_xlfn.RANK.EQ(VLOOKUP($A942,Rooke_Full_Seaosn[[Name]:[WHIP]], 14, FALSE),Rooke_Full_Seaosn[AVG],1)</f>
        <v>1024</v>
      </c>
      <c r="P942" s="11">
        <f>_xlfn.RANK.EQ(VLOOKUP($A942,Rooke_Full_Seaosn[[Name]:[WHIP]], 15, FALSE),Rooke_Full_Seaosn[BABIP],1)</f>
        <v>1411</v>
      </c>
      <c r="Q942" s="5">
        <f>_xlfn.RANK.EQ(VLOOKUP($A942,Rooke_Full_Seaosn[[Name]:[WHIP]], 16, FALSE),Rooke_Full_Seaosn[ERA],1)</f>
        <v>1028</v>
      </c>
      <c r="R942" s="11">
        <f>_xlfn.RANK.EQ(VLOOKUP($A942,Rooke_Full_Seaosn[[Name]:[WHIP]], 17, FALSE),Rooke_Full_Seaosn[FIP],1)</f>
        <v>844</v>
      </c>
      <c r="S942" s="5">
        <f>_xlfn.RANK.EQ(VLOOKUP($A942,Rooke_Full_Seaosn[[Name]:[WHIP]], 18,FALSE),Rooke_Full_Seaosn[WAR],0)</f>
        <v>634</v>
      </c>
      <c r="T942" s="5">
        <f>_xlfn.RANK.EQ(VLOOKUP($A942,Rooke_Full_Seaosn[[Name]:[WHIP]], 19, FALSE),Rooke_Full_Seaosn[WAR/162],0)</f>
        <v>404</v>
      </c>
      <c r="U942" s="5">
        <f>_xlfn.RANK.EQ(VLOOKUP($A942,Rooke_Full_Seaosn[[Name]:[WHIP]], 20, FALSE),Rooke_Full_Seaosn[WHIP],1)</f>
        <v>1099</v>
      </c>
      <c r="V9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748.30240903703464</v>
      </c>
    </row>
    <row r="943" spans="1:22" x14ac:dyDescent="0.45">
      <c r="A943" s="11" t="s">
        <v>1395</v>
      </c>
      <c r="B943" s="11">
        <v>1940</v>
      </c>
      <c r="C943" s="11" t="str">
        <f>VLOOKUP(Table10[[#This Row],[Name]], Rooke_Full_Seaosn[[Name]:[Team]], 2, FALSE)</f>
        <v>BOS</v>
      </c>
      <c r="D943" s="11">
        <v>20</v>
      </c>
      <c r="E943" s="11">
        <v>16</v>
      </c>
      <c r="F943" s="12">
        <v>0.8</v>
      </c>
      <c r="G943" s="5">
        <f>_xlfn.RANK.EQ(VLOOKUP($A943,Rooke_Full_Seaosn[[Name]:[WHIP]], 6, FALSE),Rooke_Full_Seaosn[W],0)</f>
        <v>735</v>
      </c>
      <c r="H943" s="5">
        <f>_xlfn.RANK.EQ(VLOOKUP($A943,Rooke_Full_Seaosn[[Name]:[WHIP]], 7, FALSE),Rooke_Full_Seaosn[L],1)</f>
        <v>45</v>
      </c>
      <c r="I943" s="11">
        <f>_xlfn.RANK.EQ(VLOOKUP($A943,Rooke_Full_Seaosn[[Name]:[WHIP]], 8, FALSE),Rooke_Full_Seaosn[SV],0)</f>
        <v>225</v>
      </c>
      <c r="J943" s="11">
        <f>_xlfn.RANK.EQ(VLOOKUP($A943,Rooke_Full_Seaosn[[Name]:[WHIP]], 9, FALSE),Rooke_Full_Seaosn[IP],0)</f>
        <v>1240</v>
      </c>
      <c r="K943" s="5">
        <f>_xlfn.RANK.EQ(VLOOKUP($A943,Rooke_Full_Seaosn[[Name]:[WHIP]], 10, FALSE),Rooke_Full_Seaosn[SO],0)</f>
        <v>1551</v>
      </c>
      <c r="L943" s="5">
        <f>_xlfn.RANK.EQ(VLOOKUP($A943,Rooke_Full_Seaosn[[Name]:[WHIP]], 11, FALSE),Rooke_Full_Seaosn[K/9],0)</f>
        <v>1460</v>
      </c>
      <c r="M943" s="5">
        <f>_xlfn.RANK.EQ(VLOOKUP($A943,Rooke_Full_Seaosn[[Name]:[WHIP]], 12, FALSE),Rooke_Full_Seaosn[BB/9],1)</f>
        <v>1533</v>
      </c>
      <c r="N943" s="11">
        <f>_xlfn.RANK.EQ(VLOOKUP($A943,Rooke_Full_Seaosn[[Name]:[WHIP]], 13, FALSE),Rooke_Full_Seaosn[HR/9],1)</f>
        <v>1</v>
      </c>
      <c r="O943" s="5">
        <f>_xlfn.RANK.EQ(VLOOKUP($A943,Rooke_Full_Seaosn[[Name]:[WHIP]], 14, FALSE),Rooke_Full_Seaosn[AVG],1)</f>
        <v>827</v>
      </c>
      <c r="P943" s="11">
        <f>_xlfn.RANK.EQ(VLOOKUP($A943,Rooke_Full_Seaosn[[Name]:[WHIP]], 15, FALSE),Rooke_Full_Seaosn[BABIP],1)</f>
        <v>875</v>
      </c>
      <c r="Q943" s="5">
        <f>_xlfn.RANK.EQ(VLOOKUP($A943,Rooke_Full_Seaosn[[Name]:[WHIP]], 16, FALSE),Rooke_Full_Seaosn[ERA],1)</f>
        <v>824</v>
      </c>
      <c r="R943" s="11">
        <f>_xlfn.RANK.EQ(VLOOKUP($A943,Rooke_Full_Seaosn[[Name]:[WHIP]], 17, FALSE),Rooke_Full_Seaosn[FIP],1)</f>
        <v>549</v>
      </c>
      <c r="S943" s="5">
        <f>_xlfn.RANK.EQ(VLOOKUP($A943,Rooke_Full_Seaosn[[Name]:[WHIP]], 18,FALSE),Rooke_Full_Seaosn[WAR],0)</f>
        <v>779</v>
      </c>
      <c r="T943" s="5">
        <f>_xlfn.RANK.EQ(VLOOKUP($A943,Rooke_Full_Seaosn[[Name]:[WHIP]], 19, FALSE),Rooke_Full_Seaosn[WAR/162],0)</f>
        <v>693</v>
      </c>
      <c r="U943" s="5">
        <f>_xlfn.RANK.EQ(VLOOKUP($A943,Rooke_Full_Seaosn[[Name]:[WHIP]], 20, FALSE),Rooke_Full_Seaosn[WHIP],1)</f>
        <v>1306</v>
      </c>
      <c r="V9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748.45436437074488</v>
      </c>
    </row>
    <row r="944" spans="1:22" x14ac:dyDescent="0.45">
      <c r="A944" s="11" t="s">
        <v>1245</v>
      </c>
      <c r="B944" s="11">
        <v>1979</v>
      </c>
      <c r="C944" s="11" t="str">
        <f>VLOOKUP(Table10[[#This Row],[Name]], Rooke_Full_Seaosn[[Name]:[Team]], 2, FALSE)</f>
        <v>PHI</v>
      </c>
      <c r="D944" s="11">
        <v>31</v>
      </c>
      <c r="E944" s="11">
        <v>20</v>
      </c>
      <c r="F944" s="12">
        <v>0.64516129032258063</v>
      </c>
      <c r="G944" s="5">
        <f>_xlfn.RANK.EQ(VLOOKUP($A944,Rooke_Full_Seaosn[[Name]:[WHIP]], 6, FALSE),Rooke_Full_Seaosn[W],0)</f>
        <v>1282</v>
      </c>
      <c r="H944" s="5">
        <f>_xlfn.RANK.EQ(VLOOKUP($A944,Rooke_Full_Seaosn[[Name]:[WHIP]], 7, FALSE),Rooke_Full_Seaosn[L],1)</f>
        <v>298</v>
      </c>
      <c r="I944" s="11">
        <f>_xlfn.RANK.EQ(VLOOKUP($A944,Rooke_Full_Seaosn[[Name]:[WHIP]], 8, FALSE),Rooke_Full_Seaosn[SV],0)</f>
        <v>225</v>
      </c>
      <c r="J944" s="11">
        <f>_xlfn.RANK.EQ(VLOOKUP($A944,Rooke_Full_Seaosn[[Name]:[WHIP]], 9, FALSE),Rooke_Full_Seaosn[IP],0)</f>
        <v>971</v>
      </c>
      <c r="K944" s="5">
        <f>_xlfn.RANK.EQ(VLOOKUP($A944,Rooke_Full_Seaosn[[Name]:[WHIP]], 10, FALSE),Rooke_Full_Seaosn[SO],0)</f>
        <v>1210</v>
      </c>
      <c r="L944" s="5">
        <f>_xlfn.RANK.EQ(VLOOKUP($A944,Rooke_Full_Seaosn[[Name]:[WHIP]], 11, FALSE),Rooke_Full_Seaosn[K/9],0)</f>
        <v>1216</v>
      </c>
      <c r="M944" s="5">
        <f>_xlfn.RANK.EQ(VLOOKUP($A944,Rooke_Full_Seaosn[[Name]:[WHIP]], 12, FALSE),Rooke_Full_Seaosn[BB/9],1)</f>
        <v>1103</v>
      </c>
      <c r="N944" s="11">
        <f>_xlfn.RANK.EQ(VLOOKUP($A944,Rooke_Full_Seaosn[[Name]:[WHIP]], 13, FALSE),Rooke_Full_Seaosn[HR/9],1)</f>
        <v>500</v>
      </c>
      <c r="O944" s="5">
        <f>_xlfn.RANK.EQ(VLOOKUP($A944,Rooke_Full_Seaosn[[Name]:[WHIP]], 14, FALSE),Rooke_Full_Seaosn[AVG],1)</f>
        <v>408</v>
      </c>
      <c r="P944" s="11">
        <f>_xlfn.RANK.EQ(VLOOKUP($A944,Rooke_Full_Seaosn[[Name]:[WHIP]], 15, FALSE),Rooke_Full_Seaosn[BABIP],1)</f>
        <v>290</v>
      </c>
      <c r="Q944" s="5">
        <f>_xlfn.RANK.EQ(VLOOKUP($A944,Rooke_Full_Seaosn[[Name]:[WHIP]], 16, FALSE),Rooke_Full_Seaosn[ERA],1)</f>
        <v>641</v>
      </c>
      <c r="R944" s="11">
        <f>_xlfn.RANK.EQ(VLOOKUP($A944,Rooke_Full_Seaosn[[Name]:[WHIP]], 17, FALSE),Rooke_Full_Seaosn[FIP],1)</f>
        <v>652</v>
      </c>
      <c r="S944" s="5">
        <f>_xlfn.RANK.EQ(VLOOKUP($A944,Rooke_Full_Seaosn[[Name]:[WHIP]], 18,FALSE),Rooke_Full_Seaosn[WAR],0)</f>
        <v>898</v>
      </c>
      <c r="T944" s="5">
        <f>_xlfn.RANK.EQ(VLOOKUP($A944,Rooke_Full_Seaosn[[Name]:[WHIP]], 19, FALSE),Rooke_Full_Seaosn[WAR/162],0)</f>
        <v>680</v>
      </c>
      <c r="U944" s="5">
        <f>_xlfn.RANK.EQ(VLOOKUP($A944,Rooke_Full_Seaosn[[Name]:[WHIP]], 20, FALSE),Rooke_Full_Seaosn[WHIP],1)</f>
        <v>564</v>
      </c>
      <c r="V9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749.37315173133049</v>
      </c>
    </row>
    <row r="945" spans="1:22" x14ac:dyDescent="0.45">
      <c r="A945" s="11" t="s">
        <v>1826</v>
      </c>
      <c r="B945" s="11">
        <v>1998</v>
      </c>
      <c r="C945" s="11" t="str">
        <f>VLOOKUP(Table10[[#This Row],[Name]], Rooke_Full_Seaosn[[Name]:[Team]], 2, FALSE)</f>
        <v>FLA</v>
      </c>
      <c r="D945" s="11">
        <v>31</v>
      </c>
      <c r="E945" s="11">
        <v>31</v>
      </c>
      <c r="F945" s="12">
        <v>1</v>
      </c>
      <c r="G945" s="5">
        <f>_xlfn.RANK.EQ(VLOOKUP($A945,Rooke_Full_Seaosn[[Name]:[WHIP]], 6, FALSE),Rooke_Full_Seaosn[W],0)</f>
        <v>244</v>
      </c>
      <c r="H945" s="5">
        <f>_xlfn.RANK.EQ(VLOOKUP($A945,Rooke_Full_Seaosn[[Name]:[WHIP]], 7, FALSE),Rooke_Full_Seaosn[L],1)</f>
        <v>1574</v>
      </c>
      <c r="I945" s="11">
        <f>_xlfn.RANK.EQ(VLOOKUP($A945,Rooke_Full_Seaosn[[Name]:[WHIP]], 8, FALSE),Rooke_Full_Seaosn[SV],0)</f>
        <v>225</v>
      </c>
      <c r="J945" s="11">
        <f>_xlfn.RANK.EQ(VLOOKUP($A945,Rooke_Full_Seaosn[[Name]:[WHIP]], 9, FALSE),Rooke_Full_Seaosn[IP],0)</f>
        <v>300</v>
      </c>
      <c r="K945" s="5">
        <f>_xlfn.RANK.EQ(VLOOKUP($A945,Rooke_Full_Seaosn[[Name]:[WHIP]], 10, FALSE),Rooke_Full_Seaosn[SO],0)</f>
        <v>433</v>
      </c>
      <c r="L945" s="5">
        <f>_xlfn.RANK.EQ(VLOOKUP($A945,Rooke_Full_Seaosn[[Name]:[WHIP]], 11, FALSE),Rooke_Full_Seaosn[K/9],0)</f>
        <v>1127</v>
      </c>
      <c r="M945" s="5">
        <f>_xlfn.RANK.EQ(VLOOKUP($A945,Rooke_Full_Seaosn[[Name]:[WHIP]], 12, FALSE),Rooke_Full_Seaosn[BB/9],1)</f>
        <v>241</v>
      </c>
      <c r="N945" s="11">
        <f>_xlfn.RANK.EQ(VLOOKUP($A945,Rooke_Full_Seaosn[[Name]:[WHIP]], 13, FALSE),Rooke_Full_Seaosn[HR/9],1)</f>
        <v>1081</v>
      </c>
      <c r="O945" s="5">
        <f>_xlfn.RANK.EQ(VLOOKUP($A945,Rooke_Full_Seaosn[[Name]:[WHIP]], 14, FALSE),Rooke_Full_Seaosn[AVG],1)</f>
        <v>1618</v>
      </c>
      <c r="P945" s="11">
        <f>_xlfn.RANK.EQ(VLOOKUP($A945,Rooke_Full_Seaosn[[Name]:[WHIP]], 15, FALSE),Rooke_Full_Seaosn[BABIP],1)</f>
        <v>1541</v>
      </c>
      <c r="Q945" s="5">
        <f>_xlfn.RANK.EQ(VLOOKUP($A945,Rooke_Full_Seaosn[[Name]:[WHIP]], 16, FALSE),Rooke_Full_Seaosn[ERA],1)</f>
        <v>1352</v>
      </c>
      <c r="R945" s="11">
        <f>_xlfn.RANK.EQ(VLOOKUP($A945,Rooke_Full_Seaosn[[Name]:[WHIP]], 17, FALSE),Rooke_Full_Seaosn[FIP],1)</f>
        <v>1021</v>
      </c>
      <c r="S945" s="5">
        <f>_xlfn.RANK.EQ(VLOOKUP($A945,Rooke_Full_Seaosn[[Name]:[WHIP]], 18,FALSE),Rooke_Full_Seaosn[WAR],0)</f>
        <v>496</v>
      </c>
      <c r="T945" s="5">
        <f>_xlfn.RANK.EQ(VLOOKUP($A945,Rooke_Full_Seaosn[[Name]:[WHIP]], 19, FALSE),Rooke_Full_Seaosn[WAR/162],0)</f>
        <v>873</v>
      </c>
      <c r="U945" s="5">
        <f>_xlfn.RANK.EQ(VLOOKUP($A945,Rooke_Full_Seaosn[[Name]:[WHIP]], 20, FALSE),Rooke_Full_Seaosn[WHIP],1)</f>
        <v>1310</v>
      </c>
      <c r="V9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749.64316122728258</v>
      </c>
    </row>
    <row r="946" spans="1:22" x14ac:dyDescent="0.45">
      <c r="A946" s="11" t="s">
        <v>591</v>
      </c>
      <c r="B946" s="11">
        <v>2011</v>
      </c>
      <c r="C946" s="11" t="str">
        <f>VLOOKUP(Table10[[#This Row],[Name]], Rooke_Full_Seaosn[[Name]:[Team]], 2, FALSE)</f>
        <v>LAD</v>
      </c>
      <c r="D946" s="11">
        <v>20</v>
      </c>
      <c r="E946" s="11">
        <v>20</v>
      </c>
      <c r="F946" s="12">
        <v>1</v>
      </c>
      <c r="G946" s="5">
        <f>_xlfn.RANK.EQ(VLOOKUP($A946,Rooke_Full_Seaosn[[Name]:[WHIP]], 6, FALSE),Rooke_Full_Seaosn[W],0)</f>
        <v>1282</v>
      </c>
      <c r="H946" s="5">
        <f>_xlfn.RANK.EQ(VLOOKUP($A946,Rooke_Full_Seaosn[[Name]:[WHIP]], 7, FALSE),Rooke_Full_Seaosn[L],1)</f>
        <v>492</v>
      </c>
      <c r="I946" s="11">
        <f>_xlfn.RANK.EQ(VLOOKUP($A946,Rooke_Full_Seaosn[[Name]:[WHIP]], 8, FALSE),Rooke_Full_Seaosn[SV],0)</f>
        <v>225</v>
      </c>
      <c r="J946" s="11">
        <f>_xlfn.RANK.EQ(VLOOKUP($A946,Rooke_Full_Seaosn[[Name]:[WHIP]], 9, FALSE),Rooke_Full_Seaosn[IP],0)</f>
        <v>1487</v>
      </c>
      <c r="K946" s="5">
        <f>_xlfn.RANK.EQ(VLOOKUP($A946,Rooke_Full_Seaosn[[Name]:[WHIP]], 10, FALSE),Rooke_Full_Seaosn[SO],0)</f>
        <v>917</v>
      </c>
      <c r="L946" s="5">
        <f>_xlfn.RANK.EQ(VLOOKUP($A946,Rooke_Full_Seaosn[[Name]:[WHIP]], 11, FALSE),Rooke_Full_Seaosn[K/9],0)</f>
        <v>113</v>
      </c>
      <c r="M946" s="5">
        <f>_xlfn.RANK.EQ(VLOOKUP($A946,Rooke_Full_Seaosn[[Name]:[WHIP]], 12, FALSE),Rooke_Full_Seaosn[BB/9],1)</f>
        <v>1490</v>
      </c>
      <c r="N946" s="11">
        <f>_xlfn.RANK.EQ(VLOOKUP($A946,Rooke_Full_Seaosn[[Name]:[WHIP]], 13, FALSE),Rooke_Full_Seaosn[HR/9],1)</f>
        <v>1007</v>
      </c>
      <c r="O946" s="5">
        <f>_xlfn.RANK.EQ(VLOOKUP($A946,Rooke_Full_Seaosn[[Name]:[WHIP]], 14, FALSE),Rooke_Full_Seaosn[AVG],1)</f>
        <v>596</v>
      </c>
      <c r="P946" s="11">
        <f>_xlfn.RANK.EQ(VLOOKUP($A946,Rooke_Full_Seaosn[[Name]:[WHIP]], 15, FALSE),Rooke_Full_Seaosn[BABIP],1)</f>
        <v>1352</v>
      </c>
      <c r="Q946" s="5">
        <f>_xlfn.RANK.EQ(VLOOKUP($A946,Rooke_Full_Seaosn[[Name]:[WHIP]], 16, FALSE),Rooke_Full_Seaosn[ERA],1)</f>
        <v>693</v>
      </c>
      <c r="R946" s="11">
        <f>_xlfn.RANK.EQ(VLOOKUP($A946,Rooke_Full_Seaosn[[Name]:[WHIP]], 17, FALSE),Rooke_Full_Seaosn[FIP],1)</f>
        <v>711</v>
      </c>
      <c r="S946" s="5">
        <f>_xlfn.RANK.EQ(VLOOKUP($A946,Rooke_Full_Seaosn[[Name]:[WHIP]], 18,FALSE),Rooke_Full_Seaosn[WAR],0)</f>
        <v>1284</v>
      </c>
      <c r="T946" s="5">
        <f>_xlfn.RANK.EQ(VLOOKUP($A946,Rooke_Full_Seaosn[[Name]:[WHIP]], 19, FALSE),Rooke_Full_Seaosn[WAR/162],0)</f>
        <v>1040</v>
      </c>
      <c r="U946" s="5">
        <f>_xlfn.RANK.EQ(VLOOKUP($A946,Rooke_Full_Seaosn[[Name]:[WHIP]], 20, FALSE),Rooke_Full_Seaosn[WHIP],1)</f>
        <v>1058</v>
      </c>
      <c r="V9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750.68038845518106</v>
      </c>
    </row>
    <row r="947" spans="1:22" x14ac:dyDescent="0.45">
      <c r="A947" s="11" t="s">
        <v>975</v>
      </c>
      <c r="B947" s="11">
        <v>1987</v>
      </c>
      <c r="C947" s="11" t="str">
        <f>VLOOKUP(Table10[[#This Row],[Name]], Rooke_Full_Seaosn[[Name]:[Team]], 2, FALSE)</f>
        <v>SDP</v>
      </c>
      <c r="D947" s="11">
        <v>24</v>
      </c>
      <c r="E947" s="11">
        <v>24</v>
      </c>
      <c r="F947" s="12">
        <v>1</v>
      </c>
      <c r="G947" s="5">
        <f>_xlfn.RANK.EQ(VLOOKUP($A947,Rooke_Full_Seaosn[[Name]:[WHIP]], 6, FALSE),Rooke_Full_Seaosn[W],0)</f>
        <v>1465</v>
      </c>
      <c r="H947" s="5">
        <f>_xlfn.RANK.EQ(VLOOKUP($A947,Rooke_Full_Seaosn[[Name]:[WHIP]], 7, FALSE),Rooke_Full_Seaosn[L],1)</f>
        <v>695</v>
      </c>
      <c r="I947" s="11">
        <f>_xlfn.RANK.EQ(VLOOKUP($A947,Rooke_Full_Seaosn[[Name]:[WHIP]], 8, FALSE),Rooke_Full_Seaosn[SV],0)</f>
        <v>225</v>
      </c>
      <c r="J947" s="11">
        <f>_xlfn.RANK.EQ(VLOOKUP($A947,Rooke_Full_Seaosn[[Name]:[WHIP]], 9, FALSE),Rooke_Full_Seaosn[IP],0)</f>
        <v>1304</v>
      </c>
      <c r="K947" s="5">
        <f>_xlfn.RANK.EQ(VLOOKUP($A947,Rooke_Full_Seaosn[[Name]:[WHIP]], 10, FALSE),Rooke_Full_Seaosn[SO],0)</f>
        <v>1163</v>
      </c>
      <c r="L947" s="5">
        <f>_xlfn.RANK.EQ(VLOOKUP($A947,Rooke_Full_Seaosn[[Name]:[WHIP]], 11, FALSE),Rooke_Full_Seaosn[K/9],0)</f>
        <v>687</v>
      </c>
      <c r="M947" s="5">
        <f>_xlfn.RANK.EQ(VLOOKUP($A947,Rooke_Full_Seaosn[[Name]:[WHIP]], 12, FALSE),Rooke_Full_Seaosn[BB/9],1)</f>
        <v>1475</v>
      </c>
      <c r="N947" s="11">
        <f>_xlfn.RANK.EQ(VLOOKUP($A947,Rooke_Full_Seaosn[[Name]:[WHIP]], 13, FALSE),Rooke_Full_Seaosn[HR/9],1)</f>
        <v>752</v>
      </c>
      <c r="O947" s="5">
        <f>_xlfn.RANK.EQ(VLOOKUP($A947,Rooke_Full_Seaosn[[Name]:[WHIP]], 14, FALSE),Rooke_Full_Seaosn[AVG],1)</f>
        <v>209</v>
      </c>
      <c r="P947" s="11">
        <f>_xlfn.RANK.EQ(VLOOKUP($A947,Rooke_Full_Seaosn[[Name]:[WHIP]], 15, FALSE),Rooke_Full_Seaosn[BABIP],1)</f>
        <v>180</v>
      </c>
      <c r="Q947" s="5">
        <f>_xlfn.RANK.EQ(VLOOKUP($A947,Rooke_Full_Seaosn[[Name]:[WHIP]], 16, FALSE),Rooke_Full_Seaosn[ERA],1)</f>
        <v>292</v>
      </c>
      <c r="R947" s="11">
        <f>_xlfn.RANK.EQ(VLOOKUP($A947,Rooke_Full_Seaosn[[Name]:[WHIP]], 17, FALSE),Rooke_Full_Seaosn[FIP],1)</f>
        <v>983</v>
      </c>
      <c r="S947" s="5">
        <f>_xlfn.RANK.EQ(VLOOKUP($A947,Rooke_Full_Seaosn[[Name]:[WHIP]], 18,FALSE),Rooke_Full_Seaosn[WAR],0)</f>
        <v>1117</v>
      </c>
      <c r="T947" s="5">
        <f>_xlfn.RANK.EQ(VLOOKUP($A947,Rooke_Full_Seaosn[[Name]:[WHIP]], 19, FALSE),Rooke_Full_Seaosn[WAR/162],0)</f>
        <v>852</v>
      </c>
      <c r="U947" s="5">
        <f>_xlfn.RANK.EQ(VLOOKUP($A947,Rooke_Full_Seaosn[[Name]:[WHIP]], 20, FALSE),Rooke_Full_Seaosn[WHIP],1)</f>
        <v>821</v>
      </c>
      <c r="V9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751.19311086461073</v>
      </c>
    </row>
    <row r="948" spans="1:22" x14ac:dyDescent="0.45">
      <c r="A948" s="11" t="s">
        <v>1742</v>
      </c>
      <c r="B948" s="11">
        <v>2014</v>
      </c>
      <c r="C948" s="11" t="str">
        <f>VLOOKUP(Table10[[#This Row],[Name]], Rooke_Full_Seaosn[[Name]:[Team]], 2, FALSE)</f>
        <v>PIT</v>
      </c>
      <c r="D948" s="11">
        <v>22</v>
      </c>
      <c r="E948" s="11">
        <v>11</v>
      </c>
      <c r="F948" s="12">
        <v>0.5</v>
      </c>
      <c r="G948" s="5">
        <f>_xlfn.RANK.EQ(VLOOKUP($A948,Rooke_Full_Seaosn[[Name]:[WHIP]], 6, FALSE),Rooke_Full_Seaosn[W],0)</f>
        <v>1282</v>
      </c>
      <c r="H948" s="5">
        <f>_xlfn.RANK.EQ(VLOOKUP($A948,Rooke_Full_Seaosn[[Name]:[WHIP]], 7, FALSE),Rooke_Full_Seaosn[L],1)</f>
        <v>147</v>
      </c>
      <c r="I948" s="11">
        <f>_xlfn.RANK.EQ(VLOOKUP($A948,Rooke_Full_Seaosn[[Name]:[WHIP]], 8, FALSE),Rooke_Full_Seaosn[SV],0)</f>
        <v>225</v>
      </c>
      <c r="J948" s="11">
        <f>_xlfn.RANK.EQ(VLOOKUP($A948,Rooke_Full_Seaosn[[Name]:[WHIP]], 9, FALSE),Rooke_Full_Seaosn[IP],0)</f>
        <v>1480</v>
      </c>
      <c r="K948" s="5">
        <f>_xlfn.RANK.EQ(VLOOKUP($A948,Rooke_Full_Seaosn[[Name]:[WHIP]], 10, FALSE),Rooke_Full_Seaosn[SO],0)</f>
        <v>1398</v>
      </c>
      <c r="L948" s="5">
        <f>_xlfn.RANK.EQ(VLOOKUP($A948,Rooke_Full_Seaosn[[Name]:[WHIP]], 11, FALSE),Rooke_Full_Seaosn[K/9],0)</f>
        <v>825</v>
      </c>
      <c r="M948" s="5">
        <f>_xlfn.RANK.EQ(VLOOKUP($A948,Rooke_Full_Seaosn[[Name]:[WHIP]], 12, FALSE),Rooke_Full_Seaosn[BB/9],1)</f>
        <v>264</v>
      </c>
      <c r="N948" s="11">
        <f>_xlfn.RANK.EQ(VLOOKUP($A948,Rooke_Full_Seaosn[[Name]:[WHIP]], 13, FALSE),Rooke_Full_Seaosn[HR/9],1)</f>
        <v>36</v>
      </c>
      <c r="O948" s="5">
        <f>_xlfn.RANK.EQ(VLOOKUP($A948,Rooke_Full_Seaosn[[Name]:[WHIP]], 14, FALSE),Rooke_Full_Seaosn[AVG],1)</f>
        <v>1493</v>
      </c>
      <c r="P948" s="11">
        <f>_xlfn.RANK.EQ(VLOOKUP($A948,Rooke_Full_Seaosn[[Name]:[WHIP]], 15, FALSE),Rooke_Full_Seaosn[BABIP],1)</f>
        <v>1624</v>
      </c>
      <c r="Q948" s="5">
        <f>_xlfn.RANK.EQ(VLOOKUP($A948,Rooke_Full_Seaosn[[Name]:[WHIP]], 16, FALSE),Rooke_Full_Seaosn[ERA],1)</f>
        <v>1257</v>
      </c>
      <c r="R948" s="11">
        <f>_xlfn.RANK.EQ(VLOOKUP($A948,Rooke_Full_Seaosn[[Name]:[WHIP]], 17, FALSE),Rooke_Full_Seaosn[FIP],1)</f>
        <v>139</v>
      </c>
      <c r="S948" s="5">
        <f>_xlfn.RANK.EQ(VLOOKUP($A948,Rooke_Full_Seaosn[[Name]:[WHIP]], 18,FALSE),Rooke_Full_Seaosn[WAR],0)</f>
        <v>1017</v>
      </c>
      <c r="T948" s="5">
        <f>_xlfn.RANK.EQ(VLOOKUP($A948,Rooke_Full_Seaosn[[Name]:[WHIP]], 19, FALSE),Rooke_Full_Seaosn[WAR/162],0)</f>
        <v>498</v>
      </c>
      <c r="U948" s="5">
        <f>_xlfn.RANK.EQ(VLOOKUP($A948,Rooke_Full_Seaosn[[Name]:[WHIP]], 20, FALSE),Rooke_Full_Seaosn[WHIP],1)</f>
        <v>1079</v>
      </c>
      <c r="V9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753.3099837528224</v>
      </c>
    </row>
    <row r="949" spans="1:22" x14ac:dyDescent="0.45">
      <c r="A949" s="11" t="s">
        <v>1655</v>
      </c>
      <c r="B949" s="11">
        <v>2021</v>
      </c>
      <c r="C949" s="11" t="str">
        <f>VLOOKUP(Table10[[#This Row],[Name]], Rooke_Full_Seaosn[[Name]:[Team]], 2, FALSE)</f>
        <v>CIN</v>
      </c>
      <c r="D949" s="11">
        <v>20</v>
      </c>
      <c r="E949" s="11">
        <v>19</v>
      </c>
      <c r="F949" s="12">
        <v>0.95</v>
      </c>
      <c r="G949" s="5">
        <f>_xlfn.RANK.EQ(VLOOKUP($A949,Rooke_Full_Seaosn[[Name]:[WHIP]], 6, FALSE),Rooke_Full_Seaosn[W],0)</f>
        <v>401</v>
      </c>
      <c r="H949" s="5">
        <f>_xlfn.RANK.EQ(VLOOKUP($A949,Rooke_Full_Seaosn[[Name]:[WHIP]], 7, FALSE),Rooke_Full_Seaosn[L],1)</f>
        <v>695</v>
      </c>
      <c r="I949" s="11">
        <f>_xlfn.RANK.EQ(VLOOKUP($A949,Rooke_Full_Seaosn[[Name]:[WHIP]], 8, FALSE),Rooke_Full_Seaosn[SV],0)</f>
        <v>225</v>
      </c>
      <c r="J949" s="11">
        <f>_xlfn.RANK.EQ(VLOOKUP($A949,Rooke_Full_Seaosn[[Name]:[WHIP]], 9, FALSE),Rooke_Full_Seaosn[IP],0)</f>
        <v>733</v>
      </c>
      <c r="K949" s="5">
        <f>_xlfn.RANK.EQ(VLOOKUP($A949,Rooke_Full_Seaosn[[Name]:[WHIP]], 10, FALSE),Rooke_Full_Seaosn[SO],0)</f>
        <v>433</v>
      </c>
      <c r="L949" s="5">
        <f>_xlfn.RANK.EQ(VLOOKUP($A949,Rooke_Full_Seaosn[[Name]:[WHIP]], 11, FALSE),Rooke_Full_Seaosn[K/9],0)</f>
        <v>408</v>
      </c>
      <c r="M949" s="5">
        <f>_xlfn.RANK.EQ(VLOOKUP($A949,Rooke_Full_Seaosn[[Name]:[WHIP]], 12, FALSE),Rooke_Full_Seaosn[BB/9],1)</f>
        <v>1027</v>
      </c>
      <c r="N949" s="11">
        <f>_xlfn.RANK.EQ(VLOOKUP($A949,Rooke_Full_Seaosn[[Name]:[WHIP]], 13, FALSE),Rooke_Full_Seaosn[HR/9],1)</f>
        <v>1521</v>
      </c>
      <c r="O949" s="5">
        <f>_xlfn.RANK.EQ(VLOOKUP($A949,Rooke_Full_Seaosn[[Name]:[WHIP]], 14, FALSE),Rooke_Full_Seaosn[AVG],1)</f>
        <v>833</v>
      </c>
      <c r="P949" s="11">
        <f>_xlfn.RANK.EQ(VLOOKUP($A949,Rooke_Full_Seaosn[[Name]:[WHIP]], 15, FALSE),Rooke_Full_Seaosn[BABIP],1)</f>
        <v>787</v>
      </c>
      <c r="Q949" s="5">
        <f>_xlfn.RANK.EQ(VLOOKUP($A949,Rooke_Full_Seaosn[[Name]:[WHIP]], 16, FALSE),Rooke_Full_Seaosn[ERA],1)</f>
        <v>1157</v>
      </c>
      <c r="R949" s="11">
        <f>_xlfn.RANK.EQ(VLOOKUP($A949,Rooke_Full_Seaosn[[Name]:[WHIP]], 17, FALSE),Rooke_Full_Seaosn[FIP],1)</f>
        <v>1462</v>
      </c>
      <c r="S949" s="5">
        <f>_xlfn.RANK.EQ(VLOOKUP($A949,Rooke_Full_Seaosn[[Name]:[WHIP]], 18,FALSE),Rooke_Full_Seaosn[WAR],0)</f>
        <v>1091</v>
      </c>
      <c r="T949" s="5">
        <f>_xlfn.RANK.EQ(VLOOKUP($A949,Rooke_Full_Seaosn[[Name]:[WHIP]], 19, FALSE),Rooke_Full_Seaosn[WAR/162],0)</f>
        <v>1218</v>
      </c>
      <c r="U949" s="5">
        <f>_xlfn.RANK.EQ(VLOOKUP($A949,Rooke_Full_Seaosn[[Name]:[WHIP]], 20, FALSE),Rooke_Full_Seaosn[WHIP],1)</f>
        <v>913</v>
      </c>
      <c r="V9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753.6624637180247</v>
      </c>
    </row>
    <row r="950" spans="1:22" x14ac:dyDescent="0.45">
      <c r="A950" s="11" t="s">
        <v>1024</v>
      </c>
      <c r="B950" s="11">
        <v>1945</v>
      </c>
      <c r="C950" s="11" t="str">
        <f>VLOOKUP(Table10[[#This Row],[Name]], Rooke_Full_Seaosn[[Name]:[Team]], 2, FALSE)</f>
        <v>BRO</v>
      </c>
      <c r="D950" s="11">
        <v>16</v>
      </c>
      <c r="E950" s="11">
        <v>16</v>
      </c>
      <c r="F950" s="12">
        <v>1</v>
      </c>
      <c r="G950" s="5">
        <f>_xlfn.RANK.EQ(VLOOKUP($A950,Rooke_Full_Seaosn[[Name]:[WHIP]], 6, FALSE),Rooke_Full_Seaosn[W],0)</f>
        <v>320</v>
      </c>
      <c r="H950" s="5">
        <f>_xlfn.RANK.EQ(VLOOKUP($A950,Rooke_Full_Seaosn[[Name]:[WHIP]], 7, FALSE),Rooke_Full_Seaosn[L],1)</f>
        <v>1442</v>
      </c>
      <c r="I950" s="11">
        <f>_xlfn.RANK.EQ(VLOOKUP($A950,Rooke_Full_Seaosn[[Name]:[WHIP]], 8, FALSE),Rooke_Full_Seaosn[SV],0)</f>
        <v>11</v>
      </c>
      <c r="J950" s="11">
        <f>_xlfn.RANK.EQ(VLOOKUP($A950,Rooke_Full_Seaosn[[Name]:[WHIP]], 9, FALSE),Rooke_Full_Seaosn[IP],0)</f>
        <v>143</v>
      </c>
      <c r="K950" s="5">
        <f>_xlfn.RANK.EQ(VLOOKUP($A950,Rooke_Full_Seaosn[[Name]:[WHIP]], 10, FALSE),Rooke_Full_Seaosn[SO],0)</f>
        <v>765</v>
      </c>
      <c r="L950" s="5">
        <f>_xlfn.RANK.EQ(VLOOKUP($A950,Rooke_Full_Seaosn[[Name]:[WHIP]], 11, FALSE),Rooke_Full_Seaosn[K/9],0)</f>
        <v>1559</v>
      </c>
      <c r="M950" s="5">
        <f>_xlfn.RANK.EQ(VLOOKUP($A950,Rooke_Full_Seaosn[[Name]:[WHIP]], 12, FALSE),Rooke_Full_Seaosn[BB/9],1)</f>
        <v>1104</v>
      </c>
      <c r="N950" s="11">
        <f>_xlfn.RANK.EQ(VLOOKUP($A950,Rooke_Full_Seaosn[[Name]:[WHIP]], 13, FALSE),Rooke_Full_Seaosn[HR/9],1)</f>
        <v>338</v>
      </c>
      <c r="O950" s="5">
        <f>_xlfn.RANK.EQ(VLOOKUP($A950,Rooke_Full_Seaosn[[Name]:[WHIP]], 14, FALSE),Rooke_Full_Seaosn[AVG],1)</f>
        <v>595</v>
      </c>
      <c r="P950" s="11">
        <f>_xlfn.RANK.EQ(VLOOKUP($A950,Rooke_Full_Seaosn[[Name]:[WHIP]], 15, FALSE),Rooke_Full_Seaosn[BABIP],1)</f>
        <v>322</v>
      </c>
      <c r="Q950" s="5">
        <f>_xlfn.RANK.EQ(VLOOKUP($A950,Rooke_Full_Seaosn[[Name]:[WHIP]], 16, FALSE),Rooke_Full_Seaosn[ERA],1)</f>
        <v>358</v>
      </c>
      <c r="R950" s="11">
        <f>_xlfn.RANK.EQ(VLOOKUP($A950,Rooke_Full_Seaosn[[Name]:[WHIP]], 17, FALSE),Rooke_Full_Seaosn[FIP],1)</f>
        <v>744</v>
      </c>
      <c r="S950" s="5">
        <f>_xlfn.RANK.EQ(VLOOKUP($A950,Rooke_Full_Seaosn[[Name]:[WHIP]], 18,FALSE),Rooke_Full_Seaosn[WAR],0)</f>
        <v>540</v>
      </c>
      <c r="T950" s="5">
        <f>_xlfn.RANK.EQ(VLOOKUP($A950,Rooke_Full_Seaosn[[Name]:[WHIP]], 19, FALSE),Rooke_Full_Seaosn[WAR/162],0)</f>
        <v>1049</v>
      </c>
      <c r="U950" s="5">
        <f>_xlfn.RANK.EQ(VLOOKUP($A950,Rooke_Full_Seaosn[[Name]:[WHIP]], 20, FALSE),Rooke_Full_Seaosn[WHIP],1)</f>
        <v>816</v>
      </c>
      <c r="V9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754.54496623110037</v>
      </c>
    </row>
    <row r="951" spans="1:22" x14ac:dyDescent="0.45">
      <c r="A951" s="11" t="s">
        <v>659</v>
      </c>
      <c r="B951" s="11">
        <v>1993</v>
      </c>
      <c r="C951" s="11" t="str">
        <f>VLOOKUP(Table10[[#This Row],[Name]], Rooke_Full_Seaosn[[Name]:[Team]], 2, FALSE)</f>
        <v>SDP</v>
      </c>
      <c r="D951" s="11">
        <v>32</v>
      </c>
      <c r="E951" s="11">
        <v>32</v>
      </c>
      <c r="F951" s="12">
        <v>1</v>
      </c>
      <c r="G951" s="5">
        <f>_xlfn.RANK.EQ(VLOOKUP($A951,Rooke_Full_Seaosn[[Name]:[WHIP]], 6, FALSE),Rooke_Full_Seaosn[W],0)</f>
        <v>1282</v>
      </c>
      <c r="H951" s="5">
        <f>_xlfn.RANK.EQ(VLOOKUP($A951,Rooke_Full_Seaosn[[Name]:[WHIP]], 7, FALSE),Rooke_Full_Seaosn[L],1)</f>
        <v>147</v>
      </c>
      <c r="I951" s="11">
        <f>_xlfn.RANK.EQ(VLOOKUP($A951,Rooke_Full_Seaosn[[Name]:[WHIP]], 8, FALSE),Rooke_Full_Seaosn[SV],0)</f>
        <v>225</v>
      </c>
      <c r="J951" s="11">
        <f>_xlfn.RANK.EQ(VLOOKUP($A951,Rooke_Full_Seaosn[[Name]:[WHIP]], 9, FALSE),Rooke_Full_Seaosn[IP],0)</f>
        <v>1558</v>
      </c>
      <c r="K951" s="5">
        <f>_xlfn.RANK.EQ(VLOOKUP($A951,Rooke_Full_Seaosn[[Name]:[WHIP]], 10, FALSE),Rooke_Full_Seaosn[SO],0)</f>
        <v>1335</v>
      </c>
      <c r="L951" s="5">
        <f>_xlfn.RANK.EQ(VLOOKUP($A951,Rooke_Full_Seaosn[[Name]:[WHIP]], 11, FALSE),Rooke_Full_Seaosn[K/9],0)</f>
        <v>545</v>
      </c>
      <c r="M951" s="5">
        <f>_xlfn.RANK.EQ(VLOOKUP($A951,Rooke_Full_Seaosn[[Name]:[WHIP]], 12, FALSE),Rooke_Full_Seaosn[BB/9],1)</f>
        <v>1177</v>
      </c>
      <c r="N951" s="11">
        <f>_xlfn.RANK.EQ(VLOOKUP($A951,Rooke_Full_Seaosn[[Name]:[WHIP]], 13, FALSE),Rooke_Full_Seaosn[HR/9],1)</f>
        <v>589</v>
      </c>
      <c r="O951" s="5">
        <f>_xlfn.RANK.EQ(VLOOKUP($A951,Rooke_Full_Seaosn[[Name]:[WHIP]], 14, FALSE),Rooke_Full_Seaosn[AVG],1)</f>
        <v>918</v>
      </c>
      <c r="P951" s="11">
        <f>_xlfn.RANK.EQ(VLOOKUP($A951,Rooke_Full_Seaosn[[Name]:[WHIP]], 15, FALSE),Rooke_Full_Seaosn[BABIP],1)</f>
        <v>1209</v>
      </c>
      <c r="Q951" s="5">
        <f>_xlfn.RANK.EQ(VLOOKUP($A951,Rooke_Full_Seaosn[[Name]:[WHIP]], 16, FALSE),Rooke_Full_Seaosn[ERA],1)</f>
        <v>837</v>
      </c>
      <c r="R951" s="11">
        <f>_xlfn.RANK.EQ(VLOOKUP($A951,Rooke_Full_Seaosn[[Name]:[WHIP]], 17, FALSE),Rooke_Full_Seaosn[FIP],1)</f>
        <v>598</v>
      </c>
      <c r="S951" s="5">
        <f>_xlfn.RANK.EQ(VLOOKUP($A951,Rooke_Full_Seaosn[[Name]:[WHIP]], 18,FALSE),Rooke_Full_Seaosn[WAR],0)</f>
        <v>1037</v>
      </c>
      <c r="T951" s="5">
        <f>_xlfn.RANK.EQ(VLOOKUP($A951,Rooke_Full_Seaosn[[Name]:[WHIP]], 19, FALSE),Rooke_Full_Seaosn[WAR/162],0)</f>
        <v>426</v>
      </c>
      <c r="U951" s="5">
        <f>_xlfn.RANK.EQ(VLOOKUP($A951,Rooke_Full_Seaosn[[Name]:[WHIP]], 20, FALSE),Rooke_Full_Seaosn[WHIP],1)</f>
        <v>1100</v>
      </c>
      <c r="V9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755.09375257904333</v>
      </c>
    </row>
    <row r="952" spans="1:22" x14ac:dyDescent="0.45">
      <c r="A952" s="11" t="s">
        <v>1031</v>
      </c>
      <c r="B952" s="11">
        <v>1959</v>
      </c>
      <c r="C952" s="11" t="str">
        <f>VLOOKUP(Table10[[#This Row],[Name]], Rooke_Full_Seaosn[[Name]:[Team]], 2, FALSE)</f>
        <v>STL</v>
      </c>
      <c r="D952" s="11">
        <v>32</v>
      </c>
      <c r="E952" s="11">
        <v>20</v>
      </c>
      <c r="F952" s="12">
        <v>0.625</v>
      </c>
      <c r="G952" s="5">
        <f>_xlfn.RANK.EQ(VLOOKUP($A952,Rooke_Full_Seaosn[[Name]:[WHIP]], 6, FALSE),Rooke_Full_Seaosn[W],0)</f>
        <v>1282</v>
      </c>
      <c r="H952" s="5">
        <f>_xlfn.RANK.EQ(VLOOKUP($A952,Rooke_Full_Seaosn[[Name]:[WHIP]], 7, FALSE),Rooke_Full_Seaosn[L],1)</f>
        <v>492</v>
      </c>
      <c r="I952" s="11">
        <f>_xlfn.RANK.EQ(VLOOKUP($A952,Rooke_Full_Seaosn[[Name]:[WHIP]], 8, FALSE),Rooke_Full_Seaosn[SV],0)</f>
        <v>225</v>
      </c>
      <c r="J952" s="11">
        <f>_xlfn.RANK.EQ(VLOOKUP($A952,Rooke_Full_Seaosn[[Name]:[WHIP]], 9, FALSE),Rooke_Full_Seaosn[IP],0)</f>
        <v>1172</v>
      </c>
      <c r="K952" s="5">
        <f>_xlfn.RANK.EQ(VLOOKUP($A952,Rooke_Full_Seaosn[[Name]:[WHIP]], 10, FALSE),Rooke_Full_Seaosn[SO],0)</f>
        <v>1072</v>
      </c>
      <c r="L952" s="5">
        <f>_xlfn.RANK.EQ(VLOOKUP($A952,Rooke_Full_Seaosn[[Name]:[WHIP]], 11, FALSE),Rooke_Full_Seaosn[K/9],0)</f>
        <v>733</v>
      </c>
      <c r="M952" s="5">
        <f>_xlfn.RANK.EQ(VLOOKUP($A952,Rooke_Full_Seaosn[[Name]:[WHIP]], 12, FALSE),Rooke_Full_Seaosn[BB/9],1)</f>
        <v>1433</v>
      </c>
      <c r="N952" s="11">
        <f>_xlfn.RANK.EQ(VLOOKUP($A952,Rooke_Full_Seaosn[[Name]:[WHIP]], 13, FALSE),Rooke_Full_Seaosn[HR/9],1)</f>
        <v>327</v>
      </c>
      <c r="O952" s="5">
        <f>_xlfn.RANK.EQ(VLOOKUP($A952,Rooke_Full_Seaosn[[Name]:[WHIP]], 14, FALSE),Rooke_Full_Seaosn[AVG],1)</f>
        <v>963</v>
      </c>
      <c r="P952" s="11">
        <f>_xlfn.RANK.EQ(VLOOKUP($A952,Rooke_Full_Seaosn[[Name]:[WHIP]], 15, FALSE),Rooke_Full_Seaosn[BABIP],1)</f>
        <v>1243</v>
      </c>
      <c r="Q952" s="5">
        <f>_xlfn.RANK.EQ(VLOOKUP($A952,Rooke_Full_Seaosn[[Name]:[WHIP]], 16, FALSE),Rooke_Full_Seaosn[ERA],1)</f>
        <v>367</v>
      </c>
      <c r="R952" s="11">
        <f>_xlfn.RANK.EQ(VLOOKUP($A952,Rooke_Full_Seaosn[[Name]:[WHIP]], 17, FALSE),Rooke_Full_Seaosn[FIP],1)</f>
        <v>294</v>
      </c>
      <c r="S952" s="5">
        <f>_xlfn.RANK.EQ(VLOOKUP($A952,Rooke_Full_Seaosn[[Name]:[WHIP]], 18,FALSE),Rooke_Full_Seaosn[WAR],0)</f>
        <v>676</v>
      </c>
      <c r="T952" s="5">
        <f>_xlfn.RANK.EQ(VLOOKUP($A952,Rooke_Full_Seaosn[[Name]:[WHIP]], 19, FALSE),Rooke_Full_Seaosn[WAR/162],0)</f>
        <v>277</v>
      </c>
      <c r="U952" s="5">
        <f>_xlfn.RANK.EQ(VLOOKUP($A952,Rooke_Full_Seaosn[[Name]:[WHIP]], 20, FALSE),Rooke_Full_Seaosn[WHIP],1)</f>
        <v>1296</v>
      </c>
      <c r="V9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755.91365328981965</v>
      </c>
    </row>
    <row r="953" spans="1:22" x14ac:dyDescent="0.45">
      <c r="A953" s="11" t="s">
        <v>270</v>
      </c>
      <c r="B953" s="11">
        <v>2019</v>
      </c>
      <c r="C953" s="11" t="str">
        <f>VLOOKUP(Table10[[#This Row],[Name]], Rooke_Full_Seaosn[[Name]:[Team]], 2, FALSE)</f>
        <v>CHW</v>
      </c>
      <c r="D953" s="11">
        <v>17</v>
      </c>
      <c r="E953" s="11">
        <v>13</v>
      </c>
      <c r="F953" s="12">
        <v>0.76470588235294112</v>
      </c>
      <c r="G953" s="5">
        <f>_xlfn.RANK.EQ(VLOOKUP($A953,Rooke_Full_Seaosn[[Name]:[WHIP]], 6, FALSE),Rooke_Full_Seaosn[W],0)</f>
        <v>1054</v>
      </c>
      <c r="H953" s="5">
        <f>_xlfn.RANK.EQ(VLOOKUP($A953,Rooke_Full_Seaosn[[Name]:[WHIP]], 7, FALSE),Rooke_Full_Seaosn[L],1)</f>
        <v>885</v>
      </c>
      <c r="I953" s="11">
        <f>_xlfn.RANK.EQ(VLOOKUP($A953,Rooke_Full_Seaosn[[Name]:[WHIP]], 8, FALSE),Rooke_Full_Seaosn[SV],0)</f>
        <v>225</v>
      </c>
      <c r="J953" s="11">
        <f>_xlfn.RANK.EQ(VLOOKUP($A953,Rooke_Full_Seaosn[[Name]:[WHIP]], 9, FALSE),Rooke_Full_Seaosn[IP],0)</f>
        <v>1205</v>
      </c>
      <c r="K953" s="5">
        <f>_xlfn.RANK.EQ(VLOOKUP($A953,Rooke_Full_Seaosn[[Name]:[WHIP]], 10, FALSE),Rooke_Full_Seaosn[SO],0)</f>
        <v>505</v>
      </c>
      <c r="L953" s="5">
        <f>_xlfn.RANK.EQ(VLOOKUP($A953,Rooke_Full_Seaosn[[Name]:[WHIP]], 11, FALSE),Rooke_Full_Seaosn[K/9],0)</f>
        <v>44</v>
      </c>
      <c r="M953" s="5">
        <f>_xlfn.RANK.EQ(VLOOKUP($A953,Rooke_Full_Seaosn[[Name]:[WHIP]], 12, FALSE),Rooke_Full_Seaosn[BB/9],1)</f>
        <v>1334</v>
      </c>
      <c r="N953" s="11">
        <f>_xlfn.RANK.EQ(VLOOKUP($A953,Rooke_Full_Seaosn[[Name]:[WHIP]], 13, FALSE),Rooke_Full_Seaosn[HR/9],1)</f>
        <v>1605</v>
      </c>
      <c r="O953" s="5">
        <f>_xlfn.RANK.EQ(VLOOKUP($A953,Rooke_Full_Seaosn[[Name]:[WHIP]], 14, FALSE),Rooke_Full_Seaosn[AVG],1)</f>
        <v>1125</v>
      </c>
      <c r="P953" s="11">
        <f>_xlfn.RANK.EQ(VLOOKUP($A953,Rooke_Full_Seaosn[[Name]:[WHIP]], 15, FALSE),Rooke_Full_Seaosn[BABIP],1)</f>
        <v>1522</v>
      </c>
      <c r="Q953" s="5">
        <f>_xlfn.RANK.EQ(VLOOKUP($A953,Rooke_Full_Seaosn[[Name]:[WHIP]], 16, FALSE),Rooke_Full_Seaosn[ERA],1)</f>
        <v>1519</v>
      </c>
      <c r="R953" s="11">
        <f>_xlfn.RANK.EQ(VLOOKUP($A953,Rooke_Full_Seaosn[[Name]:[WHIP]], 17, FALSE),Rooke_Full_Seaosn[FIP],1)</f>
        <v>1453</v>
      </c>
      <c r="S953" s="5">
        <f>_xlfn.RANK.EQ(VLOOKUP($A953,Rooke_Full_Seaosn[[Name]:[WHIP]], 18,FALSE),Rooke_Full_Seaosn[WAR],0)</f>
        <v>1069</v>
      </c>
      <c r="T953" s="5">
        <f>_xlfn.RANK.EQ(VLOOKUP($A953,Rooke_Full_Seaosn[[Name]:[WHIP]], 19, FALSE),Rooke_Full_Seaosn[WAR/162],0)</f>
        <v>908</v>
      </c>
      <c r="U953" s="5">
        <f>_xlfn.RANK.EQ(VLOOKUP($A953,Rooke_Full_Seaosn[[Name]:[WHIP]], 20, FALSE),Rooke_Full_Seaosn[WHIP],1)</f>
        <v>1335</v>
      </c>
      <c r="V9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756.29963038520589</v>
      </c>
    </row>
    <row r="954" spans="1:22" x14ac:dyDescent="0.45">
      <c r="A954" s="11" t="s">
        <v>1840</v>
      </c>
      <c r="B954" s="11">
        <v>2001</v>
      </c>
      <c r="C954" s="11" t="str">
        <f>VLOOKUP(Table10[[#This Row],[Name]], Rooke_Full_Seaosn[[Name]:[Team]], 2, FALSE)</f>
        <v>CIN</v>
      </c>
      <c r="D954" s="11">
        <v>14</v>
      </c>
      <c r="E954" s="11">
        <v>10</v>
      </c>
      <c r="F954" s="12">
        <v>0.7142857142857143</v>
      </c>
      <c r="G954" s="5">
        <f>_xlfn.RANK.EQ(VLOOKUP($A954,Rooke_Full_Seaosn[[Name]:[WHIP]], 6, FALSE),Rooke_Full_Seaosn[W],0)</f>
        <v>735</v>
      </c>
      <c r="H954" s="5">
        <f>_xlfn.RANK.EQ(VLOOKUP($A954,Rooke_Full_Seaosn[[Name]:[WHIP]], 7, FALSE),Rooke_Full_Seaosn[L],1)</f>
        <v>1644</v>
      </c>
      <c r="I954" s="11">
        <f>_xlfn.RANK.EQ(VLOOKUP($A954,Rooke_Full_Seaosn[[Name]:[WHIP]], 8, FALSE),Rooke_Full_Seaosn[SV],0)</f>
        <v>225</v>
      </c>
      <c r="J954" s="11">
        <f>_xlfn.RANK.EQ(VLOOKUP($A954,Rooke_Full_Seaosn[[Name]:[WHIP]], 9, FALSE),Rooke_Full_Seaosn[IP],0)</f>
        <v>309</v>
      </c>
      <c r="K954" s="5">
        <f>_xlfn.RANK.EQ(VLOOKUP($A954,Rooke_Full_Seaosn[[Name]:[WHIP]], 10, FALSE),Rooke_Full_Seaosn[SO],0)</f>
        <v>464</v>
      </c>
      <c r="L954" s="5">
        <f>_xlfn.RANK.EQ(VLOOKUP($A954,Rooke_Full_Seaosn[[Name]:[WHIP]], 11, FALSE),Rooke_Full_Seaosn[K/9],0)</f>
        <v>1159</v>
      </c>
      <c r="M954" s="5">
        <f>_xlfn.RANK.EQ(VLOOKUP($A954,Rooke_Full_Seaosn[[Name]:[WHIP]], 12, FALSE),Rooke_Full_Seaosn[BB/9],1)</f>
        <v>260</v>
      </c>
      <c r="N954" s="11">
        <f>_xlfn.RANK.EQ(VLOOKUP($A954,Rooke_Full_Seaosn[[Name]:[WHIP]], 13, FALSE),Rooke_Full_Seaosn[HR/9],1)</f>
        <v>1143</v>
      </c>
      <c r="O954" s="5">
        <f>_xlfn.RANK.EQ(VLOOKUP($A954,Rooke_Full_Seaosn[[Name]:[WHIP]], 14, FALSE),Rooke_Full_Seaosn[AVG],1)</f>
        <v>1369</v>
      </c>
      <c r="P954" s="11">
        <f>_xlfn.RANK.EQ(VLOOKUP($A954,Rooke_Full_Seaosn[[Name]:[WHIP]], 15, FALSE),Rooke_Full_Seaosn[BABIP],1)</f>
        <v>1137</v>
      </c>
      <c r="Q954" s="5">
        <f>_xlfn.RANK.EQ(VLOOKUP($A954,Rooke_Full_Seaosn[[Name]:[WHIP]], 16, FALSE),Rooke_Full_Seaosn[ERA],1)</f>
        <v>1366</v>
      </c>
      <c r="R954" s="11">
        <f>_xlfn.RANK.EQ(VLOOKUP($A954,Rooke_Full_Seaosn[[Name]:[WHIP]], 17, FALSE),Rooke_Full_Seaosn[FIP],1)</f>
        <v>1074</v>
      </c>
      <c r="S954" s="5">
        <f>_xlfn.RANK.EQ(VLOOKUP($A954,Rooke_Full_Seaosn[[Name]:[WHIP]], 18,FALSE),Rooke_Full_Seaosn[WAR],0)</f>
        <v>333</v>
      </c>
      <c r="T954" s="5">
        <f>_xlfn.RANK.EQ(VLOOKUP($A954,Rooke_Full_Seaosn[[Name]:[WHIP]], 19, FALSE),Rooke_Full_Seaosn[WAR/162],0)</f>
        <v>604</v>
      </c>
      <c r="U954" s="5">
        <f>_xlfn.RANK.EQ(VLOOKUP($A954,Rooke_Full_Seaosn[[Name]:[WHIP]], 20, FALSE),Rooke_Full_Seaosn[WHIP],1)</f>
        <v>968</v>
      </c>
      <c r="V9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756.65422141442275</v>
      </c>
    </row>
    <row r="955" spans="1:22" x14ac:dyDescent="0.45">
      <c r="A955" s="11" t="s">
        <v>1533</v>
      </c>
      <c r="B955" s="11">
        <v>2022</v>
      </c>
      <c r="C955" s="11" t="str">
        <f>VLOOKUP(Table10[[#This Row],[Name]], Rooke_Full_Seaosn[[Name]:[Team]], 2, FALSE)</f>
        <v>CLE</v>
      </c>
      <c r="D955" s="11">
        <v>9</v>
      </c>
      <c r="E955" s="11">
        <v>5</v>
      </c>
      <c r="F955" s="12">
        <v>0.55555555555555558</v>
      </c>
      <c r="G955" s="5">
        <f>_xlfn.RANK.EQ(VLOOKUP($A955,Rooke_Full_Seaosn[[Name]:[WHIP]], 6, FALSE),Rooke_Full_Seaosn[W],0)</f>
        <v>1609</v>
      </c>
      <c r="H955" s="5">
        <f>_xlfn.RANK.EQ(VLOOKUP($A955,Rooke_Full_Seaosn[[Name]:[WHIP]], 7, FALSE),Rooke_Full_Seaosn[L],1)</f>
        <v>45</v>
      </c>
      <c r="I955" s="11">
        <f>_xlfn.RANK.EQ(VLOOKUP($A955,Rooke_Full_Seaosn[[Name]:[WHIP]], 8, FALSE),Rooke_Full_Seaosn[SV],0)</f>
        <v>225</v>
      </c>
      <c r="J955" s="11">
        <f>_xlfn.RANK.EQ(VLOOKUP($A955,Rooke_Full_Seaosn[[Name]:[WHIP]], 9, FALSE),Rooke_Full_Seaosn[IP],0)</f>
        <v>1584</v>
      </c>
      <c r="K955" s="5">
        <f>_xlfn.RANK.EQ(VLOOKUP($A955,Rooke_Full_Seaosn[[Name]:[WHIP]], 10, FALSE),Rooke_Full_Seaosn[SO],0)</f>
        <v>1163</v>
      </c>
      <c r="L955" s="5">
        <f>_xlfn.RANK.EQ(VLOOKUP($A955,Rooke_Full_Seaosn[[Name]:[WHIP]], 11, FALSE),Rooke_Full_Seaosn[K/9],0)</f>
        <v>249</v>
      </c>
      <c r="M955" s="5">
        <f>_xlfn.RANK.EQ(VLOOKUP($A955,Rooke_Full_Seaosn[[Name]:[WHIP]], 12, FALSE),Rooke_Full_Seaosn[BB/9],1)</f>
        <v>1518</v>
      </c>
      <c r="N955" s="11">
        <f>_xlfn.RANK.EQ(VLOOKUP($A955,Rooke_Full_Seaosn[[Name]:[WHIP]], 13, FALSE),Rooke_Full_Seaosn[HR/9],1)</f>
        <v>1108</v>
      </c>
      <c r="O955" s="5">
        <f>_xlfn.RANK.EQ(VLOOKUP($A955,Rooke_Full_Seaosn[[Name]:[WHIP]], 14, FALSE),Rooke_Full_Seaosn[AVG],1)</f>
        <v>746</v>
      </c>
      <c r="P955" s="11">
        <f>_xlfn.RANK.EQ(VLOOKUP($A955,Rooke_Full_Seaosn[[Name]:[WHIP]], 15, FALSE),Rooke_Full_Seaosn[BABIP],1)</f>
        <v>1147</v>
      </c>
      <c r="Q955" s="5">
        <f>_xlfn.RANK.EQ(VLOOKUP($A955,Rooke_Full_Seaosn[[Name]:[WHIP]], 16, FALSE),Rooke_Full_Seaosn[ERA],1)</f>
        <v>997</v>
      </c>
      <c r="R955" s="11">
        <f>_xlfn.RANK.EQ(VLOOKUP($A955,Rooke_Full_Seaosn[[Name]:[WHIP]], 17, FALSE),Rooke_Full_Seaosn[FIP],1)</f>
        <v>1170</v>
      </c>
      <c r="S955" s="5">
        <f>_xlfn.RANK.EQ(VLOOKUP($A955,Rooke_Full_Seaosn[[Name]:[WHIP]], 18,FALSE),Rooke_Full_Seaosn[WAR],0)</f>
        <v>1427</v>
      </c>
      <c r="T955" s="5">
        <f>_xlfn.RANK.EQ(VLOOKUP($A955,Rooke_Full_Seaosn[[Name]:[WHIP]], 19, FALSE),Rooke_Full_Seaosn[WAR/162],0)</f>
        <v>1387</v>
      </c>
      <c r="U955" s="5">
        <f>_xlfn.RANK.EQ(VLOOKUP($A955,Rooke_Full_Seaosn[[Name]:[WHIP]], 20, FALSE),Rooke_Full_Seaosn[WHIP],1)</f>
        <v>1338</v>
      </c>
      <c r="V9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758.09039203222005</v>
      </c>
    </row>
    <row r="956" spans="1:22" x14ac:dyDescent="0.45">
      <c r="A956" s="11" t="s">
        <v>1419</v>
      </c>
      <c r="B956" s="11">
        <v>2018</v>
      </c>
      <c r="C956" s="11" t="str">
        <f>VLOOKUP(Table10[[#This Row],[Name]], Rooke_Full_Seaosn[[Name]:[Team]], 2, FALSE)</f>
        <v>BOS</v>
      </c>
      <c r="D956" s="11">
        <v>11</v>
      </c>
      <c r="E956" s="11">
        <v>11</v>
      </c>
      <c r="F956" s="12">
        <v>1</v>
      </c>
      <c r="G956" s="5">
        <f>_xlfn.RANK.EQ(VLOOKUP($A956,Rooke_Full_Seaosn[[Name]:[WHIP]], 6, FALSE),Rooke_Full_Seaosn[W],0)</f>
        <v>1054</v>
      </c>
      <c r="H956" s="5">
        <f>_xlfn.RANK.EQ(VLOOKUP($A956,Rooke_Full_Seaosn[[Name]:[WHIP]], 7, FALSE),Rooke_Full_Seaosn[L],1)</f>
        <v>147</v>
      </c>
      <c r="I956" s="11">
        <f>_xlfn.RANK.EQ(VLOOKUP($A956,Rooke_Full_Seaosn[[Name]:[WHIP]], 8, FALSE),Rooke_Full_Seaosn[SV],0)</f>
        <v>225</v>
      </c>
      <c r="J956" s="11">
        <f>_xlfn.RANK.EQ(VLOOKUP($A956,Rooke_Full_Seaosn[[Name]:[WHIP]], 9, FALSE),Rooke_Full_Seaosn[IP],0)</f>
        <v>1402</v>
      </c>
      <c r="K956" s="5">
        <f>_xlfn.RANK.EQ(VLOOKUP($A956,Rooke_Full_Seaosn[[Name]:[WHIP]], 10, FALSE),Rooke_Full_Seaosn[SO],0)</f>
        <v>966</v>
      </c>
      <c r="L956" s="5">
        <f>_xlfn.RANK.EQ(VLOOKUP($A956,Rooke_Full_Seaosn[[Name]:[WHIP]], 11, FALSE),Rooke_Full_Seaosn[K/9],0)</f>
        <v>236</v>
      </c>
      <c r="M956" s="5">
        <f>_xlfn.RANK.EQ(VLOOKUP($A956,Rooke_Full_Seaosn[[Name]:[WHIP]], 12, FALSE),Rooke_Full_Seaosn[BB/9],1)</f>
        <v>882</v>
      </c>
      <c r="N956" s="11">
        <f>_xlfn.RANK.EQ(VLOOKUP($A956,Rooke_Full_Seaosn[[Name]:[WHIP]], 13, FALSE),Rooke_Full_Seaosn[HR/9],1)</f>
        <v>1586</v>
      </c>
      <c r="O956" s="5">
        <f>_xlfn.RANK.EQ(VLOOKUP($A956,Rooke_Full_Seaosn[[Name]:[WHIP]], 14, FALSE),Rooke_Full_Seaosn[AVG],1)</f>
        <v>1055</v>
      </c>
      <c r="P956" s="11">
        <f>_xlfn.RANK.EQ(VLOOKUP($A956,Rooke_Full_Seaosn[[Name]:[WHIP]], 15, FALSE),Rooke_Full_Seaosn[BABIP],1)</f>
        <v>1104</v>
      </c>
      <c r="Q956" s="5">
        <f>_xlfn.RANK.EQ(VLOOKUP($A956,Rooke_Full_Seaosn[[Name]:[WHIP]], 16, FALSE),Rooke_Full_Seaosn[ERA],1)</f>
        <v>854</v>
      </c>
      <c r="R956" s="11">
        <f>_xlfn.RANK.EQ(VLOOKUP($A956,Rooke_Full_Seaosn[[Name]:[WHIP]], 17, FALSE),Rooke_Full_Seaosn[FIP],1)</f>
        <v>1448</v>
      </c>
      <c r="S956" s="5">
        <f>_xlfn.RANK.EQ(VLOOKUP($A956,Rooke_Full_Seaosn[[Name]:[WHIP]], 18,FALSE),Rooke_Full_Seaosn[WAR],0)</f>
        <v>1468</v>
      </c>
      <c r="T956" s="5">
        <f>_xlfn.RANK.EQ(VLOOKUP($A956,Rooke_Full_Seaosn[[Name]:[WHIP]], 19, FALSE),Rooke_Full_Seaosn[WAR/162],0)</f>
        <v>1456</v>
      </c>
      <c r="U956" s="5">
        <f>_xlfn.RANK.EQ(VLOOKUP($A956,Rooke_Full_Seaosn[[Name]:[WHIP]], 20, FALSE),Rooke_Full_Seaosn[WHIP],1)</f>
        <v>1046</v>
      </c>
      <c r="V9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758.16635960620908</v>
      </c>
    </row>
    <row r="957" spans="1:22" x14ac:dyDescent="0.45">
      <c r="A957" s="11" t="s">
        <v>1684</v>
      </c>
      <c r="B957" s="11">
        <v>2017</v>
      </c>
      <c r="C957" s="11" t="str">
        <f>VLOOKUP(Table10[[#This Row],[Name]], Rooke_Full_Seaosn[[Name]:[Team]], 2, FALSE)</f>
        <v>SFG</v>
      </c>
      <c r="D957" s="11">
        <v>8</v>
      </c>
      <c r="E957" s="11">
        <v>4</v>
      </c>
      <c r="F957" s="12">
        <v>0.5</v>
      </c>
      <c r="G957" s="5">
        <f>_xlfn.RANK.EQ(VLOOKUP($A957,Rooke_Full_Seaosn[[Name]:[WHIP]], 6, FALSE),Rooke_Full_Seaosn[W],0)</f>
        <v>503</v>
      </c>
      <c r="H957" s="5">
        <f>_xlfn.RANK.EQ(VLOOKUP($A957,Rooke_Full_Seaosn[[Name]:[WHIP]], 7, FALSE),Rooke_Full_Seaosn[L],1)</f>
        <v>1512</v>
      </c>
      <c r="I957" s="11">
        <f>_xlfn.RANK.EQ(VLOOKUP($A957,Rooke_Full_Seaosn[[Name]:[WHIP]], 8, FALSE),Rooke_Full_Seaosn[SV],0)</f>
        <v>225</v>
      </c>
      <c r="J957" s="11">
        <f>_xlfn.RANK.EQ(VLOOKUP($A957,Rooke_Full_Seaosn[[Name]:[WHIP]], 9, FALSE),Rooke_Full_Seaosn[IP],0)</f>
        <v>454</v>
      </c>
      <c r="K957" s="5">
        <f>_xlfn.RANK.EQ(VLOOKUP($A957,Rooke_Full_Seaosn[[Name]:[WHIP]], 10, FALSE),Rooke_Full_Seaosn[SO],0)</f>
        <v>658</v>
      </c>
      <c r="L957" s="5">
        <f>_xlfn.RANK.EQ(VLOOKUP($A957,Rooke_Full_Seaosn[[Name]:[WHIP]], 11, FALSE),Rooke_Full_Seaosn[K/9],0)</f>
        <v>1214</v>
      </c>
      <c r="M957" s="5">
        <f>_xlfn.RANK.EQ(VLOOKUP($A957,Rooke_Full_Seaosn[[Name]:[WHIP]], 12, FALSE),Rooke_Full_Seaosn[BB/9],1)</f>
        <v>139</v>
      </c>
      <c r="N957" s="11">
        <f>_xlfn.RANK.EQ(VLOOKUP($A957,Rooke_Full_Seaosn[[Name]:[WHIP]], 13, FALSE),Rooke_Full_Seaosn[HR/9],1)</f>
        <v>1066</v>
      </c>
      <c r="O957" s="5">
        <f>_xlfn.RANK.EQ(VLOOKUP($A957,Rooke_Full_Seaosn[[Name]:[WHIP]], 14, FALSE),Rooke_Full_Seaosn[AVG],1)</f>
        <v>1334</v>
      </c>
      <c r="P957" s="11">
        <f>_xlfn.RANK.EQ(VLOOKUP($A957,Rooke_Full_Seaosn[[Name]:[WHIP]], 15, FALSE),Rooke_Full_Seaosn[BABIP],1)</f>
        <v>1093</v>
      </c>
      <c r="Q957" s="5">
        <f>_xlfn.RANK.EQ(VLOOKUP($A957,Rooke_Full_Seaosn[[Name]:[WHIP]], 16, FALSE),Rooke_Full_Seaosn[ERA],1)</f>
        <v>1191</v>
      </c>
      <c r="R957" s="11">
        <f>_xlfn.RANK.EQ(VLOOKUP($A957,Rooke_Full_Seaosn[[Name]:[WHIP]], 17, FALSE),Rooke_Full_Seaosn[FIP],1)</f>
        <v>972</v>
      </c>
      <c r="S957" s="5">
        <f>_xlfn.RANK.EQ(VLOOKUP($A957,Rooke_Full_Seaosn[[Name]:[WHIP]], 18,FALSE),Rooke_Full_Seaosn[WAR],0)</f>
        <v>719</v>
      </c>
      <c r="T957" s="5">
        <f>_xlfn.RANK.EQ(VLOOKUP($A957,Rooke_Full_Seaosn[[Name]:[WHIP]], 19, FALSE),Rooke_Full_Seaosn[WAR/162],0)</f>
        <v>903</v>
      </c>
      <c r="U957" s="5">
        <f>_xlfn.RANK.EQ(VLOOKUP($A957,Rooke_Full_Seaosn[[Name]:[WHIP]], 20, FALSE),Rooke_Full_Seaosn[WHIP],1)</f>
        <v>734</v>
      </c>
      <c r="V9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759.5842391560227</v>
      </c>
    </row>
    <row r="958" spans="1:22" x14ac:dyDescent="0.45">
      <c r="A958" s="11" t="s">
        <v>1143</v>
      </c>
      <c r="B958" s="11">
        <v>1972</v>
      </c>
      <c r="C958" s="11" t="str">
        <f>VLOOKUP(Table10[[#This Row],[Name]], Rooke_Full_Seaosn[[Name]:[Team]], 2, FALSE)</f>
        <v>MIL</v>
      </c>
      <c r="D958" s="11">
        <v>8</v>
      </c>
      <c r="E958" s="11">
        <v>8</v>
      </c>
      <c r="F958" s="12">
        <v>1</v>
      </c>
      <c r="G958" s="5">
        <f>_xlfn.RANK.EQ(VLOOKUP($A958,Rooke_Full_Seaosn[[Name]:[WHIP]], 6, FALSE),Rooke_Full_Seaosn[W],0)</f>
        <v>1282</v>
      </c>
      <c r="H958" s="5">
        <f>_xlfn.RANK.EQ(VLOOKUP($A958,Rooke_Full_Seaosn[[Name]:[WHIP]], 7, FALSE),Rooke_Full_Seaosn[L],1)</f>
        <v>1060</v>
      </c>
      <c r="I958" s="11">
        <f>_xlfn.RANK.EQ(VLOOKUP($A958,Rooke_Full_Seaosn[[Name]:[WHIP]], 8, FALSE),Rooke_Full_Seaosn[SV],0)</f>
        <v>225</v>
      </c>
      <c r="J958" s="11">
        <f>_xlfn.RANK.EQ(VLOOKUP($A958,Rooke_Full_Seaosn[[Name]:[WHIP]], 9, FALSE),Rooke_Full_Seaosn[IP],0)</f>
        <v>844</v>
      </c>
      <c r="K958" s="5">
        <f>_xlfn.RANK.EQ(VLOOKUP($A958,Rooke_Full_Seaosn[[Name]:[WHIP]], 10, FALSE),Rooke_Full_Seaosn[SO],0)</f>
        <v>1140</v>
      </c>
      <c r="L958" s="5">
        <f>_xlfn.RANK.EQ(VLOOKUP($A958,Rooke_Full_Seaosn[[Name]:[WHIP]], 11, FALSE),Rooke_Full_Seaosn[K/9],0)</f>
        <v>1280</v>
      </c>
      <c r="M958" s="5">
        <f>_xlfn.RANK.EQ(VLOOKUP($A958,Rooke_Full_Seaosn[[Name]:[WHIP]], 12, FALSE),Rooke_Full_Seaosn[BB/9],1)</f>
        <v>72</v>
      </c>
      <c r="N958" s="11">
        <f>_xlfn.RANK.EQ(VLOOKUP($A958,Rooke_Full_Seaosn[[Name]:[WHIP]], 13, FALSE),Rooke_Full_Seaosn[HR/9],1)</f>
        <v>744</v>
      </c>
      <c r="O958" s="5">
        <f>_xlfn.RANK.EQ(VLOOKUP($A958,Rooke_Full_Seaosn[[Name]:[WHIP]], 14, FALSE),Rooke_Full_Seaosn[AVG],1)</f>
        <v>1367</v>
      </c>
      <c r="P958" s="11">
        <f>_xlfn.RANK.EQ(VLOOKUP($A958,Rooke_Full_Seaosn[[Name]:[WHIP]], 15, FALSE),Rooke_Full_Seaosn[BABIP],1)</f>
        <v>1181</v>
      </c>
      <c r="Q958" s="5">
        <f>_xlfn.RANK.EQ(VLOOKUP($A958,Rooke_Full_Seaosn[[Name]:[WHIP]], 16, FALSE),Rooke_Full_Seaosn[ERA],1)</f>
        <v>512</v>
      </c>
      <c r="R958" s="11">
        <f>_xlfn.RANK.EQ(VLOOKUP($A958,Rooke_Full_Seaosn[[Name]:[WHIP]], 17, FALSE),Rooke_Full_Seaosn[FIP],1)</f>
        <v>168</v>
      </c>
      <c r="S958" s="5">
        <f>_xlfn.RANK.EQ(VLOOKUP($A958,Rooke_Full_Seaosn[[Name]:[WHIP]], 18,FALSE),Rooke_Full_Seaosn[WAR],0)</f>
        <v>864</v>
      </c>
      <c r="T958" s="5">
        <f>_xlfn.RANK.EQ(VLOOKUP($A958,Rooke_Full_Seaosn[[Name]:[WHIP]], 19, FALSE),Rooke_Full_Seaosn[WAR/162],0)</f>
        <v>936</v>
      </c>
      <c r="U958" s="5">
        <f>_xlfn.RANK.EQ(VLOOKUP($A958,Rooke_Full_Seaosn[[Name]:[WHIP]], 20, FALSE),Rooke_Full_Seaosn[WHIP],1)</f>
        <v>794</v>
      </c>
      <c r="V9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759.85194190561799</v>
      </c>
    </row>
    <row r="959" spans="1:22" x14ac:dyDescent="0.45">
      <c r="A959" s="11" t="s">
        <v>1451</v>
      </c>
      <c r="B959" s="11">
        <v>1953</v>
      </c>
      <c r="C959" s="11" t="str">
        <f>VLOOKUP(Table10[[#This Row],[Name]], Rooke_Full_Seaosn[[Name]:[Team]], 2, FALSE)</f>
        <v>BRO</v>
      </c>
      <c r="D959" s="11">
        <v>31</v>
      </c>
      <c r="E959" s="11">
        <v>31</v>
      </c>
      <c r="F959" s="12">
        <v>1</v>
      </c>
      <c r="G959" s="5">
        <f>_xlfn.RANK.EQ(VLOOKUP($A959,Rooke_Full_Seaosn[[Name]:[WHIP]], 6, FALSE),Rooke_Full_Seaosn[W],0)</f>
        <v>401</v>
      </c>
      <c r="H959" s="5">
        <f>_xlfn.RANK.EQ(VLOOKUP($A959,Rooke_Full_Seaosn[[Name]:[WHIP]], 7, FALSE),Rooke_Full_Seaosn[L],1)</f>
        <v>298</v>
      </c>
      <c r="I959" s="11">
        <f>_xlfn.RANK.EQ(VLOOKUP($A959,Rooke_Full_Seaosn[[Name]:[WHIP]], 8, FALSE),Rooke_Full_Seaosn[SV],0)</f>
        <v>225</v>
      </c>
      <c r="J959" s="11">
        <f>_xlfn.RANK.EQ(VLOOKUP($A959,Rooke_Full_Seaosn[[Name]:[WHIP]], 9, FALSE),Rooke_Full_Seaosn[IP],0)</f>
        <v>725</v>
      </c>
      <c r="K959" s="5">
        <f>_xlfn.RANK.EQ(VLOOKUP($A959,Rooke_Full_Seaosn[[Name]:[WHIP]], 10, FALSE),Rooke_Full_Seaosn[SO],0)</f>
        <v>496</v>
      </c>
      <c r="L959" s="5">
        <f>_xlfn.RANK.EQ(VLOOKUP($A959,Rooke_Full_Seaosn[[Name]:[WHIP]], 11, FALSE),Rooke_Full_Seaosn[K/9],0)</f>
        <v>530</v>
      </c>
      <c r="M959" s="5">
        <f>_xlfn.RANK.EQ(VLOOKUP($A959,Rooke_Full_Seaosn[[Name]:[WHIP]], 12, FALSE),Rooke_Full_Seaosn[BB/9],1)</f>
        <v>1536</v>
      </c>
      <c r="N959" s="11">
        <f>_xlfn.RANK.EQ(VLOOKUP($A959,Rooke_Full_Seaosn[[Name]:[WHIP]], 13, FALSE),Rooke_Full_Seaosn[HR/9],1)</f>
        <v>951</v>
      </c>
      <c r="O959" s="5">
        <f>_xlfn.RANK.EQ(VLOOKUP($A959,Rooke_Full_Seaosn[[Name]:[WHIP]], 14, FALSE),Rooke_Full_Seaosn[AVG],1)</f>
        <v>1289</v>
      </c>
      <c r="P959" s="11">
        <f>_xlfn.RANK.EQ(VLOOKUP($A959,Rooke_Full_Seaosn[[Name]:[WHIP]], 15, FALSE),Rooke_Full_Seaosn[BABIP],1)</f>
        <v>1451</v>
      </c>
      <c r="Q959" s="5">
        <f>_xlfn.RANK.EQ(VLOOKUP($A959,Rooke_Full_Seaosn[[Name]:[WHIP]], 16, FALSE),Rooke_Full_Seaosn[ERA],1)</f>
        <v>894</v>
      </c>
      <c r="R959" s="11">
        <f>_xlfn.RANK.EQ(VLOOKUP($A959,Rooke_Full_Seaosn[[Name]:[WHIP]], 17, FALSE),Rooke_Full_Seaosn[FIP],1)</f>
        <v>824</v>
      </c>
      <c r="S959" s="5">
        <f>_xlfn.RANK.EQ(VLOOKUP($A959,Rooke_Full_Seaosn[[Name]:[WHIP]], 18,FALSE),Rooke_Full_Seaosn[WAR],0)</f>
        <v>698</v>
      </c>
      <c r="T959" s="5">
        <f>_xlfn.RANK.EQ(VLOOKUP($A959,Rooke_Full_Seaosn[[Name]:[WHIP]], 19, FALSE),Rooke_Full_Seaosn[WAR/162],0)</f>
        <v>1099</v>
      </c>
      <c r="U959" s="5">
        <f>_xlfn.RANK.EQ(VLOOKUP($A959,Rooke_Full_Seaosn[[Name]:[WHIP]], 20, FALSE),Rooke_Full_Seaosn[WHIP],1)</f>
        <v>1530</v>
      </c>
      <c r="V9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761.13981096441478</v>
      </c>
    </row>
    <row r="960" spans="1:22" x14ac:dyDescent="0.45">
      <c r="A960" s="11" t="s">
        <v>1854</v>
      </c>
      <c r="B960" s="11">
        <v>2018</v>
      </c>
      <c r="C960" s="11" t="str">
        <f>VLOOKUP(Table10[[#This Row],[Name]], Rooke_Full_Seaosn[[Name]:[Team]], 2, FALSE)</f>
        <v>KCR</v>
      </c>
      <c r="D960" s="11">
        <v>19</v>
      </c>
      <c r="E960" s="11">
        <v>19</v>
      </c>
      <c r="F960" s="12">
        <v>1</v>
      </c>
      <c r="G960" s="5">
        <f>_xlfn.RANK.EQ(VLOOKUP($A960,Rooke_Full_Seaosn[[Name]:[WHIP]], 6, FALSE),Rooke_Full_Seaosn[W],0)</f>
        <v>1609</v>
      </c>
      <c r="H960" s="5">
        <f>_xlfn.RANK.EQ(VLOOKUP($A960,Rooke_Full_Seaosn[[Name]:[WHIP]], 7, FALSE),Rooke_Full_Seaosn[L],1)</f>
        <v>695</v>
      </c>
      <c r="I960" s="11">
        <f>_xlfn.RANK.EQ(VLOOKUP($A960,Rooke_Full_Seaosn[[Name]:[WHIP]], 8, FALSE),Rooke_Full_Seaosn[SV],0)</f>
        <v>225</v>
      </c>
      <c r="J960" s="11">
        <f>_xlfn.RANK.EQ(VLOOKUP($A960,Rooke_Full_Seaosn[[Name]:[WHIP]], 9, FALSE),Rooke_Full_Seaosn[IP],0)</f>
        <v>1290</v>
      </c>
      <c r="K960" s="5">
        <f>_xlfn.RANK.EQ(VLOOKUP($A960,Rooke_Full_Seaosn[[Name]:[WHIP]], 10, FALSE),Rooke_Full_Seaosn[SO],0)</f>
        <v>1072</v>
      </c>
      <c r="L960" s="5">
        <f>_xlfn.RANK.EQ(VLOOKUP($A960,Rooke_Full_Seaosn[[Name]:[WHIP]], 11, FALSE),Rooke_Full_Seaosn[K/9],0)</f>
        <v>550</v>
      </c>
      <c r="M960" s="5">
        <f>_xlfn.RANK.EQ(VLOOKUP($A960,Rooke_Full_Seaosn[[Name]:[WHIP]], 12, FALSE),Rooke_Full_Seaosn[BB/9],1)</f>
        <v>248</v>
      </c>
      <c r="N960" s="11">
        <f>_xlfn.RANK.EQ(VLOOKUP($A960,Rooke_Full_Seaosn[[Name]:[WHIP]], 13, FALSE),Rooke_Full_Seaosn[HR/9],1)</f>
        <v>1522</v>
      </c>
      <c r="O960" s="5">
        <f>_xlfn.RANK.EQ(VLOOKUP($A960,Rooke_Full_Seaosn[[Name]:[WHIP]], 14, FALSE),Rooke_Full_Seaosn[AVG],1)</f>
        <v>549</v>
      </c>
      <c r="P960" s="11">
        <f>_xlfn.RANK.EQ(VLOOKUP($A960,Rooke_Full_Seaosn[[Name]:[WHIP]], 15, FALSE),Rooke_Full_Seaosn[BABIP],1)</f>
        <v>336</v>
      </c>
      <c r="Q960" s="5">
        <f>_xlfn.RANK.EQ(VLOOKUP($A960,Rooke_Full_Seaosn[[Name]:[WHIP]], 16, FALSE),Rooke_Full_Seaosn[ERA],1)</f>
        <v>1384</v>
      </c>
      <c r="R960" s="11">
        <f>_xlfn.RANK.EQ(VLOOKUP($A960,Rooke_Full_Seaosn[[Name]:[WHIP]], 17, FALSE),Rooke_Full_Seaosn[FIP],1)</f>
        <v>1416</v>
      </c>
      <c r="S960" s="5">
        <f>_xlfn.RANK.EQ(VLOOKUP($A960,Rooke_Full_Seaosn[[Name]:[WHIP]], 18,FALSE),Rooke_Full_Seaosn[WAR],0)</f>
        <v>1435</v>
      </c>
      <c r="T960" s="5">
        <f>_xlfn.RANK.EQ(VLOOKUP($A960,Rooke_Full_Seaosn[[Name]:[WHIP]], 19, FALSE),Rooke_Full_Seaosn[WAR/162],0)</f>
        <v>1416</v>
      </c>
      <c r="U960" s="5">
        <f>_xlfn.RANK.EQ(VLOOKUP($A960,Rooke_Full_Seaosn[[Name]:[WHIP]], 20, FALSE),Rooke_Full_Seaosn[WHIP],1)</f>
        <v>264</v>
      </c>
      <c r="V9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762.74215941974717</v>
      </c>
    </row>
    <row r="961" spans="1:22" x14ac:dyDescent="0.45">
      <c r="A961" s="11" t="s">
        <v>1508</v>
      </c>
      <c r="B961" s="11">
        <v>1985</v>
      </c>
      <c r="C961" s="11" t="str">
        <f>VLOOKUP(Table10[[#This Row],[Name]], Rooke_Full_Seaosn[[Name]:[Team]], 2, FALSE)</f>
        <v>CHW</v>
      </c>
      <c r="D961" s="11">
        <v>29</v>
      </c>
      <c r="E961" s="11">
        <v>29</v>
      </c>
      <c r="F961" s="12">
        <v>1</v>
      </c>
      <c r="G961" s="5">
        <f>_xlfn.RANK.EQ(VLOOKUP($A961,Rooke_Full_Seaosn[[Name]:[WHIP]], 6, FALSE),Rooke_Full_Seaosn[W],0)</f>
        <v>1282</v>
      </c>
      <c r="H961" s="5">
        <f>_xlfn.RANK.EQ(VLOOKUP($A961,Rooke_Full_Seaosn[[Name]:[WHIP]], 7, FALSE),Rooke_Full_Seaosn[L],1)</f>
        <v>147</v>
      </c>
      <c r="I961" s="11">
        <f>_xlfn.RANK.EQ(VLOOKUP($A961,Rooke_Full_Seaosn[[Name]:[WHIP]], 8, FALSE),Rooke_Full_Seaosn[SV],0)</f>
        <v>225</v>
      </c>
      <c r="J961" s="11">
        <f>_xlfn.RANK.EQ(VLOOKUP($A961,Rooke_Full_Seaosn[[Name]:[WHIP]], 9, FALSE),Rooke_Full_Seaosn[IP],0)</f>
        <v>1281</v>
      </c>
      <c r="K961" s="5">
        <f>_xlfn.RANK.EQ(VLOOKUP($A961,Rooke_Full_Seaosn[[Name]:[WHIP]], 10, FALSE),Rooke_Full_Seaosn[SO],0)</f>
        <v>1425</v>
      </c>
      <c r="L961" s="5">
        <f>_xlfn.RANK.EQ(VLOOKUP($A961,Rooke_Full_Seaosn[[Name]:[WHIP]], 11, FALSE),Rooke_Full_Seaosn[K/9],0)</f>
        <v>1179</v>
      </c>
      <c r="M961" s="5">
        <f>_xlfn.RANK.EQ(VLOOKUP($A961,Rooke_Full_Seaosn[[Name]:[WHIP]], 12, FALSE),Rooke_Full_Seaosn[BB/9],1)</f>
        <v>710</v>
      </c>
      <c r="N961" s="11">
        <f>_xlfn.RANK.EQ(VLOOKUP($A961,Rooke_Full_Seaosn[[Name]:[WHIP]], 13, FALSE),Rooke_Full_Seaosn[HR/9],1)</f>
        <v>740</v>
      </c>
      <c r="O961" s="5">
        <f>_xlfn.RANK.EQ(VLOOKUP($A961,Rooke_Full_Seaosn[[Name]:[WHIP]], 14, FALSE),Rooke_Full_Seaosn[AVG],1)</f>
        <v>945</v>
      </c>
      <c r="P961" s="11">
        <f>_xlfn.RANK.EQ(VLOOKUP($A961,Rooke_Full_Seaosn[[Name]:[WHIP]], 15, FALSE),Rooke_Full_Seaosn[BABIP],1)</f>
        <v>771</v>
      </c>
      <c r="Q961" s="5">
        <f>_xlfn.RANK.EQ(VLOOKUP($A961,Rooke_Full_Seaosn[[Name]:[WHIP]], 16, FALSE),Rooke_Full_Seaosn[ERA],1)</f>
        <v>965</v>
      </c>
      <c r="R961" s="11">
        <f>_xlfn.RANK.EQ(VLOOKUP($A961,Rooke_Full_Seaosn[[Name]:[WHIP]], 17, FALSE),Rooke_Full_Seaosn[FIP],1)</f>
        <v>613</v>
      </c>
      <c r="S961" s="5">
        <f>_xlfn.RANK.EQ(VLOOKUP($A961,Rooke_Full_Seaosn[[Name]:[WHIP]], 18,FALSE),Rooke_Full_Seaosn[WAR],0)</f>
        <v>908</v>
      </c>
      <c r="T961" s="5">
        <f>_xlfn.RANK.EQ(VLOOKUP($A961,Rooke_Full_Seaosn[[Name]:[WHIP]], 19, FALSE),Rooke_Full_Seaosn[WAR/162],0)</f>
        <v>435</v>
      </c>
      <c r="U961" s="5">
        <f>_xlfn.RANK.EQ(VLOOKUP($A961,Rooke_Full_Seaosn[[Name]:[WHIP]], 20, FALSE),Rooke_Full_Seaosn[WHIP],1)</f>
        <v>843</v>
      </c>
      <c r="V9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764.56676902217919</v>
      </c>
    </row>
    <row r="962" spans="1:22" x14ac:dyDescent="0.45">
      <c r="A962" s="11" t="s">
        <v>1039</v>
      </c>
      <c r="B962" s="11">
        <v>1981</v>
      </c>
      <c r="C962" s="11" t="str">
        <f>VLOOKUP(Table10[[#This Row],[Name]], Rooke_Full_Seaosn[[Name]:[Team]], 2, FALSE)</f>
        <v>KCR</v>
      </c>
      <c r="D962" s="11">
        <v>25</v>
      </c>
      <c r="E962" s="11">
        <v>25</v>
      </c>
      <c r="F962" s="12">
        <v>1</v>
      </c>
      <c r="G962" s="5">
        <f>_xlfn.RANK.EQ(VLOOKUP($A962,Rooke_Full_Seaosn[[Name]:[WHIP]], 6, FALSE),Rooke_Full_Seaosn[W],0)</f>
        <v>735</v>
      </c>
      <c r="H962" s="5">
        <f>_xlfn.RANK.EQ(VLOOKUP($A962,Rooke_Full_Seaosn[[Name]:[WHIP]], 7, FALSE),Rooke_Full_Seaosn[L],1)</f>
        <v>147</v>
      </c>
      <c r="I962" s="11">
        <f>_xlfn.RANK.EQ(VLOOKUP($A962,Rooke_Full_Seaosn[[Name]:[WHIP]], 8, FALSE),Rooke_Full_Seaosn[SV],0)</f>
        <v>225</v>
      </c>
      <c r="J962" s="11">
        <f>_xlfn.RANK.EQ(VLOOKUP($A962,Rooke_Full_Seaosn[[Name]:[WHIP]], 9, FALSE),Rooke_Full_Seaosn[IP],0)</f>
        <v>1209</v>
      </c>
      <c r="K962" s="5">
        <f>_xlfn.RANK.EQ(VLOOKUP($A962,Rooke_Full_Seaosn[[Name]:[WHIP]], 10, FALSE),Rooke_Full_Seaosn[SO],0)</f>
        <v>1510</v>
      </c>
      <c r="L962" s="5">
        <f>_xlfn.RANK.EQ(VLOOKUP($A962,Rooke_Full_Seaosn[[Name]:[WHIP]], 11, FALSE),Rooke_Full_Seaosn[K/9],0)</f>
        <v>1389</v>
      </c>
      <c r="M962" s="5">
        <f>_xlfn.RANK.EQ(VLOOKUP($A962,Rooke_Full_Seaosn[[Name]:[WHIP]], 12, FALSE),Rooke_Full_Seaosn[BB/9],1)</f>
        <v>751</v>
      </c>
      <c r="N962" s="11">
        <f>_xlfn.RANK.EQ(VLOOKUP($A962,Rooke_Full_Seaosn[[Name]:[WHIP]], 13, FALSE),Rooke_Full_Seaosn[HR/9],1)</f>
        <v>843</v>
      </c>
      <c r="O962" s="5">
        <f>_xlfn.RANK.EQ(VLOOKUP($A962,Rooke_Full_Seaosn[[Name]:[WHIP]], 14, FALSE),Rooke_Full_Seaosn[AVG],1)</f>
        <v>914</v>
      </c>
      <c r="P962" s="11">
        <f>_xlfn.RANK.EQ(VLOOKUP($A962,Rooke_Full_Seaosn[[Name]:[WHIP]], 15, FALSE),Rooke_Full_Seaosn[BABIP],1)</f>
        <v>537</v>
      </c>
      <c r="Q962" s="5">
        <f>_xlfn.RANK.EQ(VLOOKUP($A962,Rooke_Full_Seaosn[[Name]:[WHIP]], 16, FALSE),Rooke_Full_Seaosn[ERA],1)</f>
        <v>376</v>
      </c>
      <c r="R962" s="11">
        <f>_xlfn.RANK.EQ(VLOOKUP($A962,Rooke_Full_Seaosn[[Name]:[WHIP]], 17, FALSE),Rooke_Full_Seaosn[FIP],1)</f>
        <v>820</v>
      </c>
      <c r="S962" s="5">
        <f>_xlfn.RANK.EQ(VLOOKUP($A962,Rooke_Full_Seaosn[[Name]:[WHIP]], 18,FALSE),Rooke_Full_Seaosn[WAR],0)</f>
        <v>1296</v>
      </c>
      <c r="T962" s="5">
        <f>_xlfn.RANK.EQ(VLOOKUP($A962,Rooke_Full_Seaosn[[Name]:[WHIP]], 19, FALSE),Rooke_Full_Seaosn[WAR/162],0)</f>
        <v>1134</v>
      </c>
      <c r="U962" s="5">
        <f>_xlfn.RANK.EQ(VLOOKUP($A962,Rooke_Full_Seaosn[[Name]:[WHIP]], 20, FALSE),Rooke_Full_Seaosn[WHIP],1)</f>
        <v>807</v>
      </c>
      <c r="V9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765.79926209086739</v>
      </c>
    </row>
    <row r="963" spans="1:22" x14ac:dyDescent="0.45">
      <c r="A963" s="11" t="s">
        <v>1239</v>
      </c>
      <c r="B963" s="11">
        <v>1993</v>
      </c>
      <c r="C963" s="11" t="str">
        <f>VLOOKUP(Table10[[#This Row],[Name]], Rooke_Full_Seaosn[[Name]:[Team]], 2, FALSE)</f>
        <v>CAL</v>
      </c>
      <c r="D963" s="11">
        <v>21</v>
      </c>
      <c r="E963" s="11">
        <v>21</v>
      </c>
      <c r="F963" s="12">
        <v>1</v>
      </c>
      <c r="G963" s="5">
        <f>_xlfn.RANK.EQ(VLOOKUP($A963,Rooke_Full_Seaosn[[Name]:[WHIP]], 6, FALSE),Rooke_Full_Seaosn[W],0)</f>
        <v>1054</v>
      </c>
      <c r="H963" s="5">
        <f>_xlfn.RANK.EQ(VLOOKUP($A963,Rooke_Full_Seaosn[[Name]:[WHIP]], 7, FALSE),Rooke_Full_Seaosn[L],1)</f>
        <v>695</v>
      </c>
      <c r="I963" s="11">
        <f>_xlfn.RANK.EQ(VLOOKUP($A963,Rooke_Full_Seaosn[[Name]:[WHIP]], 8, FALSE),Rooke_Full_Seaosn[SV],0)</f>
        <v>225</v>
      </c>
      <c r="J963" s="11">
        <f>_xlfn.RANK.EQ(VLOOKUP($A963,Rooke_Full_Seaosn[[Name]:[WHIP]], 9, FALSE),Rooke_Full_Seaosn[IP],0)</f>
        <v>1108</v>
      </c>
      <c r="K963" s="5">
        <f>_xlfn.RANK.EQ(VLOOKUP($A963,Rooke_Full_Seaosn[[Name]:[WHIP]], 10, FALSE),Rooke_Full_Seaosn[SO],0)</f>
        <v>1464</v>
      </c>
      <c r="L963" s="5">
        <f>_xlfn.RANK.EQ(VLOOKUP($A963,Rooke_Full_Seaosn[[Name]:[WHIP]], 11, FALSE),Rooke_Full_Seaosn[K/9],0)</f>
        <v>1421</v>
      </c>
      <c r="M963" s="5">
        <f>_xlfn.RANK.EQ(VLOOKUP($A963,Rooke_Full_Seaosn[[Name]:[WHIP]], 12, FALSE),Rooke_Full_Seaosn[BB/9],1)</f>
        <v>619</v>
      </c>
      <c r="N963" s="11">
        <f>_xlfn.RANK.EQ(VLOOKUP($A963,Rooke_Full_Seaosn[[Name]:[WHIP]], 13, FALSE),Rooke_Full_Seaosn[HR/9],1)</f>
        <v>444</v>
      </c>
      <c r="O963" s="5">
        <f>_xlfn.RANK.EQ(VLOOKUP($A963,Rooke_Full_Seaosn[[Name]:[WHIP]], 14, FALSE),Rooke_Full_Seaosn[AVG],1)</f>
        <v>859</v>
      </c>
      <c r="P963" s="11">
        <f>_xlfn.RANK.EQ(VLOOKUP($A963,Rooke_Full_Seaosn[[Name]:[WHIP]], 15, FALSE),Rooke_Full_Seaosn[BABIP],1)</f>
        <v>634</v>
      </c>
      <c r="Q963" s="5">
        <f>_xlfn.RANK.EQ(VLOOKUP($A963,Rooke_Full_Seaosn[[Name]:[WHIP]], 16, FALSE),Rooke_Full_Seaosn[ERA],1)</f>
        <v>632</v>
      </c>
      <c r="R963" s="11">
        <f>_xlfn.RANK.EQ(VLOOKUP($A963,Rooke_Full_Seaosn[[Name]:[WHIP]], 17, FALSE),Rooke_Full_Seaosn[FIP],1)</f>
        <v>774</v>
      </c>
      <c r="S963" s="5">
        <f>_xlfn.RANK.EQ(VLOOKUP($A963,Rooke_Full_Seaosn[[Name]:[WHIP]], 18,FALSE),Rooke_Full_Seaosn[WAR],0)</f>
        <v>738</v>
      </c>
      <c r="T963" s="5">
        <f>_xlfn.RANK.EQ(VLOOKUP($A963,Rooke_Full_Seaosn[[Name]:[WHIP]], 19, FALSE),Rooke_Full_Seaosn[WAR/162],0)</f>
        <v>280</v>
      </c>
      <c r="U963" s="5">
        <f>_xlfn.RANK.EQ(VLOOKUP($A963,Rooke_Full_Seaosn[[Name]:[WHIP]], 20, FALSE),Rooke_Full_Seaosn[WHIP],1)</f>
        <v>658</v>
      </c>
      <c r="V9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766.09067278678606</v>
      </c>
    </row>
    <row r="964" spans="1:22" x14ac:dyDescent="0.45">
      <c r="A964" s="11" t="s">
        <v>992</v>
      </c>
      <c r="B964" s="11">
        <v>1983</v>
      </c>
      <c r="C964" s="11" t="str">
        <f>VLOOKUP(Table10[[#This Row],[Name]], Rooke_Full_Seaosn[[Name]:[Team]], 2, FALSE)</f>
        <v>STL</v>
      </c>
      <c r="D964" s="11">
        <v>31</v>
      </c>
      <c r="E964" s="11">
        <v>31</v>
      </c>
      <c r="F964" s="12">
        <v>1</v>
      </c>
      <c r="G964" s="5">
        <f>_xlfn.RANK.EQ(VLOOKUP($A964,Rooke_Full_Seaosn[[Name]:[WHIP]], 6, FALSE),Rooke_Full_Seaosn[W],0)</f>
        <v>1282</v>
      </c>
      <c r="H964" s="5">
        <f>_xlfn.RANK.EQ(VLOOKUP($A964,Rooke_Full_Seaosn[[Name]:[WHIP]], 7, FALSE),Rooke_Full_Seaosn[L],1)</f>
        <v>695</v>
      </c>
      <c r="I964" s="11">
        <f>_xlfn.RANK.EQ(VLOOKUP($A964,Rooke_Full_Seaosn[[Name]:[WHIP]], 8, FALSE),Rooke_Full_Seaosn[SV],0)</f>
        <v>225</v>
      </c>
      <c r="J964" s="11">
        <f>_xlfn.RANK.EQ(VLOOKUP($A964,Rooke_Full_Seaosn[[Name]:[WHIP]], 9, FALSE),Rooke_Full_Seaosn[IP],0)</f>
        <v>1073</v>
      </c>
      <c r="K964" s="5">
        <f>_xlfn.RANK.EQ(VLOOKUP($A964,Rooke_Full_Seaosn[[Name]:[WHIP]], 10, FALSE),Rooke_Full_Seaosn[SO],0)</f>
        <v>1355</v>
      </c>
      <c r="L964" s="5">
        <f>_xlfn.RANK.EQ(VLOOKUP($A964,Rooke_Full_Seaosn[[Name]:[WHIP]], 11, FALSE),Rooke_Full_Seaosn[K/9],0)</f>
        <v>1295</v>
      </c>
      <c r="M964" s="5">
        <f>_xlfn.RANK.EQ(VLOOKUP($A964,Rooke_Full_Seaosn[[Name]:[WHIP]], 12, FALSE),Rooke_Full_Seaosn[BB/9],1)</f>
        <v>298</v>
      </c>
      <c r="N964" s="11">
        <f>_xlfn.RANK.EQ(VLOOKUP($A964,Rooke_Full_Seaosn[[Name]:[WHIP]], 13, FALSE),Rooke_Full_Seaosn[HR/9],1)</f>
        <v>552</v>
      </c>
      <c r="O964" s="5">
        <f>_xlfn.RANK.EQ(VLOOKUP($A964,Rooke_Full_Seaosn[[Name]:[WHIP]], 14, FALSE),Rooke_Full_Seaosn[AVG],1)</f>
        <v>1315</v>
      </c>
      <c r="P964" s="11">
        <f>_xlfn.RANK.EQ(VLOOKUP($A964,Rooke_Full_Seaosn[[Name]:[WHIP]], 15, FALSE),Rooke_Full_Seaosn[BABIP],1)</f>
        <v>1180</v>
      </c>
      <c r="Q964" s="5">
        <f>_xlfn.RANK.EQ(VLOOKUP($A964,Rooke_Full_Seaosn[[Name]:[WHIP]], 16, FALSE),Rooke_Full_Seaosn[ERA],1)</f>
        <v>321</v>
      </c>
      <c r="R964" s="11">
        <f>_xlfn.RANK.EQ(VLOOKUP($A964,Rooke_Full_Seaosn[[Name]:[WHIP]], 17, FALSE),Rooke_Full_Seaosn[FIP],1)</f>
        <v>375</v>
      </c>
      <c r="S964" s="5">
        <f>_xlfn.RANK.EQ(VLOOKUP($A964,Rooke_Full_Seaosn[[Name]:[WHIP]], 18,FALSE),Rooke_Full_Seaosn[WAR],0)</f>
        <v>887</v>
      </c>
      <c r="T964" s="5">
        <f>_xlfn.RANK.EQ(VLOOKUP($A964,Rooke_Full_Seaosn[[Name]:[WHIP]], 19, FALSE),Rooke_Full_Seaosn[WAR/162],0)</f>
        <v>495</v>
      </c>
      <c r="U964" s="5">
        <f>_xlfn.RANK.EQ(VLOOKUP($A964,Rooke_Full_Seaosn[[Name]:[WHIP]], 20, FALSE),Rooke_Full_Seaosn[WHIP],1)</f>
        <v>829</v>
      </c>
      <c r="V9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768.21225178422981</v>
      </c>
    </row>
    <row r="965" spans="1:22" x14ac:dyDescent="0.45">
      <c r="A965" s="11" t="s">
        <v>1833</v>
      </c>
      <c r="B965" s="11">
        <v>1996</v>
      </c>
      <c r="C965" s="11" t="str">
        <f>VLOOKUP(Table10[[#This Row],[Name]], Rooke_Full_Seaosn[[Name]:[Team]], 2, FALSE)</f>
        <v>BAL</v>
      </c>
      <c r="D965" s="11">
        <v>10</v>
      </c>
      <c r="E965" s="11">
        <v>10</v>
      </c>
      <c r="F965" s="12">
        <v>1</v>
      </c>
      <c r="G965" s="5">
        <f>_xlfn.RANK.EQ(VLOOKUP($A965,Rooke_Full_Seaosn[[Name]:[WHIP]], 6, FALSE),Rooke_Full_Seaosn[W],0)</f>
        <v>401</v>
      </c>
      <c r="H965" s="5">
        <f>_xlfn.RANK.EQ(VLOOKUP($A965,Rooke_Full_Seaosn[[Name]:[WHIP]], 7, FALSE),Rooke_Full_Seaosn[L],1)</f>
        <v>695</v>
      </c>
      <c r="I965" s="11">
        <f>_xlfn.RANK.EQ(VLOOKUP($A965,Rooke_Full_Seaosn[[Name]:[WHIP]], 8, FALSE),Rooke_Full_Seaosn[SV],0)</f>
        <v>225</v>
      </c>
      <c r="J965" s="11">
        <f>_xlfn.RANK.EQ(VLOOKUP($A965,Rooke_Full_Seaosn[[Name]:[WHIP]], 9, FALSE),Rooke_Full_Seaosn[IP],0)</f>
        <v>656</v>
      </c>
      <c r="K965" s="5">
        <f>_xlfn.RANK.EQ(VLOOKUP($A965,Rooke_Full_Seaosn[[Name]:[WHIP]], 10, FALSE),Rooke_Full_Seaosn[SO],0)</f>
        <v>313</v>
      </c>
      <c r="L965" s="5">
        <f>_xlfn.RANK.EQ(VLOOKUP($A965,Rooke_Full_Seaosn[[Name]:[WHIP]], 11, FALSE),Rooke_Full_Seaosn[K/9],0)</f>
        <v>315</v>
      </c>
      <c r="M965" s="5">
        <f>_xlfn.RANK.EQ(VLOOKUP($A965,Rooke_Full_Seaosn[[Name]:[WHIP]], 12, FALSE),Rooke_Full_Seaosn[BB/9],1)</f>
        <v>1326</v>
      </c>
      <c r="N965" s="11">
        <f>_xlfn.RANK.EQ(VLOOKUP($A965,Rooke_Full_Seaosn[[Name]:[WHIP]], 13, FALSE),Rooke_Full_Seaosn[HR/9],1)</f>
        <v>1597</v>
      </c>
      <c r="O965" s="5">
        <f>_xlfn.RANK.EQ(VLOOKUP($A965,Rooke_Full_Seaosn[[Name]:[WHIP]], 14, FALSE),Rooke_Full_Seaosn[AVG],1)</f>
        <v>936</v>
      </c>
      <c r="P965" s="11">
        <f>_xlfn.RANK.EQ(VLOOKUP($A965,Rooke_Full_Seaosn[[Name]:[WHIP]], 15, FALSE),Rooke_Full_Seaosn[BABIP],1)</f>
        <v>865</v>
      </c>
      <c r="Q965" s="5">
        <f>_xlfn.RANK.EQ(VLOOKUP($A965,Rooke_Full_Seaosn[[Name]:[WHIP]], 16, FALSE),Rooke_Full_Seaosn[ERA],1)</f>
        <v>1359</v>
      </c>
      <c r="R965" s="11">
        <f>_xlfn.RANK.EQ(VLOOKUP($A965,Rooke_Full_Seaosn[[Name]:[WHIP]], 17, FALSE),Rooke_Full_Seaosn[FIP],1)</f>
        <v>1573</v>
      </c>
      <c r="S965" s="5">
        <f>_xlfn.RANK.EQ(VLOOKUP($A965,Rooke_Full_Seaosn[[Name]:[WHIP]], 18,FALSE),Rooke_Full_Seaosn[WAR],0)</f>
        <v>1093</v>
      </c>
      <c r="T965" s="5">
        <f>_xlfn.RANK.EQ(VLOOKUP($A965,Rooke_Full_Seaosn[[Name]:[WHIP]], 19, FALSE),Rooke_Full_Seaosn[WAR/162],0)</f>
        <v>1219</v>
      </c>
      <c r="U965" s="5">
        <f>_xlfn.RANK.EQ(VLOOKUP($A965,Rooke_Full_Seaosn[[Name]:[WHIP]], 20, FALSE),Rooke_Full_Seaosn[WHIP],1)</f>
        <v>1174</v>
      </c>
      <c r="V9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769.1862040995278</v>
      </c>
    </row>
    <row r="966" spans="1:22" x14ac:dyDescent="0.45">
      <c r="A966" s="11" t="s">
        <v>1327</v>
      </c>
      <c r="B966" s="11">
        <v>1988</v>
      </c>
      <c r="C966" s="11" t="str">
        <f>VLOOKUP(Table10[[#This Row],[Name]], Rooke_Full_Seaosn[[Name]:[Team]], 2, FALSE)</f>
        <v>CIN</v>
      </c>
      <c r="D966" s="11">
        <v>12</v>
      </c>
      <c r="E966" s="11">
        <v>12</v>
      </c>
      <c r="F966" s="12">
        <v>1</v>
      </c>
      <c r="G966" s="5">
        <f>_xlfn.RANK.EQ(VLOOKUP($A966,Rooke_Full_Seaosn[[Name]:[WHIP]], 6, FALSE),Rooke_Full_Seaosn[W],0)</f>
        <v>1054</v>
      </c>
      <c r="H966" s="5">
        <f>_xlfn.RANK.EQ(VLOOKUP($A966,Rooke_Full_Seaosn[[Name]:[WHIP]], 7, FALSE),Rooke_Full_Seaosn[L],1)</f>
        <v>492</v>
      </c>
      <c r="I966" s="11">
        <f>_xlfn.RANK.EQ(VLOOKUP($A966,Rooke_Full_Seaosn[[Name]:[WHIP]], 8, FALSE),Rooke_Full_Seaosn[SV],0)</f>
        <v>225</v>
      </c>
      <c r="J966" s="11">
        <f>_xlfn.RANK.EQ(VLOOKUP($A966,Rooke_Full_Seaosn[[Name]:[WHIP]], 9, FALSE),Rooke_Full_Seaosn[IP],0)</f>
        <v>1389</v>
      </c>
      <c r="K966" s="5">
        <f>_xlfn.RANK.EQ(VLOOKUP($A966,Rooke_Full_Seaosn[[Name]:[WHIP]], 10, FALSE),Rooke_Full_Seaosn[SO],0)</f>
        <v>1278</v>
      </c>
      <c r="L966" s="5">
        <f>_xlfn.RANK.EQ(VLOOKUP($A966,Rooke_Full_Seaosn[[Name]:[WHIP]], 11, FALSE),Rooke_Full_Seaosn[K/9],0)</f>
        <v>731</v>
      </c>
      <c r="M966" s="5">
        <f>_xlfn.RANK.EQ(VLOOKUP($A966,Rooke_Full_Seaosn[[Name]:[WHIP]], 12, FALSE),Rooke_Full_Seaosn[BB/9],1)</f>
        <v>566</v>
      </c>
      <c r="N966" s="11">
        <f>_xlfn.RANK.EQ(VLOOKUP($A966,Rooke_Full_Seaosn[[Name]:[WHIP]], 13, FALSE),Rooke_Full_Seaosn[HR/9],1)</f>
        <v>861</v>
      </c>
      <c r="O966" s="5">
        <f>_xlfn.RANK.EQ(VLOOKUP($A966,Rooke_Full_Seaosn[[Name]:[WHIP]], 14, FALSE),Rooke_Full_Seaosn[AVG],1)</f>
        <v>731</v>
      </c>
      <c r="P966" s="11">
        <f>_xlfn.RANK.EQ(VLOOKUP($A966,Rooke_Full_Seaosn[[Name]:[WHIP]], 15, FALSE),Rooke_Full_Seaosn[BABIP],1)</f>
        <v>791</v>
      </c>
      <c r="Q966" s="5">
        <f>_xlfn.RANK.EQ(VLOOKUP($A966,Rooke_Full_Seaosn[[Name]:[WHIP]], 16, FALSE),Rooke_Full_Seaosn[ERA],1)</f>
        <v>740</v>
      </c>
      <c r="R966" s="11">
        <f>_xlfn.RANK.EQ(VLOOKUP($A966,Rooke_Full_Seaosn[[Name]:[WHIP]], 17, FALSE),Rooke_Full_Seaosn[FIP],1)</f>
        <v>510</v>
      </c>
      <c r="S966" s="5">
        <f>_xlfn.RANK.EQ(VLOOKUP($A966,Rooke_Full_Seaosn[[Name]:[WHIP]], 18,FALSE),Rooke_Full_Seaosn[WAR],0)</f>
        <v>1164</v>
      </c>
      <c r="T966" s="5">
        <f>_xlfn.RANK.EQ(VLOOKUP($A966,Rooke_Full_Seaosn[[Name]:[WHIP]], 19, FALSE),Rooke_Full_Seaosn[WAR/162],0)</f>
        <v>777</v>
      </c>
      <c r="U966" s="5">
        <f>_xlfn.RANK.EQ(VLOOKUP($A966,Rooke_Full_Seaosn[[Name]:[WHIP]], 20, FALSE),Rooke_Full_Seaosn[WHIP],1)</f>
        <v>543</v>
      </c>
      <c r="V9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769.55440790001433</v>
      </c>
    </row>
    <row r="967" spans="1:22" x14ac:dyDescent="0.45">
      <c r="A967" s="11" t="s">
        <v>1478</v>
      </c>
      <c r="B967" s="11">
        <v>2016</v>
      </c>
      <c r="C967" s="11" t="str">
        <f>VLOOKUP(Table10[[#This Row],[Name]], Rooke_Full_Seaosn[[Name]:[Team]], 2, FALSE)</f>
        <v>SFG</v>
      </c>
      <c r="D967" s="11">
        <v>14</v>
      </c>
      <c r="E967" s="11">
        <v>14</v>
      </c>
      <c r="F967" s="12">
        <v>1</v>
      </c>
      <c r="G967" s="5">
        <f>_xlfn.RANK.EQ(VLOOKUP($A967,Rooke_Full_Seaosn[[Name]:[WHIP]], 6, FALSE),Rooke_Full_Seaosn[W],0)</f>
        <v>1609</v>
      </c>
      <c r="H967" s="5">
        <f>_xlfn.RANK.EQ(VLOOKUP($A967,Rooke_Full_Seaosn[[Name]:[WHIP]], 7, FALSE),Rooke_Full_Seaosn[L],1)</f>
        <v>298</v>
      </c>
      <c r="I967" s="11">
        <f>_xlfn.RANK.EQ(VLOOKUP($A967,Rooke_Full_Seaosn[[Name]:[WHIP]], 8, FALSE),Rooke_Full_Seaosn[SV],0)</f>
        <v>225</v>
      </c>
      <c r="J967" s="11">
        <f>_xlfn.RANK.EQ(VLOOKUP($A967,Rooke_Full_Seaosn[[Name]:[WHIP]], 9, FALSE),Rooke_Full_Seaosn[IP],0)</f>
        <v>1396</v>
      </c>
      <c r="K967" s="5">
        <f>_xlfn.RANK.EQ(VLOOKUP($A967,Rooke_Full_Seaosn[[Name]:[WHIP]], 10, FALSE),Rooke_Full_Seaosn[SO],0)</f>
        <v>1278</v>
      </c>
      <c r="L967" s="5">
        <f>_xlfn.RANK.EQ(VLOOKUP($A967,Rooke_Full_Seaosn[[Name]:[WHIP]], 11, FALSE),Rooke_Full_Seaosn[K/9],0)</f>
        <v>720</v>
      </c>
      <c r="M967" s="5">
        <f>_xlfn.RANK.EQ(VLOOKUP($A967,Rooke_Full_Seaosn[[Name]:[WHIP]], 12, FALSE),Rooke_Full_Seaosn[BB/9],1)</f>
        <v>479</v>
      </c>
      <c r="N967" s="11">
        <f>_xlfn.RANK.EQ(VLOOKUP($A967,Rooke_Full_Seaosn[[Name]:[WHIP]], 13, FALSE),Rooke_Full_Seaosn[HR/9],1)</f>
        <v>1470</v>
      </c>
      <c r="O967" s="5">
        <f>_xlfn.RANK.EQ(VLOOKUP($A967,Rooke_Full_Seaosn[[Name]:[WHIP]], 14, FALSE),Rooke_Full_Seaosn[AVG],1)</f>
        <v>479</v>
      </c>
      <c r="P967" s="11">
        <f>_xlfn.RANK.EQ(VLOOKUP($A967,Rooke_Full_Seaosn[[Name]:[WHIP]], 15, FALSE),Rooke_Full_Seaosn[BABIP],1)</f>
        <v>212</v>
      </c>
      <c r="Q967" s="5">
        <f>_xlfn.RANK.EQ(VLOOKUP($A967,Rooke_Full_Seaosn[[Name]:[WHIP]], 16, FALSE),Rooke_Full_Seaosn[ERA],1)</f>
        <v>928</v>
      </c>
      <c r="R967" s="11">
        <f>_xlfn.RANK.EQ(VLOOKUP($A967,Rooke_Full_Seaosn[[Name]:[WHIP]], 17, FALSE),Rooke_Full_Seaosn[FIP],1)</f>
        <v>1361</v>
      </c>
      <c r="S967" s="5">
        <f>_xlfn.RANK.EQ(VLOOKUP($A967,Rooke_Full_Seaosn[[Name]:[WHIP]], 18,FALSE),Rooke_Full_Seaosn[WAR],0)</f>
        <v>1565</v>
      </c>
      <c r="T967" s="5">
        <f>_xlfn.RANK.EQ(VLOOKUP($A967,Rooke_Full_Seaosn[[Name]:[WHIP]], 19, FALSE),Rooke_Full_Seaosn[WAR/162],0)</f>
        <v>1573</v>
      </c>
      <c r="U967" s="5">
        <f>_xlfn.RANK.EQ(VLOOKUP($A967,Rooke_Full_Seaosn[[Name]:[WHIP]], 20, FALSE),Rooke_Full_Seaosn[WHIP],1)</f>
        <v>318</v>
      </c>
      <c r="V9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770.28685134364207</v>
      </c>
    </row>
    <row r="968" spans="1:22" x14ac:dyDescent="0.45">
      <c r="A968" s="11" t="s">
        <v>1816</v>
      </c>
      <c r="B968" s="11">
        <v>1998</v>
      </c>
      <c r="C968" s="11" t="str">
        <f>VLOOKUP(Table10[[#This Row],[Name]], Rooke_Full_Seaosn[[Name]:[Team]], 2, FALSE)</f>
        <v>BAL</v>
      </c>
      <c r="D968" s="11">
        <v>22</v>
      </c>
      <c r="E968" s="11">
        <v>22</v>
      </c>
      <c r="F968" s="12">
        <v>1</v>
      </c>
      <c r="G968" s="5">
        <f>_xlfn.RANK.EQ(VLOOKUP($A968,Rooke_Full_Seaosn[[Name]:[WHIP]], 6, FALSE),Rooke_Full_Seaosn[W],0)</f>
        <v>503</v>
      </c>
      <c r="H968" s="5">
        <f>_xlfn.RANK.EQ(VLOOKUP($A968,Rooke_Full_Seaosn[[Name]:[WHIP]], 7, FALSE),Rooke_Full_Seaosn[L],1)</f>
        <v>1060</v>
      </c>
      <c r="I968" s="11">
        <f>_xlfn.RANK.EQ(VLOOKUP($A968,Rooke_Full_Seaosn[[Name]:[WHIP]], 8, FALSE),Rooke_Full_Seaosn[SV],0)</f>
        <v>225</v>
      </c>
      <c r="J968" s="11">
        <f>_xlfn.RANK.EQ(VLOOKUP($A968,Rooke_Full_Seaosn[[Name]:[WHIP]], 9, FALSE),Rooke_Full_Seaosn[IP],0)</f>
        <v>740</v>
      </c>
      <c r="K968" s="5">
        <f>_xlfn.RANK.EQ(VLOOKUP($A968,Rooke_Full_Seaosn[[Name]:[WHIP]], 10, FALSE),Rooke_Full_Seaosn[SO],0)</f>
        <v>637</v>
      </c>
      <c r="L968" s="5">
        <f>_xlfn.RANK.EQ(VLOOKUP($A968,Rooke_Full_Seaosn[[Name]:[WHIP]], 11, FALSE),Rooke_Full_Seaosn[K/9],0)</f>
        <v>762</v>
      </c>
      <c r="M968" s="5">
        <f>_xlfn.RANK.EQ(VLOOKUP($A968,Rooke_Full_Seaosn[[Name]:[WHIP]], 12, FALSE),Rooke_Full_Seaosn[BB/9],1)</f>
        <v>329</v>
      </c>
      <c r="N968" s="11">
        <f>_xlfn.RANK.EQ(VLOOKUP($A968,Rooke_Full_Seaosn[[Name]:[WHIP]], 13, FALSE),Rooke_Full_Seaosn[HR/9],1)</f>
        <v>1252</v>
      </c>
      <c r="O968" s="5">
        <f>_xlfn.RANK.EQ(VLOOKUP($A968,Rooke_Full_Seaosn[[Name]:[WHIP]], 14, FALSE),Rooke_Full_Seaosn[AVG],1)</f>
        <v>1500</v>
      </c>
      <c r="P968" s="11">
        <f>_xlfn.RANK.EQ(VLOOKUP($A968,Rooke_Full_Seaosn[[Name]:[WHIP]], 15, FALSE),Rooke_Full_Seaosn[BABIP],1)</f>
        <v>1477</v>
      </c>
      <c r="Q968" s="5">
        <f>_xlfn.RANK.EQ(VLOOKUP($A968,Rooke_Full_Seaosn[[Name]:[WHIP]], 16, FALSE),Rooke_Full_Seaosn[ERA],1)</f>
        <v>1342</v>
      </c>
      <c r="R968" s="11">
        <f>_xlfn.RANK.EQ(VLOOKUP($A968,Rooke_Full_Seaosn[[Name]:[WHIP]], 17, FALSE),Rooke_Full_Seaosn[FIP],1)</f>
        <v>1078</v>
      </c>
      <c r="S968" s="5">
        <f>_xlfn.RANK.EQ(VLOOKUP($A968,Rooke_Full_Seaosn[[Name]:[WHIP]], 18,FALSE),Rooke_Full_Seaosn[WAR],0)</f>
        <v>626</v>
      </c>
      <c r="T968" s="5">
        <f>_xlfn.RANK.EQ(VLOOKUP($A968,Rooke_Full_Seaosn[[Name]:[WHIP]], 19, FALSE),Rooke_Full_Seaosn[WAR/162],0)</f>
        <v>635</v>
      </c>
      <c r="U968" s="5">
        <f>_xlfn.RANK.EQ(VLOOKUP($A968,Rooke_Full_Seaosn[[Name]:[WHIP]], 20, FALSE),Rooke_Full_Seaosn[WHIP],1)</f>
        <v>1092</v>
      </c>
      <c r="V9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771.18373688888425</v>
      </c>
    </row>
    <row r="969" spans="1:22" x14ac:dyDescent="0.45">
      <c r="A969" s="11" t="s">
        <v>1877</v>
      </c>
      <c r="B969" s="11">
        <v>1937</v>
      </c>
      <c r="C969" s="11" t="str">
        <f>VLOOKUP(Table10[[#This Row],[Name]], Rooke_Full_Seaosn[[Name]:[Team]], 2, FALSE)</f>
        <v>PHA</v>
      </c>
      <c r="D969" s="11">
        <v>23</v>
      </c>
      <c r="E969" s="11">
        <v>12</v>
      </c>
      <c r="F969" s="12">
        <v>0.52173913043478259</v>
      </c>
      <c r="G969" s="5">
        <f>_xlfn.RANK.EQ(VLOOKUP($A969,Rooke_Full_Seaosn[[Name]:[WHIP]], 6, FALSE),Rooke_Full_Seaosn[W],0)</f>
        <v>1054</v>
      </c>
      <c r="H969" s="5">
        <f>_xlfn.RANK.EQ(VLOOKUP($A969,Rooke_Full_Seaosn[[Name]:[WHIP]], 7, FALSE),Rooke_Full_Seaosn[L],1)</f>
        <v>7</v>
      </c>
      <c r="I969" s="11">
        <f>_xlfn.RANK.EQ(VLOOKUP($A969,Rooke_Full_Seaosn[[Name]:[WHIP]], 8, FALSE),Rooke_Full_Seaosn[SV],0)</f>
        <v>94</v>
      </c>
      <c r="J969" s="11">
        <f>_xlfn.RANK.EQ(VLOOKUP($A969,Rooke_Full_Seaosn[[Name]:[WHIP]], 9, FALSE),Rooke_Full_Seaosn[IP],0)</f>
        <v>1178</v>
      </c>
      <c r="K969" s="5">
        <f>_xlfn.RANK.EQ(VLOOKUP($A969,Rooke_Full_Seaosn[[Name]:[WHIP]], 10, FALSE),Rooke_Full_Seaosn[SO],0)</f>
        <v>1540</v>
      </c>
      <c r="L969" s="5">
        <f>_xlfn.RANK.EQ(VLOOKUP($A969,Rooke_Full_Seaosn[[Name]:[WHIP]], 11, FALSE),Rooke_Full_Seaosn[K/9],0)</f>
        <v>1488</v>
      </c>
      <c r="M969" s="5">
        <f>_xlfn.RANK.EQ(VLOOKUP($A969,Rooke_Full_Seaosn[[Name]:[WHIP]], 12, FALSE),Rooke_Full_Seaosn[BB/9],1)</f>
        <v>1659</v>
      </c>
      <c r="N969" s="11">
        <f>_xlfn.RANK.EQ(VLOOKUP($A969,Rooke_Full_Seaosn[[Name]:[WHIP]], 13, FALSE),Rooke_Full_Seaosn[HR/9],1)</f>
        <v>1</v>
      </c>
      <c r="O969" s="5">
        <f>_xlfn.RANK.EQ(VLOOKUP($A969,Rooke_Full_Seaosn[[Name]:[WHIP]], 14, FALSE),Rooke_Full_Seaosn[AVG],1)</f>
        <v>1512</v>
      </c>
      <c r="P969" s="11">
        <f>_xlfn.RANK.EQ(VLOOKUP($A969,Rooke_Full_Seaosn[[Name]:[WHIP]], 15, FALSE),Rooke_Full_Seaosn[BABIP],1)</f>
        <v>1502</v>
      </c>
      <c r="Q969" s="5">
        <f>_xlfn.RANK.EQ(VLOOKUP($A969,Rooke_Full_Seaosn[[Name]:[WHIP]], 16, FALSE),Rooke_Full_Seaosn[ERA],1)</f>
        <v>1413</v>
      </c>
      <c r="R969" s="11">
        <f>_xlfn.RANK.EQ(VLOOKUP($A969,Rooke_Full_Seaosn[[Name]:[WHIP]], 17, FALSE),Rooke_Full_Seaosn[FIP],1)</f>
        <v>1029</v>
      </c>
      <c r="S969" s="5">
        <f>_xlfn.RANK.EQ(VLOOKUP($A969,Rooke_Full_Seaosn[[Name]:[WHIP]], 18,FALSE),Rooke_Full_Seaosn[WAR],0)</f>
        <v>925</v>
      </c>
      <c r="T969" s="5">
        <f>_xlfn.RANK.EQ(VLOOKUP($A969,Rooke_Full_Seaosn[[Name]:[WHIP]], 19, FALSE),Rooke_Full_Seaosn[WAR/162],0)</f>
        <v>813</v>
      </c>
      <c r="U969" s="5">
        <f>_xlfn.RANK.EQ(VLOOKUP($A969,Rooke_Full_Seaosn[[Name]:[WHIP]], 20, FALSE),Rooke_Full_Seaosn[WHIP],1)</f>
        <v>1665</v>
      </c>
      <c r="V9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771.83579513977998</v>
      </c>
    </row>
    <row r="970" spans="1:22" x14ac:dyDescent="0.45">
      <c r="A970" s="11" t="s">
        <v>2108</v>
      </c>
      <c r="B970" s="11">
        <v>1996</v>
      </c>
      <c r="C970" s="11" t="str">
        <f>VLOOKUP(Table10[[#This Row],[Name]], Rooke_Full_Seaosn[[Name]:[Team]], 2, FALSE)</f>
        <v>NYY</v>
      </c>
      <c r="D970" s="11">
        <v>15</v>
      </c>
      <c r="E970" s="11">
        <v>15</v>
      </c>
      <c r="F970" s="12">
        <v>1</v>
      </c>
      <c r="G970" s="5">
        <f>_xlfn.RANK.EQ(VLOOKUP($A970,Rooke_Full_Seaosn[[Name]:[WHIP]], 6, FALSE),Rooke_Full_Seaosn[W],0)</f>
        <v>1282</v>
      </c>
      <c r="H970" s="5">
        <f>_xlfn.RANK.EQ(VLOOKUP($A970,Rooke_Full_Seaosn[[Name]:[WHIP]], 7, FALSE),Rooke_Full_Seaosn[L],1)</f>
        <v>492</v>
      </c>
      <c r="I970" s="11">
        <f>_xlfn.RANK.EQ(VLOOKUP($A970,Rooke_Full_Seaosn[[Name]:[WHIP]], 8, FALSE),Rooke_Full_Seaosn[SV],0)</f>
        <v>225</v>
      </c>
      <c r="J970" s="11">
        <f>_xlfn.RANK.EQ(VLOOKUP($A970,Rooke_Full_Seaosn[[Name]:[WHIP]], 9, FALSE),Rooke_Full_Seaosn[IP],0)</f>
        <v>1627</v>
      </c>
      <c r="K970" s="5">
        <f>_xlfn.RANK.EQ(VLOOKUP($A970,Rooke_Full_Seaosn[[Name]:[WHIP]], 10, FALSE),Rooke_Full_Seaosn[SO],0)</f>
        <v>1464</v>
      </c>
      <c r="L970" s="5">
        <f>_xlfn.RANK.EQ(VLOOKUP($A970,Rooke_Full_Seaosn[[Name]:[WHIP]], 11, FALSE),Rooke_Full_Seaosn[K/9],0)</f>
        <v>746</v>
      </c>
      <c r="M970" s="5">
        <f>_xlfn.RANK.EQ(VLOOKUP($A970,Rooke_Full_Seaosn[[Name]:[WHIP]], 12, FALSE),Rooke_Full_Seaosn[BB/9],1)</f>
        <v>68</v>
      </c>
      <c r="N970" s="11">
        <f>_xlfn.RANK.EQ(VLOOKUP($A970,Rooke_Full_Seaosn[[Name]:[WHIP]], 13, FALSE),Rooke_Full_Seaosn[HR/9],1)</f>
        <v>922</v>
      </c>
      <c r="O970" s="5">
        <f>_xlfn.RANK.EQ(VLOOKUP($A970,Rooke_Full_Seaosn[[Name]:[WHIP]], 14, FALSE),Rooke_Full_Seaosn[AVG],1)</f>
        <v>1703</v>
      </c>
      <c r="P970" s="11">
        <f>_xlfn.RANK.EQ(VLOOKUP($A970,Rooke_Full_Seaosn[[Name]:[WHIP]], 15, FALSE),Rooke_Full_Seaosn[BABIP],1)</f>
        <v>1686</v>
      </c>
      <c r="Q970" s="5">
        <f>_xlfn.RANK.EQ(VLOOKUP($A970,Rooke_Full_Seaosn[[Name]:[WHIP]], 16, FALSE),Rooke_Full_Seaosn[ERA],1)</f>
        <v>1682</v>
      </c>
      <c r="R970" s="11">
        <f>_xlfn.RANK.EQ(VLOOKUP($A970,Rooke_Full_Seaosn[[Name]:[WHIP]], 17, FALSE),Rooke_Full_Seaosn[FIP],1)</f>
        <v>731</v>
      </c>
      <c r="S970" s="5">
        <f>_xlfn.RANK.EQ(VLOOKUP($A970,Rooke_Full_Seaosn[[Name]:[WHIP]], 18,FALSE),Rooke_Full_Seaosn[WAR],0)</f>
        <v>875</v>
      </c>
      <c r="T970" s="5">
        <f>_xlfn.RANK.EQ(VLOOKUP($A970,Rooke_Full_Seaosn[[Name]:[WHIP]], 19, FALSE),Rooke_Full_Seaosn[WAR/162],0)</f>
        <v>391</v>
      </c>
      <c r="U970" s="5">
        <f>_xlfn.RANK.EQ(VLOOKUP($A970,Rooke_Full_Seaosn[[Name]:[WHIP]], 20, FALSE),Rooke_Full_Seaosn[WHIP],1)</f>
        <v>1638</v>
      </c>
      <c r="V9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772.00147340801709</v>
      </c>
    </row>
    <row r="971" spans="1:22" x14ac:dyDescent="0.45">
      <c r="A971" s="11" t="s">
        <v>1844</v>
      </c>
      <c r="B971" s="11">
        <v>1995</v>
      </c>
      <c r="C971" s="11" t="str">
        <f>VLOOKUP(Table10[[#This Row],[Name]], Rooke_Full_Seaosn[[Name]:[Team]], 2, FALSE)</f>
        <v>BOS</v>
      </c>
      <c r="D971" s="11">
        <v>10</v>
      </c>
      <c r="E971" s="11">
        <v>7</v>
      </c>
      <c r="F971" s="12">
        <v>0.7</v>
      </c>
      <c r="G971" s="5">
        <f>_xlfn.RANK.EQ(VLOOKUP($A971,Rooke_Full_Seaosn[[Name]:[WHIP]], 6, FALSE),Rooke_Full_Seaosn[W],0)</f>
        <v>889</v>
      </c>
      <c r="H971" s="5">
        <f>_xlfn.RANK.EQ(VLOOKUP($A971,Rooke_Full_Seaosn[[Name]:[WHIP]], 7, FALSE),Rooke_Full_Seaosn[L],1)</f>
        <v>147</v>
      </c>
      <c r="I971" s="11">
        <f>_xlfn.RANK.EQ(VLOOKUP($A971,Rooke_Full_Seaosn[[Name]:[WHIP]], 8, FALSE),Rooke_Full_Seaosn[SV],0)</f>
        <v>225</v>
      </c>
      <c r="J971" s="11">
        <f>_xlfn.RANK.EQ(VLOOKUP($A971,Rooke_Full_Seaosn[[Name]:[WHIP]], 9, FALSE),Rooke_Full_Seaosn[IP],0)</f>
        <v>1247</v>
      </c>
      <c r="K971" s="5">
        <f>_xlfn.RANK.EQ(VLOOKUP($A971,Rooke_Full_Seaosn[[Name]:[WHIP]], 10, FALSE),Rooke_Full_Seaosn[SO],0)</f>
        <v>1255</v>
      </c>
      <c r="L971" s="5">
        <f>_xlfn.RANK.EQ(VLOOKUP($A971,Rooke_Full_Seaosn[[Name]:[WHIP]], 11, FALSE),Rooke_Full_Seaosn[K/9],0)</f>
        <v>933</v>
      </c>
      <c r="M971" s="5">
        <f>_xlfn.RANK.EQ(VLOOKUP($A971,Rooke_Full_Seaosn[[Name]:[WHIP]], 12, FALSE),Rooke_Full_Seaosn[BB/9],1)</f>
        <v>1307</v>
      </c>
      <c r="N971" s="11">
        <f>_xlfn.RANK.EQ(VLOOKUP($A971,Rooke_Full_Seaosn[[Name]:[WHIP]], 13, FALSE),Rooke_Full_Seaosn[HR/9],1)</f>
        <v>216</v>
      </c>
      <c r="O971" s="5">
        <f>_xlfn.RANK.EQ(VLOOKUP($A971,Rooke_Full_Seaosn[[Name]:[WHIP]], 14, FALSE),Rooke_Full_Seaosn[AVG],1)</f>
        <v>1056</v>
      </c>
      <c r="P971" s="11">
        <f>_xlfn.RANK.EQ(VLOOKUP($A971,Rooke_Full_Seaosn[[Name]:[WHIP]], 15, FALSE),Rooke_Full_Seaosn[BABIP],1)</f>
        <v>1245</v>
      </c>
      <c r="Q971" s="5">
        <f>_xlfn.RANK.EQ(VLOOKUP($A971,Rooke_Full_Seaosn[[Name]:[WHIP]], 16, FALSE),Rooke_Full_Seaosn[ERA],1)</f>
        <v>1372</v>
      </c>
      <c r="R971" s="11">
        <f>_xlfn.RANK.EQ(VLOOKUP($A971,Rooke_Full_Seaosn[[Name]:[WHIP]], 17, FALSE),Rooke_Full_Seaosn[FIP],1)</f>
        <v>628</v>
      </c>
      <c r="S971" s="5">
        <f>_xlfn.RANK.EQ(VLOOKUP($A971,Rooke_Full_Seaosn[[Name]:[WHIP]], 18,FALSE),Rooke_Full_Seaosn[WAR],0)</f>
        <v>656</v>
      </c>
      <c r="T971" s="5">
        <f>_xlfn.RANK.EQ(VLOOKUP($A971,Rooke_Full_Seaosn[[Name]:[WHIP]], 19, FALSE),Rooke_Full_Seaosn[WAR/162],0)</f>
        <v>322</v>
      </c>
      <c r="U971" s="5">
        <f>_xlfn.RANK.EQ(VLOOKUP($A971,Rooke_Full_Seaosn[[Name]:[WHIP]], 20, FALSE),Rooke_Full_Seaosn[WHIP],1)</f>
        <v>1242</v>
      </c>
      <c r="V9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772.84417674254428</v>
      </c>
    </row>
    <row r="972" spans="1:22" x14ac:dyDescent="0.45">
      <c r="A972" s="11" t="s">
        <v>1389</v>
      </c>
      <c r="B972" s="11">
        <v>1985</v>
      </c>
      <c r="C972" s="11" t="str">
        <f>VLOOKUP(Table10[[#This Row],[Name]], Rooke_Full_Seaosn[[Name]:[Team]], 2, FALSE)</f>
        <v>OAK</v>
      </c>
      <c r="D972" s="11">
        <v>27</v>
      </c>
      <c r="E972" s="11">
        <v>15</v>
      </c>
      <c r="F972" s="12">
        <v>0.55555555555555558</v>
      </c>
      <c r="G972" s="5">
        <f>_xlfn.RANK.EQ(VLOOKUP($A972,Rooke_Full_Seaosn[[Name]:[WHIP]], 6, FALSE),Rooke_Full_Seaosn[W],0)</f>
        <v>320</v>
      </c>
      <c r="H972" s="5">
        <f>_xlfn.RANK.EQ(VLOOKUP($A972,Rooke_Full_Seaosn[[Name]:[WHIP]], 7, FALSE),Rooke_Full_Seaosn[L],1)</f>
        <v>695</v>
      </c>
      <c r="I972" s="11">
        <f>_xlfn.RANK.EQ(VLOOKUP($A972,Rooke_Full_Seaosn[[Name]:[WHIP]], 8, FALSE),Rooke_Full_Seaosn[SV],0)</f>
        <v>225</v>
      </c>
      <c r="J972" s="11">
        <f>_xlfn.RANK.EQ(VLOOKUP($A972,Rooke_Full_Seaosn[[Name]:[WHIP]], 9, FALSE),Rooke_Full_Seaosn[IP],0)</f>
        <v>556</v>
      </c>
      <c r="K972" s="5">
        <f>_xlfn.RANK.EQ(VLOOKUP($A972,Rooke_Full_Seaosn[[Name]:[WHIP]], 10, FALSE),Rooke_Full_Seaosn[SO],0)</f>
        <v>451</v>
      </c>
      <c r="L972" s="5">
        <f>_xlfn.RANK.EQ(VLOOKUP($A972,Rooke_Full_Seaosn[[Name]:[WHIP]], 11, FALSE),Rooke_Full_Seaosn[K/9],0)</f>
        <v>698</v>
      </c>
      <c r="M972" s="5">
        <f>_xlfn.RANK.EQ(VLOOKUP($A972,Rooke_Full_Seaosn[[Name]:[WHIP]], 12, FALSE),Rooke_Full_Seaosn[BB/9],1)</f>
        <v>1647</v>
      </c>
      <c r="N972" s="11">
        <f>_xlfn.RANK.EQ(VLOOKUP($A972,Rooke_Full_Seaosn[[Name]:[WHIP]], 13, FALSE),Rooke_Full_Seaosn[HR/9],1)</f>
        <v>1260</v>
      </c>
      <c r="O972" s="5">
        <f>_xlfn.RANK.EQ(VLOOKUP($A972,Rooke_Full_Seaosn[[Name]:[WHIP]], 14, FALSE),Rooke_Full_Seaosn[AVG],1)</f>
        <v>306</v>
      </c>
      <c r="P972" s="11">
        <f>_xlfn.RANK.EQ(VLOOKUP($A972,Rooke_Full_Seaosn[[Name]:[WHIP]], 15, FALSE),Rooke_Full_Seaosn[BABIP],1)</f>
        <v>155</v>
      </c>
      <c r="Q972" s="5">
        <f>_xlfn.RANK.EQ(VLOOKUP($A972,Rooke_Full_Seaosn[[Name]:[WHIP]], 16, FALSE),Rooke_Full_Seaosn[ERA],1)</f>
        <v>816</v>
      </c>
      <c r="R972" s="11">
        <f>_xlfn.RANK.EQ(VLOOKUP($A972,Rooke_Full_Seaosn[[Name]:[WHIP]], 17, FALSE),Rooke_Full_Seaosn[FIP],1)</f>
        <v>1400</v>
      </c>
      <c r="S972" s="5">
        <f>_xlfn.RANK.EQ(VLOOKUP($A972,Rooke_Full_Seaosn[[Name]:[WHIP]], 18,FALSE),Rooke_Full_Seaosn[WAR],0)</f>
        <v>1495</v>
      </c>
      <c r="T972" s="5">
        <f>_xlfn.RANK.EQ(VLOOKUP($A972,Rooke_Full_Seaosn[[Name]:[WHIP]], 19, FALSE),Rooke_Full_Seaosn[WAR/162],0)</f>
        <v>1506</v>
      </c>
      <c r="U972" s="5">
        <f>_xlfn.RANK.EQ(VLOOKUP($A972,Rooke_Full_Seaosn[[Name]:[WHIP]], 20, FALSE),Rooke_Full_Seaosn[WHIP],1)</f>
        <v>1175</v>
      </c>
      <c r="V9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772.99662243075443</v>
      </c>
    </row>
    <row r="973" spans="1:22" x14ac:dyDescent="0.45">
      <c r="A973" s="11" t="s">
        <v>1471</v>
      </c>
      <c r="B973" s="11">
        <v>2017</v>
      </c>
      <c r="C973" s="11" t="str">
        <f>VLOOKUP(Table10[[#This Row],[Name]], Rooke_Full_Seaosn[[Name]:[Team]], 2, FALSE)</f>
        <v>PHI</v>
      </c>
      <c r="D973" s="11">
        <v>28</v>
      </c>
      <c r="E973" s="11">
        <v>28</v>
      </c>
      <c r="F973" s="12">
        <v>1</v>
      </c>
      <c r="G973" s="5">
        <f>_xlfn.RANK.EQ(VLOOKUP($A973,Rooke_Full_Seaosn[[Name]:[WHIP]], 6, FALSE),Rooke_Full_Seaosn[W],0)</f>
        <v>1054</v>
      </c>
      <c r="H973" s="5">
        <f>_xlfn.RANK.EQ(VLOOKUP($A973,Rooke_Full_Seaosn[[Name]:[WHIP]], 7, FALSE),Rooke_Full_Seaosn[L],1)</f>
        <v>885</v>
      </c>
      <c r="I973" s="11">
        <f>_xlfn.RANK.EQ(VLOOKUP($A973,Rooke_Full_Seaosn[[Name]:[WHIP]], 8, FALSE),Rooke_Full_Seaosn[SV],0)</f>
        <v>225</v>
      </c>
      <c r="J973" s="11">
        <f>_xlfn.RANK.EQ(VLOOKUP($A973,Rooke_Full_Seaosn[[Name]:[WHIP]], 9, FALSE),Rooke_Full_Seaosn[IP],0)</f>
        <v>990</v>
      </c>
      <c r="K973" s="5">
        <f>_xlfn.RANK.EQ(VLOOKUP($A973,Rooke_Full_Seaosn[[Name]:[WHIP]], 10, FALSE),Rooke_Full_Seaosn[SO],0)</f>
        <v>996</v>
      </c>
      <c r="L973" s="5">
        <f>_xlfn.RANK.EQ(VLOOKUP($A973,Rooke_Full_Seaosn[[Name]:[WHIP]], 11, FALSE),Rooke_Full_Seaosn[K/9],0)</f>
        <v>882</v>
      </c>
      <c r="M973" s="5">
        <f>_xlfn.RANK.EQ(VLOOKUP($A973,Rooke_Full_Seaosn[[Name]:[WHIP]], 12, FALSE),Rooke_Full_Seaosn[BB/9],1)</f>
        <v>273</v>
      </c>
      <c r="N973" s="11">
        <f>_xlfn.RANK.EQ(VLOOKUP($A973,Rooke_Full_Seaosn[[Name]:[WHIP]], 13, FALSE),Rooke_Full_Seaosn[HR/9],1)</f>
        <v>1366</v>
      </c>
      <c r="O973" s="5">
        <f>_xlfn.RANK.EQ(VLOOKUP($A973,Rooke_Full_Seaosn[[Name]:[WHIP]], 14, FALSE),Rooke_Full_Seaosn[AVG],1)</f>
        <v>1018</v>
      </c>
      <c r="P973" s="11">
        <f>_xlfn.RANK.EQ(VLOOKUP($A973,Rooke_Full_Seaosn[[Name]:[WHIP]], 15, FALSE),Rooke_Full_Seaosn[BABIP],1)</f>
        <v>766</v>
      </c>
      <c r="Q973" s="5">
        <f>_xlfn.RANK.EQ(VLOOKUP($A973,Rooke_Full_Seaosn[[Name]:[WHIP]], 16, FALSE),Rooke_Full_Seaosn[ERA],1)</f>
        <v>920</v>
      </c>
      <c r="R973" s="11">
        <f>_xlfn.RANK.EQ(VLOOKUP($A973,Rooke_Full_Seaosn[[Name]:[WHIP]], 17, FALSE),Rooke_Full_Seaosn[FIP],1)</f>
        <v>1356</v>
      </c>
      <c r="S973" s="5">
        <f>_xlfn.RANK.EQ(VLOOKUP($A973,Rooke_Full_Seaosn[[Name]:[WHIP]], 18,FALSE),Rooke_Full_Seaosn[WAR],0)</f>
        <v>947</v>
      </c>
      <c r="T973" s="5">
        <f>_xlfn.RANK.EQ(VLOOKUP($A973,Rooke_Full_Seaosn[[Name]:[WHIP]], 19, FALSE),Rooke_Full_Seaosn[WAR/162],0)</f>
        <v>776</v>
      </c>
      <c r="U973" s="5">
        <f>_xlfn.RANK.EQ(VLOOKUP($A973,Rooke_Full_Seaosn[[Name]:[WHIP]], 20, FALSE),Rooke_Full_Seaosn[WHIP],1)</f>
        <v>495</v>
      </c>
      <c r="V9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773.04129786309363</v>
      </c>
    </row>
    <row r="974" spans="1:22" x14ac:dyDescent="0.45">
      <c r="A974" s="11" t="s">
        <v>465</v>
      </c>
      <c r="B974" s="11">
        <v>1995</v>
      </c>
      <c r="C974" s="11" t="str">
        <f>VLOOKUP(Table10[[#This Row],[Name]], Rooke_Full_Seaosn[[Name]:[Team]], 2, FALSE)</f>
        <v>BAL</v>
      </c>
      <c r="D974" s="11">
        <v>13</v>
      </c>
      <c r="E974" s="11">
        <v>9</v>
      </c>
      <c r="F974" s="12">
        <v>0.69230769230769229</v>
      </c>
      <c r="G974" s="5">
        <f>_xlfn.RANK.EQ(VLOOKUP($A974,Rooke_Full_Seaosn[[Name]:[WHIP]], 6, FALSE),Rooke_Full_Seaosn[W],0)</f>
        <v>1465</v>
      </c>
      <c r="H974" s="5">
        <f>_xlfn.RANK.EQ(VLOOKUP($A974,Rooke_Full_Seaosn[[Name]:[WHIP]], 7, FALSE),Rooke_Full_Seaosn[L],1)</f>
        <v>885</v>
      </c>
      <c r="I974" s="11">
        <f>_xlfn.RANK.EQ(VLOOKUP($A974,Rooke_Full_Seaosn[[Name]:[WHIP]], 8, FALSE),Rooke_Full_Seaosn[SV],0)</f>
        <v>225</v>
      </c>
      <c r="J974" s="11">
        <f>_xlfn.RANK.EQ(VLOOKUP($A974,Rooke_Full_Seaosn[[Name]:[WHIP]], 9, FALSE),Rooke_Full_Seaosn[IP],0)</f>
        <v>1178</v>
      </c>
      <c r="K974" s="5">
        <f>_xlfn.RANK.EQ(VLOOKUP($A974,Rooke_Full_Seaosn[[Name]:[WHIP]], 10, FALSE),Rooke_Full_Seaosn[SO],0)</f>
        <v>966</v>
      </c>
      <c r="L974" s="5">
        <f>_xlfn.RANK.EQ(VLOOKUP($A974,Rooke_Full_Seaosn[[Name]:[WHIP]], 11, FALSE),Rooke_Full_Seaosn[K/9],0)</f>
        <v>557</v>
      </c>
      <c r="M974" s="5">
        <f>_xlfn.RANK.EQ(VLOOKUP($A974,Rooke_Full_Seaosn[[Name]:[WHIP]], 12, FALSE),Rooke_Full_Seaosn[BB/9],1)</f>
        <v>600</v>
      </c>
      <c r="N974" s="11">
        <f>_xlfn.RANK.EQ(VLOOKUP($A974,Rooke_Full_Seaosn[[Name]:[WHIP]], 13, FALSE),Rooke_Full_Seaosn[HR/9],1)</f>
        <v>1126</v>
      </c>
      <c r="O974" s="5">
        <f>_xlfn.RANK.EQ(VLOOKUP($A974,Rooke_Full_Seaosn[[Name]:[WHIP]], 14, FALSE),Rooke_Full_Seaosn[AVG],1)</f>
        <v>948</v>
      </c>
      <c r="P974" s="11">
        <f>_xlfn.RANK.EQ(VLOOKUP($A974,Rooke_Full_Seaosn[[Name]:[WHIP]], 15, FALSE),Rooke_Full_Seaosn[BABIP],1)</f>
        <v>1063</v>
      </c>
      <c r="Q974" s="5">
        <f>_xlfn.RANK.EQ(VLOOKUP($A974,Rooke_Full_Seaosn[[Name]:[WHIP]], 16, FALSE),Rooke_Full_Seaosn[ERA],1)</f>
        <v>1066</v>
      </c>
      <c r="R974" s="11">
        <f>_xlfn.RANK.EQ(VLOOKUP($A974,Rooke_Full_Seaosn[[Name]:[WHIP]], 17, FALSE),Rooke_Full_Seaosn[FIP],1)</f>
        <v>975</v>
      </c>
      <c r="S974" s="5">
        <f>_xlfn.RANK.EQ(VLOOKUP($A974,Rooke_Full_Seaosn[[Name]:[WHIP]], 18,FALSE),Rooke_Full_Seaosn[WAR],0)</f>
        <v>745</v>
      </c>
      <c r="T974" s="5">
        <f>_xlfn.RANK.EQ(VLOOKUP($A974,Rooke_Full_Seaosn[[Name]:[WHIP]], 19, FALSE),Rooke_Full_Seaosn[WAR/162],0)</f>
        <v>363</v>
      </c>
      <c r="U974" s="5">
        <f>_xlfn.RANK.EQ(VLOOKUP($A974,Rooke_Full_Seaosn[[Name]:[WHIP]], 20, FALSE),Rooke_Full_Seaosn[WHIP],1)</f>
        <v>667</v>
      </c>
      <c r="V9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773.12884011278129</v>
      </c>
    </row>
    <row r="975" spans="1:22" x14ac:dyDescent="0.45">
      <c r="A975" s="11" t="s">
        <v>1411</v>
      </c>
      <c r="B975" s="11">
        <v>2019</v>
      </c>
      <c r="C975" s="11" t="str">
        <f>VLOOKUP(Table10[[#This Row],[Name]], Rooke_Full_Seaosn[[Name]:[Team]], 2, FALSE)</f>
        <v>TOR</v>
      </c>
      <c r="D975" s="11">
        <v>9</v>
      </c>
      <c r="E975" s="11">
        <v>9</v>
      </c>
      <c r="F975" s="12">
        <v>1</v>
      </c>
      <c r="G975" s="5">
        <f>_xlfn.RANK.EQ(VLOOKUP($A975,Rooke_Full_Seaosn[[Name]:[WHIP]], 6, FALSE),Rooke_Full_Seaosn[W],0)</f>
        <v>1054</v>
      </c>
      <c r="H975" s="5">
        <f>_xlfn.RANK.EQ(VLOOKUP($A975,Rooke_Full_Seaosn[[Name]:[WHIP]], 7, FALSE),Rooke_Full_Seaosn[L],1)</f>
        <v>492</v>
      </c>
      <c r="I975" s="11">
        <f>_xlfn.RANK.EQ(VLOOKUP($A975,Rooke_Full_Seaosn[[Name]:[WHIP]], 8, FALSE),Rooke_Full_Seaosn[SV],0)</f>
        <v>225</v>
      </c>
      <c r="J975" s="11">
        <f>_xlfn.RANK.EQ(VLOOKUP($A975,Rooke_Full_Seaosn[[Name]:[WHIP]], 9, FALSE),Rooke_Full_Seaosn[IP],0)</f>
        <v>1335</v>
      </c>
      <c r="K975" s="5">
        <f>_xlfn.RANK.EQ(VLOOKUP($A975,Rooke_Full_Seaosn[[Name]:[WHIP]], 10, FALSE),Rooke_Full_Seaosn[SO],0)</f>
        <v>1025</v>
      </c>
      <c r="L975" s="5">
        <f>_xlfn.RANK.EQ(VLOOKUP($A975,Rooke_Full_Seaosn[[Name]:[WHIP]], 11, FALSE),Rooke_Full_Seaosn[K/9],0)</f>
        <v>420</v>
      </c>
      <c r="M975" s="5">
        <f>_xlfn.RANK.EQ(VLOOKUP($A975,Rooke_Full_Seaosn[[Name]:[WHIP]], 12, FALSE),Rooke_Full_Seaosn[BB/9],1)</f>
        <v>910</v>
      </c>
      <c r="N975" s="11">
        <f>_xlfn.RANK.EQ(VLOOKUP($A975,Rooke_Full_Seaosn[[Name]:[WHIP]], 13, FALSE),Rooke_Full_Seaosn[HR/9],1)</f>
        <v>1290</v>
      </c>
      <c r="O975" s="5">
        <f>_xlfn.RANK.EQ(VLOOKUP($A975,Rooke_Full_Seaosn[[Name]:[WHIP]], 14, FALSE),Rooke_Full_Seaosn[AVG],1)</f>
        <v>685</v>
      </c>
      <c r="P975" s="11">
        <f>_xlfn.RANK.EQ(VLOOKUP($A975,Rooke_Full_Seaosn[[Name]:[WHIP]], 15, FALSE),Rooke_Full_Seaosn[BABIP],1)</f>
        <v>791</v>
      </c>
      <c r="Q975" s="5">
        <f>_xlfn.RANK.EQ(VLOOKUP($A975,Rooke_Full_Seaosn[[Name]:[WHIP]], 16, FALSE),Rooke_Full_Seaosn[ERA],1)</f>
        <v>841</v>
      </c>
      <c r="R975" s="11">
        <f>_xlfn.RANK.EQ(VLOOKUP($A975,Rooke_Full_Seaosn[[Name]:[WHIP]], 17, FALSE),Rooke_Full_Seaosn[FIP],1)</f>
        <v>1255</v>
      </c>
      <c r="S975" s="5">
        <f>_xlfn.RANK.EQ(VLOOKUP($A975,Rooke_Full_Seaosn[[Name]:[WHIP]], 18,FALSE),Rooke_Full_Seaosn[WAR],0)</f>
        <v>1086</v>
      </c>
      <c r="T975" s="5">
        <f>_xlfn.RANK.EQ(VLOOKUP($A975,Rooke_Full_Seaosn[[Name]:[WHIP]], 19, FALSE),Rooke_Full_Seaosn[WAR/162],0)</f>
        <v>880</v>
      </c>
      <c r="U975" s="5">
        <f>_xlfn.RANK.EQ(VLOOKUP($A975,Rooke_Full_Seaosn[[Name]:[WHIP]], 20, FALSE),Rooke_Full_Seaosn[WHIP],1)</f>
        <v>689</v>
      </c>
      <c r="V9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773.89823260056164</v>
      </c>
    </row>
    <row r="976" spans="1:22" x14ac:dyDescent="0.45">
      <c r="A976" s="11" t="s">
        <v>1583</v>
      </c>
      <c r="B976" s="11">
        <v>2016</v>
      </c>
      <c r="C976" s="11" t="str">
        <f>VLOOKUP(Table10[[#This Row],[Name]], Rooke_Full_Seaosn[[Name]:[Team]], 2, FALSE)</f>
        <v>LAD</v>
      </c>
      <c r="D976" s="11">
        <v>8</v>
      </c>
      <c r="E976" s="11">
        <v>4</v>
      </c>
      <c r="F976" s="12">
        <v>0.5</v>
      </c>
      <c r="G976" s="5">
        <f>_xlfn.RANK.EQ(VLOOKUP($A976,Rooke_Full_Seaosn[[Name]:[WHIP]], 6, FALSE),Rooke_Full_Seaosn[W],0)</f>
        <v>1282</v>
      </c>
      <c r="H976" s="5">
        <f>_xlfn.RANK.EQ(VLOOKUP($A976,Rooke_Full_Seaosn[[Name]:[WHIP]], 7, FALSE),Rooke_Full_Seaosn[L],1)</f>
        <v>695</v>
      </c>
      <c r="I976" s="11">
        <f>_xlfn.RANK.EQ(VLOOKUP($A976,Rooke_Full_Seaosn[[Name]:[WHIP]], 8, FALSE),Rooke_Full_Seaosn[SV],0)</f>
        <v>225</v>
      </c>
      <c r="J976" s="11">
        <f>_xlfn.RANK.EQ(VLOOKUP($A976,Rooke_Full_Seaosn[[Name]:[WHIP]], 9, FALSE),Rooke_Full_Seaosn[IP],0)</f>
        <v>1172</v>
      </c>
      <c r="K976" s="5">
        <f>_xlfn.RANK.EQ(VLOOKUP($A976,Rooke_Full_Seaosn[[Name]:[WHIP]], 10, FALSE),Rooke_Full_Seaosn[SO],0)</f>
        <v>917</v>
      </c>
      <c r="L976" s="5">
        <f>_xlfn.RANK.EQ(VLOOKUP($A976,Rooke_Full_Seaosn[[Name]:[WHIP]], 11, FALSE),Rooke_Full_Seaosn[K/9],0)</f>
        <v>501</v>
      </c>
      <c r="M976" s="5">
        <f>_xlfn.RANK.EQ(VLOOKUP($A976,Rooke_Full_Seaosn[[Name]:[WHIP]], 12, FALSE),Rooke_Full_Seaosn[BB/9],1)</f>
        <v>439</v>
      </c>
      <c r="N976" s="11">
        <f>_xlfn.RANK.EQ(VLOOKUP($A976,Rooke_Full_Seaosn[[Name]:[WHIP]], 13, FALSE),Rooke_Full_Seaosn[HR/9],1)</f>
        <v>974</v>
      </c>
      <c r="O976" s="5">
        <f>_xlfn.RANK.EQ(VLOOKUP($A976,Rooke_Full_Seaosn[[Name]:[WHIP]], 14, FALSE),Rooke_Full_Seaosn[AVG],1)</f>
        <v>811</v>
      </c>
      <c r="P976" s="11">
        <f>_xlfn.RANK.EQ(VLOOKUP($A976,Rooke_Full_Seaosn[[Name]:[WHIP]], 15, FALSE),Rooke_Full_Seaosn[BABIP],1)</f>
        <v>1005</v>
      </c>
      <c r="Q976" s="5">
        <f>_xlfn.RANK.EQ(VLOOKUP($A976,Rooke_Full_Seaosn[[Name]:[WHIP]], 16, FALSE),Rooke_Full_Seaosn[ERA],1)</f>
        <v>1058</v>
      </c>
      <c r="R976" s="11">
        <f>_xlfn.RANK.EQ(VLOOKUP($A976,Rooke_Full_Seaosn[[Name]:[WHIP]], 17, FALSE),Rooke_Full_Seaosn[FIP],1)</f>
        <v>668</v>
      </c>
      <c r="S976" s="5">
        <f>_xlfn.RANK.EQ(VLOOKUP($A976,Rooke_Full_Seaosn[[Name]:[WHIP]], 18,FALSE),Rooke_Full_Seaosn[WAR],0)</f>
        <v>1013</v>
      </c>
      <c r="T976" s="5">
        <f>_xlfn.RANK.EQ(VLOOKUP($A976,Rooke_Full_Seaosn[[Name]:[WHIP]], 19, FALSE),Rooke_Full_Seaosn[WAR/162],0)</f>
        <v>821</v>
      </c>
      <c r="U976" s="5">
        <f>_xlfn.RANK.EQ(VLOOKUP($A976,Rooke_Full_Seaosn[[Name]:[WHIP]], 20, FALSE),Rooke_Full_Seaosn[WHIP],1)</f>
        <v>601</v>
      </c>
      <c r="V9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773.90526419929313</v>
      </c>
    </row>
    <row r="977" spans="1:22" x14ac:dyDescent="0.45">
      <c r="A977" s="11" t="s">
        <v>1634</v>
      </c>
      <c r="B977" s="11">
        <v>2006</v>
      </c>
      <c r="C977" s="11" t="str">
        <f>VLOOKUP(Table10[[#This Row],[Name]], Rooke_Full_Seaosn[[Name]:[Team]], 2, FALSE)</f>
        <v>HOU</v>
      </c>
      <c r="D977" s="11">
        <v>9</v>
      </c>
      <c r="E977" s="11">
        <v>6</v>
      </c>
      <c r="F977" s="12">
        <v>0.66666666666666663</v>
      </c>
      <c r="G977" s="5">
        <f>_xlfn.RANK.EQ(VLOOKUP($A977,Rooke_Full_Seaosn[[Name]:[WHIP]], 6, FALSE),Rooke_Full_Seaosn[W],0)</f>
        <v>1465</v>
      </c>
      <c r="H977" s="5">
        <f>_xlfn.RANK.EQ(VLOOKUP($A977,Rooke_Full_Seaosn[[Name]:[WHIP]], 7, FALSE),Rooke_Full_Seaosn[L],1)</f>
        <v>147</v>
      </c>
      <c r="I977" s="11">
        <f>_xlfn.RANK.EQ(VLOOKUP($A977,Rooke_Full_Seaosn[[Name]:[WHIP]], 8, FALSE),Rooke_Full_Seaosn[SV],0)</f>
        <v>225</v>
      </c>
      <c r="J977" s="11">
        <f>_xlfn.RANK.EQ(VLOOKUP($A977,Rooke_Full_Seaosn[[Name]:[WHIP]], 9, FALSE),Rooke_Full_Seaosn[IP],0)</f>
        <v>1384</v>
      </c>
      <c r="K977" s="5">
        <f>_xlfn.RANK.EQ(VLOOKUP($A977,Rooke_Full_Seaosn[[Name]:[WHIP]], 10, FALSE),Rooke_Full_Seaosn[SO],0)</f>
        <v>1278</v>
      </c>
      <c r="L977" s="5">
        <f>_xlfn.RANK.EQ(VLOOKUP($A977,Rooke_Full_Seaosn[[Name]:[WHIP]], 11, FALSE),Rooke_Full_Seaosn[K/9],0)</f>
        <v>748</v>
      </c>
      <c r="M977" s="5">
        <f>_xlfn.RANK.EQ(VLOOKUP($A977,Rooke_Full_Seaosn[[Name]:[WHIP]], 12, FALSE),Rooke_Full_Seaosn[BB/9],1)</f>
        <v>463</v>
      </c>
      <c r="N977" s="11">
        <f>_xlfn.RANK.EQ(VLOOKUP($A977,Rooke_Full_Seaosn[[Name]:[WHIP]], 13, FALSE),Rooke_Full_Seaosn[HR/9],1)</f>
        <v>1618</v>
      </c>
      <c r="O977" s="5">
        <f>_xlfn.RANK.EQ(VLOOKUP($A977,Rooke_Full_Seaosn[[Name]:[WHIP]], 14, FALSE),Rooke_Full_Seaosn[AVG],1)</f>
        <v>635</v>
      </c>
      <c r="P977" s="11">
        <f>_xlfn.RANK.EQ(VLOOKUP($A977,Rooke_Full_Seaosn[[Name]:[WHIP]], 15, FALSE),Rooke_Full_Seaosn[BABIP],1)</f>
        <v>178</v>
      </c>
      <c r="Q977" s="5">
        <f>_xlfn.RANK.EQ(VLOOKUP($A977,Rooke_Full_Seaosn[[Name]:[WHIP]], 16, FALSE),Rooke_Full_Seaosn[ERA],1)</f>
        <v>1130</v>
      </c>
      <c r="R977" s="11">
        <f>_xlfn.RANK.EQ(VLOOKUP($A977,Rooke_Full_Seaosn[[Name]:[WHIP]], 17, FALSE),Rooke_Full_Seaosn[FIP],1)</f>
        <v>1576</v>
      </c>
      <c r="S977" s="5">
        <f>_xlfn.RANK.EQ(VLOOKUP($A977,Rooke_Full_Seaosn[[Name]:[WHIP]], 18,FALSE),Rooke_Full_Seaosn[WAR],0)</f>
        <v>1477</v>
      </c>
      <c r="T977" s="5">
        <f>_xlfn.RANK.EQ(VLOOKUP($A977,Rooke_Full_Seaosn[[Name]:[WHIP]], 19, FALSE),Rooke_Full_Seaosn[WAR/162],0)</f>
        <v>1459</v>
      </c>
      <c r="U977" s="5">
        <f>_xlfn.RANK.EQ(VLOOKUP($A977,Rooke_Full_Seaosn[[Name]:[WHIP]], 20, FALSE),Rooke_Full_Seaosn[WHIP],1)</f>
        <v>523</v>
      </c>
      <c r="V9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773.91952715046648</v>
      </c>
    </row>
    <row r="978" spans="1:22" x14ac:dyDescent="0.45">
      <c r="A978" s="11" t="s">
        <v>1459</v>
      </c>
      <c r="B978" s="11">
        <v>1999</v>
      </c>
      <c r="C978" s="11" t="str">
        <f>VLOOKUP(Table10[[#This Row],[Name]], Rooke_Full_Seaosn[[Name]:[Team]], 2, FALSE)</f>
        <v>MIL</v>
      </c>
      <c r="D978" s="11">
        <v>9</v>
      </c>
      <c r="E978" s="11">
        <v>9</v>
      </c>
      <c r="F978" s="12">
        <v>1</v>
      </c>
      <c r="G978" s="5">
        <f>_xlfn.RANK.EQ(VLOOKUP($A978,Rooke_Full_Seaosn[[Name]:[WHIP]], 6, FALSE),Rooke_Full_Seaosn[W],0)</f>
        <v>1282</v>
      </c>
      <c r="H978" s="5">
        <f>_xlfn.RANK.EQ(VLOOKUP($A978,Rooke_Full_Seaosn[[Name]:[WHIP]], 7, FALSE),Rooke_Full_Seaosn[L],1)</f>
        <v>492</v>
      </c>
      <c r="I978" s="11">
        <f>_xlfn.RANK.EQ(VLOOKUP($A978,Rooke_Full_Seaosn[[Name]:[WHIP]], 8, FALSE),Rooke_Full_Seaosn[SV],0)</f>
        <v>225</v>
      </c>
      <c r="J978" s="11">
        <f>_xlfn.RANK.EQ(VLOOKUP($A978,Rooke_Full_Seaosn[[Name]:[WHIP]], 9, FALSE),Rooke_Full_Seaosn[IP],0)</f>
        <v>1247</v>
      </c>
      <c r="K978" s="5">
        <f>_xlfn.RANK.EQ(VLOOKUP($A978,Rooke_Full_Seaosn[[Name]:[WHIP]], 10, FALSE),Rooke_Full_Seaosn[SO],0)</f>
        <v>1464</v>
      </c>
      <c r="L978" s="5">
        <f>_xlfn.RANK.EQ(VLOOKUP($A978,Rooke_Full_Seaosn[[Name]:[WHIP]], 11, FALSE),Rooke_Full_Seaosn[K/9],0)</f>
        <v>1279</v>
      </c>
      <c r="M978" s="5">
        <f>_xlfn.RANK.EQ(VLOOKUP($A978,Rooke_Full_Seaosn[[Name]:[WHIP]], 12, FALSE),Rooke_Full_Seaosn[BB/9],1)</f>
        <v>581</v>
      </c>
      <c r="N978" s="11">
        <f>_xlfn.RANK.EQ(VLOOKUP($A978,Rooke_Full_Seaosn[[Name]:[WHIP]], 13, FALSE),Rooke_Full_Seaosn[HR/9],1)</f>
        <v>218</v>
      </c>
      <c r="O978" s="5">
        <f>_xlfn.RANK.EQ(VLOOKUP($A978,Rooke_Full_Seaosn[[Name]:[WHIP]], 14, FALSE),Rooke_Full_Seaosn[AVG],1)</f>
        <v>1255</v>
      </c>
      <c r="P978" s="11">
        <f>_xlfn.RANK.EQ(VLOOKUP($A978,Rooke_Full_Seaosn[[Name]:[WHIP]], 15, FALSE),Rooke_Full_Seaosn[BABIP],1)</f>
        <v>1234</v>
      </c>
      <c r="Q978" s="5">
        <f>_xlfn.RANK.EQ(VLOOKUP($A978,Rooke_Full_Seaosn[[Name]:[WHIP]], 16, FALSE),Rooke_Full_Seaosn[ERA],1)</f>
        <v>906</v>
      </c>
      <c r="R978" s="11">
        <f>_xlfn.RANK.EQ(VLOOKUP($A978,Rooke_Full_Seaosn[[Name]:[WHIP]], 17, FALSE),Rooke_Full_Seaosn[FIP],1)</f>
        <v>534</v>
      </c>
      <c r="S978" s="5">
        <f>_xlfn.RANK.EQ(VLOOKUP($A978,Rooke_Full_Seaosn[[Name]:[WHIP]], 18,FALSE),Rooke_Full_Seaosn[WAR],0)</f>
        <v>616</v>
      </c>
      <c r="T978" s="5">
        <f>_xlfn.RANK.EQ(VLOOKUP($A978,Rooke_Full_Seaosn[[Name]:[WHIP]], 19, FALSE),Rooke_Full_Seaosn[WAR/162],0)</f>
        <v>158</v>
      </c>
      <c r="U978" s="5">
        <f>_xlfn.RANK.EQ(VLOOKUP($A978,Rooke_Full_Seaosn[[Name]:[WHIP]], 20, FALSE),Rooke_Full_Seaosn[WHIP],1)</f>
        <v>1016</v>
      </c>
      <c r="V9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773.98836325564059</v>
      </c>
    </row>
    <row r="979" spans="1:22" x14ac:dyDescent="0.45">
      <c r="A979" s="11" t="s">
        <v>2019</v>
      </c>
      <c r="B979" s="11">
        <v>2006</v>
      </c>
      <c r="C979" s="11" t="str">
        <f>VLOOKUP(Table10[[#This Row],[Name]], Rooke_Full_Seaosn[[Name]:[Team]], 2, FALSE)</f>
        <v>HOU</v>
      </c>
      <c r="D979" s="11">
        <v>19</v>
      </c>
      <c r="E979" s="11">
        <v>19</v>
      </c>
      <c r="F979" s="12">
        <v>1</v>
      </c>
      <c r="G979" s="5">
        <f>_xlfn.RANK.EQ(VLOOKUP($A979,Rooke_Full_Seaosn[[Name]:[WHIP]], 6, FALSE),Rooke_Full_Seaosn[W],0)</f>
        <v>735</v>
      </c>
      <c r="H979" s="5">
        <f>_xlfn.RANK.EQ(VLOOKUP($A979,Rooke_Full_Seaosn[[Name]:[WHIP]], 7, FALSE),Rooke_Full_Seaosn[L],1)</f>
        <v>1209</v>
      </c>
      <c r="I979" s="11">
        <f>_xlfn.RANK.EQ(VLOOKUP($A979,Rooke_Full_Seaosn[[Name]:[WHIP]], 8, FALSE),Rooke_Full_Seaosn[SV],0)</f>
        <v>225</v>
      </c>
      <c r="J979" s="11">
        <f>_xlfn.RANK.EQ(VLOOKUP($A979,Rooke_Full_Seaosn[[Name]:[WHIP]], 9, FALSE),Rooke_Full_Seaosn[IP],0)</f>
        <v>796</v>
      </c>
      <c r="K979" s="5">
        <f>_xlfn.RANK.EQ(VLOOKUP($A979,Rooke_Full_Seaosn[[Name]:[WHIP]], 10, FALSE),Rooke_Full_Seaosn[SO],0)</f>
        <v>593</v>
      </c>
      <c r="L979" s="5">
        <f>_xlfn.RANK.EQ(VLOOKUP($A979,Rooke_Full_Seaosn[[Name]:[WHIP]], 11, FALSE),Rooke_Full_Seaosn[K/9],0)</f>
        <v>576</v>
      </c>
      <c r="M979" s="5">
        <f>_xlfn.RANK.EQ(VLOOKUP($A979,Rooke_Full_Seaosn[[Name]:[WHIP]], 12, FALSE),Rooke_Full_Seaosn[BB/9],1)</f>
        <v>472</v>
      </c>
      <c r="N979" s="11">
        <f>_xlfn.RANK.EQ(VLOOKUP($A979,Rooke_Full_Seaosn[[Name]:[WHIP]], 13, FALSE),Rooke_Full_Seaosn[HR/9],1)</f>
        <v>1584</v>
      </c>
      <c r="O979" s="5">
        <f>_xlfn.RANK.EQ(VLOOKUP($A979,Rooke_Full_Seaosn[[Name]:[WHIP]], 14, FALSE),Rooke_Full_Seaosn[AVG],1)</f>
        <v>518</v>
      </c>
      <c r="P979" s="11">
        <f>_xlfn.RANK.EQ(VLOOKUP($A979,Rooke_Full_Seaosn[[Name]:[WHIP]], 15, FALSE),Rooke_Full_Seaosn[BABIP],1)</f>
        <v>207</v>
      </c>
      <c r="Q979" s="5">
        <f>_xlfn.RANK.EQ(VLOOKUP($A979,Rooke_Full_Seaosn[[Name]:[WHIP]], 16, FALSE),Rooke_Full_Seaosn[ERA],1)</f>
        <v>1579</v>
      </c>
      <c r="R979" s="11">
        <f>_xlfn.RANK.EQ(VLOOKUP($A979,Rooke_Full_Seaosn[[Name]:[WHIP]], 17, FALSE),Rooke_Full_Seaosn[FIP],1)</f>
        <v>1500</v>
      </c>
      <c r="S979" s="5">
        <f>_xlfn.RANK.EQ(VLOOKUP($A979,Rooke_Full_Seaosn[[Name]:[WHIP]], 18,FALSE),Rooke_Full_Seaosn[WAR],0)</f>
        <v>1206</v>
      </c>
      <c r="T979" s="5">
        <f>_xlfn.RANK.EQ(VLOOKUP($A979,Rooke_Full_Seaosn[[Name]:[WHIP]], 19, FALSE),Rooke_Full_Seaosn[WAR/162],0)</f>
        <v>1269</v>
      </c>
      <c r="U979" s="5">
        <f>_xlfn.RANK.EQ(VLOOKUP($A979,Rooke_Full_Seaosn[[Name]:[WHIP]], 20, FALSE),Rooke_Full_Seaosn[WHIP],1)</f>
        <v>432</v>
      </c>
      <c r="V9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774.30798546992173</v>
      </c>
    </row>
    <row r="980" spans="1:22" x14ac:dyDescent="0.45">
      <c r="A980" s="11" t="s">
        <v>1384</v>
      </c>
      <c r="B980" s="11">
        <v>1977</v>
      </c>
      <c r="C980" s="11" t="str">
        <f>VLOOKUP(Table10[[#This Row],[Name]], Rooke_Full_Seaosn[[Name]:[Team]], 2, FALSE)</f>
        <v>CIN</v>
      </c>
      <c r="D980" s="11">
        <v>15</v>
      </c>
      <c r="E980" s="11">
        <v>15</v>
      </c>
      <c r="F980" s="12">
        <v>1</v>
      </c>
      <c r="G980" s="5">
        <f>_xlfn.RANK.EQ(VLOOKUP($A980,Rooke_Full_Seaosn[[Name]:[WHIP]], 6, FALSE),Rooke_Full_Seaosn[W],0)</f>
        <v>735</v>
      </c>
      <c r="H980" s="5">
        <f>_xlfn.RANK.EQ(VLOOKUP($A980,Rooke_Full_Seaosn[[Name]:[WHIP]], 7, FALSE),Rooke_Full_Seaosn[L],1)</f>
        <v>695</v>
      </c>
      <c r="I980" s="11">
        <f>_xlfn.RANK.EQ(VLOOKUP($A980,Rooke_Full_Seaosn[[Name]:[WHIP]], 8, FALSE),Rooke_Full_Seaosn[SV],0)</f>
        <v>225</v>
      </c>
      <c r="J980" s="11">
        <f>_xlfn.RANK.EQ(VLOOKUP($A980,Rooke_Full_Seaosn[[Name]:[WHIP]], 9, FALSE),Rooke_Full_Seaosn[IP],0)</f>
        <v>805</v>
      </c>
      <c r="K980" s="5">
        <f>_xlfn.RANK.EQ(VLOOKUP($A980,Rooke_Full_Seaosn[[Name]:[WHIP]], 10, FALSE),Rooke_Full_Seaosn[SO],0)</f>
        <v>658</v>
      </c>
      <c r="L980" s="5">
        <f>_xlfn.RANK.EQ(VLOOKUP($A980,Rooke_Full_Seaosn[[Name]:[WHIP]], 11, FALSE),Rooke_Full_Seaosn[K/9],0)</f>
        <v>669</v>
      </c>
      <c r="M980" s="5">
        <f>_xlfn.RANK.EQ(VLOOKUP($A980,Rooke_Full_Seaosn[[Name]:[WHIP]], 12, FALSE),Rooke_Full_Seaosn[BB/9],1)</f>
        <v>871</v>
      </c>
      <c r="N980" s="11">
        <f>_xlfn.RANK.EQ(VLOOKUP($A980,Rooke_Full_Seaosn[[Name]:[WHIP]], 13, FALSE),Rooke_Full_Seaosn[HR/9],1)</f>
        <v>816</v>
      </c>
      <c r="O980" s="5">
        <f>_xlfn.RANK.EQ(VLOOKUP($A980,Rooke_Full_Seaosn[[Name]:[WHIP]], 14, FALSE),Rooke_Full_Seaosn[AVG],1)</f>
        <v>1249</v>
      </c>
      <c r="P980" s="11">
        <f>_xlfn.RANK.EQ(VLOOKUP($A980,Rooke_Full_Seaosn[[Name]:[WHIP]], 15, FALSE),Rooke_Full_Seaosn[BABIP],1)</f>
        <v>1377</v>
      </c>
      <c r="Q980" s="5">
        <f>_xlfn.RANK.EQ(VLOOKUP($A980,Rooke_Full_Seaosn[[Name]:[WHIP]], 16, FALSE),Rooke_Full_Seaosn[ERA],1)</f>
        <v>809</v>
      </c>
      <c r="R980" s="11">
        <f>_xlfn.RANK.EQ(VLOOKUP($A980,Rooke_Full_Seaosn[[Name]:[WHIP]], 17, FALSE),Rooke_Full_Seaosn[FIP],1)</f>
        <v>482</v>
      </c>
      <c r="S980" s="5">
        <f>_xlfn.RANK.EQ(VLOOKUP($A980,Rooke_Full_Seaosn[[Name]:[WHIP]], 18,FALSE),Rooke_Full_Seaosn[WAR],0)</f>
        <v>619</v>
      </c>
      <c r="T980" s="5">
        <f>_xlfn.RANK.EQ(VLOOKUP($A980,Rooke_Full_Seaosn[[Name]:[WHIP]], 19, FALSE),Rooke_Full_Seaosn[WAR/162],0)</f>
        <v>577</v>
      </c>
      <c r="U980" s="5">
        <f>_xlfn.RANK.EQ(VLOOKUP($A980,Rooke_Full_Seaosn[[Name]:[WHIP]], 20, FALSE),Rooke_Full_Seaosn[WHIP],1)</f>
        <v>1101</v>
      </c>
      <c r="V9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774.65923944199733</v>
      </c>
    </row>
    <row r="981" spans="1:22" x14ac:dyDescent="0.45">
      <c r="A981" s="11" t="s">
        <v>1659</v>
      </c>
      <c r="B981" s="11">
        <v>2001</v>
      </c>
      <c r="C981" s="11" t="str">
        <f>VLOOKUP(Table10[[#This Row],[Name]], Rooke_Full_Seaosn[[Name]:[Team]], 2, FALSE)</f>
        <v>CIN</v>
      </c>
      <c r="D981" s="11">
        <v>7</v>
      </c>
      <c r="E981" s="11">
        <v>7</v>
      </c>
      <c r="F981" s="12">
        <v>1</v>
      </c>
      <c r="G981" s="5">
        <f>_xlfn.RANK.EQ(VLOOKUP($A981,Rooke_Full_Seaosn[[Name]:[WHIP]], 6, FALSE),Rooke_Full_Seaosn[W],0)</f>
        <v>503</v>
      </c>
      <c r="H981" s="5">
        <f>_xlfn.RANK.EQ(VLOOKUP($A981,Rooke_Full_Seaosn[[Name]:[WHIP]], 7, FALSE),Rooke_Full_Seaosn[L],1)</f>
        <v>298</v>
      </c>
      <c r="I981" s="11">
        <f>_xlfn.RANK.EQ(VLOOKUP($A981,Rooke_Full_Seaosn[[Name]:[WHIP]], 8, FALSE),Rooke_Full_Seaosn[SV],0)</f>
        <v>225</v>
      </c>
      <c r="J981" s="11">
        <f>_xlfn.RANK.EQ(VLOOKUP($A981,Rooke_Full_Seaosn[[Name]:[WHIP]], 9, FALSE),Rooke_Full_Seaosn[IP],0)</f>
        <v>800</v>
      </c>
      <c r="K981" s="5">
        <f>_xlfn.RANK.EQ(VLOOKUP($A981,Rooke_Full_Seaosn[[Name]:[WHIP]], 10, FALSE),Rooke_Full_Seaosn[SO],0)</f>
        <v>966</v>
      </c>
      <c r="L981" s="5">
        <f>_xlfn.RANK.EQ(VLOOKUP($A981,Rooke_Full_Seaosn[[Name]:[WHIP]], 11, FALSE),Rooke_Full_Seaosn[K/9],0)</f>
        <v>1141</v>
      </c>
      <c r="M981" s="5">
        <f>_xlfn.RANK.EQ(VLOOKUP($A981,Rooke_Full_Seaosn[[Name]:[WHIP]], 12, FALSE),Rooke_Full_Seaosn[BB/9],1)</f>
        <v>522</v>
      </c>
      <c r="N981" s="11">
        <f>_xlfn.RANK.EQ(VLOOKUP($A981,Rooke_Full_Seaosn[[Name]:[WHIP]], 13, FALSE),Rooke_Full_Seaosn[HR/9],1)</f>
        <v>1058</v>
      </c>
      <c r="O981" s="5">
        <f>_xlfn.RANK.EQ(VLOOKUP($A981,Rooke_Full_Seaosn[[Name]:[WHIP]], 14, FALSE),Rooke_Full_Seaosn[AVG],1)</f>
        <v>1474</v>
      </c>
      <c r="P981" s="11">
        <f>_xlfn.RANK.EQ(VLOOKUP($A981,Rooke_Full_Seaosn[[Name]:[WHIP]], 15, FALSE),Rooke_Full_Seaosn[BABIP],1)</f>
        <v>1351</v>
      </c>
      <c r="Q981" s="5">
        <f>_xlfn.RANK.EQ(VLOOKUP($A981,Rooke_Full_Seaosn[[Name]:[WHIP]], 16, FALSE),Rooke_Full_Seaosn[ERA],1)</f>
        <v>1161</v>
      </c>
      <c r="R981" s="11">
        <f>_xlfn.RANK.EQ(VLOOKUP($A981,Rooke_Full_Seaosn[[Name]:[WHIP]], 17, FALSE),Rooke_Full_Seaosn[FIP],1)</f>
        <v>1056</v>
      </c>
      <c r="S981" s="5">
        <f>_xlfn.RANK.EQ(VLOOKUP($A981,Rooke_Full_Seaosn[[Name]:[WHIP]], 18,FALSE),Rooke_Full_Seaosn[WAR],0)</f>
        <v>673</v>
      </c>
      <c r="T981" s="5">
        <f>_xlfn.RANK.EQ(VLOOKUP($A981,Rooke_Full_Seaosn[[Name]:[WHIP]], 19, FALSE),Rooke_Full_Seaosn[WAR/162],0)</f>
        <v>700</v>
      </c>
      <c r="U981" s="5">
        <f>_xlfn.RANK.EQ(VLOOKUP($A981,Rooke_Full_Seaosn[[Name]:[WHIP]], 20, FALSE),Rooke_Full_Seaosn[WHIP],1)</f>
        <v>1137</v>
      </c>
      <c r="V9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775.87557369072556</v>
      </c>
    </row>
    <row r="982" spans="1:22" x14ac:dyDescent="0.45">
      <c r="A982" s="11" t="s">
        <v>1646</v>
      </c>
      <c r="B982" s="11">
        <v>1930</v>
      </c>
      <c r="C982" s="11" t="str">
        <f>VLOOKUP(Table10[[#This Row],[Name]], Rooke_Full_Seaosn[[Name]:[Team]], 2, FALSE)</f>
        <v>CIN</v>
      </c>
      <c r="D982" s="11">
        <v>34</v>
      </c>
      <c r="E982" s="11">
        <v>33</v>
      </c>
      <c r="F982" s="12">
        <v>0.97058823529411764</v>
      </c>
      <c r="G982" s="5">
        <f>_xlfn.RANK.EQ(VLOOKUP($A982,Rooke_Full_Seaosn[[Name]:[WHIP]], 6, FALSE),Rooke_Full_Seaosn[W],0)</f>
        <v>244</v>
      </c>
      <c r="H982" s="5">
        <f>_xlfn.RANK.EQ(VLOOKUP($A982,Rooke_Full_Seaosn[[Name]:[WHIP]], 7, FALSE),Rooke_Full_Seaosn[L],1)</f>
        <v>1688</v>
      </c>
      <c r="I982" s="11">
        <f>_xlfn.RANK.EQ(VLOOKUP($A982,Rooke_Full_Seaosn[[Name]:[WHIP]], 8, FALSE),Rooke_Full_Seaosn[SV],0)</f>
        <v>94</v>
      </c>
      <c r="J982" s="11">
        <f>_xlfn.RANK.EQ(VLOOKUP($A982,Rooke_Full_Seaosn[[Name]:[WHIP]], 9, FALSE),Rooke_Full_Seaosn[IP],0)</f>
        <v>35</v>
      </c>
      <c r="K982" s="5">
        <f>_xlfn.RANK.EQ(VLOOKUP($A982,Rooke_Full_Seaosn[[Name]:[WHIP]], 10, FALSE),Rooke_Full_Seaosn[SO],0)</f>
        <v>1187</v>
      </c>
      <c r="L982" s="5">
        <f>_xlfn.RANK.EQ(VLOOKUP($A982,Rooke_Full_Seaosn[[Name]:[WHIP]], 11, FALSE),Rooke_Full_Seaosn[K/9],0)</f>
        <v>1692</v>
      </c>
      <c r="M982" s="5">
        <f>_xlfn.RANK.EQ(VLOOKUP($A982,Rooke_Full_Seaosn[[Name]:[WHIP]], 12, FALSE),Rooke_Full_Seaosn[BB/9],1)</f>
        <v>203</v>
      </c>
      <c r="N982" s="11">
        <f>_xlfn.RANK.EQ(VLOOKUP($A982,Rooke_Full_Seaosn[[Name]:[WHIP]], 13, FALSE),Rooke_Full_Seaosn[HR/9],1)</f>
        <v>431</v>
      </c>
      <c r="O982" s="5">
        <f>_xlfn.RANK.EQ(VLOOKUP($A982,Rooke_Full_Seaosn[[Name]:[WHIP]], 14, FALSE),Rooke_Full_Seaosn[AVG],1)</f>
        <v>1534</v>
      </c>
      <c r="P982" s="11">
        <f>_xlfn.RANK.EQ(VLOOKUP($A982,Rooke_Full_Seaosn[[Name]:[WHIP]], 15, FALSE),Rooke_Full_Seaosn[BABIP],1)</f>
        <v>1163</v>
      </c>
      <c r="Q982" s="5">
        <f>_xlfn.RANK.EQ(VLOOKUP($A982,Rooke_Full_Seaosn[[Name]:[WHIP]], 16, FALSE),Rooke_Full_Seaosn[ERA],1)</f>
        <v>1145</v>
      </c>
      <c r="R982" s="11">
        <f>_xlfn.RANK.EQ(VLOOKUP($A982,Rooke_Full_Seaosn[[Name]:[WHIP]], 17, FALSE),Rooke_Full_Seaosn[FIP],1)</f>
        <v>1198</v>
      </c>
      <c r="S982" s="5">
        <f>_xlfn.RANK.EQ(VLOOKUP($A982,Rooke_Full_Seaosn[[Name]:[WHIP]], 18,FALSE),Rooke_Full_Seaosn[WAR],0)</f>
        <v>284</v>
      </c>
      <c r="T982" s="5">
        <f>_xlfn.RANK.EQ(VLOOKUP($A982,Rooke_Full_Seaosn[[Name]:[WHIP]], 19, FALSE),Rooke_Full_Seaosn[WAR/162],0)</f>
        <v>900</v>
      </c>
      <c r="U982" s="5">
        <f>_xlfn.RANK.EQ(VLOOKUP($A982,Rooke_Full_Seaosn[[Name]:[WHIP]], 20, FALSE),Rooke_Full_Seaosn[WHIP],1)</f>
        <v>1062</v>
      </c>
      <c r="V9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776.85964077527922</v>
      </c>
    </row>
    <row r="983" spans="1:22" x14ac:dyDescent="0.45">
      <c r="A983" s="11" t="s">
        <v>1353</v>
      </c>
      <c r="B983" s="11">
        <v>1979</v>
      </c>
      <c r="C983" s="11" t="str">
        <f>VLOOKUP(Table10[[#This Row],[Name]], Rooke_Full_Seaosn[[Name]:[Team]], 2, FALSE)</f>
        <v>BOS</v>
      </c>
      <c r="D983" s="11">
        <v>14</v>
      </c>
      <c r="E983" s="11">
        <v>14</v>
      </c>
      <c r="F983" s="12">
        <v>1</v>
      </c>
      <c r="G983" s="5">
        <f>_xlfn.RANK.EQ(VLOOKUP($A983,Rooke_Full_Seaosn[[Name]:[WHIP]], 6, FALSE),Rooke_Full_Seaosn[W],0)</f>
        <v>503</v>
      </c>
      <c r="H983" s="5">
        <f>_xlfn.RANK.EQ(VLOOKUP($A983,Rooke_Full_Seaosn[[Name]:[WHIP]], 7, FALSE),Rooke_Full_Seaosn[L],1)</f>
        <v>492</v>
      </c>
      <c r="I983" s="11">
        <f>_xlfn.RANK.EQ(VLOOKUP($A983,Rooke_Full_Seaosn[[Name]:[WHIP]], 8, FALSE),Rooke_Full_Seaosn[SV],0)</f>
        <v>225</v>
      </c>
      <c r="J983" s="11">
        <f>_xlfn.RANK.EQ(VLOOKUP($A983,Rooke_Full_Seaosn[[Name]:[WHIP]], 9, FALSE),Rooke_Full_Seaosn[IP],0)</f>
        <v>906</v>
      </c>
      <c r="K983" s="5">
        <f>_xlfn.RANK.EQ(VLOOKUP($A983,Rooke_Full_Seaosn[[Name]:[WHIP]], 10, FALSE),Rooke_Full_Seaosn[SO],0)</f>
        <v>1335</v>
      </c>
      <c r="L983" s="5">
        <f>_xlfn.RANK.EQ(VLOOKUP($A983,Rooke_Full_Seaosn[[Name]:[WHIP]], 11, FALSE),Rooke_Full_Seaosn[K/9],0)</f>
        <v>1423</v>
      </c>
      <c r="M983" s="5">
        <f>_xlfn.RANK.EQ(VLOOKUP($A983,Rooke_Full_Seaosn[[Name]:[WHIP]], 12, FALSE),Rooke_Full_Seaosn[BB/9],1)</f>
        <v>976</v>
      </c>
      <c r="N983" s="11">
        <f>_xlfn.RANK.EQ(VLOOKUP($A983,Rooke_Full_Seaosn[[Name]:[WHIP]], 13, FALSE),Rooke_Full_Seaosn[HR/9],1)</f>
        <v>556</v>
      </c>
      <c r="O983" s="5">
        <f>_xlfn.RANK.EQ(VLOOKUP($A983,Rooke_Full_Seaosn[[Name]:[WHIP]], 14, FALSE),Rooke_Full_Seaosn[AVG],1)</f>
        <v>857</v>
      </c>
      <c r="P983" s="11">
        <f>_xlfn.RANK.EQ(VLOOKUP($A983,Rooke_Full_Seaosn[[Name]:[WHIP]], 15, FALSE),Rooke_Full_Seaosn[BABIP],1)</f>
        <v>581</v>
      </c>
      <c r="Q983" s="5">
        <f>_xlfn.RANK.EQ(VLOOKUP($A983,Rooke_Full_Seaosn[[Name]:[WHIP]], 16, FALSE),Rooke_Full_Seaosn[ERA],1)</f>
        <v>775</v>
      </c>
      <c r="R983" s="11">
        <f>_xlfn.RANK.EQ(VLOOKUP($A983,Rooke_Full_Seaosn[[Name]:[WHIP]], 17, FALSE),Rooke_Full_Seaosn[FIP],1)</f>
        <v>799</v>
      </c>
      <c r="S983" s="5">
        <f>_xlfn.RANK.EQ(VLOOKUP($A983,Rooke_Full_Seaosn[[Name]:[WHIP]], 18,FALSE),Rooke_Full_Seaosn[WAR],0)</f>
        <v>677</v>
      </c>
      <c r="T983" s="5">
        <f>_xlfn.RANK.EQ(VLOOKUP($A983,Rooke_Full_Seaosn[[Name]:[WHIP]], 19, FALSE),Rooke_Full_Seaosn[WAR/162],0)</f>
        <v>464</v>
      </c>
      <c r="U983" s="5">
        <f>_xlfn.RANK.EQ(VLOOKUP($A983,Rooke_Full_Seaosn[[Name]:[WHIP]], 20, FALSE),Rooke_Full_Seaosn[WHIP],1)</f>
        <v>846</v>
      </c>
      <c r="V9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777.75508781197584</v>
      </c>
    </row>
    <row r="984" spans="1:22" x14ac:dyDescent="0.45">
      <c r="A984" s="11" t="s">
        <v>1116</v>
      </c>
      <c r="B984" s="11">
        <v>1953</v>
      </c>
      <c r="C984" s="11" t="str">
        <f>VLOOKUP(Table10[[#This Row],[Name]], Rooke_Full_Seaosn[[Name]:[Team]], 2, FALSE)</f>
        <v>CHW</v>
      </c>
      <c r="D984" s="11">
        <v>29</v>
      </c>
      <c r="E984" s="11">
        <v>16</v>
      </c>
      <c r="F984" s="12">
        <v>0.55172413793103448</v>
      </c>
      <c r="G984" s="5">
        <f>_xlfn.RANK.EQ(VLOOKUP($A984,Rooke_Full_Seaosn[[Name]:[WHIP]], 6, FALSE),Rooke_Full_Seaosn[W],0)</f>
        <v>1054</v>
      </c>
      <c r="H984" s="5">
        <f>_xlfn.RANK.EQ(VLOOKUP($A984,Rooke_Full_Seaosn[[Name]:[WHIP]], 7, FALSE),Rooke_Full_Seaosn[L],1)</f>
        <v>298</v>
      </c>
      <c r="I984" s="11">
        <f>_xlfn.RANK.EQ(VLOOKUP($A984,Rooke_Full_Seaosn[[Name]:[WHIP]], 8, FALSE),Rooke_Full_Seaosn[SV],0)</f>
        <v>225</v>
      </c>
      <c r="J984" s="11">
        <f>_xlfn.RANK.EQ(VLOOKUP($A984,Rooke_Full_Seaosn[[Name]:[WHIP]], 9, FALSE),Rooke_Full_Seaosn[IP],0)</f>
        <v>1402</v>
      </c>
      <c r="K984" s="5">
        <f>_xlfn.RANK.EQ(VLOOKUP($A984,Rooke_Full_Seaosn[[Name]:[WHIP]], 10, FALSE),Rooke_Full_Seaosn[SO],0)</f>
        <v>1163</v>
      </c>
      <c r="L984" s="5">
        <f>_xlfn.RANK.EQ(VLOOKUP($A984,Rooke_Full_Seaosn[[Name]:[WHIP]], 11, FALSE),Rooke_Full_Seaosn[K/9],0)</f>
        <v>503</v>
      </c>
      <c r="M984" s="5">
        <f>_xlfn.RANK.EQ(VLOOKUP($A984,Rooke_Full_Seaosn[[Name]:[WHIP]], 12, FALSE),Rooke_Full_Seaosn[BB/9],1)</f>
        <v>1639</v>
      </c>
      <c r="N984" s="11">
        <f>_xlfn.RANK.EQ(VLOOKUP($A984,Rooke_Full_Seaosn[[Name]:[WHIP]], 13, FALSE),Rooke_Full_Seaosn[HR/9],1)</f>
        <v>489</v>
      </c>
      <c r="O984" s="5">
        <f>_xlfn.RANK.EQ(VLOOKUP($A984,Rooke_Full_Seaosn[[Name]:[WHIP]], 14, FALSE),Rooke_Full_Seaosn[AVG],1)</f>
        <v>401</v>
      </c>
      <c r="P984" s="11">
        <f>_xlfn.RANK.EQ(VLOOKUP($A984,Rooke_Full_Seaosn[[Name]:[WHIP]], 15, FALSE),Rooke_Full_Seaosn[BABIP],1)</f>
        <v>700</v>
      </c>
      <c r="Q984" s="5">
        <f>_xlfn.RANK.EQ(VLOOKUP($A984,Rooke_Full_Seaosn[[Name]:[WHIP]], 16, FALSE),Rooke_Full_Seaosn[ERA],1)</f>
        <v>480</v>
      </c>
      <c r="R984" s="11">
        <f>_xlfn.RANK.EQ(VLOOKUP($A984,Rooke_Full_Seaosn[[Name]:[WHIP]], 17, FALSE),Rooke_Full_Seaosn[FIP],1)</f>
        <v>629</v>
      </c>
      <c r="S984" s="5">
        <f>_xlfn.RANK.EQ(VLOOKUP($A984,Rooke_Full_Seaosn[[Name]:[WHIP]], 18,FALSE),Rooke_Full_Seaosn[WAR],0)</f>
        <v>1118</v>
      </c>
      <c r="T984" s="5">
        <f>_xlfn.RANK.EQ(VLOOKUP($A984,Rooke_Full_Seaosn[[Name]:[WHIP]], 19, FALSE),Rooke_Full_Seaosn[WAR/162],0)</f>
        <v>969</v>
      </c>
      <c r="U984" s="5">
        <f>_xlfn.RANK.EQ(VLOOKUP($A984,Rooke_Full_Seaosn[[Name]:[WHIP]], 20, FALSE),Rooke_Full_Seaosn[WHIP],1)</f>
        <v>1294</v>
      </c>
      <c r="V9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778.01308195126717</v>
      </c>
    </row>
    <row r="985" spans="1:22" x14ac:dyDescent="0.45">
      <c r="A985" s="11" t="s">
        <v>1358</v>
      </c>
      <c r="B985" s="11">
        <v>2015</v>
      </c>
      <c r="C985" s="11" t="str">
        <f>VLOOKUP(Table10[[#This Row],[Name]], Rooke_Full_Seaosn[[Name]:[Team]], 2, FALSE)</f>
        <v>TEX</v>
      </c>
      <c r="D985" s="11">
        <v>14</v>
      </c>
      <c r="E985" s="11">
        <v>13</v>
      </c>
      <c r="F985" s="12">
        <v>0.9285714285714286</v>
      </c>
      <c r="G985" s="5">
        <f>_xlfn.RANK.EQ(VLOOKUP($A985,Rooke_Full_Seaosn[[Name]:[WHIP]], 6, FALSE),Rooke_Full_Seaosn[W],0)</f>
        <v>1282</v>
      </c>
      <c r="H985" s="5">
        <f>_xlfn.RANK.EQ(VLOOKUP($A985,Rooke_Full_Seaosn[[Name]:[WHIP]], 7, FALSE),Rooke_Full_Seaosn[L],1)</f>
        <v>492</v>
      </c>
      <c r="I985" s="11">
        <f>_xlfn.RANK.EQ(VLOOKUP($A985,Rooke_Full_Seaosn[[Name]:[WHIP]], 8, FALSE),Rooke_Full_Seaosn[SV],0)</f>
        <v>225</v>
      </c>
      <c r="J985" s="11">
        <f>_xlfn.RANK.EQ(VLOOKUP($A985,Rooke_Full_Seaosn[[Name]:[WHIP]], 9, FALSE),Rooke_Full_Seaosn[IP],0)</f>
        <v>1409</v>
      </c>
      <c r="K985" s="5">
        <f>_xlfn.RANK.EQ(VLOOKUP($A985,Rooke_Full_Seaosn[[Name]:[WHIP]], 10, FALSE),Rooke_Full_Seaosn[SO],0)</f>
        <v>1526</v>
      </c>
      <c r="L985" s="5">
        <f>_xlfn.RANK.EQ(VLOOKUP($A985,Rooke_Full_Seaosn[[Name]:[WHIP]], 11, FALSE),Rooke_Full_Seaosn[K/9],0)</f>
        <v>1226</v>
      </c>
      <c r="M985" s="5">
        <f>_xlfn.RANK.EQ(VLOOKUP($A985,Rooke_Full_Seaosn[[Name]:[WHIP]], 12, FALSE),Rooke_Full_Seaosn[BB/9],1)</f>
        <v>1279</v>
      </c>
      <c r="N985" s="11">
        <f>_xlfn.RANK.EQ(VLOOKUP($A985,Rooke_Full_Seaosn[[Name]:[WHIP]], 13, FALSE),Rooke_Full_Seaosn[HR/9],1)</f>
        <v>674</v>
      </c>
      <c r="O985" s="5">
        <f>_xlfn.RANK.EQ(VLOOKUP($A985,Rooke_Full_Seaosn[[Name]:[WHIP]], 14, FALSE),Rooke_Full_Seaosn[AVG],1)</f>
        <v>101</v>
      </c>
      <c r="P985" s="11">
        <f>_xlfn.RANK.EQ(VLOOKUP($A985,Rooke_Full_Seaosn[[Name]:[WHIP]], 15, FALSE),Rooke_Full_Seaosn[BABIP],1)</f>
        <v>26</v>
      </c>
      <c r="Q985" s="5">
        <f>_xlfn.RANK.EQ(VLOOKUP($A985,Rooke_Full_Seaosn[[Name]:[WHIP]], 16, FALSE),Rooke_Full_Seaosn[ERA],1)</f>
        <v>780</v>
      </c>
      <c r="R985" s="11">
        <f>_xlfn.RANK.EQ(VLOOKUP($A985,Rooke_Full_Seaosn[[Name]:[WHIP]], 17, FALSE),Rooke_Full_Seaosn[FIP],1)</f>
        <v>1269</v>
      </c>
      <c r="S985" s="5">
        <f>_xlfn.RANK.EQ(VLOOKUP($A985,Rooke_Full_Seaosn[[Name]:[WHIP]], 18,FALSE),Rooke_Full_Seaosn[WAR],0)</f>
        <v>1412</v>
      </c>
      <c r="T985" s="5">
        <f>_xlfn.RANK.EQ(VLOOKUP($A985,Rooke_Full_Seaosn[[Name]:[WHIP]], 19, FALSE),Rooke_Full_Seaosn[WAR/162],0)</f>
        <v>1338</v>
      </c>
      <c r="U985" s="5">
        <f>_xlfn.RANK.EQ(VLOOKUP($A985,Rooke_Full_Seaosn[[Name]:[WHIP]], 20, FALSE),Rooke_Full_Seaosn[WHIP],1)</f>
        <v>364</v>
      </c>
      <c r="V9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778.49832887795935</v>
      </c>
    </row>
    <row r="986" spans="1:22" x14ac:dyDescent="0.45">
      <c r="A986" s="11" t="s">
        <v>1879</v>
      </c>
      <c r="B986" s="11">
        <v>1997</v>
      </c>
      <c r="C986" s="11" t="str">
        <f>VLOOKUP(Table10[[#This Row],[Name]], Rooke_Full_Seaosn[[Name]:[Team]], 2, FALSE)</f>
        <v>KCR</v>
      </c>
      <c r="D986" s="11">
        <v>14</v>
      </c>
      <c r="E986" s="11">
        <v>14</v>
      </c>
      <c r="F986" s="12">
        <v>1</v>
      </c>
      <c r="G986" s="5">
        <f>_xlfn.RANK.EQ(VLOOKUP($A986,Rooke_Full_Seaosn[[Name]:[WHIP]], 6, FALSE),Rooke_Full_Seaosn[W],0)</f>
        <v>735</v>
      </c>
      <c r="H986" s="5">
        <f>_xlfn.RANK.EQ(VLOOKUP($A986,Rooke_Full_Seaosn[[Name]:[WHIP]], 7, FALSE),Rooke_Full_Seaosn[L],1)</f>
        <v>1209</v>
      </c>
      <c r="I986" s="11">
        <f>_xlfn.RANK.EQ(VLOOKUP($A986,Rooke_Full_Seaosn[[Name]:[WHIP]], 8, FALSE),Rooke_Full_Seaosn[SV],0)</f>
        <v>225</v>
      </c>
      <c r="J986" s="11">
        <f>_xlfn.RANK.EQ(VLOOKUP($A986,Rooke_Full_Seaosn[[Name]:[WHIP]], 9, FALSE),Rooke_Full_Seaosn[IP],0)</f>
        <v>357</v>
      </c>
      <c r="K986" s="5">
        <f>_xlfn.RANK.EQ(VLOOKUP($A986,Rooke_Full_Seaosn[[Name]:[WHIP]], 10, FALSE),Rooke_Full_Seaosn[SO],0)</f>
        <v>244</v>
      </c>
      <c r="L986" s="5">
        <f>_xlfn.RANK.EQ(VLOOKUP($A986,Rooke_Full_Seaosn[[Name]:[WHIP]], 11, FALSE),Rooke_Full_Seaosn[K/9],0)</f>
        <v>635</v>
      </c>
      <c r="M986" s="5">
        <f>_xlfn.RANK.EQ(VLOOKUP($A986,Rooke_Full_Seaosn[[Name]:[WHIP]], 12, FALSE),Rooke_Full_Seaosn[BB/9],1)</f>
        <v>489</v>
      </c>
      <c r="N986" s="11">
        <f>_xlfn.RANK.EQ(VLOOKUP($A986,Rooke_Full_Seaosn[[Name]:[WHIP]], 13, FALSE),Rooke_Full_Seaosn[HR/9],1)</f>
        <v>1463</v>
      </c>
      <c r="O986" s="5">
        <f>_xlfn.RANK.EQ(VLOOKUP($A986,Rooke_Full_Seaosn[[Name]:[WHIP]], 14, FALSE),Rooke_Full_Seaosn[AVG],1)</f>
        <v>1465</v>
      </c>
      <c r="P986" s="11">
        <f>_xlfn.RANK.EQ(VLOOKUP($A986,Rooke_Full_Seaosn[[Name]:[WHIP]], 15, FALSE),Rooke_Full_Seaosn[BABIP],1)</f>
        <v>1416</v>
      </c>
      <c r="Q986" s="5">
        <f>_xlfn.RANK.EQ(VLOOKUP($A986,Rooke_Full_Seaosn[[Name]:[WHIP]], 16, FALSE),Rooke_Full_Seaosn[ERA],1)</f>
        <v>1416</v>
      </c>
      <c r="R986" s="11">
        <f>_xlfn.RANK.EQ(VLOOKUP($A986,Rooke_Full_Seaosn[[Name]:[WHIP]], 17, FALSE),Rooke_Full_Seaosn[FIP],1)</f>
        <v>1345</v>
      </c>
      <c r="S986" s="5">
        <f>_xlfn.RANK.EQ(VLOOKUP($A986,Rooke_Full_Seaosn[[Name]:[WHIP]], 18,FALSE),Rooke_Full_Seaosn[WAR],0)</f>
        <v>592</v>
      </c>
      <c r="T986" s="5">
        <f>_xlfn.RANK.EQ(VLOOKUP($A986,Rooke_Full_Seaosn[[Name]:[WHIP]], 19, FALSE),Rooke_Full_Seaosn[WAR/162],0)</f>
        <v>860</v>
      </c>
      <c r="U986" s="5">
        <f>_xlfn.RANK.EQ(VLOOKUP($A986,Rooke_Full_Seaosn[[Name]:[WHIP]], 20, FALSE),Rooke_Full_Seaosn[WHIP],1)</f>
        <v>1192</v>
      </c>
      <c r="V9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781.30091731886</v>
      </c>
    </row>
    <row r="987" spans="1:22" x14ac:dyDescent="0.45">
      <c r="A987" s="11" t="s">
        <v>1063</v>
      </c>
      <c r="B987" s="11">
        <v>1931</v>
      </c>
      <c r="C987" s="11" t="str">
        <f>VLOOKUP(Table10[[#This Row],[Name]], Rooke_Full_Seaosn[[Name]:[Team]], 2, FALSE)</f>
        <v>NYY</v>
      </c>
      <c r="D987" s="11">
        <v>17</v>
      </c>
      <c r="E987" s="11">
        <v>10</v>
      </c>
      <c r="F987" s="12">
        <v>0.58823529411764708</v>
      </c>
      <c r="G987" s="5">
        <f>_xlfn.RANK.EQ(VLOOKUP($A987,Rooke_Full_Seaosn[[Name]:[WHIP]], 6, FALSE),Rooke_Full_Seaosn[W],0)</f>
        <v>735</v>
      </c>
      <c r="H987" s="5">
        <f>_xlfn.RANK.EQ(VLOOKUP($A987,Rooke_Full_Seaosn[[Name]:[WHIP]], 7, FALSE),Rooke_Full_Seaosn[L],1)</f>
        <v>147</v>
      </c>
      <c r="I987" s="11">
        <f>_xlfn.RANK.EQ(VLOOKUP($A987,Rooke_Full_Seaosn[[Name]:[WHIP]], 8, FALSE),Rooke_Full_Seaosn[SV],0)</f>
        <v>225</v>
      </c>
      <c r="J987" s="11">
        <f>_xlfn.RANK.EQ(VLOOKUP($A987,Rooke_Full_Seaosn[[Name]:[WHIP]], 9, FALSE),Rooke_Full_Seaosn[IP],0)</f>
        <v>1018</v>
      </c>
      <c r="K987" s="5">
        <f>_xlfn.RANK.EQ(VLOOKUP($A987,Rooke_Full_Seaosn[[Name]:[WHIP]], 10, FALSE),Rooke_Full_Seaosn[SO],0)</f>
        <v>1355</v>
      </c>
      <c r="L987" s="5">
        <f>_xlfn.RANK.EQ(VLOOKUP($A987,Rooke_Full_Seaosn[[Name]:[WHIP]], 11, FALSE),Rooke_Full_Seaosn[K/9],0)</f>
        <v>1351</v>
      </c>
      <c r="M987" s="5">
        <f>_xlfn.RANK.EQ(VLOOKUP($A987,Rooke_Full_Seaosn[[Name]:[WHIP]], 12, FALSE),Rooke_Full_Seaosn[BB/9],1)</f>
        <v>1595</v>
      </c>
      <c r="N987" s="11">
        <f>_xlfn.RANK.EQ(VLOOKUP($A987,Rooke_Full_Seaosn[[Name]:[WHIP]], 13, FALSE),Rooke_Full_Seaosn[HR/9],1)</f>
        <v>141</v>
      </c>
      <c r="O987" s="5">
        <f>_xlfn.RANK.EQ(VLOOKUP($A987,Rooke_Full_Seaosn[[Name]:[WHIP]], 14, FALSE),Rooke_Full_Seaosn[AVG],1)</f>
        <v>274</v>
      </c>
      <c r="P987" s="11">
        <f>_xlfn.RANK.EQ(VLOOKUP($A987,Rooke_Full_Seaosn[[Name]:[WHIP]], 15, FALSE),Rooke_Full_Seaosn[BABIP],1)</f>
        <v>165</v>
      </c>
      <c r="Q987" s="5">
        <f>_xlfn.RANK.EQ(VLOOKUP($A987,Rooke_Full_Seaosn[[Name]:[WHIP]], 16, FALSE),Rooke_Full_Seaosn[ERA],1)</f>
        <v>408</v>
      </c>
      <c r="R987" s="11">
        <f>_xlfn.RANK.EQ(VLOOKUP($A987,Rooke_Full_Seaosn[[Name]:[WHIP]], 17, FALSE),Rooke_Full_Seaosn[FIP],1)</f>
        <v>1084</v>
      </c>
      <c r="S987" s="5">
        <f>_xlfn.RANK.EQ(VLOOKUP($A987,Rooke_Full_Seaosn[[Name]:[WHIP]], 18,FALSE),Rooke_Full_Seaosn[WAR],0)</f>
        <v>1332</v>
      </c>
      <c r="T987" s="5">
        <f>_xlfn.RANK.EQ(VLOOKUP($A987,Rooke_Full_Seaosn[[Name]:[WHIP]], 19, FALSE),Rooke_Full_Seaosn[WAR/162],0)</f>
        <v>1366</v>
      </c>
      <c r="U987" s="5">
        <f>_xlfn.RANK.EQ(VLOOKUP($A987,Rooke_Full_Seaosn[[Name]:[WHIP]], 20, FALSE),Rooke_Full_Seaosn[WHIP],1)</f>
        <v>1323</v>
      </c>
      <c r="V9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781.42724651877393</v>
      </c>
    </row>
    <row r="988" spans="1:22" x14ac:dyDescent="0.45">
      <c r="A988" s="11" t="s">
        <v>1061</v>
      </c>
      <c r="B988" s="11">
        <v>1948</v>
      </c>
      <c r="C988" s="11" t="str">
        <f>VLOOKUP(Table10[[#This Row],[Name]], Rooke_Full_Seaosn[[Name]:[Team]], 2, FALSE)</f>
        <v>SLB</v>
      </c>
      <c r="D988" s="11">
        <v>33</v>
      </c>
      <c r="E988" s="11">
        <v>33</v>
      </c>
      <c r="F988" s="12">
        <v>1</v>
      </c>
      <c r="G988" s="5">
        <f>_xlfn.RANK.EQ(VLOOKUP($A988,Rooke_Full_Seaosn[[Name]:[WHIP]], 6, FALSE),Rooke_Full_Seaosn[W],0)</f>
        <v>610</v>
      </c>
      <c r="H988" s="5">
        <f>_xlfn.RANK.EQ(VLOOKUP($A988,Rooke_Full_Seaosn[[Name]:[WHIP]], 7, FALSE),Rooke_Full_Seaosn[L],1)</f>
        <v>1442</v>
      </c>
      <c r="I988" s="11">
        <f>_xlfn.RANK.EQ(VLOOKUP($A988,Rooke_Full_Seaosn[[Name]:[WHIP]], 8, FALSE),Rooke_Full_Seaosn[SV],0)</f>
        <v>2</v>
      </c>
      <c r="J988" s="11">
        <f>_xlfn.RANK.EQ(VLOOKUP($A988,Rooke_Full_Seaosn[[Name]:[WHIP]], 9, FALSE),Rooke_Full_Seaosn[IP],0)</f>
        <v>162</v>
      </c>
      <c r="K988" s="5">
        <f>_xlfn.RANK.EQ(VLOOKUP($A988,Rooke_Full_Seaosn[[Name]:[WHIP]], 10, FALSE),Rooke_Full_Seaosn[SO],0)</f>
        <v>578</v>
      </c>
      <c r="L988" s="5">
        <f>_xlfn.RANK.EQ(VLOOKUP($A988,Rooke_Full_Seaosn[[Name]:[WHIP]], 11, FALSE),Rooke_Full_Seaosn[K/9],0)</f>
        <v>1440</v>
      </c>
      <c r="M988" s="5">
        <f>_xlfn.RANK.EQ(VLOOKUP($A988,Rooke_Full_Seaosn[[Name]:[WHIP]], 12, FALSE),Rooke_Full_Seaosn[BB/9],1)</f>
        <v>1337</v>
      </c>
      <c r="N988" s="11">
        <f>_xlfn.RANK.EQ(VLOOKUP($A988,Rooke_Full_Seaosn[[Name]:[WHIP]], 13, FALSE),Rooke_Full_Seaosn[HR/9],1)</f>
        <v>537</v>
      </c>
      <c r="O988" s="5">
        <f>_xlfn.RANK.EQ(VLOOKUP($A988,Rooke_Full_Seaosn[[Name]:[WHIP]], 14, FALSE),Rooke_Full_Seaosn[AVG],1)</f>
        <v>1045</v>
      </c>
      <c r="P988" s="11">
        <f>_xlfn.RANK.EQ(VLOOKUP($A988,Rooke_Full_Seaosn[[Name]:[WHIP]], 15, FALSE),Rooke_Full_Seaosn[BABIP],1)</f>
        <v>774</v>
      </c>
      <c r="Q988" s="5">
        <f>_xlfn.RANK.EQ(VLOOKUP($A988,Rooke_Full_Seaosn[[Name]:[WHIP]], 16, FALSE),Rooke_Full_Seaosn[ERA],1)</f>
        <v>405</v>
      </c>
      <c r="R988" s="11">
        <f>_xlfn.RANK.EQ(VLOOKUP($A988,Rooke_Full_Seaosn[[Name]:[WHIP]], 17, FALSE),Rooke_Full_Seaosn[FIP],1)</f>
        <v>943</v>
      </c>
      <c r="S988" s="5">
        <f>_xlfn.RANK.EQ(VLOOKUP($A988,Rooke_Full_Seaosn[[Name]:[WHIP]], 18,FALSE),Rooke_Full_Seaosn[WAR],0)</f>
        <v>245</v>
      </c>
      <c r="T988" s="5">
        <f>_xlfn.RANK.EQ(VLOOKUP($A988,Rooke_Full_Seaosn[[Name]:[WHIP]], 19, FALSE),Rooke_Full_Seaosn[WAR/162],0)</f>
        <v>732</v>
      </c>
      <c r="U988" s="5">
        <f>_xlfn.RANK.EQ(VLOOKUP($A988,Rooke_Full_Seaosn[[Name]:[WHIP]], 20, FALSE),Rooke_Full_Seaosn[WHIP],1)</f>
        <v>1149</v>
      </c>
      <c r="V9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781.85916992846421</v>
      </c>
    </row>
    <row r="989" spans="1:22" x14ac:dyDescent="0.45">
      <c r="A989" s="11" t="s">
        <v>529</v>
      </c>
      <c r="B989" s="11">
        <v>2019</v>
      </c>
      <c r="C989" s="11" t="str">
        <f>VLOOKUP(Table10[[#This Row],[Name]], Rooke_Full_Seaosn[[Name]:[Team]], 2, FALSE)</f>
        <v>SFG</v>
      </c>
      <c r="D989" s="11">
        <v>7</v>
      </c>
      <c r="E989" s="11">
        <v>5</v>
      </c>
      <c r="F989" s="12">
        <v>0.7142857142857143</v>
      </c>
      <c r="G989" s="5">
        <f>_xlfn.RANK.EQ(VLOOKUP($A989,Rooke_Full_Seaosn[[Name]:[WHIP]], 6, FALSE),Rooke_Full_Seaosn[W],0)</f>
        <v>889</v>
      </c>
      <c r="H989" s="5">
        <f>_xlfn.RANK.EQ(VLOOKUP($A989,Rooke_Full_Seaosn[[Name]:[WHIP]], 7, FALSE),Rooke_Full_Seaosn[L],1)</f>
        <v>1209</v>
      </c>
      <c r="I989" s="11">
        <f>_xlfn.RANK.EQ(VLOOKUP($A989,Rooke_Full_Seaosn[[Name]:[WHIP]], 8, FALSE),Rooke_Full_Seaosn[SV],0)</f>
        <v>225</v>
      </c>
      <c r="J989" s="11">
        <f>_xlfn.RANK.EQ(VLOOKUP($A989,Rooke_Full_Seaosn[[Name]:[WHIP]], 9, FALSE),Rooke_Full_Seaosn[IP],0)</f>
        <v>742</v>
      </c>
      <c r="K989" s="5">
        <f>_xlfn.RANK.EQ(VLOOKUP($A989,Rooke_Full_Seaosn[[Name]:[WHIP]], 10, FALSE),Rooke_Full_Seaosn[SO],0)</f>
        <v>287</v>
      </c>
      <c r="L989" s="5">
        <f>_xlfn.RANK.EQ(VLOOKUP($A989,Rooke_Full_Seaosn[[Name]:[WHIP]], 11, FALSE),Rooke_Full_Seaosn[K/9],0)</f>
        <v>152</v>
      </c>
      <c r="M989" s="5">
        <f>_xlfn.RANK.EQ(VLOOKUP($A989,Rooke_Full_Seaosn[[Name]:[WHIP]], 12, FALSE),Rooke_Full_Seaosn[BB/9],1)</f>
        <v>733</v>
      </c>
      <c r="N989" s="11">
        <f>_xlfn.RANK.EQ(VLOOKUP($A989,Rooke_Full_Seaosn[[Name]:[WHIP]], 13, FALSE),Rooke_Full_Seaosn[HR/9],1)</f>
        <v>1577</v>
      </c>
      <c r="O989" s="5">
        <f>_xlfn.RANK.EQ(VLOOKUP($A989,Rooke_Full_Seaosn[[Name]:[WHIP]], 14, FALSE),Rooke_Full_Seaosn[AVG],1)</f>
        <v>1033</v>
      </c>
      <c r="P989" s="11">
        <f>_xlfn.RANK.EQ(VLOOKUP($A989,Rooke_Full_Seaosn[[Name]:[WHIP]], 15, FALSE),Rooke_Full_Seaosn[BABIP],1)</f>
        <v>1238</v>
      </c>
      <c r="Q989" s="5">
        <f>_xlfn.RANK.EQ(VLOOKUP($A989,Rooke_Full_Seaosn[[Name]:[WHIP]], 16, FALSE),Rooke_Full_Seaosn[ERA],1)</f>
        <v>1286</v>
      </c>
      <c r="R989" s="11">
        <f>_xlfn.RANK.EQ(VLOOKUP($A989,Rooke_Full_Seaosn[[Name]:[WHIP]], 17, FALSE),Rooke_Full_Seaosn[FIP],1)</f>
        <v>1396</v>
      </c>
      <c r="S989" s="5">
        <f>_xlfn.RANK.EQ(VLOOKUP($A989,Rooke_Full_Seaosn[[Name]:[WHIP]], 18,FALSE),Rooke_Full_Seaosn[WAR],0)</f>
        <v>1395</v>
      </c>
      <c r="T989" s="5">
        <f>_xlfn.RANK.EQ(VLOOKUP($A989,Rooke_Full_Seaosn[[Name]:[WHIP]], 19, FALSE),Rooke_Full_Seaosn[WAR/162],0)</f>
        <v>1444</v>
      </c>
      <c r="U989" s="5">
        <f>_xlfn.RANK.EQ(VLOOKUP($A989,Rooke_Full_Seaosn[[Name]:[WHIP]], 20, FALSE),Rooke_Full_Seaosn[WHIP],1)</f>
        <v>945</v>
      </c>
      <c r="V9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783.26226120248839</v>
      </c>
    </row>
    <row r="990" spans="1:22" x14ac:dyDescent="0.45">
      <c r="A990" s="11" t="s">
        <v>467</v>
      </c>
      <c r="B990" s="11">
        <v>1989</v>
      </c>
      <c r="C990" s="11" t="str">
        <f>VLOOKUP(Table10[[#This Row],[Name]], Rooke_Full_Seaosn[[Name]:[Team]], 2, FALSE)</f>
        <v>DET</v>
      </c>
      <c r="D990" s="11">
        <v>26</v>
      </c>
      <c r="E990" s="11">
        <v>26</v>
      </c>
      <c r="F990" s="12">
        <v>1</v>
      </c>
      <c r="G990" s="5">
        <f>_xlfn.RANK.EQ(VLOOKUP($A990,Rooke_Full_Seaosn[[Name]:[WHIP]], 6, FALSE),Rooke_Full_Seaosn[W],0)</f>
        <v>1054</v>
      </c>
      <c r="H990" s="5">
        <f>_xlfn.RANK.EQ(VLOOKUP($A990,Rooke_Full_Seaosn[[Name]:[WHIP]], 7, FALSE),Rooke_Full_Seaosn[L],1)</f>
        <v>695</v>
      </c>
      <c r="I990" s="11">
        <f>_xlfn.RANK.EQ(VLOOKUP($A990,Rooke_Full_Seaosn[[Name]:[WHIP]], 8, FALSE),Rooke_Full_Seaosn[SV],0)</f>
        <v>225</v>
      </c>
      <c r="J990" s="11">
        <f>_xlfn.RANK.EQ(VLOOKUP($A990,Rooke_Full_Seaosn[[Name]:[WHIP]], 9, FALSE),Rooke_Full_Seaosn[IP],0)</f>
        <v>1193</v>
      </c>
      <c r="K990" s="5">
        <f>_xlfn.RANK.EQ(VLOOKUP($A990,Rooke_Full_Seaosn[[Name]:[WHIP]], 10, FALSE),Rooke_Full_Seaosn[SO],0)</f>
        <v>898</v>
      </c>
      <c r="L990" s="5">
        <f>_xlfn.RANK.EQ(VLOOKUP($A990,Rooke_Full_Seaosn[[Name]:[WHIP]], 11, FALSE),Rooke_Full_Seaosn[K/9],0)</f>
        <v>437</v>
      </c>
      <c r="M990" s="5">
        <f>_xlfn.RANK.EQ(VLOOKUP($A990,Rooke_Full_Seaosn[[Name]:[WHIP]], 12, FALSE),Rooke_Full_Seaosn[BB/9],1)</f>
        <v>1592</v>
      </c>
      <c r="N990" s="11">
        <f>_xlfn.RANK.EQ(VLOOKUP($A990,Rooke_Full_Seaosn[[Name]:[WHIP]], 13, FALSE),Rooke_Full_Seaosn[HR/9],1)</f>
        <v>83</v>
      </c>
      <c r="O990" s="5">
        <f>_xlfn.RANK.EQ(VLOOKUP($A990,Rooke_Full_Seaosn[[Name]:[WHIP]], 14, FALSE),Rooke_Full_Seaosn[AVG],1)</f>
        <v>883</v>
      </c>
      <c r="P990" s="11">
        <f>_xlfn.RANK.EQ(VLOOKUP($A990,Rooke_Full_Seaosn[[Name]:[WHIP]], 15, FALSE),Rooke_Full_Seaosn[BABIP],1)</f>
        <v>1426</v>
      </c>
      <c r="Q990" s="5">
        <f>_xlfn.RANK.EQ(VLOOKUP($A990,Rooke_Full_Seaosn[[Name]:[WHIP]], 16, FALSE),Rooke_Full_Seaosn[ERA],1)</f>
        <v>978</v>
      </c>
      <c r="R990" s="11">
        <f>_xlfn.RANK.EQ(VLOOKUP($A990,Rooke_Full_Seaosn[[Name]:[WHIP]], 17, FALSE),Rooke_Full_Seaosn[FIP],1)</f>
        <v>232</v>
      </c>
      <c r="S990" s="5">
        <f>_xlfn.RANK.EQ(VLOOKUP($A990,Rooke_Full_Seaosn[[Name]:[WHIP]], 18,FALSE),Rooke_Full_Seaosn[WAR],0)</f>
        <v>688</v>
      </c>
      <c r="T990" s="5">
        <f>_xlfn.RANK.EQ(VLOOKUP($A990,Rooke_Full_Seaosn[[Name]:[WHIP]], 19, FALSE),Rooke_Full_Seaosn[WAR/162],0)</f>
        <v>221</v>
      </c>
      <c r="U990" s="5">
        <f>_xlfn.RANK.EQ(VLOOKUP($A990,Rooke_Full_Seaosn[[Name]:[WHIP]], 20, FALSE),Rooke_Full_Seaosn[WHIP],1)</f>
        <v>1457</v>
      </c>
      <c r="V9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783.83852966260031</v>
      </c>
    </row>
    <row r="991" spans="1:22" x14ac:dyDescent="0.45">
      <c r="A991" s="11" t="s">
        <v>412</v>
      </c>
      <c r="B991" s="11">
        <v>1999</v>
      </c>
      <c r="C991" s="11" t="str">
        <f>VLOOKUP(Table10[[#This Row],[Name]], Rooke_Full_Seaosn[[Name]:[Team]], 2, FALSE)</f>
        <v>PHI</v>
      </c>
      <c r="D991" s="11">
        <v>23</v>
      </c>
      <c r="E991" s="11">
        <v>16</v>
      </c>
      <c r="F991" s="12">
        <v>0.69565217391304346</v>
      </c>
      <c r="G991" s="5">
        <f>_xlfn.RANK.EQ(VLOOKUP($A991,Rooke_Full_Seaosn[[Name]:[WHIP]], 6, FALSE),Rooke_Full_Seaosn[W],0)</f>
        <v>735</v>
      </c>
      <c r="H991" s="5">
        <f>_xlfn.RANK.EQ(VLOOKUP($A991,Rooke_Full_Seaosn[[Name]:[WHIP]], 7, FALSE),Rooke_Full_Seaosn[L],1)</f>
        <v>1209</v>
      </c>
      <c r="I991" s="11">
        <f>_xlfn.RANK.EQ(VLOOKUP($A991,Rooke_Full_Seaosn[[Name]:[WHIP]], 8, FALSE),Rooke_Full_Seaosn[SV],0)</f>
        <v>225</v>
      </c>
      <c r="J991" s="11">
        <f>_xlfn.RANK.EQ(VLOOKUP($A991,Rooke_Full_Seaosn[[Name]:[WHIP]], 9, FALSE),Rooke_Full_Seaosn[IP],0)</f>
        <v>680</v>
      </c>
      <c r="K991" s="5">
        <f>_xlfn.RANK.EQ(VLOOKUP($A991,Rooke_Full_Seaosn[[Name]:[WHIP]], 10, FALSE),Rooke_Full_Seaosn[SO],0)</f>
        <v>221</v>
      </c>
      <c r="L991" s="5">
        <f>_xlfn.RANK.EQ(VLOOKUP($A991,Rooke_Full_Seaosn[[Name]:[WHIP]], 11, FALSE),Rooke_Full_Seaosn[K/9],0)</f>
        <v>140</v>
      </c>
      <c r="M991" s="5">
        <f>_xlfn.RANK.EQ(VLOOKUP($A991,Rooke_Full_Seaosn[[Name]:[WHIP]], 12, FALSE),Rooke_Full_Seaosn[BB/9],1)</f>
        <v>1511</v>
      </c>
      <c r="N991" s="11">
        <f>_xlfn.RANK.EQ(VLOOKUP($A991,Rooke_Full_Seaosn[[Name]:[WHIP]], 13, FALSE),Rooke_Full_Seaosn[HR/9],1)</f>
        <v>1484</v>
      </c>
      <c r="O991" s="5">
        <f>_xlfn.RANK.EQ(VLOOKUP($A991,Rooke_Full_Seaosn[[Name]:[WHIP]], 14, FALSE),Rooke_Full_Seaosn[AVG],1)</f>
        <v>923</v>
      </c>
      <c r="P991" s="11">
        <f>_xlfn.RANK.EQ(VLOOKUP($A991,Rooke_Full_Seaosn[[Name]:[WHIP]], 15, FALSE),Rooke_Full_Seaosn[BABIP],1)</f>
        <v>1290</v>
      </c>
      <c r="Q991" s="5">
        <f>_xlfn.RANK.EQ(VLOOKUP($A991,Rooke_Full_Seaosn[[Name]:[WHIP]], 16, FALSE),Rooke_Full_Seaosn[ERA],1)</f>
        <v>1436</v>
      </c>
      <c r="R991" s="11">
        <f>_xlfn.RANK.EQ(VLOOKUP($A991,Rooke_Full_Seaosn[[Name]:[WHIP]], 17, FALSE),Rooke_Full_Seaosn[FIP],1)</f>
        <v>1440</v>
      </c>
      <c r="S991" s="5">
        <f>_xlfn.RANK.EQ(VLOOKUP($A991,Rooke_Full_Seaosn[[Name]:[WHIP]], 18,FALSE),Rooke_Full_Seaosn[WAR],0)</f>
        <v>1024</v>
      </c>
      <c r="T991" s="5">
        <f>_xlfn.RANK.EQ(VLOOKUP($A991,Rooke_Full_Seaosn[[Name]:[WHIP]], 19, FALSE),Rooke_Full_Seaosn[WAR/162],0)</f>
        <v>1125</v>
      </c>
      <c r="U991" s="5">
        <f>_xlfn.RANK.EQ(VLOOKUP($A991,Rooke_Full_Seaosn[[Name]:[WHIP]], 20, FALSE),Rooke_Full_Seaosn[WHIP],1)</f>
        <v>1397</v>
      </c>
      <c r="V9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784.78436829909754</v>
      </c>
    </row>
    <row r="992" spans="1:22" x14ac:dyDescent="0.45">
      <c r="A992" s="11" t="s">
        <v>1841</v>
      </c>
      <c r="B992" s="11">
        <v>1995</v>
      </c>
      <c r="C992" s="11" t="str">
        <f>VLOOKUP(Table10[[#This Row],[Name]], Rooke_Full_Seaosn[[Name]:[Team]], 2, FALSE)</f>
        <v>MIN</v>
      </c>
      <c r="D992" s="11">
        <v>25</v>
      </c>
      <c r="E992" s="11">
        <v>17</v>
      </c>
      <c r="F992" s="12">
        <v>0.68</v>
      </c>
      <c r="G992" s="5">
        <f>_xlfn.RANK.EQ(VLOOKUP($A992,Rooke_Full_Seaosn[[Name]:[WHIP]], 6, FALSE),Rooke_Full_Seaosn[W],0)</f>
        <v>244</v>
      </c>
      <c r="H992" s="5">
        <f>_xlfn.RANK.EQ(VLOOKUP($A992,Rooke_Full_Seaosn[[Name]:[WHIP]], 7, FALSE),Rooke_Full_Seaosn[L],1)</f>
        <v>1621</v>
      </c>
      <c r="I992" s="11">
        <f>_xlfn.RANK.EQ(VLOOKUP($A992,Rooke_Full_Seaosn[[Name]:[WHIP]], 8, FALSE),Rooke_Full_Seaosn[SV],0)</f>
        <v>225</v>
      </c>
      <c r="J992" s="11">
        <f>_xlfn.RANK.EQ(VLOOKUP($A992,Rooke_Full_Seaosn[[Name]:[WHIP]], 9, FALSE),Rooke_Full_Seaosn[IP],0)</f>
        <v>276</v>
      </c>
      <c r="K992" s="5">
        <f>_xlfn.RANK.EQ(VLOOKUP($A992,Rooke_Full_Seaosn[[Name]:[WHIP]], 10, FALSE),Rooke_Full_Seaosn[SO],0)</f>
        <v>578</v>
      </c>
      <c r="L992" s="5">
        <f>_xlfn.RANK.EQ(VLOOKUP($A992,Rooke_Full_Seaosn[[Name]:[WHIP]], 11, FALSE),Rooke_Full_Seaosn[K/9],0)</f>
        <v>1330</v>
      </c>
      <c r="M992" s="5">
        <f>_xlfn.RANK.EQ(VLOOKUP($A992,Rooke_Full_Seaosn[[Name]:[WHIP]], 12, FALSE),Rooke_Full_Seaosn[BB/9],1)</f>
        <v>243</v>
      </c>
      <c r="N992" s="11">
        <f>_xlfn.RANK.EQ(VLOOKUP($A992,Rooke_Full_Seaosn[[Name]:[WHIP]], 13, FALSE),Rooke_Full_Seaosn[HR/9],1)</f>
        <v>1536</v>
      </c>
      <c r="O992" s="5">
        <f>_xlfn.RANK.EQ(VLOOKUP($A992,Rooke_Full_Seaosn[[Name]:[WHIP]], 14, FALSE),Rooke_Full_Seaosn[AVG],1)</f>
        <v>1102</v>
      </c>
      <c r="P992" s="11">
        <f>_xlfn.RANK.EQ(VLOOKUP($A992,Rooke_Full_Seaosn[[Name]:[WHIP]], 15, FALSE),Rooke_Full_Seaosn[BABIP],1)</f>
        <v>421</v>
      </c>
      <c r="Q992" s="5">
        <f>_xlfn.RANK.EQ(VLOOKUP($A992,Rooke_Full_Seaosn[[Name]:[WHIP]], 16, FALSE),Rooke_Full_Seaosn[ERA],1)</f>
        <v>1367</v>
      </c>
      <c r="R992" s="11">
        <f>_xlfn.RANK.EQ(VLOOKUP($A992,Rooke_Full_Seaosn[[Name]:[WHIP]], 17, FALSE),Rooke_Full_Seaosn[FIP],1)</f>
        <v>1528</v>
      </c>
      <c r="S992" s="5">
        <f>_xlfn.RANK.EQ(VLOOKUP($A992,Rooke_Full_Seaosn[[Name]:[WHIP]], 18,FALSE),Rooke_Full_Seaosn[WAR],0)</f>
        <v>1009</v>
      </c>
      <c r="T992" s="5">
        <f>_xlfn.RANK.EQ(VLOOKUP($A992,Rooke_Full_Seaosn[[Name]:[WHIP]], 19, FALSE),Rooke_Full_Seaosn[WAR/162],0)</f>
        <v>1256</v>
      </c>
      <c r="U992" s="5">
        <f>_xlfn.RANK.EQ(VLOOKUP($A992,Rooke_Full_Seaosn[[Name]:[WHIP]], 20, FALSE),Rooke_Full_Seaosn[WHIP],1)</f>
        <v>630</v>
      </c>
      <c r="V9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785.00605360089764</v>
      </c>
    </row>
    <row r="993" spans="1:22" x14ac:dyDescent="0.45">
      <c r="A993" s="11" t="s">
        <v>1565</v>
      </c>
      <c r="B993" s="11">
        <v>1976</v>
      </c>
      <c r="C993" s="11" t="str">
        <f>VLOOKUP(Table10[[#This Row],[Name]], Rooke_Full_Seaosn[[Name]:[Team]], 2, FALSE)</f>
        <v>CIN</v>
      </c>
      <c r="D993" s="11">
        <v>14</v>
      </c>
      <c r="E993" s="11">
        <v>14</v>
      </c>
      <c r="F993" s="12">
        <v>1</v>
      </c>
      <c r="G993" s="5">
        <f>_xlfn.RANK.EQ(VLOOKUP($A993,Rooke_Full_Seaosn[[Name]:[WHIP]], 6, FALSE),Rooke_Full_Seaosn[W],0)</f>
        <v>320</v>
      </c>
      <c r="H993" s="5">
        <f>_xlfn.RANK.EQ(VLOOKUP($A993,Rooke_Full_Seaosn[[Name]:[WHIP]], 7, FALSE),Rooke_Full_Seaosn[L],1)</f>
        <v>147</v>
      </c>
      <c r="I993" s="11">
        <f>_xlfn.RANK.EQ(VLOOKUP($A993,Rooke_Full_Seaosn[[Name]:[WHIP]], 8, FALSE),Rooke_Full_Seaosn[SV],0)</f>
        <v>225</v>
      </c>
      <c r="J993" s="11">
        <f>_xlfn.RANK.EQ(VLOOKUP($A993,Rooke_Full_Seaosn[[Name]:[WHIP]], 9, FALSE),Rooke_Full_Seaosn[IP],0)</f>
        <v>675</v>
      </c>
      <c r="K993" s="5">
        <f>_xlfn.RANK.EQ(VLOOKUP($A993,Rooke_Full_Seaosn[[Name]:[WHIP]], 10, FALSE),Rooke_Full_Seaosn[SO],0)</f>
        <v>788</v>
      </c>
      <c r="L993" s="5">
        <f>_xlfn.RANK.EQ(VLOOKUP($A993,Rooke_Full_Seaosn[[Name]:[WHIP]], 11, FALSE),Rooke_Full_Seaosn[K/9],0)</f>
        <v>1070</v>
      </c>
      <c r="M993" s="5">
        <f>_xlfn.RANK.EQ(VLOOKUP($A993,Rooke_Full_Seaosn[[Name]:[WHIP]], 12, FALSE),Rooke_Full_Seaosn[BB/9],1)</f>
        <v>1460</v>
      </c>
      <c r="N993" s="11">
        <f>_xlfn.RANK.EQ(VLOOKUP($A993,Rooke_Full_Seaosn[[Name]:[WHIP]], 13, FALSE),Rooke_Full_Seaosn[HR/9],1)</f>
        <v>884</v>
      </c>
      <c r="O993" s="5">
        <f>_xlfn.RANK.EQ(VLOOKUP($A993,Rooke_Full_Seaosn[[Name]:[WHIP]], 14, FALSE),Rooke_Full_Seaosn[AVG],1)</f>
        <v>578</v>
      </c>
      <c r="P993" s="11">
        <f>_xlfn.RANK.EQ(VLOOKUP($A993,Rooke_Full_Seaosn[[Name]:[WHIP]], 15, FALSE),Rooke_Full_Seaosn[BABIP],1)</f>
        <v>424</v>
      </c>
      <c r="Q993" s="5">
        <f>_xlfn.RANK.EQ(VLOOKUP($A993,Rooke_Full_Seaosn[[Name]:[WHIP]], 16, FALSE),Rooke_Full_Seaosn[ERA],1)</f>
        <v>1038</v>
      </c>
      <c r="R993" s="11">
        <f>_xlfn.RANK.EQ(VLOOKUP($A993,Rooke_Full_Seaosn[[Name]:[WHIP]], 17, FALSE),Rooke_Full_Seaosn[FIP],1)</f>
        <v>1046</v>
      </c>
      <c r="S993" s="5">
        <f>_xlfn.RANK.EQ(VLOOKUP($A993,Rooke_Full_Seaosn[[Name]:[WHIP]], 18,FALSE),Rooke_Full_Seaosn[WAR],0)</f>
        <v>1513</v>
      </c>
      <c r="T993" s="5">
        <f>_xlfn.RANK.EQ(VLOOKUP($A993,Rooke_Full_Seaosn[[Name]:[WHIP]], 19, FALSE),Rooke_Full_Seaosn[WAR/162],0)</f>
        <v>1515</v>
      </c>
      <c r="U993" s="5">
        <f>_xlfn.RANK.EQ(VLOOKUP($A993,Rooke_Full_Seaosn[[Name]:[WHIP]], 20, FALSE),Rooke_Full_Seaosn[WHIP],1)</f>
        <v>1122</v>
      </c>
      <c r="V9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785.43450678568649</v>
      </c>
    </row>
    <row r="994" spans="1:22" x14ac:dyDescent="0.45">
      <c r="A994" s="11" t="s">
        <v>1482</v>
      </c>
      <c r="B994" s="11">
        <v>2005</v>
      </c>
      <c r="C994" s="11" t="str">
        <f>VLOOKUP(Table10[[#This Row],[Name]], Rooke_Full_Seaosn[[Name]:[Team]], 2, FALSE)</f>
        <v>ATL</v>
      </c>
      <c r="D994" s="11">
        <v>33</v>
      </c>
      <c r="E994" s="11">
        <v>30</v>
      </c>
      <c r="F994" s="12">
        <v>0.90909090909090906</v>
      </c>
      <c r="G994" s="5">
        <f>_xlfn.RANK.EQ(VLOOKUP($A994,Rooke_Full_Seaosn[[Name]:[WHIP]], 6, FALSE),Rooke_Full_Seaosn[W],0)</f>
        <v>735</v>
      </c>
      <c r="H994" s="5">
        <f>_xlfn.RANK.EQ(VLOOKUP($A994,Rooke_Full_Seaosn[[Name]:[WHIP]], 7, FALSE),Rooke_Full_Seaosn[L],1)</f>
        <v>298</v>
      </c>
      <c r="I994" s="11">
        <f>_xlfn.RANK.EQ(VLOOKUP($A994,Rooke_Full_Seaosn[[Name]:[WHIP]], 8, FALSE),Rooke_Full_Seaosn[SV],0)</f>
        <v>225</v>
      </c>
      <c r="J994" s="11">
        <f>_xlfn.RANK.EQ(VLOOKUP($A994,Rooke_Full_Seaosn[[Name]:[WHIP]], 9, FALSE),Rooke_Full_Seaosn[IP],0)</f>
        <v>1172</v>
      </c>
      <c r="K994" s="5">
        <f>_xlfn.RANK.EQ(VLOOKUP($A994,Rooke_Full_Seaosn[[Name]:[WHIP]], 10, FALSE),Rooke_Full_Seaosn[SO],0)</f>
        <v>880</v>
      </c>
      <c r="L994" s="5">
        <f>_xlfn.RANK.EQ(VLOOKUP($A994,Rooke_Full_Seaosn[[Name]:[WHIP]], 11, FALSE),Rooke_Full_Seaosn[K/9],0)</f>
        <v>442</v>
      </c>
      <c r="M994" s="5">
        <f>_xlfn.RANK.EQ(VLOOKUP($A994,Rooke_Full_Seaosn[[Name]:[WHIP]], 12, FALSE),Rooke_Full_Seaosn[BB/9],1)</f>
        <v>1396</v>
      </c>
      <c r="N994" s="11">
        <f>_xlfn.RANK.EQ(VLOOKUP($A994,Rooke_Full_Seaosn[[Name]:[WHIP]], 13, FALSE),Rooke_Full_Seaosn[HR/9],1)</f>
        <v>624</v>
      </c>
      <c r="O994" s="5">
        <f>_xlfn.RANK.EQ(VLOOKUP($A994,Rooke_Full_Seaosn[[Name]:[WHIP]], 14, FALSE),Rooke_Full_Seaosn[AVG],1)</f>
        <v>1162</v>
      </c>
      <c r="P994" s="11">
        <f>_xlfn.RANK.EQ(VLOOKUP($A994,Rooke_Full_Seaosn[[Name]:[WHIP]], 15, FALSE),Rooke_Full_Seaosn[BABIP],1)</f>
        <v>1459</v>
      </c>
      <c r="Q994" s="5">
        <f>_xlfn.RANK.EQ(VLOOKUP($A994,Rooke_Full_Seaosn[[Name]:[WHIP]], 16, FALSE),Rooke_Full_Seaosn[ERA],1)</f>
        <v>933</v>
      </c>
      <c r="R994" s="11">
        <f>_xlfn.RANK.EQ(VLOOKUP($A994,Rooke_Full_Seaosn[[Name]:[WHIP]], 17, FALSE),Rooke_Full_Seaosn[FIP],1)</f>
        <v>732</v>
      </c>
      <c r="S994" s="5">
        <f>_xlfn.RANK.EQ(VLOOKUP($A994,Rooke_Full_Seaosn[[Name]:[WHIP]], 18,FALSE),Rooke_Full_Seaosn[WAR],0)</f>
        <v>836</v>
      </c>
      <c r="T994" s="5">
        <f>_xlfn.RANK.EQ(VLOOKUP($A994,Rooke_Full_Seaosn[[Name]:[WHIP]], 19, FALSE),Rooke_Full_Seaosn[WAR/162],0)</f>
        <v>586</v>
      </c>
      <c r="U994" s="5">
        <f>_xlfn.RANK.EQ(VLOOKUP($A994,Rooke_Full_Seaosn[[Name]:[WHIP]], 20, FALSE),Rooke_Full_Seaosn[WHIP],1)</f>
        <v>1423</v>
      </c>
      <c r="V9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785.90319224426116</v>
      </c>
    </row>
    <row r="995" spans="1:22" x14ac:dyDescent="0.45">
      <c r="A995" s="11" t="s">
        <v>1328</v>
      </c>
      <c r="B995" s="11">
        <v>1984</v>
      </c>
      <c r="C995" s="11" t="str">
        <f>VLOOKUP(Table10[[#This Row],[Name]], Rooke_Full_Seaosn[[Name]:[Team]], 2, FALSE)</f>
        <v>STL</v>
      </c>
      <c r="D995" s="11">
        <v>35</v>
      </c>
      <c r="E995" s="11">
        <v>22</v>
      </c>
      <c r="F995" s="12">
        <v>0.62857142857142856</v>
      </c>
      <c r="G995" s="5">
        <f>_xlfn.RANK.EQ(VLOOKUP($A995,Rooke_Full_Seaosn[[Name]:[WHIP]], 6, FALSE),Rooke_Full_Seaosn[W],0)</f>
        <v>503</v>
      </c>
      <c r="H995" s="5">
        <f>_xlfn.RANK.EQ(VLOOKUP($A995,Rooke_Full_Seaosn[[Name]:[WHIP]], 7, FALSE),Rooke_Full_Seaosn[L],1)</f>
        <v>298</v>
      </c>
      <c r="I995" s="11">
        <f>_xlfn.RANK.EQ(VLOOKUP($A995,Rooke_Full_Seaosn[[Name]:[WHIP]], 8, FALSE),Rooke_Full_Seaosn[SV],0)</f>
        <v>225</v>
      </c>
      <c r="J995" s="11">
        <f>_xlfn.RANK.EQ(VLOOKUP($A995,Rooke_Full_Seaosn[[Name]:[WHIP]], 9, FALSE),Rooke_Full_Seaosn[IP],0)</f>
        <v>889</v>
      </c>
      <c r="K995" s="5">
        <f>_xlfn.RANK.EQ(VLOOKUP($A995,Rooke_Full_Seaosn[[Name]:[WHIP]], 10, FALSE),Rooke_Full_Seaosn[SO],0)</f>
        <v>855</v>
      </c>
      <c r="L995" s="5">
        <f>_xlfn.RANK.EQ(VLOOKUP($A995,Rooke_Full_Seaosn[[Name]:[WHIP]], 11, FALSE),Rooke_Full_Seaosn[K/9],0)</f>
        <v>862</v>
      </c>
      <c r="M995" s="5">
        <f>_xlfn.RANK.EQ(VLOOKUP($A995,Rooke_Full_Seaosn[[Name]:[WHIP]], 12, FALSE),Rooke_Full_Seaosn[BB/9],1)</f>
        <v>459</v>
      </c>
      <c r="N995" s="11">
        <f>_xlfn.RANK.EQ(VLOOKUP($A995,Rooke_Full_Seaosn[[Name]:[WHIP]], 13, FALSE),Rooke_Full_Seaosn[HR/9],1)</f>
        <v>1056</v>
      </c>
      <c r="O995" s="5">
        <f>_xlfn.RANK.EQ(VLOOKUP($A995,Rooke_Full_Seaosn[[Name]:[WHIP]], 14, FALSE),Rooke_Full_Seaosn[AVG],1)</f>
        <v>1528</v>
      </c>
      <c r="P995" s="11">
        <f>_xlfn.RANK.EQ(VLOOKUP($A995,Rooke_Full_Seaosn[[Name]:[WHIP]], 15, FALSE),Rooke_Full_Seaosn[BABIP],1)</f>
        <v>1508</v>
      </c>
      <c r="Q995" s="5">
        <f>_xlfn.RANK.EQ(VLOOKUP($A995,Rooke_Full_Seaosn[[Name]:[WHIP]], 16, FALSE),Rooke_Full_Seaosn[ERA],1)</f>
        <v>741</v>
      </c>
      <c r="R995" s="11">
        <f>_xlfn.RANK.EQ(VLOOKUP($A995,Rooke_Full_Seaosn[[Name]:[WHIP]], 17, FALSE),Rooke_Full_Seaosn[FIP],1)</f>
        <v>622</v>
      </c>
      <c r="S995" s="5">
        <f>_xlfn.RANK.EQ(VLOOKUP($A995,Rooke_Full_Seaosn[[Name]:[WHIP]], 18,FALSE),Rooke_Full_Seaosn[WAR],0)</f>
        <v>1132</v>
      </c>
      <c r="T995" s="5">
        <f>_xlfn.RANK.EQ(VLOOKUP($A995,Rooke_Full_Seaosn[[Name]:[WHIP]], 19, FALSE),Rooke_Full_Seaosn[WAR/162],0)</f>
        <v>1154</v>
      </c>
      <c r="U995" s="5">
        <f>_xlfn.RANK.EQ(VLOOKUP($A995,Rooke_Full_Seaosn[[Name]:[WHIP]], 20, FALSE),Rooke_Full_Seaosn[WHIP],1)</f>
        <v>1207</v>
      </c>
      <c r="V9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786.46090431108496</v>
      </c>
    </row>
    <row r="996" spans="1:22" x14ac:dyDescent="0.45">
      <c r="A996" s="11" t="s">
        <v>1201</v>
      </c>
      <c r="B996" s="11">
        <v>1983</v>
      </c>
      <c r="C996" s="11" t="str">
        <f>VLOOKUP(Table10[[#This Row],[Name]], Rooke_Full_Seaosn[[Name]:[Team]], 2, FALSE)</f>
        <v>OAK</v>
      </c>
      <c r="D996" s="11">
        <v>14</v>
      </c>
      <c r="E996" s="11">
        <v>14</v>
      </c>
      <c r="F996" s="12">
        <v>1</v>
      </c>
      <c r="G996" s="5">
        <f>_xlfn.RANK.EQ(VLOOKUP($A996,Rooke_Full_Seaosn[[Name]:[WHIP]], 6, FALSE),Rooke_Full_Seaosn[W],0)</f>
        <v>735</v>
      </c>
      <c r="H996" s="5">
        <f>_xlfn.RANK.EQ(VLOOKUP($A996,Rooke_Full_Seaosn[[Name]:[WHIP]], 7, FALSE),Rooke_Full_Seaosn[L],1)</f>
        <v>695</v>
      </c>
      <c r="I996" s="11">
        <f>_xlfn.RANK.EQ(VLOOKUP($A996,Rooke_Full_Seaosn[[Name]:[WHIP]], 8, FALSE),Rooke_Full_Seaosn[SV],0)</f>
        <v>225</v>
      </c>
      <c r="J996" s="11">
        <f>_xlfn.RANK.EQ(VLOOKUP($A996,Rooke_Full_Seaosn[[Name]:[WHIP]], 9, FALSE),Rooke_Full_Seaosn[IP],0)</f>
        <v>800</v>
      </c>
      <c r="K996" s="5">
        <f>_xlfn.RANK.EQ(VLOOKUP($A996,Rooke_Full_Seaosn[[Name]:[WHIP]], 10, FALSE),Rooke_Full_Seaosn[SO],0)</f>
        <v>880</v>
      </c>
      <c r="L996" s="5">
        <f>_xlfn.RANK.EQ(VLOOKUP($A996,Rooke_Full_Seaosn[[Name]:[WHIP]], 11, FALSE),Rooke_Full_Seaosn[K/9],0)</f>
        <v>1029</v>
      </c>
      <c r="M996" s="5">
        <f>_xlfn.RANK.EQ(VLOOKUP($A996,Rooke_Full_Seaosn[[Name]:[WHIP]], 12, FALSE),Rooke_Full_Seaosn[BB/9],1)</f>
        <v>1335</v>
      </c>
      <c r="N996" s="11">
        <f>_xlfn.RANK.EQ(VLOOKUP($A996,Rooke_Full_Seaosn[[Name]:[WHIP]], 13, FALSE),Rooke_Full_Seaosn[HR/9],1)</f>
        <v>488</v>
      </c>
      <c r="O996" s="5">
        <f>_xlfn.RANK.EQ(VLOOKUP($A996,Rooke_Full_Seaosn[[Name]:[WHIP]], 14, FALSE),Rooke_Full_Seaosn[AVG],1)</f>
        <v>627</v>
      </c>
      <c r="P996" s="11">
        <f>_xlfn.RANK.EQ(VLOOKUP($A996,Rooke_Full_Seaosn[[Name]:[WHIP]], 15, FALSE),Rooke_Full_Seaosn[BABIP],1)</f>
        <v>644</v>
      </c>
      <c r="Q996" s="5">
        <f>_xlfn.RANK.EQ(VLOOKUP($A996,Rooke_Full_Seaosn[[Name]:[WHIP]], 16, FALSE),Rooke_Full_Seaosn[ERA],1)</f>
        <v>580</v>
      </c>
      <c r="R996" s="11">
        <f>_xlfn.RANK.EQ(VLOOKUP($A996,Rooke_Full_Seaosn[[Name]:[WHIP]], 17, FALSE),Rooke_Full_Seaosn[FIP],1)</f>
        <v>680</v>
      </c>
      <c r="S996" s="5">
        <f>_xlfn.RANK.EQ(VLOOKUP($A996,Rooke_Full_Seaosn[[Name]:[WHIP]], 18,FALSE),Rooke_Full_Seaosn[WAR],0)</f>
        <v>740</v>
      </c>
      <c r="T996" s="5">
        <f>_xlfn.RANK.EQ(VLOOKUP($A996,Rooke_Full_Seaosn[[Name]:[WHIP]], 19, FALSE),Rooke_Full_Seaosn[WAR/162],0)</f>
        <v>563</v>
      </c>
      <c r="U996" s="5">
        <f>_xlfn.RANK.EQ(VLOOKUP($A996,Rooke_Full_Seaosn[[Name]:[WHIP]], 20, FALSE),Rooke_Full_Seaosn[WHIP],1)</f>
        <v>972</v>
      </c>
      <c r="V9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786.81990288810698</v>
      </c>
    </row>
    <row r="997" spans="1:22" x14ac:dyDescent="0.45">
      <c r="A997" s="11" t="s">
        <v>1640</v>
      </c>
      <c r="B997" s="11">
        <v>2003</v>
      </c>
      <c r="C997" s="11" t="str">
        <f>VLOOKUP(Table10[[#This Row],[Name]], Rooke_Full_Seaosn[[Name]:[Team]], 2, FALSE)</f>
        <v>CLE</v>
      </c>
      <c r="D997" s="11">
        <v>18</v>
      </c>
      <c r="E997" s="11">
        <v>18</v>
      </c>
      <c r="F997" s="12">
        <v>1</v>
      </c>
      <c r="G997" s="5">
        <f>_xlfn.RANK.EQ(VLOOKUP($A997,Rooke_Full_Seaosn[[Name]:[WHIP]], 6, FALSE),Rooke_Full_Seaosn[W],0)</f>
        <v>503</v>
      </c>
      <c r="H997" s="5">
        <f>_xlfn.RANK.EQ(VLOOKUP($A997,Rooke_Full_Seaosn[[Name]:[WHIP]], 7, FALSE),Rooke_Full_Seaosn[L],1)</f>
        <v>1442</v>
      </c>
      <c r="I997" s="11">
        <f>_xlfn.RANK.EQ(VLOOKUP($A997,Rooke_Full_Seaosn[[Name]:[WHIP]], 8, FALSE),Rooke_Full_Seaosn[SV],0)</f>
        <v>225</v>
      </c>
      <c r="J997" s="11">
        <f>_xlfn.RANK.EQ(VLOOKUP($A997,Rooke_Full_Seaosn[[Name]:[WHIP]], 9, FALSE),Rooke_Full_Seaosn[IP],0)</f>
        <v>357</v>
      </c>
      <c r="K997" s="5">
        <f>_xlfn.RANK.EQ(VLOOKUP($A997,Rooke_Full_Seaosn[[Name]:[WHIP]], 10, FALSE),Rooke_Full_Seaosn[SO],0)</f>
        <v>464</v>
      </c>
      <c r="L997" s="5">
        <f>_xlfn.RANK.EQ(VLOOKUP($A997,Rooke_Full_Seaosn[[Name]:[WHIP]], 11, FALSE),Rooke_Full_Seaosn[K/9],0)</f>
        <v>1095</v>
      </c>
      <c r="M997" s="5">
        <f>_xlfn.RANK.EQ(VLOOKUP($A997,Rooke_Full_Seaosn[[Name]:[WHIP]], 12, FALSE),Rooke_Full_Seaosn[BB/9],1)</f>
        <v>338</v>
      </c>
      <c r="N997" s="11">
        <f>_xlfn.RANK.EQ(VLOOKUP($A997,Rooke_Full_Seaosn[[Name]:[WHIP]], 13, FALSE),Rooke_Full_Seaosn[HR/9],1)</f>
        <v>1400</v>
      </c>
      <c r="O997" s="5">
        <f>_xlfn.RANK.EQ(VLOOKUP($A997,Rooke_Full_Seaosn[[Name]:[WHIP]], 14, FALSE),Rooke_Full_Seaosn[AVG],1)</f>
        <v>1092</v>
      </c>
      <c r="P997" s="11">
        <f>_xlfn.RANK.EQ(VLOOKUP($A997,Rooke_Full_Seaosn[[Name]:[WHIP]], 15, FALSE),Rooke_Full_Seaosn[BABIP],1)</f>
        <v>690</v>
      </c>
      <c r="Q997" s="5">
        <f>_xlfn.RANK.EQ(VLOOKUP($A997,Rooke_Full_Seaosn[[Name]:[WHIP]], 16, FALSE),Rooke_Full_Seaosn[ERA],1)</f>
        <v>1138</v>
      </c>
      <c r="R997" s="11">
        <f>_xlfn.RANK.EQ(VLOOKUP($A997,Rooke_Full_Seaosn[[Name]:[WHIP]], 17, FALSE),Rooke_Full_Seaosn[FIP],1)</f>
        <v>1348</v>
      </c>
      <c r="S997" s="5">
        <f>_xlfn.RANK.EQ(VLOOKUP($A997,Rooke_Full_Seaosn[[Name]:[WHIP]], 18,FALSE),Rooke_Full_Seaosn[WAR],0)</f>
        <v>853</v>
      </c>
      <c r="T997" s="5">
        <f>_xlfn.RANK.EQ(VLOOKUP($A997,Rooke_Full_Seaosn[[Name]:[WHIP]], 19, FALSE),Rooke_Full_Seaosn[WAR/162],0)</f>
        <v>1132</v>
      </c>
      <c r="U997" s="5">
        <f>_xlfn.RANK.EQ(VLOOKUP($A997,Rooke_Full_Seaosn[[Name]:[WHIP]], 20, FALSE),Rooke_Full_Seaosn[WHIP],1)</f>
        <v>610</v>
      </c>
      <c r="V9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787.02263666045997</v>
      </c>
    </row>
    <row r="998" spans="1:22" x14ac:dyDescent="0.45">
      <c r="A998" s="11" t="s">
        <v>1668</v>
      </c>
      <c r="B998" s="11">
        <v>1970</v>
      </c>
      <c r="C998" s="11" t="str">
        <f>VLOOKUP(Table10[[#This Row],[Name]], Rooke_Full_Seaosn[[Name]:[Team]], 2, FALSE)</f>
        <v>CHW</v>
      </c>
      <c r="D998" s="11">
        <v>17</v>
      </c>
      <c r="E998" s="11">
        <v>9</v>
      </c>
      <c r="F998" s="12">
        <v>0.52941176470588236</v>
      </c>
      <c r="G998" s="5">
        <f>_xlfn.RANK.EQ(VLOOKUP($A998,Rooke_Full_Seaosn[[Name]:[WHIP]], 6, FALSE),Rooke_Full_Seaosn[W],0)</f>
        <v>320</v>
      </c>
      <c r="H998" s="5">
        <f>_xlfn.RANK.EQ(VLOOKUP($A998,Rooke_Full_Seaosn[[Name]:[WHIP]], 7, FALSE),Rooke_Full_Seaosn[L],1)</f>
        <v>1680</v>
      </c>
      <c r="I998" s="11">
        <f>_xlfn.RANK.EQ(VLOOKUP($A998,Rooke_Full_Seaosn[[Name]:[WHIP]], 8, FALSE),Rooke_Full_Seaosn[SV],0)</f>
        <v>225</v>
      </c>
      <c r="J998" s="11">
        <f>_xlfn.RANK.EQ(VLOOKUP($A998,Rooke_Full_Seaosn[[Name]:[WHIP]], 9, FALSE),Rooke_Full_Seaosn[IP],0)</f>
        <v>134</v>
      </c>
      <c r="K998" s="5">
        <f>_xlfn.RANK.EQ(VLOOKUP($A998,Rooke_Full_Seaosn[[Name]:[WHIP]], 10, FALSE),Rooke_Full_Seaosn[SO],0)</f>
        <v>528</v>
      </c>
      <c r="L998" s="5">
        <f>_xlfn.RANK.EQ(VLOOKUP($A998,Rooke_Full_Seaosn[[Name]:[WHIP]], 11, FALSE),Rooke_Full_Seaosn[K/9],0)</f>
        <v>1422</v>
      </c>
      <c r="M998" s="5">
        <f>_xlfn.RANK.EQ(VLOOKUP($A998,Rooke_Full_Seaosn[[Name]:[WHIP]], 12, FALSE),Rooke_Full_Seaosn[BB/9],1)</f>
        <v>452</v>
      </c>
      <c r="N998" s="11">
        <f>_xlfn.RANK.EQ(VLOOKUP($A998,Rooke_Full_Seaosn[[Name]:[WHIP]], 13, FALSE),Rooke_Full_Seaosn[HR/9],1)</f>
        <v>992</v>
      </c>
      <c r="O998" s="5">
        <f>_xlfn.RANK.EQ(VLOOKUP($A998,Rooke_Full_Seaosn[[Name]:[WHIP]], 14, FALSE),Rooke_Full_Seaosn[AVG],1)</f>
        <v>1516</v>
      </c>
      <c r="P998" s="11">
        <f>_xlfn.RANK.EQ(VLOOKUP($A998,Rooke_Full_Seaosn[[Name]:[WHIP]], 15, FALSE),Rooke_Full_Seaosn[BABIP],1)</f>
        <v>1273</v>
      </c>
      <c r="Q998" s="5">
        <f>_xlfn.RANK.EQ(VLOOKUP($A998,Rooke_Full_Seaosn[[Name]:[WHIP]], 16, FALSE),Rooke_Full_Seaosn[ERA],1)</f>
        <v>1172</v>
      </c>
      <c r="R998" s="11">
        <f>_xlfn.RANK.EQ(VLOOKUP($A998,Rooke_Full_Seaosn[[Name]:[WHIP]], 17, FALSE),Rooke_Full_Seaosn[FIP],1)</f>
        <v>851</v>
      </c>
      <c r="S998" s="5">
        <f>_xlfn.RANK.EQ(VLOOKUP($A998,Rooke_Full_Seaosn[[Name]:[WHIP]], 18,FALSE),Rooke_Full_Seaosn[WAR],0)</f>
        <v>311</v>
      </c>
      <c r="T998" s="5">
        <f>_xlfn.RANK.EQ(VLOOKUP($A998,Rooke_Full_Seaosn[[Name]:[WHIP]], 19, FALSE),Rooke_Full_Seaosn[WAR/162],0)</f>
        <v>751</v>
      </c>
      <c r="U998" s="5">
        <f>_xlfn.RANK.EQ(VLOOKUP($A998,Rooke_Full_Seaosn[[Name]:[WHIP]], 20, FALSE),Rooke_Full_Seaosn[WHIP],1)</f>
        <v>1213</v>
      </c>
      <c r="V9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787.59312299585281</v>
      </c>
    </row>
    <row r="999" spans="1:22" x14ac:dyDescent="0.45">
      <c r="A999" s="11" t="s">
        <v>1102</v>
      </c>
      <c r="B999" s="11">
        <v>1941</v>
      </c>
      <c r="C999" s="11" t="str">
        <f>VLOOKUP(Table10[[#This Row],[Name]], Rooke_Full_Seaosn[[Name]:[Team]], 2, FALSE)</f>
        <v>CHC</v>
      </c>
      <c r="D999" s="11">
        <v>6</v>
      </c>
      <c r="E999" s="11">
        <v>5</v>
      </c>
      <c r="F999" s="12">
        <v>0.83333333333333337</v>
      </c>
      <c r="G999" s="5">
        <f>_xlfn.RANK.EQ(VLOOKUP($A999,Rooke_Full_Seaosn[[Name]:[WHIP]], 6, FALSE),Rooke_Full_Seaosn[W],0)</f>
        <v>1282</v>
      </c>
      <c r="H999" s="5">
        <f>_xlfn.RANK.EQ(VLOOKUP($A999,Rooke_Full_Seaosn[[Name]:[WHIP]], 7, FALSE),Rooke_Full_Seaosn[L],1)</f>
        <v>147</v>
      </c>
      <c r="I999" s="11">
        <f>_xlfn.RANK.EQ(VLOOKUP($A999,Rooke_Full_Seaosn[[Name]:[WHIP]], 8, FALSE),Rooke_Full_Seaosn[SV],0)</f>
        <v>225</v>
      </c>
      <c r="J999" s="11">
        <f>_xlfn.RANK.EQ(VLOOKUP($A999,Rooke_Full_Seaosn[[Name]:[WHIP]], 9, FALSE),Rooke_Full_Seaosn[IP],0)</f>
        <v>1434</v>
      </c>
      <c r="K999" s="5">
        <f>_xlfn.RANK.EQ(VLOOKUP($A999,Rooke_Full_Seaosn[[Name]:[WHIP]], 10, FALSE),Rooke_Full_Seaosn[SO],0)</f>
        <v>1585</v>
      </c>
      <c r="L999" s="5">
        <f>_xlfn.RANK.EQ(VLOOKUP($A999,Rooke_Full_Seaosn[[Name]:[WHIP]], 11, FALSE),Rooke_Full_Seaosn[K/9],0)</f>
        <v>1360</v>
      </c>
      <c r="M999" s="5">
        <f>_xlfn.RANK.EQ(VLOOKUP($A999,Rooke_Full_Seaosn[[Name]:[WHIP]], 12, FALSE),Rooke_Full_Seaosn[BB/9],1)</f>
        <v>752</v>
      </c>
      <c r="N999" s="11">
        <f>_xlfn.RANK.EQ(VLOOKUP($A999,Rooke_Full_Seaosn[[Name]:[WHIP]], 13, FALSE),Rooke_Full_Seaosn[HR/9],1)</f>
        <v>513</v>
      </c>
      <c r="O999" s="5">
        <f>_xlfn.RANK.EQ(VLOOKUP($A999,Rooke_Full_Seaosn[[Name]:[WHIP]], 14, FALSE),Rooke_Full_Seaosn[AVG],1)</f>
        <v>702</v>
      </c>
      <c r="P999" s="11">
        <f>_xlfn.RANK.EQ(VLOOKUP($A999,Rooke_Full_Seaosn[[Name]:[WHIP]], 15, FALSE),Rooke_Full_Seaosn[BABIP],1)</f>
        <v>500</v>
      </c>
      <c r="Q999" s="5">
        <f>_xlfn.RANK.EQ(VLOOKUP($A999,Rooke_Full_Seaosn[[Name]:[WHIP]], 16, FALSE),Rooke_Full_Seaosn[ERA],1)</f>
        <v>459</v>
      </c>
      <c r="R999" s="11">
        <f>_xlfn.RANK.EQ(VLOOKUP($A999,Rooke_Full_Seaosn[[Name]:[WHIP]], 17, FALSE),Rooke_Full_Seaosn[FIP],1)</f>
        <v>619</v>
      </c>
      <c r="S999" s="5">
        <f>_xlfn.RANK.EQ(VLOOKUP($A999,Rooke_Full_Seaosn[[Name]:[WHIP]], 18,FALSE),Rooke_Full_Seaosn[WAR],0)</f>
        <v>1327</v>
      </c>
      <c r="T999" s="5">
        <f>_xlfn.RANK.EQ(VLOOKUP($A999,Rooke_Full_Seaosn[[Name]:[WHIP]], 19, FALSE),Rooke_Full_Seaosn[WAR/162],0)</f>
        <v>1237</v>
      </c>
      <c r="U999" s="5">
        <f>_xlfn.RANK.EQ(VLOOKUP($A999,Rooke_Full_Seaosn[[Name]:[WHIP]], 20, FALSE),Rooke_Full_Seaosn[WHIP],1)</f>
        <v>569</v>
      </c>
      <c r="V9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787.67925234152085</v>
      </c>
    </row>
    <row r="1000" spans="1:22" x14ac:dyDescent="0.45">
      <c r="A1000" s="11" t="s">
        <v>1737</v>
      </c>
      <c r="B1000" s="11">
        <v>1921</v>
      </c>
      <c r="C1000" s="11" t="str">
        <f>VLOOKUP(Table10[[#This Row],[Name]], Rooke_Full_Seaosn[[Name]:[Team]], 2, FALSE)</f>
        <v>DET</v>
      </c>
      <c r="D1000" s="11">
        <v>8</v>
      </c>
      <c r="E1000" s="11">
        <v>8</v>
      </c>
      <c r="F1000" s="12">
        <v>1</v>
      </c>
      <c r="G1000" s="5">
        <f>_xlfn.RANK.EQ(VLOOKUP($A1000,Rooke_Full_Seaosn[[Name]:[WHIP]], 6, FALSE),Rooke_Full_Seaosn[W],0)</f>
        <v>735</v>
      </c>
      <c r="H1000" s="5">
        <f>_xlfn.RANK.EQ(VLOOKUP($A1000,Rooke_Full_Seaosn[[Name]:[WHIP]], 7, FALSE),Rooke_Full_Seaosn[L],1)</f>
        <v>45</v>
      </c>
      <c r="I1000" s="11">
        <f>_xlfn.RANK.EQ(VLOOKUP($A1000,Rooke_Full_Seaosn[[Name]:[WHIP]], 8, FALSE),Rooke_Full_Seaosn[SV],0)</f>
        <v>225</v>
      </c>
      <c r="J1000" s="11">
        <f>_xlfn.RANK.EQ(VLOOKUP($A1000,Rooke_Full_Seaosn[[Name]:[WHIP]], 9, FALSE),Rooke_Full_Seaosn[IP],0)</f>
        <v>1447</v>
      </c>
      <c r="K1000" s="5">
        <f>_xlfn.RANK.EQ(VLOOKUP($A1000,Rooke_Full_Seaosn[[Name]:[WHIP]], 10, FALSE),Rooke_Full_Seaosn[SO],0)</f>
        <v>1665</v>
      </c>
      <c r="L1000" s="5">
        <f>_xlfn.RANK.EQ(VLOOKUP($A1000,Rooke_Full_Seaosn[[Name]:[WHIP]], 11, FALSE),Rooke_Full_Seaosn[K/9],0)</f>
        <v>1570</v>
      </c>
      <c r="M1000" s="5">
        <f>_xlfn.RANK.EQ(VLOOKUP($A1000,Rooke_Full_Seaosn[[Name]:[WHIP]], 12, FALSE),Rooke_Full_Seaosn[BB/9],1)</f>
        <v>473</v>
      </c>
      <c r="N1000" s="11">
        <f>_xlfn.RANK.EQ(VLOOKUP($A1000,Rooke_Full_Seaosn[[Name]:[WHIP]], 13, FALSE),Rooke_Full_Seaosn[HR/9],1)</f>
        <v>35</v>
      </c>
      <c r="O1000" s="5">
        <f>_xlfn.RANK.EQ(VLOOKUP($A1000,Rooke_Full_Seaosn[[Name]:[WHIP]], 14, FALSE),Rooke_Full_Seaosn[AVG],1)</f>
        <v>1662</v>
      </c>
      <c r="P1000" s="11">
        <f>_xlfn.RANK.EQ(VLOOKUP($A1000,Rooke_Full_Seaosn[[Name]:[WHIP]], 15, FALSE),Rooke_Full_Seaosn[BABIP],1)</f>
        <v>1606</v>
      </c>
      <c r="Q1000" s="5">
        <f>_xlfn.RANK.EQ(VLOOKUP($A1000,Rooke_Full_Seaosn[[Name]:[WHIP]], 16, FALSE),Rooke_Full_Seaosn[ERA],1)</f>
        <v>1251</v>
      </c>
      <c r="R1000" s="11">
        <f>_xlfn.RANK.EQ(VLOOKUP($A1000,Rooke_Full_Seaosn[[Name]:[WHIP]], 17, FALSE),Rooke_Full_Seaosn[FIP],1)</f>
        <v>382</v>
      </c>
      <c r="S1000" s="5">
        <f>_xlfn.RANK.EQ(VLOOKUP($A1000,Rooke_Full_Seaosn[[Name]:[WHIP]], 18,FALSE),Rooke_Full_Seaosn[WAR],0)</f>
        <v>972</v>
      </c>
      <c r="T1000" s="5">
        <f>_xlfn.RANK.EQ(VLOOKUP($A1000,Rooke_Full_Seaosn[[Name]:[WHIP]], 19, FALSE),Rooke_Full_Seaosn[WAR/162],0)</f>
        <v>708</v>
      </c>
      <c r="U1000" s="5">
        <f>_xlfn.RANK.EQ(VLOOKUP($A1000,Rooke_Full_Seaosn[[Name]:[WHIP]], 20, FALSE),Rooke_Full_Seaosn[WHIP],1)</f>
        <v>1575</v>
      </c>
      <c r="V10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787.86957433289285</v>
      </c>
    </row>
    <row r="1001" spans="1:22" x14ac:dyDescent="0.45">
      <c r="A1001" s="11" t="s">
        <v>1614</v>
      </c>
      <c r="B1001" s="11">
        <v>2009</v>
      </c>
      <c r="C1001" s="11" t="str">
        <f>VLOOKUP(Table10[[#This Row],[Name]], Rooke_Full_Seaosn[[Name]:[Team]], 2, FALSE)</f>
        <v>SDP</v>
      </c>
      <c r="D1001" s="11">
        <v>11</v>
      </c>
      <c r="E1001" s="11">
        <v>11</v>
      </c>
      <c r="F1001" s="12">
        <v>1</v>
      </c>
      <c r="G1001" s="5">
        <f>_xlfn.RANK.EQ(VLOOKUP($A1001,Rooke_Full_Seaosn[[Name]:[WHIP]], 6, FALSE),Rooke_Full_Seaosn[W],0)</f>
        <v>1054</v>
      </c>
      <c r="H1001" s="5">
        <f>_xlfn.RANK.EQ(VLOOKUP($A1001,Rooke_Full_Seaosn[[Name]:[WHIP]], 7, FALSE),Rooke_Full_Seaosn[L],1)</f>
        <v>492</v>
      </c>
      <c r="I1001" s="11">
        <f>_xlfn.RANK.EQ(VLOOKUP($A1001,Rooke_Full_Seaosn[[Name]:[WHIP]], 8, FALSE),Rooke_Full_Seaosn[SV],0)</f>
        <v>225</v>
      </c>
      <c r="J1001" s="11">
        <f>_xlfn.RANK.EQ(VLOOKUP($A1001,Rooke_Full_Seaosn[[Name]:[WHIP]], 9, FALSE),Rooke_Full_Seaosn[IP],0)</f>
        <v>1591</v>
      </c>
      <c r="K1001" s="5">
        <f>_xlfn.RANK.EQ(VLOOKUP($A1001,Rooke_Full_Seaosn[[Name]:[WHIP]], 10, FALSE),Rooke_Full_Seaosn[SO],0)</f>
        <v>1278</v>
      </c>
      <c r="L1001" s="5">
        <f>_xlfn.RANK.EQ(VLOOKUP($A1001,Rooke_Full_Seaosn[[Name]:[WHIP]], 11, FALSE),Rooke_Full_Seaosn[K/9],0)</f>
        <v>411</v>
      </c>
      <c r="M1001" s="5">
        <f>_xlfn.RANK.EQ(VLOOKUP($A1001,Rooke_Full_Seaosn[[Name]:[WHIP]], 12, FALSE),Rooke_Full_Seaosn[BB/9],1)</f>
        <v>1236</v>
      </c>
      <c r="N1001" s="11">
        <f>_xlfn.RANK.EQ(VLOOKUP($A1001,Rooke_Full_Seaosn[[Name]:[WHIP]], 13, FALSE),Rooke_Full_Seaosn[HR/9],1)</f>
        <v>1292</v>
      </c>
      <c r="O1001" s="5">
        <f>_xlfn.RANK.EQ(VLOOKUP($A1001,Rooke_Full_Seaosn[[Name]:[WHIP]], 14, FALSE),Rooke_Full_Seaosn[AVG],1)</f>
        <v>260</v>
      </c>
      <c r="P1001" s="11">
        <f>_xlfn.RANK.EQ(VLOOKUP($A1001,Rooke_Full_Seaosn[[Name]:[WHIP]], 15, FALSE),Rooke_Full_Seaosn[BABIP],1)</f>
        <v>221</v>
      </c>
      <c r="Q1001" s="5">
        <f>_xlfn.RANK.EQ(VLOOKUP($A1001,Rooke_Full_Seaosn[[Name]:[WHIP]], 16, FALSE),Rooke_Full_Seaosn[ERA],1)</f>
        <v>1103</v>
      </c>
      <c r="R1001" s="11">
        <f>_xlfn.RANK.EQ(VLOOKUP($A1001,Rooke_Full_Seaosn[[Name]:[WHIP]], 17, FALSE),Rooke_Full_Seaosn[FIP],1)</f>
        <v>1191</v>
      </c>
      <c r="S1001" s="5">
        <f>_xlfn.RANK.EQ(VLOOKUP($A1001,Rooke_Full_Seaosn[[Name]:[WHIP]], 18,FALSE),Rooke_Full_Seaosn[WAR],0)</f>
        <v>1386</v>
      </c>
      <c r="T1001" s="5">
        <f>_xlfn.RANK.EQ(VLOOKUP($A1001,Rooke_Full_Seaosn[[Name]:[WHIP]], 19, FALSE),Rooke_Full_Seaosn[WAR/162],0)</f>
        <v>1285</v>
      </c>
      <c r="U1001" s="5">
        <f>_xlfn.RANK.EQ(VLOOKUP($A1001,Rooke_Full_Seaosn[[Name]:[WHIP]], 20, FALSE),Rooke_Full_Seaosn[WHIP],1)</f>
        <v>540</v>
      </c>
      <c r="V10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788.46166689415224</v>
      </c>
    </row>
    <row r="1002" spans="1:22" x14ac:dyDescent="0.45">
      <c r="A1002" s="11" t="s">
        <v>1237</v>
      </c>
      <c r="B1002" s="11">
        <v>1928</v>
      </c>
      <c r="C1002" s="11" t="str">
        <f>VLOOKUP(Table10[[#This Row],[Name]], Rooke_Full_Seaosn[[Name]:[Team]], 2, FALSE)</f>
        <v>BSN</v>
      </c>
      <c r="D1002" s="11">
        <v>31</v>
      </c>
      <c r="E1002" s="11">
        <v>31</v>
      </c>
      <c r="F1002" s="12">
        <v>1</v>
      </c>
      <c r="G1002" s="5">
        <f>_xlfn.RANK.EQ(VLOOKUP($A1002,Rooke_Full_Seaosn[[Name]:[WHIP]], 6, FALSE),Rooke_Full_Seaosn[W],0)</f>
        <v>401</v>
      </c>
      <c r="H1002" s="5">
        <f>_xlfn.RANK.EQ(VLOOKUP($A1002,Rooke_Full_Seaosn[[Name]:[WHIP]], 7, FALSE),Rooke_Full_Seaosn[L],1)</f>
        <v>1680</v>
      </c>
      <c r="I1002" s="11">
        <f>_xlfn.RANK.EQ(VLOOKUP($A1002,Rooke_Full_Seaosn[[Name]:[WHIP]], 8, FALSE),Rooke_Full_Seaosn[SV],0)</f>
        <v>44</v>
      </c>
      <c r="J1002" s="11">
        <f>_xlfn.RANK.EQ(VLOOKUP($A1002,Rooke_Full_Seaosn[[Name]:[WHIP]], 9, FALSE),Rooke_Full_Seaosn[IP],0)</f>
        <v>192</v>
      </c>
      <c r="K1002" s="5">
        <f>_xlfn.RANK.EQ(VLOOKUP($A1002,Rooke_Full_Seaosn[[Name]:[WHIP]], 10, FALSE),Rooke_Full_Seaosn[SO],0)</f>
        <v>1140</v>
      </c>
      <c r="L1002" s="5">
        <f>_xlfn.RANK.EQ(VLOOKUP($A1002,Rooke_Full_Seaosn[[Name]:[WHIP]], 11, FALSE),Rooke_Full_Seaosn[K/9],0)</f>
        <v>1662</v>
      </c>
      <c r="M1002" s="5">
        <f>_xlfn.RANK.EQ(VLOOKUP($A1002,Rooke_Full_Seaosn[[Name]:[WHIP]], 12, FALSE),Rooke_Full_Seaosn[BB/9],1)</f>
        <v>372</v>
      </c>
      <c r="N1002" s="11">
        <f>_xlfn.RANK.EQ(VLOOKUP($A1002,Rooke_Full_Seaosn[[Name]:[WHIP]], 13, FALSE),Rooke_Full_Seaosn[HR/9],1)</f>
        <v>381</v>
      </c>
      <c r="O1002" s="5">
        <f>_xlfn.RANK.EQ(VLOOKUP($A1002,Rooke_Full_Seaosn[[Name]:[WHIP]], 14, FALSE),Rooke_Full_Seaosn[AVG],1)</f>
        <v>799</v>
      </c>
      <c r="P1002" s="11">
        <f>_xlfn.RANK.EQ(VLOOKUP($A1002,Rooke_Full_Seaosn[[Name]:[WHIP]], 15, FALSE),Rooke_Full_Seaosn[BABIP],1)</f>
        <v>381</v>
      </c>
      <c r="Q1002" s="5">
        <f>_xlfn.RANK.EQ(VLOOKUP($A1002,Rooke_Full_Seaosn[[Name]:[WHIP]], 16, FALSE),Rooke_Full_Seaosn[ERA],1)</f>
        <v>629</v>
      </c>
      <c r="R1002" s="11">
        <f>_xlfn.RANK.EQ(VLOOKUP($A1002,Rooke_Full_Seaosn[[Name]:[WHIP]], 17, FALSE),Rooke_Full_Seaosn[FIP],1)</f>
        <v>804</v>
      </c>
      <c r="S1002" s="5">
        <f>_xlfn.RANK.EQ(VLOOKUP($A1002,Rooke_Full_Seaosn[[Name]:[WHIP]], 18,FALSE),Rooke_Full_Seaosn[WAR],0)</f>
        <v>596</v>
      </c>
      <c r="T1002" s="5">
        <f>_xlfn.RANK.EQ(VLOOKUP($A1002,Rooke_Full_Seaosn[[Name]:[WHIP]], 19, FALSE),Rooke_Full_Seaosn[WAR/162],0)</f>
        <v>1126</v>
      </c>
      <c r="U1002" s="5">
        <f>_xlfn.RANK.EQ(VLOOKUP($A1002,Rooke_Full_Seaosn[[Name]:[WHIP]], 20, FALSE),Rooke_Full_Seaosn[WHIP],1)</f>
        <v>582</v>
      </c>
      <c r="V10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788.75795522984299</v>
      </c>
    </row>
    <row r="1003" spans="1:22" x14ac:dyDescent="0.45">
      <c r="A1003" s="11" t="s">
        <v>1349</v>
      </c>
      <c r="B1003" s="11">
        <v>2015</v>
      </c>
      <c r="C1003" s="11" t="str">
        <f>VLOOKUP(Table10[[#This Row],[Name]], Rooke_Full_Seaosn[[Name]:[Team]], 2, FALSE)</f>
        <v>MIA</v>
      </c>
      <c r="D1003" s="11">
        <v>31</v>
      </c>
      <c r="E1003" s="11">
        <v>31</v>
      </c>
      <c r="F1003" s="12">
        <v>1</v>
      </c>
      <c r="G1003" s="5">
        <f>_xlfn.RANK.EQ(VLOOKUP($A1003,Rooke_Full_Seaosn[[Name]:[WHIP]], 6, FALSE),Rooke_Full_Seaosn[W],0)</f>
        <v>889</v>
      </c>
      <c r="H1003" s="5">
        <f>_xlfn.RANK.EQ(VLOOKUP($A1003,Rooke_Full_Seaosn[[Name]:[WHIP]], 7, FALSE),Rooke_Full_Seaosn[L],1)</f>
        <v>298</v>
      </c>
      <c r="I1003" s="11">
        <f>_xlfn.RANK.EQ(VLOOKUP($A1003,Rooke_Full_Seaosn[[Name]:[WHIP]], 8, FALSE),Rooke_Full_Seaosn[SV],0)</f>
        <v>225</v>
      </c>
      <c r="J1003" s="11">
        <f>_xlfn.RANK.EQ(VLOOKUP($A1003,Rooke_Full_Seaosn[[Name]:[WHIP]], 9, FALSE),Rooke_Full_Seaosn[IP],0)</f>
        <v>1193</v>
      </c>
      <c r="K1003" s="5">
        <f>_xlfn.RANK.EQ(VLOOKUP($A1003,Rooke_Full_Seaosn[[Name]:[WHIP]], 10, FALSE),Rooke_Full_Seaosn[SO],0)</f>
        <v>1605</v>
      </c>
      <c r="L1003" s="5">
        <f>_xlfn.RANK.EQ(VLOOKUP($A1003,Rooke_Full_Seaosn[[Name]:[WHIP]], 11, FALSE),Rooke_Full_Seaosn[K/9],0)</f>
        <v>1567</v>
      </c>
      <c r="M1003" s="5">
        <f>_xlfn.RANK.EQ(VLOOKUP($A1003,Rooke_Full_Seaosn[[Name]:[WHIP]], 12, FALSE),Rooke_Full_Seaosn[BB/9],1)</f>
        <v>271</v>
      </c>
      <c r="N1003" s="11">
        <f>_xlfn.RANK.EQ(VLOOKUP($A1003,Rooke_Full_Seaosn[[Name]:[WHIP]], 13, FALSE),Rooke_Full_Seaosn[HR/9],1)</f>
        <v>1012</v>
      </c>
      <c r="O1003" s="5">
        <f>_xlfn.RANK.EQ(VLOOKUP($A1003,Rooke_Full_Seaosn[[Name]:[WHIP]], 14, FALSE),Rooke_Full_Seaosn[AVG],1)</f>
        <v>865</v>
      </c>
      <c r="P1003" s="11">
        <f>_xlfn.RANK.EQ(VLOOKUP($A1003,Rooke_Full_Seaosn[[Name]:[WHIP]], 15, FALSE),Rooke_Full_Seaosn[BABIP],1)</f>
        <v>344</v>
      </c>
      <c r="Q1003" s="5">
        <f>_xlfn.RANK.EQ(VLOOKUP($A1003,Rooke_Full_Seaosn[[Name]:[WHIP]], 16, FALSE),Rooke_Full_Seaosn[ERA],1)</f>
        <v>769</v>
      </c>
      <c r="R1003" s="11">
        <f>_xlfn.RANK.EQ(VLOOKUP($A1003,Rooke_Full_Seaosn[[Name]:[WHIP]], 17, FALSE),Rooke_Full_Seaosn[FIP],1)</f>
        <v>1286</v>
      </c>
      <c r="S1003" s="5">
        <f>_xlfn.RANK.EQ(VLOOKUP($A1003,Rooke_Full_Seaosn[[Name]:[WHIP]], 18,FALSE),Rooke_Full_Seaosn[WAR],0)</f>
        <v>1475</v>
      </c>
      <c r="T1003" s="5">
        <f>_xlfn.RANK.EQ(VLOOKUP($A1003,Rooke_Full_Seaosn[[Name]:[WHIP]], 19, FALSE),Rooke_Full_Seaosn[WAR/162],0)</f>
        <v>1458</v>
      </c>
      <c r="U1003" s="5">
        <f>_xlfn.RANK.EQ(VLOOKUP($A1003,Rooke_Full_Seaosn[[Name]:[WHIP]], 20, FALSE),Rooke_Full_Seaosn[WHIP],1)</f>
        <v>366</v>
      </c>
      <c r="V10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789.87877253608065</v>
      </c>
    </row>
    <row r="1004" spans="1:22" x14ac:dyDescent="0.45">
      <c r="A1004" s="11" t="s">
        <v>1281</v>
      </c>
      <c r="B1004" s="11">
        <v>1978</v>
      </c>
      <c r="C1004" s="11" t="str">
        <f>VLOOKUP(Table10[[#This Row],[Name]], Rooke_Full_Seaosn[[Name]:[Team]], 2, FALSE)</f>
        <v>NYY</v>
      </c>
      <c r="D1004" s="11">
        <v>9</v>
      </c>
      <c r="E1004" s="11">
        <v>9</v>
      </c>
      <c r="F1004" s="12">
        <v>1</v>
      </c>
      <c r="G1004" s="5">
        <f>_xlfn.RANK.EQ(VLOOKUP($A1004,Rooke_Full_Seaosn[[Name]:[WHIP]], 6, FALSE),Rooke_Full_Seaosn[W],0)</f>
        <v>735</v>
      </c>
      <c r="H1004" s="5">
        <f>_xlfn.RANK.EQ(VLOOKUP($A1004,Rooke_Full_Seaosn[[Name]:[WHIP]], 7, FALSE),Rooke_Full_Seaosn[L],1)</f>
        <v>1209</v>
      </c>
      <c r="I1004" s="11">
        <f>_xlfn.RANK.EQ(VLOOKUP($A1004,Rooke_Full_Seaosn[[Name]:[WHIP]], 8, FALSE),Rooke_Full_Seaosn[SV],0)</f>
        <v>225</v>
      </c>
      <c r="J1004" s="11">
        <f>_xlfn.RANK.EQ(VLOOKUP($A1004,Rooke_Full_Seaosn[[Name]:[WHIP]], 9, FALSE),Rooke_Full_Seaosn[IP],0)</f>
        <v>675</v>
      </c>
      <c r="K1004" s="5">
        <f>_xlfn.RANK.EQ(VLOOKUP($A1004,Rooke_Full_Seaosn[[Name]:[WHIP]], 10, FALSE),Rooke_Full_Seaosn[SO],0)</f>
        <v>801</v>
      </c>
      <c r="L1004" s="5">
        <f>_xlfn.RANK.EQ(VLOOKUP($A1004,Rooke_Full_Seaosn[[Name]:[WHIP]], 11, FALSE),Rooke_Full_Seaosn[K/9],0)</f>
        <v>1098</v>
      </c>
      <c r="M1004" s="5">
        <f>_xlfn.RANK.EQ(VLOOKUP($A1004,Rooke_Full_Seaosn[[Name]:[WHIP]], 12, FALSE),Rooke_Full_Seaosn[BB/9],1)</f>
        <v>1031</v>
      </c>
      <c r="N1004" s="11">
        <f>_xlfn.RANK.EQ(VLOOKUP($A1004,Rooke_Full_Seaosn[[Name]:[WHIP]], 13, FALSE),Rooke_Full_Seaosn[HR/9],1)</f>
        <v>493</v>
      </c>
      <c r="O1004" s="5">
        <f>_xlfn.RANK.EQ(VLOOKUP($A1004,Rooke_Full_Seaosn[[Name]:[WHIP]], 14, FALSE),Rooke_Full_Seaosn[AVG],1)</f>
        <v>511</v>
      </c>
      <c r="P1004" s="11">
        <f>_xlfn.RANK.EQ(VLOOKUP($A1004,Rooke_Full_Seaosn[[Name]:[WHIP]], 15, FALSE),Rooke_Full_Seaosn[BABIP],1)</f>
        <v>468</v>
      </c>
      <c r="Q1004" s="5">
        <f>_xlfn.RANK.EQ(VLOOKUP($A1004,Rooke_Full_Seaosn[[Name]:[WHIP]], 16, FALSE),Rooke_Full_Seaosn[ERA],1)</f>
        <v>683</v>
      </c>
      <c r="R1004" s="11">
        <f>_xlfn.RANK.EQ(VLOOKUP($A1004,Rooke_Full_Seaosn[[Name]:[WHIP]], 17, FALSE),Rooke_Full_Seaosn[FIP],1)</f>
        <v>505</v>
      </c>
      <c r="S1004" s="5">
        <f>_xlfn.RANK.EQ(VLOOKUP($A1004,Rooke_Full_Seaosn[[Name]:[WHIP]], 18,FALSE),Rooke_Full_Seaosn[WAR],0)</f>
        <v>667</v>
      </c>
      <c r="T1004" s="5">
        <f>_xlfn.RANK.EQ(VLOOKUP($A1004,Rooke_Full_Seaosn[[Name]:[WHIP]], 19, FALSE),Rooke_Full_Seaosn[WAR/162],0)</f>
        <v>765</v>
      </c>
      <c r="U1004" s="5">
        <f>_xlfn.RANK.EQ(VLOOKUP($A1004,Rooke_Full_Seaosn[[Name]:[WHIP]], 20, FALSE),Rooke_Full_Seaosn[WHIP],1)</f>
        <v>659</v>
      </c>
      <c r="V10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789.90005650137937</v>
      </c>
    </row>
    <row r="1005" spans="1:22" x14ac:dyDescent="0.45">
      <c r="A1005" s="11" t="s">
        <v>1913</v>
      </c>
      <c r="B1005" s="11">
        <v>2003</v>
      </c>
      <c r="C1005" s="11" t="str">
        <f>VLOOKUP(Table10[[#This Row],[Name]], Rooke_Full_Seaosn[[Name]:[Team]], 2, FALSE)</f>
        <v>TOR</v>
      </c>
      <c r="D1005" s="11">
        <v>24</v>
      </c>
      <c r="E1005" s="11">
        <v>13</v>
      </c>
      <c r="F1005" s="12">
        <v>0.54166666666666663</v>
      </c>
      <c r="G1005" s="5">
        <f>_xlfn.RANK.EQ(VLOOKUP($A1005,Rooke_Full_Seaosn[[Name]:[WHIP]], 6, FALSE),Rooke_Full_Seaosn[W],0)</f>
        <v>401</v>
      </c>
      <c r="H1005" s="5">
        <f>_xlfn.RANK.EQ(VLOOKUP($A1005,Rooke_Full_Seaosn[[Name]:[WHIP]], 7, FALSE),Rooke_Full_Seaosn[L],1)</f>
        <v>1209</v>
      </c>
      <c r="I1005" s="11">
        <f>_xlfn.RANK.EQ(VLOOKUP($A1005,Rooke_Full_Seaosn[[Name]:[WHIP]], 8, FALSE),Rooke_Full_Seaosn[SV],0)</f>
        <v>225</v>
      </c>
      <c r="J1005" s="11">
        <f>_xlfn.RANK.EQ(VLOOKUP($A1005,Rooke_Full_Seaosn[[Name]:[WHIP]], 9, FALSE),Rooke_Full_Seaosn[IP],0)</f>
        <v>405</v>
      </c>
      <c r="K1005" s="5">
        <f>_xlfn.RANK.EQ(VLOOKUP($A1005,Rooke_Full_Seaosn[[Name]:[WHIP]], 10, FALSE),Rooke_Full_Seaosn[SO],0)</f>
        <v>566</v>
      </c>
      <c r="L1005" s="5">
        <f>_xlfn.RANK.EQ(VLOOKUP($A1005,Rooke_Full_Seaosn[[Name]:[WHIP]], 11, FALSE),Rooke_Full_Seaosn[K/9],0)</f>
        <v>1189</v>
      </c>
      <c r="M1005" s="5">
        <f>_xlfn.RANK.EQ(VLOOKUP($A1005,Rooke_Full_Seaosn[[Name]:[WHIP]], 12, FALSE),Rooke_Full_Seaosn[BB/9],1)</f>
        <v>201</v>
      </c>
      <c r="N1005" s="11">
        <f>_xlfn.RANK.EQ(VLOOKUP($A1005,Rooke_Full_Seaosn[[Name]:[WHIP]], 13, FALSE),Rooke_Full_Seaosn[HR/9],1)</f>
        <v>1402</v>
      </c>
      <c r="O1005" s="5">
        <f>_xlfn.RANK.EQ(VLOOKUP($A1005,Rooke_Full_Seaosn[[Name]:[WHIP]], 14, FALSE),Rooke_Full_Seaosn[AVG],1)</f>
        <v>1643</v>
      </c>
      <c r="P1005" s="11">
        <f>_xlfn.RANK.EQ(VLOOKUP($A1005,Rooke_Full_Seaosn[[Name]:[WHIP]], 15, FALSE),Rooke_Full_Seaosn[BABIP],1)</f>
        <v>1514</v>
      </c>
      <c r="Q1005" s="5">
        <f>_xlfn.RANK.EQ(VLOOKUP($A1005,Rooke_Full_Seaosn[[Name]:[WHIP]], 16, FALSE),Rooke_Full_Seaosn[ERA],1)</f>
        <v>1458</v>
      </c>
      <c r="R1005" s="11">
        <f>_xlfn.RANK.EQ(VLOOKUP($A1005,Rooke_Full_Seaosn[[Name]:[WHIP]], 17, FALSE),Rooke_Full_Seaosn[FIP],1)</f>
        <v>1250</v>
      </c>
      <c r="S1005" s="5">
        <f>_xlfn.RANK.EQ(VLOOKUP($A1005,Rooke_Full_Seaosn[[Name]:[WHIP]], 18,FALSE),Rooke_Full_Seaosn[WAR],0)</f>
        <v>514</v>
      </c>
      <c r="T1005" s="5">
        <f>_xlfn.RANK.EQ(VLOOKUP($A1005,Rooke_Full_Seaosn[[Name]:[WHIP]], 19, FALSE),Rooke_Full_Seaosn[WAR/162],0)</f>
        <v>859</v>
      </c>
      <c r="U1005" s="5">
        <f>_xlfn.RANK.EQ(VLOOKUP($A1005,Rooke_Full_Seaosn[[Name]:[WHIP]], 20, FALSE),Rooke_Full_Seaosn[WHIP],1)</f>
        <v>1368</v>
      </c>
      <c r="V10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790.16947495255943</v>
      </c>
    </row>
    <row r="1006" spans="1:22" x14ac:dyDescent="0.45">
      <c r="A1006" s="11" t="s">
        <v>1157</v>
      </c>
      <c r="B1006" s="11">
        <v>1993</v>
      </c>
      <c r="C1006" s="11" t="str">
        <f>VLOOKUP(Table10[[#This Row],[Name]], Rooke_Full_Seaosn[[Name]:[Team]], 2, FALSE)</f>
        <v>NYM</v>
      </c>
      <c r="D1006" s="11">
        <v>19</v>
      </c>
      <c r="E1006" s="11">
        <v>19</v>
      </c>
      <c r="F1006" s="12">
        <v>1</v>
      </c>
      <c r="G1006" s="5">
        <f>_xlfn.RANK.EQ(VLOOKUP($A1006,Rooke_Full_Seaosn[[Name]:[WHIP]], 6, FALSE),Rooke_Full_Seaosn[W],0)</f>
        <v>1465</v>
      </c>
      <c r="H1006" s="5">
        <f>_xlfn.RANK.EQ(VLOOKUP($A1006,Rooke_Full_Seaosn[[Name]:[WHIP]], 7, FALSE),Rooke_Full_Seaosn[L],1)</f>
        <v>298</v>
      </c>
      <c r="I1006" s="11">
        <f>_xlfn.RANK.EQ(VLOOKUP($A1006,Rooke_Full_Seaosn[[Name]:[WHIP]], 8, FALSE),Rooke_Full_Seaosn[SV],0)</f>
        <v>225</v>
      </c>
      <c r="J1006" s="11">
        <f>_xlfn.RANK.EQ(VLOOKUP($A1006,Rooke_Full_Seaosn[[Name]:[WHIP]], 9, FALSE),Rooke_Full_Seaosn[IP],0)</f>
        <v>1384</v>
      </c>
      <c r="K1006" s="5">
        <f>_xlfn.RANK.EQ(VLOOKUP($A1006,Rooke_Full_Seaosn[[Name]:[WHIP]], 10, FALSE),Rooke_Full_Seaosn[SO],0)</f>
        <v>1376</v>
      </c>
      <c r="L1006" s="5">
        <f>_xlfn.RANK.EQ(VLOOKUP($A1006,Rooke_Full_Seaosn[[Name]:[WHIP]], 11, FALSE),Rooke_Full_Seaosn[K/9],0)</f>
        <v>942</v>
      </c>
      <c r="M1006" s="5">
        <f>_xlfn.RANK.EQ(VLOOKUP($A1006,Rooke_Full_Seaosn[[Name]:[WHIP]], 12, FALSE),Rooke_Full_Seaosn[BB/9],1)</f>
        <v>745</v>
      </c>
      <c r="N1006" s="11">
        <f>_xlfn.RANK.EQ(VLOOKUP($A1006,Rooke_Full_Seaosn[[Name]:[WHIP]], 13, FALSE),Rooke_Full_Seaosn[HR/9],1)</f>
        <v>852</v>
      </c>
      <c r="O1006" s="5">
        <f>_xlfn.RANK.EQ(VLOOKUP($A1006,Rooke_Full_Seaosn[[Name]:[WHIP]], 14, FALSE),Rooke_Full_Seaosn[AVG],1)</f>
        <v>730</v>
      </c>
      <c r="P1006" s="11">
        <f>_xlfn.RANK.EQ(VLOOKUP($A1006,Rooke_Full_Seaosn[[Name]:[WHIP]], 15, FALSE),Rooke_Full_Seaosn[BABIP],1)</f>
        <v>650</v>
      </c>
      <c r="Q1006" s="5">
        <f>_xlfn.RANK.EQ(VLOOKUP($A1006,Rooke_Full_Seaosn[[Name]:[WHIP]], 16, FALSE),Rooke_Full_Seaosn[ERA],1)</f>
        <v>528</v>
      </c>
      <c r="R1006" s="11">
        <f>_xlfn.RANK.EQ(VLOOKUP($A1006,Rooke_Full_Seaosn[[Name]:[WHIP]], 17, FALSE),Rooke_Full_Seaosn[FIP],1)</f>
        <v>877</v>
      </c>
      <c r="S1006" s="5">
        <f>_xlfn.RANK.EQ(VLOOKUP($A1006,Rooke_Full_Seaosn[[Name]:[WHIP]], 18,FALSE),Rooke_Full_Seaosn[WAR],0)</f>
        <v>1175</v>
      </c>
      <c r="T1006" s="5">
        <f>_xlfn.RANK.EQ(VLOOKUP($A1006,Rooke_Full_Seaosn[[Name]:[WHIP]], 19, FALSE),Rooke_Full_Seaosn[WAR/162],0)</f>
        <v>727</v>
      </c>
      <c r="U1006" s="5">
        <f>_xlfn.RANK.EQ(VLOOKUP($A1006,Rooke_Full_Seaosn[[Name]:[WHIP]], 20, FALSE),Rooke_Full_Seaosn[WHIP],1)</f>
        <v>684</v>
      </c>
      <c r="V10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790.21717749234176</v>
      </c>
    </row>
    <row r="1007" spans="1:22" x14ac:dyDescent="0.45">
      <c r="A1007" s="11" t="s">
        <v>1396</v>
      </c>
      <c r="B1007" s="11">
        <v>2009</v>
      </c>
      <c r="C1007" s="11" t="str">
        <f>VLOOKUP(Table10[[#This Row],[Name]], Rooke_Full_Seaosn[[Name]:[Team]], 2, FALSE)</f>
        <v>STL</v>
      </c>
      <c r="D1007" s="11">
        <v>12</v>
      </c>
      <c r="E1007" s="11">
        <v>12</v>
      </c>
      <c r="F1007" s="12">
        <v>1</v>
      </c>
      <c r="G1007" s="5">
        <f>_xlfn.RANK.EQ(VLOOKUP($A1007,Rooke_Full_Seaosn[[Name]:[WHIP]], 6, FALSE),Rooke_Full_Seaosn[W],0)</f>
        <v>1465</v>
      </c>
      <c r="H1007" s="5">
        <f>_xlfn.RANK.EQ(VLOOKUP($A1007,Rooke_Full_Seaosn[[Name]:[WHIP]], 7, FALSE),Rooke_Full_Seaosn[L],1)</f>
        <v>45</v>
      </c>
      <c r="I1007" s="11">
        <f>_xlfn.RANK.EQ(VLOOKUP($A1007,Rooke_Full_Seaosn[[Name]:[WHIP]], 8, FALSE),Rooke_Full_Seaosn[SV],0)</f>
        <v>225</v>
      </c>
      <c r="J1007" s="11">
        <f>_xlfn.RANK.EQ(VLOOKUP($A1007,Rooke_Full_Seaosn[[Name]:[WHIP]], 9, FALSE),Rooke_Full_Seaosn[IP],0)</f>
        <v>1642</v>
      </c>
      <c r="K1007" s="5">
        <f>_xlfn.RANK.EQ(VLOOKUP($A1007,Rooke_Full_Seaosn[[Name]:[WHIP]], 10, FALSE),Rooke_Full_Seaosn[SO],0)</f>
        <v>1376</v>
      </c>
      <c r="L1007" s="5">
        <f>_xlfn.RANK.EQ(VLOOKUP($A1007,Rooke_Full_Seaosn[[Name]:[WHIP]], 11, FALSE),Rooke_Full_Seaosn[K/9],0)</f>
        <v>507</v>
      </c>
      <c r="M1007" s="5">
        <f>_xlfn.RANK.EQ(VLOOKUP($A1007,Rooke_Full_Seaosn[[Name]:[WHIP]], 12, FALSE),Rooke_Full_Seaosn[BB/9],1)</f>
        <v>1437</v>
      </c>
      <c r="N1007" s="11">
        <f>_xlfn.RANK.EQ(VLOOKUP($A1007,Rooke_Full_Seaosn[[Name]:[WHIP]], 13, FALSE),Rooke_Full_Seaosn[HR/9],1)</f>
        <v>201</v>
      </c>
      <c r="O1007" s="5">
        <f>_xlfn.RANK.EQ(VLOOKUP($A1007,Rooke_Full_Seaosn[[Name]:[WHIP]], 14, FALSE),Rooke_Full_Seaosn[AVG],1)</f>
        <v>1684</v>
      </c>
      <c r="P1007" s="11">
        <f>_xlfn.RANK.EQ(VLOOKUP($A1007,Rooke_Full_Seaosn[[Name]:[WHIP]], 15, FALSE),Rooke_Full_Seaosn[BABIP],1)</f>
        <v>1685</v>
      </c>
      <c r="Q1007" s="5">
        <f>_xlfn.RANK.EQ(VLOOKUP($A1007,Rooke_Full_Seaosn[[Name]:[WHIP]], 16, FALSE),Rooke_Full_Seaosn[ERA],1)</f>
        <v>825</v>
      </c>
      <c r="R1007" s="11">
        <f>_xlfn.RANK.EQ(VLOOKUP($A1007,Rooke_Full_Seaosn[[Name]:[WHIP]], 17, FALSE),Rooke_Full_Seaosn[FIP],1)</f>
        <v>580</v>
      </c>
      <c r="S1007" s="5">
        <f>_xlfn.RANK.EQ(VLOOKUP($A1007,Rooke_Full_Seaosn[[Name]:[WHIP]], 18,FALSE),Rooke_Full_Seaosn[WAR],0)</f>
        <v>1098</v>
      </c>
      <c r="T1007" s="5">
        <f>_xlfn.RANK.EQ(VLOOKUP($A1007,Rooke_Full_Seaosn[[Name]:[WHIP]], 19, FALSE),Rooke_Full_Seaosn[WAR/162],0)</f>
        <v>572</v>
      </c>
      <c r="U1007" s="5">
        <f>_xlfn.RANK.EQ(VLOOKUP($A1007,Rooke_Full_Seaosn[[Name]:[WHIP]], 20, FALSE),Rooke_Full_Seaosn[WHIP],1)</f>
        <v>1667</v>
      </c>
      <c r="V10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791.2000944405637</v>
      </c>
    </row>
    <row r="1008" spans="1:22" x14ac:dyDescent="0.45">
      <c r="A1008" s="11" t="s">
        <v>1506</v>
      </c>
      <c r="B1008" s="11">
        <v>2018</v>
      </c>
      <c r="C1008" s="11" t="str">
        <f>VLOOKUP(Table10[[#This Row],[Name]], Rooke_Full_Seaosn[[Name]:[Team]], 2, FALSE)</f>
        <v>SDP</v>
      </c>
      <c r="D1008" s="11">
        <v>31</v>
      </c>
      <c r="E1008" s="11">
        <v>24</v>
      </c>
      <c r="F1008" s="12">
        <v>0.77419354838709675</v>
      </c>
      <c r="G1008" s="5">
        <f>_xlfn.RANK.EQ(VLOOKUP($A1008,Rooke_Full_Seaosn[[Name]:[WHIP]], 6, FALSE),Rooke_Full_Seaosn[W],0)</f>
        <v>735</v>
      </c>
      <c r="H1008" s="5">
        <f>_xlfn.RANK.EQ(VLOOKUP($A1008,Rooke_Full_Seaosn[[Name]:[WHIP]], 7, FALSE),Rooke_Full_Seaosn[L],1)</f>
        <v>885</v>
      </c>
      <c r="I1008" s="11">
        <f>_xlfn.RANK.EQ(VLOOKUP($A1008,Rooke_Full_Seaosn[[Name]:[WHIP]], 8, FALSE),Rooke_Full_Seaosn[SV],0)</f>
        <v>225</v>
      </c>
      <c r="J1008" s="11">
        <f>_xlfn.RANK.EQ(VLOOKUP($A1008,Rooke_Full_Seaosn[[Name]:[WHIP]], 9, FALSE),Rooke_Full_Seaosn[IP],0)</f>
        <v>747</v>
      </c>
      <c r="K1008" s="5">
        <f>_xlfn.RANK.EQ(VLOOKUP($A1008,Rooke_Full_Seaosn[[Name]:[WHIP]], 10, FALSE),Rooke_Full_Seaosn[SO],0)</f>
        <v>326</v>
      </c>
      <c r="L1008" s="5">
        <f>_xlfn.RANK.EQ(VLOOKUP($A1008,Rooke_Full_Seaosn[[Name]:[WHIP]], 11, FALSE),Rooke_Full_Seaosn[K/9],0)</f>
        <v>217</v>
      </c>
      <c r="M1008" s="5">
        <f>_xlfn.RANK.EQ(VLOOKUP($A1008,Rooke_Full_Seaosn[[Name]:[WHIP]], 12, FALSE),Rooke_Full_Seaosn[BB/9],1)</f>
        <v>1058</v>
      </c>
      <c r="N1008" s="11">
        <f>_xlfn.RANK.EQ(VLOOKUP($A1008,Rooke_Full_Seaosn[[Name]:[WHIP]], 13, FALSE),Rooke_Full_Seaosn[HR/9],1)</f>
        <v>1259</v>
      </c>
      <c r="O1008" s="5">
        <f>_xlfn.RANK.EQ(VLOOKUP($A1008,Rooke_Full_Seaosn[[Name]:[WHIP]], 14, FALSE),Rooke_Full_Seaosn[AVG],1)</f>
        <v>1335</v>
      </c>
      <c r="P1008" s="11">
        <f>_xlfn.RANK.EQ(VLOOKUP($A1008,Rooke_Full_Seaosn[[Name]:[WHIP]], 15, FALSE),Rooke_Full_Seaosn[BABIP],1)</f>
        <v>1566</v>
      </c>
      <c r="Q1008" s="5">
        <f>_xlfn.RANK.EQ(VLOOKUP($A1008,Rooke_Full_Seaosn[[Name]:[WHIP]], 16, FALSE),Rooke_Full_Seaosn[ERA],1)</f>
        <v>963</v>
      </c>
      <c r="R1008" s="11">
        <f>_xlfn.RANK.EQ(VLOOKUP($A1008,Rooke_Full_Seaosn[[Name]:[WHIP]], 17, FALSE),Rooke_Full_Seaosn[FIP],1)</f>
        <v>1057</v>
      </c>
      <c r="S1008" s="5">
        <f>_xlfn.RANK.EQ(VLOOKUP($A1008,Rooke_Full_Seaosn[[Name]:[WHIP]], 18,FALSE),Rooke_Full_Seaosn[WAR],0)</f>
        <v>1002</v>
      </c>
      <c r="T1008" s="5">
        <f>_xlfn.RANK.EQ(VLOOKUP($A1008,Rooke_Full_Seaosn[[Name]:[WHIP]], 19, FALSE),Rooke_Full_Seaosn[WAR/162],0)</f>
        <v>1159</v>
      </c>
      <c r="U1008" s="5">
        <f>_xlfn.RANK.EQ(VLOOKUP($A1008,Rooke_Full_Seaosn[[Name]:[WHIP]], 20, FALSE),Rooke_Full_Seaosn[WHIP],1)</f>
        <v>1328</v>
      </c>
      <c r="V10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791.52573493188891</v>
      </c>
    </row>
    <row r="1009" spans="1:22" x14ac:dyDescent="0.45">
      <c r="A1009" s="11" t="s">
        <v>1662</v>
      </c>
      <c r="B1009" s="11">
        <v>1987</v>
      </c>
      <c r="C1009" s="11" t="str">
        <f>VLOOKUP(Table10[[#This Row],[Name]], Rooke_Full_Seaosn[[Name]:[Team]], 2, FALSE)</f>
        <v>SEA</v>
      </c>
      <c r="D1009" s="11">
        <v>15</v>
      </c>
      <c r="E1009" s="11">
        <v>15</v>
      </c>
      <c r="F1009" s="12">
        <v>1</v>
      </c>
      <c r="G1009" s="5">
        <f>_xlfn.RANK.EQ(VLOOKUP($A1009,Rooke_Full_Seaosn[[Name]:[WHIP]], 6, FALSE),Rooke_Full_Seaosn[W],0)</f>
        <v>1609</v>
      </c>
      <c r="H1009" s="5">
        <f>_xlfn.RANK.EQ(VLOOKUP($A1009,Rooke_Full_Seaosn[[Name]:[WHIP]], 7, FALSE),Rooke_Full_Seaosn[L],1)</f>
        <v>298</v>
      </c>
      <c r="I1009" s="11">
        <f>_xlfn.RANK.EQ(VLOOKUP($A1009,Rooke_Full_Seaosn[[Name]:[WHIP]], 8, FALSE),Rooke_Full_Seaosn[SV],0)</f>
        <v>225</v>
      </c>
      <c r="J1009" s="11">
        <f>_xlfn.RANK.EQ(VLOOKUP($A1009,Rooke_Full_Seaosn[[Name]:[WHIP]], 9, FALSE),Rooke_Full_Seaosn[IP],0)</f>
        <v>1620</v>
      </c>
      <c r="K1009" s="5">
        <f>_xlfn.RANK.EQ(VLOOKUP($A1009,Rooke_Full_Seaosn[[Name]:[WHIP]], 10, FALSE),Rooke_Full_Seaosn[SO],0)</f>
        <v>1376</v>
      </c>
      <c r="L1009" s="5">
        <f>_xlfn.RANK.EQ(VLOOKUP($A1009,Rooke_Full_Seaosn[[Name]:[WHIP]], 11, FALSE),Rooke_Full_Seaosn[K/9],0)</f>
        <v>537</v>
      </c>
      <c r="M1009" s="5">
        <f>_xlfn.RANK.EQ(VLOOKUP($A1009,Rooke_Full_Seaosn[[Name]:[WHIP]], 12, FALSE),Rooke_Full_Seaosn[BB/9],1)</f>
        <v>1414</v>
      </c>
      <c r="N1009" s="11">
        <f>_xlfn.RANK.EQ(VLOOKUP($A1009,Rooke_Full_Seaosn[[Name]:[WHIP]], 13, FALSE),Rooke_Full_Seaosn[HR/9],1)</f>
        <v>1546</v>
      </c>
      <c r="O1009" s="5">
        <f>_xlfn.RANK.EQ(VLOOKUP($A1009,Rooke_Full_Seaosn[[Name]:[WHIP]], 14, FALSE),Rooke_Full_Seaosn[AVG],1)</f>
        <v>141</v>
      </c>
      <c r="P1009" s="11">
        <f>_xlfn.RANK.EQ(VLOOKUP($A1009,Rooke_Full_Seaosn[[Name]:[WHIP]], 15, FALSE),Rooke_Full_Seaosn[BABIP],1)</f>
        <v>28</v>
      </c>
      <c r="Q1009" s="5">
        <f>_xlfn.RANK.EQ(VLOOKUP($A1009,Rooke_Full_Seaosn[[Name]:[WHIP]], 16, FALSE),Rooke_Full_Seaosn[ERA],1)</f>
        <v>1164</v>
      </c>
      <c r="R1009" s="11">
        <f>_xlfn.RANK.EQ(VLOOKUP($A1009,Rooke_Full_Seaosn[[Name]:[WHIP]], 17, FALSE),Rooke_Full_Seaosn[FIP],1)</f>
        <v>1534</v>
      </c>
      <c r="S1009" s="5">
        <f>_xlfn.RANK.EQ(VLOOKUP($A1009,Rooke_Full_Seaosn[[Name]:[WHIP]], 18,FALSE),Rooke_Full_Seaosn[WAR],0)</f>
        <v>1407</v>
      </c>
      <c r="T1009" s="5">
        <f>_xlfn.RANK.EQ(VLOOKUP($A1009,Rooke_Full_Seaosn[[Name]:[WHIP]], 19, FALSE),Rooke_Full_Seaosn[WAR/162],0)</f>
        <v>1291</v>
      </c>
      <c r="U1009" s="5">
        <f>_xlfn.RANK.EQ(VLOOKUP($A1009,Rooke_Full_Seaosn[[Name]:[WHIP]], 20, FALSE),Rooke_Full_Seaosn[WHIP],1)</f>
        <v>652</v>
      </c>
      <c r="V10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792.21935127687243</v>
      </c>
    </row>
    <row r="1010" spans="1:22" x14ac:dyDescent="0.45">
      <c r="A1010" s="11" t="s">
        <v>1477</v>
      </c>
      <c r="B1010" s="11">
        <v>1927</v>
      </c>
      <c r="C1010" s="11" t="str">
        <f>VLOOKUP(Table10[[#This Row],[Name]], Rooke_Full_Seaosn[[Name]:[Team]], 2, FALSE)</f>
        <v>SLB</v>
      </c>
      <c r="D1010" s="11">
        <v>32</v>
      </c>
      <c r="E1010" s="11">
        <v>21</v>
      </c>
      <c r="F1010" s="12">
        <v>0.65625</v>
      </c>
      <c r="G1010" s="5">
        <f>_xlfn.RANK.EQ(VLOOKUP($A1010,Rooke_Full_Seaosn[[Name]:[WHIP]], 6, FALSE),Rooke_Full_Seaosn[W],0)</f>
        <v>503</v>
      </c>
      <c r="H1010" s="5">
        <f>_xlfn.RANK.EQ(VLOOKUP($A1010,Rooke_Full_Seaosn[[Name]:[WHIP]], 7, FALSE),Rooke_Full_Seaosn[L],1)</f>
        <v>1442</v>
      </c>
      <c r="I1010" s="11">
        <f>_xlfn.RANK.EQ(VLOOKUP($A1010,Rooke_Full_Seaosn[[Name]:[WHIP]], 8, FALSE),Rooke_Full_Seaosn[SV],0)</f>
        <v>94</v>
      </c>
      <c r="J1010" s="11">
        <f>_xlfn.RANK.EQ(VLOOKUP($A1010,Rooke_Full_Seaosn[[Name]:[WHIP]], 9, FALSE),Rooke_Full_Seaosn[IP],0)</f>
        <v>417</v>
      </c>
      <c r="K1010" s="5">
        <f>_xlfn.RANK.EQ(VLOOKUP($A1010,Rooke_Full_Seaosn[[Name]:[WHIP]], 10, FALSE),Rooke_Full_Seaosn[SO],0)</f>
        <v>1187</v>
      </c>
      <c r="L1010" s="5">
        <f>_xlfn.RANK.EQ(VLOOKUP($A1010,Rooke_Full_Seaosn[[Name]:[WHIP]], 11, FALSE),Rooke_Full_Seaosn[K/9],0)</f>
        <v>1617</v>
      </c>
      <c r="M1010" s="5">
        <f>_xlfn.RANK.EQ(VLOOKUP($A1010,Rooke_Full_Seaosn[[Name]:[WHIP]], 12, FALSE),Rooke_Full_Seaosn[BB/9],1)</f>
        <v>294</v>
      </c>
      <c r="N1010" s="11">
        <f>_xlfn.RANK.EQ(VLOOKUP($A1010,Rooke_Full_Seaosn[[Name]:[WHIP]], 13, FALSE),Rooke_Full_Seaosn[HR/9],1)</f>
        <v>241</v>
      </c>
      <c r="O1010" s="5">
        <f>_xlfn.RANK.EQ(VLOOKUP($A1010,Rooke_Full_Seaosn[[Name]:[WHIP]], 14, FALSE),Rooke_Full_Seaosn[AVG],1)</f>
        <v>1539</v>
      </c>
      <c r="P1010" s="11">
        <f>_xlfn.RANK.EQ(VLOOKUP($A1010,Rooke_Full_Seaosn[[Name]:[WHIP]], 15, FALSE),Rooke_Full_Seaosn[BABIP],1)</f>
        <v>1352</v>
      </c>
      <c r="Q1010" s="5">
        <f>_xlfn.RANK.EQ(VLOOKUP($A1010,Rooke_Full_Seaosn[[Name]:[WHIP]], 16, FALSE),Rooke_Full_Seaosn[ERA],1)</f>
        <v>927</v>
      </c>
      <c r="R1010" s="11">
        <f>_xlfn.RANK.EQ(VLOOKUP($A1010,Rooke_Full_Seaosn[[Name]:[WHIP]], 17, FALSE),Rooke_Full_Seaosn[FIP],1)</f>
        <v>550</v>
      </c>
      <c r="S1010" s="5">
        <f>_xlfn.RANK.EQ(VLOOKUP($A1010,Rooke_Full_Seaosn[[Name]:[WHIP]], 18,FALSE),Rooke_Full_Seaosn[WAR],0)</f>
        <v>312</v>
      </c>
      <c r="T1010" s="5">
        <f>_xlfn.RANK.EQ(VLOOKUP($A1010,Rooke_Full_Seaosn[[Name]:[WHIP]], 19, FALSE),Rooke_Full_Seaosn[WAR/162],0)</f>
        <v>479</v>
      </c>
      <c r="U1010" s="5">
        <f>_xlfn.RANK.EQ(VLOOKUP($A1010,Rooke_Full_Seaosn[[Name]:[WHIP]], 20, FALSE),Rooke_Full_Seaosn[WHIP],1)</f>
        <v>1116</v>
      </c>
      <c r="V10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792.23020598609287</v>
      </c>
    </row>
    <row r="1011" spans="1:22" x14ac:dyDescent="0.45">
      <c r="A1011" s="11" t="s">
        <v>1748</v>
      </c>
      <c r="B1011" s="11">
        <v>2003</v>
      </c>
      <c r="C1011" s="11" t="str">
        <f>VLOOKUP(Table10[[#This Row],[Name]], Rooke_Full_Seaosn[[Name]:[Team]], 2, FALSE)</f>
        <v>SFG</v>
      </c>
      <c r="D1011" s="11">
        <v>33</v>
      </c>
      <c r="E1011" s="11">
        <v>27</v>
      </c>
      <c r="F1011" s="12">
        <v>0.81818181818181823</v>
      </c>
      <c r="G1011" s="5">
        <f>_xlfn.RANK.EQ(VLOOKUP($A1011,Rooke_Full_Seaosn[[Name]:[WHIP]], 6, FALSE),Rooke_Full_Seaosn[W],0)</f>
        <v>503</v>
      </c>
      <c r="H1011" s="5">
        <f>_xlfn.RANK.EQ(VLOOKUP($A1011,Rooke_Full_Seaosn[[Name]:[WHIP]], 7, FALSE),Rooke_Full_Seaosn[L],1)</f>
        <v>1209</v>
      </c>
      <c r="I1011" s="11">
        <f>_xlfn.RANK.EQ(VLOOKUP($A1011,Rooke_Full_Seaosn[[Name]:[WHIP]], 8, FALSE),Rooke_Full_Seaosn[SV],0)</f>
        <v>225</v>
      </c>
      <c r="J1011" s="11">
        <f>_xlfn.RANK.EQ(VLOOKUP($A1011,Rooke_Full_Seaosn[[Name]:[WHIP]], 9, FALSE),Rooke_Full_Seaosn[IP],0)</f>
        <v>786</v>
      </c>
      <c r="K1011" s="5">
        <f>_xlfn.RANK.EQ(VLOOKUP($A1011,Rooke_Full_Seaosn[[Name]:[WHIP]], 10, FALSE),Rooke_Full_Seaosn[SO],0)</f>
        <v>345</v>
      </c>
      <c r="L1011" s="5">
        <f>_xlfn.RANK.EQ(VLOOKUP($A1011,Rooke_Full_Seaosn[[Name]:[WHIP]], 11, FALSE),Rooke_Full_Seaosn[K/9],0)</f>
        <v>196</v>
      </c>
      <c r="M1011" s="5">
        <f>_xlfn.RANK.EQ(VLOOKUP($A1011,Rooke_Full_Seaosn[[Name]:[WHIP]], 12, FALSE),Rooke_Full_Seaosn[BB/9],1)</f>
        <v>1629</v>
      </c>
      <c r="N1011" s="11">
        <f>_xlfn.RANK.EQ(VLOOKUP($A1011,Rooke_Full_Seaosn[[Name]:[WHIP]], 13, FALSE),Rooke_Full_Seaosn[HR/9],1)</f>
        <v>1375</v>
      </c>
      <c r="O1011" s="5">
        <f>_xlfn.RANK.EQ(VLOOKUP($A1011,Rooke_Full_Seaosn[[Name]:[WHIP]], 14, FALSE),Rooke_Full_Seaosn[AVG],1)</f>
        <v>464</v>
      </c>
      <c r="P1011" s="11">
        <f>_xlfn.RANK.EQ(VLOOKUP($A1011,Rooke_Full_Seaosn[[Name]:[WHIP]], 15, FALSE),Rooke_Full_Seaosn[BABIP],1)</f>
        <v>718</v>
      </c>
      <c r="Q1011" s="5">
        <f>_xlfn.RANK.EQ(VLOOKUP($A1011,Rooke_Full_Seaosn[[Name]:[WHIP]], 16, FALSE),Rooke_Full_Seaosn[ERA],1)</f>
        <v>1264</v>
      </c>
      <c r="R1011" s="11">
        <f>_xlfn.RANK.EQ(VLOOKUP($A1011,Rooke_Full_Seaosn[[Name]:[WHIP]], 17, FALSE),Rooke_Full_Seaosn[FIP],1)</f>
        <v>1407</v>
      </c>
      <c r="S1011" s="5">
        <f>_xlfn.RANK.EQ(VLOOKUP($A1011,Rooke_Full_Seaosn[[Name]:[WHIP]], 18,FALSE),Rooke_Full_Seaosn[WAR],0)</f>
        <v>1344</v>
      </c>
      <c r="T1011" s="5">
        <f>_xlfn.RANK.EQ(VLOOKUP($A1011,Rooke_Full_Seaosn[[Name]:[WHIP]], 19, FALSE),Rooke_Full_Seaosn[WAR/162],0)</f>
        <v>1408</v>
      </c>
      <c r="U1011" s="5">
        <f>_xlfn.RANK.EQ(VLOOKUP($A1011,Rooke_Full_Seaosn[[Name]:[WHIP]], 20, FALSE),Rooke_Full_Seaosn[WHIP],1)</f>
        <v>1332</v>
      </c>
      <c r="V10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793.55343146658856</v>
      </c>
    </row>
    <row r="1012" spans="1:22" x14ac:dyDescent="0.45">
      <c r="A1012" s="11" t="s">
        <v>1694</v>
      </c>
      <c r="B1012" s="11">
        <v>2016</v>
      </c>
      <c r="C1012" s="11" t="str">
        <f>VLOOKUP(Table10[[#This Row],[Name]], Rooke_Full_Seaosn[[Name]:[Team]], 2, FALSE)</f>
        <v>SDP</v>
      </c>
      <c r="D1012" s="11">
        <v>19</v>
      </c>
      <c r="E1012" s="11">
        <v>19</v>
      </c>
      <c r="F1012" s="12">
        <v>1</v>
      </c>
      <c r="G1012" s="5">
        <f>_xlfn.RANK.EQ(VLOOKUP($A1012,Rooke_Full_Seaosn[[Name]:[WHIP]], 6, FALSE),Rooke_Full_Seaosn[W],0)</f>
        <v>503</v>
      </c>
      <c r="H1012" s="5">
        <f>_xlfn.RANK.EQ(VLOOKUP($A1012,Rooke_Full_Seaosn[[Name]:[WHIP]], 7, FALSE),Rooke_Full_Seaosn[L],1)</f>
        <v>1209</v>
      </c>
      <c r="I1012" s="11">
        <f>_xlfn.RANK.EQ(VLOOKUP($A1012,Rooke_Full_Seaosn[[Name]:[WHIP]], 8, FALSE),Rooke_Full_Seaosn[SV],0)</f>
        <v>225</v>
      </c>
      <c r="J1012" s="11">
        <f>_xlfn.RANK.EQ(VLOOKUP($A1012,Rooke_Full_Seaosn[[Name]:[WHIP]], 9, FALSE),Rooke_Full_Seaosn[IP],0)</f>
        <v>709</v>
      </c>
      <c r="K1012" s="5">
        <f>_xlfn.RANK.EQ(VLOOKUP($A1012,Rooke_Full_Seaosn[[Name]:[WHIP]], 10, FALSE),Rooke_Full_Seaosn[SO],0)</f>
        <v>505</v>
      </c>
      <c r="L1012" s="5">
        <f>_xlfn.RANK.EQ(VLOOKUP($A1012,Rooke_Full_Seaosn[[Name]:[WHIP]], 11, FALSE),Rooke_Full_Seaosn[K/9],0)</f>
        <v>583</v>
      </c>
      <c r="M1012" s="5">
        <f>_xlfn.RANK.EQ(VLOOKUP($A1012,Rooke_Full_Seaosn[[Name]:[WHIP]], 12, FALSE),Rooke_Full_Seaosn[BB/9],1)</f>
        <v>214</v>
      </c>
      <c r="N1012" s="11">
        <f>_xlfn.RANK.EQ(VLOOKUP($A1012,Rooke_Full_Seaosn[[Name]:[WHIP]], 13, FALSE),Rooke_Full_Seaosn[HR/9],1)</f>
        <v>1414</v>
      </c>
      <c r="O1012" s="5">
        <f>_xlfn.RANK.EQ(VLOOKUP($A1012,Rooke_Full_Seaosn[[Name]:[WHIP]], 14, FALSE),Rooke_Full_Seaosn[AVG],1)</f>
        <v>1439</v>
      </c>
      <c r="P1012" s="11">
        <f>_xlfn.RANK.EQ(VLOOKUP($A1012,Rooke_Full_Seaosn[[Name]:[WHIP]], 15, FALSE),Rooke_Full_Seaosn[BABIP],1)</f>
        <v>1434</v>
      </c>
      <c r="Q1012" s="5">
        <f>_xlfn.RANK.EQ(VLOOKUP($A1012,Rooke_Full_Seaosn[[Name]:[WHIP]], 16, FALSE),Rooke_Full_Seaosn[ERA],1)</f>
        <v>1205</v>
      </c>
      <c r="R1012" s="11">
        <f>_xlfn.RANK.EQ(VLOOKUP($A1012,Rooke_Full_Seaosn[[Name]:[WHIP]], 17, FALSE),Rooke_Full_Seaosn[FIP],1)</f>
        <v>1174</v>
      </c>
      <c r="S1012" s="5">
        <f>_xlfn.RANK.EQ(VLOOKUP($A1012,Rooke_Full_Seaosn[[Name]:[WHIP]], 18,FALSE),Rooke_Full_Seaosn[WAR],0)</f>
        <v>1227</v>
      </c>
      <c r="T1012" s="5">
        <f>_xlfn.RANK.EQ(VLOOKUP($A1012,Rooke_Full_Seaosn[[Name]:[WHIP]], 19, FALSE),Rooke_Full_Seaosn[WAR/162],0)</f>
        <v>1309</v>
      </c>
      <c r="U1012" s="5">
        <f>_xlfn.RANK.EQ(VLOOKUP($A1012,Rooke_Full_Seaosn[[Name]:[WHIP]], 20, FALSE),Rooke_Full_Seaosn[WHIP],1)</f>
        <v>941</v>
      </c>
      <c r="V10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794.65563352842048</v>
      </c>
    </row>
    <row r="1013" spans="1:22" x14ac:dyDescent="0.45">
      <c r="A1013" s="11" t="s">
        <v>504</v>
      </c>
      <c r="B1013" s="11">
        <v>2000</v>
      </c>
      <c r="C1013" s="11" t="str">
        <f>VLOOKUP(Table10[[#This Row],[Name]], Rooke_Full_Seaosn[[Name]:[Team]], 2, FALSE)</f>
        <v>CIN</v>
      </c>
      <c r="D1013" s="11">
        <v>32</v>
      </c>
      <c r="E1013" s="11">
        <v>32</v>
      </c>
      <c r="F1013" s="12">
        <v>1</v>
      </c>
      <c r="G1013" s="5">
        <f>_xlfn.RANK.EQ(VLOOKUP($A1013,Rooke_Full_Seaosn[[Name]:[WHIP]], 6, FALSE),Rooke_Full_Seaosn[W],0)</f>
        <v>610</v>
      </c>
      <c r="H1013" s="5">
        <f>_xlfn.RANK.EQ(VLOOKUP($A1013,Rooke_Full_Seaosn[[Name]:[WHIP]], 7, FALSE),Rooke_Full_Seaosn[L],1)</f>
        <v>1060</v>
      </c>
      <c r="I1013" s="11">
        <f>_xlfn.RANK.EQ(VLOOKUP($A1013,Rooke_Full_Seaosn[[Name]:[WHIP]], 8, FALSE),Rooke_Full_Seaosn[SV],0)</f>
        <v>225</v>
      </c>
      <c r="J1013" s="11">
        <f>_xlfn.RANK.EQ(VLOOKUP($A1013,Rooke_Full_Seaosn[[Name]:[WHIP]], 9, FALSE),Rooke_Full_Seaosn[IP],0)</f>
        <v>516</v>
      </c>
      <c r="K1013" s="5">
        <f>_xlfn.RANK.EQ(VLOOKUP($A1013,Rooke_Full_Seaosn[[Name]:[WHIP]], 10, FALSE),Rooke_Full_Seaosn[SO],0)</f>
        <v>237</v>
      </c>
      <c r="L1013" s="5">
        <f>_xlfn.RANK.EQ(VLOOKUP($A1013,Rooke_Full_Seaosn[[Name]:[WHIP]], 11, FALSE),Rooke_Full_Seaosn[K/9],0)</f>
        <v>353</v>
      </c>
      <c r="M1013" s="5">
        <f>_xlfn.RANK.EQ(VLOOKUP($A1013,Rooke_Full_Seaosn[[Name]:[WHIP]], 12, FALSE),Rooke_Full_Seaosn[BB/9],1)</f>
        <v>1443</v>
      </c>
      <c r="N1013" s="11">
        <f>_xlfn.RANK.EQ(VLOOKUP($A1013,Rooke_Full_Seaosn[[Name]:[WHIP]], 13, FALSE),Rooke_Full_Seaosn[HR/9],1)</f>
        <v>1648</v>
      </c>
      <c r="O1013" s="5">
        <f>_xlfn.RANK.EQ(VLOOKUP($A1013,Rooke_Full_Seaosn[[Name]:[WHIP]], 14, FALSE),Rooke_Full_Seaosn[AVG],1)</f>
        <v>439</v>
      </c>
      <c r="P1013" s="11">
        <f>_xlfn.RANK.EQ(VLOOKUP($A1013,Rooke_Full_Seaosn[[Name]:[WHIP]], 15, FALSE),Rooke_Full_Seaosn[BABIP],1)</f>
        <v>142</v>
      </c>
      <c r="Q1013" s="5">
        <f>_xlfn.RANK.EQ(VLOOKUP($A1013,Rooke_Full_Seaosn[[Name]:[WHIP]], 16, FALSE),Rooke_Full_Seaosn[ERA],1)</f>
        <v>1266</v>
      </c>
      <c r="R1013" s="11">
        <f>_xlfn.RANK.EQ(VLOOKUP($A1013,Rooke_Full_Seaosn[[Name]:[WHIP]], 17, FALSE),Rooke_Full_Seaosn[FIP],1)</f>
        <v>1635</v>
      </c>
      <c r="S1013" s="5">
        <f>_xlfn.RANK.EQ(VLOOKUP($A1013,Rooke_Full_Seaosn[[Name]:[WHIP]], 18,FALSE),Rooke_Full_Seaosn[WAR],0)</f>
        <v>1498</v>
      </c>
      <c r="T1013" s="5">
        <f>_xlfn.RANK.EQ(VLOOKUP($A1013,Rooke_Full_Seaosn[[Name]:[WHIP]], 19, FALSE),Rooke_Full_Seaosn[WAR/162],0)</f>
        <v>1507</v>
      </c>
      <c r="U1013" s="5">
        <f>_xlfn.RANK.EQ(VLOOKUP($A1013,Rooke_Full_Seaosn[[Name]:[WHIP]], 20, FALSE),Rooke_Full_Seaosn[WHIP],1)</f>
        <v>1029</v>
      </c>
      <c r="V10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794.94370556992681</v>
      </c>
    </row>
    <row r="1014" spans="1:22" x14ac:dyDescent="0.45">
      <c r="A1014" s="11" t="s">
        <v>1805</v>
      </c>
      <c r="B1014" s="11">
        <v>2012</v>
      </c>
      <c r="C1014" s="11" t="str">
        <f>VLOOKUP(Table10[[#This Row],[Name]], Rooke_Full_Seaosn[[Name]:[Team]], 2, FALSE)</f>
        <v>CLE</v>
      </c>
      <c r="D1014" s="11">
        <v>17</v>
      </c>
      <c r="E1014" s="11">
        <v>9</v>
      </c>
      <c r="F1014" s="12">
        <v>0.52941176470588236</v>
      </c>
      <c r="G1014" s="5">
        <f>_xlfn.RANK.EQ(VLOOKUP($A1014,Rooke_Full_Seaosn[[Name]:[WHIP]], 6, FALSE),Rooke_Full_Seaosn[W],0)</f>
        <v>1465</v>
      </c>
      <c r="H1014" s="5">
        <f>_xlfn.RANK.EQ(VLOOKUP($A1014,Rooke_Full_Seaosn[[Name]:[WHIP]], 7, FALSE),Rooke_Full_Seaosn[L],1)</f>
        <v>492</v>
      </c>
      <c r="I1014" s="11">
        <f>_xlfn.RANK.EQ(VLOOKUP($A1014,Rooke_Full_Seaosn[[Name]:[WHIP]], 8, FALSE),Rooke_Full_Seaosn[SV],0)</f>
        <v>225</v>
      </c>
      <c r="J1014" s="11">
        <f>_xlfn.RANK.EQ(VLOOKUP($A1014,Rooke_Full_Seaosn[[Name]:[WHIP]], 9, FALSE),Rooke_Full_Seaosn[IP],0)</f>
        <v>1369</v>
      </c>
      <c r="K1014" s="5">
        <f>_xlfn.RANK.EQ(VLOOKUP($A1014,Rooke_Full_Seaosn[[Name]:[WHIP]], 10, FALSE),Rooke_Full_Seaosn[SO],0)</f>
        <v>941</v>
      </c>
      <c r="L1014" s="5">
        <f>_xlfn.RANK.EQ(VLOOKUP($A1014,Rooke_Full_Seaosn[[Name]:[WHIP]], 11, FALSE),Rooke_Full_Seaosn[K/9],0)</f>
        <v>256</v>
      </c>
      <c r="M1014" s="5">
        <f>_xlfn.RANK.EQ(VLOOKUP($A1014,Rooke_Full_Seaosn[[Name]:[WHIP]], 12, FALSE),Rooke_Full_Seaosn[BB/9],1)</f>
        <v>344</v>
      </c>
      <c r="N1014" s="11">
        <f>_xlfn.RANK.EQ(VLOOKUP($A1014,Rooke_Full_Seaosn[[Name]:[WHIP]], 13, FALSE),Rooke_Full_Seaosn[HR/9],1)</f>
        <v>1325</v>
      </c>
      <c r="O1014" s="5">
        <f>_xlfn.RANK.EQ(VLOOKUP($A1014,Rooke_Full_Seaosn[[Name]:[WHIP]], 14, FALSE),Rooke_Full_Seaosn[AVG],1)</f>
        <v>1505</v>
      </c>
      <c r="P1014" s="11">
        <f>_xlfn.RANK.EQ(VLOOKUP($A1014,Rooke_Full_Seaosn[[Name]:[WHIP]], 15, FALSE),Rooke_Full_Seaosn[BABIP],1)</f>
        <v>1631</v>
      </c>
      <c r="Q1014" s="5">
        <f>_xlfn.RANK.EQ(VLOOKUP($A1014,Rooke_Full_Seaosn[[Name]:[WHIP]], 16, FALSE),Rooke_Full_Seaosn[ERA],1)</f>
        <v>1330</v>
      </c>
      <c r="R1014" s="11">
        <f>_xlfn.RANK.EQ(VLOOKUP($A1014,Rooke_Full_Seaosn[[Name]:[WHIP]], 17, FALSE),Rooke_Full_Seaosn[FIP],1)</f>
        <v>876</v>
      </c>
      <c r="S1014" s="5">
        <f>_xlfn.RANK.EQ(VLOOKUP($A1014,Rooke_Full_Seaosn[[Name]:[WHIP]], 18,FALSE),Rooke_Full_Seaosn[WAR],0)</f>
        <v>1027</v>
      </c>
      <c r="T1014" s="5">
        <f>_xlfn.RANK.EQ(VLOOKUP($A1014,Rooke_Full_Seaosn[[Name]:[WHIP]], 19, FALSE),Rooke_Full_Seaosn[WAR/162],0)</f>
        <v>706</v>
      </c>
      <c r="U1014" s="5">
        <f>_xlfn.RANK.EQ(VLOOKUP($A1014,Rooke_Full_Seaosn[[Name]:[WHIP]], 20, FALSE),Rooke_Full_Seaosn[WHIP],1)</f>
        <v>1164</v>
      </c>
      <c r="V10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795.04315432377405</v>
      </c>
    </row>
    <row r="1015" spans="1:22" x14ac:dyDescent="0.45">
      <c r="A1015" s="11" t="s">
        <v>1440</v>
      </c>
      <c r="B1015" s="11">
        <v>1973</v>
      </c>
      <c r="C1015" s="11" t="str">
        <f>VLOOKUP(Table10[[#This Row],[Name]], Rooke_Full_Seaosn[[Name]:[Team]], 2, FALSE)</f>
        <v>PHI</v>
      </c>
      <c r="D1015" s="11">
        <v>51</v>
      </c>
      <c r="E1015" s="11">
        <v>31</v>
      </c>
      <c r="F1015" s="12">
        <v>0.60784313725490191</v>
      </c>
      <c r="G1015" s="5">
        <f>_xlfn.RANK.EQ(VLOOKUP($A1015,Rooke_Full_Seaosn[[Name]:[WHIP]], 6, FALSE),Rooke_Full_Seaosn[W],0)</f>
        <v>735</v>
      </c>
      <c r="H1015" s="5">
        <f>_xlfn.RANK.EQ(VLOOKUP($A1015,Rooke_Full_Seaosn[[Name]:[WHIP]], 7, FALSE),Rooke_Full_Seaosn[L],1)</f>
        <v>1209</v>
      </c>
      <c r="I1015" s="11">
        <f>_xlfn.RANK.EQ(VLOOKUP($A1015,Rooke_Full_Seaosn[[Name]:[WHIP]], 8, FALSE),Rooke_Full_Seaosn[SV],0)</f>
        <v>94</v>
      </c>
      <c r="J1015" s="11">
        <f>_xlfn.RANK.EQ(VLOOKUP($A1015,Rooke_Full_Seaosn[[Name]:[WHIP]], 9, FALSE),Rooke_Full_Seaosn[IP],0)</f>
        <v>606</v>
      </c>
      <c r="K1015" s="5">
        <f>_xlfn.RANK.EQ(VLOOKUP($A1015,Rooke_Full_Seaosn[[Name]:[WHIP]], 10, FALSE),Rooke_Full_Seaosn[SO],0)</f>
        <v>345</v>
      </c>
      <c r="L1015" s="5">
        <f>_xlfn.RANK.EQ(VLOOKUP($A1015,Rooke_Full_Seaosn[[Name]:[WHIP]], 11, FALSE),Rooke_Full_Seaosn[K/9],0)</f>
        <v>426</v>
      </c>
      <c r="M1015" s="5">
        <f>_xlfn.RANK.EQ(VLOOKUP($A1015,Rooke_Full_Seaosn[[Name]:[WHIP]], 12, FALSE),Rooke_Full_Seaosn[BB/9],1)</f>
        <v>1583</v>
      </c>
      <c r="N1015" s="11">
        <f>_xlfn.RANK.EQ(VLOOKUP($A1015,Rooke_Full_Seaosn[[Name]:[WHIP]], 13, FALSE),Rooke_Full_Seaosn[HR/9],1)</f>
        <v>607</v>
      </c>
      <c r="O1015" s="5">
        <f>_xlfn.RANK.EQ(VLOOKUP($A1015,Rooke_Full_Seaosn[[Name]:[WHIP]], 14, FALSE),Rooke_Full_Seaosn[AVG],1)</f>
        <v>773</v>
      </c>
      <c r="P1015" s="11">
        <f>_xlfn.RANK.EQ(VLOOKUP($A1015,Rooke_Full_Seaosn[[Name]:[WHIP]], 15, FALSE),Rooke_Full_Seaosn[BABIP],1)</f>
        <v>1202</v>
      </c>
      <c r="Q1015" s="5">
        <f>_xlfn.RANK.EQ(VLOOKUP($A1015,Rooke_Full_Seaosn[[Name]:[WHIP]], 16, FALSE),Rooke_Full_Seaosn[ERA],1)</f>
        <v>880</v>
      </c>
      <c r="R1015" s="11">
        <f>_xlfn.RANK.EQ(VLOOKUP($A1015,Rooke_Full_Seaosn[[Name]:[WHIP]], 17, FALSE),Rooke_Full_Seaosn[FIP],1)</f>
        <v>532</v>
      </c>
      <c r="S1015" s="5">
        <f>_xlfn.RANK.EQ(VLOOKUP($A1015,Rooke_Full_Seaosn[[Name]:[WHIP]], 18,FALSE),Rooke_Full_Seaosn[WAR],0)</f>
        <v>635</v>
      </c>
      <c r="T1015" s="5">
        <f>_xlfn.RANK.EQ(VLOOKUP($A1015,Rooke_Full_Seaosn[[Name]:[WHIP]], 19, FALSE),Rooke_Full_Seaosn[WAR/162],0)</f>
        <v>834</v>
      </c>
      <c r="U1015" s="5">
        <f>_xlfn.RANK.EQ(VLOOKUP($A1015,Rooke_Full_Seaosn[[Name]:[WHIP]], 20, FALSE),Rooke_Full_Seaosn[WHIP],1)</f>
        <v>1361</v>
      </c>
      <c r="V10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795.40502736036308</v>
      </c>
    </row>
    <row r="1016" spans="1:22" x14ac:dyDescent="0.45">
      <c r="A1016" s="11" t="s">
        <v>1603</v>
      </c>
      <c r="B1016" s="11">
        <v>1952</v>
      </c>
      <c r="C1016" s="11" t="str">
        <f>VLOOKUP(Table10[[#This Row],[Name]], Rooke_Full_Seaosn[[Name]:[Team]], 2, FALSE)</f>
        <v>NYY</v>
      </c>
      <c r="D1016" s="11">
        <v>10</v>
      </c>
      <c r="E1016" s="11">
        <v>9</v>
      </c>
      <c r="F1016" s="12">
        <v>0.9</v>
      </c>
      <c r="G1016" s="5">
        <f>_xlfn.RANK.EQ(VLOOKUP($A1016,Rooke_Full_Seaosn[[Name]:[WHIP]], 6, FALSE),Rooke_Full_Seaosn[W],0)</f>
        <v>735</v>
      </c>
      <c r="H1016" s="5">
        <f>_xlfn.RANK.EQ(VLOOKUP($A1016,Rooke_Full_Seaosn[[Name]:[WHIP]], 7, FALSE),Rooke_Full_Seaosn[L],1)</f>
        <v>45</v>
      </c>
      <c r="I1016" s="11">
        <f>_xlfn.RANK.EQ(VLOOKUP($A1016,Rooke_Full_Seaosn[[Name]:[WHIP]], 8, FALSE),Rooke_Full_Seaosn[SV],0)</f>
        <v>94</v>
      </c>
      <c r="J1016" s="11">
        <f>_xlfn.RANK.EQ(VLOOKUP($A1016,Rooke_Full_Seaosn[[Name]:[WHIP]], 9, FALSE),Rooke_Full_Seaosn[IP],0)</f>
        <v>1402</v>
      </c>
      <c r="K1016" s="5">
        <f>_xlfn.RANK.EQ(VLOOKUP($A1016,Rooke_Full_Seaosn[[Name]:[WHIP]], 10, FALSE),Rooke_Full_Seaosn[SO],0)</f>
        <v>1464</v>
      </c>
      <c r="L1016" s="5">
        <f>_xlfn.RANK.EQ(VLOOKUP($A1016,Rooke_Full_Seaosn[[Name]:[WHIP]], 11, FALSE),Rooke_Full_Seaosn[K/9],0)</f>
        <v>1106</v>
      </c>
      <c r="M1016" s="5">
        <f>_xlfn.RANK.EQ(VLOOKUP($A1016,Rooke_Full_Seaosn[[Name]:[WHIP]], 12, FALSE),Rooke_Full_Seaosn[BB/9],1)</f>
        <v>784</v>
      </c>
      <c r="N1016" s="11">
        <f>_xlfn.RANK.EQ(VLOOKUP($A1016,Rooke_Full_Seaosn[[Name]:[WHIP]], 13, FALSE),Rooke_Full_Seaosn[HR/9],1)</f>
        <v>1237</v>
      </c>
      <c r="O1016" s="5">
        <f>_xlfn.RANK.EQ(VLOOKUP($A1016,Rooke_Full_Seaosn[[Name]:[WHIP]], 14, FALSE),Rooke_Full_Seaosn[AVG],1)</f>
        <v>1089</v>
      </c>
      <c r="P1016" s="11">
        <f>_xlfn.RANK.EQ(VLOOKUP($A1016,Rooke_Full_Seaosn[[Name]:[WHIP]], 15, FALSE),Rooke_Full_Seaosn[BABIP],1)</f>
        <v>776</v>
      </c>
      <c r="Q1016" s="5">
        <f>_xlfn.RANK.EQ(VLOOKUP($A1016,Rooke_Full_Seaosn[[Name]:[WHIP]], 16, FALSE),Rooke_Full_Seaosn[ERA],1)</f>
        <v>1087</v>
      </c>
      <c r="R1016" s="11">
        <f>_xlfn.RANK.EQ(VLOOKUP($A1016,Rooke_Full_Seaosn[[Name]:[WHIP]], 17, FALSE),Rooke_Full_Seaosn[FIP],1)</f>
        <v>865</v>
      </c>
      <c r="S1016" s="5">
        <f>_xlfn.RANK.EQ(VLOOKUP($A1016,Rooke_Full_Seaosn[[Name]:[WHIP]], 18,FALSE),Rooke_Full_Seaosn[WAR],0)</f>
        <v>1529</v>
      </c>
      <c r="T1016" s="5">
        <f>_xlfn.RANK.EQ(VLOOKUP($A1016,Rooke_Full_Seaosn[[Name]:[WHIP]], 19, FALSE),Rooke_Full_Seaosn[WAR/162],0)</f>
        <v>1529</v>
      </c>
      <c r="U1016" s="5">
        <f>_xlfn.RANK.EQ(VLOOKUP($A1016,Rooke_Full_Seaosn[[Name]:[WHIP]], 20, FALSE),Rooke_Full_Seaosn[WHIP],1)</f>
        <v>878</v>
      </c>
      <c r="V10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795.91722373030086</v>
      </c>
    </row>
    <row r="1017" spans="1:22" x14ac:dyDescent="0.45">
      <c r="A1017" s="11" t="s">
        <v>1033</v>
      </c>
      <c r="B1017" s="11">
        <v>2006</v>
      </c>
      <c r="C1017" s="11" t="str">
        <f>VLOOKUP(Table10[[#This Row],[Name]], Rooke_Full_Seaosn[[Name]:[Team]], 2, FALSE)</f>
        <v>LAD</v>
      </c>
      <c r="D1017" s="11">
        <v>8</v>
      </c>
      <c r="E1017" s="11">
        <v>8</v>
      </c>
      <c r="F1017" s="12">
        <v>1</v>
      </c>
      <c r="G1017" s="5">
        <f>_xlfn.RANK.EQ(VLOOKUP($A1017,Rooke_Full_Seaosn[[Name]:[WHIP]], 6, FALSE),Rooke_Full_Seaosn[W],0)</f>
        <v>735</v>
      </c>
      <c r="H1017" s="5">
        <f>_xlfn.RANK.EQ(VLOOKUP($A1017,Rooke_Full_Seaosn[[Name]:[WHIP]], 7, FALSE),Rooke_Full_Seaosn[L],1)</f>
        <v>298</v>
      </c>
      <c r="I1017" s="11">
        <f>_xlfn.RANK.EQ(VLOOKUP($A1017,Rooke_Full_Seaosn[[Name]:[WHIP]], 8, FALSE),Rooke_Full_Seaosn[SV],0)</f>
        <v>225</v>
      </c>
      <c r="J1017" s="11">
        <f>_xlfn.RANK.EQ(VLOOKUP($A1017,Rooke_Full_Seaosn[[Name]:[WHIP]], 9, FALSE),Rooke_Full_Seaosn[IP],0)</f>
        <v>1026</v>
      </c>
      <c r="K1017" s="5">
        <f>_xlfn.RANK.EQ(VLOOKUP($A1017,Rooke_Full_Seaosn[[Name]:[WHIP]], 10, FALSE),Rooke_Full_Seaosn[SO],0)</f>
        <v>855</v>
      </c>
      <c r="L1017" s="5">
        <f>_xlfn.RANK.EQ(VLOOKUP($A1017,Rooke_Full_Seaosn[[Name]:[WHIP]], 11, FALSE),Rooke_Full_Seaosn[K/9],0)</f>
        <v>633</v>
      </c>
      <c r="M1017" s="5">
        <f>_xlfn.RANK.EQ(VLOOKUP($A1017,Rooke_Full_Seaosn[[Name]:[WHIP]], 12, FALSE),Rooke_Full_Seaosn[BB/9],1)</f>
        <v>1649</v>
      </c>
      <c r="N1017" s="11">
        <f>_xlfn.RANK.EQ(VLOOKUP($A1017,Rooke_Full_Seaosn[[Name]:[WHIP]], 13, FALSE),Rooke_Full_Seaosn[HR/9],1)</f>
        <v>653</v>
      </c>
      <c r="O1017" s="5">
        <f>_xlfn.RANK.EQ(VLOOKUP($A1017,Rooke_Full_Seaosn[[Name]:[WHIP]], 14, FALSE),Rooke_Full_Seaosn[AVG],1)</f>
        <v>820</v>
      </c>
      <c r="P1017" s="11">
        <f>_xlfn.RANK.EQ(VLOOKUP($A1017,Rooke_Full_Seaosn[[Name]:[WHIP]], 15, FALSE),Rooke_Full_Seaosn[BABIP],1)</f>
        <v>1072</v>
      </c>
      <c r="Q1017" s="5">
        <f>_xlfn.RANK.EQ(VLOOKUP($A1017,Rooke_Full_Seaosn[[Name]:[WHIP]], 16, FALSE),Rooke_Full_Seaosn[ERA],1)</f>
        <v>369</v>
      </c>
      <c r="R1017" s="11">
        <f>_xlfn.RANK.EQ(VLOOKUP($A1017,Rooke_Full_Seaosn[[Name]:[WHIP]], 17, FALSE),Rooke_Full_Seaosn[FIP],1)</f>
        <v>1297</v>
      </c>
      <c r="S1017" s="5">
        <f>_xlfn.RANK.EQ(VLOOKUP($A1017,Rooke_Full_Seaosn[[Name]:[WHIP]], 18,FALSE),Rooke_Full_Seaosn[WAR],0)</f>
        <v>1124</v>
      </c>
      <c r="T1017" s="5">
        <f>_xlfn.RANK.EQ(VLOOKUP($A1017,Rooke_Full_Seaosn[[Name]:[WHIP]], 19, FALSE),Rooke_Full_Seaosn[WAR/162],0)</f>
        <v>1074</v>
      </c>
      <c r="U1017" s="5">
        <f>_xlfn.RANK.EQ(VLOOKUP($A1017,Rooke_Full_Seaosn[[Name]:[WHIP]], 20, FALSE),Rooke_Full_Seaosn[WHIP],1)</f>
        <v>1440</v>
      </c>
      <c r="V10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796.53843908154283</v>
      </c>
    </row>
    <row r="1018" spans="1:22" x14ac:dyDescent="0.45">
      <c r="A1018" s="11" t="s">
        <v>1651</v>
      </c>
      <c r="B1018" s="11">
        <v>2018</v>
      </c>
      <c r="C1018" s="11" t="str">
        <f>VLOOKUP(Table10[[#This Row],[Name]], Rooke_Full_Seaosn[[Name]:[Team]], 2, FALSE)</f>
        <v>NYM</v>
      </c>
      <c r="D1018" s="11">
        <v>12</v>
      </c>
      <c r="E1018" s="11">
        <v>12</v>
      </c>
      <c r="F1018" s="12">
        <v>1</v>
      </c>
      <c r="G1018" s="5">
        <f>_xlfn.RANK.EQ(VLOOKUP($A1018,Rooke_Full_Seaosn[[Name]:[WHIP]], 6, FALSE),Rooke_Full_Seaosn[W],0)</f>
        <v>1465</v>
      </c>
      <c r="H1018" s="5">
        <f>_xlfn.RANK.EQ(VLOOKUP($A1018,Rooke_Full_Seaosn[[Name]:[WHIP]], 7, FALSE),Rooke_Full_Seaosn[L],1)</f>
        <v>147</v>
      </c>
      <c r="I1018" s="11">
        <f>_xlfn.RANK.EQ(VLOOKUP($A1018,Rooke_Full_Seaosn[[Name]:[WHIP]], 8, FALSE),Rooke_Full_Seaosn[SV],0)</f>
        <v>225</v>
      </c>
      <c r="J1018" s="11">
        <f>_xlfn.RANK.EQ(VLOOKUP($A1018,Rooke_Full_Seaosn[[Name]:[WHIP]], 9, FALSE),Rooke_Full_Seaosn[IP],0)</f>
        <v>1494</v>
      </c>
      <c r="K1018" s="5">
        <f>_xlfn.RANK.EQ(VLOOKUP($A1018,Rooke_Full_Seaosn[[Name]:[WHIP]], 10, FALSE),Rooke_Full_Seaosn[SO],0)</f>
        <v>1278</v>
      </c>
      <c r="L1018" s="5">
        <f>_xlfn.RANK.EQ(VLOOKUP($A1018,Rooke_Full_Seaosn[[Name]:[WHIP]], 11, FALSE),Rooke_Full_Seaosn[K/9],0)</f>
        <v>553</v>
      </c>
      <c r="M1018" s="5">
        <f>_xlfn.RANK.EQ(VLOOKUP($A1018,Rooke_Full_Seaosn[[Name]:[WHIP]], 12, FALSE),Rooke_Full_Seaosn[BB/9],1)</f>
        <v>461</v>
      </c>
      <c r="N1018" s="11">
        <f>_xlfn.RANK.EQ(VLOOKUP($A1018,Rooke_Full_Seaosn[[Name]:[WHIP]], 13, FALSE),Rooke_Full_Seaosn[HR/9],1)</f>
        <v>1633</v>
      </c>
      <c r="O1018" s="5">
        <f>_xlfn.RANK.EQ(VLOOKUP($A1018,Rooke_Full_Seaosn[[Name]:[WHIP]], 14, FALSE),Rooke_Full_Seaosn[AVG],1)</f>
        <v>839</v>
      </c>
      <c r="P1018" s="11">
        <f>_xlfn.RANK.EQ(VLOOKUP($A1018,Rooke_Full_Seaosn[[Name]:[WHIP]], 15, FALSE),Rooke_Full_Seaosn[BABIP],1)</f>
        <v>450</v>
      </c>
      <c r="Q1018" s="5">
        <f>_xlfn.RANK.EQ(VLOOKUP($A1018,Rooke_Full_Seaosn[[Name]:[WHIP]], 16, FALSE),Rooke_Full_Seaosn[ERA],1)</f>
        <v>1151</v>
      </c>
      <c r="R1018" s="11">
        <f>_xlfn.RANK.EQ(VLOOKUP($A1018,Rooke_Full_Seaosn[[Name]:[WHIP]], 17, FALSE),Rooke_Full_Seaosn[FIP],1)</f>
        <v>1579</v>
      </c>
      <c r="S1018" s="5">
        <f>_xlfn.RANK.EQ(VLOOKUP($A1018,Rooke_Full_Seaosn[[Name]:[WHIP]], 18,FALSE),Rooke_Full_Seaosn[WAR],0)</f>
        <v>1595</v>
      </c>
      <c r="T1018" s="5">
        <f>_xlfn.RANK.EQ(VLOOKUP($A1018,Rooke_Full_Seaosn[[Name]:[WHIP]], 19, FALSE),Rooke_Full_Seaosn[WAR/162],0)</f>
        <v>1602</v>
      </c>
      <c r="U1018" s="5">
        <f>_xlfn.RANK.EQ(VLOOKUP($A1018,Rooke_Full_Seaosn[[Name]:[WHIP]], 20, FALSE),Rooke_Full_Seaosn[WHIP],1)</f>
        <v>596</v>
      </c>
      <c r="V10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796.82299997065229</v>
      </c>
    </row>
    <row r="1019" spans="1:22" x14ac:dyDescent="0.45">
      <c r="A1019" s="11" t="s">
        <v>1361</v>
      </c>
      <c r="B1019" s="11">
        <v>2013</v>
      </c>
      <c r="C1019" s="11" t="str">
        <f>VLOOKUP(Table10[[#This Row],[Name]], Rooke_Full_Seaosn[[Name]:[Team]], 2, FALSE)</f>
        <v>PHI</v>
      </c>
      <c r="D1019" s="11">
        <v>21</v>
      </c>
      <c r="E1019" s="11">
        <v>21</v>
      </c>
      <c r="F1019" s="12">
        <v>1</v>
      </c>
      <c r="G1019" s="5">
        <f>_xlfn.RANK.EQ(VLOOKUP($A1019,Rooke_Full_Seaosn[[Name]:[WHIP]], 6, FALSE),Rooke_Full_Seaosn[W],0)</f>
        <v>889</v>
      </c>
      <c r="H1019" s="5">
        <f>_xlfn.RANK.EQ(VLOOKUP($A1019,Rooke_Full_Seaosn[[Name]:[WHIP]], 7, FALSE),Rooke_Full_Seaosn[L],1)</f>
        <v>298</v>
      </c>
      <c r="I1019" s="11">
        <f>_xlfn.RANK.EQ(VLOOKUP($A1019,Rooke_Full_Seaosn[[Name]:[WHIP]], 8, FALSE),Rooke_Full_Seaosn[SV],0)</f>
        <v>225</v>
      </c>
      <c r="J1019" s="11">
        <f>_xlfn.RANK.EQ(VLOOKUP($A1019,Rooke_Full_Seaosn[[Name]:[WHIP]], 9, FALSE),Rooke_Full_Seaosn[IP],0)</f>
        <v>862</v>
      </c>
      <c r="K1019" s="5">
        <f>_xlfn.RANK.EQ(VLOOKUP($A1019,Rooke_Full_Seaosn[[Name]:[WHIP]], 10, FALSE),Rooke_Full_Seaosn[SO],0)</f>
        <v>725</v>
      </c>
      <c r="L1019" s="5">
        <f>_xlfn.RANK.EQ(VLOOKUP($A1019,Rooke_Full_Seaosn[[Name]:[WHIP]], 11, FALSE),Rooke_Full_Seaosn[K/9],0)</f>
        <v>675</v>
      </c>
      <c r="M1019" s="5">
        <f>_xlfn.RANK.EQ(VLOOKUP($A1019,Rooke_Full_Seaosn[[Name]:[WHIP]], 12, FALSE),Rooke_Full_Seaosn[BB/9],1)</f>
        <v>880</v>
      </c>
      <c r="N1019" s="11">
        <f>_xlfn.RANK.EQ(VLOOKUP($A1019,Rooke_Full_Seaosn[[Name]:[WHIP]], 13, FALSE),Rooke_Full_Seaosn[HR/9],1)</f>
        <v>764</v>
      </c>
      <c r="O1019" s="5">
        <f>_xlfn.RANK.EQ(VLOOKUP($A1019,Rooke_Full_Seaosn[[Name]:[WHIP]], 14, FALSE),Rooke_Full_Seaosn[AVG],1)</f>
        <v>1258</v>
      </c>
      <c r="P1019" s="11">
        <f>_xlfn.RANK.EQ(VLOOKUP($A1019,Rooke_Full_Seaosn[[Name]:[WHIP]], 15, FALSE),Rooke_Full_Seaosn[BABIP],1)</f>
        <v>1397</v>
      </c>
      <c r="Q1019" s="5">
        <f>_xlfn.RANK.EQ(VLOOKUP($A1019,Rooke_Full_Seaosn[[Name]:[WHIP]], 16, FALSE),Rooke_Full_Seaosn[ERA],1)</f>
        <v>783</v>
      </c>
      <c r="R1019" s="11">
        <f>_xlfn.RANK.EQ(VLOOKUP($A1019,Rooke_Full_Seaosn[[Name]:[WHIP]], 17, FALSE),Rooke_Full_Seaosn[FIP],1)</f>
        <v>795</v>
      </c>
      <c r="S1019" s="5">
        <f>_xlfn.RANK.EQ(VLOOKUP($A1019,Rooke_Full_Seaosn[[Name]:[WHIP]], 18,FALSE),Rooke_Full_Seaosn[WAR],0)</f>
        <v>938</v>
      </c>
      <c r="T1019" s="5">
        <f>_xlfn.RANK.EQ(VLOOKUP($A1019,Rooke_Full_Seaosn[[Name]:[WHIP]], 19, FALSE),Rooke_Full_Seaosn[WAR/162],0)</f>
        <v>928</v>
      </c>
      <c r="U1019" s="5">
        <f>_xlfn.RANK.EQ(VLOOKUP($A1019,Rooke_Full_Seaosn[[Name]:[WHIP]], 20, FALSE),Rooke_Full_Seaosn[WHIP],1)</f>
        <v>1081</v>
      </c>
      <c r="V10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798.77808062844406</v>
      </c>
    </row>
    <row r="1020" spans="1:22" x14ac:dyDescent="0.45">
      <c r="A1020" s="11" t="s">
        <v>1180</v>
      </c>
      <c r="B1020" s="11">
        <v>1932</v>
      </c>
      <c r="C1020" s="11" t="str">
        <f>VLOOKUP(Table10[[#This Row],[Name]], Rooke_Full_Seaosn[[Name]:[Team]], 2, FALSE)</f>
        <v>CLE</v>
      </c>
      <c r="D1020" s="11">
        <v>13</v>
      </c>
      <c r="E1020" s="11">
        <v>8</v>
      </c>
      <c r="F1020" s="12">
        <v>0.61538461538461542</v>
      </c>
      <c r="G1020" s="5">
        <f>_xlfn.RANK.EQ(VLOOKUP($A1020,Rooke_Full_Seaosn[[Name]:[WHIP]], 6, FALSE),Rooke_Full_Seaosn[W],0)</f>
        <v>503</v>
      </c>
      <c r="H1020" s="5">
        <f>_xlfn.RANK.EQ(VLOOKUP($A1020,Rooke_Full_Seaosn[[Name]:[WHIP]], 7, FALSE),Rooke_Full_Seaosn[L],1)</f>
        <v>695</v>
      </c>
      <c r="I1020" s="11">
        <f>_xlfn.RANK.EQ(VLOOKUP($A1020,Rooke_Full_Seaosn[[Name]:[WHIP]], 8, FALSE),Rooke_Full_Seaosn[SV],0)</f>
        <v>225</v>
      </c>
      <c r="J1020" s="11">
        <f>_xlfn.RANK.EQ(VLOOKUP($A1020,Rooke_Full_Seaosn[[Name]:[WHIP]], 9, FALSE),Rooke_Full_Seaosn[IP],0)</f>
        <v>594</v>
      </c>
      <c r="K1020" s="5">
        <f>_xlfn.RANK.EQ(VLOOKUP($A1020,Rooke_Full_Seaosn[[Name]:[WHIP]], 10, FALSE),Rooke_Full_Seaosn[SO],0)</f>
        <v>1045</v>
      </c>
      <c r="L1020" s="5">
        <f>_xlfn.RANK.EQ(VLOOKUP($A1020,Rooke_Full_Seaosn[[Name]:[WHIP]], 11, FALSE),Rooke_Full_Seaosn[K/9],0)</f>
        <v>1438</v>
      </c>
      <c r="M1020" s="5">
        <f>_xlfn.RANK.EQ(VLOOKUP($A1020,Rooke_Full_Seaosn[[Name]:[WHIP]], 12, FALSE),Rooke_Full_Seaosn[BB/9],1)</f>
        <v>1333</v>
      </c>
      <c r="N1020" s="11">
        <f>_xlfn.RANK.EQ(VLOOKUP($A1020,Rooke_Full_Seaosn[[Name]:[WHIP]], 13, FALSE),Rooke_Full_Seaosn[HR/9],1)</f>
        <v>340</v>
      </c>
      <c r="O1020" s="5">
        <f>_xlfn.RANK.EQ(VLOOKUP($A1020,Rooke_Full_Seaosn[[Name]:[WHIP]], 14, FALSE),Rooke_Full_Seaosn[AVG],1)</f>
        <v>546</v>
      </c>
      <c r="P1020" s="11">
        <f>_xlfn.RANK.EQ(VLOOKUP($A1020,Rooke_Full_Seaosn[[Name]:[WHIP]], 15, FALSE),Rooke_Full_Seaosn[BABIP],1)</f>
        <v>359</v>
      </c>
      <c r="Q1020" s="5">
        <f>_xlfn.RANK.EQ(VLOOKUP($A1020,Rooke_Full_Seaosn[[Name]:[WHIP]], 16, FALSE),Rooke_Full_Seaosn[ERA],1)</f>
        <v>559</v>
      </c>
      <c r="R1020" s="11">
        <f>_xlfn.RANK.EQ(VLOOKUP($A1020,Rooke_Full_Seaosn[[Name]:[WHIP]], 17, FALSE),Rooke_Full_Seaosn[FIP],1)</f>
        <v>963</v>
      </c>
      <c r="S1020" s="5">
        <f>_xlfn.RANK.EQ(VLOOKUP($A1020,Rooke_Full_Seaosn[[Name]:[WHIP]], 18,FALSE),Rooke_Full_Seaosn[WAR],0)</f>
        <v>583</v>
      </c>
      <c r="T1020" s="5">
        <f>_xlfn.RANK.EQ(VLOOKUP($A1020,Rooke_Full_Seaosn[[Name]:[WHIP]], 19, FALSE),Rooke_Full_Seaosn[WAR/162],0)</f>
        <v>850</v>
      </c>
      <c r="U1020" s="5">
        <f>_xlfn.RANK.EQ(VLOOKUP($A1020,Rooke_Full_Seaosn[[Name]:[WHIP]], 20, FALSE),Rooke_Full_Seaosn[WHIP],1)</f>
        <v>999</v>
      </c>
      <c r="V10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798.82482601059496</v>
      </c>
    </row>
    <row r="1021" spans="1:22" x14ac:dyDescent="0.45">
      <c r="A1021" s="11" t="s">
        <v>692</v>
      </c>
      <c r="B1021" s="11">
        <v>2016</v>
      </c>
      <c r="C1021" s="11" t="str">
        <f>VLOOKUP(Table10[[#This Row],[Name]], Rooke_Full_Seaosn[[Name]:[Team]], 2, FALSE)</f>
        <v>- - -</v>
      </c>
      <c r="D1021" s="11">
        <v>14</v>
      </c>
      <c r="E1021" s="11">
        <v>11</v>
      </c>
      <c r="F1021" s="12">
        <v>0.7857142857142857</v>
      </c>
      <c r="G1021" s="5">
        <f>_xlfn.RANK.EQ(VLOOKUP($A1021,Rooke_Full_Seaosn[[Name]:[WHIP]], 6, FALSE),Rooke_Full_Seaosn[W],0)</f>
        <v>889</v>
      </c>
      <c r="H1021" s="5">
        <f>_xlfn.RANK.EQ(VLOOKUP($A1021,Rooke_Full_Seaosn[[Name]:[WHIP]], 7, FALSE),Rooke_Full_Seaosn[L],1)</f>
        <v>492</v>
      </c>
      <c r="I1021" s="11">
        <f>_xlfn.RANK.EQ(VLOOKUP($A1021,Rooke_Full_Seaosn[[Name]:[WHIP]], 8, FALSE),Rooke_Full_Seaosn[SV],0)</f>
        <v>225</v>
      </c>
      <c r="J1021" s="11">
        <f>_xlfn.RANK.EQ(VLOOKUP($A1021,Rooke_Full_Seaosn[[Name]:[WHIP]], 9, FALSE),Rooke_Full_Seaosn[IP],0)</f>
        <v>849</v>
      </c>
      <c r="K1021" s="5">
        <f>_xlfn.RANK.EQ(VLOOKUP($A1021,Rooke_Full_Seaosn[[Name]:[WHIP]], 10, FALSE),Rooke_Full_Seaosn[SO],0)</f>
        <v>516</v>
      </c>
      <c r="L1021" s="5">
        <f>_xlfn.RANK.EQ(VLOOKUP($A1021,Rooke_Full_Seaosn[[Name]:[WHIP]], 11, FALSE),Rooke_Full_Seaosn[K/9],0)</f>
        <v>379</v>
      </c>
      <c r="M1021" s="5">
        <f>_xlfn.RANK.EQ(VLOOKUP($A1021,Rooke_Full_Seaosn[[Name]:[WHIP]], 12, FALSE),Rooke_Full_Seaosn[BB/9],1)</f>
        <v>1106</v>
      </c>
      <c r="N1021" s="11">
        <f>_xlfn.RANK.EQ(VLOOKUP($A1021,Rooke_Full_Seaosn[[Name]:[WHIP]], 13, FALSE),Rooke_Full_Seaosn[HR/9],1)</f>
        <v>1111</v>
      </c>
      <c r="O1021" s="5">
        <f>_xlfn.RANK.EQ(VLOOKUP($A1021,Rooke_Full_Seaosn[[Name]:[WHIP]], 14, FALSE),Rooke_Full_Seaosn[AVG],1)</f>
        <v>748</v>
      </c>
      <c r="P1021" s="11">
        <f>_xlfn.RANK.EQ(VLOOKUP($A1021,Rooke_Full_Seaosn[[Name]:[WHIP]], 15, FALSE),Rooke_Full_Seaosn[BABIP],1)</f>
        <v>994</v>
      </c>
      <c r="Q1021" s="5">
        <f>_xlfn.RANK.EQ(VLOOKUP($A1021,Rooke_Full_Seaosn[[Name]:[WHIP]], 16, FALSE),Rooke_Full_Seaosn[ERA],1)</f>
        <v>1175</v>
      </c>
      <c r="R1021" s="11">
        <f>_xlfn.RANK.EQ(VLOOKUP($A1021,Rooke_Full_Seaosn[[Name]:[WHIP]], 17, FALSE),Rooke_Full_Seaosn[FIP],1)</f>
        <v>1131</v>
      </c>
      <c r="S1021" s="5">
        <f>_xlfn.RANK.EQ(VLOOKUP($A1021,Rooke_Full_Seaosn[[Name]:[WHIP]], 18,FALSE),Rooke_Full_Seaosn[WAR],0)</f>
        <v>1143</v>
      </c>
      <c r="T1021" s="5">
        <f>_xlfn.RANK.EQ(VLOOKUP($A1021,Rooke_Full_Seaosn[[Name]:[WHIP]], 19, FALSE),Rooke_Full_Seaosn[WAR/162],0)</f>
        <v>1193</v>
      </c>
      <c r="U1021" s="5">
        <f>_xlfn.RANK.EQ(VLOOKUP($A1021,Rooke_Full_Seaosn[[Name]:[WHIP]], 20, FALSE),Rooke_Full_Seaosn[WHIP],1)</f>
        <v>934</v>
      </c>
      <c r="V10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798.89258771610321</v>
      </c>
    </row>
    <row r="1022" spans="1:22" x14ac:dyDescent="0.45">
      <c r="A1022" s="11" t="s">
        <v>1252</v>
      </c>
      <c r="B1022" s="11">
        <v>1932</v>
      </c>
      <c r="C1022" s="11" t="str">
        <f>VLOOKUP(Table10[[#This Row],[Name]], Rooke_Full_Seaosn[[Name]:[Team]], 2, FALSE)</f>
        <v>BOS</v>
      </c>
      <c r="D1022" s="11">
        <v>20</v>
      </c>
      <c r="E1022" s="11">
        <v>17</v>
      </c>
      <c r="F1022" s="12">
        <v>0.85</v>
      </c>
      <c r="G1022" s="5">
        <f>_xlfn.RANK.EQ(VLOOKUP($A1022,Rooke_Full_Seaosn[[Name]:[WHIP]], 6, FALSE),Rooke_Full_Seaosn[W],0)</f>
        <v>503</v>
      </c>
      <c r="H1022" s="5">
        <f>_xlfn.RANK.EQ(VLOOKUP($A1022,Rooke_Full_Seaosn[[Name]:[WHIP]], 7, FALSE),Rooke_Full_Seaosn[L],1)</f>
        <v>695</v>
      </c>
      <c r="I1022" s="11">
        <f>_xlfn.RANK.EQ(VLOOKUP($A1022,Rooke_Full_Seaosn[[Name]:[WHIP]], 8, FALSE),Rooke_Full_Seaosn[SV],0)</f>
        <v>225</v>
      </c>
      <c r="J1022" s="11">
        <f>_xlfn.RANK.EQ(VLOOKUP($A1022,Rooke_Full_Seaosn[[Name]:[WHIP]], 9, FALSE),Rooke_Full_Seaosn[IP],0)</f>
        <v>509</v>
      </c>
      <c r="K1022" s="5">
        <f>_xlfn.RANK.EQ(VLOOKUP($A1022,Rooke_Full_Seaosn[[Name]:[WHIP]], 10, FALSE),Rooke_Full_Seaosn[SO],0)</f>
        <v>1484</v>
      </c>
      <c r="L1022" s="5">
        <f>_xlfn.RANK.EQ(VLOOKUP($A1022,Rooke_Full_Seaosn[[Name]:[WHIP]], 11, FALSE),Rooke_Full_Seaosn[K/9],0)</f>
        <v>1675</v>
      </c>
      <c r="M1022" s="5">
        <f>_xlfn.RANK.EQ(VLOOKUP($A1022,Rooke_Full_Seaosn[[Name]:[WHIP]], 12, FALSE),Rooke_Full_Seaosn[BB/9],1)</f>
        <v>853</v>
      </c>
      <c r="N1022" s="11">
        <f>_xlfn.RANK.EQ(VLOOKUP($A1022,Rooke_Full_Seaosn[[Name]:[WHIP]], 13, FALSE),Rooke_Full_Seaosn[HR/9],1)</f>
        <v>95</v>
      </c>
      <c r="O1022" s="5">
        <f>_xlfn.RANK.EQ(VLOOKUP($A1022,Rooke_Full_Seaosn[[Name]:[WHIP]], 14, FALSE),Rooke_Full_Seaosn[AVG],1)</f>
        <v>839</v>
      </c>
      <c r="P1022" s="11">
        <f>_xlfn.RANK.EQ(VLOOKUP($A1022,Rooke_Full_Seaosn[[Name]:[WHIP]], 15, FALSE),Rooke_Full_Seaosn[BABIP],1)</f>
        <v>479</v>
      </c>
      <c r="Q1022" s="5">
        <f>_xlfn.RANK.EQ(VLOOKUP($A1022,Rooke_Full_Seaosn[[Name]:[WHIP]], 16, FALSE),Rooke_Full_Seaosn[ERA],1)</f>
        <v>651</v>
      </c>
      <c r="R1022" s="11">
        <f>_xlfn.RANK.EQ(VLOOKUP($A1022,Rooke_Full_Seaosn[[Name]:[WHIP]], 17, FALSE),Rooke_Full_Seaosn[FIP],1)</f>
        <v>754</v>
      </c>
      <c r="S1022" s="5">
        <f>_xlfn.RANK.EQ(VLOOKUP($A1022,Rooke_Full_Seaosn[[Name]:[WHIP]], 18,FALSE),Rooke_Full_Seaosn[WAR],0)</f>
        <v>474</v>
      </c>
      <c r="T1022" s="5">
        <f>_xlfn.RANK.EQ(VLOOKUP($A1022,Rooke_Full_Seaosn[[Name]:[WHIP]], 19, FALSE),Rooke_Full_Seaosn[WAR/162],0)</f>
        <v>658</v>
      </c>
      <c r="U1022" s="5">
        <f>_xlfn.RANK.EQ(VLOOKUP($A1022,Rooke_Full_Seaosn[[Name]:[WHIP]], 20, FALSE),Rooke_Full_Seaosn[WHIP],1)</f>
        <v>845</v>
      </c>
      <c r="V10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799.4944304990031</v>
      </c>
    </row>
    <row r="1023" spans="1:22" x14ac:dyDescent="0.45">
      <c r="A1023" s="11" t="s">
        <v>1796</v>
      </c>
      <c r="B1023" s="11">
        <v>2009</v>
      </c>
      <c r="C1023" s="11" t="str">
        <f>VLOOKUP(Table10[[#This Row],[Name]], Rooke_Full_Seaosn[[Name]:[Team]], 2, FALSE)</f>
        <v>WSN</v>
      </c>
      <c r="D1023" s="11">
        <v>34</v>
      </c>
      <c r="E1023" s="11">
        <v>19</v>
      </c>
      <c r="F1023" s="12">
        <v>0.55882352941176472</v>
      </c>
      <c r="G1023" s="5">
        <f>_xlfn.RANK.EQ(VLOOKUP($A1023,Rooke_Full_Seaosn[[Name]:[WHIP]], 6, FALSE),Rooke_Full_Seaosn[W],0)</f>
        <v>1054</v>
      </c>
      <c r="H1023" s="5">
        <f>_xlfn.RANK.EQ(VLOOKUP($A1023,Rooke_Full_Seaosn[[Name]:[WHIP]], 7, FALSE),Rooke_Full_Seaosn[L],1)</f>
        <v>885</v>
      </c>
      <c r="I1023" s="11">
        <f>_xlfn.RANK.EQ(VLOOKUP($A1023,Rooke_Full_Seaosn[[Name]:[WHIP]], 8, FALSE),Rooke_Full_Seaosn[SV],0)</f>
        <v>225</v>
      </c>
      <c r="J1023" s="11">
        <f>_xlfn.RANK.EQ(VLOOKUP($A1023,Rooke_Full_Seaosn[[Name]:[WHIP]], 9, FALSE),Rooke_Full_Seaosn[IP],0)</f>
        <v>807</v>
      </c>
      <c r="K1023" s="5">
        <f>_xlfn.RANK.EQ(VLOOKUP($A1023,Rooke_Full_Seaosn[[Name]:[WHIP]], 10, FALSE),Rooke_Full_Seaosn[SO],0)</f>
        <v>1072</v>
      </c>
      <c r="L1023" s="5">
        <f>_xlfn.RANK.EQ(VLOOKUP($A1023,Rooke_Full_Seaosn[[Name]:[WHIP]], 11, FALSE),Rooke_Full_Seaosn[K/9],0)</f>
        <v>1248</v>
      </c>
      <c r="M1023" s="5">
        <f>_xlfn.RANK.EQ(VLOOKUP($A1023,Rooke_Full_Seaosn[[Name]:[WHIP]], 12, FALSE),Rooke_Full_Seaosn[BB/9],1)</f>
        <v>120</v>
      </c>
      <c r="N1023" s="11">
        <f>_xlfn.RANK.EQ(VLOOKUP($A1023,Rooke_Full_Seaosn[[Name]:[WHIP]], 13, FALSE),Rooke_Full_Seaosn[HR/9],1)</f>
        <v>1248</v>
      </c>
      <c r="O1023" s="5">
        <f>_xlfn.RANK.EQ(VLOOKUP($A1023,Rooke_Full_Seaosn[[Name]:[WHIP]], 14, FALSE),Rooke_Full_Seaosn[AVG],1)</f>
        <v>1049</v>
      </c>
      <c r="P1023" s="11">
        <f>_xlfn.RANK.EQ(VLOOKUP($A1023,Rooke_Full_Seaosn[[Name]:[WHIP]], 15, FALSE),Rooke_Full_Seaosn[BABIP],1)</f>
        <v>598</v>
      </c>
      <c r="Q1023" s="5">
        <f>_xlfn.RANK.EQ(VLOOKUP($A1023,Rooke_Full_Seaosn[[Name]:[WHIP]], 16, FALSE),Rooke_Full_Seaosn[ERA],1)</f>
        <v>1320</v>
      </c>
      <c r="R1023" s="11">
        <f>_xlfn.RANK.EQ(VLOOKUP($A1023,Rooke_Full_Seaosn[[Name]:[WHIP]], 17, FALSE),Rooke_Full_Seaosn[FIP],1)</f>
        <v>1167</v>
      </c>
      <c r="S1023" s="5">
        <f>_xlfn.RANK.EQ(VLOOKUP($A1023,Rooke_Full_Seaosn[[Name]:[WHIP]], 18,FALSE),Rooke_Full_Seaosn[WAR],0)</f>
        <v>1001</v>
      </c>
      <c r="T1023" s="5">
        <f>_xlfn.RANK.EQ(VLOOKUP($A1023,Rooke_Full_Seaosn[[Name]:[WHIP]], 19, FALSE),Rooke_Full_Seaosn[WAR/162],0)</f>
        <v>1031</v>
      </c>
      <c r="U1023" s="5">
        <f>_xlfn.RANK.EQ(VLOOKUP($A1023,Rooke_Full_Seaosn[[Name]:[WHIP]], 20, FALSE),Rooke_Full_Seaosn[WHIP],1)</f>
        <v>500</v>
      </c>
      <c r="V10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799.72130587554375</v>
      </c>
    </row>
    <row r="1024" spans="1:22" x14ac:dyDescent="0.45">
      <c r="A1024" s="11" t="s">
        <v>1657</v>
      </c>
      <c r="B1024" s="11">
        <v>2002</v>
      </c>
      <c r="C1024" s="11" t="str">
        <f>VLOOKUP(Table10[[#This Row],[Name]], Rooke_Full_Seaosn[[Name]:[Team]], 2, FALSE)</f>
        <v>SFG</v>
      </c>
      <c r="D1024" s="11">
        <v>27</v>
      </c>
      <c r="E1024" s="11">
        <v>22</v>
      </c>
      <c r="F1024" s="12">
        <v>0.81481481481481477</v>
      </c>
      <c r="G1024" s="5">
        <f>_xlfn.RANK.EQ(VLOOKUP($A1024,Rooke_Full_Seaosn[[Name]:[WHIP]], 6, FALSE),Rooke_Full_Seaosn[W],0)</f>
        <v>174</v>
      </c>
      <c r="H1024" s="5">
        <f>_xlfn.RANK.EQ(VLOOKUP($A1024,Rooke_Full_Seaosn[[Name]:[WHIP]], 7, FALSE),Rooke_Full_Seaosn[L],1)</f>
        <v>1060</v>
      </c>
      <c r="I1024" s="11">
        <f>_xlfn.RANK.EQ(VLOOKUP($A1024,Rooke_Full_Seaosn[[Name]:[WHIP]], 8, FALSE),Rooke_Full_Seaosn[SV],0)</f>
        <v>225</v>
      </c>
      <c r="J1024" s="11">
        <f>_xlfn.RANK.EQ(VLOOKUP($A1024,Rooke_Full_Seaosn[[Name]:[WHIP]], 9, FALSE),Rooke_Full_Seaosn[IP],0)</f>
        <v>372</v>
      </c>
      <c r="K1024" s="5">
        <f>_xlfn.RANK.EQ(VLOOKUP($A1024,Rooke_Full_Seaosn[[Name]:[WHIP]], 10, FALSE),Rooke_Full_Seaosn[SO],0)</f>
        <v>345</v>
      </c>
      <c r="L1024" s="5">
        <f>_xlfn.RANK.EQ(VLOOKUP($A1024,Rooke_Full_Seaosn[[Name]:[WHIP]], 11, FALSE),Rooke_Full_Seaosn[K/9],0)</f>
        <v>847</v>
      </c>
      <c r="M1024" s="5">
        <f>_xlfn.RANK.EQ(VLOOKUP($A1024,Rooke_Full_Seaosn[[Name]:[WHIP]], 12, FALSE),Rooke_Full_Seaosn[BB/9],1)</f>
        <v>962</v>
      </c>
      <c r="N1024" s="11">
        <f>_xlfn.RANK.EQ(VLOOKUP($A1024,Rooke_Full_Seaosn[[Name]:[WHIP]], 13, FALSE),Rooke_Full_Seaosn[HR/9],1)</f>
        <v>1215</v>
      </c>
      <c r="O1024" s="5">
        <f>_xlfn.RANK.EQ(VLOOKUP($A1024,Rooke_Full_Seaosn[[Name]:[WHIP]], 14, FALSE),Rooke_Full_Seaosn[AVG],1)</f>
        <v>1307</v>
      </c>
      <c r="P1024" s="11">
        <f>_xlfn.RANK.EQ(VLOOKUP($A1024,Rooke_Full_Seaosn[[Name]:[WHIP]], 15, FALSE),Rooke_Full_Seaosn[BABIP],1)</f>
        <v>1237</v>
      </c>
      <c r="Q1024" s="5">
        <f>_xlfn.RANK.EQ(VLOOKUP($A1024,Rooke_Full_Seaosn[[Name]:[WHIP]], 16, FALSE),Rooke_Full_Seaosn[ERA],1)</f>
        <v>1159</v>
      </c>
      <c r="R1024" s="11">
        <f>_xlfn.RANK.EQ(VLOOKUP($A1024,Rooke_Full_Seaosn[[Name]:[WHIP]], 17, FALSE),Rooke_Full_Seaosn[FIP],1)</f>
        <v>1181</v>
      </c>
      <c r="S1024" s="5">
        <f>_xlfn.RANK.EQ(VLOOKUP($A1024,Rooke_Full_Seaosn[[Name]:[WHIP]], 18,FALSE),Rooke_Full_Seaosn[WAR],0)</f>
        <v>927</v>
      </c>
      <c r="T1024" s="5">
        <f>_xlfn.RANK.EQ(VLOOKUP($A1024,Rooke_Full_Seaosn[[Name]:[WHIP]], 19, FALSE),Rooke_Full_Seaosn[WAR/162],0)</f>
        <v>1235</v>
      </c>
      <c r="U1024" s="5">
        <f>_xlfn.RANK.EQ(VLOOKUP($A1024,Rooke_Full_Seaosn[[Name]:[WHIP]], 20, FALSE),Rooke_Full_Seaosn[WHIP],1)</f>
        <v>1193</v>
      </c>
      <c r="V10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799.92244901351512</v>
      </c>
    </row>
    <row r="1025" spans="1:22" x14ac:dyDescent="0.45">
      <c r="A1025" s="11" t="s">
        <v>1681</v>
      </c>
      <c r="B1025" s="11">
        <v>2007</v>
      </c>
      <c r="C1025" s="11" t="str">
        <f>VLOOKUP(Table10[[#This Row],[Name]], Rooke_Full_Seaosn[[Name]:[Team]], 2, FALSE)</f>
        <v>COL</v>
      </c>
      <c r="D1025" s="11">
        <v>20</v>
      </c>
      <c r="E1025" s="11">
        <v>14</v>
      </c>
      <c r="F1025" s="12">
        <v>0.7</v>
      </c>
      <c r="G1025" s="5">
        <f>_xlfn.RANK.EQ(VLOOKUP($A1025,Rooke_Full_Seaosn[[Name]:[WHIP]], 6, FALSE),Rooke_Full_Seaosn[W],0)</f>
        <v>889</v>
      </c>
      <c r="H1025" s="5">
        <f>_xlfn.RANK.EQ(VLOOKUP($A1025,Rooke_Full_Seaosn[[Name]:[WHIP]], 7, FALSE),Rooke_Full_Seaosn[L],1)</f>
        <v>885</v>
      </c>
      <c r="I1025" s="11">
        <f>_xlfn.RANK.EQ(VLOOKUP($A1025,Rooke_Full_Seaosn[[Name]:[WHIP]], 8, FALSE),Rooke_Full_Seaosn[SV],0)</f>
        <v>225</v>
      </c>
      <c r="J1025" s="11">
        <f>_xlfn.RANK.EQ(VLOOKUP($A1025,Rooke_Full_Seaosn[[Name]:[WHIP]], 9, FALSE),Rooke_Full_Seaosn[IP],0)</f>
        <v>745</v>
      </c>
      <c r="K1025" s="5">
        <f>_xlfn.RANK.EQ(VLOOKUP($A1025,Rooke_Full_Seaosn[[Name]:[WHIP]], 10, FALSE),Rooke_Full_Seaosn[SO],0)</f>
        <v>578</v>
      </c>
      <c r="L1025" s="5">
        <f>_xlfn.RANK.EQ(VLOOKUP($A1025,Rooke_Full_Seaosn[[Name]:[WHIP]], 11, FALSE),Rooke_Full_Seaosn[K/9],0)</f>
        <v>647</v>
      </c>
      <c r="M1025" s="5">
        <f>_xlfn.RANK.EQ(VLOOKUP($A1025,Rooke_Full_Seaosn[[Name]:[WHIP]], 12, FALSE),Rooke_Full_Seaosn[BB/9],1)</f>
        <v>1130</v>
      </c>
      <c r="N1025" s="11">
        <f>_xlfn.RANK.EQ(VLOOKUP($A1025,Rooke_Full_Seaosn[[Name]:[WHIP]], 13, FALSE),Rooke_Full_Seaosn[HR/9],1)</f>
        <v>1452</v>
      </c>
      <c r="O1025" s="5">
        <f>_xlfn.RANK.EQ(VLOOKUP($A1025,Rooke_Full_Seaosn[[Name]:[WHIP]], 14, FALSE),Rooke_Full_Seaosn[AVG],1)</f>
        <v>419</v>
      </c>
      <c r="P1025" s="11">
        <f>_xlfn.RANK.EQ(VLOOKUP($A1025,Rooke_Full_Seaosn[[Name]:[WHIP]], 15, FALSE),Rooke_Full_Seaosn[BABIP],1)</f>
        <v>190</v>
      </c>
      <c r="Q1025" s="5">
        <f>_xlfn.RANK.EQ(VLOOKUP($A1025,Rooke_Full_Seaosn[[Name]:[WHIP]], 16, FALSE),Rooke_Full_Seaosn[ERA],1)</f>
        <v>1187</v>
      </c>
      <c r="R1025" s="11">
        <f>_xlfn.RANK.EQ(VLOOKUP($A1025,Rooke_Full_Seaosn[[Name]:[WHIP]], 17, FALSE),Rooke_Full_Seaosn[FIP],1)</f>
        <v>1497</v>
      </c>
      <c r="S1025" s="5">
        <f>_xlfn.RANK.EQ(VLOOKUP($A1025,Rooke_Full_Seaosn[[Name]:[WHIP]], 18,FALSE),Rooke_Full_Seaosn[WAR],0)</f>
        <v>969</v>
      </c>
      <c r="T1025" s="5">
        <f>_xlfn.RANK.EQ(VLOOKUP($A1025,Rooke_Full_Seaosn[[Name]:[WHIP]], 19, FALSE),Rooke_Full_Seaosn[WAR/162],0)</f>
        <v>992</v>
      </c>
      <c r="U1025" s="5">
        <f>_xlfn.RANK.EQ(VLOOKUP($A1025,Rooke_Full_Seaosn[[Name]:[WHIP]], 20, FALSE),Rooke_Full_Seaosn[WHIP],1)</f>
        <v>676</v>
      </c>
      <c r="V10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800.05574501991259</v>
      </c>
    </row>
    <row r="1026" spans="1:22" x14ac:dyDescent="0.45">
      <c r="A1026" s="11" t="s">
        <v>1267</v>
      </c>
      <c r="B1026" s="11">
        <v>1920</v>
      </c>
      <c r="C1026" s="11" t="str">
        <f>VLOOKUP(Table10[[#This Row],[Name]], Rooke_Full_Seaosn[[Name]:[Team]], 2, FALSE)</f>
        <v>PHI</v>
      </c>
      <c r="D1026" s="11">
        <v>19</v>
      </c>
      <c r="E1026" s="11">
        <v>13</v>
      </c>
      <c r="F1026" s="12">
        <v>0.68421052631578949</v>
      </c>
      <c r="G1026" s="5">
        <f>_xlfn.RANK.EQ(VLOOKUP($A1026,Rooke_Full_Seaosn[[Name]:[WHIP]], 6, FALSE),Rooke_Full_Seaosn[W],0)</f>
        <v>401</v>
      </c>
      <c r="H1026" s="5">
        <f>_xlfn.RANK.EQ(VLOOKUP($A1026,Rooke_Full_Seaosn[[Name]:[WHIP]], 7, FALSE),Rooke_Full_Seaosn[L],1)</f>
        <v>1209</v>
      </c>
      <c r="I1026" s="11">
        <f>_xlfn.RANK.EQ(VLOOKUP($A1026,Rooke_Full_Seaosn[[Name]:[WHIP]], 8, FALSE),Rooke_Full_Seaosn[SV],0)</f>
        <v>44</v>
      </c>
      <c r="J1026" s="11">
        <f>_xlfn.RANK.EQ(VLOOKUP($A1026,Rooke_Full_Seaosn[[Name]:[WHIP]], 9, FALSE),Rooke_Full_Seaosn[IP],0)</f>
        <v>451</v>
      </c>
      <c r="K1026" s="5">
        <f>_xlfn.RANK.EQ(VLOOKUP($A1026,Rooke_Full_Seaosn[[Name]:[WHIP]], 10, FALSE),Rooke_Full_Seaosn[SO],0)</f>
        <v>1551</v>
      </c>
      <c r="L1026" s="5">
        <f>_xlfn.RANK.EQ(VLOOKUP($A1026,Rooke_Full_Seaosn[[Name]:[WHIP]], 11, FALSE),Rooke_Full_Seaosn[K/9],0)</f>
        <v>1693</v>
      </c>
      <c r="M1026" s="5">
        <f>_xlfn.RANK.EQ(VLOOKUP($A1026,Rooke_Full_Seaosn[[Name]:[WHIP]], 12, FALSE),Rooke_Full_Seaosn[BB/9],1)</f>
        <v>317</v>
      </c>
      <c r="N1026" s="11">
        <f>_xlfn.RANK.EQ(VLOOKUP($A1026,Rooke_Full_Seaosn[[Name]:[WHIP]], 13, FALSE),Rooke_Full_Seaosn[HR/9],1)</f>
        <v>51</v>
      </c>
      <c r="O1026" s="5">
        <f>_xlfn.RANK.EQ(VLOOKUP($A1026,Rooke_Full_Seaosn[[Name]:[WHIP]], 14, FALSE),Rooke_Full_Seaosn[AVG],1)</f>
        <v>1421</v>
      </c>
      <c r="P1026" s="11">
        <f>_xlfn.RANK.EQ(VLOOKUP($A1026,Rooke_Full_Seaosn[[Name]:[WHIP]], 15, FALSE),Rooke_Full_Seaosn[BABIP],1)</f>
        <v>1099</v>
      </c>
      <c r="Q1026" s="5">
        <f>_xlfn.RANK.EQ(VLOOKUP($A1026,Rooke_Full_Seaosn[[Name]:[WHIP]], 16, FALSE),Rooke_Full_Seaosn[ERA],1)</f>
        <v>667</v>
      </c>
      <c r="R1026" s="11">
        <f>_xlfn.RANK.EQ(VLOOKUP($A1026,Rooke_Full_Seaosn[[Name]:[WHIP]], 17, FALSE),Rooke_Full_Seaosn[FIP],1)</f>
        <v>354</v>
      </c>
      <c r="S1026" s="5">
        <f>_xlfn.RANK.EQ(VLOOKUP($A1026,Rooke_Full_Seaosn[[Name]:[WHIP]], 18,FALSE),Rooke_Full_Seaosn[WAR],0)</f>
        <v>457</v>
      </c>
      <c r="T1026" s="5">
        <f>_xlfn.RANK.EQ(VLOOKUP($A1026,Rooke_Full_Seaosn[[Name]:[WHIP]], 19, FALSE),Rooke_Full_Seaosn[WAR/162],0)</f>
        <v>595</v>
      </c>
      <c r="U1026" s="5">
        <f>_xlfn.RANK.EQ(VLOOKUP($A1026,Rooke_Full_Seaosn[[Name]:[WHIP]], 20, FALSE),Rooke_Full_Seaosn[WHIP],1)</f>
        <v>1052</v>
      </c>
      <c r="V10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801.50595038713868</v>
      </c>
    </row>
    <row r="1027" spans="1:22" x14ac:dyDescent="0.45">
      <c r="A1027" s="11" t="s">
        <v>958</v>
      </c>
      <c r="B1027" s="11">
        <v>1943</v>
      </c>
      <c r="C1027" s="11" t="str">
        <f>VLOOKUP(Table10[[#This Row],[Name]], Rooke_Full_Seaosn[[Name]:[Team]], 2, FALSE)</f>
        <v>PHI</v>
      </c>
      <c r="D1027" s="11">
        <v>16</v>
      </c>
      <c r="E1027" s="11">
        <v>16</v>
      </c>
      <c r="F1027" s="12">
        <v>1</v>
      </c>
      <c r="G1027" s="5">
        <f>_xlfn.RANK.EQ(VLOOKUP($A1027,Rooke_Full_Seaosn[[Name]:[WHIP]], 6, FALSE),Rooke_Full_Seaosn[W],0)</f>
        <v>401</v>
      </c>
      <c r="H1027" s="5">
        <f>_xlfn.RANK.EQ(VLOOKUP($A1027,Rooke_Full_Seaosn[[Name]:[WHIP]], 7, FALSE),Rooke_Full_Seaosn[L],1)</f>
        <v>1644</v>
      </c>
      <c r="I1027" s="11">
        <f>_xlfn.RANK.EQ(VLOOKUP($A1027,Rooke_Full_Seaosn[[Name]:[WHIP]], 8, FALSE),Rooke_Full_Seaosn[SV],0)</f>
        <v>44</v>
      </c>
      <c r="J1027" s="11">
        <f>_xlfn.RANK.EQ(VLOOKUP($A1027,Rooke_Full_Seaosn[[Name]:[WHIP]], 9, FALSE),Rooke_Full_Seaosn[IP],0)</f>
        <v>156</v>
      </c>
      <c r="K1027" s="5">
        <f>_xlfn.RANK.EQ(VLOOKUP($A1027,Rooke_Full_Seaosn[[Name]:[WHIP]], 10, FALSE),Rooke_Full_Seaosn[SO],0)</f>
        <v>1072</v>
      </c>
      <c r="L1027" s="5">
        <f>_xlfn.RANK.EQ(VLOOKUP($A1027,Rooke_Full_Seaosn[[Name]:[WHIP]], 11, FALSE),Rooke_Full_Seaosn[K/9],0)</f>
        <v>1653</v>
      </c>
      <c r="M1027" s="5">
        <f>_xlfn.RANK.EQ(VLOOKUP($A1027,Rooke_Full_Seaosn[[Name]:[WHIP]], 12, FALSE),Rooke_Full_Seaosn[BB/9],1)</f>
        <v>950</v>
      </c>
      <c r="N1027" s="11">
        <f>_xlfn.RANK.EQ(VLOOKUP($A1027,Rooke_Full_Seaosn[[Name]:[WHIP]], 13, FALSE),Rooke_Full_Seaosn[HR/9],1)</f>
        <v>144</v>
      </c>
      <c r="O1027" s="5">
        <f>_xlfn.RANK.EQ(VLOOKUP($A1027,Rooke_Full_Seaosn[[Name]:[WHIP]], 14, FALSE),Rooke_Full_Seaosn[AVG],1)</f>
        <v>684</v>
      </c>
      <c r="P1027" s="11">
        <f>_xlfn.RANK.EQ(VLOOKUP($A1027,Rooke_Full_Seaosn[[Name]:[WHIP]], 15, FALSE),Rooke_Full_Seaosn[BABIP],1)</f>
        <v>363</v>
      </c>
      <c r="Q1027" s="5">
        <f>_xlfn.RANK.EQ(VLOOKUP($A1027,Rooke_Full_Seaosn[[Name]:[WHIP]], 16, FALSE),Rooke_Full_Seaosn[ERA],1)</f>
        <v>269</v>
      </c>
      <c r="R1027" s="11">
        <f>_xlfn.RANK.EQ(VLOOKUP($A1027,Rooke_Full_Seaosn[[Name]:[WHIP]], 17, FALSE),Rooke_Full_Seaosn[FIP],1)</f>
        <v>475</v>
      </c>
      <c r="S1027" s="5">
        <f>_xlfn.RANK.EQ(VLOOKUP($A1027,Rooke_Full_Seaosn[[Name]:[WHIP]], 18,FALSE),Rooke_Full_Seaosn[WAR],0)</f>
        <v>630</v>
      </c>
      <c r="T1027" s="5">
        <f>_xlfn.RANK.EQ(VLOOKUP($A1027,Rooke_Full_Seaosn[[Name]:[WHIP]], 19, FALSE),Rooke_Full_Seaosn[WAR/162],0)</f>
        <v>1056</v>
      </c>
      <c r="U1027" s="5">
        <f>_xlfn.RANK.EQ(VLOOKUP($A1027,Rooke_Full_Seaosn[[Name]:[WHIP]], 20, FALSE),Rooke_Full_Seaosn[WHIP],1)</f>
        <v>810</v>
      </c>
      <c r="V10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801.96151910630329</v>
      </c>
    </row>
    <row r="1028" spans="1:22" x14ac:dyDescent="0.45">
      <c r="A1028" s="11" t="s">
        <v>2065</v>
      </c>
      <c r="B1028" s="11">
        <v>1999</v>
      </c>
      <c r="C1028" s="11" t="str">
        <f>VLOOKUP(Table10[[#This Row],[Name]], Rooke_Full_Seaosn[[Name]:[Team]], 2, FALSE)</f>
        <v>ANA</v>
      </c>
      <c r="D1028" s="11">
        <v>42</v>
      </c>
      <c r="E1028" s="11">
        <v>30</v>
      </c>
      <c r="F1028" s="12">
        <v>0.7142857142857143</v>
      </c>
      <c r="G1028" s="5">
        <f>_xlfn.RANK.EQ(VLOOKUP($A1028,Rooke_Full_Seaosn[[Name]:[WHIP]], 6, FALSE),Rooke_Full_Seaosn[W],0)</f>
        <v>1465</v>
      </c>
      <c r="H1028" s="5">
        <f>_xlfn.RANK.EQ(VLOOKUP($A1028,Rooke_Full_Seaosn[[Name]:[WHIP]], 7, FALSE),Rooke_Full_Seaosn[L],1)</f>
        <v>147</v>
      </c>
      <c r="I1028" s="11">
        <f>_xlfn.RANK.EQ(VLOOKUP($A1028,Rooke_Full_Seaosn[[Name]:[WHIP]], 8, FALSE),Rooke_Full_Seaosn[SV],0)</f>
        <v>225</v>
      </c>
      <c r="J1028" s="11">
        <f>_xlfn.RANK.EQ(VLOOKUP($A1028,Rooke_Full_Seaosn[[Name]:[WHIP]], 9, FALSE),Rooke_Full_Seaosn[IP],0)</f>
        <v>1642</v>
      </c>
      <c r="K1028" s="5">
        <f>_xlfn.RANK.EQ(VLOOKUP($A1028,Rooke_Full_Seaosn[[Name]:[WHIP]], 10, FALSE),Rooke_Full_Seaosn[SO],0)</f>
        <v>1163</v>
      </c>
      <c r="L1028" s="5">
        <f>_xlfn.RANK.EQ(VLOOKUP($A1028,Rooke_Full_Seaosn[[Name]:[WHIP]], 11, FALSE),Rooke_Full_Seaosn[K/9],0)</f>
        <v>190</v>
      </c>
      <c r="M1028" s="5">
        <f>_xlfn.RANK.EQ(VLOOKUP($A1028,Rooke_Full_Seaosn[[Name]:[WHIP]], 12, FALSE),Rooke_Full_Seaosn[BB/9],1)</f>
        <v>1437</v>
      </c>
      <c r="N1028" s="11">
        <f>_xlfn.RANK.EQ(VLOOKUP($A1028,Rooke_Full_Seaosn[[Name]:[WHIP]], 13, FALSE),Rooke_Full_Seaosn[HR/9],1)</f>
        <v>1350</v>
      </c>
      <c r="O1028" s="5">
        <f>_xlfn.RANK.EQ(VLOOKUP($A1028,Rooke_Full_Seaosn[[Name]:[WHIP]], 14, FALSE),Rooke_Full_Seaosn[AVG],1)</f>
        <v>942</v>
      </c>
      <c r="P1028" s="11">
        <f>_xlfn.RANK.EQ(VLOOKUP($A1028,Rooke_Full_Seaosn[[Name]:[WHIP]], 15, FALSE),Rooke_Full_Seaosn[BABIP],1)</f>
        <v>1311</v>
      </c>
      <c r="Q1028" s="5">
        <f>_xlfn.RANK.EQ(VLOOKUP($A1028,Rooke_Full_Seaosn[[Name]:[WHIP]], 16, FALSE),Rooke_Full_Seaosn[ERA],1)</f>
        <v>1634</v>
      </c>
      <c r="R1028" s="11">
        <f>_xlfn.RANK.EQ(VLOOKUP($A1028,Rooke_Full_Seaosn[[Name]:[WHIP]], 17, FALSE),Rooke_Full_Seaosn[FIP],1)</f>
        <v>1294</v>
      </c>
      <c r="S1028" s="5">
        <f>_xlfn.RANK.EQ(VLOOKUP($A1028,Rooke_Full_Seaosn[[Name]:[WHIP]], 18,FALSE),Rooke_Full_Seaosn[WAR],0)</f>
        <v>1152</v>
      </c>
      <c r="T1028" s="5">
        <f>_xlfn.RANK.EQ(VLOOKUP($A1028,Rooke_Full_Seaosn[[Name]:[WHIP]], 19, FALSE),Rooke_Full_Seaosn[WAR/162],0)</f>
        <v>681</v>
      </c>
      <c r="U1028" s="5">
        <f>_xlfn.RANK.EQ(VLOOKUP($A1028,Rooke_Full_Seaosn[[Name]:[WHIP]], 20, FALSE),Rooke_Full_Seaosn[WHIP],1)</f>
        <v>1347</v>
      </c>
      <c r="V10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802.82616557126028</v>
      </c>
    </row>
    <row r="1029" spans="1:22" x14ac:dyDescent="0.45">
      <c r="A1029" s="11" t="s">
        <v>1736</v>
      </c>
      <c r="B1029" s="11">
        <v>2006</v>
      </c>
      <c r="C1029" s="11" t="str">
        <f>VLOOKUP(Table10[[#This Row],[Name]], Rooke_Full_Seaosn[[Name]:[Team]], 2, FALSE)</f>
        <v>FLA</v>
      </c>
      <c r="D1029" s="11">
        <v>10</v>
      </c>
      <c r="E1029" s="11">
        <v>10</v>
      </c>
      <c r="F1029" s="12">
        <v>1</v>
      </c>
      <c r="G1029" s="5">
        <f>_xlfn.RANK.EQ(VLOOKUP($A1029,Rooke_Full_Seaosn[[Name]:[WHIP]], 6, FALSE),Rooke_Full_Seaosn[W],0)</f>
        <v>401</v>
      </c>
      <c r="H1029" s="5">
        <f>_xlfn.RANK.EQ(VLOOKUP($A1029,Rooke_Full_Seaosn[[Name]:[WHIP]], 7, FALSE),Rooke_Full_Seaosn[L],1)</f>
        <v>1341</v>
      </c>
      <c r="I1029" s="11">
        <f>_xlfn.RANK.EQ(VLOOKUP($A1029,Rooke_Full_Seaosn[[Name]:[WHIP]], 8, FALSE),Rooke_Full_Seaosn[SV],0)</f>
        <v>225</v>
      </c>
      <c r="J1029" s="11">
        <f>_xlfn.RANK.EQ(VLOOKUP($A1029,Rooke_Full_Seaosn[[Name]:[WHIP]], 9, FALSE),Rooke_Full_Seaosn[IP],0)</f>
        <v>683</v>
      </c>
      <c r="K1029" s="5">
        <f>_xlfn.RANK.EQ(VLOOKUP($A1029,Rooke_Full_Seaosn[[Name]:[WHIP]], 10, FALSE),Rooke_Full_Seaosn[SO],0)</f>
        <v>505</v>
      </c>
      <c r="L1029" s="5">
        <f>_xlfn.RANK.EQ(VLOOKUP($A1029,Rooke_Full_Seaosn[[Name]:[WHIP]], 11, FALSE),Rooke_Full_Seaosn[K/9],0)</f>
        <v>615</v>
      </c>
      <c r="M1029" s="5">
        <f>_xlfn.RANK.EQ(VLOOKUP($A1029,Rooke_Full_Seaosn[[Name]:[WHIP]], 12, FALSE),Rooke_Full_Seaosn[BB/9],1)</f>
        <v>376</v>
      </c>
      <c r="N1029" s="11">
        <f>_xlfn.RANK.EQ(VLOOKUP($A1029,Rooke_Full_Seaosn[[Name]:[WHIP]], 13, FALSE),Rooke_Full_Seaosn[HR/9],1)</f>
        <v>1441</v>
      </c>
      <c r="O1029" s="5">
        <f>_xlfn.RANK.EQ(VLOOKUP($A1029,Rooke_Full_Seaosn[[Name]:[WHIP]], 14, FALSE),Rooke_Full_Seaosn[AVG],1)</f>
        <v>1352</v>
      </c>
      <c r="P1029" s="11">
        <f>_xlfn.RANK.EQ(VLOOKUP($A1029,Rooke_Full_Seaosn[[Name]:[WHIP]], 15, FALSE),Rooke_Full_Seaosn[BABIP],1)</f>
        <v>1288</v>
      </c>
      <c r="Q1029" s="5">
        <f>_xlfn.RANK.EQ(VLOOKUP($A1029,Rooke_Full_Seaosn[[Name]:[WHIP]], 16, FALSE),Rooke_Full_Seaosn[ERA],1)</f>
        <v>1250</v>
      </c>
      <c r="R1029" s="11">
        <f>_xlfn.RANK.EQ(VLOOKUP($A1029,Rooke_Full_Seaosn[[Name]:[WHIP]], 17, FALSE),Rooke_Full_Seaosn[FIP],1)</f>
        <v>1328</v>
      </c>
      <c r="S1029" s="5">
        <f>_xlfn.RANK.EQ(VLOOKUP($A1029,Rooke_Full_Seaosn[[Name]:[WHIP]], 18,FALSE),Rooke_Full_Seaosn[WAR],0)</f>
        <v>965</v>
      </c>
      <c r="T1029" s="5">
        <f>_xlfn.RANK.EQ(VLOOKUP($A1029,Rooke_Full_Seaosn[[Name]:[WHIP]], 19, FALSE),Rooke_Full_Seaosn[WAR/162],0)</f>
        <v>1092</v>
      </c>
      <c r="U1029" s="5">
        <f>_xlfn.RANK.EQ(VLOOKUP($A1029,Rooke_Full_Seaosn[[Name]:[WHIP]], 20, FALSE),Rooke_Full_Seaosn[WHIP],1)</f>
        <v>997</v>
      </c>
      <c r="V10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803.01920205520071</v>
      </c>
    </row>
    <row r="1030" spans="1:22" x14ac:dyDescent="0.45">
      <c r="A1030" s="11" t="s">
        <v>1232</v>
      </c>
      <c r="B1030" s="11">
        <v>2007</v>
      </c>
      <c r="C1030" s="11" t="str">
        <f>VLOOKUP(Table10[[#This Row],[Name]], Rooke_Full_Seaosn[[Name]:[Team]], 2, FALSE)</f>
        <v>MIN</v>
      </c>
      <c r="D1030" s="11">
        <v>22</v>
      </c>
      <c r="E1030" s="11">
        <v>13</v>
      </c>
      <c r="F1030" s="12">
        <v>0.59090909090909094</v>
      </c>
      <c r="G1030" s="5">
        <f>_xlfn.RANK.EQ(VLOOKUP($A1030,Rooke_Full_Seaosn[[Name]:[WHIP]], 6, FALSE),Rooke_Full_Seaosn[W],0)</f>
        <v>889</v>
      </c>
      <c r="H1030" s="5">
        <f>_xlfn.RANK.EQ(VLOOKUP($A1030,Rooke_Full_Seaosn[[Name]:[WHIP]], 7, FALSE),Rooke_Full_Seaosn[L],1)</f>
        <v>885</v>
      </c>
      <c r="I1030" s="11">
        <f>_xlfn.RANK.EQ(VLOOKUP($A1030,Rooke_Full_Seaosn[[Name]:[WHIP]], 8, FALSE),Rooke_Full_Seaosn[SV],0)</f>
        <v>225</v>
      </c>
      <c r="J1030" s="11">
        <f>_xlfn.RANK.EQ(VLOOKUP($A1030,Rooke_Full_Seaosn[[Name]:[WHIP]], 9, FALSE),Rooke_Full_Seaosn[IP],0)</f>
        <v>1103</v>
      </c>
      <c r="K1030" s="5">
        <f>_xlfn.RANK.EQ(VLOOKUP($A1030,Rooke_Full_Seaosn[[Name]:[WHIP]], 10, FALSE),Rooke_Full_Seaosn[SO],0)</f>
        <v>725</v>
      </c>
      <c r="L1030" s="5">
        <f>_xlfn.RANK.EQ(VLOOKUP($A1030,Rooke_Full_Seaosn[[Name]:[WHIP]], 11, FALSE),Rooke_Full_Seaosn[K/9],0)</f>
        <v>329</v>
      </c>
      <c r="M1030" s="5">
        <f>_xlfn.RANK.EQ(VLOOKUP($A1030,Rooke_Full_Seaosn[[Name]:[WHIP]], 12, FALSE),Rooke_Full_Seaosn[BB/9],1)</f>
        <v>983</v>
      </c>
      <c r="N1030" s="11">
        <f>_xlfn.RANK.EQ(VLOOKUP($A1030,Rooke_Full_Seaosn[[Name]:[WHIP]], 13, FALSE),Rooke_Full_Seaosn[HR/9],1)</f>
        <v>876</v>
      </c>
      <c r="O1030" s="5">
        <f>_xlfn.RANK.EQ(VLOOKUP($A1030,Rooke_Full_Seaosn[[Name]:[WHIP]], 14, FALSE),Rooke_Full_Seaosn[AVG],1)</f>
        <v>1473</v>
      </c>
      <c r="P1030" s="11">
        <f>_xlfn.RANK.EQ(VLOOKUP($A1030,Rooke_Full_Seaosn[[Name]:[WHIP]], 15, FALSE),Rooke_Full_Seaosn[BABIP],1)</f>
        <v>1646</v>
      </c>
      <c r="Q1030" s="5">
        <f>_xlfn.RANK.EQ(VLOOKUP($A1030,Rooke_Full_Seaosn[[Name]:[WHIP]], 16, FALSE),Rooke_Full_Seaosn[ERA],1)</f>
        <v>620</v>
      </c>
      <c r="R1030" s="11">
        <f>_xlfn.RANK.EQ(VLOOKUP($A1030,Rooke_Full_Seaosn[[Name]:[WHIP]], 17, FALSE),Rooke_Full_Seaosn[FIP],1)</f>
        <v>835</v>
      </c>
      <c r="S1030" s="5">
        <f>_xlfn.RANK.EQ(VLOOKUP($A1030,Rooke_Full_Seaosn[[Name]:[WHIP]], 18,FALSE),Rooke_Full_Seaosn[WAR],0)</f>
        <v>805</v>
      </c>
      <c r="T1030" s="5">
        <f>_xlfn.RANK.EQ(VLOOKUP($A1030,Rooke_Full_Seaosn[[Name]:[WHIP]], 19, FALSE),Rooke_Full_Seaosn[WAR/162],0)</f>
        <v>607</v>
      </c>
      <c r="U1030" s="5">
        <f>_xlfn.RANK.EQ(VLOOKUP($A1030,Rooke_Full_Seaosn[[Name]:[WHIP]], 20, FALSE),Rooke_Full_Seaosn[WHIP],1)</f>
        <v>1356</v>
      </c>
      <c r="V10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803.11384924362176</v>
      </c>
    </row>
    <row r="1031" spans="1:22" x14ac:dyDescent="0.45">
      <c r="A1031" s="11" t="s">
        <v>611</v>
      </c>
      <c r="B1031" s="11">
        <v>1986</v>
      </c>
      <c r="C1031" s="11" t="str">
        <f>VLOOKUP(Table10[[#This Row],[Name]], Rooke_Full_Seaosn[[Name]:[Team]], 2, FALSE)</f>
        <v>OAK</v>
      </c>
      <c r="D1031" s="11">
        <v>14</v>
      </c>
      <c r="E1031" s="11">
        <v>7</v>
      </c>
      <c r="F1031" s="12">
        <v>0.5</v>
      </c>
      <c r="G1031" s="5">
        <f>_xlfn.RANK.EQ(VLOOKUP($A1031,Rooke_Full_Seaosn[[Name]:[WHIP]], 6, FALSE),Rooke_Full_Seaosn[W],0)</f>
        <v>1054</v>
      </c>
      <c r="H1031" s="5">
        <f>_xlfn.RANK.EQ(VLOOKUP($A1031,Rooke_Full_Seaosn[[Name]:[WHIP]], 7, FALSE),Rooke_Full_Seaosn[L],1)</f>
        <v>695</v>
      </c>
      <c r="I1031" s="11">
        <f>_xlfn.RANK.EQ(VLOOKUP($A1031,Rooke_Full_Seaosn[[Name]:[WHIP]], 8, FALSE),Rooke_Full_Seaosn[SV],0)</f>
        <v>225</v>
      </c>
      <c r="J1031" s="11">
        <f>_xlfn.RANK.EQ(VLOOKUP($A1031,Rooke_Full_Seaosn[[Name]:[WHIP]], 9, FALSE),Rooke_Full_Seaosn[IP],0)</f>
        <v>990</v>
      </c>
      <c r="K1031" s="5">
        <f>_xlfn.RANK.EQ(VLOOKUP($A1031,Rooke_Full_Seaosn[[Name]:[WHIP]], 10, FALSE),Rooke_Full_Seaosn[SO],0)</f>
        <v>637</v>
      </c>
      <c r="L1031" s="5">
        <f>_xlfn.RANK.EQ(VLOOKUP($A1031,Rooke_Full_Seaosn[[Name]:[WHIP]], 11, FALSE),Rooke_Full_Seaosn[K/9],0)</f>
        <v>350</v>
      </c>
      <c r="M1031" s="5">
        <f>_xlfn.RANK.EQ(VLOOKUP($A1031,Rooke_Full_Seaosn[[Name]:[WHIP]], 12, FALSE),Rooke_Full_Seaosn[BB/9],1)</f>
        <v>1698</v>
      </c>
      <c r="N1031" s="11">
        <f>_xlfn.RANK.EQ(VLOOKUP($A1031,Rooke_Full_Seaosn[[Name]:[WHIP]], 13, FALSE),Rooke_Full_Seaosn[HR/9],1)</f>
        <v>1174</v>
      </c>
      <c r="O1031" s="5">
        <f>_xlfn.RANK.EQ(VLOOKUP($A1031,Rooke_Full_Seaosn[[Name]:[WHIP]], 14, FALSE),Rooke_Full_Seaosn[AVG],1)</f>
        <v>84</v>
      </c>
      <c r="P1031" s="11">
        <f>_xlfn.RANK.EQ(VLOOKUP($A1031,Rooke_Full_Seaosn[[Name]:[WHIP]], 15, FALSE),Rooke_Full_Seaosn[BABIP],1)</f>
        <v>67</v>
      </c>
      <c r="Q1031" s="5">
        <f>_xlfn.RANK.EQ(VLOOKUP($A1031,Rooke_Full_Seaosn[[Name]:[WHIP]], 16, FALSE),Rooke_Full_Seaosn[ERA],1)</f>
        <v>1376</v>
      </c>
      <c r="R1031" s="11">
        <f>_xlfn.RANK.EQ(VLOOKUP($A1031,Rooke_Full_Seaosn[[Name]:[WHIP]], 17, FALSE),Rooke_Full_Seaosn[FIP],1)</f>
        <v>1505</v>
      </c>
      <c r="S1031" s="5">
        <f>_xlfn.RANK.EQ(VLOOKUP($A1031,Rooke_Full_Seaosn[[Name]:[WHIP]], 18,FALSE),Rooke_Full_Seaosn[WAR],0)</f>
        <v>1594</v>
      </c>
      <c r="T1031" s="5">
        <f>_xlfn.RANK.EQ(VLOOKUP($A1031,Rooke_Full_Seaosn[[Name]:[WHIP]], 19, FALSE),Rooke_Full_Seaosn[WAR/162],0)</f>
        <v>1590</v>
      </c>
      <c r="U1031" s="5">
        <f>_xlfn.RANK.EQ(VLOOKUP($A1031,Rooke_Full_Seaosn[[Name]:[WHIP]], 20, FALSE),Rooke_Full_Seaosn[WHIP],1)</f>
        <v>1383</v>
      </c>
      <c r="V10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803.63268514604192</v>
      </c>
    </row>
    <row r="1032" spans="1:22" x14ac:dyDescent="0.45">
      <c r="A1032" s="11" t="s">
        <v>1058</v>
      </c>
      <c r="B1032" s="11">
        <v>1937</v>
      </c>
      <c r="C1032" s="11" t="str">
        <f>VLOOKUP(Table10[[#This Row],[Name]], Rooke_Full_Seaosn[[Name]:[Team]], 2, FALSE)</f>
        <v>- - -</v>
      </c>
      <c r="D1032" s="11">
        <v>14</v>
      </c>
      <c r="E1032" s="11">
        <v>14</v>
      </c>
      <c r="F1032" s="12">
        <v>1</v>
      </c>
      <c r="G1032" s="5">
        <f>_xlfn.RANK.EQ(VLOOKUP($A1032,Rooke_Full_Seaosn[[Name]:[WHIP]], 6, FALSE),Rooke_Full_Seaosn[W],0)</f>
        <v>1054</v>
      </c>
      <c r="H1032" s="5">
        <f>_xlfn.RANK.EQ(VLOOKUP($A1032,Rooke_Full_Seaosn[[Name]:[WHIP]], 7, FALSE),Rooke_Full_Seaosn[L],1)</f>
        <v>492</v>
      </c>
      <c r="I1032" s="11">
        <f>_xlfn.RANK.EQ(VLOOKUP($A1032,Rooke_Full_Seaosn[[Name]:[WHIP]], 8, FALSE),Rooke_Full_Seaosn[SV],0)</f>
        <v>225</v>
      </c>
      <c r="J1032" s="11">
        <f>_xlfn.RANK.EQ(VLOOKUP($A1032,Rooke_Full_Seaosn[[Name]:[WHIP]], 9, FALSE),Rooke_Full_Seaosn[IP],0)</f>
        <v>1164</v>
      </c>
      <c r="K1032" s="5">
        <f>_xlfn.RANK.EQ(VLOOKUP($A1032,Rooke_Full_Seaosn[[Name]:[WHIP]], 10, FALSE),Rooke_Full_Seaosn[SO],0)</f>
        <v>1045</v>
      </c>
      <c r="L1032" s="5">
        <f>_xlfn.RANK.EQ(VLOOKUP($A1032,Rooke_Full_Seaosn[[Name]:[WHIP]], 11, FALSE),Rooke_Full_Seaosn[K/9],0)</f>
        <v>721</v>
      </c>
      <c r="M1032" s="5">
        <f>_xlfn.RANK.EQ(VLOOKUP($A1032,Rooke_Full_Seaosn[[Name]:[WHIP]], 12, FALSE),Rooke_Full_Seaosn[BB/9],1)</f>
        <v>1030</v>
      </c>
      <c r="N1032" s="11">
        <f>_xlfn.RANK.EQ(VLOOKUP($A1032,Rooke_Full_Seaosn[[Name]:[WHIP]], 13, FALSE),Rooke_Full_Seaosn[HR/9],1)</f>
        <v>79</v>
      </c>
      <c r="O1032" s="5">
        <f>_xlfn.RANK.EQ(VLOOKUP($A1032,Rooke_Full_Seaosn[[Name]:[WHIP]], 14, FALSE),Rooke_Full_Seaosn[AVG],1)</f>
        <v>618</v>
      </c>
      <c r="P1032" s="11">
        <f>_xlfn.RANK.EQ(VLOOKUP($A1032,Rooke_Full_Seaosn[[Name]:[WHIP]], 15, FALSE),Rooke_Full_Seaosn[BABIP],1)</f>
        <v>940</v>
      </c>
      <c r="Q1032" s="5">
        <f>_xlfn.RANK.EQ(VLOOKUP($A1032,Rooke_Full_Seaosn[[Name]:[WHIP]], 16, FALSE),Rooke_Full_Seaosn[ERA],1)</f>
        <v>402</v>
      </c>
      <c r="R1032" s="11">
        <f>_xlfn.RANK.EQ(VLOOKUP($A1032,Rooke_Full_Seaosn[[Name]:[WHIP]], 17, FALSE),Rooke_Full_Seaosn[FIP],1)</f>
        <v>406</v>
      </c>
      <c r="S1032" s="5">
        <f>_xlfn.RANK.EQ(VLOOKUP($A1032,Rooke_Full_Seaosn[[Name]:[WHIP]], 18,FALSE),Rooke_Full_Seaosn[WAR],0)</f>
        <v>1141</v>
      </c>
      <c r="T1032" s="5">
        <f>_xlfn.RANK.EQ(VLOOKUP($A1032,Rooke_Full_Seaosn[[Name]:[WHIP]], 19, FALSE),Rooke_Full_Seaosn[WAR/162],0)</f>
        <v>1003</v>
      </c>
      <c r="U1032" s="5">
        <f>_xlfn.RANK.EQ(VLOOKUP($A1032,Rooke_Full_Seaosn[[Name]:[WHIP]], 20, FALSE),Rooke_Full_Seaosn[WHIP],1)</f>
        <v>983</v>
      </c>
      <c r="V10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803.72025191687283</v>
      </c>
    </row>
    <row r="1033" spans="1:22" x14ac:dyDescent="0.45">
      <c r="A1033" s="11" t="s">
        <v>1394</v>
      </c>
      <c r="B1033" s="11">
        <v>1999</v>
      </c>
      <c r="C1033" s="11" t="str">
        <f>VLOOKUP(Table10[[#This Row],[Name]], Rooke_Full_Seaosn[[Name]:[Team]], 2, FALSE)</f>
        <v>SFG</v>
      </c>
      <c r="D1033" s="11">
        <v>9</v>
      </c>
      <c r="E1033" s="11">
        <v>9</v>
      </c>
      <c r="F1033" s="12">
        <v>1</v>
      </c>
      <c r="G1033" s="5">
        <f>_xlfn.RANK.EQ(VLOOKUP($A1033,Rooke_Full_Seaosn[[Name]:[WHIP]], 6, FALSE),Rooke_Full_Seaosn[W],0)</f>
        <v>610</v>
      </c>
      <c r="H1033" s="5">
        <f>_xlfn.RANK.EQ(VLOOKUP($A1033,Rooke_Full_Seaosn[[Name]:[WHIP]], 7, FALSE),Rooke_Full_Seaosn[L],1)</f>
        <v>147</v>
      </c>
      <c r="I1033" s="11">
        <f>_xlfn.RANK.EQ(VLOOKUP($A1033,Rooke_Full_Seaosn[[Name]:[WHIP]], 8, FALSE),Rooke_Full_Seaosn[SV],0)</f>
        <v>225</v>
      </c>
      <c r="J1033" s="11">
        <f>_xlfn.RANK.EQ(VLOOKUP($A1033,Rooke_Full_Seaosn[[Name]:[WHIP]], 9, FALSE),Rooke_Full_Seaosn[IP],0)</f>
        <v>1097</v>
      </c>
      <c r="K1033" s="5">
        <f>_xlfn.RANK.EQ(VLOOKUP($A1033,Rooke_Full_Seaosn[[Name]:[WHIP]], 10, FALSE),Rooke_Full_Seaosn[SO],0)</f>
        <v>1163</v>
      </c>
      <c r="L1033" s="5">
        <f>_xlfn.RANK.EQ(VLOOKUP($A1033,Rooke_Full_Seaosn[[Name]:[WHIP]], 11, FALSE),Rooke_Full_Seaosn[K/9],0)</f>
        <v>1015</v>
      </c>
      <c r="M1033" s="5">
        <f>_xlfn.RANK.EQ(VLOOKUP($A1033,Rooke_Full_Seaosn[[Name]:[WHIP]], 12, FALSE),Rooke_Full_Seaosn[BB/9],1)</f>
        <v>1403</v>
      </c>
      <c r="N1033" s="11">
        <f>_xlfn.RANK.EQ(VLOOKUP($A1033,Rooke_Full_Seaosn[[Name]:[WHIP]], 13, FALSE),Rooke_Full_Seaosn[HR/9],1)</f>
        <v>1507</v>
      </c>
      <c r="O1033" s="5">
        <f>_xlfn.RANK.EQ(VLOOKUP($A1033,Rooke_Full_Seaosn[[Name]:[WHIP]], 14, FALSE),Rooke_Full_Seaosn[AVG],1)</f>
        <v>422</v>
      </c>
      <c r="P1033" s="11">
        <f>_xlfn.RANK.EQ(VLOOKUP($A1033,Rooke_Full_Seaosn[[Name]:[WHIP]], 15, FALSE),Rooke_Full_Seaosn[BABIP],1)</f>
        <v>92</v>
      </c>
      <c r="Q1033" s="5">
        <f>_xlfn.RANK.EQ(VLOOKUP($A1033,Rooke_Full_Seaosn[[Name]:[WHIP]], 16, FALSE),Rooke_Full_Seaosn[ERA],1)</f>
        <v>823</v>
      </c>
      <c r="R1033" s="11">
        <f>_xlfn.RANK.EQ(VLOOKUP($A1033,Rooke_Full_Seaosn[[Name]:[WHIP]], 17, FALSE),Rooke_Full_Seaosn[FIP],1)</f>
        <v>1606</v>
      </c>
      <c r="S1033" s="5">
        <f>_xlfn.RANK.EQ(VLOOKUP($A1033,Rooke_Full_Seaosn[[Name]:[WHIP]], 18,FALSE),Rooke_Full_Seaosn[WAR],0)</f>
        <v>1541</v>
      </c>
      <c r="T1033" s="5">
        <f>_xlfn.RANK.EQ(VLOOKUP($A1033,Rooke_Full_Seaosn[[Name]:[WHIP]], 19, FALSE),Rooke_Full_Seaosn[WAR/162],0)</f>
        <v>1542</v>
      </c>
      <c r="U1033" s="5">
        <f>_xlfn.RANK.EQ(VLOOKUP($A1033,Rooke_Full_Seaosn[[Name]:[WHIP]], 20, FALSE),Rooke_Full_Seaosn[WHIP],1)</f>
        <v>922</v>
      </c>
      <c r="V10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804.09633332965927</v>
      </c>
    </row>
    <row r="1034" spans="1:22" x14ac:dyDescent="0.45">
      <c r="A1034" s="11" t="s">
        <v>1544</v>
      </c>
      <c r="B1034" s="11">
        <v>1996</v>
      </c>
      <c r="C1034" s="11" t="str">
        <f>VLOOKUP(Table10[[#This Row],[Name]], Rooke_Full_Seaosn[[Name]:[Team]], 2, FALSE)</f>
        <v>SFG</v>
      </c>
      <c r="D1034" s="11">
        <v>17</v>
      </c>
      <c r="E1034" s="11">
        <v>17</v>
      </c>
      <c r="F1034" s="12">
        <v>1</v>
      </c>
      <c r="G1034" s="5">
        <f>_xlfn.RANK.EQ(VLOOKUP($A1034,Rooke_Full_Seaosn[[Name]:[WHIP]], 6, FALSE),Rooke_Full_Seaosn[W],0)</f>
        <v>610</v>
      </c>
      <c r="H1034" s="5">
        <f>_xlfn.RANK.EQ(VLOOKUP($A1034,Rooke_Full_Seaosn[[Name]:[WHIP]], 7, FALSE),Rooke_Full_Seaosn[L],1)</f>
        <v>1512</v>
      </c>
      <c r="I1034" s="11">
        <f>_xlfn.RANK.EQ(VLOOKUP($A1034,Rooke_Full_Seaosn[[Name]:[WHIP]], 8, FALSE),Rooke_Full_Seaosn[SV],0)</f>
        <v>225</v>
      </c>
      <c r="J1034" s="11">
        <f>_xlfn.RANK.EQ(VLOOKUP($A1034,Rooke_Full_Seaosn[[Name]:[WHIP]], 9, FALSE),Rooke_Full_Seaosn[IP],0)</f>
        <v>338</v>
      </c>
      <c r="K1034" s="5">
        <f>_xlfn.RANK.EQ(VLOOKUP($A1034,Rooke_Full_Seaosn[[Name]:[WHIP]], 10, FALSE),Rooke_Full_Seaosn[SO],0)</f>
        <v>309</v>
      </c>
      <c r="L1034" s="5">
        <f>_xlfn.RANK.EQ(VLOOKUP($A1034,Rooke_Full_Seaosn[[Name]:[WHIP]], 11, FALSE),Rooke_Full_Seaosn[K/9],0)</f>
        <v>816</v>
      </c>
      <c r="M1034" s="5">
        <f>_xlfn.RANK.EQ(VLOOKUP($A1034,Rooke_Full_Seaosn[[Name]:[WHIP]], 12, FALSE),Rooke_Full_Seaosn[BB/9],1)</f>
        <v>598</v>
      </c>
      <c r="N1034" s="11">
        <f>_xlfn.RANK.EQ(VLOOKUP($A1034,Rooke_Full_Seaosn[[Name]:[WHIP]], 13, FALSE),Rooke_Full_Seaosn[HR/9],1)</f>
        <v>1115</v>
      </c>
      <c r="O1034" s="5">
        <f>_xlfn.RANK.EQ(VLOOKUP($A1034,Rooke_Full_Seaosn[[Name]:[WHIP]], 14, FALSE),Rooke_Full_Seaosn[AVG],1)</f>
        <v>1275</v>
      </c>
      <c r="P1034" s="11">
        <f>_xlfn.RANK.EQ(VLOOKUP($A1034,Rooke_Full_Seaosn[[Name]:[WHIP]], 15, FALSE),Rooke_Full_Seaosn[BABIP],1)</f>
        <v>1242</v>
      </c>
      <c r="Q1034" s="5">
        <f>_xlfn.RANK.EQ(VLOOKUP($A1034,Rooke_Full_Seaosn[[Name]:[WHIP]], 16, FALSE),Rooke_Full_Seaosn[ERA],1)</f>
        <v>1010</v>
      </c>
      <c r="R1034" s="11">
        <f>_xlfn.RANK.EQ(VLOOKUP($A1034,Rooke_Full_Seaosn[[Name]:[WHIP]], 17, FALSE),Rooke_Full_Seaosn[FIP],1)</f>
        <v>1160</v>
      </c>
      <c r="S1034" s="5">
        <f>_xlfn.RANK.EQ(VLOOKUP($A1034,Rooke_Full_Seaosn[[Name]:[WHIP]], 18,FALSE),Rooke_Full_Seaosn[WAR],0)</f>
        <v>649</v>
      </c>
      <c r="T1034" s="5">
        <f>_xlfn.RANK.EQ(VLOOKUP($A1034,Rooke_Full_Seaosn[[Name]:[WHIP]], 19, FALSE),Rooke_Full_Seaosn[WAR/162],0)</f>
        <v>952</v>
      </c>
      <c r="U1034" s="5">
        <f>_xlfn.RANK.EQ(VLOOKUP($A1034,Rooke_Full_Seaosn[[Name]:[WHIP]], 20, FALSE),Rooke_Full_Seaosn[WHIP],1)</f>
        <v>1042</v>
      </c>
      <c r="V10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805.71460691944048</v>
      </c>
    </row>
    <row r="1035" spans="1:22" x14ac:dyDescent="0.45">
      <c r="A1035" s="11" t="s">
        <v>1279</v>
      </c>
      <c r="B1035" s="11">
        <v>1954</v>
      </c>
      <c r="C1035" s="11" t="str">
        <f>VLOOKUP(Table10[[#This Row],[Name]], Rooke_Full_Seaosn[[Name]:[Team]], 2, FALSE)</f>
        <v>PIT</v>
      </c>
      <c r="D1035" s="11">
        <v>15</v>
      </c>
      <c r="E1035" s="11">
        <v>9</v>
      </c>
      <c r="F1035" s="12">
        <v>0.6</v>
      </c>
      <c r="G1035" s="5">
        <f>_xlfn.RANK.EQ(VLOOKUP($A1035,Rooke_Full_Seaosn[[Name]:[WHIP]], 6, FALSE),Rooke_Full_Seaosn[W],0)</f>
        <v>1282</v>
      </c>
      <c r="H1035" s="5">
        <f>_xlfn.RANK.EQ(VLOOKUP($A1035,Rooke_Full_Seaosn[[Name]:[WHIP]], 7, FALSE),Rooke_Full_Seaosn[L],1)</f>
        <v>1209</v>
      </c>
      <c r="I1035" s="11">
        <f>_xlfn.RANK.EQ(VLOOKUP($A1035,Rooke_Full_Seaosn[[Name]:[WHIP]], 8, FALSE),Rooke_Full_Seaosn[SV],0)</f>
        <v>225</v>
      </c>
      <c r="J1035" s="11">
        <f>_xlfn.RANK.EQ(VLOOKUP($A1035,Rooke_Full_Seaosn[[Name]:[WHIP]], 9, FALSE),Rooke_Full_Seaosn[IP],0)</f>
        <v>586</v>
      </c>
      <c r="K1035" s="5">
        <f>_xlfn.RANK.EQ(VLOOKUP($A1035,Rooke_Full_Seaosn[[Name]:[WHIP]], 10, FALSE),Rooke_Full_Seaosn[SO],0)</f>
        <v>880</v>
      </c>
      <c r="L1035" s="5">
        <f>_xlfn.RANK.EQ(VLOOKUP($A1035,Rooke_Full_Seaosn[[Name]:[WHIP]], 11, FALSE),Rooke_Full_Seaosn[K/9],0)</f>
        <v>1290</v>
      </c>
      <c r="M1035" s="5">
        <f>_xlfn.RANK.EQ(VLOOKUP($A1035,Rooke_Full_Seaosn[[Name]:[WHIP]], 12, FALSE),Rooke_Full_Seaosn[BB/9],1)</f>
        <v>864</v>
      </c>
      <c r="N1035" s="11">
        <f>_xlfn.RANK.EQ(VLOOKUP($A1035,Rooke_Full_Seaosn[[Name]:[WHIP]], 13, FALSE),Rooke_Full_Seaosn[HR/9],1)</f>
        <v>889</v>
      </c>
      <c r="O1035" s="5">
        <f>_xlfn.RANK.EQ(VLOOKUP($A1035,Rooke_Full_Seaosn[[Name]:[WHIP]], 14, FALSE),Rooke_Full_Seaosn[AVG],1)</f>
        <v>392</v>
      </c>
      <c r="P1035" s="11">
        <f>_xlfn.RANK.EQ(VLOOKUP($A1035,Rooke_Full_Seaosn[[Name]:[WHIP]], 15, FALSE),Rooke_Full_Seaosn[BABIP],1)</f>
        <v>139</v>
      </c>
      <c r="Q1035" s="5">
        <f>_xlfn.RANK.EQ(VLOOKUP($A1035,Rooke_Full_Seaosn[[Name]:[WHIP]], 16, FALSE),Rooke_Full_Seaosn[ERA],1)</f>
        <v>681</v>
      </c>
      <c r="R1035" s="11">
        <f>_xlfn.RANK.EQ(VLOOKUP($A1035,Rooke_Full_Seaosn[[Name]:[WHIP]], 17, FALSE),Rooke_Full_Seaosn[FIP],1)</f>
        <v>664</v>
      </c>
      <c r="S1035" s="5">
        <f>_xlfn.RANK.EQ(VLOOKUP($A1035,Rooke_Full_Seaosn[[Name]:[WHIP]], 18,FALSE),Rooke_Full_Seaosn[WAR],0)</f>
        <v>564</v>
      </c>
      <c r="T1035" s="5">
        <f>_xlfn.RANK.EQ(VLOOKUP($A1035,Rooke_Full_Seaosn[[Name]:[WHIP]], 19, FALSE),Rooke_Full_Seaosn[WAR/162],0)</f>
        <v>973</v>
      </c>
      <c r="U1035" s="5">
        <f>_xlfn.RANK.EQ(VLOOKUP($A1035,Rooke_Full_Seaosn[[Name]:[WHIP]], 20, FALSE),Rooke_Full_Seaosn[WHIP],1)</f>
        <v>520</v>
      </c>
      <c r="V10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806.07024820668835</v>
      </c>
    </row>
    <row r="1036" spans="1:22" x14ac:dyDescent="0.45">
      <c r="A1036" s="11" t="s">
        <v>1828</v>
      </c>
      <c r="B1036" s="11">
        <v>2006</v>
      </c>
      <c r="C1036" s="11" t="str">
        <f>VLOOKUP(Table10[[#This Row],[Name]], Rooke_Full_Seaosn[[Name]:[Team]], 2, FALSE)</f>
        <v>TOR</v>
      </c>
      <c r="D1036" s="11">
        <v>12</v>
      </c>
      <c r="E1036" s="11">
        <v>12</v>
      </c>
      <c r="F1036" s="12">
        <v>1</v>
      </c>
      <c r="G1036" s="5">
        <f>_xlfn.RANK.EQ(VLOOKUP($A1036,Rooke_Full_Seaosn[[Name]:[WHIP]], 6, FALSE),Rooke_Full_Seaosn[W],0)</f>
        <v>735</v>
      </c>
      <c r="H1036" s="5">
        <f>_xlfn.RANK.EQ(VLOOKUP($A1036,Rooke_Full_Seaosn[[Name]:[WHIP]], 7, FALSE),Rooke_Full_Seaosn[L],1)</f>
        <v>1341</v>
      </c>
      <c r="I1036" s="11">
        <f>_xlfn.RANK.EQ(VLOOKUP($A1036,Rooke_Full_Seaosn[[Name]:[WHIP]], 8, FALSE),Rooke_Full_Seaosn[SV],0)</f>
        <v>225</v>
      </c>
      <c r="J1036" s="11">
        <f>_xlfn.RANK.EQ(VLOOKUP($A1036,Rooke_Full_Seaosn[[Name]:[WHIP]], 9, FALSE),Rooke_Full_Seaosn[IP],0)</f>
        <v>956</v>
      </c>
      <c r="K1036" s="5">
        <f>_xlfn.RANK.EQ(VLOOKUP($A1036,Rooke_Full_Seaosn[[Name]:[WHIP]], 10, FALSE),Rooke_Full_Seaosn[SO],0)</f>
        <v>1210</v>
      </c>
      <c r="L1036" s="5">
        <f>_xlfn.RANK.EQ(VLOOKUP($A1036,Rooke_Full_Seaosn[[Name]:[WHIP]], 11, FALSE),Rooke_Full_Seaosn[K/9],0)</f>
        <v>1233</v>
      </c>
      <c r="M1036" s="5">
        <f>_xlfn.RANK.EQ(VLOOKUP($A1036,Rooke_Full_Seaosn[[Name]:[WHIP]], 12, FALSE),Rooke_Full_Seaosn[BB/9],1)</f>
        <v>128</v>
      </c>
      <c r="N1036" s="11">
        <f>_xlfn.RANK.EQ(VLOOKUP($A1036,Rooke_Full_Seaosn[[Name]:[WHIP]], 13, FALSE),Rooke_Full_Seaosn[HR/9],1)</f>
        <v>1231</v>
      </c>
      <c r="O1036" s="5">
        <f>_xlfn.RANK.EQ(VLOOKUP($A1036,Rooke_Full_Seaosn[[Name]:[WHIP]], 14, FALSE),Rooke_Full_Seaosn[AVG],1)</f>
        <v>1096</v>
      </c>
      <c r="P1036" s="11">
        <f>_xlfn.RANK.EQ(VLOOKUP($A1036,Rooke_Full_Seaosn[[Name]:[WHIP]], 15, FALSE),Rooke_Full_Seaosn[BABIP],1)</f>
        <v>687</v>
      </c>
      <c r="Q1036" s="5">
        <f>_xlfn.RANK.EQ(VLOOKUP($A1036,Rooke_Full_Seaosn[[Name]:[WHIP]], 16, FALSE),Rooke_Full_Seaosn[ERA],1)</f>
        <v>1354</v>
      </c>
      <c r="R1036" s="11">
        <f>_xlfn.RANK.EQ(VLOOKUP($A1036,Rooke_Full_Seaosn[[Name]:[WHIP]], 17, FALSE),Rooke_Full_Seaosn[FIP],1)</f>
        <v>1267</v>
      </c>
      <c r="S1036" s="5">
        <f>_xlfn.RANK.EQ(VLOOKUP($A1036,Rooke_Full_Seaosn[[Name]:[WHIP]], 18,FALSE),Rooke_Full_Seaosn[WAR],0)</f>
        <v>910</v>
      </c>
      <c r="T1036" s="5">
        <f>_xlfn.RANK.EQ(VLOOKUP($A1036,Rooke_Full_Seaosn[[Name]:[WHIP]], 19, FALSE),Rooke_Full_Seaosn[WAR/162],0)</f>
        <v>845</v>
      </c>
      <c r="U1036" s="5">
        <f>_xlfn.RANK.EQ(VLOOKUP($A1036,Rooke_Full_Seaosn[[Name]:[WHIP]], 20, FALSE),Rooke_Full_Seaosn[WHIP],1)</f>
        <v>541</v>
      </c>
      <c r="V10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806.3431702927038</v>
      </c>
    </row>
    <row r="1037" spans="1:22" x14ac:dyDescent="0.45">
      <c r="A1037" s="11" t="s">
        <v>1426</v>
      </c>
      <c r="B1037" s="11">
        <v>1982</v>
      </c>
      <c r="C1037" s="11" t="str">
        <f>VLOOKUP(Table10[[#This Row],[Name]], Rooke_Full_Seaosn[[Name]:[Team]], 2, FALSE)</f>
        <v>DET</v>
      </c>
      <c r="D1037" s="11">
        <v>15</v>
      </c>
      <c r="E1037" s="11">
        <v>15</v>
      </c>
      <c r="F1037" s="12">
        <v>1</v>
      </c>
      <c r="G1037" s="5">
        <f>_xlfn.RANK.EQ(VLOOKUP($A1037,Rooke_Full_Seaosn[[Name]:[WHIP]], 6, FALSE),Rooke_Full_Seaosn[W],0)</f>
        <v>1282</v>
      </c>
      <c r="H1037" s="5">
        <f>_xlfn.RANK.EQ(VLOOKUP($A1037,Rooke_Full_Seaosn[[Name]:[WHIP]], 7, FALSE),Rooke_Full_Seaosn[L],1)</f>
        <v>298</v>
      </c>
      <c r="I1037" s="11">
        <f>_xlfn.RANK.EQ(VLOOKUP($A1037,Rooke_Full_Seaosn[[Name]:[WHIP]], 8, FALSE),Rooke_Full_Seaosn[SV],0)</f>
        <v>225</v>
      </c>
      <c r="J1037" s="11">
        <f>_xlfn.RANK.EQ(VLOOKUP($A1037,Rooke_Full_Seaosn[[Name]:[WHIP]], 9, FALSE),Rooke_Full_Seaosn[IP],0)</f>
        <v>1203</v>
      </c>
      <c r="K1037" s="5">
        <f>_xlfn.RANK.EQ(VLOOKUP($A1037,Rooke_Full_Seaosn[[Name]:[WHIP]], 10, FALSE),Rooke_Full_Seaosn[SO],0)</f>
        <v>1694</v>
      </c>
      <c r="L1037" s="5">
        <f>_xlfn.RANK.EQ(VLOOKUP($A1037,Rooke_Full_Seaosn[[Name]:[WHIP]], 11, FALSE),Rooke_Full_Seaosn[K/9],0)</f>
        <v>1697</v>
      </c>
      <c r="M1037" s="5">
        <f>_xlfn.RANK.EQ(VLOOKUP($A1037,Rooke_Full_Seaosn[[Name]:[WHIP]], 12, FALSE),Rooke_Full_Seaosn[BB/9],1)</f>
        <v>33</v>
      </c>
      <c r="N1037" s="11">
        <f>_xlfn.RANK.EQ(VLOOKUP($A1037,Rooke_Full_Seaosn[[Name]:[WHIP]], 13, FALSE),Rooke_Full_Seaosn[HR/9],1)</f>
        <v>1572</v>
      </c>
      <c r="O1037" s="5">
        <f>_xlfn.RANK.EQ(VLOOKUP($A1037,Rooke_Full_Seaosn[[Name]:[WHIP]], 14, FALSE),Rooke_Full_Seaosn[AVG],1)</f>
        <v>1621</v>
      </c>
      <c r="P1037" s="11">
        <f>_xlfn.RANK.EQ(VLOOKUP($A1037,Rooke_Full_Seaosn[[Name]:[WHIP]], 15, FALSE),Rooke_Full_Seaosn[BABIP],1)</f>
        <v>886</v>
      </c>
      <c r="Q1037" s="5">
        <f>_xlfn.RANK.EQ(VLOOKUP($A1037,Rooke_Full_Seaosn[[Name]:[WHIP]], 16, FALSE),Rooke_Full_Seaosn[ERA],1)</f>
        <v>862</v>
      </c>
      <c r="R1037" s="11">
        <f>_xlfn.RANK.EQ(VLOOKUP($A1037,Rooke_Full_Seaosn[[Name]:[WHIP]], 17, FALSE),Rooke_Full_Seaosn[FIP],1)</f>
        <v>1529</v>
      </c>
      <c r="S1037" s="5">
        <f>_xlfn.RANK.EQ(VLOOKUP($A1037,Rooke_Full_Seaosn[[Name]:[WHIP]], 18,FALSE),Rooke_Full_Seaosn[WAR],0)</f>
        <v>1546</v>
      </c>
      <c r="T1037" s="5">
        <f>_xlfn.RANK.EQ(VLOOKUP($A1037,Rooke_Full_Seaosn[[Name]:[WHIP]], 19, FALSE),Rooke_Full_Seaosn[WAR/162],0)</f>
        <v>1550</v>
      </c>
      <c r="U1037" s="5">
        <f>_xlfn.RANK.EQ(VLOOKUP($A1037,Rooke_Full_Seaosn[[Name]:[WHIP]], 20, FALSE),Rooke_Full_Seaosn[WHIP],1)</f>
        <v>979</v>
      </c>
      <c r="V10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808.13285538718287</v>
      </c>
    </row>
    <row r="1038" spans="1:22" x14ac:dyDescent="0.45">
      <c r="A1038" s="11" t="s">
        <v>1958</v>
      </c>
      <c r="B1038" s="11">
        <v>2007</v>
      </c>
      <c r="C1038" s="11" t="str">
        <f>VLOOKUP(Table10[[#This Row],[Name]], Rooke_Full_Seaosn[[Name]:[Team]], 2, FALSE)</f>
        <v>CIN</v>
      </c>
      <c r="D1038" s="11">
        <v>11</v>
      </c>
      <c r="E1038" s="11">
        <v>7</v>
      </c>
      <c r="F1038" s="12">
        <v>0.63636363636363635</v>
      </c>
      <c r="G1038" s="5">
        <f>_xlfn.RANK.EQ(VLOOKUP($A1038,Rooke_Full_Seaosn[[Name]:[WHIP]], 6, FALSE),Rooke_Full_Seaosn[W],0)</f>
        <v>1054</v>
      </c>
      <c r="H1038" s="5">
        <f>_xlfn.RANK.EQ(VLOOKUP($A1038,Rooke_Full_Seaosn[[Name]:[WHIP]], 7, FALSE),Rooke_Full_Seaosn[L],1)</f>
        <v>45</v>
      </c>
      <c r="I1038" s="11">
        <f>_xlfn.RANK.EQ(VLOOKUP($A1038,Rooke_Full_Seaosn[[Name]:[WHIP]], 8, FALSE),Rooke_Full_Seaosn[SV],0)</f>
        <v>225</v>
      </c>
      <c r="J1038" s="11">
        <f>_xlfn.RANK.EQ(VLOOKUP($A1038,Rooke_Full_Seaosn[[Name]:[WHIP]], 9, FALSE),Rooke_Full_Seaosn[IP],0)</f>
        <v>1693</v>
      </c>
      <c r="K1038" s="5">
        <f>_xlfn.RANK.EQ(VLOOKUP($A1038,Rooke_Full_Seaosn[[Name]:[WHIP]], 10, FALSE),Rooke_Full_Seaosn[SO],0)</f>
        <v>1526</v>
      </c>
      <c r="L1038" s="5">
        <f>_xlfn.RANK.EQ(VLOOKUP($A1038,Rooke_Full_Seaosn[[Name]:[WHIP]], 11, FALSE),Rooke_Full_Seaosn[K/9],0)</f>
        <v>787</v>
      </c>
      <c r="M1038" s="5">
        <f>_xlfn.RANK.EQ(VLOOKUP($A1038,Rooke_Full_Seaosn[[Name]:[WHIP]], 12, FALSE),Rooke_Full_Seaosn[BB/9],1)</f>
        <v>1625</v>
      </c>
      <c r="N1038" s="11">
        <f>_xlfn.RANK.EQ(VLOOKUP($A1038,Rooke_Full_Seaosn[[Name]:[WHIP]], 13, FALSE),Rooke_Full_Seaosn[HR/9],1)</f>
        <v>494</v>
      </c>
      <c r="O1038" s="5">
        <f>_xlfn.RANK.EQ(VLOOKUP($A1038,Rooke_Full_Seaosn[[Name]:[WHIP]], 14, FALSE),Rooke_Full_Seaosn[AVG],1)</f>
        <v>586</v>
      </c>
      <c r="P1038" s="11">
        <f>_xlfn.RANK.EQ(VLOOKUP($A1038,Rooke_Full_Seaosn[[Name]:[WHIP]], 15, FALSE),Rooke_Full_Seaosn[BABIP],1)</f>
        <v>763</v>
      </c>
      <c r="Q1038" s="5">
        <f>_xlfn.RANK.EQ(VLOOKUP($A1038,Rooke_Full_Seaosn[[Name]:[WHIP]], 16, FALSE),Rooke_Full_Seaosn[ERA],1)</f>
        <v>1511</v>
      </c>
      <c r="R1038" s="11">
        <f>_xlfn.RANK.EQ(VLOOKUP($A1038,Rooke_Full_Seaosn[[Name]:[WHIP]], 17, FALSE),Rooke_Full_Seaosn[FIP],1)</f>
        <v>1318</v>
      </c>
      <c r="S1038" s="5">
        <f>_xlfn.RANK.EQ(VLOOKUP($A1038,Rooke_Full_Seaosn[[Name]:[WHIP]], 18,FALSE),Rooke_Full_Seaosn[WAR],0)</f>
        <v>1233</v>
      </c>
      <c r="T1038" s="5">
        <f>_xlfn.RANK.EQ(VLOOKUP($A1038,Rooke_Full_Seaosn[[Name]:[WHIP]], 19, FALSE),Rooke_Full_Seaosn[WAR/162],0)</f>
        <v>858</v>
      </c>
      <c r="U1038" s="5">
        <f>_xlfn.RANK.EQ(VLOOKUP($A1038,Rooke_Full_Seaosn[[Name]:[WHIP]], 20, FALSE),Rooke_Full_Seaosn[WHIP],1)</f>
        <v>1380</v>
      </c>
      <c r="V10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808.70984238633241</v>
      </c>
    </row>
    <row r="1039" spans="1:22" x14ac:dyDescent="0.45">
      <c r="A1039" s="11" t="s">
        <v>308</v>
      </c>
      <c r="B1039" s="11">
        <v>2018</v>
      </c>
      <c r="C1039" s="11" t="str">
        <f>VLOOKUP(Table10[[#This Row],[Name]], Rooke_Full_Seaosn[[Name]:[Team]], 2, FALSE)</f>
        <v>CIN</v>
      </c>
      <c r="D1039" s="11">
        <v>12</v>
      </c>
      <c r="E1039" s="11">
        <v>12</v>
      </c>
      <c r="F1039" s="12">
        <v>1</v>
      </c>
      <c r="G1039" s="5">
        <f>_xlfn.RANK.EQ(VLOOKUP($A1039,Rooke_Full_Seaosn[[Name]:[WHIP]], 6, FALSE),Rooke_Full_Seaosn[W],0)</f>
        <v>610</v>
      </c>
      <c r="H1039" s="5">
        <f>_xlfn.RANK.EQ(VLOOKUP($A1039,Rooke_Full_Seaosn[[Name]:[WHIP]], 7, FALSE),Rooke_Full_Seaosn[L],1)</f>
        <v>1209</v>
      </c>
      <c r="I1039" s="11">
        <f>_xlfn.RANK.EQ(VLOOKUP($A1039,Rooke_Full_Seaosn[[Name]:[WHIP]], 8, FALSE),Rooke_Full_Seaosn[SV],0)</f>
        <v>225</v>
      </c>
      <c r="J1039" s="11">
        <f>_xlfn.RANK.EQ(VLOOKUP($A1039,Rooke_Full_Seaosn[[Name]:[WHIP]], 9, FALSE),Rooke_Full_Seaosn[IP],0)</f>
        <v>747</v>
      </c>
      <c r="K1039" s="5">
        <f>_xlfn.RANK.EQ(VLOOKUP($A1039,Rooke_Full_Seaosn[[Name]:[WHIP]], 10, FALSE),Rooke_Full_Seaosn[SO],0)</f>
        <v>251</v>
      </c>
      <c r="L1039" s="5">
        <f>_xlfn.RANK.EQ(VLOOKUP($A1039,Rooke_Full_Seaosn[[Name]:[WHIP]], 11, FALSE),Rooke_Full_Seaosn[K/9],0)</f>
        <v>119</v>
      </c>
      <c r="M1039" s="5">
        <f>_xlfn.RANK.EQ(VLOOKUP($A1039,Rooke_Full_Seaosn[[Name]:[WHIP]], 12, FALSE),Rooke_Full_Seaosn[BB/9],1)</f>
        <v>1312</v>
      </c>
      <c r="N1039" s="11">
        <f>_xlfn.RANK.EQ(VLOOKUP($A1039,Rooke_Full_Seaosn[[Name]:[WHIP]], 13, FALSE),Rooke_Full_Seaosn[HR/9],1)</f>
        <v>1581</v>
      </c>
      <c r="O1039" s="5">
        <f>_xlfn.RANK.EQ(VLOOKUP($A1039,Rooke_Full_Seaosn[[Name]:[WHIP]], 14, FALSE),Rooke_Full_Seaosn[AVG],1)</f>
        <v>1264</v>
      </c>
      <c r="P1039" s="11">
        <f>_xlfn.RANK.EQ(VLOOKUP($A1039,Rooke_Full_Seaosn[[Name]:[WHIP]], 15, FALSE),Rooke_Full_Seaosn[BABIP],1)</f>
        <v>1497</v>
      </c>
      <c r="Q1039" s="5">
        <f>_xlfn.RANK.EQ(VLOOKUP($A1039,Rooke_Full_Seaosn[[Name]:[WHIP]], 16, FALSE),Rooke_Full_Seaosn[ERA],1)</f>
        <v>1257</v>
      </c>
      <c r="R1039" s="11">
        <f>_xlfn.RANK.EQ(VLOOKUP($A1039,Rooke_Full_Seaosn[[Name]:[WHIP]], 17, FALSE),Rooke_Full_Seaosn[FIP],1)</f>
        <v>1473</v>
      </c>
      <c r="S1039" s="5">
        <f>_xlfn.RANK.EQ(VLOOKUP($A1039,Rooke_Full_Seaosn[[Name]:[WHIP]], 18,FALSE),Rooke_Full_Seaosn[WAR],0)</f>
        <v>1328</v>
      </c>
      <c r="T1039" s="5">
        <f>_xlfn.RANK.EQ(VLOOKUP($A1039,Rooke_Full_Seaosn[[Name]:[WHIP]], 19, FALSE),Rooke_Full_Seaosn[WAR/162],0)</f>
        <v>1413</v>
      </c>
      <c r="U1039" s="5">
        <f>_xlfn.RANK.EQ(VLOOKUP($A1039,Rooke_Full_Seaosn[[Name]:[WHIP]], 20, FALSE),Rooke_Full_Seaosn[WHIP],1)</f>
        <v>1429</v>
      </c>
      <c r="V10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811.02930539187173</v>
      </c>
    </row>
    <row r="1040" spans="1:22" x14ac:dyDescent="0.45">
      <c r="A1040" s="11" t="s">
        <v>1921</v>
      </c>
      <c r="B1040" s="11">
        <v>1982</v>
      </c>
      <c r="C1040" s="11" t="str">
        <f>VLOOKUP(Table10[[#This Row],[Name]], Rooke_Full_Seaosn[[Name]:[Team]], 2, FALSE)</f>
        <v>SFG</v>
      </c>
      <c r="D1040" s="11">
        <v>20</v>
      </c>
      <c r="E1040" s="11">
        <v>17</v>
      </c>
      <c r="F1040" s="12">
        <v>0.85</v>
      </c>
      <c r="G1040" s="5">
        <f>_xlfn.RANK.EQ(VLOOKUP($A1040,Rooke_Full_Seaosn[[Name]:[WHIP]], 6, FALSE),Rooke_Full_Seaosn[W],0)</f>
        <v>1282</v>
      </c>
      <c r="H1040" s="5">
        <f>_xlfn.RANK.EQ(VLOOKUP($A1040,Rooke_Full_Seaosn[[Name]:[WHIP]], 7, FALSE),Rooke_Full_Seaosn[L],1)</f>
        <v>45</v>
      </c>
      <c r="I1040" s="11">
        <f>_xlfn.RANK.EQ(VLOOKUP($A1040,Rooke_Full_Seaosn[[Name]:[WHIP]], 8, FALSE),Rooke_Full_Seaosn[SV],0)</f>
        <v>225</v>
      </c>
      <c r="J1040" s="11">
        <f>_xlfn.RANK.EQ(VLOOKUP($A1040,Rooke_Full_Seaosn[[Name]:[WHIP]], 9, FALSE),Rooke_Full_Seaosn[IP],0)</f>
        <v>1254</v>
      </c>
      <c r="K1040" s="5">
        <f>_xlfn.RANK.EQ(VLOOKUP($A1040,Rooke_Full_Seaosn[[Name]:[WHIP]], 10, FALSE),Rooke_Full_Seaosn[SO],0)</f>
        <v>1187</v>
      </c>
      <c r="L1040" s="5">
        <f>_xlfn.RANK.EQ(VLOOKUP($A1040,Rooke_Full_Seaosn[[Name]:[WHIP]], 11, FALSE),Rooke_Full_Seaosn[K/9],0)</f>
        <v>790</v>
      </c>
      <c r="M1040" s="5">
        <f>_xlfn.RANK.EQ(VLOOKUP($A1040,Rooke_Full_Seaosn[[Name]:[WHIP]], 12, FALSE),Rooke_Full_Seaosn[BB/9],1)</f>
        <v>280</v>
      </c>
      <c r="N1040" s="11">
        <f>_xlfn.RANK.EQ(VLOOKUP($A1040,Rooke_Full_Seaosn[[Name]:[WHIP]], 13, FALSE),Rooke_Full_Seaosn[HR/9],1)</f>
        <v>1334</v>
      </c>
      <c r="O1040" s="5">
        <f>_xlfn.RANK.EQ(VLOOKUP($A1040,Rooke_Full_Seaosn[[Name]:[WHIP]], 14, FALSE),Rooke_Full_Seaosn[AVG],1)</f>
        <v>1679</v>
      </c>
      <c r="P1040" s="11">
        <f>_xlfn.RANK.EQ(VLOOKUP($A1040,Rooke_Full_Seaosn[[Name]:[WHIP]], 15, FALSE),Rooke_Full_Seaosn[BABIP],1)</f>
        <v>1653</v>
      </c>
      <c r="Q1040" s="5">
        <f>_xlfn.RANK.EQ(VLOOKUP($A1040,Rooke_Full_Seaosn[[Name]:[WHIP]], 16, FALSE),Rooke_Full_Seaosn[ERA],1)</f>
        <v>1468</v>
      </c>
      <c r="R1040" s="11">
        <f>_xlfn.RANK.EQ(VLOOKUP($A1040,Rooke_Full_Seaosn[[Name]:[WHIP]], 17, FALSE),Rooke_Full_Seaosn[FIP],1)</f>
        <v>953</v>
      </c>
      <c r="S1040" s="5">
        <f>_xlfn.RANK.EQ(VLOOKUP($A1040,Rooke_Full_Seaosn[[Name]:[WHIP]], 18,FALSE),Rooke_Full_Seaosn[WAR],0)</f>
        <v>1490</v>
      </c>
      <c r="T1040" s="5">
        <f>_xlfn.RANK.EQ(VLOOKUP($A1040,Rooke_Full_Seaosn[[Name]:[WHIP]], 19, FALSE),Rooke_Full_Seaosn[WAR/162],0)</f>
        <v>1491</v>
      </c>
      <c r="U1040" s="5">
        <f>_xlfn.RANK.EQ(VLOOKUP($A1040,Rooke_Full_Seaosn[[Name]:[WHIP]], 20, FALSE),Rooke_Full_Seaosn[WHIP],1)</f>
        <v>1502</v>
      </c>
      <c r="V10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811.97881366613944</v>
      </c>
    </row>
    <row r="1041" spans="1:22" x14ac:dyDescent="0.45">
      <c r="A1041" s="11" t="s">
        <v>1626</v>
      </c>
      <c r="B1041" s="11">
        <v>2000</v>
      </c>
      <c r="C1041" s="11" t="str">
        <f>VLOOKUP(Table10[[#This Row],[Name]], Rooke_Full_Seaosn[[Name]:[Team]], 2, FALSE)</f>
        <v>FLA</v>
      </c>
      <c r="D1041" s="11">
        <v>7</v>
      </c>
      <c r="E1041" s="11">
        <v>7</v>
      </c>
      <c r="F1041" s="12">
        <v>1</v>
      </c>
      <c r="G1041" s="5">
        <f>_xlfn.RANK.EQ(VLOOKUP($A1041,Rooke_Full_Seaosn[[Name]:[WHIP]], 6, FALSE),Rooke_Full_Seaosn[W],0)</f>
        <v>503</v>
      </c>
      <c r="H1041" s="5">
        <f>_xlfn.RANK.EQ(VLOOKUP($A1041,Rooke_Full_Seaosn[[Name]:[WHIP]], 7, FALSE),Rooke_Full_Seaosn[L],1)</f>
        <v>885</v>
      </c>
      <c r="I1041" s="11">
        <f>_xlfn.RANK.EQ(VLOOKUP($A1041,Rooke_Full_Seaosn[[Name]:[WHIP]], 8, FALSE),Rooke_Full_Seaosn[SV],0)</f>
        <v>225</v>
      </c>
      <c r="J1041" s="11">
        <f>_xlfn.RANK.EQ(VLOOKUP($A1041,Rooke_Full_Seaosn[[Name]:[WHIP]], 9, FALSE),Rooke_Full_Seaosn[IP],0)</f>
        <v>697</v>
      </c>
      <c r="K1041" s="5">
        <f>_xlfn.RANK.EQ(VLOOKUP($A1041,Rooke_Full_Seaosn[[Name]:[WHIP]], 10, FALSE),Rooke_Full_Seaosn[SO],0)</f>
        <v>528</v>
      </c>
      <c r="L1041" s="5">
        <f>_xlfn.RANK.EQ(VLOOKUP($A1041,Rooke_Full_Seaosn[[Name]:[WHIP]], 11, FALSE),Rooke_Full_Seaosn[K/9],0)</f>
        <v>641</v>
      </c>
      <c r="M1041" s="5">
        <f>_xlfn.RANK.EQ(VLOOKUP($A1041,Rooke_Full_Seaosn[[Name]:[WHIP]], 12, FALSE),Rooke_Full_Seaosn[BB/9],1)</f>
        <v>1388</v>
      </c>
      <c r="N1041" s="11">
        <f>_xlfn.RANK.EQ(VLOOKUP($A1041,Rooke_Full_Seaosn[[Name]:[WHIP]], 13, FALSE),Rooke_Full_Seaosn[HR/9],1)</f>
        <v>917</v>
      </c>
      <c r="O1041" s="5">
        <f>_xlfn.RANK.EQ(VLOOKUP($A1041,Rooke_Full_Seaosn[[Name]:[WHIP]], 14, FALSE),Rooke_Full_Seaosn[AVG],1)</f>
        <v>809</v>
      </c>
      <c r="P1041" s="11">
        <f>_xlfn.RANK.EQ(VLOOKUP($A1041,Rooke_Full_Seaosn[[Name]:[WHIP]], 15, FALSE),Rooke_Full_Seaosn[BABIP],1)</f>
        <v>926</v>
      </c>
      <c r="Q1041" s="5">
        <f>_xlfn.RANK.EQ(VLOOKUP($A1041,Rooke_Full_Seaosn[[Name]:[WHIP]], 16, FALSE),Rooke_Full_Seaosn[ERA],1)</f>
        <v>1120</v>
      </c>
      <c r="R1041" s="11">
        <f>_xlfn.RANK.EQ(VLOOKUP($A1041,Rooke_Full_Seaosn[[Name]:[WHIP]], 17, FALSE),Rooke_Full_Seaosn[FIP],1)</f>
        <v>1214</v>
      </c>
      <c r="S1041" s="5">
        <f>_xlfn.RANK.EQ(VLOOKUP($A1041,Rooke_Full_Seaosn[[Name]:[WHIP]], 18,FALSE),Rooke_Full_Seaosn[WAR],0)</f>
        <v>701</v>
      </c>
      <c r="T1041" s="5">
        <f>_xlfn.RANK.EQ(VLOOKUP($A1041,Rooke_Full_Seaosn[[Name]:[WHIP]], 19, FALSE),Rooke_Full_Seaosn[WAR/162],0)</f>
        <v>814</v>
      </c>
      <c r="U1041" s="5">
        <f>_xlfn.RANK.EQ(VLOOKUP($A1041,Rooke_Full_Seaosn[[Name]:[WHIP]], 20, FALSE),Rooke_Full_Seaosn[WHIP],1)</f>
        <v>1161</v>
      </c>
      <c r="V10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812.59357864464903</v>
      </c>
    </row>
    <row r="1042" spans="1:22" x14ac:dyDescent="0.45">
      <c r="A1042" s="11" t="s">
        <v>1551</v>
      </c>
      <c r="B1042" s="11">
        <v>1985</v>
      </c>
      <c r="C1042" s="11" t="str">
        <f>VLOOKUP(Table10[[#This Row],[Name]], Rooke_Full_Seaosn[[Name]:[Team]], 2, FALSE)</f>
        <v>HOU</v>
      </c>
      <c r="D1042" s="11">
        <v>17</v>
      </c>
      <c r="E1042" s="11">
        <v>12</v>
      </c>
      <c r="F1042" s="12">
        <v>0.70588235294117652</v>
      </c>
      <c r="G1042" s="5">
        <f>_xlfn.RANK.EQ(VLOOKUP($A1042,Rooke_Full_Seaosn[[Name]:[WHIP]], 6, FALSE),Rooke_Full_Seaosn[W],0)</f>
        <v>1282</v>
      </c>
      <c r="H1042" s="5">
        <f>_xlfn.RANK.EQ(VLOOKUP($A1042,Rooke_Full_Seaosn[[Name]:[WHIP]], 7, FALSE),Rooke_Full_Seaosn[L],1)</f>
        <v>147</v>
      </c>
      <c r="I1042" s="11">
        <f>_xlfn.RANK.EQ(VLOOKUP($A1042,Rooke_Full_Seaosn[[Name]:[WHIP]], 8, FALSE),Rooke_Full_Seaosn[SV],0)</f>
        <v>225</v>
      </c>
      <c r="J1042" s="11">
        <f>_xlfn.RANK.EQ(VLOOKUP($A1042,Rooke_Full_Seaosn[[Name]:[WHIP]], 9, FALSE),Rooke_Full_Seaosn[IP],0)</f>
        <v>1668</v>
      </c>
      <c r="K1042" s="5">
        <f>_xlfn.RANK.EQ(VLOOKUP($A1042,Rooke_Full_Seaosn[[Name]:[WHIP]], 10, FALSE),Rooke_Full_Seaosn[SO],0)</f>
        <v>1645</v>
      </c>
      <c r="L1042" s="5">
        <f>_xlfn.RANK.EQ(VLOOKUP($A1042,Rooke_Full_Seaosn[[Name]:[WHIP]], 11, FALSE),Rooke_Full_Seaosn[K/9],0)</f>
        <v>1308</v>
      </c>
      <c r="M1042" s="5">
        <f>_xlfn.RANK.EQ(VLOOKUP($A1042,Rooke_Full_Seaosn[[Name]:[WHIP]], 12, FALSE),Rooke_Full_Seaosn[BB/9],1)</f>
        <v>664</v>
      </c>
      <c r="N1042" s="11">
        <f>_xlfn.RANK.EQ(VLOOKUP($A1042,Rooke_Full_Seaosn[[Name]:[WHIP]], 13, FALSE),Rooke_Full_Seaosn[HR/9],1)</f>
        <v>468</v>
      </c>
      <c r="O1042" s="5">
        <f>_xlfn.RANK.EQ(VLOOKUP($A1042,Rooke_Full_Seaosn[[Name]:[WHIP]], 14, FALSE),Rooke_Full_Seaosn[AVG],1)</f>
        <v>622</v>
      </c>
      <c r="P1042" s="11">
        <f>_xlfn.RANK.EQ(VLOOKUP($A1042,Rooke_Full_Seaosn[[Name]:[WHIP]], 15, FALSE),Rooke_Full_Seaosn[BABIP],1)</f>
        <v>460</v>
      </c>
      <c r="Q1042" s="5">
        <f>_xlfn.RANK.EQ(VLOOKUP($A1042,Rooke_Full_Seaosn[[Name]:[WHIP]], 16, FALSE),Rooke_Full_Seaosn[ERA],1)</f>
        <v>1019</v>
      </c>
      <c r="R1042" s="11">
        <f>_xlfn.RANK.EQ(VLOOKUP($A1042,Rooke_Full_Seaosn[[Name]:[WHIP]], 17, FALSE),Rooke_Full_Seaosn[FIP],1)</f>
        <v>439</v>
      </c>
      <c r="S1042" s="5">
        <f>_xlfn.RANK.EQ(VLOOKUP($A1042,Rooke_Full_Seaosn[[Name]:[WHIP]], 18,FALSE),Rooke_Full_Seaosn[WAR],0)</f>
        <v>1333</v>
      </c>
      <c r="T1042" s="5">
        <f>_xlfn.RANK.EQ(VLOOKUP($A1042,Rooke_Full_Seaosn[[Name]:[WHIP]], 19, FALSE),Rooke_Full_Seaosn[WAR/162],0)</f>
        <v>999</v>
      </c>
      <c r="U1042" s="5">
        <f>_xlfn.RANK.EQ(VLOOKUP($A1042,Rooke_Full_Seaosn[[Name]:[WHIP]], 20, FALSE),Rooke_Full_Seaosn[WHIP],1)</f>
        <v>557</v>
      </c>
      <c r="V10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813.27280223408059</v>
      </c>
    </row>
    <row r="1043" spans="1:22" x14ac:dyDescent="0.45">
      <c r="A1043" s="11" t="s">
        <v>1804</v>
      </c>
      <c r="B1043" s="11">
        <v>1979</v>
      </c>
      <c r="C1043" s="11" t="str">
        <f>VLOOKUP(Table10[[#This Row],[Name]], Rooke_Full_Seaosn[[Name]:[Team]], 2, FALSE)</f>
        <v>CHC</v>
      </c>
      <c r="D1043" s="11">
        <v>24</v>
      </c>
      <c r="E1043" s="11">
        <v>20</v>
      </c>
      <c r="F1043" s="12">
        <v>0.83333333333333337</v>
      </c>
      <c r="G1043" s="5">
        <f>_xlfn.RANK.EQ(VLOOKUP($A1043,Rooke_Full_Seaosn[[Name]:[WHIP]], 6, FALSE),Rooke_Full_Seaosn[W],0)</f>
        <v>1692</v>
      </c>
      <c r="H1043" s="5">
        <f>_xlfn.RANK.EQ(VLOOKUP($A1043,Rooke_Full_Seaosn[[Name]:[WHIP]], 7, FALSE),Rooke_Full_Seaosn[L],1)</f>
        <v>885</v>
      </c>
      <c r="I1043" s="11">
        <f>_xlfn.RANK.EQ(VLOOKUP($A1043,Rooke_Full_Seaosn[[Name]:[WHIP]], 8, FALSE),Rooke_Full_Seaosn[SV],0)</f>
        <v>225</v>
      </c>
      <c r="J1043" s="11">
        <f>_xlfn.RANK.EQ(VLOOKUP($A1043,Rooke_Full_Seaosn[[Name]:[WHIP]], 9, FALSE),Rooke_Full_Seaosn[IP],0)</f>
        <v>1389</v>
      </c>
      <c r="K1043" s="5">
        <f>_xlfn.RANK.EQ(VLOOKUP($A1043,Rooke_Full_Seaosn[[Name]:[WHIP]], 10, FALSE),Rooke_Full_Seaosn[SO],0)</f>
        <v>743</v>
      </c>
      <c r="L1043" s="5">
        <f>_xlfn.RANK.EQ(VLOOKUP($A1043,Rooke_Full_Seaosn[[Name]:[WHIP]], 11, FALSE),Rooke_Full_Seaosn[K/9],0)</f>
        <v>68</v>
      </c>
      <c r="M1043" s="5">
        <f>_xlfn.RANK.EQ(VLOOKUP($A1043,Rooke_Full_Seaosn[[Name]:[WHIP]], 12, FALSE),Rooke_Full_Seaosn[BB/9],1)</f>
        <v>959</v>
      </c>
      <c r="N1043" s="11">
        <f>_xlfn.RANK.EQ(VLOOKUP($A1043,Rooke_Full_Seaosn[[Name]:[WHIP]], 13, FALSE),Rooke_Full_Seaosn[HR/9],1)</f>
        <v>1579</v>
      </c>
      <c r="O1043" s="5">
        <f>_xlfn.RANK.EQ(VLOOKUP($A1043,Rooke_Full_Seaosn[[Name]:[WHIP]], 14, FALSE),Rooke_Full_Seaosn[AVG],1)</f>
        <v>929</v>
      </c>
      <c r="P1043" s="11">
        <f>_xlfn.RANK.EQ(VLOOKUP($A1043,Rooke_Full_Seaosn[[Name]:[WHIP]], 15, FALSE),Rooke_Full_Seaosn[BABIP],1)</f>
        <v>1343</v>
      </c>
      <c r="Q1043" s="5">
        <f>_xlfn.RANK.EQ(VLOOKUP($A1043,Rooke_Full_Seaosn[[Name]:[WHIP]], 16, FALSE),Rooke_Full_Seaosn[ERA],1)</f>
        <v>1328</v>
      </c>
      <c r="R1043" s="11">
        <f>_xlfn.RANK.EQ(VLOOKUP($A1043,Rooke_Full_Seaosn[[Name]:[WHIP]], 17, FALSE),Rooke_Full_Seaosn[FIP],1)</f>
        <v>994</v>
      </c>
      <c r="S1043" s="5">
        <f>_xlfn.RANK.EQ(VLOOKUP($A1043,Rooke_Full_Seaosn[[Name]:[WHIP]], 18,FALSE),Rooke_Full_Seaosn[WAR],0)</f>
        <v>1269</v>
      </c>
      <c r="T1043" s="5">
        <f>_xlfn.RANK.EQ(VLOOKUP($A1043,Rooke_Full_Seaosn[[Name]:[WHIP]], 19, FALSE),Rooke_Full_Seaosn[WAR/162],0)</f>
        <v>1137</v>
      </c>
      <c r="U1043" s="5">
        <f>_xlfn.RANK.EQ(VLOOKUP($A1043,Rooke_Full_Seaosn[[Name]:[WHIP]], 20, FALSE),Rooke_Full_Seaosn[WHIP],1)</f>
        <v>986</v>
      </c>
      <c r="V10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813.76175548822755</v>
      </c>
    </row>
    <row r="1044" spans="1:22" x14ac:dyDescent="0.45">
      <c r="A1044" s="11" t="s">
        <v>1638</v>
      </c>
      <c r="B1044" s="11">
        <v>1934</v>
      </c>
      <c r="C1044" s="11" t="str">
        <f>VLOOKUP(Table10[[#This Row],[Name]], Rooke_Full_Seaosn[[Name]:[Team]], 2, FALSE)</f>
        <v>PHA</v>
      </c>
      <c r="D1044" s="11">
        <v>8</v>
      </c>
      <c r="E1044" s="11">
        <v>8</v>
      </c>
      <c r="F1044" s="12">
        <v>1</v>
      </c>
      <c r="G1044" s="5">
        <f>_xlfn.RANK.EQ(VLOOKUP($A1044,Rooke_Full_Seaosn[[Name]:[WHIP]], 6, FALSE),Rooke_Full_Seaosn[W],0)</f>
        <v>244</v>
      </c>
      <c r="H1044" s="5">
        <f>_xlfn.RANK.EQ(VLOOKUP($A1044,Rooke_Full_Seaosn[[Name]:[WHIP]], 7, FALSE),Rooke_Full_Seaosn[L],1)</f>
        <v>1512</v>
      </c>
      <c r="I1044" s="11">
        <f>_xlfn.RANK.EQ(VLOOKUP($A1044,Rooke_Full_Seaosn[[Name]:[WHIP]], 8, FALSE),Rooke_Full_Seaosn[SV],0)</f>
        <v>21</v>
      </c>
      <c r="J1044" s="11">
        <f>_xlfn.RANK.EQ(VLOOKUP($A1044,Rooke_Full_Seaosn[[Name]:[WHIP]], 9, FALSE),Rooke_Full_Seaosn[IP],0)</f>
        <v>130</v>
      </c>
      <c r="K1044" s="5">
        <f>_xlfn.RANK.EQ(VLOOKUP($A1044,Rooke_Full_Seaosn[[Name]:[WHIP]], 10, FALSE),Rooke_Full_Seaosn[SO],0)</f>
        <v>433</v>
      </c>
      <c r="L1044" s="5">
        <f>_xlfn.RANK.EQ(VLOOKUP($A1044,Rooke_Full_Seaosn[[Name]:[WHIP]], 11, FALSE),Rooke_Full_Seaosn[K/9],0)</f>
        <v>1322</v>
      </c>
      <c r="M1044" s="5">
        <f>_xlfn.RANK.EQ(VLOOKUP($A1044,Rooke_Full_Seaosn[[Name]:[WHIP]], 12, FALSE),Rooke_Full_Seaosn[BB/9],1)</f>
        <v>1517</v>
      </c>
      <c r="N1044" s="11">
        <f>_xlfn.RANK.EQ(VLOOKUP($A1044,Rooke_Full_Seaosn[[Name]:[WHIP]], 13, FALSE),Rooke_Full_Seaosn[HR/9],1)</f>
        <v>389</v>
      </c>
      <c r="O1044" s="5">
        <f>_xlfn.RANK.EQ(VLOOKUP($A1044,Rooke_Full_Seaosn[[Name]:[WHIP]], 14, FALSE),Rooke_Full_Seaosn[AVG],1)</f>
        <v>626</v>
      </c>
      <c r="P1044" s="11">
        <f>_xlfn.RANK.EQ(VLOOKUP($A1044,Rooke_Full_Seaosn[[Name]:[WHIP]], 15, FALSE),Rooke_Full_Seaosn[BABIP],1)</f>
        <v>474</v>
      </c>
      <c r="Q1044" s="5">
        <f>_xlfn.RANK.EQ(VLOOKUP($A1044,Rooke_Full_Seaosn[[Name]:[WHIP]], 16, FALSE),Rooke_Full_Seaosn[ERA],1)</f>
        <v>1136</v>
      </c>
      <c r="R1044" s="11">
        <f>_xlfn.RANK.EQ(VLOOKUP($A1044,Rooke_Full_Seaosn[[Name]:[WHIP]], 17, FALSE),Rooke_Full_Seaosn[FIP],1)</f>
        <v>1235</v>
      </c>
      <c r="S1044" s="5">
        <f>_xlfn.RANK.EQ(VLOOKUP($A1044,Rooke_Full_Seaosn[[Name]:[WHIP]], 18,FALSE),Rooke_Full_Seaosn[WAR],0)</f>
        <v>453</v>
      </c>
      <c r="T1044" s="5">
        <f>_xlfn.RANK.EQ(VLOOKUP($A1044,Rooke_Full_Seaosn[[Name]:[WHIP]], 19, FALSE),Rooke_Full_Seaosn[WAR/162],0)</f>
        <v>988</v>
      </c>
      <c r="U1044" s="5">
        <f>_xlfn.RANK.EQ(VLOOKUP($A1044,Rooke_Full_Seaosn[[Name]:[WHIP]], 20, FALSE),Rooke_Full_Seaosn[WHIP],1)</f>
        <v>1251</v>
      </c>
      <c r="V10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813.90022223903782</v>
      </c>
    </row>
    <row r="1045" spans="1:22" x14ac:dyDescent="0.45">
      <c r="A1045" s="11" t="s">
        <v>733</v>
      </c>
      <c r="B1045" s="11">
        <v>1969</v>
      </c>
      <c r="C1045" s="11" t="str">
        <f>VLOOKUP(Table10[[#This Row],[Name]], Rooke_Full_Seaosn[[Name]:[Team]], 2, FALSE)</f>
        <v>NYY</v>
      </c>
      <c r="D1045" s="11">
        <v>20</v>
      </c>
      <c r="E1045" s="11">
        <v>16</v>
      </c>
      <c r="F1045" s="12">
        <v>0.8</v>
      </c>
      <c r="G1045" s="5">
        <f>_xlfn.RANK.EQ(VLOOKUP($A1045,Rooke_Full_Seaosn[[Name]:[WHIP]], 6, FALSE),Rooke_Full_Seaosn[W],0)</f>
        <v>735</v>
      </c>
      <c r="H1045" s="5">
        <f>_xlfn.RANK.EQ(VLOOKUP($A1045,Rooke_Full_Seaosn[[Name]:[WHIP]], 7, FALSE),Rooke_Full_Seaosn[L],1)</f>
        <v>1060</v>
      </c>
      <c r="I1045" s="11">
        <f>_xlfn.RANK.EQ(VLOOKUP($A1045,Rooke_Full_Seaosn[[Name]:[WHIP]], 8, FALSE),Rooke_Full_Seaosn[SV],0)</f>
        <v>225</v>
      </c>
      <c r="J1045" s="11">
        <f>_xlfn.RANK.EQ(VLOOKUP($A1045,Rooke_Full_Seaosn[[Name]:[WHIP]], 9, FALSE),Rooke_Full_Seaosn[IP],0)</f>
        <v>514</v>
      </c>
      <c r="K1045" s="5">
        <f>_xlfn.RANK.EQ(VLOOKUP($A1045,Rooke_Full_Seaosn[[Name]:[WHIP]], 10, FALSE),Rooke_Full_Seaosn[SO],0)</f>
        <v>496</v>
      </c>
      <c r="L1045" s="5">
        <f>_xlfn.RANK.EQ(VLOOKUP($A1045,Rooke_Full_Seaosn[[Name]:[WHIP]], 11, FALSE),Rooke_Full_Seaosn[K/9],0)</f>
        <v>893</v>
      </c>
      <c r="M1045" s="5">
        <f>_xlfn.RANK.EQ(VLOOKUP($A1045,Rooke_Full_Seaosn[[Name]:[WHIP]], 12, FALSE),Rooke_Full_Seaosn[BB/9],1)</f>
        <v>1683</v>
      </c>
      <c r="N1045" s="11">
        <f>_xlfn.RANK.EQ(VLOOKUP($A1045,Rooke_Full_Seaosn[[Name]:[WHIP]], 13, FALSE),Rooke_Full_Seaosn[HR/9],1)</f>
        <v>988</v>
      </c>
      <c r="O1045" s="5">
        <f>_xlfn.RANK.EQ(VLOOKUP($A1045,Rooke_Full_Seaosn[[Name]:[WHIP]], 14, FALSE),Rooke_Full_Seaosn[AVG],1)</f>
        <v>123</v>
      </c>
      <c r="P1045" s="11">
        <f>_xlfn.RANK.EQ(VLOOKUP($A1045,Rooke_Full_Seaosn[[Name]:[WHIP]], 15, FALSE),Rooke_Full_Seaosn[BABIP],1)</f>
        <v>53</v>
      </c>
      <c r="Q1045" s="5">
        <f>_xlfn.RANK.EQ(VLOOKUP($A1045,Rooke_Full_Seaosn[[Name]:[WHIP]], 16, FALSE),Rooke_Full_Seaosn[ERA],1)</f>
        <v>523</v>
      </c>
      <c r="R1045" s="11">
        <f>_xlfn.RANK.EQ(VLOOKUP($A1045,Rooke_Full_Seaosn[[Name]:[WHIP]], 17, FALSE),Rooke_Full_Seaosn[FIP],1)</f>
        <v>1337</v>
      </c>
      <c r="S1045" s="5">
        <f>_xlfn.RANK.EQ(VLOOKUP($A1045,Rooke_Full_Seaosn[[Name]:[WHIP]], 18,FALSE),Rooke_Full_Seaosn[WAR],0)</f>
        <v>1689</v>
      </c>
      <c r="T1045" s="5">
        <f>_xlfn.RANK.EQ(VLOOKUP($A1045,Rooke_Full_Seaosn[[Name]:[WHIP]], 19, FALSE),Rooke_Full_Seaosn[WAR/162],0)</f>
        <v>1620</v>
      </c>
      <c r="U1045" s="5">
        <f>_xlfn.RANK.EQ(VLOOKUP($A1045,Rooke_Full_Seaosn[[Name]:[WHIP]], 20, FALSE),Rooke_Full_Seaosn[WHIP],1)</f>
        <v>1266</v>
      </c>
      <c r="V10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815.07873466749038</v>
      </c>
    </row>
    <row r="1046" spans="1:22" x14ac:dyDescent="0.45">
      <c r="A1046" s="11" t="s">
        <v>1067</v>
      </c>
      <c r="B1046" s="11">
        <v>1983</v>
      </c>
      <c r="C1046" s="11" t="str">
        <f>VLOOKUP(Table10[[#This Row],[Name]], Rooke_Full_Seaosn[[Name]:[Team]], 2, FALSE)</f>
        <v>HOU</v>
      </c>
      <c r="D1046" s="11">
        <v>15</v>
      </c>
      <c r="E1046" s="11">
        <v>15</v>
      </c>
      <c r="F1046" s="12">
        <v>1</v>
      </c>
      <c r="G1046" s="5">
        <f>_xlfn.RANK.EQ(VLOOKUP($A1046,Rooke_Full_Seaosn[[Name]:[WHIP]], 6, FALSE),Rooke_Full_Seaosn[W],0)</f>
        <v>735</v>
      </c>
      <c r="H1046" s="5">
        <f>_xlfn.RANK.EQ(VLOOKUP($A1046,Rooke_Full_Seaosn[[Name]:[WHIP]], 7, FALSE),Rooke_Full_Seaosn[L],1)</f>
        <v>492</v>
      </c>
      <c r="I1046" s="11">
        <f>_xlfn.RANK.EQ(VLOOKUP($A1046,Rooke_Full_Seaosn[[Name]:[WHIP]], 8, FALSE),Rooke_Full_Seaosn[SV],0)</f>
        <v>225</v>
      </c>
      <c r="J1046" s="11">
        <f>_xlfn.RANK.EQ(VLOOKUP($A1046,Rooke_Full_Seaosn[[Name]:[WHIP]], 9, FALSE),Rooke_Full_Seaosn[IP],0)</f>
        <v>1231</v>
      </c>
      <c r="K1046" s="5">
        <f>_xlfn.RANK.EQ(VLOOKUP($A1046,Rooke_Full_Seaosn[[Name]:[WHIP]], 10, FALSE),Rooke_Full_Seaosn[SO],0)</f>
        <v>1398</v>
      </c>
      <c r="L1046" s="5">
        <f>_xlfn.RANK.EQ(VLOOKUP($A1046,Rooke_Full_Seaosn[[Name]:[WHIP]], 11, FALSE),Rooke_Full_Seaosn[K/9],0)</f>
        <v>1194</v>
      </c>
      <c r="M1046" s="5">
        <f>_xlfn.RANK.EQ(VLOOKUP($A1046,Rooke_Full_Seaosn[[Name]:[WHIP]], 12, FALSE),Rooke_Full_Seaosn[BB/9],1)</f>
        <v>1477</v>
      </c>
      <c r="N1046" s="11">
        <f>_xlfn.RANK.EQ(VLOOKUP($A1046,Rooke_Full_Seaosn[[Name]:[WHIP]], 13, FALSE),Rooke_Full_Seaosn[HR/9],1)</f>
        <v>211</v>
      </c>
      <c r="O1046" s="5">
        <f>_xlfn.RANK.EQ(VLOOKUP($A1046,Rooke_Full_Seaosn[[Name]:[WHIP]], 14, FALSE),Rooke_Full_Seaosn[AVG],1)</f>
        <v>286</v>
      </c>
      <c r="P1046" s="11">
        <f>_xlfn.RANK.EQ(VLOOKUP($A1046,Rooke_Full_Seaosn[[Name]:[WHIP]], 15, FALSE),Rooke_Full_Seaosn[BABIP],1)</f>
        <v>262</v>
      </c>
      <c r="Q1046" s="5">
        <f>_xlfn.RANK.EQ(VLOOKUP($A1046,Rooke_Full_Seaosn[[Name]:[WHIP]], 16, FALSE),Rooke_Full_Seaosn[ERA],1)</f>
        <v>416</v>
      </c>
      <c r="R1046" s="11">
        <f>_xlfn.RANK.EQ(VLOOKUP($A1046,Rooke_Full_Seaosn[[Name]:[WHIP]], 17, FALSE),Rooke_Full_Seaosn[FIP],1)</f>
        <v>646</v>
      </c>
      <c r="S1046" s="5">
        <f>_xlfn.RANK.EQ(VLOOKUP($A1046,Rooke_Full_Seaosn[[Name]:[WHIP]], 18,FALSE),Rooke_Full_Seaosn[WAR],0)</f>
        <v>1297</v>
      </c>
      <c r="T1046" s="5">
        <f>_xlfn.RANK.EQ(VLOOKUP($A1046,Rooke_Full_Seaosn[[Name]:[WHIP]], 19, FALSE),Rooke_Full_Seaosn[WAR/162],0)</f>
        <v>1212</v>
      </c>
      <c r="U1046" s="5">
        <f>_xlfn.RANK.EQ(VLOOKUP($A1046,Rooke_Full_Seaosn[[Name]:[WHIP]], 20, FALSE),Rooke_Full_Seaosn[WHIP],1)</f>
        <v>779</v>
      </c>
      <c r="V10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815.37686572019925</v>
      </c>
    </row>
    <row r="1047" spans="1:22" x14ac:dyDescent="0.45">
      <c r="A1047" s="11" t="s">
        <v>1753</v>
      </c>
      <c r="B1047" s="11">
        <v>1925</v>
      </c>
      <c r="C1047" s="11" t="str">
        <f>VLOOKUP(Table10[[#This Row],[Name]], Rooke_Full_Seaosn[[Name]:[Team]], 2, FALSE)</f>
        <v>BOS</v>
      </c>
      <c r="D1047" s="11">
        <v>16</v>
      </c>
      <c r="E1047" s="11">
        <v>12</v>
      </c>
      <c r="F1047" s="12">
        <v>0.75</v>
      </c>
      <c r="G1047" s="5">
        <f>_xlfn.RANK.EQ(VLOOKUP($A1047,Rooke_Full_Seaosn[[Name]:[WHIP]], 6, FALSE),Rooke_Full_Seaosn[W],0)</f>
        <v>401</v>
      </c>
      <c r="H1047" s="5">
        <f>_xlfn.RANK.EQ(VLOOKUP($A1047,Rooke_Full_Seaosn[[Name]:[WHIP]], 7, FALSE),Rooke_Full_Seaosn[L],1)</f>
        <v>1688</v>
      </c>
      <c r="I1047" s="11">
        <f>_xlfn.RANK.EQ(VLOOKUP($A1047,Rooke_Full_Seaosn[[Name]:[WHIP]], 8, FALSE),Rooke_Full_Seaosn[SV],0)</f>
        <v>94</v>
      </c>
      <c r="J1047" s="11">
        <f>_xlfn.RANK.EQ(VLOOKUP($A1047,Rooke_Full_Seaosn[[Name]:[WHIP]], 9, FALSE),Rooke_Full_Seaosn[IP],0)</f>
        <v>94</v>
      </c>
      <c r="K1047" s="5">
        <f>_xlfn.RANK.EQ(VLOOKUP($A1047,Rooke_Full_Seaosn[[Name]:[WHIP]], 10, FALSE),Rooke_Full_Seaosn[SO],0)</f>
        <v>765</v>
      </c>
      <c r="L1047" s="5">
        <f>_xlfn.RANK.EQ(VLOOKUP($A1047,Rooke_Full_Seaosn[[Name]:[WHIP]], 11, FALSE),Rooke_Full_Seaosn[K/9],0)</f>
        <v>1595</v>
      </c>
      <c r="M1047" s="5">
        <f>_xlfn.RANK.EQ(VLOOKUP($A1047,Rooke_Full_Seaosn[[Name]:[WHIP]], 12, FALSE),Rooke_Full_Seaosn[BB/9],1)</f>
        <v>674</v>
      </c>
      <c r="N1047" s="11">
        <f>_xlfn.RANK.EQ(VLOOKUP($A1047,Rooke_Full_Seaosn[[Name]:[WHIP]], 13, FALSE),Rooke_Full_Seaosn[HR/9],1)</f>
        <v>256</v>
      </c>
      <c r="O1047" s="5">
        <f>_xlfn.RANK.EQ(VLOOKUP($A1047,Rooke_Full_Seaosn[[Name]:[WHIP]], 14, FALSE),Rooke_Full_Seaosn[AVG],1)</f>
        <v>1429</v>
      </c>
      <c r="P1047" s="11">
        <f>_xlfn.RANK.EQ(VLOOKUP($A1047,Rooke_Full_Seaosn[[Name]:[WHIP]], 15, FALSE),Rooke_Full_Seaosn[BABIP],1)</f>
        <v>1213</v>
      </c>
      <c r="Q1047" s="5">
        <f>_xlfn.RANK.EQ(VLOOKUP($A1047,Rooke_Full_Seaosn[[Name]:[WHIP]], 16, FALSE),Rooke_Full_Seaosn[ERA],1)</f>
        <v>1271</v>
      </c>
      <c r="R1047" s="11">
        <f>_xlfn.RANK.EQ(VLOOKUP($A1047,Rooke_Full_Seaosn[[Name]:[WHIP]], 17, FALSE),Rooke_Full_Seaosn[FIP],1)</f>
        <v>977</v>
      </c>
      <c r="S1047" s="5">
        <f>_xlfn.RANK.EQ(VLOOKUP($A1047,Rooke_Full_Seaosn[[Name]:[WHIP]], 18,FALSE),Rooke_Full_Seaosn[WAR],0)</f>
        <v>180</v>
      </c>
      <c r="T1047" s="5">
        <f>_xlfn.RANK.EQ(VLOOKUP($A1047,Rooke_Full_Seaosn[[Name]:[WHIP]], 19, FALSE),Rooke_Full_Seaosn[WAR/162],0)</f>
        <v>591</v>
      </c>
      <c r="U1047" s="5">
        <f>_xlfn.RANK.EQ(VLOOKUP($A1047,Rooke_Full_Seaosn[[Name]:[WHIP]], 20, FALSE),Rooke_Full_Seaosn[WHIP],1)</f>
        <v>1225</v>
      </c>
      <c r="V10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816.53963213345412</v>
      </c>
    </row>
    <row r="1048" spans="1:22" x14ac:dyDescent="0.45">
      <c r="A1048" s="11" t="s">
        <v>1480</v>
      </c>
      <c r="B1048" s="11">
        <v>1922</v>
      </c>
      <c r="C1048" s="11" t="str">
        <f>VLOOKUP(Table10[[#This Row],[Name]], Rooke_Full_Seaosn[[Name]:[Team]], 2, FALSE)</f>
        <v>WAS</v>
      </c>
      <c r="D1048" s="11">
        <v>8</v>
      </c>
      <c r="E1048" s="11">
        <v>7</v>
      </c>
      <c r="F1048" s="12">
        <v>0.875</v>
      </c>
      <c r="G1048" s="5">
        <f>_xlfn.RANK.EQ(VLOOKUP($A1048,Rooke_Full_Seaosn[[Name]:[WHIP]], 6, FALSE),Rooke_Full_Seaosn[W],0)</f>
        <v>610</v>
      </c>
      <c r="H1048" s="5">
        <f>_xlfn.RANK.EQ(VLOOKUP($A1048,Rooke_Full_Seaosn[[Name]:[WHIP]], 7, FALSE),Rooke_Full_Seaosn[L],1)</f>
        <v>1688</v>
      </c>
      <c r="I1048" s="11">
        <f>_xlfn.RANK.EQ(VLOOKUP($A1048,Rooke_Full_Seaosn[[Name]:[WHIP]], 8, FALSE),Rooke_Full_Seaosn[SV],0)</f>
        <v>44</v>
      </c>
      <c r="J1048" s="11">
        <f>_xlfn.RANK.EQ(VLOOKUP($A1048,Rooke_Full_Seaosn[[Name]:[WHIP]], 9, FALSE),Rooke_Full_Seaosn[IP],0)</f>
        <v>75</v>
      </c>
      <c r="K1048" s="5">
        <f>_xlfn.RANK.EQ(VLOOKUP($A1048,Rooke_Full_Seaosn[[Name]:[WHIP]], 10, FALSE),Rooke_Full_Seaosn[SO],0)</f>
        <v>765</v>
      </c>
      <c r="L1048" s="5">
        <f>_xlfn.RANK.EQ(VLOOKUP($A1048,Rooke_Full_Seaosn[[Name]:[WHIP]], 11, FALSE),Rooke_Full_Seaosn[K/9],0)</f>
        <v>1606</v>
      </c>
      <c r="M1048" s="5">
        <f>_xlfn.RANK.EQ(VLOOKUP($A1048,Rooke_Full_Seaosn[[Name]:[WHIP]], 12, FALSE),Rooke_Full_Seaosn[BB/9],1)</f>
        <v>380</v>
      </c>
      <c r="N1048" s="11">
        <f>_xlfn.RANK.EQ(VLOOKUP($A1048,Rooke_Full_Seaosn[[Name]:[WHIP]], 13, FALSE),Rooke_Full_Seaosn[HR/9],1)</f>
        <v>119</v>
      </c>
      <c r="O1048" s="5">
        <f>_xlfn.RANK.EQ(VLOOKUP($A1048,Rooke_Full_Seaosn[[Name]:[WHIP]], 14, FALSE),Rooke_Full_Seaosn[AVG],1)</f>
        <v>1470</v>
      </c>
      <c r="P1048" s="11">
        <f>_xlfn.RANK.EQ(VLOOKUP($A1048,Rooke_Full_Seaosn[[Name]:[WHIP]], 15, FALSE),Rooke_Full_Seaosn[BABIP],1)</f>
        <v>1311</v>
      </c>
      <c r="Q1048" s="5">
        <f>_xlfn.RANK.EQ(VLOOKUP($A1048,Rooke_Full_Seaosn[[Name]:[WHIP]], 16, FALSE),Rooke_Full_Seaosn[ERA],1)</f>
        <v>930</v>
      </c>
      <c r="R1048" s="11">
        <f>_xlfn.RANK.EQ(VLOOKUP($A1048,Rooke_Full_Seaosn[[Name]:[WHIP]], 17, FALSE),Rooke_Full_Seaosn[FIP],1)</f>
        <v>602</v>
      </c>
      <c r="S1048" s="5">
        <f>_xlfn.RANK.EQ(VLOOKUP($A1048,Rooke_Full_Seaosn[[Name]:[WHIP]], 18,FALSE),Rooke_Full_Seaosn[WAR],0)</f>
        <v>242</v>
      </c>
      <c r="T1048" s="5">
        <f>_xlfn.RANK.EQ(VLOOKUP($A1048,Rooke_Full_Seaosn[[Name]:[WHIP]], 19, FALSE),Rooke_Full_Seaosn[WAR/162],0)</f>
        <v>755</v>
      </c>
      <c r="U1048" s="5">
        <f>_xlfn.RANK.EQ(VLOOKUP($A1048,Rooke_Full_Seaosn[[Name]:[WHIP]], 20, FALSE),Rooke_Full_Seaosn[WHIP],1)</f>
        <v>1098</v>
      </c>
      <c r="V10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816.5932375933395</v>
      </c>
    </row>
    <row r="1049" spans="1:22" x14ac:dyDescent="0.45">
      <c r="A1049" s="11" t="s">
        <v>1068</v>
      </c>
      <c r="B1049" s="11">
        <v>1946</v>
      </c>
      <c r="C1049" s="11" t="str">
        <f>VLOOKUP(Table10[[#This Row],[Name]], Rooke_Full_Seaosn[[Name]:[Team]], 2, FALSE)</f>
        <v>NYG</v>
      </c>
      <c r="D1049" s="11">
        <v>11</v>
      </c>
      <c r="E1049" s="11">
        <v>11</v>
      </c>
      <c r="F1049" s="12">
        <v>1</v>
      </c>
      <c r="G1049" s="5">
        <f>_xlfn.RANK.EQ(VLOOKUP($A1049,Rooke_Full_Seaosn[[Name]:[WHIP]], 6, FALSE),Rooke_Full_Seaosn[W],0)</f>
        <v>401</v>
      </c>
      <c r="H1049" s="5">
        <f>_xlfn.RANK.EQ(VLOOKUP($A1049,Rooke_Full_Seaosn[[Name]:[WHIP]], 7, FALSE),Rooke_Full_Seaosn[L],1)</f>
        <v>1341</v>
      </c>
      <c r="I1049" s="11">
        <f>_xlfn.RANK.EQ(VLOOKUP($A1049,Rooke_Full_Seaosn[[Name]:[WHIP]], 8, FALSE),Rooke_Full_Seaosn[SV],0)</f>
        <v>94</v>
      </c>
      <c r="J1049" s="11">
        <f>_xlfn.RANK.EQ(VLOOKUP($A1049,Rooke_Full_Seaosn[[Name]:[WHIP]], 9, FALSE),Rooke_Full_Seaosn[IP],0)</f>
        <v>232</v>
      </c>
      <c r="K1049" s="5">
        <f>_xlfn.RANK.EQ(VLOOKUP($A1049,Rooke_Full_Seaosn[[Name]:[WHIP]], 10, FALSE),Rooke_Full_Seaosn[SO],0)</f>
        <v>637</v>
      </c>
      <c r="L1049" s="5">
        <f>_xlfn.RANK.EQ(VLOOKUP($A1049,Rooke_Full_Seaosn[[Name]:[WHIP]], 11, FALSE),Rooke_Full_Seaosn[K/9],0)</f>
        <v>1434</v>
      </c>
      <c r="M1049" s="5">
        <f>_xlfn.RANK.EQ(VLOOKUP($A1049,Rooke_Full_Seaosn[[Name]:[WHIP]], 12, FALSE),Rooke_Full_Seaosn[BB/9],1)</f>
        <v>1632</v>
      </c>
      <c r="N1049" s="11">
        <f>_xlfn.RANK.EQ(VLOOKUP($A1049,Rooke_Full_Seaosn[[Name]:[WHIP]], 13, FALSE),Rooke_Full_Seaosn[HR/9],1)</f>
        <v>578</v>
      </c>
      <c r="O1049" s="5">
        <f>_xlfn.RANK.EQ(VLOOKUP($A1049,Rooke_Full_Seaosn[[Name]:[WHIP]], 14, FALSE),Rooke_Full_Seaosn[AVG],1)</f>
        <v>170</v>
      </c>
      <c r="P1049" s="11">
        <f>_xlfn.RANK.EQ(VLOOKUP($A1049,Rooke_Full_Seaosn[[Name]:[WHIP]], 15, FALSE),Rooke_Full_Seaosn[BABIP],1)</f>
        <v>51</v>
      </c>
      <c r="Q1049" s="5">
        <f>_xlfn.RANK.EQ(VLOOKUP($A1049,Rooke_Full_Seaosn[[Name]:[WHIP]], 16, FALSE),Rooke_Full_Seaosn[ERA],1)</f>
        <v>417</v>
      </c>
      <c r="R1049" s="11">
        <f>_xlfn.RANK.EQ(VLOOKUP($A1049,Rooke_Full_Seaosn[[Name]:[WHIP]], 17, FALSE),Rooke_Full_Seaosn[FIP],1)</f>
        <v>1195</v>
      </c>
      <c r="S1049" s="5">
        <f>_xlfn.RANK.EQ(VLOOKUP($A1049,Rooke_Full_Seaosn[[Name]:[WHIP]], 18,FALSE),Rooke_Full_Seaosn[WAR],0)</f>
        <v>1517</v>
      </c>
      <c r="T1049" s="5">
        <f>_xlfn.RANK.EQ(VLOOKUP($A1049,Rooke_Full_Seaosn[[Name]:[WHIP]], 19, FALSE),Rooke_Full_Seaosn[WAR/162],0)</f>
        <v>1522</v>
      </c>
      <c r="U1049" s="5">
        <f>_xlfn.RANK.EQ(VLOOKUP($A1049,Rooke_Full_Seaosn[[Name]:[WHIP]], 20, FALSE),Rooke_Full_Seaosn[WHIP],1)</f>
        <v>1009</v>
      </c>
      <c r="V10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816.9318463512418</v>
      </c>
    </row>
    <row r="1050" spans="1:22" x14ac:dyDescent="0.45">
      <c r="A1050" s="11" t="s">
        <v>1665</v>
      </c>
      <c r="B1050" s="11">
        <v>2014</v>
      </c>
      <c r="C1050" s="11" t="str">
        <f>VLOOKUP(Table10[[#This Row],[Name]], Rooke_Full_Seaosn[[Name]:[Team]], 2, FALSE)</f>
        <v>MIL</v>
      </c>
      <c r="D1050" s="11">
        <v>13</v>
      </c>
      <c r="E1050" s="11">
        <v>11</v>
      </c>
      <c r="F1050" s="12">
        <v>0.84615384615384615</v>
      </c>
      <c r="G1050" s="5">
        <f>_xlfn.RANK.EQ(VLOOKUP($A1050,Rooke_Full_Seaosn[[Name]:[WHIP]], 6, FALSE),Rooke_Full_Seaosn[W],0)</f>
        <v>1465</v>
      </c>
      <c r="H1050" s="5">
        <f>_xlfn.RANK.EQ(VLOOKUP($A1050,Rooke_Full_Seaosn[[Name]:[WHIP]], 7, FALSE),Rooke_Full_Seaosn[L],1)</f>
        <v>1060</v>
      </c>
      <c r="I1050" s="11">
        <f>_xlfn.RANK.EQ(VLOOKUP($A1050,Rooke_Full_Seaosn[[Name]:[WHIP]], 8, FALSE),Rooke_Full_Seaosn[SV],0)</f>
        <v>225</v>
      </c>
      <c r="J1050" s="11">
        <f>_xlfn.RANK.EQ(VLOOKUP($A1050,Rooke_Full_Seaosn[[Name]:[WHIP]], 9, FALSE),Rooke_Full_Seaosn[IP],0)</f>
        <v>1290</v>
      </c>
      <c r="K1050" s="5">
        <f>_xlfn.RANK.EQ(VLOOKUP($A1050,Rooke_Full_Seaosn[[Name]:[WHIP]], 10, FALSE),Rooke_Full_Seaosn[SO],0)</f>
        <v>898</v>
      </c>
      <c r="L1050" s="5">
        <f>_xlfn.RANK.EQ(VLOOKUP($A1050,Rooke_Full_Seaosn[[Name]:[WHIP]], 11, FALSE),Rooke_Full_Seaosn[K/9],0)</f>
        <v>316</v>
      </c>
      <c r="M1050" s="5">
        <f>_xlfn.RANK.EQ(VLOOKUP($A1050,Rooke_Full_Seaosn[[Name]:[WHIP]], 12, FALSE),Rooke_Full_Seaosn[BB/9],1)</f>
        <v>312</v>
      </c>
      <c r="N1050" s="11">
        <f>_xlfn.RANK.EQ(VLOOKUP($A1050,Rooke_Full_Seaosn[[Name]:[WHIP]], 13, FALSE),Rooke_Full_Seaosn[HR/9],1)</f>
        <v>744</v>
      </c>
      <c r="O1050" s="5">
        <f>_xlfn.RANK.EQ(VLOOKUP($A1050,Rooke_Full_Seaosn[[Name]:[WHIP]], 14, FALSE),Rooke_Full_Seaosn[AVG],1)</f>
        <v>1272</v>
      </c>
      <c r="P1050" s="11">
        <f>_xlfn.RANK.EQ(VLOOKUP($A1050,Rooke_Full_Seaosn[[Name]:[WHIP]], 15, FALSE),Rooke_Full_Seaosn[BABIP],1)</f>
        <v>1551</v>
      </c>
      <c r="Q1050" s="5">
        <f>_xlfn.RANK.EQ(VLOOKUP($A1050,Rooke_Full_Seaosn[[Name]:[WHIP]], 16, FALSE),Rooke_Full_Seaosn[ERA],1)</f>
        <v>1169</v>
      </c>
      <c r="R1050" s="11">
        <f>_xlfn.RANK.EQ(VLOOKUP($A1050,Rooke_Full_Seaosn[[Name]:[WHIP]], 17, FALSE),Rooke_Full_Seaosn[FIP],1)</f>
        <v>495</v>
      </c>
      <c r="S1050" s="5">
        <f>_xlfn.RANK.EQ(VLOOKUP($A1050,Rooke_Full_Seaosn[[Name]:[WHIP]], 18,FALSE),Rooke_Full_Seaosn[WAR],0)</f>
        <v>1035</v>
      </c>
      <c r="T1050" s="5">
        <f>_xlfn.RANK.EQ(VLOOKUP($A1050,Rooke_Full_Seaosn[[Name]:[WHIP]], 19, FALSE),Rooke_Full_Seaosn[WAR/162],0)</f>
        <v>725</v>
      </c>
      <c r="U1050" s="5">
        <f>_xlfn.RANK.EQ(VLOOKUP($A1050,Rooke_Full_Seaosn[[Name]:[WHIP]], 20, FALSE),Rooke_Full_Seaosn[WHIP],1)</f>
        <v>866</v>
      </c>
      <c r="V10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817.21426216934037</v>
      </c>
    </row>
    <row r="1051" spans="1:22" x14ac:dyDescent="0.45">
      <c r="A1051" s="11" t="s">
        <v>1531</v>
      </c>
      <c r="B1051" s="11">
        <v>1923</v>
      </c>
      <c r="C1051" s="11" t="str">
        <f>VLOOKUP(Table10[[#This Row],[Name]], Rooke_Full_Seaosn[[Name]:[Team]], 2, FALSE)</f>
        <v>CHW</v>
      </c>
      <c r="D1051" s="11">
        <v>29</v>
      </c>
      <c r="E1051" s="11">
        <v>29</v>
      </c>
      <c r="F1051" s="12">
        <v>1</v>
      </c>
      <c r="G1051" s="5">
        <f>_xlfn.RANK.EQ(VLOOKUP($A1051,Rooke_Full_Seaosn[[Name]:[WHIP]], 6, FALSE),Rooke_Full_Seaosn[W],0)</f>
        <v>174</v>
      </c>
      <c r="H1051" s="5">
        <f>_xlfn.RANK.EQ(VLOOKUP($A1051,Rooke_Full_Seaosn[[Name]:[WHIP]], 7, FALSE),Rooke_Full_Seaosn[L],1)</f>
        <v>1574</v>
      </c>
      <c r="I1051" s="11">
        <f>_xlfn.RANK.EQ(VLOOKUP($A1051,Rooke_Full_Seaosn[[Name]:[WHIP]], 8, FALSE),Rooke_Full_Seaosn[SV],0)</f>
        <v>21</v>
      </c>
      <c r="J1051" s="11">
        <f>_xlfn.RANK.EQ(VLOOKUP($A1051,Rooke_Full_Seaosn[[Name]:[WHIP]], 9, FALSE),Rooke_Full_Seaosn[IP],0)</f>
        <v>107</v>
      </c>
      <c r="K1051" s="5">
        <f>_xlfn.RANK.EQ(VLOOKUP($A1051,Rooke_Full_Seaosn[[Name]:[WHIP]], 10, FALSE),Rooke_Full_Seaosn[SO],0)</f>
        <v>459</v>
      </c>
      <c r="L1051" s="5">
        <f>_xlfn.RANK.EQ(VLOOKUP($A1051,Rooke_Full_Seaosn[[Name]:[WHIP]], 11, FALSE),Rooke_Full_Seaosn[K/9],0)</f>
        <v>1384</v>
      </c>
      <c r="M1051" s="5">
        <f>_xlfn.RANK.EQ(VLOOKUP($A1051,Rooke_Full_Seaosn[[Name]:[WHIP]], 12, FALSE),Rooke_Full_Seaosn[BB/9],1)</f>
        <v>1386</v>
      </c>
      <c r="N1051" s="11">
        <f>_xlfn.RANK.EQ(VLOOKUP($A1051,Rooke_Full_Seaosn[[Name]:[WHIP]], 13, FALSE),Rooke_Full_Seaosn[HR/9],1)</f>
        <v>90</v>
      </c>
      <c r="O1051" s="5">
        <f>_xlfn.RANK.EQ(VLOOKUP($A1051,Rooke_Full_Seaosn[[Name]:[WHIP]], 14, FALSE),Rooke_Full_Seaosn[AVG],1)</f>
        <v>880</v>
      </c>
      <c r="P1051" s="11">
        <f>_xlfn.RANK.EQ(VLOOKUP($A1051,Rooke_Full_Seaosn[[Name]:[WHIP]], 15, FALSE),Rooke_Full_Seaosn[BABIP],1)</f>
        <v>844</v>
      </c>
      <c r="Q1051" s="5">
        <f>_xlfn.RANK.EQ(VLOOKUP($A1051,Rooke_Full_Seaosn[[Name]:[WHIP]], 16, FALSE),Rooke_Full_Seaosn[ERA],1)</f>
        <v>995</v>
      </c>
      <c r="R1051" s="11">
        <f>_xlfn.RANK.EQ(VLOOKUP($A1051,Rooke_Full_Seaosn[[Name]:[WHIP]], 17, FALSE),Rooke_Full_Seaosn[FIP],1)</f>
        <v>873</v>
      </c>
      <c r="S1051" s="5">
        <f>_xlfn.RANK.EQ(VLOOKUP($A1051,Rooke_Full_Seaosn[[Name]:[WHIP]], 18,FALSE),Rooke_Full_Seaosn[WAR],0)</f>
        <v>495</v>
      </c>
      <c r="T1051" s="5">
        <f>_xlfn.RANK.EQ(VLOOKUP($A1051,Rooke_Full_Seaosn[[Name]:[WHIP]], 19, FALSE),Rooke_Full_Seaosn[WAR/162],0)</f>
        <v>1051</v>
      </c>
      <c r="U1051" s="5">
        <f>_xlfn.RANK.EQ(VLOOKUP($A1051,Rooke_Full_Seaosn[[Name]:[WHIP]], 20, FALSE),Rooke_Full_Seaosn[WHIP],1)</f>
        <v>1210</v>
      </c>
      <c r="V10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817.2529596602127</v>
      </c>
    </row>
    <row r="1052" spans="1:22" x14ac:dyDescent="0.45">
      <c r="A1052" s="11" t="s">
        <v>1428</v>
      </c>
      <c r="B1052" s="11">
        <v>1964</v>
      </c>
      <c r="C1052" s="11" t="str">
        <f>VLOOKUP(Table10[[#This Row],[Name]], Rooke_Full_Seaosn[[Name]:[Team]], 2, FALSE)</f>
        <v>LAD</v>
      </c>
      <c r="D1052" s="11">
        <v>14</v>
      </c>
      <c r="E1052" s="11">
        <v>9</v>
      </c>
      <c r="F1052" s="12">
        <v>0.6428571428571429</v>
      </c>
      <c r="G1052" s="5">
        <f>_xlfn.RANK.EQ(VLOOKUP($A1052,Rooke_Full_Seaosn[[Name]:[WHIP]], 6, FALSE),Rooke_Full_Seaosn[W],0)</f>
        <v>1054</v>
      </c>
      <c r="H1052" s="5">
        <f>_xlfn.RANK.EQ(VLOOKUP($A1052,Rooke_Full_Seaosn[[Name]:[WHIP]], 7, FALSE),Rooke_Full_Seaosn[L],1)</f>
        <v>1060</v>
      </c>
      <c r="I1052" s="11">
        <f>_xlfn.RANK.EQ(VLOOKUP($A1052,Rooke_Full_Seaosn[[Name]:[WHIP]], 8, FALSE),Rooke_Full_Seaosn[SV],0)</f>
        <v>225</v>
      </c>
      <c r="J1052" s="11">
        <f>_xlfn.RANK.EQ(VLOOKUP($A1052,Rooke_Full_Seaosn[[Name]:[WHIP]], 9, FALSE),Rooke_Full_Seaosn[IP],0)</f>
        <v>1122</v>
      </c>
      <c r="K1052" s="5">
        <f>_xlfn.RANK.EQ(VLOOKUP($A1052,Rooke_Full_Seaosn[[Name]:[WHIP]], 10, FALSE),Rooke_Full_Seaosn[SO],0)</f>
        <v>1025</v>
      </c>
      <c r="L1052" s="5">
        <f>_xlfn.RANK.EQ(VLOOKUP($A1052,Rooke_Full_Seaosn[[Name]:[WHIP]], 11, FALSE),Rooke_Full_Seaosn[K/9],0)</f>
        <v>764</v>
      </c>
      <c r="M1052" s="5">
        <f>_xlfn.RANK.EQ(VLOOKUP($A1052,Rooke_Full_Seaosn[[Name]:[WHIP]], 12, FALSE),Rooke_Full_Seaosn[BB/9],1)</f>
        <v>713</v>
      </c>
      <c r="N1052" s="11">
        <f>_xlfn.RANK.EQ(VLOOKUP($A1052,Rooke_Full_Seaosn[[Name]:[WHIP]], 13, FALSE),Rooke_Full_Seaosn[HR/9],1)</f>
        <v>22</v>
      </c>
      <c r="O1052" s="5">
        <f>_xlfn.RANK.EQ(VLOOKUP($A1052,Rooke_Full_Seaosn[[Name]:[WHIP]], 14, FALSE),Rooke_Full_Seaosn[AVG],1)</f>
        <v>1066</v>
      </c>
      <c r="P1052" s="11">
        <f>_xlfn.RANK.EQ(VLOOKUP($A1052,Rooke_Full_Seaosn[[Name]:[WHIP]], 15, FALSE),Rooke_Full_Seaosn[BABIP],1)</f>
        <v>1388</v>
      </c>
      <c r="Q1052" s="5">
        <f>_xlfn.RANK.EQ(VLOOKUP($A1052,Rooke_Full_Seaosn[[Name]:[WHIP]], 16, FALSE),Rooke_Full_Seaosn[ERA],1)</f>
        <v>865</v>
      </c>
      <c r="R1052" s="11">
        <f>_xlfn.RANK.EQ(VLOOKUP($A1052,Rooke_Full_Seaosn[[Name]:[WHIP]], 17, FALSE),Rooke_Full_Seaosn[FIP],1)</f>
        <v>25</v>
      </c>
      <c r="S1052" s="5">
        <f>_xlfn.RANK.EQ(VLOOKUP($A1052,Rooke_Full_Seaosn[[Name]:[WHIP]], 18,FALSE),Rooke_Full_Seaosn[WAR],0)</f>
        <v>605</v>
      </c>
      <c r="T1052" s="5">
        <f>_xlfn.RANK.EQ(VLOOKUP($A1052,Rooke_Full_Seaosn[[Name]:[WHIP]], 19, FALSE),Rooke_Full_Seaosn[WAR/162],0)</f>
        <v>380</v>
      </c>
      <c r="U1052" s="5">
        <f>_xlfn.RANK.EQ(VLOOKUP($A1052,Rooke_Full_Seaosn[[Name]:[WHIP]], 20, FALSE),Rooke_Full_Seaosn[WHIP],1)</f>
        <v>1019</v>
      </c>
      <c r="V10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818.37804480093826</v>
      </c>
    </row>
    <row r="1053" spans="1:22" x14ac:dyDescent="0.45">
      <c r="A1053" s="11" t="s">
        <v>681</v>
      </c>
      <c r="B1053" s="11">
        <v>2022</v>
      </c>
      <c r="C1053" s="11" t="str">
        <f>VLOOKUP(Table10[[#This Row],[Name]], Rooke_Full_Seaosn[[Name]:[Team]], 2, FALSE)</f>
        <v>BOS</v>
      </c>
      <c r="D1053" s="11">
        <v>19</v>
      </c>
      <c r="E1053" s="11">
        <v>14</v>
      </c>
      <c r="F1053" s="12">
        <v>0.73684210526315785</v>
      </c>
      <c r="G1053" s="5">
        <f>_xlfn.RANK.EQ(VLOOKUP($A1053,Rooke_Full_Seaosn[[Name]:[WHIP]], 6, FALSE),Rooke_Full_Seaosn[W],0)</f>
        <v>1465</v>
      </c>
      <c r="H1053" s="5">
        <f>_xlfn.RANK.EQ(VLOOKUP($A1053,Rooke_Full_Seaosn[[Name]:[WHIP]], 7, FALSE),Rooke_Full_Seaosn[L],1)</f>
        <v>885</v>
      </c>
      <c r="I1053" s="11">
        <f>_xlfn.RANK.EQ(VLOOKUP($A1053,Rooke_Full_Seaosn[[Name]:[WHIP]], 8, FALSE),Rooke_Full_Seaosn[SV],0)</f>
        <v>225</v>
      </c>
      <c r="J1053" s="11">
        <f>_xlfn.RANK.EQ(VLOOKUP($A1053,Rooke_Full_Seaosn[[Name]:[WHIP]], 9, FALSE),Rooke_Full_Seaosn[IP],0)</f>
        <v>1558</v>
      </c>
      <c r="K1053" s="5">
        <f>_xlfn.RANK.EQ(VLOOKUP($A1053,Rooke_Full_Seaosn[[Name]:[WHIP]], 10, FALSE),Rooke_Full_Seaosn[SO],0)</f>
        <v>1045</v>
      </c>
      <c r="L1053" s="5">
        <f>_xlfn.RANK.EQ(VLOOKUP($A1053,Rooke_Full_Seaosn[[Name]:[WHIP]], 11, FALSE),Rooke_Full_Seaosn[K/9],0)</f>
        <v>156</v>
      </c>
      <c r="M1053" s="5">
        <f>_xlfn.RANK.EQ(VLOOKUP($A1053,Rooke_Full_Seaosn[[Name]:[WHIP]], 12, FALSE),Rooke_Full_Seaosn[BB/9],1)</f>
        <v>1260</v>
      </c>
      <c r="N1053" s="11">
        <f>_xlfn.RANK.EQ(VLOOKUP($A1053,Rooke_Full_Seaosn[[Name]:[WHIP]], 13, FALSE),Rooke_Full_Seaosn[HR/9],1)</f>
        <v>42</v>
      </c>
      <c r="O1053" s="5">
        <f>_xlfn.RANK.EQ(VLOOKUP($A1053,Rooke_Full_Seaosn[[Name]:[WHIP]], 14, FALSE),Rooke_Full_Seaosn[AVG],1)</f>
        <v>1651</v>
      </c>
      <c r="P1053" s="11">
        <f>_xlfn.RANK.EQ(VLOOKUP($A1053,Rooke_Full_Seaosn[[Name]:[WHIP]], 15, FALSE),Rooke_Full_Seaosn[BABIP],1)</f>
        <v>1689</v>
      </c>
      <c r="Q1053" s="5">
        <f>_xlfn.RANK.EQ(VLOOKUP($A1053,Rooke_Full_Seaosn[[Name]:[WHIP]], 16, FALSE),Rooke_Full_Seaosn[ERA],1)</f>
        <v>1192</v>
      </c>
      <c r="R1053" s="11">
        <f>_xlfn.RANK.EQ(VLOOKUP($A1053,Rooke_Full_Seaosn[[Name]:[WHIP]], 17, FALSE),Rooke_Full_Seaosn[FIP],1)</f>
        <v>61</v>
      </c>
      <c r="S1053" s="5">
        <f>_xlfn.RANK.EQ(VLOOKUP($A1053,Rooke_Full_Seaosn[[Name]:[WHIP]], 18,FALSE),Rooke_Full_Seaosn[WAR],0)</f>
        <v>739</v>
      </c>
      <c r="T1053" s="5">
        <f>_xlfn.RANK.EQ(VLOOKUP($A1053,Rooke_Full_Seaosn[[Name]:[WHIP]], 19, FALSE),Rooke_Full_Seaosn[WAR/162],0)</f>
        <v>213</v>
      </c>
      <c r="U1053" s="5">
        <f>_xlfn.RANK.EQ(VLOOKUP($A1053,Rooke_Full_Seaosn[[Name]:[WHIP]], 20, FALSE),Rooke_Full_Seaosn[WHIP],1)</f>
        <v>1640</v>
      </c>
      <c r="V10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818.70671936457916</v>
      </c>
    </row>
    <row r="1054" spans="1:22" x14ac:dyDescent="0.45">
      <c r="A1054" s="11" t="s">
        <v>1611</v>
      </c>
      <c r="B1054" s="11">
        <v>2003</v>
      </c>
      <c r="C1054" s="11" t="str">
        <f>VLOOKUP(Table10[[#This Row],[Name]], Rooke_Full_Seaosn[[Name]:[Team]], 2, FALSE)</f>
        <v>KCR</v>
      </c>
      <c r="D1054" s="11">
        <v>23</v>
      </c>
      <c r="E1054" s="11">
        <v>18</v>
      </c>
      <c r="F1054" s="12">
        <v>0.78260869565217395</v>
      </c>
      <c r="G1054" s="5">
        <f>_xlfn.RANK.EQ(VLOOKUP($A1054,Rooke_Full_Seaosn[[Name]:[WHIP]], 6, FALSE),Rooke_Full_Seaosn[W],0)</f>
        <v>1054</v>
      </c>
      <c r="H1054" s="5">
        <f>_xlfn.RANK.EQ(VLOOKUP($A1054,Rooke_Full_Seaosn[[Name]:[WHIP]], 7, FALSE),Rooke_Full_Seaosn[L],1)</f>
        <v>492</v>
      </c>
      <c r="I1054" s="11">
        <f>_xlfn.RANK.EQ(VLOOKUP($A1054,Rooke_Full_Seaosn[[Name]:[WHIP]], 8, FALSE),Rooke_Full_Seaosn[SV],0)</f>
        <v>225</v>
      </c>
      <c r="J1054" s="11">
        <f>_xlfn.RANK.EQ(VLOOKUP($A1054,Rooke_Full_Seaosn[[Name]:[WHIP]], 9, FALSE),Rooke_Full_Seaosn[IP],0)</f>
        <v>1548</v>
      </c>
      <c r="K1054" s="5">
        <f>_xlfn.RANK.EQ(VLOOKUP($A1054,Rooke_Full_Seaosn[[Name]:[WHIP]], 10, FALSE),Rooke_Full_Seaosn[SO],0)</f>
        <v>1464</v>
      </c>
      <c r="L1054" s="5">
        <f>_xlfn.RANK.EQ(VLOOKUP($A1054,Rooke_Full_Seaosn[[Name]:[WHIP]], 11, FALSE),Rooke_Full_Seaosn[K/9],0)</f>
        <v>877</v>
      </c>
      <c r="M1054" s="5">
        <f>_xlfn.RANK.EQ(VLOOKUP($A1054,Rooke_Full_Seaosn[[Name]:[WHIP]], 12, FALSE),Rooke_Full_Seaosn[BB/9],1)</f>
        <v>342</v>
      </c>
      <c r="N1054" s="11">
        <f>_xlfn.RANK.EQ(VLOOKUP($A1054,Rooke_Full_Seaosn[[Name]:[WHIP]], 13, FALSE),Rooke_Full_Seaosn[HR/9],1)</f>
        <v>1405</v>
      </c>
      <c r="O1054" s="5">
        <f>_xlfn.RANK.EQ(VLOOKUP($A1054,Rooke_Full_Seaosn[[Name]:[WHIP]], 14, FALSE),Rooke_Full_Seaosn[AVG],1)</f>
        <v>1030</v>
      </c>
      <c r="P1054" s="11">
        <f>_xlfn.RANK.EQ(VLOOKUP($A1054,Rooke_Full_Seaosn[[Name]:[WHIP]], 15, FALSE),Rooke_Full_Seaosn[BABIP],1)</f>
        <v>744</v>
      </c>
      <c r="Q1054" s="5">
        <f>_xlfn.RANK.EQ(VLOOKUP($A1054,Rooke_Full_Seaosn[[Name]:[WHIP]], 16, FALSE),Rooke_Full_Seaosn[ERA],1)</f>
        <v>1100</v>
      </c>
      <c r="R1054" s="11">
        <f>_xlfn.RANK.EQ(VLOOKUP($A1054,Rooke_Full_Seaosn[[Name]:[WHIP]], 17, FALSE),Rooke_Full_Seaosn[FIP],1)</f>
        <v>1316</v>
      </c>
      <c r="S1054" s="5">
        <f>_xlfn.RANK.EQ(VLOOKUP($A1054,Rooke_Full_Seaosn[[Name]:[WHIP]], 18,FALSE),Rooke_Full_Seaosn[WAR],0)</f>
        <v>1145</v>
      </c>
      <c r="T1054" s="5">
        <f>_xlfn.RANK.EQ(VLOOKUP($A1054,Rooke_Full_Seaosn[[Name]:[WHIP]], 19, FALSE),Rooke_Full_Seaosn[WAR/162],0)</f>
        <v>663</v>
      </c>
      <c r="U1054" s="5">
        <f>_xlfn.RANK.EQ(VLOOKUP($A1054,Rooke_Full_Seaosn[[Name]:[WHIP]], 20, FALSE),Rooke_Full_Seaosn[WHIP],1)</f>
        <v>696</v>
      </c>
      <c r="V10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819.3190739021428</v>
      </c>
    </row>
    <row r="1055" spans="1:22" x14ac:dyDescent="0.45">
      <c r="A1055" s="11" t="s">
        <v>1610</v>
      </c>
      <c r="B1055" s="11">
        <v>2023</v>
      </c>
      <c r="C1055" s="11" t="str">
        <f>VLOOKUP(Table10[[#This Row],[Name]], Rooke_Full_Seaosn[[Name]:[Team]], 2, FALSE)</f>
        <v>WSN</v>
      </c>
      <c r="D1055" s="11">
        <v>5</v>
      </c>
      <c r="E1055" s="11">
        <v>5</v>
      </c>
      <c r="F1055" s="12">
        <v>1</v>
      </c>
      <c r="G1055" s="5">
        <f>_xlfn.RANK.EQ(VLOOKUP($A1055,Rooke_Full_Seaosn[[Name]:[WHIP]], 6, FALSE),Rooke_Full_Seaosn[W],0)</f>
        <v>1282</v>
      </c>
      <c r="H1055" s="5">
        <f>_xlfn.RANK.EQ(VLOOKUP($A1055,Rooke_Full_Seaosn[[Name]:[WHIP]], 7, FALSE),Rooke_Full_Seaosn[L],1)</f>
        <v>885</v>
      </c>
      <c r="I1055" s="11">
        <f>_xlfn.RANK.EQ(VLOOKUP($A1055,Rooke_Full_Seaosn[[Name]:[WHIP]], 8, FALSE),Rooke_Full_Seaosn[SV],0)</f>
        <v>225</v>
      </c>
      <c r="J1055" s="11">
        <f>_xlfn.RANK.EQ(VLOOKUP($A1055,Rooke_Full_Seaosn[[Name]:[WHIP]], 9, FALSE),Rooke_Full_Seaosn[IP],0)</f>
        <v>675</v>
      </c>
      <c r="K1055" s="5">
        <f>_xlfn.RANK.EQ(VLOOKUP($A1055,Rooke_Full_Seaosn[[Name]:[WHIP]], 10, FALSE),Rooke_Full_Seaosn[SO],0)</f>
        <v>338</v>
      </c>
      <c r="L1055" s="5">
        <f>_xlfn.RANK.EQ(VLOOKUP($A1055,Rooke_Full_Seaosn[[Name]:[WHIP]], 11, FALSE),Rooke_Full_Seaosn[K/9],0)</f>
        <v>322</v>
      </c>
      <c r="M1055" s="5">
        <f>_xlfn.RANK.EQ(VLOOKUP($A1055,Rooke_Full_Seaosn[[Name]:[WHIP]], 12, FALSE),Rooke_Full_Seaosn[BB/9],1)</f>
        <v>1203</v>
      </c>
      <c r="N1055" s="11">
        <f>_xlfn.RANK.EQ(VLOOKUP($A1055,Rooke_Full_Seaosn[[Name]:[WHIP]], 13, FALSE),Rooke_Full_Seaosn[HR/9],1)</f>
        <v>1481</v>
      </c>
      <c r="O1055" s="5">
        <f>_xlfn.RANK.EQ(VLOOKUP($A1055,Rooke_Full_Seaosn[[Name]:[WHIP]], 14, FALSE),Rooke_Full_Seaosn[AVG],1)</f>
        <v>701</v>
      </c>
      <c r="P1055" s="11">
        <f>_xlfn.RANK.EQ(VLOOKUP($A1055,Rooke_Full_Seaosn[[Name]:[WHIP]], 15, FALSE),Rooke_Full_Seaosn[BABIP],1)</f>
        <v>781</v>
      </c>
      <c r="Q1055" s="5">
        <f>_xlfn.RANK.EQ(VLOOKUP($A1055,Rooke_Full_Seaosn[[Name]:[WHIP]], 16, FALSE),Rooke_Full_Seaosn[ERA],1)</f>
        <v>1098</v>
      </c>
      <c r="R1055" s="11">
        <f>_xlfn.RANK.EQ(VLOOKUP($A1055,Rooke_Full_Seaosn[[Name]:[WHIP]], 17, FALSE),Rooke_Full_Seaosn[FIP],1)</f>
        <v>1492</v>
      </c>
      <c r="S1055" s="5">
        <f>_xlfn.RANK.EQ(VLOOKUP($A1055,Rooke_Full_Seaosn[[Name]:[WHIP]], 18,FALSE),Rooke_Full_Seaosn[WAR],0)</f>
        <v>1049</v>
      </c>
      <c r="T1055" s="5">
        <f>_xlfn.RANK.EQ(VLOOKUP($A1055,Rooke_Full_Seaosn[[Name]:[WHIP]], 19, FALSE),Rooke_Full_Seaosn[WAR/162],0)</f>
        <v>1208</v>
      </c>
      <c r="U1055" s="5">
        <f>_xlfn.RANK.EQ(VLOOKUP($A1055,Rooke_Full_Seaosn[[Name]:[WHIP]], 20, FALSE),Rooke_Full_Seaosn[WHIP],1)</f>
        <v>948</v>
      </c>
      <c r="V10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819.94375281214207</v>
      </c>
    </row>
    <row r="1056" spans="1:22" x14ac:dyDescent="0.45">
      <c r="A1056" s="11" t="s">
        <v>2001</v>
      </c>
      <c r="B1056" s="11">
        <v>1993</v>
      </c>
      <c r="C1056" s="11" t="str">
        <f>VLOOKUP(Table10[[#This Row],[Name]], Rooke_Full_Seaosn[[Name]:[Team]], 2, FALSE)</f>
        <v>CLE</v>
      </c>
      <c r="D1056" s="11">
        <v>12</v>
      </c>
      <c r="E1056" s="11">
        <v>11</v>
      </c>
      <c r="F1056" s="12">
        <v>0.91666666666666663</v>
      </c>
      <c r="G1056" s="5">
        <f>_xlfn.RANK.EQ(VLOOKUP($A1056,Rooke_Full_Seaosn[[Name]:[WHIP]], 6, FALSE),Rooke_Full_Seaosn[W],0)</f>
        <v>1282</v>
      </c>
      <c r="H1056" s="5">
        <f>_xlfn.RANK.EQ(VLOOKUP($A1056,Rooke_Full_Seaosn[[Name]:[WHIP]], 7, FALSE),Rooke_Full_Seaosn[L],1)</f>
        <v>7</v>
      </c>
      <c r="I1056" s="11">
        <f>_xlfn.RANK.EQ(VLOOKUP($A1056,Rooke_Full_Seaosn[[Name]:[WHIP]], 8, FALSE),Rooke_Full_Seaosn[SV],0)</f>
        <v>225</v>
      </c>
      <c r="J1056" s="11">
        <f>_xlfn.RANK.EQ(VLOOKUP($A1056,Rooke_Full_Seaosn[[Name]:[WHIP]], 9, FALSE),Rooke_Full_Seaosn[IP],0)</f>
        <v>1616</v>
      </c>
      <c r="K1056" s="5">
        <f>_xlfn.RANK.EQ(VLOOKUP($A1056,Rooke_Full_Seaosn[[Name]:[WHIP]], 10, FALSE),Rooke_Full_Seaosn[SO],0)</f>
        <v>1567</v>
      </c>
      <c r="L1056" s="5">
        <f>_xlfn.RANK.EQ(VLOOKUP($A1056,Rooke_Full_Seaosn[[Name]:[WHIP]], 11, FALSE),Rooke_Full_Seaosn[K/9],0)</f>
        <v>1130</v>
      </c>
      <c r="M1056" s="5">
        <f>_xlfn.RANK.EQ(VLOOKUP($A1056,Rooke_Full_Seaosn[[Name]:[WHIP]], 12, FALSE),Rooke_Full_Seaosn[BB/9],1)</f>
        <v>1657</v>
      </c>
      <c r="N1056" s="11">
        <f>_xlfn.RANK.EQ(VLOOKUP($A1056,Rooke_Full_Seaosn[[Name]:[WHIP]], 13, FALSE),Rooke_Full_Seaosn[HR/9],1)</f>
        <v>1312</v>
      </c>
      <c r="O1056" s="5">
        <f>_xlfn.RANK.EQ(VLOOKUP($A1056,Rooke_Full_Seaosn[[Name]:[WHIP]], 14, FALSE),Rooke_Full_Seaosn[AVG],1)</f>
        <v>877</v>
      </c>
      <c r="P1056" s="11">
        <f>_xlfn.RANK.EQ(VLOOKUP($A1056,Rooke_Full_Seaosn[[Name]:[WHIP]], 15, FALSE),Rooke_Full_Seaosn[BABIP],1)</f>
        <v>485</v>
      </c>
      <c r="Q1056" s="5">
        <f>_xlfn.RANK.EQ(VLOOKUP($A1056,Rooke_Full_Seaosn[[Name]:[WHIP]], 16, FALSE),Rooke_Full_Seaosn[ERA],1)</f>
        <v>1560</v>
      </c>
      <c r="R1056" s="11">
        <f>_xlfn.RANK.EQ(VLOOKUP($A1056,Rooke_Full_Seaosn[[Name]:[WHIP]], 17, FALSE),Rooke_Full_Seaosn[FIP],1)</f>
        <v>1601</v>
      </c>
      <c r="S1056" s="5">
        <f>_xlfn.RANK.EQ(VLOOKUP($A1056,Rooke_Full_Seaosn[[Name]:[WHIP]], 18,FALSE),Rooke_Full_Seaosn[WAR],0)</f>
        <v>1589</v>
      </c>
      <c r="T1056" s="5">
        <f>_xlfn.RANK.EQ(VLOOKUP($A1056,Rooke_Full_Seaosn[[Name]:[WHIP]], 19, FALSE),Rooke_Full_Seaosn[WAR/162],0)</f>
        <v>1616</v>
      </c>
      <c r="U1056" s="5">
        <f>_xlfn.RANK.EQ(VLOOKUP($A1056,Rooke_Full_Seaosn[[Name]:[WHIP]], 20, FALSE),Rooke_Full_Seaosn[WHIP],1)</f>
        <v>1494</v>
      </c>
      <c r="V10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820.4452512277777</v>
      </c>
    </row>
    <row r="1057" spans="1:22" x14ac:dyDescent="0.45">
      <c r="A1057" s="11" t="s">
        <v>657</v>
      </c>
      <c r="B1057" s="11">
        <v>1995</v>
      </c>
      <c r="C1057" s="11" t="str">
        <f>VLOOKUP(Table10[[#This Row],[Name]], Rooke_Full_Seaosn[[Name]:[Team]], 2, FALSE)</f>
        <v>PIT</v>
      </c>
      <c r="D1057" s="11">
        <v>26</v>
      </c>
      <c r="E1057" s="11">
        <v>13</v>
      </c>
      <c r="F1057" s="12">
        <v>0.5</v>
      </c>
      <c r="G1057" s="5">
        <f>_xlfn.RANK.EQ(VLOOKUP($A1057,Rooke_Full_Seaosn[[Name]:[WHIP]], 6, FALSE),Rooke_Full_Seaosn[W],0)</f>
        <v>1282</v>
      </c>
      <c r="H1057" s="5">
        <f>_xlfn.RANK.EQ(VLOOKUP($A1057,Rooke_Full_Seaosn[[Name]:[WHIP]], 7, FALSE),Rooke_Full_Seaosn[L],1)</f>
        <v>1209</v>
      </c>
      <c r="I1057" s="11">
        <f>_xlfn.RANK.EQ(VLOOKUP($A1057,Rooke_Full_Seaosn[[Name]:[WHIP]], 8, FALSE),Rooke_Full_Seaosn[SV],0)</f>
        <v>225</v>
      </c>
      <c r="J1057" s="11">
        <f>_xlfn.RANK.EQ(VLOOKUP($A1057,Rooke_Full_Seaosn[[Name]:[WHIP]], 9, FALSE),Rooke_Full_Seaosn[IP],0)</f>
        <v>822</v>
      </c>
      <c r="K1057" s="5">
        <f>_xlfn.RANK.EQ(VLOOKUP($A1057,Rooke_Full_Seaosn[[Name]:[WHIP]], 10, FALSE),Rooke_Full_Seaosn[SO],0)</f>
        <v>554</v>
      </c>
      <c r="L1057" s="5">
        <f>_xlfn.RANK.EQ(VLOOKUP($A1057,Rooke_Full_Seaosn[[Name]:[WHIP]], 11, FALSE),Rooke_Full_Seaosn[K/9],0)</f>
        <v>481</v>
      </c>
      <c r="M1057" s="5">
        <f>_xlfn.RANK.EQ(VLOOKUP($A1057,Rooke_Full_Seaosn[[Name]:[WHIP]], 12, FALSE),Rooke_Full_Seaosn[BB/9],1)</f>
        <v>1332</v>
      </c>
      <c r="N1057" s="11">
        <f>_xlfn.RANK.EQ(VLOOKUP($A1057,Rooke_Full_Seaosn[[Name]:[WHIP]], 13, FALSE),Rooke_Full_Seaosn[HR/9],1)</f>
        <v>507</v>
      </c>
      <c r="O1057" s="5">
        <f>_xlfn.RANK.EQ(VLOOKUP($A1057,Rooke_Full_Seaosn[[Name]:[WHIP]], 14, FALSE),Rooke_Full_Seaosn[AVG],1)</f>
        <v>848</v>
      </c>
      <c r="P1057" s="11">
        <f>_xlfn.RANK.EQ(VLOOKUP($A1057,Rooke_Full_Seaosn[[Name]:[WHIP]], 15, FALSE),Rooke_Full_Seaosn[BABIP],1)</f>
        <v>1245</v>
      </c>
      <c r="Q1057" s="5">
        <f>_xlfn.RANK.EQ(VLOOKUP($A1057,Rooke_Full_Seaosn[[Name]:[WHIP]], 16, FALSE),Rooke_Full_Seaosn[ERA],1)</f>
        <v>1123</v>
      </c>
      <c r="R1057" s="11">
        <f>_xlfn.RANK.EQ(VLOOKUP($A1057,Rooke_Full_Seaosn[[Name]:[WHIP]], 17, FALSE),Rooke_Full_Seaosn[FIP],1)</f>
        <v>647</v>
      </c>
      <c r="S1057" s="5">
        <f>_xlfn.RANK.EQ(VLOOKUP($A1057,Rooke_Full_Seaosn[[Name]:[WHIP]], 18,FALSE),Rooke_Full_Seaosn[WAR],0)</f>
        <v>545</v>
      </c>
      <c r="T1057" s="5">
        <f>_xlfn.RANK.EQ(VLOOKUP($A1057,Rooke_Full_Seaosn[[Name]:[WHIP]], 19, FALSE),Rooke_Full_Seaosn[WAR/162],0)</f>
        <v>403</v>
      </c>
      <c r="U1057" s="5">
        <f>_xlfn.RANK.EQ(VLOOKUP($A1057,Rooke_Full_Seaosn[[Name]:[WHIP]], 20, FALSE),Rooke_Full_Seaosn[WHIP],1)</f>
        <v>1204</v>
      </c>
      <c r="V10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820.64948933250923</v>
      </c>
    </row>
    <row r="1058" spans="1:22" x14ac:dyDescent="0.45">
      <c r="A1058" s="11" t="s">
        <v>1329</v>
      </c>
      <c r="B1058" s="11">
        <v>1925</v>
      </c>
      <c r="C1058" s="11" t="str">
        <f>VLOOKUP(Table10[[#This Row],[Name]], Rooke_Full_Seaosn[[Name]:[Team]], 2, FALSE)</f>
        <v>BOS</v>
      </c>
      <c r="D1058" s="11">
        <v>50</v>
      </c>
      <c r="E1058" s="11">
        <v>30</v>
      </c>
      <c r="F1058" s="12">
        <v>0.6</v>
      </c>
      <c r="G1058" s="5">
        <f>_xlfn.RANK.EQ(VLOOKUP($A1058,Rooke_Full_Seaosn[[Name]:[WHIP]], 6, FALSE),Rooke_Full_Seaosn[W],0)</f>
        <v>174</v>
      </c>
      <c r="H1058" s="5">
        <f>_xlfn.RANK.EQ(VLOOKUP($A1058,Rooke_Full_Seaosn[[Name]:[WHIP]], 7, FALSE),Rooke_Full_Seaosn[L],1)</f>
        <v>1697</v>
      </c>
      <c r="I1058" s="11">
        <f>_xlfn.RANK.EQ(VLOOKUP($A1058,Rooke_Full_Seaosn[[Name]:[WHIP]], 8, FALSE),Rooke_Full_Seaosn[SV],0)</f>
        <v>44</v>
      </c>
      <c r="J1058" s="11">
        <f>_xlfn.RANK.EQ(VLOOKUP($A1058,Rooke_Full_Seaosn[[Name]:[WHIP]], 9, FALSE),Rooke_Full_Seaosn[IP],0)</f>
        <v>22</v>
      </c>
      <c r="K1058" s="5">
        <f>_xlfn.RANK.EQ(VLOOKUP($A1058,Rooke_Full_Seaosn[[Name]:[WHIP]], 10, FALSE),Rooke_Full_Seaosn[SO],0)</f>
        <v>1484</v>
      </c>
      <c r="L1058" s="5">
        <f>_xlfn.RANK.EQ(VLOOKUP($A1058,Rooke_Full_Seaosn[[Name]:[WHIP]], 11, FALSE),Rooke_Full_Seaosn[K/9],0)</f>
        <v>1705</v>
      </c>
      <c r="M1058" s="5">
        <f>_xlfn.RANK.EQ(VLOOKUP($A1058,Rooke_Full_Seaosn[[Name]:[WHIP]], 12, FALSE),Rooke_Full_Seaosn[BB/9],1)</f>
        <v>778</v>
      </c>
      <c r="N1058" s="11">
        <f>_xlfn.RANK.EQ(VLOOKUP($A1058,Rooke_Full_Seaosn[[Name]:[WHIP]], 13, FALSE),Rooke_Full_Seaosn[HR/9],1)</f>
        <v>221</v>
      </c>
      <c r="O1058" s="5">
        <f>_xlfn.RANK.EQ(VLOOKUP($A1058,Rooke_Full_Seaosn[[Name]:[WHIP]], 14, FALSE),Rooke_Full_Seaosn[AVG],1)</f>
        <v>1038</v>
      </c>
      <c r="P1058" s="11">
        <f>_xlfn.RANK.EQ(VLOOKUP($A1058,Rooke_Full_Seaosn[[Name]:[WHIP]], 15, FALSE),Rooke_Full_Seaosn[BABIP],1)</f>
        <v>457</v>
      </c>
      <c r="Q1058" s="5">
        <f>_xlfn.RANK.EQ(VLOOKUP($A1058,Rooke_Full_Seaosn[[Name]:[WHIP]], 16, FALSE),Rooke_Full_Seaosn[ERA],1)</f>
        <v>742</v>
      </c>
      <c r="R1058" s="11">
        <f>_xlfn.RANK.EQ(VLOOKUP($A1058,Rooke_Full_Seaosn[[Name]:[WHIP]], 17, FALSE),Rooke_Full_Seaosn[FIP],1)</f>
        <v>1280</v>
      </c>
      <c r="S1058" s="5">
        <f>_xlfn.RANK.EQ(VLOOKUP($A1058,Rooke_Full_Seaosn[[Name]:[WHIP]], 18,FALSE),Rooke_Full_Seaosn[WAR],0)</f>
        <v>361</v>
      </c>
      <c r="T1058" s="5">
        <f>_xlfn.RANK.EQ(VLOOKUP($A1058,Rooke_Full_Seaosn[[Name]:[WHIP]], 19, FALSE),Rooke_Full_Seaosn[WAR/162],0)</f>
        <v>946</v>
      </c>
      <c r="U1058" s="5">
        <f>_xlfn.RANK.EQ(VLOOKUP($A1058,Rooke_Full_Seaosn[[Name]:[WHIP]], 20, FALSE),Rooke_Full_Seaosn[WHIP],1)</f>
        <v>910</v>
      </c>
      <c r="V10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820.99591482390485</v>
      </c>
    </row>
    <row r="1059" spans="1:22" x14ac:dyDescent="0.45">
      <c r="A1059" s="11" t="s">
        <v>1752</v>
      </c>
      <c r="B1059" s="11">
        <v>2010</v>
      </c>
      <c r="C1059" s="11" t="str">
        <f>VLOOKUP(Table10[[#This Row],[Name]], Rooke_Full_Seaosn[[Name]:[Team]], 2, FALSE)</f>
        <v>NYM</v>
      </c>
      <c r="D1059" s="11">
        <v>35</v>
      </c>
      <c r="E1059" s="11">
        <v>25</v>
      </c>
      <c r="F1059" s="12">
        <v>0.7142857142857143</v>
      </c>
      <c r="G1059" s="5">
        <f>_xlfn.RANK.EQ(VLOOKUP($A1059,Rooke_Full_Seaosn[[Name]:[WHIP]], 6, FALSE),Rooke_Full_Seaosn[W],0)</f>
        <v>1054</v>
      </c>
      <c r="H1059" s="5">
        <f>_xlfn.RANK.EQ(VLOOKUP($A1059,Rooke_Full_Seaosn[[Name]:[WHIP]], 7, FALSE),Rooke_Full_Seaosn[L],1)</f>
        <v>298</v>
      </c>
      <c r="I1059" s="11">
        <f>_xlfn.RANK.EQ(VLOOKUP($A1059,Rooke_Full_Seaosn[[Name]:[WHIP]], 8, FALSE),Rooke_Full_Seaosn[SV],0)</f>
        <v>225</v>
      </c>
      <c r="J1059" s="11">
        <f>_xlfn.RANK.EQ(VLOOKUP($A1059,Rooke_Full_Seaosn[[Name]:[WHIP]], 9, FALSE),Rooke_Full_Seaosn[IP],0)</f>
        <v>1344</v>
      </c>
      <c r="K1059" s="5">
        <f>_xlfn.RANK.EQ(VLOOKUP($A1059,Rooke_Full_Seaosn[[Name]:[WHIP]], 10, FALSE),Rooke_Full_Seaosn[SO],0)</f>
        <v>941</v>
      </c>
      <c r="L1059" s="5">
        <f>_xlfn.RANK.EQ(VLOOKUP($A1059,Rooke_Full_Seaosn[[Name]:[WHIP]], 11, FALSE),Rooke_Full_Seaosn[K/9],0)</f>
        <v>299</v>
      </c>
      <c r="M1059" s="5">
        <f>_xlfn.RANK.EQ(VLOOKUP($A1059,Rooke_Full_Seaosn[[Name]:[WHIP]], 12, FALSE),Rooke_Full_Seaosn[BB/9],1)</f>
        <v>558</v>
      </c>
      <c r="N1059" s="11">
        <f>_xlfn.RANK.EQ(VLOOKUP($A1059,Rooke_Full_Seaosn[[Name]:[WHIP]], 13, FALSE),Rooke_Full_Seaosn[HR/9],1)</f>
        <v>1498</v>
      </c>
      <c r="O1059" s="5">
        <f>_xlfn.RANK.EQ(VLOOKUP($A1059,Rooke_Full_Seaosn[[Name]:[WHIP]], 14, FALSE),Rooke_Full_Seaosn[AVG],1)</f>
        <v>1329</v>
      </c>
      <c r="P1059" s="11">
        <f>_xlfn.RANK.EQ(VLOOKUP($A1059,Rooke_Full_Seaosn[[Name]:[WHIP]], 15, FALSE),Rooke_Full_Seaosn[BABIP],1)</f>
        <v>1458</v>
      </c>
      <c r="Q1059" s="5">
        <f>_xlfn.RANK.EQ(VLOOKUP($A1059,Rooke_Full_Seaosn[[Name]:[WHIP]], 16, FALSE),Rooke_Full_Seaosn[ERA],1)</f>
        <v>1269</v>
      </c>
      <c r="R1059" s="11">
        <f>_xlfn.RANK.EQ(VLOOKUP($A1059,Rooke_Full_Seaosn[[Name]:[WHIP]], 17, FALSE),Rooke_Full_Seaosn[FIP],1)</f>
        <v>1114</v>
      </c>
      <c r="S1059" s="5">
        <f>_xlfn.RANK.EQ(VLOOKUP($A1059,Rooke_Full_Seaosn[[Name]:[WHIP]], 18,FALSE),Rooke_Full_Seaosn[WAR],0)</f>
        <v>1326</v>
      </c>
      <c r="T1059" s="5">
        <f>_xlfn.RANK.EQ(VLOOKUP($A1059,Rooke_Full_Seaosn[[Name]:[WHIP]], 19, FALSE),Rooke_Full_Seaosn[WAR/162],0)</f>
        <v>1232</v>
      </c>
      <c r="U1059" s="5">
        <f>_xlfn.RANK.EQ(VLOOKUP($A1059,Rooke_Full_Seaosn[[Name]:[WHIP]], 20, FALSE),Rooke_Full_Seaosn[WHIP],1)</f>
        <v>1054</v>
      </c>
      <c r="V10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823.36676560972819</v>
      </c>
    </row>
    <row r="1060" spans="1:22" x14ac:dyDescent="0.45">
      <c r="A1060" s="11" t="s">
        <v>1117</v>
      </c>
      <c r="B1060" s="11">
        <v>1976</v>
      </c>
      <c r="C1060" s="11" t="str">
        <f>VLOOKUP(Table10[[#This Row],[Name]], Rooke_Full_Seaosn[[Name]:[Team]], 2, FALSE)</f>
        <v>HOU</v>
      </c>
      <c r="D1060" s="11">
        <v>33</v>
      </c>
      <c r="E1060" s="11">
        <v>20</v>
      </c>
      <c r="F1060" s="12">
        <v>0.60606060606060608</v>
      </c>
      <c r="G1060" s="5">
        <f>_xlfn.RANK.EQ(VLOOKUP($A1060,Rooke_Full_Seaosn[[Name]:[WHIP]], 6, FALSE),Rooke_Full_Seaosn[W],0)</f>
        <v>401</v>
      </c>
      <c r="H1060" s="5">
        <f>_xlfn.RANK.EQ(VLOOKUP($A1060,Rooke_Full_Seaosn[[Name]:[WHIP]], 7, FALSE),Rooke_Full_Seaosn[L],1)</f>
        <v>1341</v>
      </c>
      <c r="I1060" s="11">
        <f>_xlfn.RANK.EQ(VLOOKUP($A1060,Rooke_Full_Seaosn[[Name]:[WHIP]], 8, FALSE),Rooke_Full_Seaosn[SV],0)</f>
        <v>225</v>
      </c>
      <c r="J1060" s="11">
        <f>_xlfn.RANK.EQ(VLOOKUP($A1060,Rooke_Full_Seaosn[[Name]:[WHIP]], 9, FALSE),Rooke_Full_Seaosn[IP],0)</f>
        <v>336</v>
      </c>
      <c r="K1060" s="5">
        <f>_xlfn.RANK.EQ(VLOOKUP($A1060,Rooke_Full_Seaosn[[Name]:[WHIP]], 10, FALSE),Rooke_Full_Seaosn[SO],0)</f>
        <v>898</v>
      </c>
      <c r="L1060" s="5">
        <f>_xlfn.RANK.EQ(VLOOKUP($A1060,Rooke_Full_Seaosn[[Name]:[WHIP]], 11, FALSE),Rooke_Full_Seaosn[K/9],0)</f>
        <v>1533</v>
      </c>
      <c r="M1060" s="5">
        <f>_xlfn.RANK.EQ(VLOOKUP($A1060,Rooke_Full_Seaosn[[Name]:[WHIP]], 12, FALSE),Rooke_Full_Seaosn[BB/9],1)</f>
        <v>1115</v>
      </c>
      <c r="N1060" s="11">
        <f>_xlfn.RANK.EQ(VLOOKUP($A1060,Rooke_Full_Seaosn[[Name]:[WHIP]], 13, FALSE),Rooke_Full_Seaosn[HR/9],1)</f>
        <v>200</v>
      </c>
      <c r="O1060" s="5">
        <f>_xlfn.RANK.EQ(VLOOKUP($A1060,Rooke_Full_Seaosn[[Name]:[WHIP]], 14, FALSE),Rooke_Full_Seaosn[AVG],1)</f>
        <v>559</v>
      </c>
      <c r="P1060" s="11">
        <f>_xlfn.RANK.EQ(VLOOKUP($A1060,Rooke_Full_Seaosn[[Name]:[WHIP]], 15, FALSE),Rooke_Full_Seaosn[BABIP],1)</f>
        <v>369</v>
      </c>
      <c r="Q1060" s="5">
        <f>_xlfn.RANK.EQ(VLOOKUP($A1060,Rooke_Full_Seaosn[[Name]:[WHIP]], 16, FALSE),Rooke_Full_Seaosn[ERA],1)</f>
        <v>481</v>
      </c>
      <c r="R1060" s="11">
        <f>_xlfn.RANK.EQ(VLOOKUP($A1060,Rooke_Full_Seaosn[[Name]:[WHIP]], 17, FALSE),Rooke_Full_Seaosn[FIP],1)</f>
        <v>478</v>
      </c>
      <c r="S1060" s="5">
        <f>_xlfn.RANK.EQ(VLOOKUP($A1060,Rooke_Full_Seaosn[[Name]:[WHIP]], 18,FALSE),Rooke_Full_Seaosn[WAR],0)</f>
        <v>848</v>
      </c>
      <c r="T1060" s="5">
        <f>_xlfn.RANK.EQ(VLOOKUP($A1060,Rooke_Full_Seaosn[[Name]:[WHIP]], 19, FALSE),Rooke_Full_Seaosn[WAR/162],0)</f>
        <v>1071</v>
      </c>
      <c r="U1060" s="5">
        <f>_xlfn.RANK.EQ(VLOOKUP($A1060,Rooke_Full_Seaosn[[Name]:[WHIP]], 20, FALSE),Rooke_Full_Seaosn[WHIP],1)</f>
        <v>711</v>
      </c>
      <c r="V10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823.43217313930688</v>
      </c>
    </row>
    <row r="1061" spans="1:22" x14ac:dyDescent="0.45">
      <c r="A1061" s="11" t="s">
        <v>500</v>
      </c>
      <c r="B1061" s="11">
        <v>2009</v>
      </c>
      <c r="C1061" s="11" t="str">
        <f>VLOOKUP(Table10[[#This Row],[Name]], Rooke_Full_Seaosn[[Name]:[Team]], 2, FALSE)</f>
        <v>TOR</v>
      </c>
      <c r="D1061" s="11">
        <v>32</v>
      </c>
      <c r="E1061" s="11">
        <v>32</v>
      </c>
      <c r="F1061" s="12">
        <v>1</v>
      </c>
      <c r="G1061" s="5">
        <f>_xlfn.RANK.EQ(VLOOKUP($A1061,Rooke_Full_Seaosn[[Name]:[WHIP]], 6, FALSE),Rooke_Full_Seaosn[W],0)</f>
        <v>503</v>
      </c>
      <c r="H1061" s="5">
        <f>_xlfn.RANK.EQ(VLOOKUP($A1061,Rooke_Full_Seaosn[[Name]:[WHIP]], 7, FALSE),Rooke_Full_Seaosn[L],1)</f>
        <v>1341</v>
      </c>
      <c r="I1061" s="11">
        <f>_xlfn.RANK.EQ(VLOOKUP($A1061,Rooke_Full_Seaosn[[Name]:[WHIP]], 8, FALSE),Rooke_Full_Seaosn[SV],0)</f>
        <v>225</v>
      </c>
      <c r="J1061" s="11">
        <f>_xlfn.RANK.EQ(VLOOKUP($A1061,Rooke_Full_Seaosn[[Name]:[WHIP]], 9, FALSE),Rooke_Full_Seaosn[IP],0)</f>
        <v>575</v>
      </c>
      <c r="K1061" s="5">
        <f>_xlfn.RANK.EQ(VLOOKUP($A1061,Rooke_Full_Seaosn[[Name]:[WHIP]], 10, FALSE),Rooke_Full_Seaosn[SO],0)</f>
        <v>237</v>
      </c>
      <c r="L1061" s="5">
        <f>_xlfn.RANK.EQ(VLOOKUP($A1061,Rooke_Full_Seaosn[[Name]:[WHIP]], 11, FALSE),Rooke_Full_Seaosn[K/9],0)</f>
        <v>277</v>
      </c>
      <c r="M1061" s="5">
        <f>_xlfn.RANK.EQ(VLOOKUP($A1061,Rooke_Full_Seaosn[[Name]:[WHIP]], 12, FALSE),Rooke_Full_Seaosn[BB/9],1)</f>
        <v>1111</v>
      </c>
      <c r="N1061" s="11">
        <f>_xlfn.RANK.EQ(VLOOKUP($A1061,Rooke_Full_Seaosn[[Name]:[WHIP]], 13, FALSE),Rooke_Full_Seaosn[HR/9],1)</f>
        <v>1585</v>
      </c>
      <c r="O1061" s="5">
        <f>_xlfn.RANK.EQ(VLOOKUP($A1061,Rooke_Full_Seaosn[[Name]:[WHIP]], 14, FALSE),Rooke_Full_Seaosn[AVG],1)</f>
        <v>1127</v>
      </c>
      <c r="P1061" s="11">
        <f>_xlfn.RANK.EQ(VLOOKUP($A1061,Rooke_Full_Seaosn[[Name]:[WHIP]], 15, FALSE),Rooke_Full_Seaosn[BABIP],1)</f>
        <v>1167</v>
      </c>
      <c r="Q1061" s="5">
        <f>_xlfn.RANK.EQ(VLOOKUP($A1061,Rooke_Full_Seaosn[[Name]:[WHIP]], 16, FALSE),Rooke_Full_Seaosn[ERA],1)</f>
        <v>1479</v>
      </c>
      <c r="R1061" s="11">
        <f>_xlfn.RANK.EQ(VLOOKUP($A1061,Rooke_Full_Seaosn[[Name]:[WHIP]], 17, FALSE),Rooke_Full_Seaosn[FIP],1)</f>
        <v>1465</v>
      </c>
      <c r="S1061" s="5">
        <f>_xlfn.RANK.EQ(VLOOKUP($A1061,Rooke_Full_Seaosn[[Name]:[WHIP]], 18,FALSE),Rooke_Full_Seaosn[WAR],0)</f>
        <v>1138</v>
      </c>
      <c r="T1061" s="5">
        <f>_xlfn.RANK.EQ(VLOOKUP($A1061,Rooke_Full_Seaosn[[Name]:[WHIP]], 19, FALSE),Rooke_Full_Seaosn[WAR/162],0)</f>
        <v>1293</v>
      </c>
      <c r="U1061" s="5">
        <f>_xlfn.RANK.EQ(VLOOKUP($A1061,Rooke_Full_Seaosn[[Name]:[WHIP]], 20, FALSE),Rooke_Full_Seaosn[WHIP],1)</f>
        <v>1189</v>
      </c>
      <c r="V10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823.52230571087603</v>
      </c>
    </row>
    <row r="1062" spans="1:22" x14ac:dyDescent="0.45">
      <c r="A1062" s="11" t="s">
        <v>1080</v>
      </c>
      <c r="B1062" s="11">
        <v>1983</v>
      </c>
      <c r="C1062" s="11" t="str">
        <f>VLOOKUP(Table10[[#This Row],[Name]], Rooke_Full_Seaosn[[Name]:[Team]], 2, FALSE)</f>
        <v>MIL</v>
      </c>
      <c r="D1062" s="11">
        <v>20</v>
      </c>
      <c r="E1062" s="11">
        <v>20</v>
      </c>
      <c r="F1062" s="12">
        <v>1</v>
      </c>
      <c r="G1062" s="5">
        <f>_xlfn.RANK.EQ(VLOOKUP($A1062,Rooke_Full_Seaosn[[Name]:[WHIP]], 6, FALSE),Rooke_Full_Seaosn[W],0)</f>
        <v>1054</v>
      </c>
      <c r="H1062" s="5">
        <f>_xlfn.RANK.EQ(VLOOKUP($A1062,Rooke_Full_Seaosn[[Name]:[WHIP]], 7, FALSE),Rooke_Full_Seaosn[L],1)</f>
        <v>298</v>
      </c>
      <c r="I1062" s="11">
        <f>_xlfn.RANK.EQ(VLOOKUP($A1062,Rooke_Full_Seaosn[[Name]:[WHIP]], 8, FALSE),Rooke_Full_Seaosn[SV],0)</f>
        <v>225</v>
      </c>
      <c r="J1062" s="11">
        <f>_xlfn.RANK.EQ(VLOOKUP($A1062,Rooke_Full_Seaosn[[Name]:[WHIP]], 9, FALSE),Rooke_Full_Seaosn[IP],0)</f>
        <v>1563</v>
      </c>
      <c r="K1062" s="5">
        <f>_xlfn.RANK.EQ(VLOOKUP($A1062,Rooke_Full_Seaosn[[Name]:[WHIP]], 10, FALSE),Rooke_Full_Seaosn[SO],0)</f>
        <v>1656</v>
      </c>
      <c r="L1062" s="5">
        <f>_xlfn.RANK.EQ(VLOOKUP($A1062,Rooke_Full_Seaosn[[Name]:[WHIP]], 11, FALSE),Rooke_Full_Seaosn[K/9],0)</f>
        <v>1470</v>
      </c>
      <c r="M1062" s="5">
        <f>_xlfn.RANK.EQ(VLOOKUP($A1062,Rooke_Full_Seaosn[[Name]:[WHIP]], 12, FALSE),Rooke_Full_Seaosn[BB/9],1)</f>
        <v>357</v>
      </c>
      <c r="N1062" s="11">
        <f>_xlfn.RANK.EQ(VLOOKUP($A1062,Rooke_Full_Seaosn[[Name]:[WHIP]], 13, FALSE),Rooke_Full_Seaosn[HR/9],1)</f>
        <v>596</v>
      </c>
      <c r="O1062" s="5">
        <f>_xlfn.RANK.EQ(VLOOKUP($A1062,Rooke_Full_Seaosn[[Name]:[WHIP]], 14, FALSE),Rooke_Full_Seaosn[AVG],1)</f>
        <v>1489</v>
      </c>
      <c r="P1062" s="11">
        <f>_xlfn.RANK.EQ(VLOOKUP($A1062,Rooke_Full_Seaosn[[Name]:[WHIP]], 15, FALSE),Rooke_Full_Seaosn[BABIP],1)</f>
        <v>1315</v>
      </c>
      <c r="Q1062" s="5">
        <f>_xlfn.RANK.EQ(VLOOKUP($A1062,Rooke_Full_Seaosn[[Name]:[WHIP]], 16, FALSE),Rooke_Full_Seaosn[ERA],1)</f>
        <v>432</v>
      </c>
      <c r="R1062" s="11">
        <f>_xlfn.RANK.EQ(VLOOKUP($A1062,Rooke_Full_Seaosn[[Name]:[WHIP]], 17, FALSE),Rooke_Full_Seaosn[FIP],1)</f>
        <v>657</v>
      </c>
      <c r="S1062" s="5">
        <f>_xlfn.RANK.EQ(VLOOKUP($A1062,Rooke_Full_Seaosn[[Name]:[WHIP]], 18,FALSE),Rooke_Full_Seaosn[WAR],0)</f>
        <v>1209</v>
      </c>
      <c r="T1062" s="5">
        <f>_xlfn.RANK.EQ(VLOOKUP($A1062,Rooke_Full_Seaosn[[Name]:[WHIP]], 19, FALSE),Rooke_Full_Seaosn[WAR/162],0)</f>
        <v>710</v>
      </c>
      <c r="U1062" s="5">
        <f>_xlfn.RANK.EQ(VLOOKUP($A1062,Rooke_Full_Seaosn[[Name]:[WHIP]], 20, FALSE),Rooke_Full_Seaosn[WHIP],1)</f>
        <v>952</v>
      </c>
      <c r="V10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823.53162237279355</v>
      </c>
    </row>
    <row r="1063" spans="1:22" x14ac:dyDescent="0.45">
      <c r="A1063" s="11" t="s">
        <v>1498</v>
      </c>
      <c r="B1063" s="11">
        <v>1979</v>
      </c>
      <c r="C1063" s="11" t="str">
        <f>VLOOKUP(Table10[[#This Row],[Name]], Rooke_Full_Seaosn[[Name]:[Team]], 2, FALSE)</f>
        <v>TOR</v>
      </c>
      <c r="D1063" s="11">
        <v>46</v>
      </c>
      <c r="E1063" s="11">
        <v>27</v>
      </c>
      <c r="F1063" s="12">
        <v>0.58695652173913049</v>
      </c>
      <c r="G1063" s="5">
        <f>_xlfn.RANK.EQ(VLOOKUP($A1063,Rooke_Full_Seaosn[[Name]:[WHIP]], 6, FALSE),Rooke_Full_Seaosn[W],0)</f>
        <v>503</v>
      </c>
      <c r="H1063" s="5">
        <f>_xlfn.RANK.EQ(VLOOKUP($A1063,Rooke_Full_Seaosn[[Name]:[WHIP]], 7, FALSE),Rooke_Full_Seaosn[L],1)</f>
        <v>1060</v>
      </c>
      <c r="I1063" s="11">
        <f>_xlfn.RANK.EQ(VLOOKUP($A1063,Rooke_Full_Seaosn[[Name]:[WHIP]], 8, FALSE),Rooke_Full_Seaosn[SV],0)</f>
        <v>225</v>
      </c>
      <c r="J1063" s="11">
        <f>_xlfn.RANK.EQ(VLOOKUP($A1063,Rooke_Full_Seaosn[[Name]:[WHIP]], 9, FALSE),Rooke_Full_Seaosn[IP],0)</f>
        <v>594</v>
      </c>
      <c r="K1063" s="5">
        <f>_xlfn.RANK.EQ(VLOOKUP($A1063,Rooke_Full_Seaosn[[Name]:[WHIP]], 10, FALSE),Rooke_Full_Seaosn[SO],0)</f>
        <v>996</v>
      </c>
      <c r="L1063" s="5">
        <f>_xlfn.RANK.EQ(VLOOKUP($A1063,Rooke_Full_Seaosn[[Name]:[WHIP]], 11, FALSE),Rooke_Full_Seaosn[K/9],0)</f>
        <v>1381</v>
      </c>
      <c r="M1063" s="5">
        <f>_xlfn.RANK.EQ(VLOOKUP($A1063,Rooke_Full_Seaosn[[Name]:[WHIP]], 12, FALSE),Rooke_Full_Seaosn[BB/9],1)</f>
        <v>837</v>
      </c>
      <c r="N1063" s="11">
        <f>_xlfn.RANK.EQ(VLOOKUP($A1063,Rooke_Full_Seaosn[[Name]:[WHIP]], 13, FALSE),Rooke_Full_Seaosn[HR/9],1)</f>
        <v>702</v>
      </c>
      <c r="O1063" s="5">
        <f>_xlfn.RANK.EQ(VLOOKUP($A1063,Rooke_Full_Seaosn[[Name]:[WHIP]], 14, FALSE),Rooke_Full_Seaosn[AVG],1)</f>
        <v>1174</v>
      </c>
      <c r="P1063" s="11">
        <f>_xlfn.RANK.EQ(VLOOKUP($A1063,Rooke_Full_Seaosn[[Name]:[WHIP]], 15, FALSE),Rooke_Full_Seaosn[BABIP],1)</f>
        <v>886</v>
      </c>
      <c r="Q1063" s="5">
        <f>_xlfn.RANK.EQ(VLOOKUP($A1063,Rooke_Full_Seaosn[[Name]:[WHIP]], 16, FALSE),Rooke_Full_Seaosn[ERA],1)</f>
        <v>951</v>
      </c>
      <c r="R1063" s="11">
        <f>_xlfn.RANK.EQ(VLOOKUP($A1063,Rooke_Full_Seaosn[[Name]:[WHIP]], 17, FALSE),Rooke_Full_Seaosn[FIP],1)</f>
        <v>845</v>
      </c>
      <c r="S1063" s="5">
        <f>_xlfn.RANK.EQ(VLOOKUP($A1063,Rooke_Full_Seaosn[[Name]:[WHIP]], 18,FALSE),Rooke_Full_Seaosn[WAR],0)</f>
        <v>529</v>
      </c>
      <c r="T1063" s="5">
        <f>_xlfn.RANK.EQ(VLOOKUP($A1063,Rooke_Full_Seaosn[[Name]:[WHIP]], 19, FALSE),Rooke_Full_Seaosn[WAR/162],0)</f>
        <v>387</v>
      </c>
      <c r="U1063" s="5">
        <f>_xlfn.RANK.EQ(VLOOKUP($A1063,Rooke_Full_Seaosn[[Name]:[WHIP]], 20, FALSE),Rooke_Full_Seaosn[WHIP],1)</f>
        <v>1026</v>
      </c>
      <c r="V10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823.79944247060757</v>
      </c>
    </row>
    <row r="1064" spans="1:22" x14ac:dyDescent="0.45">
      <c r="A1064" s="11" t="s">
        <v>517</v>
      </c>
      <c r="B1064" s="11">
        <v>1966</v>
      </c>
      <c r="C1064" s="11" t="str">
        <f>VLOOKUP(Table10[[#This Row],[Name]], Rooke_Full_Seaosn[[Name]:[Team]], 2, FALSE)</f>
        <v>KCA</v>
      </c>
      <c r="D1064" s="11">
        <v>13</v>
      </c>
      <c r="E1064" s="11">
        <v>13</v>
      </c>
      <c r="F1064" s="12">
        <v>1</v>
      </c>
      <c r="G1064" s="5">
        <f>_xlfn.RANK.EQ(VLOOKUP($A1064,Rooke_Full_Seaosn[[Name]:[WHIP]], 6, FALSE),Rooke_Full_Seaosn[W],0)</f>
        <v>1054</v>
      </c>
      <c r="H1064" s="5">
        <f>_xlfn.RANK.EQ(VLOOKUP($A1064,Rooke_Full_Seaosn[[Name]:[WHIP]], 7, FALSE),Rooke_Full_Seaosn[L],1)</f>
        <v>695</v>
      </c>
      <c r="I1064" s="11">
        <f>_xlfn.RANK.EQ(VLOOKUP($A1064,Rooke_Full_Seaosn[[Name]:[WHIP]], 8, FALSE),Rooke_Full_Seaosn[SV],0)</f>
        <v>225</v>
      </c>
      <c r="J1064" s="11">
        <f>_xlfn.RANK.EQ(VLOOKUP($A1064,Rooke_Full_Seaosn[[Name]:[WHIP]], 9, FALSE),Rooke_Full_Seaosn[IP],0)</f>
        <v>1064</v>
      </c>
      <c r="K1064" s="5">
        <f>_xlfn.RANK.EQ(VLOOKUP($A1064,Rooke_Full_Seaosn[[Name]:[WHIP]], 10, FALSE),Rooke_Full_Seaosn[SO],0)</f>
        <v>810</v>
      </c>
      <c r="L1064" s="5">
        <f>_xlfn.RANK.EQ(VLOOKUP($A1064,Rooke_Full_Seaosn[[Name]:[WHIP]], 11, FALSE),Rooke_Full_Seaosn[K/9],0)</f>
        <v>494</v>
      </c>
      <c r="M1064" s="5">
        <f>_xlfn.RANK.EQ(VLOOKUP($A1064,Rooke_Full_Seaosn[[Name]:[WHIP]], 12, FALSE),Rooke_Full_Seaosn[BB/9],1)</f>
        <v>1594</v>
      </c>
      <c r="N1064" s="11">
        <f>_xlfn.RANK.EQ(VLOOKUP($A1064,Rooke_Full_Seaosn[[Name]:[WHIP]], 13, FALSE),Rooke_Full_Seaosn[HR/9],1)</f>
        <v>681</v>
      </c>
      <c r="O1064" s="5">
        <f>_xlfn.RANK.EQ(VLOOKUP($A1064,Rooke_Full_Seaosn[[Name]:[WHIP]], 14, FALSE),Rooke_Full_Seaosn[AVG],1)</f>
        <v>316</v>
      </c>
      <c r="P1064" s="11">
        <f>_xlfn.RANK.EQ(VLOOKUP($A1064,Rooke_Full_Seaosn[[Name]:[WHIP]], 15, FALSE),Rooke_Full_Seaosn[BABIP],1)</f>
        <v>493</v>
      </c>
      <c r="Q1064" s="5">
        <f>_xlfn.RANK.EQ(VLOOKUP($A1064,Rooke_Full_Seaosn[[Name]:[WHIP]], 16, FALSE),Rooke_Full_Seaosn[ERA],1)</f>
        <v>818</v>
      </c>
      <c r="R1064" s="11">
        <f>_xlfn.RANK.EQ(VLOOKUP($A1064,Rooke_Full_Seaosn[[Name]:[WHIP]], 17, FALSE),Rooke_Full_Seaosn[FIP],1)</f>
        <v>696</v>
      </c>
      <c r="S1064" s="5">
        <f>_xlfn.RANK.EQ(VLOOKUP($A1064,Rooke_Full_Seaosn[[Name]:[WHIP]], 18,FALSE),Rooke_Full_Seaosn[WAR],0)</f>
        <v>1147</v>
      </c>
      <c r="T1064" s="5">
        <f>_xlfn.RANK.EQ(VLOOKUP($A1064,Rooke_Full_Seaosn[[Name]:[WHIP]], 19, FALSE),Rooke_Full_Seaosn[WAR/162],0)</f>
        <v>1014</v>
      </c>
      <c r="U1064" s="5">
        <f>_xlfn.RANK.EQ(VLOOKUP($A1064,Rooke_Full_Seaosn[[Name]:[WHIP]], 20, FALSE),Rooke_Full_Seaosn[WHIP],1)</f>
        <v>1027</v>
      </c>
      <c r="V10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823.97453559426901</v>
      </c>
    </row>
    <row r="1065" spans="1:22" x14ac:dyDescent="0.45">
      <c r="A1065" s="11" t="s">
        <v>1979</v>
      </c>
      <c r="B1065" s="11">
        <v>1943</v>
      </c>
      <c r="C1065" s="11" t="str">
        <f>VLOOKUP(Table10[[#This Row],[Name]], Rooke_Full_Seaosn[[Name]:[Team]], 2, FALSE)</f>
        <v>BRO</v>
      </c>
      <c r="D1065" s="11">
        <v>18</v>
      </c>
      <c r="E1065" s="11">
        <v>11</v>
      </c>
      <c r="F1065" s="12">
        <v>0.61111111111111116</v>
      </c>
      <c r="G1065" s="5">
        <f>_xlfn.RANK.EQ(VLOOKUP($A1065,Rooke_Full_Seaosn[[Name]:[WHIP]], 6, FALSE),Rooke_Full_Seaosn[W],0)</f>
        <v>1465</v>
      </c>
      <c r="H1065" s="5">
        <f>_xlfn.RANK.EQ(VLOOKUP($A1065,Rooke_Full_Seaosn[[Name]:[WHIP]], 7, FALSE),Rooke_Full_Seaosn[L],1)</f>
        <v>492</v>
      </c>
      <c r="I1065" s="11">
        <f>_xlfn.RANK.EQ(VLOOKUP($A1065,Rooke_Full_Seaosn[[Name]:[WHIP]], 8, FALSE),Rooke_Full_Seaosn[SV],0)</f>
        <v>225</v>
      </c>
      <c r="J1065" s="11">
        <f>_xlfn.RANK.EQ(VLOOKUP($A1065,Rooke_Full_Seaosn[[Name]:[WHIP]], 9, FALSE),Rooke_Full_Seaosn[IP],0)</f>
        <v>1528</v>
      </c>
      <c r="K1065" s="5">
        <f>_xlfn.RANK.EQ(VLOOKUP($A1065,Rooke_Full_Seaosn[[Name]:[WHIP]], 10, FALSE),Rooke_Full_Seaosn[SO],0)</f>
        <v>1355</v>
      </c>
      <c r="L1065" s="5">
        <f>_xlfn.RANK.EQ(VLOOKUP($A1065,Rooke_Full_Seaosn[[Name]:[WHIP]], 11, FALSE),Rooke_Full_Seaosn[K/9],0)</f>
        <v>638</v>
      </c>
      <c r="M1065" s="5">
        <f>_xlfn.RANK.EQ(VLOOKUP($A1065,Rooke_Full_Seaosn[[Name]:[WHIP]], 12, FALSE),Rooke_Full_Seaosn[BB/9],1)</f>
        <v>1706</v>
      </c>
      <c r="N1065" s="11">
        <f>_xlfn.RANK.EQ(VLOOKUP($A1065,Rooke_Full_Seaosn[[Name]:[WHIP]], 13, FALSE),Rooke_Full_Seaosn[HR/9],1)</f>
        <v>168</v>
      </c>
      <c r="O1065" s="5">
        <f>_xlfn.RANK.EQ(VLOOKUP($A1065,Rooke_Full_Seaosn[[Name]:[WHIP]], 14, FALSE),Rooke_Full_Seaosn[AVG],1)</f>
        <v>322</v>
      </c>
      <c r="P1065" s="11">
        <f>_xlfn.RANK.EQ(VLOOKUP($A1065,Rooke_Full_Seaosn[[Name]:[WHIP]], 15, FALSE),Rooke_Full_Seaosn[BABIP],1)</f>
        <v>650</v>
      </c>
      <c r="Q1065" s="5">
        <f>_xlfn.RANK.EQ(VLOOKUP($A1065,Rooke_Full_Seaosn[[Name]:[WHIP]], 16, FALSE),Rooke_Full_Seaosn[ERA],1)</f>
        <v>1537</v>
      </c>
      <c r="R1065" s="11">
        <f>_xlfn.RANK.EQ(VLOOKUP($A1065,Rooke_Full_Seaosn[[Name]:[WHIP]], 17, FALSE),Rooke_Full_Seaosn[FIP],1)</f>
        <v>1095</v>
      </c>
      <c r="S1065" s="5">
        <f>_xlfn.RANK.EQ(VLOOKUP($A1065,Rooke_Full_Seaosn[[Name]:[WHIP]], 18,FALSE),Rooke_Full_Seaosn[WAR],0)</f>
        <v>1512</v>
      </c>
      <c r="T1065" s="5">
        <f>_xlfn.RANK.EQ(VLOOKUP($A1065,Rooke_Full_Seaosn[[Name]:[WHIP]], 19, FALSE),Rooke_Full_Seaosn[WAR/162],0)</f>
        <v>1513</v>
      </c>
      <c r="U1065" s="5">
        <f>_xlfn.RANK.EQ(VLOOKUP($A1065,Rooke_Full_Seaosn[[Name]:[WHIP]], 20, FALSE),Rooke_Full_Seaosn[WHIP],1)</f>
        <v>1657</v>
      </c>
      <c r="V10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1071.466185124528</v>
      </c>
    </row>
    <row r="1066" spans="1:22" x14ac:dyDescent="0.45">
      <c r="A1066" s="11" t="s">
        <v>1979</v>
      </c>
      <c r="B1066" s="11">
        <v>1946</v>
      </c>
      <c r="C1066" s="11" t="str">
        <f>VLOOKUP(Table10[[#This Row],[Name]], Rooke_Full_Seaosn[[Name]:[Team]], 2, FALSE)</f>
        <v>BRO</v>
      </c>
      <c r="D1066" s="11">
        <v>8</v>
      </c>
      <c r="E1066" s="11">
        <v>7</v>
      </c>
      <c r="F1066" s="12">
        <v>0.875</v>
      </c>
      <c r="G1066" s="5">
        <f>_xlfn.RANK.EQ(VLOOKUP($A1066,Rooke_Full_Seaosn[[Name]:[WHIP]], 6, FALSE),Rooke_Full_Seaosn[W],0)</f>
        <v>1465</v>
      </c>
      <c r="H1066" s="5">
        <f>_xlfn.RANK.EQ(VLOOKUP($A1066,Rooke_Full_Seaosn[[Name]:[WHIP]], 7, FALSE),Rooke_Full_Seaosn[L],1)</f>
        <v>492</v>
      </c>
      <c r="I1066" s="11">
        <f>_xlfn.RANK.EQ(VLOOKUP($A1066,Rooke_Full_Seaosn[[Name]:[WHIP]], 8, FALSE),Rooke_Full_Seaosn[SV],0)</f>
        <v>225</v>
      </c>
      <c r="J1066" s="11">
        <f>_xlfn.RANK.EQ(VLOOKUP($A1066,Rooke_Full_Seaosn[[Name]:[WHIP]], 9, FALSE),Rooke_Full_Seaosn[IP],0)</f>
        <v>1528</v>
      </c>
      <c r="K1066" s="5">
        <f>_xlfn.RANK.EQ(VLOOKUP($A1066,Rooke_Full_Seaosn[[Name]:[WHIP]], 10, FALSE),Rooke_Full_Seaosn[SO],0)</f>
        <v>1355</v>
      </c>
      <c r="L1066" s="5">
        <f>_xlfn.RANK.EQ(VLOOKUP($A1066,Rooke_Full_Seaosn[[Name]:[WHIP]], 11, FALSE),Rooke_Full_Seaosn[K/9],0)</f>
        <v>638</v>
      </c>
      <c r="M1066" s="5">
        <f>_xlfn.RANK.EQ(VLOOKUP($A1066,Rooke_Full_Seaosn[[Name]:[WHIP]], 12, FALSE),Rooke_Full_Seaosn[BB/9],1)</f>
        <v>1706</v>
      </c>
      <c r="N1066" s="11">
        <f>_xlfn.RANK.EQ(VLOOKUP($A1066,Rooke_Full_Seaosn[[Name]:[WHIP]], 13, FALSE),Rooke_Full_Seaosn[HR/9],1)</f>
        <v>168</v>
      </c>
      <c r="O1066" s="5">
        <f>_xlfn.RANK.EQ(VLOOKUP($A1066,Rooke_Full_Seaosn[[Name]:[WHIP]], 14, FALSE),Rooke_Full_Seaosn[AVG],1)</f>
        <v>322</v>
      </c>
      <c r="P1066" s="11">
        <f>_xlfn.RANK.EQ(VLOOKUP($A1066,Rooke_Full_Seaosn[[Name]:[WHIP]], 15, FALSE),Rooke_Full_Seaosn[BABIP],1)</f>
        <v>650</v>
      </c>
      <c r="Q1066" s="5">
        <f>_xlfn.RANK.EQ(VLOOKUP($A1066,Rooke_Full_Seaosn[[Name]:[WHIP]], 16, FALSE),Rooke_Full_Seaosn[ERA],1)</f>
        <v>1537</v>
      </c>
      <c r="R1066" s="11">
        <f>_xlfn.RANK.EQ(VLOOKUP($A1066,Rooke_Full_Seaosn[[Name]:[WHIP]], 17, FALSE),Rooke_Full_Seaosn[FIP],1)</f>
        <v>1095</v>
      </c>
      <c r="S1066" s="5">
        <f>_xlfn.RANK.EQ(VLOOKUP($A1066,Rooke_Full_Seaosn[[Name]:[WHIP]], 18,FALSE),Rooke_Full_Seaosn[WAR],0)</f>
        <v>1512</v>
      </c>
      <c r="T1066" s="5">
        <f>_xlfn.RANK.EQ(VLOOKUP($A1066,Rooke_Full_Seaosn[[Name]:[WHIP]], 19, FALSE),Rooke_Full_Seaosn[WAR/162],0)</f>
        <v>1513</v>
      </c>
      <c r="U1066" s="5">
        <f>_xlfn.RANK.EQ(VLOOKUP($A1066,Rooke_Full_Seaosn[[Name]:[WHIP]], 20, FALSE),Rooke_Full_Seaosn[WHIP],1)</f>
        <v>1657</v>
      </c>
      <c r="V10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1071.466185124528</v>
      </c>
    </row>
    <row r="1067" spans="1:22" x14ac:dyDescent="0.45">
      <c r="A1067" s="11" t="s">
        <v>1579</v>
      </c>
      <c r="B1067" s="11">
        <v>1999</v>
      </c>
      <c r="C1067" s="11" t="str">
        <f>VLOOKUP(Table10[[#This Row],[Name]], Rooke_Full_Seaosn[[Name]:[Team]], 2, FALSE)</f>
        <v>SEA</v>
      </c>
      <c r="D1067" s="11">
        <v>30</v>
      </c>
      <c r="E1067" s="11">
        <v>20</v>
      </c>
      <c r="F1067" s="12">
        <v>0.66666666666666663</v>
      </c>
      <c r="G1067" s="5">
        <f>_xlfn.RANK.EQ(VLOOKUP($A1067,Rooke_Full_Seaosn[[Name]:[WHIP]], 6, FALSE),Rooke_Full_Seaosn[W],0)</f>
        <v>503</v>
      </c>
      <c r="H1067" s="5">
        <f>_xlfn.RANK.EQ(VLOOKUP($A1067,Rooke_Full_Seaosn[[Name]:[WHIP]], 7, FALSE),Rooke_Full_Seaosn[L],1)</f>
        <v>298</v>
      </c>
      <c r="I1067" s="11">
        <f>_xlfn.RANK.EQ(VLOOKUP($A1067,Rooke_Full_Seaosn[[Name]:[WHIP]], 8, FALSE),Rooke_Full_Seaosn[SV],0)</f>
        <v>225</v>
      </c>
      <c r="J1067" s="11">
        <f>_xlfn.RANK.EQ(VLOOKUP($A1067,Rooke_Full_Seaosn[[Name]:[WHIP]], 9, FALSE),Rooke_Full_Seaosn[IP],0)</f>
        <v>1058</v>
      </c>
      <c r="K1067" s="5">
        <f>_xlfn.RANK.EQ(VLOOKUP($A1067,Rooke_Full_Seaosn[[Name]:[WHIP]], 10, FALSE),Rooke_Full_Seaosn[SO],0)</f>
        <v>1116</v>
      </c>
      <c r="L1067" s="5">
        <f>_xlfn.RANK.EQ(VLOOKUP($A1067,Rooke_Full_Seaosn[[Name]:[WHIP]], 11, FALSE),Rooke_Full_Seaosn[K/9],0)</f>
        <v>995</v>
      </c>
      <c r="M1067" s="5">
        <f>_xlfn.RANK.EQ(VLOOKUP($A1067,Rooke_Full_Seaosn[[Name]:[WHIP]], 12, FALSE),Rooke_Full_Seaosn[BB/9],1)</f>
        <v>1645</v>
      </c>
      <c r="N1067" s="11">
        <f>_xlfn.RANK.EQ(VLOOKUP($A1067,Rooke_Full_Seaosn[[Name]:[WHIP]], 13, FALSE),Rooke_Full_Seaosn[HR/9],1)</f>
        <v>995</v>
      </c>
      <c r="O1067" s="5">
        <f>_xlfn.RANK.EQ(VLOOKUP($A1067,Rooke_Full_Seaosn[[Name]:[WHIP]], 14, FALSE),Rooke_Full_Seaosn[AVG],1)</f>
        <v>293</v>
      </c>
      <c r="P1067" s="11">
        <f>_xlfn.RANK.EQ(VLOOKUP($A1067,Rooke_Full_Seaosn[[Name]:[WHIP]], 15, FALSE),Rooke_Full_Seaosn[BABIP],1)</f>
        <v>133</v>
      </c>
      <c r="Q1067" s="5">
        <f>_xlfn.RANK.EQ(VLOOKUP($A1067,Rooke_Full_Seaosn[[Name]:[WHIP]], 16, FALSE),Rooke_Full_Seaosn[ERA],1)</f>
        <v>1052</v>
      </c>
      <c r="R1067" s="11">
        <f>_xlfn.RANK.EQ(VLOOKUP($A1067,Rooke_Full_Seaosn[[Name]:[WHIP]], 17, FALSE),Rooke_Full_Seaosn[FIP],1)</f>
        <v>1517</v>
      </c>
      <c r="S1067" s="5">
        <f>_xlfn.RANK.EQ(VLOOKUP($A1067,Rooke_Full_Seaosn[[Name]:[WHIP]], 18,FALSE),Rooke_Full_Seaosn[WAR],0)</f>
        <v>1260</v>
      </c>
      <c r="T1067" s="5">
        <f>_xlfn.RANK.EQ(VLOOKUP($A1067,Rooke_Full_Seaosn[[Name]:[WHIP]], 19, FALSE),Rooke_Full_Seaosn[WAR/162],0)</f>
        <v>1233</v>
      </c>
      <c r="U1067" s="5">
        <f>_xlfn.RANK.EQ(VLOOKUP($A1067,Rooke_Full_Seaosn[[Name]:[WHIP]], 20, FALSE),Rooke_Full_Seaosn[WHIP],1)</f>
        <v>1112</v>
      </c>
      <c r="V10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824.85178695039735</v>
      </c>
    </row>
    <row r="1068" spans="1:22" x14ac:dyDescent="0.45">
      <c r="A1068" s="11" t="s">
        <v>1368</v>
      </c>
      <c r="B1068" s="11">
        <v>1935</v>
      </c>
      <c r="C1068" s="11" t="str">
        <f>VLOOKUP(Table10[[#This Row],[Name]], Rooke_Full_Seaosn[[Name]:[Team]], 2, FALSE)</f>
        <v>PHA</v>
      </c>
      <c r="D1068" s="11">
        <v>8</v>
      </c>
      <c r="E1068" s="11">
        <v>8</v>
      </c>
      <c r="F1068" s="12">
        <v>1</v>
      </c>
      <c r="G1068" s="5">
        <f>_xlfn.RANK.EQ(VLOOKUP($A1068,Rooke_Full_Seaosn[[Name]:[WHIP]], 6, FALSE),Rooke_Full_Seaosn[W],0)</f>
        <v>401</v>
      </c>
      <c r="H1068" s="5">
        <f>_xlfn.RANK.EQ(VLOOKUP($A1068,Rooke_Full_Seaosn[[Name]:[WHIP]], 7, FALSE),Rooke_Full_Seaosn[L],1)</f>
        <v>1209</v>
      </c>
      <c r="I1068" s="11">
        <f>_xlfn.RANK.EQ(VLOOKUP($A1068,Rooke_Full_Seaosn[[Name]:[WHIP]], 8, FALSE),Rooke_Full_Seaosn[SV],0)</f>
        <v>94</v>
      </c>
      <c r="J1068" s="11">
        <f>_xlfn.RANK.EQ(VLOOKUP($A1068,Rooke_Full_Seaosn[[Name]:[WHIP]], 9, FALSE),Rooke_Full_Seaosn[IP],0)</f>
        <v>504</v>
      </c>
      <c r="K1068" s="5">
        <f>_xlfn.RANK.EQ(VLOOKUP($A1068,Rooke_Full_Seaosn[[Name]:[WHIP]], 10, FALSE),Rooke_Full_Seaosn[SO],0)</f>
        <v>516</v>
      </c>
      <c r="L1068" s="5">
        <f>_xlfn.RANK.EQ(VLOOKUP($A1068,Rooke_Full_Seaosn[[Name]:[WHIP]], 11, FALSE),Rooke_Full_Seaosn[K/9],0)</f>
        <v>956</v>
      </c>
      <c r="M1068" s="5">
        <f>_xlfn.RANK.EQ(VLOOKUP($A1068,Rooke_Full_Seaosn[[Name]:[WHIP]], 12, FALSE),Rooke_Full_Seaosn[BB/9],1)</f>
        <v>1513</v>
      </c>
      <c r="N1068" s="11">
        <f>_xlfn.RANK.EQ(VLOOKUP($A1068,Rooke_Full_Seaosn[[Name]:[WHIP]], 13, FALSE),Rooke_Full_Seaosn[HR/9],1)</f>
        <v>362</v>
      </c>
      <c r="O1068" s="5">
        <f>_xlfn.RANK.EQ(VLOOKUP($A1068,Rooke_Full_Seaosn[[Name]:[WHIP]], 14, FALSE),Rooke_Full_Seaosn[AVG],1)</f>
        <v>591</v>
      </c>
      <c r="P1068" s="11">
        <f>_xlfn.RANK.EQ(VLOOKUP($A1068,Rooke_Full_Seaosn[[Name]:[WHIP]], 15, FALSE),Rooke_Full_Seaosn[BABIP],1)</f>
        <v>695</v>
      </c>
      <c r="Q1068" s="5">
        <f>_xlfn.RANK.EQ(VLOOKUP($A1068,Rooke_Full_Seaosn[[Name]:[WHIP]], 16, FALSE),Rooke_Full_Seaosn[ERA],1)</f>
        <v>790</v>
      </c>
      <c r="R1068" s="11">
        <f>_xlfn.RANK.EQ(VLOOKUP($A1068,Rooke_Full_Seaosn[[Name]:[WHIP]], 17, FALSE),Rooke_Full_Seaosn[FIP],1)</f>
        <v>1150</v>
      </c>
      <c r="S1068" s="5">
        <f>_xlfn.RANK.EQ(VLOOKUP($A1068,Rooke_Full_Seaosn[[Name]:[WHIP]], 18,FALSE),Rooke_Full_Seaosn[WAR],0)</f>
        <v>730</v>
      </c>
      <c r="T1068" s="5">
        <f>_xlfn.RANK.EQ(VLOOKUP($A1068,Rooke_Full_Seaosn[[Name]:[WHIP]], 19, FALSE),Rooke_Full_Seaosn[WAR/162],0)</f>
        <v>986</v>
      </c>
      <c r="U1068" s="5">
        <f>_xlfn.RANK.EQ(VLOOKUP($A1068,Rooke_Full_Seaosn[[Name]:[WHIP]], 20, FALSE),Rooke_Full_Seaosn[WHIP],1)</f>
        <v>1201</v>
      </c>
      <c r="V10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824.98766474073602</v>
      </c>
    </row>
    <row r="1069" spans="1:22" x14ac:dyDescent="0.45">
      <c r="A1069" s="11" t="s">
        <v>1059</v>
      </c>
      <c r="B1069" s="11">
        <v>1967</v>
      </c>
      <c r="C1069" s="11" t="str">
        <f>VLOOKUP(Table10[[#This Row],[Name]], Rooke_Full_Seaosn[[Name]:[Team]], 2, FALSE)</f>
        <v>NYM</v>
      </c>
      <c r="D1069" s="11">
        <v>14</v>
      </c>
      <c r="E1069" s="11">
        <v>14</v>
      </c>
      <c r="F1069" s="12">
        <v>1</v>
      </c>
      <c r="G1069" s="5">
        <f>_xlfn.RANK.EQ(VLOOKUP($A1069,Rooke_Full_Seaosn[[Name]:[WHIP]], 6, FALSE),Rooke_Full_Seaosn[W],0)</f>
        <v>1609</v>
      </c>
      <c r="H1069" s="5">
        <f>_xlfn.RANK.EQ(VLOOKUP($A1069,Rooke_Full_Seaosn[[Name]:[WHIP]], 7, FALSE),Rooke_Full_Seaosn[L],1)</f>
        <v>695</v>
      </c>
      <c r="I1069" s="11">
        <f>_xlfn.RANK.EQ(VLOOKUP($A1069,Rooke_Full_Seaosn[[Name]:[WHIP]], 8, FALSE),Rooke_Full_Seaosn[SV],0)</f>
        <v>225</v>
      </c>
      <c r="J1069" s="11">
        <f>_xlfn.RANK.EQ(VLOOKUP($A1069,Rooke_Full_Seaosn[[Name]:[WHIP]], 9, FALSE),Rooke_Full_Seaosn[IP],0)</f>
        <v>1193</v>
      </c>
      <c r="K1069" s="5">
        <f>_xlfn.RANK.EQ(VLOOKUP($A1069,Rooke_Full_Seaosn[[Name]:[WHIP]], 10, FALSE),Rooke_Full_Seaosn[SO],0)</f>
        <v>1011</v>
      </c>
      <c r="L1069" s="5">
        <f>_xlfn.RANK.EQ(VLOOKUP($A1069,Rooke_Full_Seaosn[[Name]:[WHIP]], 11, FALSE),Rooke_Full_Seaosn[K/9],0)</f>
        <v>587</v>
      </c>
      <c r="M1069" s="5">
        <f>_xlfn.RANK.EQ(VLOOKUP($A1069,Rooke_Full_Seaosn[[Name]:[WHIP]], 12, FALSE),Rooke_Full_Seaosn[BB/9],1)</f>
        <v>1200</v>
      </c>
      <c r="N1069" s="11">
        <f>_xlfn.RANK.EQ(VLOOKUP($A1069,Rooke_Full_Seaosn[[Name]:[WHIP]], 13, FALSE),Rooke_Full_Seaosn[HR/9],1)</f>
        <v>652</v>
      </c>
      <c r="O1069" s="5">
        <f>_xlfn.RANK.EQ(VLOOKUP($A1069,Rooke_Full_Seaosn[[Name]:[WHIP]], 14, FALSE),Rooke_Full_Seaosn[AVG],1)</f>
        <v>462</v>
      </c>
      <c r="P1069" s="11">
        <f>_xlfn.RANK.EQ(VLOOKUP($A1069,Rooke_Full_Seaosn[[Name]:[WHIP]], 15, FALSE),Rooke_Full_Seaosn[BABIP],1)</f>
        <v>632</v>
      </c>
      <c r="Q1069" s="5">
        <f>_xlfn.RANK.EQ(VLOOKUP($A1069,Rooke_Full_Seaosn[[Name]:[WHIP]], 16, FALSE),Rooke_Full_Seaosn[ERA],1)</f>
        <v>403</v>
      </c>
      <c r="R1069" s="11">
        <f>_xlfn.RANK.EQ(VLOOKUP($A1069,Rooke_Full_Seaosn[[Name]:[WHIP]], 17, FALSE),Rooke_Full_Seaosn[FIP],1)</f>
        <v>295</v>
      </c>
      <c r="S1069" s="5">
        <f>_xlfn.RANK.EQ(VLOOKUP($A1069,Rooke_Full_Seaosn[[Name]:[WHIP]], 18,FALSE),Rooke_Full_Seaosn[WAR],0)</f>
        <v>1187</v>
      </c>
      <c r="T1069" s="5">
        <f>_xlfn.RANK.EQ(VLOOKUP($A1069,Rooke_Full_Seaosn[[Name]:[WHIP]], 19, FALSE),Rooke_Full_Seaosn[WAR/162],0)</f>
        <v>1083</v>
      </c>
      <c r="U1069" s="5">
        <f>_xlfn.RANK.EQ(VLOOKUP($A1069,Rooke_Full_Seaosn[[Name]:[WHIP]], 20, FALSE),Rooke_Full_Seaosn[WHIP],1)</f>
        <v>769</v>
      </c>
      <c r="V10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825.28963143665726</v>
      </c>
    </row>
    <row r="1070" spans="1:22" x14ac:dyDescent="0.45">
      <c r="A1070" s="11" t="s">
        <v>1072</v>
      </c>
      <c r="B1070" s="11">
        <v>1982</v>
      </c>
      <c r="C1070" s="11" t="str">
        <f>VLOOKUP(Table10[[#This Row],[Name]], Rooke_Full_Seaosn[[Name]:[Team]], 2, FALSE)</f>
        <v>STL</v>
      </c>
      <c r="D1070" s="11">
        <v>17</v>
      </c>
      <c r="E1070" s="11">
        <v>13</v>
      </c>
      <c r="F1070" s="12">
        <v>0.76470588235294112</v>
      </c>
      <c r="G1070" s="5">
        <f>_xlfn.RANK.EQ(VLOOKUP($A1070,Rooke_Full_Seaosn[[Name]:[WHIP]], 6, FALSE),Rooke_Full_Seaosn[W],0)</f>
        <v>401</v>
      </c>
      <c r="H1070" s="5">
        <f>_xlfn.RANK.EQ(VLOOKUP($A1070,Rooke_Full_Seaosn[[Name]:[WHIP]], 7, FALSE),Rooke_Full_Seaosn[L],1)</f>
        <v>885</v>
      </c>
      <c r="I1070" s="11">
        <f>_xlfn.RANK.EQ(VLOOKUP($A1070,Rooke_Full_Seaosn[[Name]:[WHIP]], 8, FALSE),Rooke_Full_Seaosn[SV],0)</f>
        <v>225</v>
      </c>
      <c r="J1070" s="11">
        <f>_xlfn.RANK.EQ(VLOOKUP($A1070,Rooke_Full_Seaosn[[Name]:[WHIP]], 9, FALSE),Rooke_Full_Seaosn[IP],0)</f>
        <v>559</v>
      </c>
      <c r="K1070" s="5">
        <f>_xlfn.RANK.EQ(VLOOKUP($A1070,Rooke_Full_Seaosn[[Name]:[WHIP]], 10, FALSE),Rooke_Full_Seaosn[SO],0)</f>
        <v>966</v>
      </c>
      <c r="L1070" s="5">
        <f>_xlfn.RANK.EQ(VLOOKUP($A1070,Rooke_Full_Seaosn[[Name]:[WHIP]], 11, FALSE),Rooke_Full_Seaosn[K/9],0)</f>
        <v>1399</v>
      </c>
      <c r="M1070" s="5">
        <f>_xlfn.RANK.EQ(VLOOKUP($A1070,Rooke_Full_Seaosn[[Name]:[WHIP]], 12, FALSE),Rooke_Full_Seaosn[BB/9],1)</f>
        <v>1028</v>
      </c>
      <c r="N1070" s="11">
        <f>_xlfn.RANK.EQ(VLOOKUP($A1070,Rooke_Full_Seaosn[[Name]:[WHIP]], 13, FALSE),Rooke_Full_Seaosn[HR/9],1)</f>
        <v>418</v>
      </c>
      <c r="O1070" s="5">
        <f>_xlfn.RANK.EQ(VLOOKUP($A1070,Rooke_Full_Seaosn[[Name]:[WHIP]], 14, FALSE),Rooke_Full_Seaosn[AVG],1)</f>
        <v>889</v>
      </c>
      <c r="P1070" s="11">
        <f>_xlfn.RANK.EQ(VLOOKUP($A1070,Rooke_Full_Seaosn[[Name]:[WHIP]], 15, FALSE),Rooke_Full_Seaosn[BABIP],1)</f>
        <v>699</v>
      </c>
      <c r="Q1070" s="5">
        <f>_xlfn.RANK.EQ(VLOOKUP($A1070,Rooke_Full_Seaosn[[Name]:[WHIP]], 16, FALSE),Rooke_Full_Seaosn[ERA],1)</f>
        <v>423</v>
      </c>
      <c r="R1070" s="11">
        <f>_xlfn.RANK.EQ(VLOOKUP($A1070,Rooke_Full_Seaosn[[Name]:[WHIP]], 17, FALSE),Rooke_Full_Seaosn[FIP],1)</f>
        <v>569</v>
      </c>
      <c r="S1070" s="5">
        <f>_xlfn.RANK.EQ(VLOOKUP($A1070,Rooke_Full_Seaosn[[Name]:[WHIP]], 18,FALSE),Rooke_Full_Seaosn[WAR],0)</f>
        <v>909</v>
      </c>
      <c r="T1070" s="5">
        <f>_xlfn.RANK.EQ(VLOOKUP($A1070,Rooke_Full_Seaosn[[Name]:[WHIP]], 19, FALSE),Rooke_Full_Seaosn[WAR/162],0)</f>
        <v>998</v>
      </c>
      <c r="U1070" s="5">
        <f>_xlfn.RANK.EQ(VLOOKUP($A1070,Rooke_Full_Seaosn[[Name]:[WHIP]], 20, FALSE),Rooke_Full_Seaosn[WHIP],1)</f>
        <v>872</v>
      </c>
      <c r="V10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825.33994302545386</v>
      </c>
    </row>
    <row r="1071" spans="1:22" x14ac:dyDescent="0.45">
      <c r="A1071" s="11" t="s">
        <v>1293</v>
      </c>
      <c r="B1071" s="11">
        <v>1942</v>
      </c>
      <c r="C1071" s="11" t="str">
        <f>VLOOKUP(Table10[[#This Row],[Name]], Rooke_Full_Seaosn[[Name]:[Team]], 2, FALSE)</f>
        <v>BOS</v>
      </c>
      <c r="D1071" s="11">
        <v>28</v>
      </c>
      <c r="E1071" s="11">
        <v>28</v>
      </c>
      <c r="F1071" s="12">
        <v>1</v>
      </c>
      <c r="G1071" s="5">
        <f>_xlfn.RANK.EQ(VLOOKUP($A1071,Rooke_Full_Seaosn[[Name]:[WHIP]], 6, FALSE),Rooke_Full_Seaosn[W],0)</f>
        <v>503</v>
      </c>
      <c r="H1071" s="5">
        <f>_xlfn.RANK.EQ(VLOOKUP($A1071,Rooke_Full_Seaosn[[Name]:[WHIP]], 7, FALSE),Rooke_Full_Seaosn[L],1)</f>
        <v>1341</v>
      </c>
      <c r="I1071" s="11">
        <f>_xlfn.RANK.EQ(VLOOKUP($A1071,Rooke_Full_Seaosn[[Name]:[WHIP]], 8, FALSE),Rooke_Full_Seaosn[SV],0)</f>
        <v>44</v>
      </c>
      <c r="J1071" s="11">
        <f>_xlfn.RANK.EQ(VLOOKUP($A1071,Rooke_Full_Seaosn[[Name]:[WHIP]], 9, FALSE),Rooke_Full_Seaosn[IP],0)</f>
        <v>448</v>
      </c>
      <c r="K1071" s="5">
        <f>_xlfn.RANK.EQ(VLOOKUP($A1071,Rooke_Full_Seaosn[[Name]:[WHIP]], 10, FALSE),Rooke_Full_Seaosn[SO],0)</f>
        <v>658</v>
      </c>
      <c r="L1071" s="5">
        <f>_xlfn.RANK.EQ(VLOOKUP($A1071,Rooke_Full_Seaosn[[Name]:[WHIP]], 11, FALSE),Rooke_Full_Seaosn[K/9],0)</f>
        <v>1221</v>
      </c>
      <c r="M1071" s="5">
        <f>_xlfn.RANK.EQ(VLOOKUP($A1071,Rooke_Full_Seaosn[[Name]:[WHIP]], 12, FALSE),Rooke_Full_Seaosn[BB/9],1)</f>
        <v>1597</v>
      </c>
      <c r="N1071" s="11">
        <f>_xlfn.RANK.EQ(VLOOKUP($A1071,Rooke_Full_Seaosn[[Name]:[WHIP]], 13, FALSE),Rooke_Full_Seaosn[HR/9],1)</f>
        <v>50</v>
      </c>
      <c r="O1071" s="5">
        <f>_xlfn.RANK.EQ(VLOOKUP($A1071,Rooke_Full_Seaosn[[Name]:[WHIP]], 14, FALSE),Rooke_Full_Seaosn[AVG],1)</f>
        <v>383</v>
      </c>
      <c r="P1071" s="11">
        <f>_xlfn.RANK.EQ(VLOOKUP($A1071,Rooke_Full_Seaosn[[Name]:[WHIP]], 15, FALSE),Rooke_Full_Seaosn[BABIP],1)</f>
        <v>438</v>
      </c>
      <c r="Q1071" s="5">
        <f>_xlfn.RANK.EQ(VLOOKUP($A1071,Rooke_Full_Seaosn[[Name]:[WHIP]], 16, FALSE),Rooke_Full_Seaosn[ERA],1)</f>
        <v>698</v>
      </c>
      <c r="R1071" s="11">
        <f>_xlfn.RANK.EQ(VLOOKUP($A1071,Rooke_Full_Seaosn[[Name]:[WHIP]], 17, FALSE),Rooke_Full_Seaosn[FIP],1)</f>
        <v>353</v>
      </c>
      <c r="S1071" s="5">
        <f>_xlfn.RANK.EQ(VLOOKUP($A1071,Rooke_Full_Seaosn[[Name]:[WHIP]], 18,FALSE),Rooke_Full_Seaosn[WAR],0)</f>
        <v>571</v>
      </c>
      <c r="T1071" s="5">
        <f>_xlfn.RANK.EQ(VLOOKUP($A1071,Rooke_Full_Seaosn[[Name]:[WHIP]], 19, FALSE),Rooke_Full_Seaosn[WAR/162],0)</f>
        <v>947</v>
      </c>
      <c r="U1071" s="5">
        <f>_xlfn.RANK.EQ(VLOOKUP($A1071,Rooke_Full_Seaosn[[Name]:[WHIP]], 20, FALSE),Rooke_Full_Seaosn[WHIP],1)</f>
        <v>1177</v>
      </c>
      <c r="V10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825.66903640484873</v>
      </c>
    </row>
    <row r="1072" spans="1:22" x14ac:dyDescent="0.45">
      <c r="A1072" s="11" t="s">
        <v>1425</v>
      </c>
      <c r="B1072" s="11">
        <v>1986</v>
      </c>
      <c r="C1072" s="11" t="str">
        <f>VLOOKUP(Table10[[#This Row],[Name]], Rooke_Full_Seaosn[[Name]:[Team]], 2, FALSE)</f>
        <v>NYY</v>
      </c>
      <c r="D1072" s="11">
        <v>10</v>
      </c>
      <c r="E1072" s="11">
        <v>10</v>
      </c>
      <c r="F1072" s="12">
        <v>1</v>
      </c>
      <c r="G1072" s="5">
        <f>_xlfn.RANK.EQ(VLOOKUP($A1072,Rooke_Full_Seaosn[[Name]:[WHIP]], 6, FALSE),Rooke_Full_Seaosn[W],0)</f>
        <v>1054</v>
      </c>
      <c r="H1072" s="5">
        <f>_xlfn.RANK.EQ(VLOOKUP($A1072,Rooke_Full_Seaosn[[Name]:[WHIP]], 7, FALSE),Rooke_Full_Seaosn[L],1)</f>
        <v>298</v>
      </c>
      <c r="I1072" s="11">
        <f>_xlfn.RANK.EQ(VLOOKUP($A1072,Rooke_Full_Seaosn[[Name]:[WHIP]], 8, FALSE),Rooke_Full_Seaosn[SV],0)</f>
        <v>225</v>
      </c>
      <c r="J1072" s="11">
        <f>_xlfn.RANK.EQ(VLOOKUP($A1072,Rooke_Full_Seaosn[[Name]:[WHIP]], 9, FALSE),Rooke_Full_Seaosn[IP],0)</f>
        <v>1517</v>
      </c>
      <c r="K1072" s="5">
        <f>_xlfn.RANK.EQ(VLOOKUP($A1072,Rooke_Full_Seaosn[[Name]:[WHIP]], 10, FALSE),Rooke_Full_Seaosn[SO],0)</f>
        <v>1645</v>
      </c>
      <c r="L1072" s="5">
        <f>_xlfn.RANK.EQ(VLOOKUP($A1072,Rooke_Full_Seaosn[[Name]:[WHIP]], 11, FALSE),Rooke_Full_Seaosn[K/9],0)</f>
        <v>1457</v>
      </c>
      <c r="M1072" s="5">
        <f>_xlfn.RANK.EQ(VLOOKUP($A1072,Rooke_Full_Seaosn[[Name]:[WHIP]], 12, FALSE),Rooke_Full_Seaosn[BB/9],1)</f>
        <v>67</v>
      </c>
      <c r="N1072" s="11">
        <f>_xlfn.RANK.EQ(VLOOKUP($A1072,Rooke_Full_Seaosn[[Name]:[WHIP]], 13, FALSE),Rooke_Full_Seaosn[HR/9],1)</f>
        <v>1638</v>
      </c>
      <c r="O1072" s="5">
        <f>_xlfn.RANK.EQ(VLOOKUP($A1072,Rooke_Full_Seaosn[[Name]:[WHIP]], 14, FALSE),Rooke_Full_Seaosn[AVG],1)</f>
        <v>1569</v>
      </c>
      <c r="P1072" s="11">
        <f>_xlfn.RANK.EQ(VLOOKUP($A1072,Rooke_Full_Seaosn[[Name]:[WHIP]], 15, FALSE),Rooke_Full_Seaosn[BABIP],1)</f>
        <v>920</v>
      </c>
      <c r="Q1072" s="5">
        <f>_xlfn.RANK.EQ(VLOOKUP($A1072,Rooke_Full_Seaosn[[Name]:[WHIP]], 16, FALSE),Rooke_Full_Seaosn[ERA],1)</f>
        <v>861</v>
      </c>
      <c r="R1072" s="11">
        <f>_xlfn.RANK.EQ(VLOOKUP($A1072,Rooke_Full_Seaosn[[Name]:[WHIP]], 17, FALSE),Rooke_Full_Seaosn[FIP],1)</f>
        <v>1575</v>
      </c>
      <c r="S1072" s="5">
        <f>_xlfn.RANK.EQ(VLOOKUP($A1072,Rooke_Full_Seaosn[[Name]:[WHIP]], 18,FALSE),Rooke_Full_Seaosn[WAR],0)</f>
        <v>1601</v>
      </c>
      <c r="T1072" s="5">
        <f>_xlfn.RANK.EQ(VLOOKUP($A1072,Rooke_Full_Seaosn[[Name]:[WHIP]], 19, FALSE),Rooke_Full_Seaosn[WAR/162],0)</f>
        <v>1633</v>
      </c>
      <c r="U1072" s="5">
        <f>_xlfn.RANK.EQ(VLOOKUP($A1072,Rooke_Full_Seaosn[[Name]:[WHIP]], 20, FALSE),Rooke_Full_Seaosn[WHIP],1)</f>
        <v>838</v>
      </c>
      <c r="V10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826.80001570310253</v>
      </c>
    </row>
    <row r="1073" spans="1:22" x14ac:dyDescent="0.45">
      <c r="A1073" s="11" t="s">
        <v>987</v>
      </c>
      <c r="B1073" s="11">
        <v>1968</v>
      </c>
      <c r="C1073" s="11" t="str">
        <f>VLOOKUP(Table10[[#This Row],[Name]], Rooke_Full_Seaosn[[Name]:[Team]], 2, FALSE)</f>
        <v>PHI</v>
      </c>
      <c r="D1073" s="11">
        <v>27</v>
      </c>
      <c r="E1073" s="11">
        <v>27</v>
      </c>
      <c r="F1073" s="12">
        <v>1</v>
      </c>
      <c r="G1073" s="5">
        <f>_xlfn.RANK.EQ(VLOOKUP($A1073,Rooke_Full_Seaosn[[Name]:[WHIP]], 6, FALSE),Rooke_Full_Seaosn[W],0)</f>
        <v>1054</v>
      </c>
      <c r="H1073" s="5">
        <f>_xlfn.RANK.EQ(VLOOKUP($A1073,Rooke_Full_Seaosn[[Name]:[WHIP]], 7, FALSE),Rooke_Full_Seaosn[L],1)</f>
        <v>298</v>
      </c>
      <c r="I1073" s="11">
        <f>_xlfn.RANK.EQ(VLOOKUP($A1073,Rooke_Full_Seaosn[[Name]:[WHIP]], 8, FALSE),Rooke_Full_Seaosn[SV],0)</f>
        <v>225</v>
      </c>
      <c r="J1073" s="11">
        <f>_xlfn.RANK.EQ(VLOOKUP($A1073,Rooke_Full_Seaosn[[Name]:[WHIP]], 9, FALSE),Rooke_Full_Seaosn[IP],0)</f>
        <v>1108</v>
      </c>
      <c r="K1073" s="5">
        <f>_xlfn.RANK.EQ(VLOOKUP($A1073,Rooke_Full_Seaosn[[Name]:[WHIP]], 10, FALSE),Rooke_Full_Seaosn[SO],0)</f>
        <v>1255</v>
      </c>
      <c r="L1073" s="5">
        <f>_xlfn.RANK.EQ(VLOOKUP($A1073,Rooke_Full_Seaosn[[Name]:[WHIP]], 11, FALSE),Rooke_Full_Seaosn[K/9],0)</f>
        <v>1152</v>
      </c>
      <c r="M1073" s="5">
        <f>_xlfn.RANK.EQ(VLOOKUP($A1073,Rooke_Full_Seaosn[[Name]:[WHIP]], 12, FALSE),Rooke_Full_Seaosn[BB/9],1)</f>
        <v>765</v>
      </c>
      <c r="N1073" s="11">
        <f>_xlfn.RANK.EQ(VLOOKUP($A1073,Rooke_Full_Seaosn[[Name]:[WHIP]], 13, FALSE),Rooke_Full_Seaosn[HR/9],1)</f>
        <v>443</v>
      </c>
      <c r="O1073" s="5">
        <f>_xlfn.RANK.EQ(VLOOKUP($A1073,Rooke_Full_Seaosn[[Name]:[WHIP]], 14, FALSE),Rooke_Full_Seaosn[AVG],1)</f>
        <v>926</v>
      </c>
      <c r="P1073" s="11">
        <f>_xlfn.RANK.EQ(VLOOKUP($A1073,Rooke_Full_Seaosn[[Name]:[WHIP]], 15, FALSE),Rooke_Full_Seaosn[BABIP],1)</f>
        <v>904</v>
      </c>
      <c r="Q1073" s="5">
        <f>_xlfn.RANK.EQ(VLOOKUP($A1073,Rooke_Full_Seaosn[[Name]:[WHIP]], 16, FALSE),Rooke_Full_Seaosn[ERA],1)</f>
        <v>311</v>
      </c>
      <c r="R1073" s="11">
        <f>_xlfn.RANK.EQ(VLOOKUP($A1073,Rooke_Full_Seaosn[[Name]:[WHIP]], 17, FALSE),Rooke_Full_Seaosn[FIP],1)</f>
        <v>194</v>
      </c>
      <c r="S1073" s="5">
        <f>_xlfn.RANK.EQ(VLOOKUP($A1073,Rooke_Full_Seaosn[[Name]:[WHIP]], 18,FALSE),Rooke_Full_Seaosn[WAR],0)</f>
        <v>1367</v>
      </c>
      <c r="T1073" s="5">
        <f>_xlfn.RANK.EQ(VLOOKUP($A1073,Rooke_Full_Seaosn[[Name]:[WHIP]], 19, FALSE),Rooke_Full_Seaosn[WAR/162],0)</f>
        <v>1371</v>
      </c>
      <c r="U1073" s="5">
        <f>_xlfn.RANK.EQ(VLOOKUP($A1073,Rooke_Full_Seaosn[[Name]:[WHIP]], 20, FALSE),Rooke_Full_Seaosn[WHIP],1)</f>
        <v>805</v>
      </c>
      <c r="V10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827.71108991935466</v>
      </c>
    </row>
    <row r="1074" spans="1:22" x14ac:dyDescent="0.45">
      <c r="A1074" s="11" t="s">
        <v>1476</v>
      </c>
      <c r="B1074" s="11">
        <v>2022</v>
      </c>
      <c r="C1074" s="11" t="str">
        <f>VLOOKUP(Table10[[#This Row],[Name]], Rooke_Full_Seaosn[[Name]:[Team]], 2, FALSE)</f>
        <v>- - -</v>
      </c>
      <c r="D1074" s="11">
        <v>17</v>
      </c>
      <c r="E1074" s="11">
        <v>17</v>
      </c>
      <c r="F1074" s="12">
        <v>1</v>
      </c>
      <c r="G1074" s="5">
        <f>_xlfn.RANK.EQ(VLOOKUP($A1074,Rooke_Full_Seaosn[[Name]:[WHIP]], 6, FALSE),Rooke_Full_Seaosn[W],0)</f>
        <v>889</v>
      </c>
      <c r="H1074" s="5">
        <f>_xlfn.RANK.EQ(VLOOKUP($A1074,Rooke_Full_Seaosn[[Name]:[WHIP]], 7, FALSE),Rooke_Full_Seaosn[L],1)</f>
        <v>147</v>
      </c>
      <c r="I1074" s="11">
        <f>_xlfn.RANK.EQ(VLOOKUP($A1074,Rooke_Full_Seaosn[[Name]:[WHIP]], 8, FALSE),Rooke_Full_Seaosn[SV],0)</f>
        <v>225</v>
      </c>
      <c r="J1074" s="11">
        <f>_xlfn.RANK.EQ(VLOOKUP($A1074,Rooke_Full_Seaosn[[Name]:[WHIP]], 9, FALSE),Rooke_Full_Seaosn[IP],0)</f>
        <v>1548</v>
      </c>
      <c r="K1074" s="5">
        <f>_xlfn.RANK.EQ(VLOOKUP($A1074,Rooke_Full_Seaosn[[Name]:[WHIP]], 10, FALSE),Rooke_Full_Seaosn[SO],0)</f>
        <v>1355</v>
      </c>
      <c r="L1074" s="5">
        <f>_xlfn.RANK.EQ(VLOOKUP($A1074,Rooke_Full_Seaosn[[Name]:[WHIP]], 11, FALSE),Rooke_Full_Seaosn[K/9],0)</f>
        <v>598</v>
      </c>
      <c r="M1074" s="5">
        <f>_xlfn.RANK.EQ(VLOOKUP($A1074,Rooke_Full_Seaosn[[Name]:[WHIP]], 12, FALSE),Rooke_Full_Seaosn[BB/9],1)</f>
        <v>772</v>
      </c>
      <c r="N1074" s="11">
        <f>_xlfn.RANK.EQ(VLOOKUP($A1074,Rooke_Full_Seaosn[[Name]:[WHIP]], 13, FALSE),Rooke_Full_Seaosn[HR/9],1)</f>
        <v>1253</v>
      </c>
      <c r="O1074" s="5">
        <f>_xlfn.RANK.EQ(VLOOKUP($A1074,Rooke_Full_Seaosn[[Name]:[WHIP]], 14, FALSE),Rooke_Full_Seaosn[AVG],1)</f>
        <v>1284</v>
      </c>
      <c r="P1074" s="11">
        <f>_xlfn.RANK.EQ(VLOOKUP($A1074,Rooke_Full_Seaosn[[Name]:[WHIP]], 15, FALSE),Rooke_Full_Seaosn[BABIP],1)</f>
        <v>1333</v>
      </c>
      <c r="Q1074" s="5">
        <f>_xlfn.RANK.EQ(VLOOKUP($A1074,Rooke_Full_Seaosn[[Name]:[WHIP]], 16, FALSE),Rooke_Full_Seaosn[ERA],1)</f>
        <v>926</v>
      </c>
      <c r="R1074" s="11">
        <f>_xlfn.RANK.EQ(VLOOKUP($A1074,Rooke_Full_Seaosn[[Name]:[WHIP]], 17, FALSE),Rooke_Full_Seaosn[FIP],1)</f>
        <v>1132</v>
      </c>
      <c r="S1074" s="5">
        <f>_xlfn.RANK.EQ(VLOOKUP($A1074,Rooke_Full_Seaosn[[Name]:[WHIP]], 18,FALSE),Rooke_Full_Seaosn[WAR],0)</f>
        <v>1316</v>
      </c>
      <c r="T1074" s="5">
        <f>_xlfn.RANK.EQ(VLOOKUP($A1074,Rooke_Full_Seaosn[[Name]:[WHIP]], 19, FALSE),Rooke_Full_Seaosn[WAR/162],0)</f>
        <v>1167</v>
      </c>
      <c r="U1074" s="5">
        <f>_xlfn.RANK.EQ(VLOOKUP($A1074,Rooke_Full_Seaosn[[Name]:[WHIP]], 20, FALSE),Rooke_Full_Seaosn[WHIP],1)</f>
        <v>1017</v>
      </c>
      <c r="V10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828.19014510671059</v>
      </c>
    </row>
    <row r="1075" spans="1:22" x14ac:dyDescent="0.45">
      <c r="A1075" s="11" t="s">
        <v>1431</v>
      </c>
      <c r="B1075" s="11">
        <v>1955</v>
      </c>
      <c r="C1075" s="11" t="str">
        <f>VLOOKUP(Table10[[#This Row],[Name]], Rooke_Full_Seaosn[[Name]:[Team]], 2, FALSE)</f>
        <v>STL</v>
      </c>
      <c r="D1075" s="11">
        <v>13</v>
      </c>
      <c r="E1075" s="11">
        <v>13</v>
      </c>
      <c r="F1075" s="12">
        <v>1</v>
      </c>
      <c r="G1075" s="5">
        <f>_xlfn.RANK.EQ(VLOOKUP($A1075,Rooke_Full_Seaosn[[Name]:[WHIP]], 6, FALSE),Rooke_Full_Seaosn[W],0)</f>
        <v>244</v>
      </c>
      <c r="H1075" s="5">
        <f>_xlfn.RANK.EQ(VLOOKUP($A1075,Rooke_Full_Seaosn[[Name]:[WHIP]], 7, FALSE),Rooke_Full_Seaosn[L],1)</f>
        <v>1060</v>
      </c>
      <c r="I1075" s="11">
        <f>_xlfn.RANK.EQ(VLOOKUP($A1075,Rooke_Full_Seaosn[[Name]:[WHIP]], 8, FALSE),Rooke_Full_Seaosn[SV],0)</f>
        <v>225</v>
      </c>
      <c r="J1075" s="11">
        <f>_xlfn.RANK.EQ(VLOOKUP($A1075,Rooke_Full_Seaosn[[Name]:[WHIP]], 9, FALSE),Rooke_Full_Seaosn[IP],0)</f>
        <v>400</v>
      </c>
      <c r="K1075" s="5">
        <f>_xlfn.RANK.EQ(VLOOKUP($A1075,Rooke_Full_Seaosn[[Name]:[WHIP]], 10, FALSE),Rooke_Full_Seaosn[SO],0)</f>
        <v>689</v>
      </c>
      <c r="L1075" s="5">
        <f>_xlfn.RANK.EQ(VLOOKUP($A1075,Rooke_Full_Seaosn[[Name]:[WHIP]], 11, FALSE),Rooke_Full_Seaosn[K/9],0)</f>
        <v>1314</v>
      </c>
      <c r="M1075" s="5">
        <f>_xlfn.RANK.EQ(VLOOKUP($A1075,Rooke_Full_Seaosn[[Name]:[WHIP]], 12, FALSE),Rooke_Full_Seaosn[BB/9],1)</f>
        <v>987</v>
      </c>
      <c r="N1075" s="11">
        <f>_xlfn.RANK.EQ(VLOOKUP($A1075,Rooke_Full_Seaosn[[Name]:[WHIP]], 13, FALSE),Rooke_Full_Seaosn[HR/9],1)</f>
        <v>1294</v>
      </c>
      <c r="O1075" s="5">
        <f>_xlfn.RANK.EQ(VLOOKUP($A1075,Rooke_Full_Seaosn[[Name]:[WHIP]], 14, FALSE),Rooke_Full_Seaosn[AVG],1)</f>
        <v>859</v>
      </c>
      <c r="P1075" s="11">
        <f>_xlfn.RANK.EQ(VLOOKUP($A1075,Rooke_Full_Seaosn[[Name]:[WHIP]], 15, FALSE),Rooke_Full_Seaosn[BABIP],1)</f>
        <v>387</v>
      </c>
      <c r="Q1075" s="5">
        <f>_xlfn.RANK.EQ(VLOOKUP($A1075,Rooke_Full_Seaosn[[Name]:[WHIP]], 16, FALSE),Rooke_Full_Seaosn[ERA],1)</f>
        <v>868</v>
      </c>
      <c r="R1075" s="11">
        <f>_xlfn.RANK.EQ(VLOOKUP($A1075,Rooke_Full_Seaosn[[Name]:[WHIP]], 17, FALSE),Rooke_Full_Seaosn[FIP],1)</f>
        <v>1079</v>
      </c>
      <c r="S1075" s="5">
        <f>_xlfn.RANK.EQ(VLOOKUP($A1075,Rooke_Full_Seaosn[[Name]:[WHIP]], 18,FALSE),Rooke_Full_Seaosn[WAR],0)</f>
        <v>794</v>
      </c>
      <c r="T1075" s="5">
        <f>_xlfn.RANK.EQ(VLOOKUP($A1075,Rooke_Full_Seaosn[[Name]:[WHIP]], 19, FALSE),Rooke_Full_Seaosn[WAR/162],0)</f>
        <v>1204</v>
      </c>
      <c r="U1075" s="5">
        <f>_xlfn.RANK.EQ(VLOOKUP($A1075,Rooke_Full_Seaosn[[Name]:[WHIP]], 20, FALSE),Rooke_Full_Seaosn[WHIP],1)</f>
        <v>928</v>
      </c>
      <c r="V10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828.76905843897748</v>
      </c>
    </row>
    <row r="1076" spans="1:22" x14ac:dyDescent="0.45">
      <c r="A1076" s="11" t="s">
        <v>1225</v>
      </c>
      <c r="B1076" s="11">
        <v>1982</v>
      </c>
      <c r="C1076" s="11" t="str">
        <f>VLOOKUP(Table10[[#This Row],[Name]], Rooke_Full_Seaosn[[Name]:[Team]], 2, FALSE)</f>
        <v>NYM</v>
      </c>
      <c r="D1076" s="11">
        <v>24</v>
      </c>
      <c r="E1076" s="11">
        <v>24</v>
      </c>
      <c r="F1076" s="12">
        <v>1</v>
      </c>
      <c r="G1076" s="5">
        <f>_xlfn.RANK.EQ(VLOOKUP($A1076,Rooke_Full_Seaosn[[Name]:[WHIP]], 6, FALSE),Rooke_Full_Seaosn[W],0)</f>
        <v>1609</v>
      </c>
      <c r="H1076" s="5">
        <f>_xlfn.RANK.EQ(VLOOKUP($A1076,Rooke_Full_Seaosn[[Name]:[WHIP]], 7, FALSE),Rooke_Full_Seaosn[L],1)</f>
        <v>45</v>
      </c>
      <c r="I1076" s="11">
        <f>_xlfn.RANK.EQ(VLOOKUP($A1076,Rooke_Full_Seaosn[[Name]:[WHIP]], 8, FALSE),Rooke_Full_Seaosn[SV],0)</f>
        <v>225</v>
      </c>
      <c r="J1076" s="11">
        <f>_xlfn.RANK.EQ(VLOOKUP($A1076,Rooke_Full_Seaosn[[Name]:[WHIP]], 9, FALSE),Rooke_Full_Seaosn[IP],0)</f>
        <v>1600</v>
      </c>
      <c r="K1076" s="5">
        <f>_xlfn.RANK.EQ(VLOOKUP($A1076,Rooke_Full_Seaosn[[Name]:[WHIP]], 10, FALSE),Rooke_Full_Seaosn[SO],0)</f>
        <v>1526</v>
      </c>
      <c r="L1076" s="5">
        <f>_xlfn.RANK.EQ(VLOOKUP($A1076,Rooke_Full_Seaosn[[Name]:[WHIP]], 11, FALSE),Rooke_Full_Seaosn[K/9],0)</f>
        <v>971</v>
      </c>
      <c r="M1076" s="5">
        <f>_xlfn.RANK.EQ(VLOOKUP($A1076,Rooke_Full_Seaosn[[Name]:[WHIP]], 12, FALSE),Rooke_Full_Seaosn[BB/9],1)</f>
        <v>1701</v>
      </c>
      <c r="N1076" s="11">
        <f>_xlfn.RANK.EQ(VLOOKUP($A1076,Rooke_Full_Seaosn[[Name]:[WHIP]], 13, FALSE),Rooke_Full_Seaosn[HR/9],1)</f>
        <v>414</v>
      </c>
      <c r="O1076" s="5">
        <f>_xlfn.RANK.EQ(VLOOKUP($A1076,Rooke_Full_Seaosn[[Name]:[WHIP]], 14, FALSE),Rooke_Full_Seaosn[AVG],1)</f>
        <v>334</v>
      </c>
      <c r="P1076" s="11">
        <f>_xlfn.RANK.EQ(VLOOKUP($A1076,Rooke_Full_Seaosn[[Name]:[WHIP]], 15, FALSE),Rooke_Full_Seaosn[BABIP],1)</f>
        <v>351</v>
      </c>
      <c r="Q1076" s="5">
        <f>_xlfn.RANK.EQ(VLOOKUP($A1076,Rooke_Full_Seaosn[[Name]:[WHIP]], 16, FALSE),Rooke_Full_Seaosn[ERA],1)</f>
        <v>608</v>
      </c>
      <c r="R1076" s="11">
        <f>_xlfn.RANK.EQ(VLOOKUP($A1076,Rooke_Full_Seaosn[[Name]:[WHIP]], 17, FALSE),Rooke_Full_Seaosn[FIP],1)</f>
        <v>1331</v>
      </c>
      <c r="S1076" s="5">
        <f>_xlfn.RANK.EQ(VLOOKUP($A1076,Rooke_Full_Seaosn[[Name]:[WHIP]], 18,FALSE),Rooke_Full_Seaosn[WAR],0)</f>
        <v>1591</v>
      </c>
      <c r="T1076" s="5">
        <f>_xlfn.RANK.EQ(VLOOKUP($A1076,Rooke_Full_Seaosn[[Name]:[WHIP]], 19, FALSE),Rooke_Full_Seaosn[WAR/162],0)</f>
        <v>1632</v>
      </c>
      <c r="U1076" s="5">
        <f>_xlfn.RANK.EQ(VLOOKUP($A1076,Rooke_Full_Seaosn[[Name]:[WHIP]], 20, FALSE),Rooke_Full_Seaosn[WHIP],1)</f>
        <v>1605</v>
      </c>
      <c r="V10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829.61425385419523</v>
      </c>
    </row>
    <row r="1077" spans="1:22" x14ac:dyDescent="0.45">
      <c r="A1077" s="11" t="s">
        <v>1931</v>
      </c>
      <c r="B1077" s="11">
        <v>1973</v>
      </c>
      <c r="C1077" s="11" t="str">
        <f>VLOOKUP(Table10[[#This Row],[Name]], Rooke_Full_Seaosn[[Name]:[Team]], 2, FALSE)</f>
        <v>BOS</v>
      </c>
      <c r="D1077" s="11">
        <v>10</v>
      </c>
      <c r="E1077" s="11">
        <v>10</v>
      </c>
      <c r="F1077" s="12">
        <v>1</v>
      </c>
      <c r="G1077" s="5">
        <f>_xlfn.RANK.EQ(VLOOKUP($A1077,Rooke_Full_Seaosn[[Name]:[WHIP]], 6, FALSE),Rooke_Full_Seaosn[W],0)</f>
        <v>1282</v>
      </c>
      <c r="H1077" s="5">
        <f>_xlfn.RANK.EQ(VLOOKUP($A1077,Rooke_Full_Seaosn[[Name]:[WHIP]], 7, FALSE),Rooke_Full_Seaosn[L],1)</f>
        <v>45</v>
      </c>
      <c r="I1077" s="11">
        <f>_xlfn.RANK.EQ(VLOOKUP($A1077,Rooke_Full_Seaosn[[Name]:[WHIP]], 8, FALSE),Rooke_Full_Seaosn[SV],0)</f>
        <v>225</v>
      </c>
      <c r="J1077" s="11">
        <f>_xlfn.RANK.EQ(VLOOKUP($A1077,Rooke_Full_Seaosn[[Name]:[WHIP]], 9, FALSE),Rooke_Full_Seaosn[IP],0)</f>
        <v>1503</v>
      </c>
      <c r="K1077" s="5">
        <f>_xlfn.RANK.EQ(VLOOKUP($A1077,Rooke_Full_Seaosn[[Name]:[WHIP]], 10, FALSE),Rooke_Full_Seaosn[SO],0)</f>
        <v>1585</v>
      </c>
      <c r="L1077" s="5">
        <f>_xlfn.RANK.EQ(VLOOKUP($A1077,Rooke_Full_Seaosn[[Name]:[WHIP]], 11, FALSE),Rooke_Full_Seaosn[K/9],0)</f>
        <v>1285</v>
      </c>
      <c r="M1077" s="5">
        <f>_xlfn.RANK.EQ(VLOOKUP($A1077,Rooke_Full_Seaosn[[Name]:[WHIP]], 12, FALSE),Rooke_Full_Seaosn[BB/9],1)</f>
        <v>585</v>
      </c>
      <c r="N1077" s="11">
        <f>_xlfn.RANK.EQ(VLOOKUP($A1077,Rooke_Full_Seaosn[[Name]:[WHIP]], 13, FALSE),Rooke_Full_Seaosn[HR/9],1)</f>
        <v>558</v>
      </c>
      <c r="O1077" s="5">
        <f>_xlfn.RANK.EQ(VLOOKUP($A1077,Rooke_Full_Seaosn[[Name]:[WHIP]], 14, FALSE),Rooke_Full_Seaosn[AVG],1)</f>
        <v>1669</v>
      </c>
      <c r="P1077" s="11">
        <f>_xlfn.RANK.EQ(VLOOKUP($A1077,Rooke_Full_Seaosn[[Name]:[WHIP]], 15, FALSE),Rooke_Full_Seaosn[BABIP],1)</f>
        <v>1638</v>
      </c>
      <c r="Q1077" s="5">
        <f>_xlfn.RANK.EQ(VLOOKUP($A1077,Rooke_Full_Seaosn[[Name]:[WHIP]], 16, FALSE),Rooke_Full_Seaosn[ERA],1)</f>
        <v>1481</v>
      </c>
      <c r="R1077" s="11">
        <f>_xlfn.RANK.EQ(VLOOKUP($A1077,Rooke_Full_Seaosn[[Name]:[WHIP]], 17, FALSE),Rooke_Full_Seaosn[FIP],1)</f>
        <v>347</v>
      </c>
      <c r="S1077" s="5">
        <f>_xlfn.RANK.EQ(VLOOKUP($A1077,Rooke_Full_Seaosn[[Name]:[WHIP]], 18,FALSE),Rooke_Full_Seaosn[WAR],0)</f>
        <v>980</v>
      </c>
      <c r="T1077" s="5">
        <f>_xlfn.RANK.EQ(VLOOKUP($A1077,Rooke_Full_Seaosn[[Name]:[WHIP]], 19, FALSE),Rooke_Full_Seaosn[WAR/162],0)</f>
        <v>636</v>
      </c>
      <c r="U1077" s="5">
        <f>_xlfn.RANK.EQ(VLOOKUP($A1077,Rooke_Full_Seaosn[[Name]:[WHIP]], 20, FALSE),Rooke_Full_Seaosn[WHIP],1)</f>
        <v>1460</v>
      </c>
      <c r="V10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829.70484123545418</v>
      </c>
    </row>
    <row r="1078" spans="1:22" x14ac:dyDescent="0.45">
      <c r="A1078" s="11" t="s">
        <v>1236</v>
      </c>
      <c r="B1078" s="11">
        <v>1972</v>
      </c>
      <c r="C1078" s="11" t="str">
        <f>VLOOKUP(Table10[[#This Row],[Name]], Rooke_Full_Seaosn[[Name]:[Team]], 2, FALSE)</f>
        <v>TEX</v>
      </c>
      <c r="D1078" s="11">
        <v>25</v>
      </c>
      <c r="E1078" s="11">
        <v>25</v>
      </c>
      <c r="F1078" s="12">
        <v>1</v>
      </c>
      <c r="G1078" s="5">
        <f>_xlfn.RANK.EQ(VLOOKUP($A1078,Rooke_Full_Seaosn[[Name]:[WHIP]], 6, FALSE),Rooke_Full_Seaosn[W],0)</f>
        <v>1465</v>
      </c>
      <c r="H1078" s="5">
        <f>_xlfn.RANK.EQ(VLOOKUP($A1078,Rooke_Full_Seaosn[[Name]:[WHIP]], 7, FALSE),Rooke_Full_Seaosn[L],1)</f>
        <v>1209</v>
      </c>
      <c r="I1078" s="11">
        <f>_xlfn.RANK.EQ(VLOOKUP($A1078,Rooke_Full_Seaosn[[Name]:[WHIP]], 8, FALSE),Rooke_Full_Seaosn[SV],0)</f>
        <v>225</v>
      </c>
      <c r="J1078" s="11">
        <f>_xlfn.RANK.EQ(VLOOKUP($A1078,Rooke_Full_Seaosn[[Name]:[WHIP]], 9, FALSE),Rooke_Full_Seaosn[IP],0)</f>
        <v>817</v>
      </c>
      <c r="K1078" s="5">
        <f>_xlfn.RANK.EQ(VLOOKUP($A1078,Rooke_Full_Seaosn[[Name]:[WHIP]], 10, FALSE),Rooke_Full_Seaosn[SO],0)</f>
        <v>540</v>
      </c>
      <c r="L1078" s="5">
        <f>_xlfn.RANK.EQ(VLOOKUP($A1078,Rooke_Full_Seaosn[[Name]:[WHIP]], 11, FALSE),Rooke_Full_Seaosn[K/9],0)</f>
        <v>461</v>
      </c>
      <c r="M1078" s="5">
        <f>_xlfn.RANK.EQ(VLOOKUP($A1078,Rooke_Full_Seaosn[[Name]:[WHIP]], 12, FALSE),Rooke_Full_Seaosn[BB/9],1)</f>
        <v>1676</v>
      </c>
      <c r="N1078" s="11">
        <f>_xlfn.RANK.EQ(VLOOKUP($A1078,Rooke_Full_Seaosn[[Name]:[WHIP]], 13, FALSE),Rooke_Full_Seaosn[HR/9],1)</f>
        <v>588</v>
      </c>
      <c r="O1078" s="5">
        <f>_xlfn.RANK.EQ(VLOOKUP($A1078,Rooke_Full_Seaosn[[Name]:[WHIP]], 14, FALSE),Rooke_Full_Seaosn[AVG],1)</f>
        <v>126</v>
      </c>
      <c r="P1078" s="11">
        <f>_xlfn.RANK.EQ(VLOOKUP($A1078,Rooke_Full_Seaosn[[Name]:[WHIP]], 15, FALSE),Rooke_Full_Seaosn[BABIP],1)</f>
        <v>209</v>
      </c>
      <c r="Q1078" s="5">
        <f>_xlfn.RANK.EQ(VLOOKUP($A1078,Rooke_Full_Seaosn[[Name]:[WHIP]], 16, FALSE),Rooke_Full_Seaosn[ERA],1)</f>
        <v>625</v>
      </c>
      <c r="R1078" s="11">
        <f>_xlfn.RANK.EQ(VLOOKUP($A1078,Rooke_Full_Seaosn[[Name]:[WHIP]], 17, FALSE),Rooke_Full_Seaosn[FIP],1)</f>
        <v>674</v>
      </c>
      <c r="S1078" s="5">
        <f>_xlfn.RANK.EQ(VLOOKUP($A1078,Rooke_Full_Seaosn[[Name]:[WHIP]], 18,FALSE),Rooke_Full_Seaosn[WAR],0)</f>
        <v>1525</v>
      </c>
      <c r="T1078" s="5">
        <f>_xlfn.RANK.EQ(VLOOKUP($A1078,Rooke_Full_Seaosn[[Name]:[WHIP]], 19, FALSE),Rooke_Full_Seaosn[WAR/162],0)</f>
        <v>1526</v>
      </c>
      <c r="U1078" s="5">
        <f>_xlfn.RANK.EQ(VLOOKUP($A1078,Rooke_Full_Seaosn[[Name]:[WHIP]], 20, FALSE),Rooke_Full_Seaosn[WHIP],1)</f>
        <v>1154</v>
      </c>
      <c r="V10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830.59887273854122</v>
      </c>
    </row>
    <row r="1079" spans="1:22" x14ac:dyDescent="0.45">
      <c r="A1079" s="11" t="s">
        <v>1567</v>
      </c>
      <c r="B1079" s="11">
        <v>1931</v>
      </c>
      <c r="C1079" s="11" t="str">
        <f>VLOOKUP(Table10[[#This Row],[Name]], Rooke_Full_Seaosn[[Name]:[Team]], 2, FALSE)</f>
        <v>CHW</v>
      </c>
      <c r="D1079" s="11">
        <v>16</v>
      </c>
      <c r="E1079" s="11">
        <v>15</v>
      </c>
      <c r="F1079" s="12">
        <v>0.9375</v>
      </c>
      <c r="G1079" s="5">
        <f>_xlfn.RANK.EQ(VLOOKUP($A1079,Rooke_Full_Seaosn[[Name]:[WHIP]], 6, FALSE),Rooke_Full_Seaosn[W],0)</f>
        <v>123</v>
      </c>
      <c r="H1079" s="5">
        <f>_xlfn.RANK.EQ(VLOOKUP($A1079,Rooke_Full_Seaosn[[Name]:[WHIP]], 7, FALSE),Rooke_Full_Seaosn[L],1)</f>
        <v>1644</v>
      </c>
      <c r="I1079" s="11">
        <f>_xlfn.RANK.EQ(VLOOKUP($A1079,Rooke_Full_Seaosn[[Name]:[WHIP]], 8, FALSE),Rooke_Full_Seaosn[SV],0)</f>
        <v>11</v>
      </c>
      <c r="J1079" s="11">
        <f>_xlfn.RANK.EQ(VLOOKUP($A1079,Rooke_Full_Seaosn[[Name]:[WHIP]], 9, FALSE),Rooke_Full_Seaosn[IP],0)</f>
        <v>24</v>
      </c>
      <c r="K1079" s="5">
        <f>_xlfn.RANK.EQ(VLOOKUP($A1079,Rooke_Full_Seaosn[[Name]:[WHIP]], 10, FALSE),Rooke_Full_Seaosn[SO],0)</f>
        <v>451</v>
      </c>
      <c r="L1079" s="5">
        <f>_xlfn.RANK.EQ(VLOOKUP($A1079,Rooke_Full_Seaosn[[Name]:[WHIP]], 11, FALSE),Rooke_Full_Seaosn[K/9],0)</f>
        <v>1519</v>
      </c>
      <c r="M1079" s="5">
        <f>_xlfn.RANK.EQ(VLOOKUP($A1079,Rooke_Full_Seaosn[[Name]:[WHIP]], 12, FALSE),Rooke_Full_Seaosn[BB/9],1)</f>
        <v>1388</v>
      </c>
      <c r="N1079" s="11">
        <f>_xlfn.RANK.EQ(VLOOKUP($A1079,Rooke_Full_Seaosn[[Name]:[WHIP]], 13, FALSE),Rooke_Full_Seaosn[HR/9],1)</f>
        <v>223</v>
      </c>
      <c r="O1079" s="5">
        <f>_xlfn.RANK.EQ(VLOOKUP($A1079,Rooke_Full_Seaosn[[Name]:[WHIP]], 14, FALSE),Rooke_Full_Seaosn[AVG],1)</f>
        <v>777</v>
      </c>
      <c r="P1079" s="11">
        <f>_xlfn.RANK.EQ(VLOOKUP($A1079,Rooke_Full_Seaosn[[Name]:[WHIP]], 15, FALSE),Rooke_Full_Seaosn[BABIP],1)</f>
        <v>546</v>
      </c>
      <c r="Q1079" s="5">
        <f>_xlfn.RANK.EQ(VLOOKUP($A1079,Rooke_Full_Seaosn[[Name]:[WHIP]], 16, FALSE),Rooke_Full_Seaosn[ERA],1)</f>
        <v>1039</v>
      </c>
      <c r="R1079" s="11">
        <f>_xlfn.RANK.EQ(VLOOKUP($A1079,Rooke_Full_Seaosn[[Name]:[WHIP]], 17, FALSE),Rooke_Full_Seaosn[FIP],1)</f>
        <v>1096</v>
      </c>
      <c r="S1079" s="5">
        <f>_xlfn.RANK.EQ(VLOOKUP($A1079,Rooke_Full_Seaosn[[Name]:[WHIP]], 18,FALSE),Rooke_Full_Seaosn[WAR],0)</f>
        <v>650</v>
      </c>
      <c r="T1079" s="5">
        <f>_xlfn.RANK.EQ(VLOOKUP($A1079,Rooke_Full_Seaosn[[Name]:[WHIP]], 19, FALSE),Rooke_Full_Seaosn[WAR/162],0)</f>
        <v>1243</v>
      </c>
      <c r="U1079" s="5">
        <f>_xlfn.RANK.EQ(VLOOKUP($A1079,Rooke_Full_Seaosn[[Name]:[WHIP]], 20, FALSE),Rooke_Full_Seaosn[WHIP],1)</f>
        <v>1248</v>
      </c>
      <c r="V10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830.72376421635602</v>
      </c>
    </row>
    <row r="1080" spans="1:22" x14ac:dyDescent="0.45">
      <c r="A1080" s="11" t="s">
        <v>1413</v>
      </c>
      <c r="B1080" s="11">
        <v>1955</v>
      </c>
      <c r="C1080" s="11" t="str">
        <f>VLOOKUP(Table10[[#This Row],[Name]], Rooke_Full_Seaosn[[Name]:[Team]], 2, FALSE)</f>
        <v>CIN</v>
      </c>
      <c r="D1080" s="11">
        <v>15</v>
      </c>
      <c r="E1080" s="11">
        <v>15</v>
      </c>
      <c r="F1080" s="12">
        <v>1</v>
      </c>
      <c r="G1080" s="5">
        <f>_xlfn.RANK.EQ(VLOOKUP($A1080,Rooke_Full_Seaosn[[Name]:[WHIP]], 6, FALSE),Rooke_Full_Seaosn[W],0)</f>
        <v>1054</v>
      </c>
      <c r="H1080" s="5">
        <f>_xlfn.RANK.EQ(VLOOKUP($A1080,Rooke_Full_Seaosn[[Name]:[WHIP]], 7, FALSE),Rooke_Full_Seaosn[L],1)</f>
        <v>492</v>
      </c>
      <c r="I1080" s="11">
        <f>_xlfn.RANK.EQ(VLOOKUP($A1080,Rooke_Full_Seaosn[[Name]:[WHIP]], 8, FALSE),Rooke_Full_Seaosn[SV],0)</f>
        <v>225</v>
      </c>
      <c r="J1080" s="11">
        <f>_xlfn.RANK.EQ(VLOOKUP($A1080,Rooke_Full_Seaosn[[Name]:[WHIP]], 9, FALSE),Rooke_Full_Seaosn[IP],0)</f>
        <v>1304</v>
      </c>
      <c r="K1080" s="5">
        <f>_xlfn.RANK.EQ(VLOOKUP($A1080,Rooke_Full_Seaosn[[Name]:[WHIP]], 10, FALSE),Rooke_Full_Seaosn[SO],0)</f>
        <v>1425</v>
      </c>
      <c r="L1080" s="5">
        <f>_xlfn.RANK.EQ(VLOOKUP($A1080,Rooke_Full_Seaosn[[Name]:[WHIP]], 11, FALSE),Rooke_Full_Seaosn[K/9],0)</f>
        <v>1161</v>
      </c>
      <c r="M1080" s="5">
        <f>_xlfn.RANK.EQ(VLOOKUP($A1080,Rooke_Full_Seaosn[[Name]:[WHIP]], 12, FALSE),Rooke_Full_Seaosn[BB/9],1)</f>
        <v>154</v>
      </c>
      <c r="N1080" s="11">
        <f>_xlfn.RANK.EQ(VLOOKUP($A1080,Rooke_Full_Seaosn[[Name]:[WHIP]], 13, FALSE),Rooke_Full_Seaosn[HR/9],1)</f>
        <v>1464</v>
      </c>
      <c r="O1080" s="5">
        <f>_xlfn.RANK.EQ(VLOOKUP($A1080,Rooke_Full_Seaosn[[Name]:[WHIP]], 14, FALSE),Rooke_Full_Seaosn[AVG],1)</f>
        <v>1494</v>
      </c>
      <c r="P1080" s="11">
        <f>_xlfn.RANK.EQ(VLOOKUP($A1080,Rooke_Full_Seaosn[[Name]:[WHIP]], 15, FALSE),Rooke_Full_Seaosn[BABIP],1)</f>
        <v>1199</v>
      </c>
      <c r="Q1080" s="5">
        <f>_xlfn.RANK.EQ(VLOOKUP($A1080,Rooke_Full_Seaosn[[Name]:[WHIP]], 16, FALSE),Rooke_Full_Seaosn[ERA],1)</f>
        <v>847</v>
      </c>
      <c r="R1080" s="11">
        <f>_xlfn.RANK.EQ(VLOOKUP($A1080,Rooke_Full_Seaosn[[Name]:[WHIP]], 17, FALSE),Rooke_Full_Seaosn[FIP],1)</f>
        <v>863</v>
      </c>
      <c r="S1080" s="5">
        <f>_xlfn.RANK.EQ(VLOOKUP($A1080,Rooke_Full_Seaosn[[Name]:[WHIP]], 18,FALSE),Rooke_Full_Seaosn[WAR],0)</f>
        <v>1044</v>
      </c>
      <c r="T1080" s="5">
        <f>_xlfn.RANK.EQ(VLOOKUP($A1080,Rooke_Full_Seaosn[[Name]:[WHIP]], 19, FALSE),Rooke_Full_Seaosn[WAR/162],0)</f>
        <v>993</v>
      </c>
      <c r="U1080" s="5">
        <f>_xlfn.RANK.EQ(VLOOKUP($A1080,Rooke_Full_Seaosn[[Name]:[WHIP]], 20, FALSE),Rooke_Full_Seaosn[WHIP],1)</f>
        <v>907</v>
      </c>
      <c r="V10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831.08693685339858</v>
      </c>
    </row>
    <row r="1081" spans="1:22" x14ac:dyDescent="0.45">
      <c r="A1081" s="11" t="s">
        <v>1569</v>
      </c>
      <c r="B1081" s="11">
        <v>1981</v>
      </c>
      <c r="C1081" s="11" t="str">
        <f>VLOOKUP(Table10[[#This Row],[Name]], Rooke_Full_Seaosn[[Name]:[Team]], 2, FALSE)</f>
        <v>SEA</v>
      </c>
      <c r="D1081" s="11">
        <v>14</v>
      </c>
      <c r="E1081" s="11">
        <v>14</v>
      </c>
      <c r="F1081" s="12">
        <v>1</v>
      </c>
      <c r="G1081" s="5">
        <f>_xlfn.RANK.EQ(VLOOKUP($A1081,Rooke_Full_Seaosn[[Name]:[WHIP]], 6, FALSE),Rooke_Full_Seaosn[W],0)</f>
        <v>1609</v>
      </c>
      <c r="H1081" s="5">
        <f>_xlfn.RANK.EQ(VLOOKUP($A1081,Rooke_Full_Seaosn[[Name]:[WHIP]], 7, FALSE),Rooke_Full_Seaosn[L],1)</f>
        <v>147</v>
      </c>
      <c r="I1081" s="11">
        <f>_xlfn.RANK.EQ(VLOOKUP($A1081,Rooke_Full_Seaosn[[Name]:[WHIP]], 8, FALSE),Rooke_Full_Seaosn[SV],0)</f>
        <v>225</v>
      </c>
      <c r="J1081" s="11">
        <f>_xlfn.RANK.EQ(VLOOKUP($A1081,Rooke_Full_Seaosn[[Name]:[WHIP]], 9, FALSE),Rooke_Full_Seaosn[IP],0)</f>
        <v>1511</v>
      </c>
      <c r="K1081" s="5">
        <f>_xlfn.RANK.EQ(VLOOKUP($A1081,Rooke_Full_Seaosn[[Name]:[WHIP]], 10, FALSE),Rooke_Full_Seaosn[SO],0)</f>
        <v>1425</v>
      </c>
      <c r="L1081" s="5">
        <f>_xlfn.RANK.EQ(VLOOKUP($A1081,Rooke_Full_Seaosn[[Name]:[WHIP]], 11, FALSE),Rooke_Full_Seaosn[K/9],0)</f>
        <v>823</v>
      </c>
      <c r="M1081" s="5">
        <f>_xlfn.RANK.EQ(VLOOKUP($A1081,Rooke_Full_Seaosn[[Name]:[WHIP]], 12, FALSE),Rooke_Full_Seaosn[BB/9],1)</f>
        <v>1638</v>
      </c>
      <c r="N1081" s="11">
        <f>_xlfn.RANK.EQ(VLOOKUP($A1081,Rooke_Full_Seaosn[[Name]:[WHIP]], 13, FALSE),Rooke_Full_Seaosn[HR/9],1)</f>
        <v>157</v>
      </c>
      <c r="O1081" s="5">
        <f>_xlfn.RANK.EQ(VLOOKUP($A1081,Rooke_Full_Seaosn[[Name]:[WHIP]], 14, FALSE),Rooke_Full_Seaosn[AVG],1)</f>
        <v>552</v>
      </c>
      <c r="P1081" s="11">
        <f>_xlfn.RANK.EQ(VLOOKUP($A1081,Rooke_Full_Seaosn[[Name]:[WHIP]], 15, FALSE),Rooke_Full_Seaosn[BABIP],1)</f>
        <v>822</v>
      </c>
      <c r="Q1081" s="5">
        <f>_xlfn.RANK.EQ(VLOOKUP($A1081,Rooke_Full_Seaosn[[Name]:[WHIP]], 16, FALSE),Rooke_Full_Seaosn[ERA],1)</f>
        <v>1041</v>
      </c>
      <c r="R1081" s="11">
        <f>_xlfn.RANK.EQ(VLOOKUP($A1081,Rooke_Full_Seaosn[[Name]:[WHIP]], 17, FALSE),Rooke_Full_Seaosn[FIP],1)</f>
        <v>471</v>
      </c>
      <c r="S1081" s="5">
        <f>_xlfn.RANK.EQ(VLOOKUP($A1081,Rooke_Full_Seaosn[[Name]:[WHIP]], 18,FALSE),Rooke_Full_Seaosn[WAR],0)</f>
        <v>1033</v>
      </c>
      <c r="T1081" s="5">
        <f>_xlfn.RANK.EQ(VLOOKUP($A1081,Rooke_Full_Seaosn[[Name]:[WHIP]], 19, FALSE),Rooke_Full_Seaosn[WAR/162],0)</f>
        <v>415</v>
      </c>
      <c r="U1081" s="5">
        <f>_xlfn.RANK.EQ(VLOOKUP($A1081,Rooke_Full_Seaosn[[Name]:[WHIP]], 20, FALSE),Rooke_Full_Seaosn[WHIP],1)</f>
        <v>1419</v>
      </c>
      <c r="V10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831.94048623619881</v>
      </c>
    </row>
    <row r="1082" spans="1:22" x14ac:dyDescent="0.45">
      <c r="A1082" s="11" t="s">
        <v>723</v>
      </c>
      <c r="B1082" s="11">
        <v>1983</v>
      </c>
      <c r="C1082" s="11" t="str">
        <f>VLOOKUP(Table10[[#This Row],[Name]], Rooke_Full_Seaosn[[Name]:[Team]], 2, FALSE)</f>
        <v>PHI</v>
      </c>
      <c r="D1082" s="11">
        <v>15</v>
      </c>
      <c r="E1082" s="11">
        <v>8</v>
      </c>
      <c r="F1082" s="12">
        <v>0.53333333333333333</v>
      </c>
      <c r="G1082" s="5">
        <f>_xlfn.RANK.EQ(VLOOKUP($A1082,Rooke_Full_Seaosn[[Name]:[WHIP]], 6, FALSE),Rooke_Full_Seaosn[W],0)</f>
        <v>1054</v>
      </c>
      <c r="H1082" s="5">
        <f>_xlfn.RANK.EQ(VLOOKUP($A1082,Rooke_Full_Seaosn[[Name]:[WHIP]], 7, FALSE),Rooke_Full_Seaosn[L],1)</f>
        <v>695</v>
      </c>
      <c r="I1082" s="11">
        <f>_xlfn.RANK.EQ(VLOOKUP($A1082,Rooke_Full_Seaosn[[Name]:[WHIP]], 8, FALSE),Rooke_Full_Seaosn[SV],0)</f>
        <v>225</v>
      </c>
      <c r="J1082" s="11">
        <f>_xlfn.RANK.EQ(VLOOKUP($A1082,Rooke_Full_Seaosn[[Name]:[WHIP]], 9, FALSE),Rooke_Full_Seaosn[IP],0)</f>
        <v>911</v>
      </c>
      <c r="K1082" s="5">
        <f>_xlfn.RANK.EQ(VLOOKUP($A1082,Rooke_Full_Seaosn[[Name]:[WHIP]], 10, FALSE),Rooke_Full_Seaosn[SO],0)</f>
        <v>725</v>
      </c>
      <c r="L1082" s="5">
        <f>_xlfn.RANK.EQ(VLOOKUP($A1082,Rooke_Full_Seaosn[[Name]:[WHIP]], 11, FALSE),Rooke_Full_Seaosn[K/9],0)</f>
        <v>591</v>
      </c>
      <c r="M1082" s="5">
        <f>_xlfn.RANK.EQ(VLOOKUP($A1082,Rooke_Full_Seaosn[[Name]:[WHIP]], 12, FALSE),Rooke_Full_Seaosn[BB/9],1)</f>
        <v>798</v>
      </c>
      <c r="N1082" s="11">
        <f>_xlfn.RANK.EQ(VLOOKUP($A1082,Rooke_Full_Seaosn[[Name]:[WHIP]], 13, FALSE),Rooke_Full_Seaosn[HR/9],1)</f>
        <v>1272</v>
      </c>
      <c r="O1082" s="5">
        <f>_xlfn.RANK.EQ(VLOOKUP($A1082,Rooke_Full_Seaosn[[Name]:[WHIP]], 14, FALSE),Rooke_Full_Seaosn[AVG],1)</f>
        <v>969</v>
      </c>
      <c r="P1082" s="11">
        <f>_xlfn.RANK.EQ(VLOOKUP($A1082,Rooke_Full_Seaosn[[Name]:[WHIP]], 15, FALSE),Rooke_Full_Seaosn[BABIP],1)</f>
        <v>955</v>
      </c>
      <c r="Q1082" s="5">
        <f>_xlfn.RANK.EQ(VLOOKUP($A1082,Rooke_Full_Seaosn[[Name]:[WHIP]], 16, FALSE),Rooke_Full_Seaosn[ERA],1)</f>
        <v>482</v>
      </c>
      <c r="R1082" s="11">
        <f>_xlfn.RANK.EQ(VLOOKUP($A1082,Rooke_Full_Seaosn[[Name]:[WHIP]], 17, FALSE),Rooke_Full_Seaosn[FIP],1)</f>
        <v>910</v>
      </c>
      <c r="S1082" s="5">
        <f>_xlfn.RANK.EQ(VLOOKUP($A1082,Rooke_Full_Seaosn[[Name]:[WHIP]], 18,FALSE),Rooke_Full_Seaosn[WAR],0)</f>
        <v>1225</v>
      </c>
      <c r="T1082" s="5">
        <f>_xlfn.RANK.EQ(VLOOKUP($A1082,Rooke_Full_Seaosn[[Name]:[WHIP]], 19, FALSE),Rooke_Full_Seaosn[WAR/162],0)</f>
        <v>1246</v>
      </c>
      <c r="U1082" s="5">
        <f>_xlfn.RANK.EQ(VLOOKUP($A1082,Rooke_Full_Seaosn[[Name]:[WHIP]], 20, FALSE),Rooke_Full_Seaosn[WHIP],1)</f>
        <v>893</v>
      </c>
      <c r="V10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832.26766127887424</v>
      </c>
    </row>
    <row r="1083" spans="1:22" x14ac:dyDescent="0.45">
      <c r="A1083" s="11" t="s">
        <v>1493</v>
      </c>
      <c r="B1083" s="11">
        <v>1995</v>
      </c>
      <c r="C1083" s="11" t="str">
        <f>VLOOKUP(Table10[[#This Row],[Name]], Rooke_Full_Seaosn[[Name]:[Team]], 2, FALSE)</f>
        <v>DET</v>
      </c>
      <c r="D1083" s="11">
        <v>36</v>
      </c>
      <c r="E1083" s="11">
        <v>29</v>
      </c>
      <c r="F1083" s="12">
        <v>0.80555555555555558</v>
      </c>
      <c r="G1083" s="5">
        <f>_xlfn.RANK.EQ(VLOOKUP($A1083,Rooke_Full_Seaosn[[Name]:[WHIP]], 6, FALSE),Rooke_Full_Seaosn[W],0)</f>
        <v>610</v>
      </c>
      <c r="H1083" s="5">
        <f>_xlfn.RANK.EQ(VLOOKUP($A1083,Rooke_Full_Seaosn[[Name]:[WHIP]], 7, FALSE),Rooke_Full_Seaosn[L],1)</f>
        <v>1341</v>
      </c>
      <c r="I1083" s="11">
        <f>_xlfn.RANK.EQ(VLOOKUP($A1083,Rooke_Full_Seaosn[[Name]:[WHIP]], 8, FALSE),Rooke_Full_Seaosn[SV],0)</f>
        <v>225</v>
      </c>
      <c r="J1083" s="11">
        <f>_xlfn.RANK.EQ(VLOOKUP($A1083,Rooke_Full_Seaosn[[Name]:[WHIP]], 9, FALSE),Rooke_Full_Seaosn[IP],0)</f>
        <v>671</v>
      </c>
      <c r="K1083" s="5">
        <f>_xlfn.RANK.EQ(VLOOKUP($A1083,Rooke_Full_Seaosn[[Name]:[WHIP]], 10, FALSE),Rooke_Full_Seaosn[SO],0)</f>
        <v>673</v>
      </c>
      <c r="L1083" s="5">
        <f>_xlfn.RANK.EQ(VLOOKUP($A1083,Rooke_Full_Seaosn[[Name]:[WHIP]], 11, FALSE),Rooke_Full_Seaosn[K/9],0)</f>
        <v>937</v>
      </c>
      <c r="M1083" s="5">
        <f>_xlfn.RANK.EQ(VLOOKUP($A1083,Rooke_Full_Seaosn[[Name]:[WHIP]], 12, FALSE),Rooke_Full_Seaosn[BB/9],1)</f>
        <v>929</v>
      </c>
      <c r="N1083" s="11">
        <f>_xlfn.RANK.EQ(VLOOKUP($A1083,Rooke_Full_Seaosn[[Name]:[WHIP]], 13, FALSE),Rooke_Full_Seaosn[HR/9],1)</f>
        <v>998</v>
      </c>
      <c r="O1083" s="5">
        <f>_xlfn.RANK.EQ(VLOOKUP($A1083,Rooke_Full_Seaosn[[Name]:[WHIP]], 14, FALSE),Rooke_Full_Seaosn[AVG],1)</f>
        <v>1086</v>
      </c>
      <c r="P1083" s="11">
        <f>_xlfn.RANK.EQ(VLOOKUP($A1083,Rooke_Full_Seaosn[[Name]:[WHIP]], 15, FALSE),Rooke_Full_Seaosn[BABIP],1)</f>
        <v>992</v>
      </c>
      <c r="Q1083" s="5">
        <f>_xlfn.RANK.EQ(VLOOKUP($A1083,Rooke_Full_Seaosn[[Name]:[WHIP]], 16, FALSE),Rooke_Full_Seaosn[ERA],1)</f>
        <v>945</v>
      </c>
      <c r="R1083" s="11">
        <f>_xlfn.RANK.EQ(VLOOKUP($A1083,Rooke_Full_Seaosn[[Name]:[WHIP]], 17, FALSE),Rooke_Full_Seaosn[FIP],1)</f>
        <v>1194</v>
      </c>
      <c r="S1083" s="5">
        <f>_xlfn.RANK.EQ(VLOOKUP($A1083,Rooke_Full_Seaosn[[Name]:[WHIP]], 18,FALSE),Rooke_Full_Seaosn[WAR],0)</f>
        <v>541</v>
      </c>
      <c r="T1083" s="5">
        <f>_xlfn.RANK.EQ(VLOOKUP($A1083,Rooke_Full_Seaosn[[Name]:[WHIP]], 19, FALSE),Rooke_Full_Seaosn[WAR/162],0)</f>
        <v>615</v>
      </c>
      <c r="U1083" s="5">
        <f>_xlfn.RANK.EQ(VLOOKUP($A1083,Rooke_Full_Seaosn[[Name]:[WHIP]], 20, FALSE),Rooke_Full_Seaosn[WHIP],1)</f>
        <v>982</v>
      </c>
      <c r="V10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832.90879586425308</v>
      </c>
    </row>
    <row r="1084" spans="1:22" x14ac:dyDescent="0.45">
      <c r="A1084" s="11" t="s">
        <v>1305</v>
      </c>
      <c r="B1084" s="11">
        <v>1935</v>
      </c>
      <c r="C1084" s="11" t="str">
        <f>VLOOKUP(Table10[[#This Row],[Name]], Rooke_Full_Seaosn[[Name]:[Team]], 2, FALSE)</f>
        <v>CHW</v>
      </c>
      <c r="D1084" s="11">
        <v>12</v>
      </c>
      <c r="E1084" s="11">
        <v>12</v>
      </c>
      <c r="F1084" s="12">
        <v>1</v>
      </c>
      <c r="G1084" s="5">
        <f>_xlfn.RANK.EQ(VLOOKUP($A1084,Rooke_Full_Seaosn[[Name]:[WHIP]], 6, FALSE),Rooke_Full_Seaosn[W],0)</f>
        <v>244</v>
      </c>
      <c r="H1084" s="5">
        <f>_xlfn.RANK.EQ(VLOOKUP($A1084,Rooke_Full_Seaosn[[Name]:[WHIP]], 7, FALSE),Rooke_Full_Seaosn[L],1)</f>
        <v>1442</v>
      </c>
      <c r="I1084" s="11">
        <f>_xlfn.RANK.EQ(VLOOKUP($A1084,Rooke_Full_Seaosn[[Name]:[WHIP]], 8, FALSE),Rooke_Full_Seaosn[SV],0)</f>
        <v>94</v>
      </c>
      <c r="J1084" s="11">
        <f>_xlfn.RANK.EQ(VLOOKUP($A1084,Rooke_Full_Seaosn[[Name]:[WHIP]], 9, FALSE),Rooke_Full_Seaosn[IP],0)</f>
        <v>118</v>
      </c>
      <c r="K1084" s="5">
        <f>_xlfn.RANK.EQ(VLOOKUP($A1084,Rooke_Full_Seaosn[[Name]:[WHIP]], 10, FALSE),Rooke_Full_Seaosn[SO],0)</f>
        <v>743</v>
      </c>
      <c r="L1084" s="5">
        <f>_xlfn.RANK.EQ(VLOOKUP($A1084,Rooke_Full_Seaosn[[Name]:[WHIP]], 11, FALSE),Rooke_Full_Seaosn[K/9],0)</f>
        <v>1575</v>
      </c>
      <c r="M1084" s="5">
        <f>_xlfn.RANK.EQ(VLOOKUP($A1084,Rooke_Full_Seaosn[[Name]:[WHIP]], 12, FALSE),Rooke_Full_Seaosn[BB/9],1)</f>
        <v>1213</v>
      </c>
      <c r="N1084" s="11">
        <f>_xlfn.RANK.EQ(VLOOKUP($A1084,Rooke_Full_Seaosn[[Name]:[WHIP]], 13, FALSE),Rooke_Full_Seaosn[HR/9],1)</f>
        <v>640</v>
      </c>
      <c r="O1084" s="5">
        <f>_xlfn.RANK.EQ(VLOOKUP($A1084,Rooke_Full_Seaosn[[Name]:[WHIP]], 14, FALSE),Rooke_Full_Seaosn[AVG],1)</f>
        <v>876</v>
      </c>
      <c r="P1084" s="11">
        <f>_xlfn.RANK.EQ(VLOOKUP($A1084,Rooke_Full_Seaosn[[Name]:[WHIP]], 15, FALSE),Rooke_Full_Seaosn[BABIP],1)</f>
        <v>449</v>
      </c>
      <c r="Q1084" s="5">
        <f>_xlfn.RANK.EQ(VLOOKUP($A1084,Rooke_Full_Seaosn[[Name]:[WHIP]], 16, FALSE),Rooke_Full_Seaosn[ERA],1)</f>
        <v>712</v>
      </c>
      <c r="R1084" s="11">
        <f>_xlfn.RANK.EQ(VLOOKUP($A1084,Rooke_Full_Seaosn[[Name]:[WHIP]], 17, FALSE),Rooke_Full_Seaosn[FIP],1)</f>
        <v>1376</v>
      </c>
      <c r="S1084" s="5">
        <f>_xlfn.RANK.EQ(VLOOKUP($A1084,Rooke_Full_Seaosn[[Name]:[WHIP]], 18,FALSE),Rooke_Full_Seaosn[WAR],0)</f>
        <v>553</v>
      </c>
      <c r="T1084" s="5">
        <f>_xlfn.RANK.EQ(VLOOKUP($A1084,Rooke_Full_Seaosn[[Name]:[WHIP]], 19, FALSE),Rooke_Full_Seaosn[WAR/162],0)</f>
        <v>926</v>
      </c>
      <c r="U1084" s="5">
        <f>_xlfn.RANK.EQ(VLOOKUP($A1084,Rooke_Full_Seaosn[[Name]:[WHIP]], 20, FALSE),Rooke_Full_Seaosn[WHIP],1)</f>
        <v>1025</v>
      </c>
      <c r="V10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834.35896031798165</v>
      </c>
    </row>
    <row r="1085" spans="1:22" x14ac:dyDescent="0.45">
      <c r="A1085" s="11" t="s">
        <v>1718</v>
      </c>
      <c r="B1085" s="11">
        <v>1978</v>
      </c>
      <c r="C1085" s="11" t="str">
        <f>VLOOKUP(Table10[[#This Row],[Name]], Rooke_Full_Seaosn[[Name]:[Team]], 2, FALSE)</f>
        <v>NYM</v>
      </c>
      <c r="D1085" s="11">
        <v>30</v>
      </c>
      <c r="E1085" s="11">
        <v>30</v>
      </c>
      <c r="F1085" s="12">
        <v>1</v>
      </c>
      <c r="G1085" s="5">
        <f>_xlfn.RANK.EQ(VLOOKUP($A1085,Rooke_Full_Seaosn[[Name]:[WHIP]], 6, FALSE),Rooke_Full_Seaosn[W],0)</f>
        <v>1054</v>
      </c>
      <c r="H1085" s="5">
        <f>_xlfn.RANK.EQ(VLOOKUP($A1085,Rooke_Full_Seaosn[[Name]:[WHIP]], 7, FALSE),Rooke_Full_Seaosn[L],1)</f>
        <v>1442</v>
      </c>
      <c r="I1085" s="11">
        <f>_xlfn.RANK.EQ(VLOOKUP($A1085,Rooke_Full_Seaosn[[Name]:[WHIP]], 8, FALSE),Rooke_Full_Seaosn[SV],0)</f>
        <v>225</v>
      </c>
      <c r="J1085" s="11">
        <f>_xlfn.RANK.EQ(VLOOKUP($A1085,Rooke_Full_Seaosn[[Name]:[WHIP]], 9, FALSE),Rooke_Full_Seaosn[IP],0)</f>
        <v>675</v>
      </c>
      <c r="K1085" s="5">
        <f>_xlfn.RANK.EQ(VLOOKUP($A1085,Rooke_Full_Seaosn[[Name]:[WHIP]], 10, FALSE),Rooke_Full_Seaosn[SO],0)</f>
        <v>996</v>
      </c>
      <c r="L1085" s="5">
        <f>_xlfn.RANK.EQ(VLOOKUP($A1085,Rooke_Full_Seaosn[[Name]:[WHIP]], 11, FALSE),Rooke_Full_Seaosn[K/9],0)</f>
        <v>1305</v>
      </c>
      <c r="M1085" s="5">
        <f>_xlfn.RANK.EQ(VLOOKUP($A1085,Rooke_Full_Seaosn[[Name]:[WHIP]], 12, FALSE),Rooke_Full_Seaosn[BB/9],1)</f>
        <v>213</v>
      </c>
      <c r="N1085" s="11">
        <f>_xlfn.RANK.EQ(VLOOKUP($A1085,Rooke_Full_Seaosn[[Name]:[WHIP]], 13, FALSE),Rooke_Full_Seaosn[HR/9],1)</f>
        <v>290</v>
      </c>
      <c r="O1085" s="5">
        <f>_xlfn.RANK.EQ(VLOOKUP($A1085,Rooke_Full_Seaosn[[Name]:[WHIP]], 14, FALSE),Rooke_Full_Seaosn[AVG],1)</f>
        <v>1625</v>
      </c>
      <c r="P1085" s="11">
        <f>_xlfn.RANK.EQ(VLOOKUP($A1085,Rooke_Full_Seaosn[[Name]:[WHIP]], 15, FALSE),Rooke_Full_Seaosn[BABIP],1)</f>
        <v>1595</v>
      </c>
      <c r="Q1085" s="5">
        <f>_xlfn.RANK.EQ(VLOOKUP($A1085,Rooke_Full_Seaosn[[Name]:[WHIP]], 16, FALSE),Rooke_Full_Seaosn[ERA],1)</f>
        <v>1231</v>
      </c>
      <c r="R1085" s="11">
        <f>_xlfn.RANK.EQ(VLOOKUP($A1085,Rooke_Full_Seaosn[[Name]:[WHIP]], 17, FALSE),Rooke_Full_Seaosn[FIP],1)</f>
        <v>120</v>
      </c>
      <c r="S1085" s="5">
        <f>_xlfn.RANK.EQ(VLOOKUP($A1085,Rooke_Full_Seaosn[[Name]:[WHIP]], 18,FALSE),Rooke_Full_Seaosn[WAR],0)</f>
        <v>389</v>
      </c>
      <c r="T1085" s="5">
        <f>_xlfn.RANK.EQ(VLOOKUP($A1085,Rooke_Full_Seaosn[[Name]:[WHIP]], 19, FALSE),Rooke_Full_Seaosn[WAR/162],0)</f>
        <v>396</v>
      </c>
      <c r="U1085" s="5">
        <f>_xlfn.RANK.EQ(VLOOKUP($A1085,Rooke_Full_Seaosn[[Name]:[WHIP]], 20, FALSE),Rooke_Full_Seaosn[WHIP],1)</f>
        <v>1265</v>
      </c>
      <c r="V10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834.62272524931564</v>
      </c>
    </row>
    <row r="1086" spans="1:22" x14ac:dyDescent="0.45">
      <c r="A1086" s="11" t="s">
        <v>1331</v>
      </c>
      <c r="B1086" s="11">
        <v>1962</v>
      </c>
      <c r="C1086" s="11" t="str">
        <f>VLOOKUP(Table10[[#This Row],[Name]], Rooke_Full_Seaosn[[Name]:[Team]], 2, FALSE)</f>
        <v>CHC</v>
      </c>
      <c r="D1086" s="11">
        <v>14</v>
      </c>
      <c r="E1086" s="11">
        <v>14</v>
      </c>
      <c r="F1086" s="12">
        <v>1</v>
      </c>
      <c r="G1086" s="5">
        <f>_xlfn.RANK.EQ(VLOOKUP($A1086,Rooke_Full_Seaosn[[Name]:[WHIP]], 6, FALSE),Rooke_Full_Seaosn[W],0)</f>
        <v>320</v>
      </c>
      <c r="H1086" s="5">
        <f>_xlfn.RANK.EQ(VLOOKUP($A1086,Rooke_Full_Seaosn[[Name]:[WHIP]], 7, FALSE),Rooke_Full_Seaosn[L],1)</f>
        <v>1341</v>
      </c>
      <c r="I1086" s="11">
        <f>_xlfn.RANK.EQ(VLOOKUP($A1086,Rooke_Full_Seaosn[[Name]:[WHIP]], 8, FALSE),Rooke_Full_Seaosn[SV],0)</f>
        <v>225</v>
      </c>
      <c r="J1086" s="11">
        <f>_xlfn.RANK.EQ(VLOOKUP($A1086,Rooke_Full_Seaosn[[Name]:[WHIP]], 9, FALSE),Rooke_Full_Seaosn[IP],0)</f>
        <v>203</v>
      </c>
      <c r="K1086" s="5">
        <f>_xlfn.RANK.EQ(VLOOKUP($A1086,Rooke_Full_Seaosn[[Name]:[WHIP]], 10, FALSE),Rooke_Full_Seaosn[SO],0)</f>
        <v>473</v>
      </c>
      <c r="L1086" s="5">
        <f>_xlfn.RANK.EQ(VLOOKUP($A1086,Rooke_Full_Seaosn[[Name]:[WHIP]], 11, FALSE),Rooke_Full_Seaosn[K/9],0)</f>
        <v>1282</v>
      </c>
      <c r="M1086" s="5">
        <f>_xlfn.RANK.EQ(VLOOKUP($A1086,Rooke_Full_Seaosn[[Name]:[WHIP]], 12, FALSE),Rooke_Full_Seaosn[BB/9],1)</f>
        <v>1224</v>
      </c>
      <c r="N1086" s="11">
        <f>_xlfn.RANK.EQ(VLOOKUP($A1086,Rooke_Full_Seaosn[[Name]:[WHIP]], 13, FALSE),Rooke_Full_Seaosn[HR/9],1)</f>
        <v>754</v>
      </c>
      <c r="O1086" s="5">
        <f>_xlfn.RANK.EQ(VLOOKUP($A1086,Rooke_Full_Seaosn[[Name]:[WHIP]], 14, FALSE),Rooke_Full_Seaosn[AVG],1)</f>
        <v>1051</v>
      </c>
      <c r="P1086" s="11">
        <f>_xlfn.RANK.EQ(VLOOKUP($A1086,Rooke_Full_Seaosn[[Name]:[WHIP]], 15, FALSE),Rooke_Full_Seaosn[BABIP],1)</f>
        <v>800</v>
      </c>
      <c r="Q1086" s="5">
        <f>_xlfn.RANK.EQ(VLOOKUP($A1086,Rooke_Full_Seaosn[[Name]:[WHIP]], 16, FALSE),Rooke_Full_Seaosn[ERA],1)</f>
        <v>744</v>
      </c>
      <c r="R1086" s="11">
        <f>_xlfn.RANK.EQ(VLOOKUP($A1086,Rooke_Full_Seaosn[[Name]:[WHIP]], 17, FALSE),Rooke_Full_Seaosn[FIP],1)</f>
        <v>932</v>
      </c>
      <c r="S1086" s="5">
        <f>_xlfn.RANK.EQ(VLOOKUP($A1086,Rooke_Full_Seaosn[[Name]:[WHIP]], 18,FALSE),Rooke_Full_Seaosn[WAR],0)</f>
        <v>556</v>
      </c>
      <c r="T1086" s="5">
        <f>_xlfn.RANK.EQ(VLOOKUP($A1086,Rooke_Full_Seaosn[[Name]:[WHIP]], 19, FALSE),Rooke_Full_Seaosn[WAR/162],0)</f>
        <v>1005</v>
      </c>
      <c r="U1086" s="5">
        <f>_xlfn.RANK.EQ(VLOOKUP($A1086,Rooke_Full_Seaosn[[Name]:[WHIP]], 20, FALSE),Rooke_Full_Seaosn[WHIP],1)</f>
        <v>1181</v>
      </c>
      <c r="V10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834.79064634721954</v>
      </c>
    </row>
    <row r="1087" spans="1:22" x14ac:dyDescent="0.45">
      <c r="A1087" s="11" t="s">
        <v>1892</v>
      </c>
      <c r="B1087" s="11">
        <v>2022</v>
      </c>
      <c r="C1087" s="11" t="str">
        <f>VLOOKUP(Table10[[#This Row],[Name]], Rooke_Full_Seaosn[[Name]:[Team]], 2, FALSE)</f>
        <v>BOS</v>
      </c>
      <c r="D1087" s="11">
        <v>21</v>
      </c>
      <c r="E1087" s="11">
        <v>21</v>
      </c>
      <c r="F1087" s="12">
        <v>1</v>
      </c>
      <c r="G1087" s="5">
        <f>_xlfn.RANK.EQ(VLOOKUP($A1087,Rooke_Full_Seaosn[[Name]:[WHIP]], 6, FALSE),Rooke_Full_Seaosn[W],0)</f>
        <v>1609</v>
      </c>
      <c r="H1087" s="5">
        <f>_xlfn.RANK.EQ(VLOOKUP($A1087,Rooke_Full_Seaosn[[Name]:[WHIP]], 7, FALSE),Rooke_Full_Seaosn[L],1)</f>
        <v>492</v>
      </c>
      <c r="I1087" s="11">
        <f>_xlfn.RANK.EQ(VLOOKUP($A1087,Rooke_Full_Seaosn[[Name]:[WHIP]], 8, FALSE),Rooke_Full_Seaosn[SV],0)</f>
        <v>225</v>
      </c>
      <c r="J1087" s="11">
        <f>_xlfn.RANK.EQ(VLOOKUP($A1087,Rooke_Full_Seaosn[[Name]:[WHIP]], 9, FALSE),Rooke_Full_Seaosn[IP],0)</f>
        <v>1389</v>
      </c>
      <c r="K1087" s="5">
        <f>_xlfn.RANK.EQ(VLOOKUP($A1087,Rooke_Full_Seaosn[[Name]:[WHIP]], 10, FALSE),Rooke_Full_Seaosn[SO],0)</f>
        <v>917</v>
      </c>
      <c r="L1087" s="5">
        <f>_xlfn.RANK.EQ(VLOOKUP($A1087,Rooke_Full_Seaosn[[Name]:[WHIP]], 11, FALSE),Rooke_Full_Seaosn[K/9],0)</f>
        <v>212</v>
      </c>
      <c r="M1087" s="5">
        <f>_xlfn.RANK.EQ(VLOOKUP($A1087,Rooke_Full_Seaosn[[Name]:[WHIP]], 12, FALSE),Rooke_Full_Seaosn[BB/9],1)</f>
        <v>567</v>
      </c>
      <c r="N1087" s="11">
        <f>_xlfn.RANK.EQ(VLOOKUP($A1087,Rooke_Full_Seaosn[[Name]:[WHIP]], 13, FALSE),Rooke_Full_Seaosn[HR/9],1)</f>
        <v>1462</v>
      </c>
      <c r="O1087" s="5">
        <f>_xlfn.RANK.EQ(VLOOKUP($A1087,Rooke_Full_Seaosn[[Name]:[WHIP]], 14, FALSE),Rooke_Full_Seaosn[AVG],1)</f>
        <v>1128</v>
      </c>
      <c r="P1087" s="11">
        <f>_xlfn.RANK.EQ(VLOOKUP($A1087,Rooke_Full_Seaosn[[Name]:[WHIP]], 15, FALSE),Rooke_Full_Seaosn[BABIP],1)</f>
        <v>1407</v>
      </c>
      <c r="Q1087" s="5">
        <f>_xlfn.RANK.EQ(VLOOKUP($A1087,Rooke_Full_Seaosn[[Name]:[WHIP]], 16, FALSE),Rooke_Full_Seaosn[ERA],1)</f>
        <v>1430</v>
      </c>
      <c r="R1087" s="11">
        <f>_xlfn.RANK.EQ(VLOOKUP($A1087,Rooke_Full_Seaosn[[Name]:[WHIP]], 17, FALSE),Rooke_Full_Seaosn[FIP],1)</f>
        <v>1066</v>
      </c>
      <c r="S1087" s="5">
        <f>_xlfn.RANK.EQ(VLOOKUP($A1087,Rooke_Full_Seaosn[[Name]:[WHIP]], 18,FALSE),Rooke_Full_Seaosn[WAR],0)</f>
        <v>1285</v>
      </c>
      <c r="T1087" s="5">
        <f>_xlfn.RANK.EQ(VLOOKUP($A1087,Rooke_Full_Seaosn[[Name]:[WHIP]], 19, FALSE),Rooke_Full_Seaosn[WAR/162],0)</f>
        <v>1160</v>
      </c>
      <c r="U1087" s="5">
        <f>_xlfn.RANK.EQ(VLOOKUP($A1087,Rooke_Full_Seaosn[[Name]:[WHIP]], 20, FALSE),Rooke_Full_Seaosn[WHIP],1)</f>
        <v>786</v>
      </c>
      <c r="V10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835.07180430323535</v>
      </c>
    </row>
    <row r="1088" spans="1:22" x14ac:dyDescent="0.45">
      <c r="A1088" s="11" t="s">
        <v>1170</v>
      </c>
      <c r="B1088" s="11">
        <v>1945</v>
      </c>
      <c r="C1088" s="11" t="str">
        <f>VLOOKUP(Table10[[#This Row],[Name]], Rooke_Full_Seaosn[[Name]:[Team]], 2, FALSE)</f>
        <v>DET</v>
      </c>
      <c r="D1088" s="11">
        <v>27</v>
      </c>
      <c r="E1088" s="11">
        <v>20</v>
      </c>
      <c r="F1088" s="12">
        <v>0.7407407407407407</v>
      </c>
      <c r="G1088" s="5">
        <f>_xlfn.RANK.EQ(VLOOKUP($A1088,Rooke_Full_Seaosn[[Name]:[WHIP]], 6, FALSE),Rooke_Full_Seaosn[W],0)</f>
        <v>735</v>
      </c>
      <c r="H1088" s="5">
        <f>_xlfn.RANK.EQ(VLOOKUP($A1088,Rooke_Full_Seaosn[[Name]:[WHIP]], 7, FALSE),Rooke_Full_Seaosn[L],1)</f>
        <v>1060</v>
      </c>
      <c r="I1088" s="11">
        <f>_xlfn.RANK.EQ(VLOOKUP($A1088,Rooke_Full_Seaosn[[Name]:[WHIP]], 8, FALSE),Rooke_Full_Seaosn[SV],0)</f>
        <v>94</v>
      </c>
      <c r="J1088" s="11">
        <f>_xlfn.RANK.EQ(VLOOKUP($A1088,Rooke_Full_Seaosn[[Name]:[WHIP]], 9, FALSE),Rooke_Full_Seaosn[IP],0)</f>
        <v>555</v>
      </c>
      <c r="K1088" s="5">
        <f>_xlfn.RANK.EQ(VLOOKUP($A1088,Rooke_Full_Seaosn[[Name]:[WHIP]], 10, FALSE),Rooke_Full_Seaosn[SO],0)</f>
        <v>1210</v>
      </c>
      <c r="L1088" s="5">
        <f>_xlfn.RANK.EQ(VLOOKUP($A1088,Rooke_Full_Seaosn[[Name]:[WHIP]], 11, FALSE),Rooke_Full_Seaosn[K/9],0)</f>
        <v>1564</v>
      </c>
      <c r="M1088" s="5">
        <f>_xlfn.RANK.EQ(VLOOKUP($A1088,Rooke_Full_Seaosn[[Name]:[WHIP]], 12, FALSE),Rooke_Full_Seaosn[BB/9],1)</f>
        <v>1142</v>
      </c>
      <c r="N1088" s="11">
        <f>_xlfn.RANK.EQ(VLOOKUP($A1088,Rooke_Full_Seaosn[[Name]:[WHIP]], 13, FALSE),Rooke_Full_Seaosn[HR/9],1)</f>
        <v>411</v>
      </c>
      <c r="O1088" s="5">
        <f>_xlfn.RANK.EQ(VLOOKUP($A1088,Rooke_Full_Seaosn[[Name]:[WHIP]], 14, FALSE),Rooke_Full_Seaosn[AVG],1)</f>
        <v>282</v>
      </c>
      <c r="P1088" s="11">
        <f>_xlfn.RANK.EQ(VLOOKUP($A1088,Rooke_Full_Seaosn[[Name]:[WHIP]], 15, FALSE),Rooke_Full_Seaosn[BABIP],1)</f>
        <v>90</v>
      </c>
      <c r="Q1088" s="5">
        <f>_xlfn.RANK.EQ(VLOOKUP($A1088,Rooke_Full_Seaosn[[Name]:[WHIP]], 16, FALSE),Rooke_Full_Seaosn[ERA],1)</f>
        <v>545</v>
      </c>
      <c r="R1088" s="11">
        <f>_xlfn.RANK.EQ(VLOOKUP($A1088,Rooke_Full_Seaosn[[Name]:[WHIP]], 17, FALSE),Rooke_Full_Seaosn[FIP],1)</f>
        <v>792</v>
      </c>
      <c r="S1088" s="5">
        <f>_xlfn.RANK.EQ(VLOOKUP($A1088,Rooke_Full_Seaosn[[Name]:[WHIP]], 18,FALSE),Rooke_Full_Seaosn[WAR],0)</f>
        <v>998</v>
      </c>
      <c r="T1088" s="5">
        <f>_xlfn.RANK.EQ(VLOOKUP($A1088,Rooke_Full_Seaosn[[Name]:[WHIP]], 19, FALSE),Rooke_Full_Seaosn[WAR/162],0)</f>
        <v>1211</v>
      </c>
      <c r="U1088" s="5">
        <f>_xlfn.RANK.EQ(VLOOKUP($A1088,Rooke_Full_Seaosn[[Name]:[WHIP]], 20, FALSE),Rooke_Full_Seaosn[WHIP],1)</f>
        <v>530</v>
      </c>
      <c r="V10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835.50251050485974</v>
      </c>
    </row>
    <row r="1089" spans="1:22" x14ac:dyDescent="0.45">
      <c r="A1089" s="11" t="s">
        <v>2068</v>
      </c>
      <c r="B1089" s="11">
        <v>2002</v>
      </c>
      <c r="C1089" s="11" t="str">
        <f>VLOOKUP(Table10[[#This Row],[Name]], Rooke_Full_Seaosn[[Name]:[Team]], 2, FALSE)</f>
        <v>CLE</v>
      </c>
      <c r="D1089" s="11">
        <v>18</v>
      </c>
      <c r="E1089" s="11">
        <v>18</v>
      </c>
      <c r="F1089" s="12">
        <v>1</v>
      </c>
      <c r="G1089" s="5">
        <f>_xlfn.RANK.EQ(VLOOKUP($A1089,Rooke_Full_Seaosn[[Name]:[WHIP]], 6, FALSE),Rooke_Full_Seaosn[W],0)</f>
        <v>320</v>
      </c>
      <c r="H1089" s="5">
        <f>_xlfn.RANK.EQ(VLOOKUP($A1089,Rooke_Full_Seaosn[[Name]:[WHIP]], 7, FALSE),Rooke_Full_Seaosn[L],1)</f>
        <v>1209</v>
      </c>
      <c r="I1089" s="11">
        <f>_xlfn.RANK.EQ(VLOOKUP($A1089,Rooke_Full_Seaosn[[Name]:[WHIP]], 8, FALSE),Rooke_Full_Seaosn[SV],0)</f>
        <v>225</v>
      </c>
      <c r="J1089" s="11">
        <f>_xlfn.RANK.EQ(VLOOKUP($A1089,Rooke_Full_Seaosn[[Name]:[WHIP]], 9, FALSE),Rooke_Full_Seaosn[IP],0)</f>
        <v>533</v>
      </c>
      <c r="K1089" s="5">
        <f>_xlfn.RANK.EQ(VLOOKUP($A1089,Rooke_Full_Seaosn[[Name]:[WHIP]], 10, FALSE),Rooke_Full_Seaosn[SO],0)</f>
        <v>313</v>
      </c>
      <c r="L1089" s="5">
        <f>_xlfn.RANK.EQ(VLOOKUP($A1089,Rooke_Full_Seaosn[[Name]:[WHIP]], 11, FALSE),Rooke_Full_Seaosn[K/9],0)</f>
        <v>467</v>
      </c>
      <c r="M1089" s="5">
        <f>_xlfn.RANK.EQ(VLOOKUP($A1089,Rooke_Full_Seaosn[[Name]:[WHIP]], 12, FALSE),Rooke_Full_Seaosn[BB/9],1)</f>
        <v>1228</v>
      </c>
      <c r="N1089" s="11">
        <f>_xlfn.RANK.EQ(VLOOKUP($A1089,Rooke_Full_Seaosn[[Name]:[WHIP]], 13, FALSE),Rooke_Full_Seaosn[HR/9],1)</f>
        <v>1023</v>
      </c>
      <c r="O1089" s="5">
        <f>_xlfn.RANK.EQ(VLOOKUP($A1089,Rooke_Full_Seaosn[[Name]:[WHIP]], 14, FALSE),Rooke_Full_Seaosn[AVG],1)</f>
        <v>1634</v>
      </c>
      <c r="P1089" s="11">
        <f>_xlfn.RANK.EQ(VLOOKUP($A1089,Rooke_Full_Seaosn[[Name]:[WHIP]], 15, FALSE),Rooke_Full_Seaosn[BABIP],1)</f>
        <v>1665</v>
      </c>
      <c r="Q1089" s="5">
        <f>_xlfn.RANK.EQ(VLOOKUP($A1089,Rooke_Full_Seaosn[[Name]:[WHIP]], 16, FALSE),Rooke_Full_Seaosn[ERA],1)</f>
        <v>1637</v>
      </c>
      <c r="R1089" s="11">
        <f>_xlfn.RANK.EQ(VLOOKUP($A1089,Rooke_Full_Seaosn[[Name]:[WHIP]], 17, FALSE),Rooke_Full_Seaosn[FIP],1)</f>
        <v>954</v>
      </c>
      <c r="S1089" s="5">
        <f>_xlfn.RANK.EQ(VLOOKUP($A1089,Rooke_Full_Seaosn[[Name]:[WHIP]], 18,FALSE),Rooke_Full_Seaosn[WAR],0)</f>
        <v>637</v>
      </c>
      <c r="T1089" s="5">
        <f>_xlfn.RANK.EQ(VLOOKUP($A1089,Rooke_Full_Seaosn[[Name]:[WHIP]], 19, FALSE),Rooke_Full_Seaosn[WAR/162],0)</f>
        <v>878</v>
      </c>
      <c r="U1089" s="5">
        <f>_xlfn.RANK.EQ(VLOOKUP($A1089,Rooke_Full_Seaosn[[Name]:[WHIP]], 20, FALSE),Rooke_Full_Seaosn[WHIP],1)</f>
        <v>1609</v>
      </c>
      <c r="V10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836.20480507745867</v>
      </c>
    </row>
    <row r="1090" spans="1:22" x14ac:dyDescent="0.45">
      <c r="A1090" s="11" t="s">
        <v>1243</v>
      </c>
      <c r="B1090" s="11">
        <v>1969</v>
      </c>
      <c r="C1090" s="11" t="str">
        <f>VLOOKUP(Table10[[#This Row],[Name]], Rooke_Full_Seaosn[[Name]:[Team]], 2, FALSE)</f>
        <v>SDP</v>
      </c>
      <c r="D1090" s="11">
        <v>21</v>
      </c>
      <c r="E1090" s="11">
        <v>21</v>
      </c>
      <c r="F1090" s="12">
        <v>1</v>
      </c>
      <c r="G1090" s="5">
        <f>_xlfn.RANK.EQ(VLOOKUP($A1090,Rooke_Full_Seaosn[[Name]:[WHIP]], 6, FALSE),Rooke_Full_Seaosn[W],0)</f>
        <v>610</v>
      </c>
      <c r="H1090" s="5">
        <f>_xlfn.RANK.EQ(VLOOKUP($A1090,Rooke_Full_Seaosn[[Name]:[WHIP]], 7, FALSE),Rooke_Full_Seaosn[L],1)</f>
        <v>1701</v>
      </c>
      <c r="I1090" s="11">
        <f>_xlfn.RANK.EQ(VLOOKUP($A1090,Rooke_Full_Seaosn[[Name]:[WHIP]], 8, FALSE),Rooke_Full_Seaosn[SV],0)</f>
        <v>225</v>
      </c>
      <c r="J1090" s="11">
        <f>_xlfn.RANK.EQ(VLOOKUP($A1090,Rooke_Full_Seaosn[[Name]:[WHIP]], 9, FALSE),Rooke_Full_Seaosn[IP],0)</f>
        <v>102</v>
      </c>
      <c r="K1090" s="5">
        <f>_xlfn.RANK.EQ(VLOOKUP($A1090,Rooke_Full_Seaosn[[Name]:[WHIP]], 10, FALSE),Rooke_Full_Seaosn[SO],0)</f>
        <v>225</v>
      </c>
      <c r="L1090" s="5">
        <f>_xlfn.RANK.EQ(VLOOKUP($A1090,Rooke_Full_Seaosn[[Name]:[WHIP]], 11, FALSE),Rooke_Full_Seaosn[K/9],0)</f>
        <v>1065</v>
      </c>
      <c r="M1090" s="5">
        <f>_xlfn.RANK.EQ(VLOOKUP($A1090,Rooke_Full_Seaosn[[Name]:[WHIP]], 12, FALSE),Rooke_Full_Seaosn[BB/9],1)</f>
        <v>1276</v>
      </c>
      <c r="N1090" s="11">
        <f>_xlfn.RANK.EQ(VLOOKUP($A1090,Rooke_Full_Seaosn[[Name]:[WHIP]], 13, FALSE),Rooke_Full_Seaosn[HR/9],1)</f>
        <v>680</v>
      </c>
      <c r="O1090" s="5">
        <f>_xlfn.RANK.EQ(VLOOKUP($A1090,Rooke_Full_Seaosn[[Name]:[WHIP]], 14, FALSE),Rooke_Full_Seaosn[AVG],1)</f>
        <v>591</v>
      </c>
      <c r="P1090" s="11">
        <f>_xlfn.RANK.EQ(VLOOKUP($A1090,Rooke_Full_Seaosn[[Name]:[WHIP]], 15, FALSE),Rooke_Full_Seaosn[BABIP],1)</f>
        <v>499</v>
      </c>
      <c r="Q1090" s="5">
        <f>_xlfn.RANK.EQ(VLOOKUP($A1090,Rooke_Full_Seaosn[[Name]:[WHIP]], 16, FALSE),Rooke_Full_Seaosn[ERA],1)</f>
        <v>636</v>
      </c>
      <c r="R1090" s="11">
        <f>_xlfn.RANK.EQ(VLOOKUP($A1090,Rooke_Full_Seaosn[[Name]:[WHIP]], 17, FALSE),Rooke_Full_Seaosn[FIP],1)</f>
        <v>671</v>
      </c>
      <c r="S1090" s="5">
        <f>_xlfn.RANK.EQ(VLOOKUP($A1090,Rooke_Full_Seaosn[[Name]:[WHIP]], 18,FALSE),Rooke_Full_Seaosn[WAR],0)</f>
        <v>1133</v>
      </c>
      <c r="T1090" s="5">
        <f>_xlfn.RANK.EQ(VLOOKUP($A1090,Rooke_Full_Seaosn[[Name]:[WHIP]], 19, FALSE),Rooke_Full_Seaosn[WAR/162],0)</f>
        <v>1385</v>
      </c>
      <c r="U1090" s="5">
        <f>_xlfn.RANK.EQ(VLOOKUP($A1090,Rooke_Full_Seaosn[[Name]:[WHIP]], 20, FALSE),Rooke_Full_Seaosn[WHIP],1)</f>
        <v>902</v>
      </c>
      <c r="V10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837.01795964973769</v>
      </c>
    </row>
    <row r="1091" spans="1:22" x14ac:dyDescent="0.45">
      <c r="A1091" s="11" t="s">
        <v>1749</v>
      </c>
      <c r="B1091" s="11">
        <v>1940</v>
      </c>
      <c r="C1091" s="11" t="str">
        <f>VLOOKUP(Table10[[#This Row],[Name]], Rooke_Full_Seaosn[[Name]:[Team]], 2, FALSE)</f>
        <v>BOS</v>
      </c>
      <c r="D1091" s="11">
        <v>29</v>
      </c>
      <c r="E1091" s="11">
        <v>29</v>
      </c>
      <c r="F1091" s="12">
        <v>1</v>
      </c>
      <c r="G1091" s="5">
        <f>_xlfn.RANK.EQ(VLOOKUP($A1091,Rooke_Full_Seaosn[[Name]:[WHIP]], 6, FALSE),Rooke_Full_Seaosn[W],0)</f>
        <v>1054</v>
      </c>
      <c r="H1091" s="5">
        <f>_xlfn.RANK.EQ(VLOOKUP($A1091,Rooke_Full_Seaosn[[Name]:[WHIP]], 7, FALSE),Rooke_Full_Seaosn[L],1)</f>
        <v>45</v>
      </c>
      <c r="I1091" s="11">
        <f>_xlfn.RANK.EQ(VLOOKUP($A1091,Rooke_Full_Seaosn[[Name]:[WHIP]], 8, FALSE),Rooke_Full_Seaosn[SV],0)</f>
        <v>225</v>
      </c>
      <c r="J1091" s="11">
        <f>_xlfn.RANK.EQ(VLOOKUP($A1091,Rooke_Full_Seaosn[[Name]:[WHIP]], 9, FALSE),Rooke_Full_Seaosn[IP],0)</f>
        <v>1281</v>
      </c>
      <c r="K1091" s="5">
        <f>_xlfn.RANK.EQ(VLOOKUP($A1091,Rooke_Full_Seaosn[[Name]:[WHIP]], 10, FALSE),Rooke_Full_Seaosn[SO],0)</f>
        <v>1355</v>
      </c>
      <c r="L1091" s="5">
        <f>_xlfn.RANK.EQ(VLOOKUP($A1091,Rooke_Full_Seaosn[[Name]:[WHIP]], 11, FALSE),Rooke_Full_Seaosn[K/9],0)</f>
        <v>1054</v>
      </c>
      <c r="M1091" s="5">
        <f>_xlfn.RANK.EQ(VLOOKUP($A1091,Rooke_Full_Seaosn[[Name]:[WHIP]], 12, FALSE),Rooke_Full_Seaosn[BB/9],1)</f>
        <v>893</v>
      </c>
      <c r="N1091" s="11">
        <f>_xlfn.RANK.EQ(VLOOKUP($A1091,Rooke_Full_Seaosn[[Name]:[WHIP]], 13, FALSE),Rooke_Full_Seaosn[HR/9],1)</f>
        <v>1104</v>
      </c>
      <c r="O1091" s="5">
        <f>_xlfn.RANK.EQ(VLOOKUP($A1091,Rooke_Full_Seaosn[[Name]:[WHIP]], 14, FALSE),Rooke_Full_Seaosn[AVG],1)</f>
        <v>1478</v>
      </c>
      <c r="P1091" s="11">
        <f>_xlfn.RANK.EQ(VLOOKUP($A1091,Rooke_Full_Seaosn[[Name]:[WHIP]], 15, FALSE),Rooke_Full_Seaosn[BABIP],1)</f>
        <v>1369</v>
      </c>
      <c r="Q1091" s="5">
        <f>_xlfn.RANK.EQ(VLOOKUP($A1091,Rooke_Full_Seaosn[[Name]:[WHIP]], 16, FALSE),Rooke_Full_Seaosn[ERA],1)</f>
        <v>1267</v>
      </c>
      <c r="R1091" s="11">
        <f>_xlfn.RANK.EQ(VLOOKUP($A1091,Rooke_Full_Seaosn[[Name]:[WHIP]], 17, FALSE),Rooke_Full_Seaosn[FIP],1)</f>
        <v>1099</v>
      </c>
      <c r="S1091" s="5">
        <f>_xlfn.RANK.EQ(VLOOKUP($A1091,Rooke_Full_Seaosn[[Name]:[WHIP]], 18,FALSE),Rooke_Full_Seaosn[WAR],0)</f>
        <v>1122</v>
      </c>
      <c r="T1091" s="5">
        <f>_xlfn.RANK.EQ(VLOOKUP($A1091,Rooke_Full_Seaosn[[Name]:[WHIP]], 19, FALSE),Rooke_Full_Seaosn[WAR/162],0)</f>
        <v>931</v>
      </c>
      <c r="U1091" s="5">
        <f>_xlfn.RANK.EQ(VLOOKUP($A1091,Rooke_Full_Seaosn[[Name]:[WHIP]], 20, FALSE),Rooke_Full_Seaosn[WHIP],1)</f>
        <v>1434</v>
      </c>
      <c r="V10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837.45739674840593</v>
      </c>
    </row>
    <row r="1092" spans="1:22" x14ac:dyDescent="0.45">
      <c r="A1092" s="11" t="s">
        <v>1527</v>
      </c>
      <c r="B1092" s="11">
        <v>1993</v>
      </c>
      <c r="C1092" s="11" t="str">
        <f>VLOOKUP(Table10[[#This Row],[Name]], Rooke_Full_Seaosn[[Name]:[Team]], 2, FALSE)</f>
        <v>COL</v>
      </c>
      <c r="D1092" s="11">
        <v>18</v>
      </c>
      <c r="E1092" s="11">
        <v>14</v>
      </c>
      <c r="F1092" s="12">
        <v>0.77777777777777779</v>
      </c>
      <c r="G1092" s="5">
        <f>_xlfn.RANK.EQ(VLOOKUP($A1092,Rooke_Full_Seaosn[[Name]:[WHIP]], 6, FALSE),Rooke_Full_Seaosn[W],0)</f>
        <v>1609</v>
      </c>
      <c r="H1092" s="5">
        <f>_xlfn.RANK.EQ(VLOOKUP($A1092,Rooke_Full_Seaosn[[Name]:[WHIP]], 7, FALSE),Rooke_Full_Seaosn[L],1)</f>
        <v>298</v>
      </c>
      <c r="I1092" s="11">
        <f>_xlfn.RANK.EQ(VLOOKUP($A1092,Rooke_Full_Seaosn[[Name]:[WHIP]], 8, FALSE),Rooke_Full_Seaosn[SV],0)</f>
        <v>225</v>
      </c>
      <c r="J1092" s="11">
        <f>_xlfn.RANK.EQ(VLOOKUP($A1092,Rooke_Full_Seaosn[[Name]:[WHIP]], 9, FALSE),Rooke_Full_Seaosn[IP],0)</f>
        <v>1700</v>
      </c>
      <c r="K1092" s="5">
        <f>_xlfn.RANK.EQ(VLOOKUP($A1092,Rooke_Full_Seaosn[[Name]:[WHIP]], 10, FALSE),Rooke_Full_Seaosn[SO],0)</f>
        <v>1605</v>
      </c>
      <c r="L1092" s="5">
        <f>_xlfn.RANK.EQ(VLOOKUP($A1092,Rooke_Full_Seaosn[[Name]:[WHIP]], 11, FALSE),Rooke_Full_Seaosn[K/9],0)</f>
        <v>1104</v>
      </c>
      <c r="M1092" s="5">
        <f>_xlfn.RANK.EQ(VLOOKUP($A1092,Rooke_Full_Seaosn[[Name]:[WHIP]], 12, FALSE),Rooke_Full_Seaosn[BB/9],1)</f>
        <v>1006</v>
      </c>
      <c r="N1092" s="11">
        <f>_xlfn.RANK.EQ(VLOOKUP($A1092,Rooke_Full_Seaosn[[Name]:[WHIP]], 13, FALSE),Rooke_Full_Seaosn[HR/9],1)</f>
        <v>750</v>
      </c>
      <c r="O1092" s="5">
        <f>_xlfn.RANK.EQ(VLOOKUP($A1092,Rooke_Full_Seaosn[[Name]:[WHIP]], 14, FALSE),Rooke_Full_Seaosn[AVG],1)</f>
        <v>336</v>
      </c>
      <c r="P1092" s="11">
        <f>_xlfn.RANK.EQ(VLOOKUP($A1092,Rooke_Full_Seaosn[[Name]:[WHIP]], 15, FALSE),Rooke_Full_Seaosn[BABIP],1)</f>
        <v>172</v>
      </c>
      <c r="Q1092" s="5">
        <f>_xlfn.RANK.EQ(VLOOKUP($A1092,Rooke_Full_Seaosn[[Name]:[WHIP]], 16, FALSE),Rooke_Full_Seaosn[ERA],1)</f>
        <v>990</v>
      </c>
      <c r="R1092" s="11">
        <f>_xlfn.RANK.EQ(VLOOKUP($A1092,Rooke_Full_Seaosn[[Name]:[WHIP]], 17, FALSE),Rooke_Full_Seaosn[FIP],1)</f>
        <v>1011</v>
      </c>
      <c r="S1092" s="5">
        <f>_xlfn.RANK.EQ(VLOOKUP($A1092,Rooke_Full_Seaosn[[Name]:[WHIP]], 18,FALSE),Rooke_Full_Seaosn[WAR],0)</f>
        <v>1270</v>
      </c>
      <c r="T1092" s="5">
        <f>_xlfn.RANK.EQ(VLOOKUP($A1092,Rooke_Full_Seaosn[[Name]:[WHIP]], 19, FALSE),Rooke_Full_Seaosn[WAR/162],0)</f>
        <v>842</v>
      </c>
      <c r="U1092" s="5">
        <f>_xlfn.RANK.EQ(VLOOKUP($A1092,Rooke_Full_Seaosn[[Name]:[WHIP]], 20, FALSE),Rooke_Full_Seaosn[WHIP],1)</f>
        <v>564</v>
      </c>
      <c r="V10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838.33650694961614</v>
      </c>
    </row>
    <row r="1093" spans="1:22" x14ac:dyDescent="0.45">
      <c r="A1093" s="11" t="s">
        <v>1220</v>
      </c>
      <c r="B1093" s="11">
        <v>1981</v>
      </c>
      <c r="C1093" s="11" t="str">
        <f>VLOOKUP(Table10[[#This Row],[Name]], Rooke_Full_Seaosn[[Name]:[Team]], 2, FALSE)</f>
        <v>MIN</v>
      </c>
      <c r="D1093" s="11">
        <v>17</v>
      </c>
      <c r="E1093" s="11">
        <v>10</v>
      </c>
      <c r="F1093" s="12">
        <v>0.58823529411764708</v>
      </c>
      <c r="G1093" s="5">
        <f>_xlfn.RANK.EQ(VLOOKUP($A1093,Rooke_Full_Seaosn[[Name]:[WHIP]], 6, FALSE),Rooke_Full_Seaosn[W],0)</f>
        <v>1282</v>
      </c>
      <c r="H1093" s="5">
        <f>_xlfn.RANK.EQ(VLOOKUP($A1093,Rooke_Full_Seaosn[[Name]:[WHIP]], 7, FALSE),Rooke_Full_Seaosn[L],1)</f>
        <v>695</v>
      </c>
      <c r="I1093" s="11">
        <f>_xlfn.RANK.EQ(VLOOKUP($A1093,Rooke_Full_Seaosn[[Name]:[WHIP]], 8, FALSE),Rooke_Full_Seaosn[SV],0)</f>
        <v>225</v>
      </c>
      <c r="J1093" s="11">
        <f>_xlfn.RANK.EQ(VLOOKUP($A1093,Rooke_Full_Seaosn[[Name]:[WHIP]], 9, FALSE),Rooke_Full_Seaosn[IP],0)</f>
        <v>1254</v>
      </c>
      <c r="K1093" s="5">
        <f>_xlfn.RANK.EQ(VLOOKUP($A1093,Rooke_Full_Seaosn[[Name]:[WHIP]], 10, FALSE),Rooke_Full_Seaosn[SO],0)</f>
        <v>1278</v>
      </c>
      <c r="L1093" s="5">
        <f>_xlfn.RANK.EQ(VLOOKUP($A1093,Rooke_Full_Seaosn[[Name]:[WHIP]], 11, FALSE),Rooke_Full_Seaosn[K/9],0)</f>
        <v>964</v>
      </c>
      <c r="M1093" s="5">
        <f>_xlfn.RANK.EQ(VLOOKUP($A1093,Rooke_Full_Seaosn[[Name]:[WHIP]], 12, FALSE),Rooke_Full_Seaosn[BB/9],1)</f>
        <v>592</v>
      </c>
      <c r="N1093" s="11">
        <f>_xlfn.RANK.EQ(VLOOKUP($A1093,Rooke_Full_Seaosn[[Name]:[WHIP]], 13, FALSE),Rooke_Full_Seaosn[HR/9],1)</f>
        <v>719</v>
      </c>
      <c r="O1093" s="5">
        <f>_xlfn.RANK.EQ(VLOOKUP($A1093,Rooke_Full_Seaosn[[Name]:[WHIP]], 14, FALSE),Rooke_Full_Seaosn[AVG],1)</f>
        <v>1093</v>
      </c>
      <c r="P1093" s="11">
        <f>_xlfn.RANK.EQ(VLOOKUP($A1093,Rooke_Full_Seaosn[[Name]:[WHIP]], 15, FALSE),Rooke_Full_Seaosn[BABIP],1)</f>
        <v>1085</v>
      </c>
      <c r="Q1093" s="5">
        <f>_xlfn.RANK.EQ(VLOOKUP($A1093,Rooke_Full_Seaosn[[Name]:[WHIP]], 16, FALSE),Rooke_Full_Seaosn[ERA],1)</f>
        <v>602</v>
      </c>
      <c r="R1093" s="11">
        <f>_xlfn.RANK.EQ(VLOOKUP($A1093,Rooke_Full_Seaosn[[Name]:[WHIP]], 17, FALSE),Rooke_Full_Seaosn[FIP],1)</f>
        <v>351</v>
      </c>
      <c r="S1093" s="5">
        <f>_xlfn.RANK.EQ(VLOOKUP($A1093,Rooke_Full_Seaosn[[Name]:[WHIP]], 18,FALSE),Rooke_Full_Seaosn[WAR],0)</f>
        <v>920</v>
      </c>
      <c r="T1093" s="5">
        <f>_xlfn.RANK.EQ(VLOOKUP($A1093,Rooke_Full_Seaosn[[Name]:[WHIP]], 19, FALSE),Rooke_Full_Seaosn[WAR/162],0)</f>
        <v>537</v>
      </c>
      <c r="U1093" s="5">
        <f>_xlfn.RANK.EQ(VLOOKUP($A1093,Rooke_Full_Seaosn[[Name]:[WHIP]], 20, FALSE),Rooke_Full_Seaosn[WHIP],1)</f>
        <v>812</v>
      </c>
      <c r="V10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838.36612513308683</v>
      </c>
    </row>
    <row r="1094" spans="1:22" x14ac:dyDescent="0.45">
      <c r="A1094" s="11" t="s">
        <v>1256</v>
      </c>
      <c r="B1094" s="11">
        <v>1941</v>
      </c>
      <c r="C1094" s="11" t="str">
        <f>VLOOKUP(Table10[[#This Row],[Name]], Rooke_Full_Seaosn[[Name]:[Team]], 2, FALSE)</f>
        <v>NYG</v>
      </c>
      <c r="D1094" s="11">
        <v>13</v>
      </c>
      <c r="E1094" s="11">
        <v>10</v>
      </c>
      <c r="F1094" s="12">
        <v>0.76923076923076927</v>
      </c>
      <c r="G1094" s="5">
        <f>_xlfn.RANK.EQ(VLOOKUP($A1094,Rooke_Full_Seaosn[[Name]:[WHIP]], 6, FALSE),Rooke_Full_Seaosn[W],0)</f>
        <v>244</v>
      </c>
      <c r="H1094" s="5">
        <f>_xlfn.RANK.EQ(VLOOKUP($A1094,Rooke_Full_Seaosn[[Name]:[WHIP]], 7, FALSE),Rooke_Full_Seaosn[L],1)</f>
        <v>695</v>
      </c>
      <c r="I1094" s="11">
        <f>_xlfn.RANK.EQ(VLOOKUP($A1094,Rooke_Full_Seaosn[[Name]:[WHIP]], 8, FALSE),Rooke_Full_Seaosn[SV],0)</f>
        <v>44</v>
      </c>
      <c r="J1094" s="11">
        <f>_xlfn.RANK.EQ(VLOOKUP($A1094,Rooke_Full_Seaosn[[Name]:[WHIP]], 9, FALSE),Rooke_Full_Seaosn[IP],0)</f>
        <v>576</v>
      </c>
      <c r="K1094" s="5">
        <f>_xlfn.RANK.EQ(VLOOKUP($A1094,Rooke_Full_Seaosn[[Name]:[WHIP]], 10, FALSE),Rooke_Full_Seaosn[SO],0)</f>
        <v>1210</v>
      </c>
      <c r="L1094" s="5">
        <f>_xlfn.RANK.EQ(VLOOKUP($A1094,Rooke_Full_Seaosn[[Name]:[WHIP]], 11, FALSE),Rooke_Full_Seaosn[K/9],0)</f>
        <v>1552</v>
      </c>
      <c r="M1094" s="5">
        <f>_xlfn.RANK.EQ(VLOOKUP($A1094,Rooke_Full_Seaosn[[Name]:[WHIP]], 12, FALSE),Rooke_Full_Seaosn[BB/9],1)</f>
        <v>515</v>
      </c>
      <c r="N1094" s="11">
        <f>_xlfn.RANK.EQ(VLOOKUP($A1094,Rooke_Full_Seaosn[[Name]:[WHIP]], 13, FALSE),Rooke_Full_Seaosn[HR/9],1)</f>
        <v>1071</v>
      </c>
      <c r="O1094" s="5">
        <f>_xlfn.RANK.EQ(VLOOKUP($A1094,Rooke_Full_Seaosn[[Name]:[WHIP]], 14, FALSE),Rooke_Full_Seaosn[AVG],1)</f>
        <v>990</v>
      </c>
      <c r="P1094" s="11">
        <f>_xlfn.RANK.EQ(VLOOKUP($A1094,Rooke_Full_Seaosn[[Name]:[WHIP]], 15, FALSE),Rooke_Full_Seaosn[BABIP],1)</f>
        <v>432</v>
      </c>
      <c r="Q1094" s="5">
        <f>_xlfn.RANK.EQ(VLOOKUP($A1094,Rooke_Full_Seaosn[[Name]:[WHIP]], 16, FALSE),Rooke_Full_Seaosn[ERA],1)</f>
        <v>658</v>
      </c>
      <c r="R1094" s="11">
        <f>_xlfn.RANK.EQ(VLOOKUP($A1094,Rooke_Full_Seaosn[[Name]:[WHIP]], 17, FALSE),Rooke_Full_Seaosn[FIP],1)</f>
        <v>1064</v>
      </c>
      <c r="S1094" s="5">
        <f>_xlfn.RANK.EQ(VLOOKUP($A1094,Rooke_Full_Seaosn[[Name]:[WHIP]], 18,FALSE),Rooke_Full_Seaosn[WAR],0)</f>
        <v>1400</v>
      </c>
      <c r="T1094" s="5">
        <f>_xlfn.RANK.EQ(VLOOKUP($A1094,Rooke_Full_Seaosn[[Name]:[WHIP]], 19, FALSE),Rooke_Full_Seaosn[WAR/162],0)</f>
        <v>1477</v>
      </c>
      <c r="U1094" s="5">
        <f>_xlfn.RANK.EQ(VLOOKUP($A1094,Rooke_Full_Seaosn[[Name]:[WHIP]], 20, FALSE),Rooke_Full_Seaosn[WHIP],1)</f>
        <v>780</v>
      </c>
      <c r="V10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838.74958232517361</v>
      </c>
    </row>
    <row r="1095" spans="1:22" x14ac:dyDescent="0.45">
      <c r="A1095" s="11" t="s">
        <v>1248</v>
      </c>
      <c r="B1095" s="11">
        <v>1922</v>
      </c>
      <c r="C1095" s="11" t="str">
        <f>VLOOKUP(Table10[[#This Row],[Name]], Rooke_Full_Seaosn[[Name]:[Team]], 2, FALSE)</f>
        <v>CHW</v>
      </c>
      <c r="D1095" s="11">
        <v>26</v>
      </c>
      <c r="E1095" s="11">
        <v>26</v>
      </c>
      <c r="F1095" s="12">
        <v>1</v>
      </c>
      <c r="G1095" s="5">
        <f>_xlfn.RANK.EQ(VLOOKUP($A1095,Rooke_Full_Seaosn[[Name]:[WHIP]], 6, FALSE),Rooke_Full_Seaosn[W],0)</f>
        <v>503</v>
      </c>
      <c r="H1095" s="5">
        <f>_xlfn.RANK.EQ(VLOOKUP($A1095,Rooke_Full_Seaosn[[Name]:[WHIP]], 7, FALSE),Rooke_Full_Seaosn[L],1)</f>
        <v>1341</v>
      </c>
      <c r="I1095" s="11">
        <f>_xlfn.RANK.EQ(VLOOKUP($A1095,Rooke_Full_Seaosn[[Name]:[WHIP]], 8, FALSE),Rooke_Full_Seaosn[SV],0)</f>
        <v>94</v>
      </c>
      <c r="J1095" s="11">
        <f>_xlfn.RANK.EQ(VLOOKUP($A1095,Rooke_Full_Seaosn[[Name]:[WHIP]], 9, FALSE),Rooke_Full_Seaosn[IP],0)</f>
        <v>612</v>
      </c>
      <c r="K1095" s="5">
        <f>_xlfn.RANK.EQ(VLOOKUP($A1095,Rooke_Full_Seaosn[[Name]:[WHIP]], 10, FALSE),Rooke_Full_Seaosn[SO],0)</f>
        <v>1210</v>
      </c>
      <c r="L1095" s="5">
        <f>_xlfn.RANK.EQ(VLOOKUP($A1095,Rooke_Full_Seaosn[[Name]:[WHIP]], 11, FALSE),Rooke_Full_Seaosn[K/9],0)</f>
        <v>1535</v>
      </c>
      <c r="M1095" s="5">
        <f>_xlfn.RANK.EQ(VLOOKUP($A1095,Rooke_Full_Seaosn[[Name]:[WHIP]], 12, FALSE),Rooke_Full_Seaosn[BB/9],1)</f>
        <v>819</v>
      </c>
      <c r="N1095" s="11">
        <f>_xlfn.RANK.EQ(VLOOKUP($A1095,Rooke_Full_Seaosn[[Name]:[WHIP]], 13, FALSE),Rooke_Full_Seaosn[HR/9],1)</f>
        <v>121</v>
      </c>
      <c r="O1095" s="5">
        <f>_xlfn.RANK.EQ(VLOOKUP($A1095,Rooke_Full_Seaosn[[Name]:[WHIP]], 14, FALSE),Rooke_Full_Seaosn[AVG],1)</f>
        <v>832</v>
      </c>
      <c r="P1095" s="11">
        <f>_xlfn.RANK.EQ(VLOOKUP($A1095,Rooke_Full_Seaosn[[Name]:[WHIP]], 15, FALSE),Rooke_Full_Seaosn[BABIP],1)</f>
        <v>671</v>
      </c>
      <c r="Q1095" s="5">
        <f>_xlfn.RANK.EQ(VLOOKUP($A1095,Rooke_Full_Seaosn[[Name]:[WHIP]], 16, FALSE),Rooke_Full_Seaosn[ERA],1)</f>
        <v>646</v>
      </c>
      <c r="R1095" s="11">
        <f>_xlfn.RANK.EQ(VLOOKUP($A1095,Rooke_Full_Seaosn[[Name]:[WHIP]], 17, FALSE),Rooke_Full_Seaosn[FIP],1)</f>
        <v>698</v>
      </c>
      <c r="S1095" s="5">
        <f>_xlfn.RANK.EQ(VLOOKUP($A1095,Rooke_Full_Seaosn[[Name]:[WHIP]], 18,FALSE),Rooke_Full_Seaosn[WAR],0)</f>
        <v>613</v>
      </c>
      <c r="T1095" s="5">
        <f>_xlfn.RANK.EQ(VLOOKUP($A1095,Rooke_Full_Seaosn[[Name]:[WHIP]], 19, FALSE),Rooke_Full_Seaosn[WAR/162],0)</f>
        <v>775</v>
      </c>
      <c r="U1095" s="5">
        <f>_xlfn.RANK.EQ(VLOOKUP($A1095,Rooke_Full_Seaosn[[Name]:[WHIP]], 20, FALSE),Rooke_Full_Seaosn[WHIP],1)</f>
        <v>661</v>
      </c>
      <c r="V10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839.16891784718359</v>
      </c>
    </row>
    <row r="1096" spans="1:22" x14ac:dyDescent="0.45">
      <c r="A1096" s="11" t="s">
        <v>1416</v>
      </c>
      <c r="B1096" s="11">
        <v>1979</v>
      </c>
      <c r="C1096" s="11" t="str">
        <f>VLOOKUP(Table10[[#This Row],[Name]], Rooke_Full_Seaosn[[Name]:[Team]], 2, FALSE)</f>
        <v>ATL</v>
      </c>
      <c r="D1096" s="11">
        <v>17</v>
      </c>
      <c r="E1096" s="11">
        <v>17</v>
      </c>
      <c r="F1096" s="12">
        <v>1</v>
      </c>
      <c r="G1096" s="5">
        <f>_xlfn.RANK.EQ(VLOOKUP($A1096,Rooke_Full_Seaosn[[Name]:[WHIP]], 6, FALSE),Rooke_Full_Seaosn[W],0)</f>
        <v>503</v>
      </c>
      <c r="H1096" s="5">
        <f>_xlfn.RANK.EQ(VLOOKUP($A1096,Rooke_Full_Seaosn[[Name]:[WHIP]], 7, FALSE),Rooke_Full_Seaosn[L],1)</f>
        <v>1341</v>
      </c>
      <c r="I1096" s="11">
        <f>_xlfn.RANK.EQ(VLOOKUP($A1096,Rooke_Full_Seaosn[[Name]:[WHIP]], 8, FALSE),Rooke_Full_Seaosn[SV],0)</f>
        <v>225</v>
      </c>
      <c r="J1096" s="11">
        <f>_xlfn.RANK.EQ(VLOOKUP($A1096,Rooke_Full_Seaosn[[Name]:[WHIP]], 9, FALSE),Rooke_Full_Seaosn[IP],0)</f>
        <v>323</v>
      </c>
      <c r="K1096" s="5">
        <f>_xlfn.RANK.EQ(VLOOKUP($A1096,Rooke_Full_Seaosn[[Name]:[WHIP]], 10, FALSE),Rooke_Full_Seaosn[SO],0)</f>
        <v>706</v>
      </c>
      <c r="L1096" s="5">
        <f>_xlfn.RANK.EQ(VLOOKUP($A1096,Rooke_Full_Seaosn[[Name]:[WHIP]], 11, FALSE),Rooke_Full_Seaosn[K/9],0)</f>
        <v>1412</v>
      </c>
      <c r="M1096" s="5">
        <f>_xlfn.RANK.EQ(VLOOKUP($A1096,Rooke_Full_Seaosn[[Name]:[WHIP]], 12, FALSE),Rooke_Full_Seaosn[BB/9],1)</f>
        <v>850</v>
      </c>
      <c r="N1096" s="11">
        <f>_xlfn.RANK.EQ(VLOOKUP($A1096,Rooke_Full_Seaosn[[Name]:[WHIP]], 13, FALSE),Rooke_Full_Seaosn[HR/9],1)</f>
        <v>661</v>
      </c>
      <c r="O1096" s="5">
        <f>_xlfn.RANK.EQ(VLOOKUP($A1096,Rooke_Full_Seaosn[[Name]:[WHIP]], 14, FALSE),Rooke_Full_Seaosn[AVG],1)</f>
        <v>1333</v>
      </c>
      <c r="P1096" s="11">
        <f>_xlfn.RANK.EQ(VLOOKUP($A1096,Rooke_Full_Seaosn[[Name]:[WHIP]], 15, FALSE),Rooke_Full_Seaosn[BABIP],1)</f>
        <v>1091</v>
      </c>
      <c r="Q1096" s="5">
        <f>_xlfn.RANK.EQ(VLOOKUP($A1096,Rooke_Full_Seaosn[[Name]:[WHIP]], 16, FALSE),Rooke_Full_Seaosn[ERA],1)</f>
        <v>851</v>
      </c>
      <c r="R1096" s="11">
        <f>_xlfn.RANK.EQ(VLOOKUP($A1096,Rooke_Full_Seaosn[[Name]:[WHIP]], 17, FALSE),Rooke_Full_Seaosn[FIP],1)</f>
        <v>800</v>
      </c>
      <c r="S1096" s="5">
        <f>_xlfn.RANK.EQ(VLOOKUP($A1096,Rooke_Full_Seaosn[[Name]:[WHIP]], 18,FALSE),Rooke_Full_Seaosn[WAR],0)</f>
        <v>366</v>
      </c>
      <c r="T1096" s="5">
        <f>_xlfn.RANK.EQ(VLOOKUP($A1096,Rooke_Full_Seaosn[[Name]:[WHIP]], 19, FALSE),Rooke_Full_Seaosn[WAR/162],0)</f>
        <v>621</v>
      </c>
      <c r="U1096" s="5">
        <f>_xlfn.RANK.EQ(VLOOKUP($A1096,Rooke_Full_Seaosn[[Name]:[WHIP]], 20, FALSE),Rooke_Full_Seaosn[WHIP],1)</f>
        <v>1186</v>
      </c>
      <c r="V10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839.93797531942005</v>
      </c>
    </row>
    <row r="1097" spans="1:22" x14ac:dyDescent="0.45">
      <c r="A1097" s="11" t="s">
        <v>1155</v>
      </c>
      <c r="B1097" s="11">
        <v>1944</v>
      </c>
      <c r="C1097" s="11" t="str">
        <f>VLOOKUP(Table10[[#This Row],[Name]], Rooke_Full_Seaosn[[Name]:[Team]], 2, FALSE)</f>
        <v>- - -</v>
      </c>
      <c r="D1097" s="11">
        <v>32</v>
      </c>
      <c r="E1097" s="11">
        <v>23</v>
      </c>
      <c r="F1097" s="12">
        <v>0.71875</v>
      </c>
      <c r="G1097" s="5">
        <f>_xlfn.RANK.EQ(VLOOKUP($A1097,Rooke_Full_Seaosn[[Name]:[WHIP]], 6, FALSE),Rooke_Full_Seaosn[W],0)</f>
        <v>174</v>
      </c>
      <c r="H1097" s="5">
        <f>_xlfn.RANK.EQ(VLOOKUP($A1097,Rooke_Full_Seaosn[[Name]:[WHIP]], 7, FALSE),Rooke_Full_Seaosn[L],1)</f>
        <v>1341</v>
      </c>
      <c r="I1097" s="11">
        <f>_xlfn.RANK.EQ(VLOOKUP($A1097,Rooke_Full_Seaosn[[Name]:[WHIP]], 8, FALSE),Rooke_Full_Seaosn[SV],0)</f>
        <v>44</v>
      </c>
      <c r="J1097" s="11">
        <f>_xlfn.RANK.EQ(VLOOKUP($A1097,Rooke_Full_Seaosn[[Name]:[WHIP]], 9, FALSE),Rooke_Full_Seaosn[IP],0)</f>
        <v>357</v>
      </c>
      <c r="K1097" s="5">
        <f>_xlfn.RANK.EQ(VLOOKUP($A1097,Rooke_Full_Seaosn[[Name]:[WHIP]], 10, FALSE),Rooke_Full_Seaosn[SO],0)</f>
        <v>810</v>
      </c>
      <c r="L1097" s="5">
        <f>_xlfn.RANK.EQ(VLOOKUP($A1097,Rooke_Full_Seaosn[[Name]:[WHIP]], 11, FALSE),Rooke_Full_Seaosn[K/9],0)</f>
        <v>1462</v>
      </c>
      <c r="M1097" s="5">
        <f>_xlfn.RANK.EQ(VLOOKUP($A1097,Rooke_Full_Seaosn[[Name]:[WHIP]], 12, FALSE),Rooke_Full_Seaosn[BB/9],1)</f>
        <v>928</v>
      </c>
      <c r="N1097" s="11">
        <f>_xlfn.RANK.EQ(VLOOKUP($A1097,Rooke_Full_Seaosn[[Name]:[WHIP]], 13, FALSE),Rooke_Full_Seaosn[HR/9],1)</f>
        <v>422</v>
      </c>
      <c r="O1097" s="5">
        <f>_xlfn.RANK.EQ(VLOOKUP($A1097,Rooke_Full_Seaosn[[Name]:[WHIP]], 14, FALSE),Rooke_Full_Seaosn[AVG],1)</f>
        <v>1271</v>
      </c>
      <c r="P1097" s="11">
        <f>_xlfn.RANK.EQ(VLOOKUP($A1097,Rooke_Full_Seaosn[[Name]:[WHIP]], 15, FALSE),Rooke_Full_Seaosn[BABIP],1)</f>
        <v>1054</v>
      </c>
      <c r="Q1097" s="5">
        <f>_xlfn.RANK.EQ(VLOOKUP($A1097,Rooke_Full_Seaosn[[Name]:[WHIP]], 16, FALSE),Rooke_Full_Seaosn[ERA],1)</f>
        <v>526</v>
      </c>
      <c r="R1097" s="11">
        <f>_xlfn.RANK.EQ(VLOOKUP($A1097,Rooke_Full_Seaosn[[Name]:[WHIP]], 17, FALSE),Rooke_Full_Seaosn[FIP],1)</f>
        <v>543</v>
      </c>
      <c r="S1097" s="5">
        <f>_xlfn.RANK.EQ(VLOOKUP($A1097,Rooke_Full_Seaosn[[Name]:[WHIP]], 18,FALSE),Rooke_Full_Seaosn[WAR],0)</f>
        <v>717</v>
      </c>
      <c r="T1097" s="5">
        <f>_xlfn.RANK.EQ(VLOOKUP($A1097,Rooke_Full_Seaosn[[Name]:[WHIP]], 19, FALSE),Rooke_Full_Seaosn[WAR/162],0)</f>
        <v>1179</v>
      </c>
      <c r="U1097" s="5">
        <f>_xlfn.RANK.EQ(VLOOKUP($A1097,Rooke_Full_Seaosn[[Name]:[WHIP]], 20, FALSE),Rooke_Full_Seaosn[WHIP],1)</f>
        <v>1208</v>
      </c>
      <c r="V10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840.0767365341344</v>
      </c>
    </row>
    <row r="1098" spans="1:22" x14ac:dyDescent="0.45">
      <c r="A1098" s="11" t="s">
        <v>1224</v>
      </c>
      <c r="B1098" s="11">
        <v>1974</v>
      </c>
      <c r="C1098" s="11" t="str">
        <f>VLOOKUP(Table10[[#This Row],[Name]], Rooke_Full_Seaosn[[Name]:[Team]], 2, FALSE)</f>
        <v>CIN</v>
      </c>
      <c r="D1098" s="11">
        <v>10</v>
      </c>
      <c r="E1098" s="11">
        <v>9</v>
      </c>
      <c r="F1098" s="12">
        <v>0.9</v>
      </c>
      <c r="G1098" s="5">
        <f>_xlfn.RANK.EQ(VLOOKUP($A1098,Rooke_Full_Seaosn[[Name]:[WHIP]], 6, FALSE),Rooke_Full_Seaosn[W],0)</f>
        <v>1054</v>
      </c>
      <c r="H1098" s="5">
        <f>_xlfn.RANK.EQ(VLOOKUP($A1098,Rooke_Full_Seaosn[[Name]:[WHIP]], 7, FALSE),Rooke_Full_Seaosn[L],1)</f>
        <v>147</v>
      </c>
      <c r="I1098" s="11">
        <f>_xlfn.RANK.EQ(VLOOKUP($A1098,Rooke_Full_Seaosn[[Name]:[WHIP]], 8, FALSE),Rooke_Full_Seaosn[SV],0)</f>
        <v>225</v>
      </c>
      <c r="J1098" s="11">
        <f>_xlfn.RANK.EQ(VLOOKUP($A1098,Rooke_Full_Seaosn[[Name]:[WHIP]], 9, FALSE),Rooke_Full_Seaosn[IP],0)</f>
        <v>1190</v>
      </c>
      <c r="K1098" s="5">
        <f>_xlfn.RANK.EQ(VLOOKUP($A1098,Rooke_Full_Seaosn[[Name]:[WHIP]], 10, FALSE),Rooke_Full_Seaosn[SO],0)</f>
        <v>1398</v>
      </c>
      <c r="L1098" s="5">
        <f>_xlfn.RANK.EQ(VLOOKUP($A1098,Rooke_Full_Seaosn[[Name]:[WHIP]], 11, FALSE),Rooke_Full_Seaosn[K/9],0)</f>
        <v>1238</v>
      </c>
      <c r="M1098" s="5">
        <f>_xlfn.RANK.EQ(VLOOKUP($A1098,Rooke_Full_Seaosn[[Name]:[WHIP]], 12, FALSE),Rooke_Full_Seaosn[BB/9],1)</f>
        <v>1544</v>
      </c>
      <c r="N1098" s="11">
        <f>_xlfn.RANK.EQ(VLOOKUP($A1098,Rooke_Full_Seaosn[[Name]:[WHIP]], 13, FALSE),Rooke_Full_Seaosn[HR/9],1)</f>
        <v>1264</v>
      </c>
      <c r="O1098" s="5">
        <f>_xlfn.RANK.EQ(VLOOKUP($A1098,Rooke_Full_Seaosn[[Name]:[WHIP]], 14, FALSE),Rooke_Full_Seaosn[AVG],1)</f>
        <v>256</v>
      </c>
      <c r="P1098" s="11">
        <f>_xlfn.RANK.EQ(VLOOKUP($A1098,Rooke_Full_Seaosn[[Name]:[WHIP]], 15, FALSE),Rooke_Full_Seaosn[BABIP],1)</f>
        <v>45</v>
      </c>
      <c r="Q1098" s="5">
        <f>_xlfn.RANK.EQ(VLOOKUP($A1098,Rooke_Full_Seaosn[[Name]:[WHIP]], 16, FALSE),Rooke_Full_Seaosn[ERA],1)</f>
        <v>607</v>
      </c>
      <c r="R1098" s="11">
        <f>_xlfn.RANK.EQ(VLOOKUP($A1098,Rooke_Full_Seaosn[[Name]:[WHIP]], 17, FALSE),Rooke_Full_Seaosn[FIP],1)</f>
        <v>1419</v>
      </c>
      <c r="S1098" s="5">
        <f>_xlfn.RANK.EQ(VLOOKUP($A1098,Rooke_Full_Seaosn[[Name]:[WHIP]], 18,FALSE),Rooke_Full_Seaosn[WAR],0)</f>
        <v>1647</v>
      </c>
      <c r="T1098" s="5">
        <f>_xlfn.RANK.EQ(VLOOKUP($A1098,Rooke_Full_Seaosn[[Name]:[WHIP]], 19, FALSE),Rooke_Full_Seaosn[WAR/162],0)</f>
        <v>1652</v>
      </c>
      <c r="U1098" s="5">
        <f>_xlfn.RANK.EQ(VLOOKUP($A1098,Rooke_Full_Seaosn[[Name]:[WHIP]], 20, FALSE),Rooke_Full_Seaosn[WHIP],1)</f>
        <v>1007</v>
      </c>
      <c r="V10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840.65825638110914</v>
      </c>
    </row>
    <row r="1099" spans="1:22" x14ac:dyDescent="0.45">
      <c r="A1099" s="11" t="s">
        <v>1932</v>
      </c>
      <c r="B1099" s="11">
        <v>2009</v>
      </c>
      <c r="C1099" s="11" t="str">
        <f>VLOOKUP(Table10[[#This Row],[Name]], Rooke_Full_Seaosn[[Name]:[Team]], 2, FALSE)</f>
        <v>CLE</v>
      </c>
      <c r="D1099" s="11">
        <v>15</v>
      </c>
      <c r="E1099" s="11">
        <v>15</v>
      </c>
      <c r="F1099" s="12">
        <v>1</v>
      </c>
      <c r="G1099" s="5">
        <f>_xlfn.RANK.EQ(VLOOKUP($A1099,Rooke_Full_Seaosn[[Name]:[WHIP]], 6, FALSE),Rooke_Full_Seaosn[W],0)</f>
        <v>244</v>
      </c>
      <c r="H1099" s="5">
        <f>_xlfn.RANK.EQ(VLOOKUP($A1099,Rooke_Full_Seaosn[[Name]:[WHIP]], 7, FALSE),Rooke_Full_Seaosn[L],1)</f>
        <v>1060</v>
      </c>
      <c r="I1099" s="11">
        <f>_xlfn.RANK.EQ(VLOOKUP($A1099,Rooke_Full_Seaosn[[Name]:[WHIP]], 8, FALSE),Rooke_Full_Seaosn[SV],0)</f>
        <v>225</v>
      </c>
      <c r="J1099" s="11">
        <f>_xlfn.RANK.EQ(VLOOKUP($A1099,Rooke_Full_Seaosn[[Name]:[WHIP]], 9, FALSE),Rooke_Full_Seaosn[IP],0)</f>
        <v>606</v>
      </c>
      <c r="K1099" s="5">
        <f>_xlfn.RANK.EQ(VLOOKUP($A1099,Rooke_Full_Seaosn[[Name]:[WHIP]], 10, FALSE),Rooke_Full_Seaosn[SO],0)</f>
        <v>743</v>
      </c>
      <c r="L1099" s="5">
        <f>_xlfn.RANK.EQ(VLOOKUP($A1099,Rooke_Full_Seaosn[[Name]:[WHIP]], 11, FALSE),Rooke_Full_Seaosn[K/9],0)</f>
        <v>1124</v>
      </c>
      <c r="M1099" s="5">
        <f>_xlfn.RANK.EQ(VLOOKUP($A1099,Rooke_Full_Seaosn[[Name]:[WHIP]], 12, FALSE),Rooke_Full_Seaosn[BB/9],1)</f>
        <v>519</v>
      </c>
      <c r="N1099" s="11">
        <f>_xlfn.RANK.EQ(VLOOKUP($A1099,Rooke_Full_Seaosn[[Name]:[WHIP]], 13, FALSE),Rooke_Full_Seaosn[HR/9],1)</f>
        <v>1177</v>
      </c>
      <c r="O1099" s="5">
        <f>_xlfn.RANK.EQ(VLOOKUP($A1099,Rooke_Full_Seaosn[[Name]:[WHIP]], 14, FALSE),Rooke_Full_Seaosn[AVG],1)</f>
        <v>1556</v>
      </c>
      <c r="P1099" s="11">
        <f>_xlfn.RANK.EQ(VLOOKUP($A1099,Rooke_Full_Seaosn[[Name]:[WHIP]], 15, FALSE),Rooke_Full_Seaosn[BABIP],1)</f>
        <v>1444</v>
      </c>
      <c r="Q1099" s="5">
        <f>_xlfn.RANK.EQ(VLOOKUP($A1099,Rooke_Full_Seaosn[[Name]:[WHIP]], 16, FALSE),Rooke_Full_Seaosn[ERA],1)</f>
        <v>1482</v>
      </c>
      <c r="R1099" s="11">
        <f>_xlfn.RANK.EQ(VLOOKUP($A1099,Rooke_Full_Seaosn[[Name]:[WHIP]], 17, FALSE),Rooke_Full_Seaosn[FIP],1)</f>
        <v>1176</v>
      </c>
      <c r="S1099" s="5">
        <f>_xlfn.RANK.EQ(VLOOKUP($A1099,Rooke_Full_Seaosn[[Name]:[WHIP]], 18,FALSE),Rooke_Full_Seaosn[WAR],0)</f>
        <v>651</v>
      </c>
      <c r="T1099" s="5">
        <f>_xlfn.RANK.EQ(VLOOKUP($A1099,Rooke_Full_Seaosn[[Name]:[WHIP]], 19, FALSE),Rooke_Full_Seaosn[WAR/162],0)</f>
        <v>781</v>
      </c>
      <c r="U1099" s="5">
        <f>_xlfn.RANK.EQ(VLOOKUP($A1099,Rooke_Full_Seaosn[[Name]:[WHIP]], 20, FALSE),Rooke_Full_Seaosn[WHIP],1)</f>
        <v>1359</v>
      </c>
      <c r="V10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841.76864556820772</v>
      </c>
    </row>
    <row r="1100" spans="1:22" x14ac:dyDescent="0.45">
      <c r="A1100" s="11" t="s">
        <v>1455</v>
      </c>
      <c r="B1100" s="11">
        <v>1983</v>
      </c>
      <c r="C1100" s="11" t="str">
        <f>VLOOKUP(Table10[[#This Row],[Name]], Rooke_Full_Seaosn[[Name]:[Team]], 2, FALSE)</f>
        <v>- - -</v>
      </c>
      <c r="D1100" s="11">
        <v>11</v>
      </c>
      <c r="E1100" s="11">
        <v>8</v>
      </c>
      <c r="F1100" s="12">
        <v>0.72727272727272729</v>
      </c>
      <c r="G1100" s="5">
        <f>_xlfn.RANK.EQ(VLOOKUP($A1100,Rooke_Full_Seaosn[[Name]:[WHIP]], 6, FALSE),Rooke_Full_Seaosn[W],0)</f>
        <v>1282</v>
      </c>
      <c r="H1100" s="5">
        <f>_xlfn.RANK.EQ(VLOOKUP($A1100,Rooke_Full_Seaosn[[Name]:[WHIP]], 7, FALSE),Rooke_Full_Seaosn[L],1)</f>
        <v>147</v>
      </c>
      <c r="I1100" s="11">
        <f>_xlfn.RANK.EQ(VLOOKUP($A1100,Rooke_Full_Seaosn[[Name]:[WHIP]], 8, FALSE),Rooke_Full_Seaosn[SV],0)</f>
        <v>225</v>
      </c>
      <c r="J1100" s="11">
        <f>_xlfn.RANK.EQ(VLOOKUP($A1100,Rooke_Full_Seaosn[[Name]:[WHIP]], 9, FALSE),Rooke_Full_Seaosn[IP],0)</f>
        <v>1584</v>
      </c>
      <c r="K1100" s="5">
        <f>_xlfn.RANK.EQ(VLOOKUP($A1100,Rooke_Full_Seaosn[[Name]:[WHIP]], 10, FALSE),Rooke_Full_Seaosn[SO],0)</f>
        <v>1684</v>
      </c>
      <c r="L1100" s="5">
        <f>_xlfn.RANK.EQ(VLOOKUP($A1100,Rooke_Full_Seaosn[[Name]:[WHIP]], 11, FALSE),Rooke_Full_Seaosn[K/9],0)</f>
        <v>1596</v>
      </c>
      <c r="M1100" s="5">
        <f>_xlfn.RANK.EQ(VLOOKUP($A1100,Rooke_Full_Seaosn[[Name]:[WHIP]], 12, FALSE),Rooke_Full_Seaosn[BB/9],1)</f>
        <v>965</v>
      </c>
      <c r="N1100" s="11">
        <f>_xlfn.RANK.EQ(VLOOKUP($A1100,Rooke_Full_Seaosn[[Name]:[WHIP]], 13, FALSE),Rooke_Full_Seaosn[HR/9],1)</f>
        <v>613</v>
      </c>
      <c r="O1100" s="5">
        <f>_xlfn.RANK.EQ(VLOOKUP($A1100,Rooke_Full_Seaosn[[Name]:[WHIP]], 14, FALSE),Rooke_Full_Seaosn[AVG],1)</f>
        <v>456</v>
      </c>
      <c r="P1100" s="11">
        <f>_xlfn.RANK.EQ(VLOOKUP($A1100,Rooke_Full_Seaosn[[Name]:[WHIP]], 15, FALSE),Rooke_Full_Seaosn[BABIP],1)</f>
        <v>126</v>
      </c>
      <c r="Q1100" s="5">
        <f>_xlfn.RANK.EQ(VLOOKUP($A1100,Rooke_Full_Seaosn[[Name]:[WHIP]], 16, FALSE),Rooke_Full_Seaosn[ERA],1)</f>
        <v>900</v>
      </c>
      <c r="R1100" s="11">
        <f>_xlfn.RANK.EQ(VLOOKUP($A1100,Rooke_Full_Seaosn[[Name]:[WHIP]], 17, FALSE),Rooke_Full_Seaosn[FIP],1)</f>
        <v>1036</v>
      </c>
      <c r="S1100" s="5">
        <f>_xlfn.RANK.EQ(VLOOKUP($A1100,Rooke_Full_Seaosn[[Name]:[WHIP]], 18,FALSE),Rooke_Full_Seaosn[WAR],0)</f>
        <v>1352</v>
      </c>
      <c r="T1100" s="5">
        <f>_xlfn.RANK.EQ(VLOOKUP($A1100,Rooke_Full_Seaosn[[Name]:[WHIP]], 19, FALSE),Rooke_Full_Seaosn[WAR/162],0)</f>
        <v>1186</v>
      </c>
      <c r="U1100" s="5">
        <f>_xlfn.RANK.EQ(VLOOKUP($A1100,Rooke_Full_Seaosn[[Name]:[WHIP]], 20, FALSE),Rooke_Full_Seaosn[WHIP],1)</f>
        <v>572</v>
      </c>
      <c r="V11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844.26199739549543</v>
      </c>
    </row>
    <row r="1101" spans="1:22" x14ac:dyDescent="0.45">
      <c r="A1101" s="11" t="s">
        <v>689</v>
      </c>
      <c r="B1101" s="11">
        <v>2017</v>
      </c>
      <c r="C1101" s="11" t="str">
        <f>VLOOKUP(Table10[[#This Row],[Name]], Rooke_Full_Seaosn[[Name]:[Team]], 2, FALSE)</f>
        <v>OAK</v>
      </c>
      <c r="D1101" s="11">
        <v>19</v>
      </c>
      <c r="E1101" s="11">
        <v>19</v>
      </c>
      <c r="F1101" s="12">
        <v>1</v>
      </c>
      <c r="G1101" s="5">
        <f>_xlfn.RANK.EQ(VLOOKUP($A1101,Rooke_Full_Seaosn[[Name]:[WHIP]], 6, FALSE),Rooke_Full_Seaosn[W],0)</f>
        <v>401</v>
      </c>
      <c r="H1101" s="5">
        <f>_xlfn.RANK.EQ(VLOOKUP($A1101,Rooke_Full_Seaosn[[Name]:[WHIP]], 7, FALSE),Rooke_Full_Seaosn[L],1)</f>
        <v>1341</v>
      </c>
      <c r="I1101" s="11">
        <f>_xlfn.RANK.EQ(VLOOKUP($A1101,Rooke_Full_Seaosn[[Name]:[WHIP]], 8, FALSE),Rooke_Full_Seaosn[SV],0)</f>
        <v>225</v>
      </c>
      <c r="J1101" s="11">
        <f>_xlfn.RANK.EQ(VLOOKUP($A1101,Rooke_Full_Seaosn[[Name]:[WHIP]], 9, FALSE),Rooke_Full_Seaosn[IP],0)</f>
        <v>598</v>
      </c>
      <c r="K1101" s="5">
        <f>_xlfn.RANK.EQ(VLOOKUP($A1101,Rooke_Full_Seaosn[[Name]:[WHIP]], 10, FALSE),Rooke_Full_Seaosn[SO],0)</f>
        <v>293</v>
      </c>
      <c r="L1101" s="5">
        <f>_xlfn.RANK.EQ(VLOOKUP($A1101,Rooke_Full_Seaosn[[Name]:[WHIP]], 11, FALSE),Rooke_Full_Seaosn[K/9],0)</f>
        <v>332</v>
      </c>
      <c r="M1101" s="5">
        <f>_xlfn.RANK.EQ(VLOOKUP($A1101,Rooke_Full_Seaosn[[Name]:[WHIP]], 12, FALSE),Rooke_Full_Seaosn[BB/9],1)</f>
        <v>1059</v>
      </c>
      <c r="N1101" s="11">
        <f>_xlfn.RANK.EQ(VLOOKUP($A1101,Rooke_Full_Seaosn[[Name]:[WHIP]], 13, FALSE),Rooke_Full_Seaosn[HR/9],1)</f>
        <v>1634</v>
      </c>
      <c r="O1101" s="5">
        <f>_xlfn.RANK.EQ(VLOOKUP($A1101,Rooke_Full_Seaosn[[Name]:[WHIP]], 14, FALSE),Rooke_Full_Seaosn[AVG],1)</f>
        <v>932</v>
      </c>
      <c r="P1101" s="11">
        <f>_xlfn.RANK.EQ(VLOOKUP($A1101,Rooke_Full_Seaosn[[Name]:[WHIP]], 15, FALSE),Rooke_Full_Seaosn[BABIP],1)</f>
        <v>750</v>
      </c>
      <c r="Q1101" s="5">
        <f>_xlfn.RANK.EQ(VLOOKUP($A1101,Rooke_Full_Seaosn[[Name]:[WHIP]], 16, FALSE),Rooke_Full_Seaosn[ERA],1)</f>
        <v>1472</v>
      </c>
      <c r="R1101" s="11">
        <f>_xlfn.RANK.EQ(VLOOKUP($A1101,Rooke_Full_Seaosn[[Name]:[WHIP]], 17, FALSE),Rooke_Full_Seaosn[FIP],1)</f>
        <v>1585</v>
      </c>
      <c r="S1101" s="5">
        <f>_xlfn.RANK.EQ(VLOOKUP($A1101,Rooke_Full_Seaosn[[Name]:[WHIP]], 18,FALSE),Rooke_Full_Seaosn[WAR],0)</f>
        <v>1552</v>
      </c>
      <c r="T1101" s="5">
        <f>_xlfn.RANK.EQ(VLOOKUP($A1101,Rooke_Full_Seaosn[[Name]:[WHIP]], 19, FALSE),Rooke_Full_Seaosn[WAR/162],0)</f>
        <v>1543</v>
      </c>
      <c r="U1101" s="5">
        <f>_xlfn.RANK.EQ(VLOOKUP($A1101,Rooke_Full_Seaosn[[Name]:[WHIP]], 20, FALSE),Rooke_Full_Seaosn[WHIP],1)</f>
        <v>1012</v>
      </c>
      <c r="V11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844.35225823988435</v>
      </c>
    </row>
    <row r="1102" spans="1:22" x14ac:dyDescent="0.45">
      <c r="A1102" s="11" t="s">
        <v>996</v>
      </c>
      <c r="B1102" s="11">
        <v>1974</v>
      </c>
      <c r="C1102" s="11" t="str">
        <f>VLOOKUP(Table10[[#This Row],[Name]], Rooke_Full_Seaosn[[Name]:[Team]], 2, FALSE)</f>
        <v>CAL</v>
      </c>
      <c r="D1102" s="11">
        <v>31</v>
      </c>
      <c r="E1102" s="11">
        <v>31</v>
      </c>
      <c r="F1102" s="12">
        <v>1</v>
      </c>
      <c r="G1102" s="5">
        <f>_xlfn.RANK.EQ(VLOOKUP($A1102,Rooke_Full_Seaosn[[Name]:[WHIP]], 6, FALSE),Rooke_Full_Seaosn[W],0)</f>
        <v>1465</v>
      </c>
      <c r="H1102" s="5">
        <f>_xlfn.RANK.EQ(VLOOKUP($A1102,Rooke_Full_Seaosn[[Name]:[WHIP]], 7, FALSE),Rooke_Full_Seaosn[L],1)</f>
        <v>1060</v>
      </c>
      <c r="I1102" s="11">
        <f>_xlfn.RANK.EQ(VLOOKUP($A1102,Rooke_Full_Seaosn[[Name]:[WHIP]], 8, FALSE),Rooke_Full_Seaosn[SV],0)</f>
        <v>225</v>
      </c>
      <c r="J1102" s="11">
        <f>_xlfn.RANK.EQ(VLOOKUP($A1102,Rooke_Full_Seaosn[[Name]:[WHIP]], 9, FALSE),Rooke_Full_Seaosn[IP],0)</f>
        <v>1153</v>
      </c>
      <c r="K1102" s="5">
        <f>_xlfn.RANK.EQ(VLOOKUP($A1102,Rooke_Full_Seaosn[[Name]:[WHIP]], 10, FALSE),Rooke_Full_Seaosn[SO],0)</f>
        <v>1398</v>
      </c>
      <c r="L1102" s="5">
        <f>_xlfn.RANK.EQ(VLOOKUP($A1102,Rooke_Full_Seaosn[[Name]:[WHIP]], 11, FALSE),Rooke_Full_Seaosn[K/9],0)</f>
        <v>1284</v>
      </c>
      <c r="M1102" s="5">
        <f>_xlfn.RANK.EQ(VLOOKUP($A1102,Rooke_Full_Seaosn[[Name]:[WHIP]], 12, FALSE),Rooke_Full_Seaosn[BB/9],1)</f>
        <v>697</v>
      </c>
      <c r="N1102" s="11">
        <f>_xlfn.RANK.EQ(VLOOKUP($A1102,Rooke_Full_Seaosn[[Name]:[WHIP]], 13, FALSE),Rooke_Full_Seaosn[HR/9],1)</f>
        <v>76</v>
      </c>
      <c r="O1102" s="5">
        <f>_xlfn.RANK.EQ(VLOOKUP($A1102,Rooke_Full_Seaosn[[Name]:[WHIP]], 14, FALSE),Rooke_Full_Seaosn[AVG],1)</f>
        <v>1289</v>
      </c>
      <c r="P1102" s="11">
        <f>_xlfn.RANK.EQ(VLOOKUP($A1102,Rooke_Full_Seaosn[[Name]:[WHIP]], 15, FALSE),Rooke_Full_Seaosn[BABIP],1)</f>
        <v>1328</v>
      </c>
      <c r="Q1102" s="5">
        <f>_xlfn.RANK.EQ(VLOOKUP($A1102,Rooke_Full_Seaosn[[Name]:[WHIP]], 16, FALSE),Rooke_Full_Seaosn[ERA],1)</f>
        <v>325</v>
      </c>
      <c r="R1102" s="11">
        <f>_xlfn.RANK.EQ(VLOOKUP($A1102,Rooke_Full_Seaosn[[Name]:[WHIP]], 17, FALSE),Rooke_Full_Seaosn[FIP],1)</f>
        <v>143</v>
      </c>
      <c r="S1102" s="5">
        <f>_xlfn.RANK.EQ(VLOOKUP($A1102,Rooke_Full_Seaosn[[Name]:[WHIP]], 18,FALSE),Rooke_Full_Seaosn[WAR],0)</f>
        <v>751</v>
      </c>
      <c r="T1102" s="5">
        <f>_xlfn.RANK.EQ(VLOOKUP($A1102,Rooke_Full_Seaosn[[Name]:[WHIP]], 19, FALSE),Rooke_Full_Seaosn[WAR/162],0)</f>
        <v>305</v>
      </c>
      <c r="U1102" s="5">
        <f>_xlfn.RANK.EQ(VLOOKUP($A1102,Rooke_Full_Seaosn[[Name]:[WHIP]], 20, FALSE),Rooke_Full_Seaosn[WHIP],1)</f>
        <v>988</v>
      </c>
      <c r="V11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844.36096243341137</v>
      </c>
    </row>
    <row r="1103" spans="1:22" x14ac:dyDescent="0.45">
      <c r="A1103" s="11" t="s">
        <v>769</v>
      </c>
      <c r="B1103" s="11">
        <v>2006</v>
      </c>
      <c r="C1103" s="11" t="str">
        <f>VLOOKUP(Table10[[#This Row],[Name]], Rooke_Full_Seaosn[[Name]:[Team]], 2, FALSE)</f>
        <v>PIT</v>
      </c>
      <c r="D1103" s="11">
        <v>17</v>
      </c>
      <c r="E1103" s="11">
        <v>17</v>
      </c>
      <c r="F1103" s="12">
        <v>1</v>
      </c>
      <c r="G1103" s="5">
        <f>_xlfn.RANK.EQ(VLOOKUP($A1103,Rooke_Full_Seaosn[[Name]:[WHIP]], 6, FALSE),Rooke_Full_Seaosn[W],0)</f>
        <v>503</v>
      </c>
      <c r="H1103" s="5">
        <f>_xlfn.RANK.EQ(VLOOKUP($A1103,Rooke_Full_Seaosn[[Name]:[WHIP]], 7, FALSE),Rooke_Full_Seaosn[L],1)</f>
        <v>1341</v>
      </c>
      <c r="I1103" s="11">
        <f>_xlfn.RANK.EQ(VLOOKUP($A1103,Rooke_Full_Seaosn[[Name]:[WHIP]], 8, FALSE),Rooke_Full_Seaosn[SV],0)</f>
        <v>225</v>
      </c>
      <c r="J1103" s="11">
        <f>_xlfn.RANK.EQ(VLOOKUP($A1103,Rooke_Full_Seaosn[[Name]:[WHIP]], 9, FALSE),Rooke_Full_Seaosn[IP],0)</f>
        <v>289</v>
      </c>
      <c r="K1103" s="5">
        <f>_xlfn.RANK.EQ(VLOOKUP($A1103,Rooke_Full_Seaosn[[Name]:[WHIP]], 10, FALSE),Rooke_Full_Seaosn[SO],0)</f>
        <v>208</v>
      </c>
      <c r="L1103" s="5">
        <f>_xlfn.RANK.EQ(VLOOKUP($A1103,Rooke_Full_Seaosn[[Name]:[WHIP]], 11, FALSE),Rooke_Full_Seaosn[K/9],0)</f>
        <v>657</v>
      </c>
      <c r="M1103" s="5">
        <f>_xlfn.RANK.EQ(VLOOKUP($A1103,Rooke_Full_Seaosn[[Name]:[WHIP]], 12, FALSE),Rooke_Full_Seaosn[BB/9],1)</f>
        <v>1265</v>
      </c>
      <c r="N1103" s="11">
        <f>_xlfn.RANK.EQ(VLOOKUP($A1103,Rooke_Full_Seaosn[[Name]:[WHIP]], 13, FALSE),Rooke_Full_Seaosn[HR/9],1)</f>
        <v>1011</v>
      </c>
      <c r="O1103" s="5">
        <f>_xlfn.RANK.EQ(VLOOKUP($A1103,Rooke_Full_Seaosn[[Name]:[WHIP]], 14, FALSE),Rooke_Full_Seaosn[AVG],1)</f>
        <v>1468</v>
      </c>
      <c r="P1103" s="11">
        <f>_xlfn.RANK.EQ(VLOOKUP($A1103,Rooke_Full_Seaosn[[Name]:[WHIP]], 15, FALSE),Rooke_Full_Seaosn[BABIP],1)</f>
        <v>1534</v>
      </c>
      <c r="Q1103" s="5">
        <f>_xlfn.RANK.EQ(VLOOKUP($A1103,Rooke_Full_Seaosn[[Name]:[WHIP]], 16, FALSE),Rooke_Full_Seaosn[ERA],1)</f>
        <v>1166</v>
      </c>
      <c r="R1103" s="11">
        <f>_xlfn.RANK.EQ(VLOOKUP($A1103,Rooke_Full_Seaosn[[Name]:[WHIP]], 17, FALSE),Rooke_Full_Seaosn[FIP],1)</f>
        <v>1254</v>
      </c>
      <c r="S1103" s="5">
        <f>_xlfn.RANK.EQ(VLOOKUP($A1103,Rooke_Full_Seaosn[[Name]:[WHIP]], 18,FALSE),Rooke_Full_Seaosn[WAR],0)</f>
        <v>647</v>
      </c>
      <c r="T1103" s="5">
        <f>_xlfn.RANK.EQ(VLOOKUP($A1103,Rooke_Full_Seaosn[[Name]:[WHIP]], 19, FALSE),Rooke_Full_Seaosn[WAR/162],0)</f>
        <v>981</v>
      </c>
      <c r="U1103" s="5">
        <f>_xlfn.RANK.EQ(VLOOKUP($A1103,Rooke_Full_Seaosn[[Name]:[WHIP]], 20, FALSE),Rooke_Full_Seaosn[WHIP],1)</f>
        <v>1456</v>
      </c>
      <c r="V11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844.47641759568296</v>
      </c>
    </row>
    <row r="1104" spans="1:22" x14ac:dyDescent="0.45">
      <c r="A1104" s="11" t="s">
        <v>1448</v>
      </c>
      <c r="B1104" s="11">
        <v>1939</v>
      </c>
      <c r="C1104" s="11" t="str">
        <f>VLOOKUP(Table10[[#This Row],[Name]], Rooke_Full_Seaosn[[Name]:[Team]], 2, FALSE)</f>
        <v>STL</v>
      </c>
      <c r="D1104" s="11">
        <v>17</v>
      </c>
      <c r="E1104" s="11">
        <v>17</v>
      </c>
      <c r="F1104" s="12">
        <v>1</v>
      </c>
      <c r="G1104" s="5">
        <f>_xlfn.RANK.EQ(VLOOKUP($A1104,Rooke_Full_Seaosn[[Name]:[WHIP]], 6, FALSE),Rooke_Full_Seaosn[W],0)</f>
        <v>1054</v>
      </c>
      <c r="H1104" s="5">
        <f>_xlfn.RANK.EQ(VLOOKUP($A1104,Rooke_Full_Seaosn[[Name]:[WHIP]], 7, FALSE),Rooke_Full_Seaosn[L],1)</f>
        <v>298</v>
      </c>
      <c r="I1104" s="11">
        <f>_xlfn.RANK.EQ(VLOOKUP($A1104,Rooke_Full_Seaosn[[Name]:[WHIP]], 8, FALSE),Rooke_Full_Seaosn[SV],0)</f>
        <v>225</v>
      </c>
      <c r="J1104" s="11">
        <f>_xlfn.RANK.EQ(VLOOKUP($A1104,Rooke_Full_Seaosn[[Name]:[WHIP]], 9, FALSE),Rooke_Full_Seaosn[IP],0)</f>
        <v>1036</v>
      </c>
      <c r="K1104" s="5">
        <f>_xlfn.RANK.EQ(VLOOKUP($A1104,Rooke_Full_Seaosn[[Name]:[WHIP]], 10, FALSE),Rooke_Full_Seaosn[SO],0)</f>
        <v>941</v>
      </c>
      <c r="L1104" s="5">
        <f>_xlfn.RANK.EQ(VLOOKUP($A1104,Rooke_Full_Seaosn[[Name]:[WHIP]], 11, FALSE),Rooke_Full_Seaosn[K/9],0)</f>
        <v>742</v>
      </c>
      <c r="M1104" s="5">
        <f>_xlfn.RANK.EQ(VLOOKUP($A1104,Rooke_Full_Seaosn[[Name]:[WHIP]], 12, FALSE),Rooke_Full_Seaosn[BB/9],1)</f>
        <v>1663</v>
      </c>
      <c r="N1104" s="11">
        <f>_xlfn.RANK.EQ(VLOOKUP($A1104,Rooke_Full_Seaosn[[Name]:[WHIP]], 13, FALSE),Rooke_Full_Seaosn[HR/9],1)</f>
        <v>263</v>
      </c>
      <c r="O1104" s="5">
        <f>_xlfn.RANK.EQ(VLOOKUP($A1104,Rooke_Full_Seaosn[[Name]:[WHIP]], 14, FALSE),Rooke_Full_Seaosn[AVG],1)</f>
        <v>380</v>
      </c>
      <c r="P1104" s="11">
        <f>_xlfn.RANK.EQ(VLOOKUP($A1104,Rooke_Full_Seaosn[[Name]:[WHIP]], 15, FALSE),Rooke_Full_Seaosn[BABIP],1)</f>
        <v>552</v>
      </c>
      <c r="Q1104" s="5">
        <f>_xlfn.RANK.EQ(VLOOKUP($A1104,Rooke_Full_Seaosn[[Name]:[WHIP]], 16, FALSE),Rooke_Full_Seaosn[ERA],1)</f>
        <v>891</v>
      </c>
      <c r="R1104" s="11">
        <f>_xlfn.RANK.EQ(VLOOKUP($A1104,Rooke_Full_Seaosn[[Name]:[WHIP]], 17, FALSE),Rooke_Full_Seaosn[FIP],1)</f>
        <v>906</v>
      </c>
      <c r="S1104" s="5">
        <f>_xlfn.RANK.EQ(VLOOKUP($A1104,Rooke_Full_Seaosn[[Name]:[WHIP]], 18,FALSE),Rooke_Full_Seaosn[WAR],0)</f>
        <v>1004</v>
      </c>
      <c r="T1104" s="5">
        <f>_xlfn.RANK.EQ(VLOOKUP($A1104,Rooke_Full_Seaosn[[Name]:[WHIP]], 19, FALSE),Rooke_Full_Seaosn[WAR/162],0)</f>
        <v>1070</v>
      </c>
      <c r="U1104" s="5">
        <f>_xlfn.RANK.EQ(VLOOKUP($A1104,Rooke_Full_Seaosn[[Name]:[WHIP]], 20, FALSE),Rooke_Full_Seaosn[WHIP],1)</f>
        <v>1414</v>
      </c>
      <c r="V11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845.89622211821313</v>
      </c>
    </row>
    <row r="1105" spans="1:22" x14ac:dyDescent="0.45">
      <c r="A1105" s="11" t="s">
        <v>1530</v>
      </c>
      <c r="B1105" s="11">
        <v>2010</v>
      </c>
      <c r="C1105" s="11" t="str">
        <f>VLOOKUP(Table10[[#This Row],[Name]], Rooke_Full_Seaosn[[Name]:[Team]], 2, FALSE)</f>
        <v>CLE</v>
      </c>
      <c r="D1105" s="11">
        <v>12</v>
      </c>
      <c r="E1105" s="11">
        <v>12</v>
      </c>
      <c r="F1105" s="12">
        <v>1</v>
      </c>
      <c r="G1105" s="5">
        <f>_xlfn.RANK.EQ(VLOOKUP($A1105,Rooke_Full_Seaosn[[Name]:[WHIP]], 6, FALSE),Rooke_Full_Seaosn[W],0)</f>
        <v>320</v>
      </c>
      <c r="H1105" s="5">
        <f>_xlfn.RANK.EQ(VLOOKUP($A1105,Rooke_Full_Seaosn[[Name]:[WHIP]], 7, FALSE),Rooke_Full_Seaosn[L],1)</f>
        <v>1574</v>
      </c>
      <c r="I1105" s="11">
        <f>_xlfn.RANK.EQ(VLOOKUP($A1105,Rooke_Full_Seaosn[[Name]:[WHIP]], 8, FALSE),Rooke_Full_Seaosn[SV],0)</f>
        <v>225</v>
      </c>
      <c r="J1105" s="11">
        <f>_xlfn.RANK.EQ(VLOOKUP($A1105,Rooke_Full_Seaosn[[Name]:[WHIP]], 9, FALSE),Rooke_Full_Seaosn[IP],0)</f>
        <v>397</v>
      </c>
      <c r="K1105" s="5">
        <f>_xlfn.RANK.EQ(VLOOKUP($A1105,Rooke_Full_Seaosn[[Name]:[WHIP]], 10, FALSE),Rooke_Full_Seaosn[SO],0)</f>
        <v>433</v>
      </c>
      <c r="L1105" s="5">
        <f>_xlfn.RANK.EQ(VLOOKUP($A1105,Rooke_Full_Seaosn[[Name]:[WHIP]], 11, FALSE),Rooke_Full_Seaosn[K/9],0)</f>
        <v>981</v>
      </c>
      <c r="M1105" s="5">
        <f>_xlfn.RANK.EQ(VLOOKUP($A1105,Rooke_Full_Seaosn[[Name]:[WHIP]], 12, FALSE),Rooke_Full_Seaosn[BB/9],1)</f>
        <v>1155</v>
      </c>
      <c r="N1105" s="11">
        <f>_xlfn.RANK.EQ(VLOOKUP($A1105,Rooke_Full_Seaosn[[Name]:[WHIP]], 13, FALSE),Rooke_Full_Seaosn[HR/9],1)</f>
        <v>658</v>
      </c>
      <c r="O1105" s="5">
        <f>_xlfn.RANK.EQ(VLOOKUP($A1105,Rooke_Full_Seaosn[[Name]:[WHIP]], 14, FALSE),Rooke_Full_Seaosn[AVG],1)</f>
        <v>1189</v>
      </c>
      <c r="P1105" s="11">
        <f>_xlfn.RANK.EQ(VLOOKUP($A1105,Rooke_Full_Seaosn[[Name]:[WHIP]], 15, FALSE),Rooke_Full_Seaosn[BABIP],1)</f>
        <v>1207</v>
      </c>
      <c r="Q1105" s="5">
        <f>_xlfn.RANK.EQ(VLOOKUP($A1105,Rooke_Full_Seaosn[[Name]:[WHIP]], 16, FALSE),Rooke_Full_Seaosn[ERA],1)</f>
        <v>993</v>
      </c>
      <c r="R1105" s="11">
        <f>_xlfn.RANK.EQ(VLOOKUP($A1105,Rooke_Full_Seaosn[[Name]:[WHIP]], 17, FALSE),Rooke_Full_Seaosn[FIP],1)</f>
        <v>1039</v>
      </c>
      <c r="S1105" s="5">
        <f>_xlfn.RANK.EQ(VLOOKUP($A1105,Rooke_Full_Seaosn[[Name]:[WHIP]], 18,FALSE),Rooke_Full_Seaosn[WAR],0)</f>
        <v>611</v>
      </c>
      <c r="T1105" s="5">
        <f>_xlfn.RANK.EQ(VLOOKUP($A1105,Rooke_Full_Seaosn[[Name]:[WHIP]], 19, FALSE),Rooke_Full_Seaosn[WAR/162],0)</f>
        <v>911</v>
      </c>
      <c r="U1105" s="5">
        <f>_xlfn.RANK.EQ(VLOOKUP($A1105,Rooke_Full_Seaosn[[Name]:[WHIP]], 20, FALSE),Rooke_Full_Seaosn[WHIP],1)</f>
        <v>1168</v>
      </c>
      <c r="V11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846.84263095331664</v>
      </c>
    </row>
    <row r="1106" spans="1:22" x14ac:dyDescent="0.45">
      <c r="A1106" s="11" t="s">
        <v>1112</v>
      </c>
      <c r="B1106" s="11">
        <v>2015</v>
      </c>
      <c r="C1106" s="11" t="str">
        <f>VLOOKUP(Table10[[#This Row],[Name]], Rooke_Full_Seaosn[[Name]:[Team]], 2, FALSE)</f>
        <v>TOR</v>
      </c>
      <c r="D1106" s="11">
        <v>13</v>
      </c>
      <c r="E1106" s="11">
        <v>13</v>
      </c>
      <c r="F1106" s="12">
        <v>1</v>
      </c>
      <c r="G1106" s="5">
        <f>_xlfn.RANK.EQ(VLOOKUP($A1106,Rooke_Full_Seaosn[[Name]:[WHIP]], 6, FALSE),Rooke_Full_Seaosn[W],0)</f>
        <v>889</v>
      </c>
      <c r="H1106" s="5">
        <f>_xlfn.RANK.EQ(VLOOKUP($A1106,Rooke_Full_Seaosn[[Name]:[WHIP]], 7, FALSE),Rooke_Full_Seaosn[L],1)</f>
        <v>298</v>
      </c>
      <c r="I1106" s="11">
        <f>_xlfn.RANK.EQ(VLOOKUP($A1106,Rooke_Full_Seaosn[[Name]:[WHIP]], 8, FALSE),Rooke_Full_Seaosn[SV],0)</f>
        <v>225</v>
      </c>
      <c r="J1106" s="11">
        <f>_xlfn.RANK.EQ(VLOOKUP($A1106,Rooke_Full_Seaosn[[Name]:[WHIP]], 9, FALSE),Rooke_Full_Seaosn[IP],0)</f>
        <v>1328</v>
      </c>
      <c r="K1106" s="5">
        <f>_xlfn.RANK.EQ(VLOOKUP($A1106,Rooke_Full_Seaosn[[Name]:[WHIP]], 10, FALSE),Rooke_Full_Seaosn[SO],0)</f>
        <v>1210</v>
      </c>
      <c r="L1106" s="5">
        <f>_xlfn.RANK.EQ(VLOOKUP($A1106,Rooke_Full_Seaosn[[Name]:[WHIP]], 11, FALSE),Rooke_Full_Seaosn[K/9],0)</f>
        <v>729</v>
      </c>
      <c r="M1106" s="5">
        <f>_xlfn.RANK.EQ(VLOOKUP($A1106,Rooke_Full_Seaosn[[Name]:[WHIP]], 12, FALSE),Rooke_Full_Seaosn[BB/9],1)</f>
        <v>1538</v>
      </c>
      <c r="N1106" s="11">
        <f>_xlfn.RANK.EQ(VLOOKUP($A1106,Rooke_Full_Seaosn[[Name]:[WHIP]], 13, FALSE),Rooke_Full_Seaosn[HR/9],1)</f>
        <v>1142</v>
      </c>
      <c r="O1106" s="5">
        <f>_xlfn.RANK.EQ(VLOOKUP($A1106,Rooke_Full_Seaosn[[Name]:[WHIP]], 14, FALSE),Rooke_Full_Seaosn[AVG],1)</f>
        <v>454</v>
      </c>
      <c r="P1106" s="11">
        <f>_xlfn.RANK.EQ(VLOOKUP($A1106,Rooke_Full_Seaosn[[Name]:[WHIP]], 15, FALSE),Rooke_Full_Seaosn[BABIP],1)</f>
        <v>369</v>
      </c>
      <c r="Q1106" s="5">
        <f>_xlfn.RANK.EQ(VLOOKUP($A1106,Rooke_Full_Seaosn[[Name]:[WHIP]], 16, FALSE),Rooke_Full_Seaosn[ERA],1)</f>
        <v>471</v>
      </c>
      <c r="R1106" s="11">
        <f>_xlfn.RANK.EQ(VLOOKUP($A1106,Rooke_Full_Seaosn[[Name]:[WHIP]], 17, FALSE),Rooke_Full_Seaosn[FIP],1)</f>
        <v>1460</v>
      </c>
      <c r="S1106" s="5">
        <f>_xlfn.RANK.EQ(VLOOKUP($A1106,Rooke_Full_Seaosn[[Name]:[WHIP]], 18,FALSE),Rooke_Full_Seaosn[WAR],0)</f>
        <v>1563</v>
      </c>
      <c r="T1106" s="5">
        <f>_xlfn.RANK.EQ(VLOOKUP($A1106,Rooke_Full_Seaosn[[Name]:[WHIP]], 19, FALSE),Rooke_Full_Seaosn[WAR/162],0)</f>
        <v>1575</v>
      </c>
      <c r="U1106" s="5">
        <f>_xlfn.RANK.EQ(VLOOKUP($A1106,Rooke_Full_Seaosn[[Name]:[WHIP]], 20, FALSE),Rooke_Full_Seaosn[WHIP],1)</f>
        <v>1006</v>
      </c>
      <c r="V11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847.13017870444969</v>
      </c>
    </row>
    <row r="1107" spans="1:22" x14ac:dyDescent="0.45">
      <c r="A1107" s="11" t="s">
        <v>1302</v>
      </c>
      <c r="B1107" s="11">
        <v>2010</v>
      </c>
      <c r="C1107" s="11" t="str">
        <f>VLOOKUP(Table10[[#This Row],[Name]], Rooke_Full_Seaosn[[Name]:[Team]], 2, FALSE)</f>
        <v>ARI</v>
      </c>
      <c r="D1107" s="11">
        <v>26</v>
      </c>
      <c r="E1107" s="11">
        <v>26</v>
      </c>
      <c r="F1107" s="12">
        <v>1</v>
      </c>
      <c r="G1107" s="5">
        <f>_xlfn.RANK.EQ(VLOOKUP($A1107,Rooke_Full_Seaosn[[Name]:[WHIP]], 6, FALSE),Rooke_Full_Seaosn[W],0)</f>
        <v>735</v>
      </c>
      <c r="H1107" s="5">
        <f>_xlfn.RANK.EQ(VLOOKUP($A1107,Rooke_Full_Seaosn[[Name]:[WHIP]], 7, FALSE),Rooke_Full_Seaosn[L],1)</f>
        <v>885</v>
      </c>
      <c r="I1107" s="11">
        <f>_xlfn.RANK.EQ(VLOOKUP($A1107,Rooke_Full_Seaosn[[Name]:[WHIP]], 8, FALSE),Rooke_Full_Seaosn[SV],0)</f>
        <v>225</v>
      </c>
      <c r="J1107" s="11">
        <f>_xlfn.RANK.EQ(VLOOKUP($A1107,Rooke_Full_Seaosn[[Name]:[WHIP]], 9, FALSE),Rooke_Full_Seaosn[IP],0)</f>
        <v>880</v>
      </c>
      <c r="K1107" s="5">
        <f>_xlfn.RANK.EQ(VLOOKUP($A1107,Rooke_Full_Seaosn[[Name]:[WHIP]], 10, FALSE),Rooke_Full_Seaosn[SO],0)</f>
        <v>1045</v>
      </c>
      <c r="L1107" s="5">
        <f>_xlfn.RANK.EQ(VLOOKUP($A1107,Rooke_Full_Seaosn[[Name]:[WHIP]], 11, FALSE),Rooke_Full_Seaosn[K/9],0)</f>
        <v>1155</v>
      </c>
      <c r="M1107" s="5">
        <f>_xlfn.RANK.EQ(VLOOKUP($A1107,Rooke_Full_Seaosn[[Name]:[WHIP]], 12, FALSE),Rooke_Full_Seaosn[BB/9],1)</f>
        <v>378</v>
      </c>
      <c r="N1107" s="11">
        <f>_xlfn.RANK.EQ(VLOOKUP($A1107,Rooke_Full_Seaosn[[Name]:[WHIP]], 13, FALSE),Rooke_Full_Seaosn[HR/9],1)</f>
        <v>1596</v>
      </c>
      <c r="O1107" s="5">
        <f>_xlfn.RANK.EQ(VLOOKUP($A1107,Rooke_Full_Seaosn[[Name]:[WHIP]], 14, FALSE),Rooke_Full_Seaosn[AVG],1)</f>
        <v>782</v>
      </c>
      <c r="P1107" s="11">
        <f>_xlfn.RANK.EQ(VLOOKUP($A1107,Rooke_Full_Seaosn[[Name]:[WHIP]], 15, FALSE),Rooke_Full_Seaosn[BABIP],1)</f>
        <v>163</v>
      </c>
      <c r="Q1107" s="5">
        <f>_xlfn.RANK.EQ(VLOOKUP($A1107,Rooke_Full_Seaosn[[Name]:[WHIP]], 16, FALSE),Rooke_Full_Seaosn[ERA],1)</f>
        <v>709</v>
      </c>
      <c r="R1107" s="11">
        <f>_xlfn.RANK.EQ(VLOOKUP($A1107,Rooke_Full_Seaosn[[Name]:[WHIP]], 17, FALSE),Rooke_Full_Seaosn[FIP],1)</f>
        <v>1572</v>
      </c>
      <c r="S1107" s="5">
        <f>_xlfn.RANK.EQ(VLOOKUP($A1107,Rooke_Full_Seaosn[[Name]:[WHIP]], 18,FALSE),Rooke_Full_Seaosn[WAR],0)</f>
        <v>1631</v>
      </c>
      <c r="T1107" s="5">
        <f>_xlfn.RANK.EQ(VLOOKUP($A1107,Rooke_Full_Seaosn[[Name]:[WHIP]], 19, FALSE),Rooke_Full_Seaosn[WAR/162],0)</f>
        <v>1612</v>
      </c>
      <c r="U1107" s="5">
        <f>_xlfn.RANK.EQ(VLOOKUP($A1107,Rooke_Full_Seaosn[[Name]:[WHIP]], 20, FALSE),Rooke_Full_Seaosn[WHIP],1)</f>
        <v>451</v>
      </c>
      <c r="V11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849.2331161484102</v>
      </c>
    </row>
    <row r="1108" spans="1:22" x14ac:dyDescent="0.45">
      <c r="A1108" s="11" t="s">
        <v>1764</v>
      </c>
      <c r="B1108" s="11">
        <v>2004</v>
      </c>
      <c r="C1108" s="11" t="str">
        <f>VLOOKUP(Table10[[#This Row],[Name]], Rooke_Full_Seaosn[[Name]:[Team]], 2, FALSE)</f>
        <v>BAL</v>
      </c>
      <c r="D1108" s="11">
        <v>12</v>
      </c>
      <c r="E1108" s="11">
        <v>12</v>
      </c>
      <c r="F1108" s="12">
        <v>1</v>
      </c>
      <c r="G1108" s="5">
        <f>_xlfn.RANK.EQ(VLOOKUP($A1108,Rooke_Full_Seaosn[[Name]:[WHIP]], 6, FALSE),Rooke_Full_Seaosn[W],0)</f>
        <v>174</v>
      </c>
      <c r="H1108" s="5">
        <f>_xlfn.RANK.EQ(VLOOKUP($A1108,Rooke_Full_Seaosn[[Name]:[WHIP]], 7, FALSE),Rooke_Full_Seaosn[L],1)</f>
        <v>1060</v>
      </c>
      <c r="I1108" s="11">
        <f>_xlfn.RANK.EQ(VLOOKUP($A1108,Rooke_Full_Seaosn[[Name]:[WHIP]], 8, FALSE),Rooke_Full_Seaosn[SV],0)</f>
        <v>225</v>
      </c>
      <c r="J1108" s="11">
        <f>_xlfn.RANK.EQ(VLOOKUP($A1108,Rooke_Full_Seaosn[[Name]:[WHIP]], 9, FALSE),Rooke_Full_Seaosn[IP],0)</f>
        <v>470</v>
      </c>
      <c r="K1108" s="5">
        <f>_xlfn.RANK.EQ(VLOOKUP($A1108,Rooke_Full_Seaosn[[Name]:[WHIP]], 10, FALSE),Rooke_Full_Seaosn[SO],0)</f>
        <v>578</v>
      </c>
      <c r="L1108" s="5">
        <f>_xlfn.RANK.EQ(VLOOKUP($A1108,Rooke_Full_Seaosn[[Name]:[WHIP]], 11, FALSE),Rooke_Full_Seaosn[K/9],0)</f>
        <v>1102</v>
      </c>
      <c r="M1108" s="5">
        <f>_xlfn.RANK.EQ(VLOOKUP($A1108,Rooke_Full_Seaosn[[Name]:[WHIP]], 12, FALSE),Rooke_Full_Seaosn[BB/9],1)</f>
        <v>1600</v>
      </c>
      <c r="N1108" s="11">
        <f>_xlfn.RANK.EQ(VLOOKUP($A1108,Rooke_Full_Seaosn[[Name]:[WHIP]], 13, FALSE),Rooke_Full_Seaosn[HR/9],1)</f>
        <v>839</v>
      </c>
      <c r="O1108" s="5">
        <f>_xlfn.RANK.EQ(VLOOKUP($A1108,Rooke_Full_Seaosn[[Name]:[WHIP]], 14, FALSE),Rooke_Full_Seaosn[AVG],1)</f>
        <v>751</v>
      </c>
      <c r="P1108" s="11">
        <f>_xlfn.RANK.EQ(VLOOKUP($A1108,Rooke_Full_Seaosn[[Name]:[WHIP]], 15, FALSE),Rooke_Full_Seaosn[BABIP],1)</f>
        <v>576</v>
      </c>
      <c r="Q1108" s="5">
        <f>_xlfn.RANK.EQ(VLOOKUP($A1108,Rooke_Full_Seaosn[[Name]:[WHIP]], 16, FALSE),Rooke_Full_Seaosn[ERA],1)</f>
        <v>1285</v>
      </c>
      <c r="R1108" s="11">
        <f>_xlfn.RANK.EQ(VLOOKUP($A1108,Rooke_Full_Seaosn[[Name]:[WHIP]], 17, FALSE),Rooke_Full_Seaosn[FIP],1)</f>
        <v>1420</v>
      </c>
      <c r="S1108" s="5">
        <f>_xlfn.RANK.EQ(VLOOKUP($A1108,Rooke_Full_Seaosn[[Name]:[WHIP]], 18,FALSE),Rooke_Full_Seaosn[WAR],0)</f>
        <v>753</v>
      </c>
      <c r="T1108" s="5">
        <f>_xlfn.RANK.EQ(VLOOKUP($A1108,Rooke_Full_Seaosn[[Name]:[WHIP]], 19, FALSE),Rooke_Full_Seaosn[WAR/162],0)</f>
        <v>1017</v>
      </c>
      <c r="U1108" s="5">
        <f>_xlfn.RANK.EQ(VLOOKUP($A1108,Rooke_Full_Seaosn[[Name]:[WHIP]], 20, FALSE),Rooke_Full_Seaosn[WHIP],1)</f>
        <v>1413</v>
      </c>
      <c r="V11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849.74490345253832</v>
      </c>
    </row>
    <row r="1109" spans="1:22" x14ac:dyDescent="0.45">
      <c r="A1109" s="11" t="s">
        <v>400</v>
      </c>
      <c r="B1109" s="11">
        <v>2020</v>
      </c>
      <c r="C1109" s="11" t="str">
        <f>VLOOKUP(Table10[[#This Row],[Name]], Rooke_Full_Seaosn[[Name]:[Team]], 2, FALSE)</f>
        <v>KCR</v>
      </c>
      <c r="D1109" s="11">
        <v>12</v>
      </c>
      <c r="E1109" s="11">
        <v>12</v>
      </c>
      <c r="F1109" s="12">
        <v>1</v>
      </c>
      <c r="G1109" s="5">
        <f>_xlfn.RANK.EQ(VLOOKUP($A1109,Rooke_Full_Seaosn[[Name]:[WHIP]], 6, FALSE),Rooke_Full_Seaosn[W],0)</f>
        <v>1609</v>
      </c>
      <c r="H1109" s="5">
        <f>_xlfn.RANK.EQ(VLOOKUP($A1109,Rooke_Full_Seaosn[[Name]:[WHIP]], 7, FALSE),Rooke_Full_Seaosn[L],1)</f>
        <v>695</v>
      </c>
      <c r="I1109" s="11">
        <f>_xlfn.RANK.EQ(VLOOKUP($A1109,Rooke_Full_Seaosn[[Name]:[WHIP]], 8, FALSE),Rooke_Full_Seaosn[SV],0)</f>
        <v>225</v>
      </c>
      <c r="J1109" s="11">
        <f>_xlfn.RANK.EQ(VLOOKUP($A1109,Rooke_Full_Seaosn[[Name]:[WHIP]], 9, FALSE),Rooke_Full_Seaosn[IP],0)</f>
        <v>1605</v>
      </c>
      <c r="K1109" s="5">
        <f>_xlfn.RANK.EQ(VLOOKUP($A1109,Rooke_Full_Seaosn[[Name]:[WHIP]], 10, FALSE),Rooke_Full_Seaosn[SO],0)</f>
        <v>1045</v>
      </c>
      <c r="L1109" s="5">
        <f>_xlfn.RANK.EQ(VLOOKUP($A1109,Rooke_Full_Seaosn[[Name]:[WHIP]], 11, FALSE),Rooke_Full_Seaosn[K/9],0)</f>
        <v>121</v>
      </c>
      <c r="M1109" s="5">
        <f>_xlfn.RANK.EQ(VLOOKUP($A1109,Rooke_Full_Seaosn[[Name]:[WHIP]], 12, FALSE),Rooke_Full_Seaosn[BB/9],1)</f>
        <v>1179</v>
      </c>
      <c r="N1109" s="11">
        <f>_xlfn.RANK.EQ(VLOOKUP($A1109,Rooke_Full_Seaosn[[Name]:[WHIP]], 13, FALSE),Rooke_Full_Seaosn[HR/9],1)</f>
        <v>1450</v>
      </c>
      <c r="O1109" s="5">
        <f>_xlfn.RANK.EQ(VLOOKUP($A1109,Rooke_Full_Seaosn[[Name]:[WHIP]], 14, FALSE),Rooke_Full_Seaosn[AVG],1)</f>
        <v>957</v>
      </c>
      <c r="P1109" s="11">
        <f>_xlfn.RANK.EQ(VLOOKUP($A1109,Rooke_Full_Seaosn[[Name]:[WHIP]], 15, FALSE),Rooke_Full_Seaosn[BABIP],1)</f>
        <v>1381</v>
      </c>
      <c r="Q1109" s="5">
        <f>_xlfn.RANK.EQ(VLOOKUP($A1109,Rooke_Full_Seaosn[[Name]:[WHIP]], 16, FALSE),Rooke_Full_Seaosn[ERA],1)</f>
        <v>958</v>
      </c>
      <c r="R1109" s="11">
        <f>_xlfn.RANK.EQ(VLOOKUP($A1109,Rooke_Full_Seaosn[[Name]:[WHIP]], 17, FALSE),Rooke_Full_Seaosn[FIP],1)</f>
        <v>1217</v>
      </c>
      <c r="S1109" s="5">
        <f>_xlfn.RANK.EQ(VLOOKUP($A1109,Rooke_Full_Seaosn[[Name]:[WHIP]], 18,FALSE),Rooke_Full_Seaosn[WAR],0)</f>
        <v>1228</v>
      </c>
      <c r="T1109" s="5">
        <f>_xlfn.RANK.EQ(VLOOKUP($A1109,Rooke_Full_Seaosn[[Name]:[WHIP]], 19, FALSE),Rooke_Full_Seaosn[WAR/162],0)</f>
        <v>933</v>
      </c>
      <c r="U1109" s="5">
        <f>_xlfn.RANK.EQ(VLOOKUP($A1109,Rooke_Full_Seaosn[[Name]:[WHIP]], 20, FALSE),Rooke_Full_Seaosn[WHIP],1)</f>
        <v>1123</v>
      </c>
      <c r="V11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849.90298160410453</v>
      </c>
    </row>
    <row r="1110" spans="1:22" x14ac:dyDescent="0.45">
      <c r="A1110" s="11" t="s">
        <v>1326</v>
      </c>
      <c r="B1110" s="11">
        <v>1961</v>
      </c>
      <c r="C1110" s="11" t="str">
        <f>VLOOKUP(Table10[[#This Row],[Name]], Rooke_Full_Seaosn[[Name]:[Team]], 2, FALSE)</f>
        <v>CIN</v>
      </c>
      <c r="D1110" s="11">
        <v>9</v>
      </c>
      <c r="E1110" s="11">
        <v>9</v>
      </c>
      <c r="F1110" s="12">
        <v>1</v>
      </c>
      <c r="G1110" s="5">
        <f>_xlfn.RANK.EQ(VLOOKUP($A1110,Rooke_Full_Seaosn[[Name]:[WHIP]], 6, FALSE),Rooke_Full_Seaosn[W],0)</f>
        <v>401</v>
      </c>
      <c r="H1110" s="5">
        <f>_xlfn.RANK.EQ(VLOOKUP($A1110,Rooke_Full_Seaosn[[Name]:[WHIP]], 7, FALSE),Rooke_Full_Seaosn[L],1)</f>
        <v>1341</v>
      </c>
      <c r="I1110" s="11">
        <f>_xlfn.RANK.EQ(VLOOKUP($A1110,Rooke_Full_Seaosn[[Name]:[WHIP]], 8, FALSE),Rooke_Full_Seaosn[SV],0)</f>
        <v>225</v>
      </c>
      <c r="J1110" s="11">
        <f>_xlfn.RANK.EQ(VLOOKUP($A1110,Rooke_Full_Seaosn[[Name]:[WHIP]], 9, FALSE),Rooke_Full_Seaosn[IP],0)</f>
        <v>541</v>
      </c>
      <c r="K1110" s="5">
        <f>_xlfn.RANK.EQ(VLOOKUP($A1110,Rooke_Full_Seaosn[[Name]:[WHIP]], 10, FALSE),Rooke_Full_Seaosn[SO],0)</f>
        <v>578</v>
      </c>
      <c r="L1110" s="5">
        <f>_xlfn.RANK.EQ(VLOOKUP($A1110,Rooke_Full_Seaosn[[Name]:[WHIP]], 11, FALSE),Rooke_Full_Seaosn[K/9],0)</f>
        <v>988</v>
      </c>
      <c r="M1110" s="5">
        <f>_xlfn.RANK.EQ(VLOOKUP($A1110,Rooke_Full_Seaosn[[Name]:[WHIP]], 12, FALSE),Rooke_Full_Seaosn[BB/9],1)</f>
        <v>1351</v>
      </c>
      <c r="N1110" s="11">
        <f>_xlfn.RANK.EQ(VLOOKUP($A1110,Rooke_Full_Seaosn[[Name]:[WHIP]], 13, FALSE),Rooke_Full_Seaosn[HR/9],1)</f>
        <v>835</v>
      </c>
      <c r="O1110" s="5">
        <f>_xlfn.RANK.EQ(VLOOKUP($A1110,Rooke_Full_Seaosn[[Name]:[WHIP]], 14, FALSE),Rooke_Full_Seaosn[AVG],1)</f>
        <v>723</v>
      </c>
      <c r="P1110" s="11">
        <f>_xlfn.RANK.EQ(VLOOKUP($A1110,Rooke_Full_Seaosn[[Name]:[WHIP]], 15, FALSE),Rooke_Full_Seaosn[BABIP],1)</f>
        <v>639</v>
      </c>
      <c r="Q1110" s="5">
        <f>_xlfn.RANK.EQ(VLOOKUP($A1110,Rooke_Full_Seaosn[[Name]:[WHIP]], 16, FALSE),Rooke_Full_Seaosn[ERA],1)</f>
        <v>739</v>
      </c>
      <c r="R1110" s="11">
        <f>_xlfn.RANK.EQ(VLOOKUP($A1110,Rooke_Full_Seaosn[[Name]:[WHIP]], 17, FALSE),Rooke_Full_Seaosn[FIP],1)</f>
        <v>888</v>
      </c>
      <c r="S1110" s="5">
        <f>_xlfn.RANK.EQ(VLOOKUP($A1110,Rooke_Full_Seaosn[[Name]:[WHIP]], 18,FALSE),Rooke_Full_Seaosn[WAR],0)</f>
        <v>799</v>
      </c>
      <c r="T1110" s="5">
        <f>_xlfn.RANK.EQ(VLOOKUP($A1110,Rooke_Full_Seaosn[[Name]:[WHIP]], 19, FALSE),Rooke_Full_Seaosn[WAR/162],0)</f>
        <v>1114</v>
      </c>
      <c r="U1110" s="5">
        <f>_xlfn.RANK.EQ(VLOOKUP($A1110,Rooke_Full_Seaosn[[Name]:[WHIP]], 20, FALSE),Rooke_Full_Seaosn[WHIP],1)</f>
        <v>998</v>
      </c>
      <c r="V11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850.013558100875</v>
      </c>
    </row>
    <row r="1111" spans="1:22" x14ac:dyDescent="0.45">
      <c r="A1111" s="11" t="s">
        <v>1521</v>
      </c>
      <c r="B1111" s="11">
        <v>1987</v>
      </c>
      <c r="C1111" s="11" t="str">
        <f>VLOOKUP(Table10[[#This Row],[Name]], Rooke_Full_Seaosn[[Name]:[Team]], 2, FALSE)</f>
        <v>MIN</v>
      </c>
      <c r="D1111" s="11">
        <v>25</v>
      </c>
      <c r="E1111" s="11">
        <v>25</v>
      </c>
      <c r="F1111" s="12">
        <v>1</v>
      </c>
      <c r="G1111" s="5">
        <f>_xlfn.RANK.EQ(VLOOKUP($A1111,Rooke_Full_Seaosn[[Name]:[WHIP]], 6, FALSE),Rooke_Full_Seaosn[W],0)</f>
        <v>503</v>
      </c>
      <c r="H1111" s="5">
        <f>_xlfn.RANK.EQ(VLOOKUP($A1111,Rooke_Full_Seaosn[[Name]:[WHIP]], 7, FALSE),Rooke_Full_Seaosn[L],1)</f>
        <v>1209</v>
      </c>
      <c r="I1111" s="11">
        <f>_xlfn.RANK.EQ(VLOOKUP($A1111,Rooke_Full_Seaosn[[Name]:[WHIP]], 8, FALSE),Rooke_Full_Seaosn[SV],0)</f>
        <v>225</v>
      </c>
      <c r="J1111" s="11">
        <f>_xlfn.RANK.EQ(VLOOKUP($A1111,Rooke_Full_Seaosn[[Name]:[WHIP]], 9, FALSE),Rooke_Full_Seaosn[IP],0)</f>
        <v>478</v>
      </c>
      <c r="K1111" s="5">
        <f>_xlfn.RANK.EQ(VLOOKUP($A1111,Rooke_Full_Seaosn[[Name]:[WHIP]], 10, FALSE),Rooke_Full_Seaosn[SO],0)</f>
        <v>637</v>
      </c>
      <c r="L1111" s="5">
        <f>_xlfn.RANK.EQ(VLOOKUP($A1111,Rooke_Full_Seaosn[[Name]:[WHIP]], 11, FALSE),Rooke_Full_Seaosn[K/9],0)</f>
        <v>1170</v>
      </c>
      <c r="M1111" s="5">
        <f>_xlfn.RANK.EQ(VLOOKUP($A1111,Rooke_Full_Seaosn[[Name]:[WHIP]], 12, FALSE),Rooke_Full_Seaosn[BB/9],1)</f>
        <v>958</v>
      </c>
      <c r="N1111" s="11">
        <f>_xlfn.RANK.EQ(VLOOKUP($A1111,Rooke_Full_Seaosn[[Name]:[WHIP]], 13, FALSE),Rooke_Full_Seaosn[HR/9],1)</f>
        <v>1342</v>
      </c>
      <c r="O1111" s="5">
        <f>_xlfn.RANK.EQ(VLOOKUP($A1111,Rooke_Full_Seaosn[[Name]:[WHIP]], 14, FALSE),Rooke_Full_Seaosn[AVG],1)</f>
        <v>690</v>
      </c>
      <c r="P1111" s="11">
        <f>_xlfn.RANK.EQ(VLOOKUP($A1111,Rooke_Full_Seaosn[[Name]:[WHIP]], 15, FALSE),Rooke_Full_Seaosn[BABIP],1)</f>
        <v>286</v>
      </c>
      <c r="Q1111" s="5">
        <f>_xlfn.RANK.EQ(VLOOKUP($A1111,Rooke_Full_Seaosn[[Name]:[WHIP]], 16, FALSE),Rooke_Full_Seaosn[ERA],1)</f>
        <v>983</v>
      </c>
      <c r="R1111" s="11">
        <f>_xlfn.RANK.EQ(VLOOKUP($A1111,Rooke_Full_Seaosn[[Name]:[WHIP]], 17, FALSE),Rooke_Full_Seaosn[FIP],1)</f>
        <v>1363</v>
      </c>
      <c r="S1111" s="5">
        <f>_xlfn.RANK.EQ(VLOOKUP($A1111,Rooke_Full_Seaosn[[Name]:[WHIP]], 18,FALSE),Rooke_Full_Seaosn[WAR],0)</f>
        <v>835</v>
      </c>
      <c r="T1111" s="5">
        <f>_xlfn.RANK.EQ(VLOOKUP($A1111,Rooke_Full_Seaosn[[Name]:[WHIP]], 19, FALSE),Rooke_Full_Seaosn[WAR/162],0)</f>
        <v>1082</v>
      </c>
      <c r="U1111" s="5">
        <f>_xlfn.RANK.EQ(VLOOKUP($A1111,Rooke_Full_Seaosn[[Name]:[WHIP]], 20, FALSE),Rooke_Full_Seaosn[WHIP],1)</f>
        <v>750</v>
      </c>
      <c r="V11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851.15032581770117</v>
      </c>
    </row>
    <row r="1112" spans="1:22" x14ac:dyDescent="0.45">
      <c r="A1112" s="11" t="s">
        <v>1545</v>
      </c>
      <c r="B1112" s="11">
        <v>1985</v>
      </c>
      <c r="C1112" s="11" t="str">
        <f>VLOOKUP(Table10[[#This Row],[Name]], Rooke_Full_Seaosn[[Name]:[Team]], 2, FALSE)</f>
        <v>CAL</v>
      </c>
      <c r="D1112" s="11">
        <v>18</v>
      </c>
      <c r="E1112" s="11">
        <v>15</v>
      </c>
      <c r="F1112" s="12">
        <v>0.83333333333333337</v>
      </c>
      <c r="G1112" s="5">
        <f>_xlfn.RANK.EQ(VLOOKUP($A1112,Rooke_Full_Seaosn[[Name]:[WHIP]], 6, FALSE),Rooke_Full_Seaosn[W],0)</f>
        <v>1282</v>
      </c>
      <c r="H1112" s="5">
        <f>_xlfn.RANK.EQ(VLOOKUP($A1112,Rooke_Full_Seaosn[[Name]:[WHIP]], 7, FALSE),Rooke_Full_Seaosn[L],1)</f>
        <v>298</v>
      </c>
      <c r="I1112" s="11">
        <f>_xlfn.RANK.EQ(VLOOKUP($A1112,Rooke_Full_Seaosn[[Name]:[WHIP]], 8, FALSE),Rooke_Full_Seaosn[SV],0)</f>
        <v>225</v>
      </c>
      <c r="J1112" s="11">
        <f>_xlfn.RANK.EQ(VLOOKUP($A1112,Rooke_Full_Seaosn[[Name]:[WHIP]], 9, FALSE),Rooke_Full_Seaosn[IP],0)</f>
        <v>1468</v>
      </c>
      <c r="K1112" s="5">
        <f>_xlfn.RANK.EQ(VLOOKUP($A1112,Rooke_Full_Seaosn[[Name]:[WHIP]], 10, FALSE),Rooke_Full_Seaosn[SO],0)</f>
        <v>1425</v>
      </c>
      <c r="L1112" s="5">
        <f>_xlfn.RANK.EQ(VLOOKUP($A1112,Rooke_Full_Seaosn[[Name]:[WHIP]], 11, FALSE),Rooke_Full_Seaosn[K/9],0)</f>
        <v>905</v>
      </c>
      <c r="M1112" s="5">
        <f>_xlfn.RANK.EQ(VLOOKUP($A1112,Rooke_Full_Seaosn[[Name]:[WHIP]], 12, FALSE),Rooke_Full_Seaosn[BB/9],1)</f>
        <v>706</v>
      </c>
      <c r="N1112" s="11">
        <f>_xlfn.RANK.EQ(VLOOKUP($A1112,Rooke_Full_Seaosn[[Name]:[WHIP]], 13, FALSE),Rooke_Full_Seaosn[HR/9],1)</f>
        <v>1161</v>
      </c>
      <c r="O1112" s="5">
        <f>_xlfn.RANK.EQ(VLOOKUP($A1112,Rooke_Full_Seaosn[[Name]:[WHIP]], 14, FALSE),Rooke_Full_Seaosn[AVG],1)</f>
        <v>907</v>
      </c>
      <c r="P1112" s="11">
        <f>_xlfn.RANK.EQ(VLOOKUP($A1112,Rooke_Full_Seaosn[[Name]:[WHIP]], 15, FALSE),Rooke_Full_Seaosn[BABIP],1)</f>
        <v>752</v>
      </c>
      <c r="Q1112" s="5">
        <f>_xlfn.RANK.EQ(VLOOKUP($A1112,Rooke_Full_Seaosn[[Name]:[WHIP]], 16, FALSE),Rooke_Full_Seaosn[ERA],1)</f>
        <v>1012</v>
      </c>
      <c r="R1112" s="11">
        <f>_xlfn.RANK.EQ(VLOOKUP($A1112,Rooke_Full_Seaosn[[Name]:[WHIP]], 17, FALSE),Rooke_Full_Seaosn[FIP],1)</f>
        <v>914</v>
      </c>
      <c r="S1112" s="5">
        <f>_xlfn.RANK.EQ(VLOOKUP($A1112,Rooke_Full_Seaosn[[Name]:[WHIP]], 18,FALSE),Rooke_Full_Seaosn[WAR],0)</f>
        <v>1157</v>
      </c>
      <c r="T1112" s="5">
        <f>_xlfn.RANK.EQ(VLOOKUP($A1112,Rooke_Full_Seaosn[[Name]:[WHIP]], 19, FALSE),Rooke_Full_Seaosn[WAR/162],0)</f>
        <v>770</v>
      </c>
      <c r="U1112" s="5">
        <f>_xlfn.RANK.EQ(VLOOKUP($A1112,Rooke_Full_Seaosn[[Name]:[WHIP]], 20, FALSE),Rooke_Full_Seaosn[WHIP],1)</f>
        <v>704</v>
      </c>
      <c r="V11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851.44323196305311</v>
      </c>
    </row>
    <row r="1113" spans="1:22" x14ac:dyDescent="0.45">
      <c r="A1113" s="11" t="s">
        <v>1424</v>
      </c>
      <c r="B1113" s="11">
        <v>1995</v>
      </c>
      <c r="C1113" s="11" t="str">
        <f>VLOOKUP(Table10[[#This Row],[Name]], Rooke_Full_Seaosn[[Name]:[Team]], 2, FALSE)</f>
        <v>MIL</v>
      </c>
      <c r="D1113" s="11">
        <v>11</v>
      </c>
      <c r="E1113" s="11">
        <v>9</v>
      </c>
      <c r="F1113" s="12">
        <v>0.81818181818181823</v>
      </c>
      <c r="G1113" s="5">
        <f>_xlfn.RANK.EQ(VLOOKUP($A1113,Rooke_Full_Seaosn[[Name]:[WHIP]], 6, FALSE),Rooke_Full_Seaosn[W],0)</f>
        <v>735</v>
      </c>
      <c r="H1113" s="5">
        <f>_xlfn.RANK.EQ(VLOOKUP($A1113,Rooke_Full_Seaosn[[Name]:[WHIP]], 7, FALSE),Rooke_Full_Seaosn[L],1)</f>
        <v>885</v>
      </c>
      <c r="I1113" s="11">
        <f>_xlfn.RANK.EQ(VLOOKUP($A1113,Rooke_Full_Seaosn[[Name]:[WHIP]], 8, FALSE),Rooke_Full_Seaosn[SV],0)</f>
        <v>225</v>
      </c>
      <c r="J1113" s="11">
        <f>_xlfn.RANK.EQ(VLOOKUP($A1113,Rooke_Full_Seaosn[[Name]:[WHIP]], 9, FALSE),Rooke_Full_Seaosn[IP],0)</f>
        <v>745</v>
      </c>
      <c r="K1113" s="5">
        <f>_xlfn.RANK.EQ(VLOOKUP($A1113,Rooke_Full_Seaosn[[Name]:[WHIP]], 10, FALSE),Rooke_Full_Seaosn[SO],0)</f>
        <v>966</v>
      </c>
      <c r="L1113" s="5">
        <f>_xlfn.RANK.EQ(VLOOKUP($A1113,Rooke_Full_Seaosn[[Name]:[WHIP]], 11, FALSE),Rooke_Full_Seaosn[K/9],0)</f>
        <v>1208</v>
      </c>
      <c r="M1113" s="5">
        <f>_xlfn.RANK.EQ(VLOOKUP($A1113,Rooke_Full_Seaosn[[Name]:[WHIP]], 12, FALSE),Rooke_Full_Seaosn[BB/9],1)</f>
        <v>961</v>
      </c>
      <c r="N1113" s="11">
        <f>_xlfn.RANK.EQ(VLOOKUP($A1113,Rooke_Full_Seaosn[[Name]:[WHIP]], 13, FALSE),Rooke_Full_Seaosn[HR/9],1)</f>
        <v>636</v>
      </c>
      <c r="O1113" s="5">
        <f>_xlfn.RANK.EQ(VLOOKUP($A1113,Rooke_Full_Seaosn[[Name]:[WHIP]], 14, FALSE),Rooke_Full_Seaosn[AVG],1)</f>
        <v>1357</v>
      </c>
      <c r="P1113" s="11">
        <f>_xlfn.RANK.EQ(VLOOKUP($A1113,Rooke_Full_Seaosn[[Name]:[WHIP]], 15, FALSE),Rooke_Full_Seaosn[BABIP],1)</f>
        <v>1268</v>
      </c>
      <c r="Q1113" s="5">
        <f>_xlfn.RANK.EQ(VLOOKUP($A1113,Rooke_Full_Seaosn[[Name]:[WHIP]], 16, FALSE),Rooke_Full_Seaosn[ERA],1)</f>
        <v>860</v>
      </c>
      <c r="R1113" s="11">
        <f>_xlfn.RANK.EQ(VLOOKUP($A1113,Rooke_Full_Seaosn[[Name]:[WHIP]], 17, FALSE),Rooke_Full_Seaosn[FIP],1)</f>
        <v>1016</v>
      </c>
      <c r="S1113" s="5">
        <f>_xlfn.RANK.EQ(VLOOKUP($A1113,Rooke_Full_Seaosn[[Name]:[WHIP]], 18,FALSE),Rooke_Full_Seaosn[WAR],0)</f>
        <v>523</v>
      </c>
      <c r="T1113" s="5">
        <f>_xlfn.RANK.EQ(VLOOKUP($A1113,Rooke_Full_Seaosn[[Name]:[WHIP]], 19, FALSE),Rooke_Full_Seaosn[WAR/162],0)</f>
        <v>375</v>
      </c>
      <c r="U1113" s="5">
        <f>_xlfn.RANK.EQ(VLOOKUP($A1113,Rooke_Full_Seaosn[[Name]:[WHIP]], 20, FALSE),Rooke_Full_Seaosn[WHIP],1)</f>
        <v>1203</v>
      </c>
      <c r="V11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851.70166077577346</v>
      </c>
    </row>
    <row r="1114" spans="1:22" x14ac:dyDescent="0.45">
      <c r="A1114" s="11" t="s">
        <v>1643</v>
      </c>
      <c r="B1114" s="11">
        <v>1961</v>
      </c>
      <c r="C1114" s="11" t="str">
        <f>VLOOKUP(Table10[[#This Row],[Name]], Rooke_Full_Seaosn[[Name]:[Team]], 2, FALSE)</f>
        <v>KCA</v>
      </c>
      <c r="D1114" s="11">
        <v>18</v>
      </c>
      <c r="E1114" s="11">
        <v>18</v>
      </c>
      <c r="F1114" s="12">
        <v>1</v>
      </c>
      <c r="G1114" s="5">
        <f>_xlfn.RANK.EQ(VLOOKUP($A1114,Rooke_Full_Seaosn[[Name]:[WHIP]], 6, FALSE),Rooke_Full_Seaosn[W],0)</f>
        <v>244</v>
      </c>
      <c r="H1114" s="5">
        <f>_xlfn.RANK.EQ(VLOOKUP($A1114,Rooke_Full_Seaosn[[Name]:[WHIP]], 7, FALSE),Rooke_Full_Seaosn[L],1)</f>
        <v>1442</v>
      </c>
      <c r="I1114" s="11">
        <f>_xlfn.RANK.EQ(VLOOKUP($A1114,Rooke_Full_Seaosn[[Name]:[WHIP]], 8, FALSE),Rooke_Full_Seaosn[SV],0)</f>
        <v>225</v>
      </c>
      <c r="J1114" s="11">
        <f>_xlfn.RANK.EQ(VLOOKUP($A1114,Rooke_Full_Seaosn[[Name]:[WHIP]], 9, FALSE),Rooke_Full_Seaosn[IP],0)</f>
        <v>327</v>
      </c>
      <c r="K1114" s="5">
        <f>_xlfn.RANK.EQ(VLOOKUP($A1114,Rooke_Full_Seaosn[[Name]:[WHIP]], 10, FALSE),Rooke_Full_Seaosn[SO],0)</f>
        <v>593</v>
      </c>
      <c r="L1114" s="5">
        <f>_xlfn.RANK.EQ(VLOOKUP($A1114,Rooke_Full_Seaosn[[Name]:[WHIP]], 11, FALSE),Rooke_Full_Seaosn[K/9],0)</f>
        <v>1296</v>
      </c>
      <c r="M1114" s="5">
        <f>_xlfn.RANK.EQ(VLOOKUP($A1114,Rooke_Full_Seaosn[[Name]:[WHIP]], 12, FALSE),Rooke_Full_Seaosn[BB/9],1)</f>
        <v>1339</v>
      </c>
      <c r="N1114" s="11">
        <f>_xlfn.RANK.EQ(VLOOKUP($A1114,Rooke_Full_Seaosn[[Name]:[WHIP]], 13, FALSE),Rooke_Full_Seaosn[HR/9],1)</f>
        <v>887</v>
      </c>
      <c r="O1114" s="5">
        <f>_xlfn.RANK.EQ(VLOOKUP($A1114,Rooke_Full_Seaosn[[Name]:[WHIP]], 14, FALSE),Rooke_Full_Seaosn[AVG],1)</f>
        <v>644</v>
      </c>
      <c r="P1114" s="11">
        <f>_xlfn.RANK.EQ(VLOOKUP($A1114,Rooke_Full_Seaosn[[Name]:[WHIP]], 15, FALSE),Rooke_Full_Seaosn[BABIP],1)</f>
        <v>346</v>
      </c>
      <c r="Q1114" s="5">
        <f>_xlfn.RANK.EQ(VLOOKUP($A1114,Rooke_Full_Seaosn[[Name]:[WHIP]], 16, FALSE),Rooke_Full_Seaosn[ERA],1)</f>
        <v>1142</v>
      </c>
      <c r="R1114" s="11">
        <f>_xlfn.RANK.EQ(VLOOKUP($A1114,Rooke_Full_Seaosn[[Name]:[WHIP]], 17, FALSE),Rooke_Full_Seaosn[FIP],1)</f>
        <v>1063</v>
      </c>
      <c r="S1114" s="5">
        <f>_xlfn.RANK.EQ(VLOOKUP($A1114,Rooke_Full_Seaosn[[Name]:[WHIP]], 18,FALSE),Rooke_Full_Seaosn[WAR],0)</f>
        <v>643</v>
      </c>
      <c r="T1114" s="5">
        <f>_xlfn.RANK.EQ(VLOOKUP($A1114,Rooke_Full_Seaosn[[Name]:[WHIP]], 19, FALSE),Rooke_Full_Seaosn[WAR/162],0)</f>
        <v>1168</v>
      </c>
      <c r="U1114" s="5">
        <f>_xlfn.RANK.EQ(VLOOKUP($A1114,Rooke_Full_Seaosn[[Name]:[WHIP]], 20, FALSE),Rooke_Full_Seaosn[WHIP],1)</f>
        <v>1010</v>
      </c>
      <c r="V11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852.18179446370766</v>
      </c>
    </row>
    <row r="1115" spans="1:22" x14ac:dyDescent="0.45">
      <c r="A1115" s="11" t="s">
        <v>1647</v>
      </c>
      <c r="B1115" s="11">
        <v>2002</v>
      </c>
      <c r="C1115" s="11" t="str">
        <f>VLOOKUP(Table10[[#This Row],[Name]], Rooke_Full_Seaosn[[Name]:[Team]], 2, FALSE)</f>
        <v>NYM</v>
      </c>
      <c r="D1115" s="11">
        <v>34</v>
      </c>
      <c r="E1115" s="11">
        <v>32</v>
      </c>
      <c r="F1115" s="12">
        <v>0.94117647058823528</v>
      </c>
      <c r="G1115" s="5">
        <f>_xlfn.RANK.EQ(VLOOKUP($A1115,Rooke_Full_Seaosn[[Name]:[WHIP]], 6, FALSE),Rooke_Full_Seaosn[W],0)</f>
        <v>1282</v>
      </c>
      <c r="H1115" s="5">
        <f>_xlfn.RANK.EQ(VLOOKUP($A1115,Rooke_Full_Seaosn[[Name]:[WHIP]], 7, FALSE),Rooke_Full_Seaosn[L],1)</f>
        <v>45</v>
      </c>
      <c r="I1115" s="11">
        <f>_xlfn.RANK.EQ(VLOOKUP($A1115,Rooke_Full_Seaosn[[Name]:[WHIP]], 8, FALSE),Rooke_Full_Seaosn[SV],0)</f>
        <v>225</v>
      </c>
      <c r="J1115" s="11">
        <f>_xlfn.RANK.EQ(VLOOKUP($A1115,Rooke_Full_Seaosn[[Name]:[WHIP]], 9, FALSE),Rooke_Full_Seaosn[IP],0)</f>
        <v>1570</v>
      </c>
      <c r="K1115" s="5">
        <f>_xlfn.RANK.EQ(VLOOKUP($A1115,Rooke_Full_Seaosn[[Name]:[WHIP]], 10, FALSE),Rooke_Full_Seaosn[SO],0)</f>
        <v>1526</v>
      </c>
      <c r="L1115" s="5">
        <f>_xlfn.RANK.EQ(VLOOKUP($A1115,Rooke_Full_Seaosn[[Name]:[WHIP]], 11, FALSE),Rooke_Full_Seaosn[K/9],0)</f>
        <v>1012</v>
      </c>
      <c r="M1115" s="5">
        <f>_xlfn.RANK.EQ(VLOOKUP($A1115,Rooke_Full_Seaosn[[Name]:[WHIP]], 12, FALSE),Rooke_Full_Seaosn[BB/9],1)</f>
        <v>584</v>
      </c>
      <c r="N1115" s="11">
        <f>_xlfn.RANK.EQ(VLOOKUP($A1115,Rooke_Full_Seaosn[[Name]:[WHIP]], 13, FALSE),Rooke_Full_Seaosn[HR/9],1)</f>
        <v>1420</v>
      </c>
      <c r="O1115" s="5">
        <f>_xlfn.RANK.EQ(VLOOKUP($A1115,Rooke_Full_Seaosn[[Name]:[WHIP]], 14, FALSE),Rooke_Full_Seaosn[AVG],1)</f>
        <v>1432</v>
      </c>
      <c r="P1115" s="11">
        <f>_xlfn.RANK.EQ(VLOOKUP($A1115,Rooke_Full_Seaosn[[Name]:[WHIP]], 15, FALSE),Rooke_Full_Seaosn[BABIP],1)</f>
        <v>1205</v>
      </c>
      <c r="Q1115" s="5">
        <f>_xlfn.RANK.EQ(VLOOKUP($A1115,Rooke_Full_Seaosn[[Name]:[WHIP]], 16, FALSE),Rooke_Full_Seaosn[ERA],1)</f>
        <v>1146</v>
      </c>
      <c r="R1115" s="11">
        <f>_xlfn.RANK.EQ(VLOOKUP($A1115,Rooke_Full_Seaosn[[Name]:[WHIP]], 17, FALSE),Rooke_Full_Seaosn[FIP],1)</f>
        <v>1423</v>
      </c>
      <c r="S1115" s="5">
        <f>_xlfn.RANK.EQ(VLOOKUP($A1115,Rooke_Full_Seaosn[[Name]:[WHIP]], 18,FALSE),Rooke_Full_Seaosn[WAR],0)</f>
        <v>1434</v>
      </c>
      <c r="T1115" s="5">
        <f>_xlfn.RANK.EQ(VLOOKUP($A1115,Rooke_Full_Seaosn[[Name]:[WHIP]], 19, FALSE),Rooke_Full_Seaosn[WAR/162],0)</f>
        <v>1353</v>
      </c>
      <c r="U1115" s="5">
        <f>_xlfn.RANK.EQ(VLOOKUP($A1115,Rooke_Full_Seaosn[[Name]:[WHIP]], 20, FALSE),Rooke_Full_Seaosn[WHIP],1)</f>
        <v>1227</v>
      </c>
      <c r="V11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852.72060601115436</v>
      </c>
    </row>
    <row r="1116" spans="1:22" x14ac:dyDescent="0.45">
      <c r="A1116" s="11" t="s">
        <v>254</v>
      </c>
      <c r="B1116" s="11">
        <v>2018</v>
      </c>
      <c r="C1116" s="11" t="str">
        <f>VLOOKUP(Table10[[#This Row],[Name]], Rooke_Full_Seaosn[[Name]:[Team]], 2, FALSE)</f>
        <v>PIT</v>
      </c>
      <c r="D1116" s="11">
        <v>28</v>
      </c>
      <c r="E1116" s="11">
        <v>16</v>
      </c>
      <c r="F1116" s="12">
        <v>0.5714285714285714</v>
      </c>
      <c r="G1116" s="5">
        <f>_xlfn.RANK.EQ(VLOOKUP($A1116,Rooke_Full_Seaosn[[Name]:[WHIP]], 6, FALSE),Rooke_Full_Seaosn[W],0)</f>
        <v>889</v>
      </c>
      <c r="H1116" s="5">
        <f>_xlfn.RANK.EQ(VLOOKUP($A1116,Rooke_Full_Seaosn[[Name]:[WHIP]], 7, FALSE),Rooke_Full_Seaosn[L],1)</f>
        <v>885</v>
      </c>
      <c r="I1116" s="11">
        <f>_xlfn.RANK.EQ(VLOOKUP($A1116,Rooke_Full_Seaosn[[Name]:[WHIP]], 8, FALSE),Rooke_Full_Seaosn[SV],0)</f>
        <v>225</v>
      </c>
      <c r="J1116" s="11">
        <f>_xlfn.RANK.EQ(VLOOKUP($A1116,Rooke_Full_Seaosn[[Name]:[WHIP]], 9, FALSE),Rooke_Full_Seaosn[IP],0)</f>
        <v>1231</v>
      </c>
      <c r="K1116" s="5">
        <f>_xlfn.RANK.EQ(VLOOKUP($A1116,Rooke_Full_Seaosn[[Name]:[WHIP]], 10, FALSE),Rooke_Full_Seaosn[SO],0)</f>
        <v>743</v>
      </c>
      <c r="L1116" s="5">
        <f>_xlfn.RANK.EQ(VLOOKUP($A1116,Rooke_Full_Seaosn[[Name]:[WHIP]], 11, FALSE),Rooke_Full_Seaosn[K/9],0)</f>
        <v>184</v>
      </c>
      <c r="M1116" s="5">
        <f>_xlfn.RANK.EQ(VLOOKUP($A1116,Rooke_Full_Seaosn[[Name]:[WHIP]], 12, FALSE),Rooke_Full_Seaosn[BB/9],1)</f>
        <v>638</v>
      </c>
      <c r="N1116" s="11">
        <f>_xlfn.RANK.EQ(VLOOKUP($A1116,Rooke_Full_Seaosn[[Name]:[WHIP]], 13, FALSE),Rooke_Full_Seaosn[HR/9],1)</f>
        <v>1658</v>
      </c>
      <c r="O1116" s="5">
        <f>_xlfn.RANK.EQ(VLOOKUP($A1116,Rooke_Full_Seaosn[[Name]:[WHIP]], 14, FALSE),Rooke_Full_Seaosn[AVG],1)</f>
        <v>907</v>
      </c>
      <c r="P1116" s="11">
        <f>_xlfn.RANK.EQ(VLOOKUP($A1116,Rooke_Full_Seaosn[[Name]:[WHIP]], 15, FALSE),Rooke_Full_Seaosn[BABIP],1)</f>
        <v>784</v>
      </c>
      <c r="Q1116" s="5">
        <f>_xlfn.RANK.EQ(VLOOKUP($A1116,Rooke_Full_Seaosn[[Name]:[WHIP]], 16, FALSE),Rooke_Full_Seaosn[ERA],1)</f>
        <v>1399</v>
      </c>
      <c r="R1116" s="11">
        <f>_xlfn.RANK.EQ(VLOOKUP($A1116,Rooke_Full_Seaosn[[Name]:[WHIP]], 17, FALSE),Rooke_Full_Seaosn[FIP],1)</f>
        <v>1581</v>
      </c>
      <c r="S1116" s="5">
        <f>_xlfn.RANK.EQ(VLOOKUP($A1116,Rooke_Full_Seaosn[[Name]:[WHIP]], 18,FALSE),Rooke_Full_Seaosn[WAR],0)</f>
        <v>1622</v>
      </c>
      <c r="T1116" s="5">
        <f>_xlfn.RANK.EQ(VLOOKUP($A1116,Rooke_Full_Seaosn[[Name]:[WHIP]], 19, FALSE),Rooke_Full_Seaosn[WAR/162],0)</f>
        <v>1614</v>
      </c>
      <c r="U1116" s="5">
        <f>_xlfn.RANK.EQ(VLOOKUP($A1116,Rooke_Full_Seaosn[[Name]:[WHIP]], 20, FALSE),Rooke_Full_Seaosn[WHIP],1)</f>
        <v>901</v>
      </c>
      <c r="V11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853.60637916546466</v>
      </c>
    </row>
    <row r="1117" spans="1:22" x14ac:dyDescent="0.45">
      <c r="A1117" s="11" t="s">
        <v>1120</v>
      </c>
      <c r="B1117" s="11">
        <v>1941</v>
      </c>
      <c r="C1117" s="11" t="str">
        <f>VLOOKUP(Table10[[#This Row],[Name]], Rooke_Full_Seaosn[[Name]:[Team]], 2, FALSE)</f>
        <v>PHA</v>
      </c>
      <c r="D1117" s="11">
        <v>28</v>
      </c>
      <c r="E1117" s="11">
        <v>28</v>
      </c>
      <c r="F1117" s="12">
        <v>1</v>
      </c>
      <c r="G1117" s="5">
        <f>_xlfn.RANK.EQ(VLOOKUP($A1117,Rooke_Full_Seaosn[[Name]:[WHIP]], 6, FALSE),Rooke_Full_Seaosn[W],0)</f>
        <v>320</v>
      </c>
      <c r="H1117" s="5">
        <f>_xlfn.RANK.EQ(VLOOKUP($A1117,Rooke_Full_Seaosn[[Name]:[WHIP]], 7, FALSE),Rooke_Full_Seaosn[L],1)</f>
        <v>1644</v>
      </c>
      <c r="I1117" s="11">
        <f>_xlfn.RANK.EQ(VLOOKUP($A1117,Rooke_Full_Seaosn[[Name]:[WHIP]], 8, FALSE),Rooke_Full_Seaosn[SV],0)</f>
        <v>225</v>
      </c>
      <c r="J1117" s="11">
        <f>_xlfn.RANK.EQ(VLOOKUP($A1117,Rooke_Full_Seaosn[[Name]:[WHIP]], 9, FALSE),Rooke_Full_Seaosn[IP],0)</f>
        <v>139</v>
      </c>
      <c r="K1117" s="5">
        <f>_xlfn.RANK.EQ(VLOOKUP($A1117,Rooke_Full_Seaosn[[Name]:[WHIP]], 10, FALSE),Rooke_Full_Seaosn[SO],0)</f>
        <v>593</v>
      </c>
      <c r="L1117" s="5">
        <f>_xlfn.RANK.EQ(VLOOKUP($A1117,Rooke_Full_Seaosn[[Name]:[WHIP]], 11, FALSE),Rooke_Full_Seaosn[K/9],0)</f>
        <v>1478</v>
      </c>
      <c r="M1117" s="5">
        <f>_xlfn.RANK.EQ(VLOOKUP($A1117,Rooke_Full_Seaosn[[Name]:[WHIP]], 12, FALSE),Rooke_Full_Seaosn[BB/9],1)</f>
        <v>1570</v>
      </c>
      <c r="N1117" s="11">
        <f>_xlfn.RANK.EQ(VLOOKUP($A1117,Rooke_Full_Seaosn[[Name]:[WHIP]], 13, FALSE),Rooke_Full_Seaosn[HR/9],1)</f>
        <v>565</v>
      </c>
      <c r="O1117" s="5">
        <f>_xlfn.RANK.EQ(VLOOKUP($A1117,Rooke_Full_Seaosn[[Name]:[WHIP]], 14, FALSE),Rooke_Full_Seaosn[AVG],1)</f>
        <v>488</v>
      </c>
      <c r="P1117" s="11">
        <f>_xlfn.RANK.EQ(VLOOKUP($A1117,Rooke_Full_Seaosn[[Name]:[WHIP]], 15, FALSE),Rooke_Full_Seaosn[BABIP],1)</f>
        <v>216</v>
      </c>
      <c r="Q1117" s="5">
        <f>_xlfn.RANK.EQ(VLOOKUP($A1117,Rooke_Full_Seaosn[[Name]:[WHIP]], 16, FALSE),Rooke_Full_Seaosn[ERA],1)</f>
        <v>486</v>
      </c>
      <c r="R1117" s="11">
        <f>_xlfn.RANK.EQ(VLOOKUP($A1117,Rooke_Full_Seaosn[[Name]:[WHIP]], 17, FALSE),Rooke_Full_Seaosn[FIP],1)</f>
        <v>1166</v>
      </c>
      <c r="S1117" s="5">
        <f>_xlfn.RANK.EQ(VLOOKUP($A1117,Rooke_Full_Seaosn[[Name]:[WHIP]], 18,FALSE),Rooke_Full_Seaosn[WAR],0)</f>
        <v>859</v>
      </c>
      <c r="T1117" s="5">
        <f>_xlfn.RANK.EQ(VLOOKUP($A1117,Rooke_Full_Seaosn[[Name]:[WHIP]], 19, FALSE),Rooke_Full_Seaosn[WAR/162],0)</f>
        <v>1185</v>
      </c>
      <c r="U1117" s="5">
        <f>_xlfn.RANK.EQ(VLOOKUP($A1117,Rooke_Full_Seaosn[[Name]:[WHIP]], 20, FALSE),Rooke_Full_Seaosn[WHIP],1)</f>
        <v>1178</v>
      </c>
      <c r="V11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853.80628369555154</v>
      </c>
    </row>
    <row r="1118" spans="1:22" x14ac:dyDescent="0.45">
      <c r="A1118" s="11" t="s">
        <v>1167</v>
      </c>
      <c r="B1118" s="11">
        <v>1983</v>
      </c>
      <c r="C1118" s="11" t="str">
        <f>VLOOKUP(Table10[[#This Row],[Name]], Rooke_Full_Seaosn[[Name]:[Team]], 2, FALSE)</f>
        <v>BAL</v>
      </c>
      <c r="D1118" s="11">
        <v>10</v>
      </c>
      <c r="E1118" s="11">
        <v>10</v>
      </c>
      <c r="F1118" s="12">
        <v>1</v>
      </c>
      <c r="G1118" s="5">
        <f>_xlfn.RANK.EQ(VLOOKUP($A1118,Rooke_Full_Seaosn[[Name]:[WHIP]], 6, FALSE),Rooke_Full_Seaosn[W],0)</f>
        <v>1054</v>
      </c>
      <c r="H1118" s="5">
        <f>_xlfn.RANK.EQ(VLOOKUP($A1118,Rooke_Full_Seaosn[[Name]:[WHIP]], 7, FALSE),Rooke_Full_Seaosn[L],1)</f>
        <v>298</v>
      </c>
      <c r="I1118" s="11">
        <f>_xlfn.RANK.EQ(VLOOKUP($A1118,Rooke_Full_Seaosn[[Name]:[WHIP]], 8, FALSE),Rooke_Full_Seaosn[SV],0)</f>
        <v>225</v>
      </c>
      <c r="J1118" s="11">
        <f>_xlfn.RANK.EQ(VLOOKUP($A1118,Rooke_Full_Seaosn[[Name]:[WHIP]], 9, FALSE),Rooke_Full_Seaosn[IP],0)</f>
        <v>1517</v>
      </c>
      <c r="K1118" s="5">
        <f>_xlfn.RANK.EQ(VLOOKUP($A1118,Rooke_Full_Seaosn[[Name]:[WHIP]], 10, FALSE),Rooke_Full_Seaosn[SO],0)</f>
        <v>1645</v>
      </c>
      <c r="L1118" s="5">
        <f>_xlfn.RANK.EQ(VLOOKUP($A1118,Rooke_Full_Seaosn[[Name]:[WHIP]], 11, FALSE),Rooke_Full_Seaosn[K/9],0)</f>
        <v>1456</v>
      </c>
      <c r="M1118" s="5">
        <f>_xlfn.RANK.EQ(VLOOKUP($A1118,Rooke_Full_Seaosn[[Name]:[WHIP]], 12, FALSE),Rooke_Full_Seaosn[BB/9],1)</f>
        <v>1440</v>
      </c>
      <c r="N1118" s="11">
        <f>_xlfn.RANK.EQ(VLOOKUP($A1118,Rooke_Full_Seaosn[[Name]:[WHIP]], 13, FALSE),Rooke_Full_Seaosn[HR/9],1)</f>
        <v>1047</v>
      </c>
      <c r="O1118" s="5">
        <f>_xlfn.RANK.EQ(VLOOKUP($A1118,Rooke_Full_Seaosn[[Name]:[WHIP]], 14, FALSE),Rooke_Full_Seaosn[AVG],1)</f>
        <v>246</v>
      </c>
      <c r="P1118" s="11">
        <f>_xlfn.RANK.EQ(VLOOKUP($A1118,Rooke_Full_Seaosn[[Name]:[WHIP]], 15, FALSE),Rooke_Full_Seaosn[BABIP],1)</f>
        <v>42</v>
      </c>
      <c r="Q1118" s="5">
        <f>_xlfn.RANK.EQ(VLOOKUP($A1118,Rooke_Full_Seaosn[[Name]:[WHIP]], 16, FALSE),Rooke_Full_Seaosn[ERA],1)</f>
        <v>540</v>
      </c>
      <c r="R1118" s="11">
        <f>_xlfn.RANK.EQ(VLOOKUP($A1118,Rooke_Full_Seaosn[[Name]:[WHIP]], 17, FALSE),Rooke_Full_Seaosn[FIP],1)</f>
        <v>1375</v>
      </c>
      <c r="S1118" s="5">
        <f>_xlfn.RANK.EQ(VLOOKUP($A1118,Rooke_Full_Seaosn[[Name]:[WHIP]], 18,FALSE),Rooke_Full_Seaosn[WAR],0)</f>
        <v>1505</v>
      </c>
      <c r="T1118" s="5">
        <f>_xlfn.RANK.EQ(VLOOKUP($A1118,Rooke_Full_Seaosn[[Name]:[WHIP]], 19, FALSE),Rooke_Full_Seaosn[WAR/162],0)</f>
        <v>1489</v>
      </c>
      <c r="U1118" s="5">
        <f>_xlfn.RANK.EQ(VLOOKUP($A1118,Rooke_Full_Seaosn[[Name]:[WHIP]], 20, FALSE),Rooke_Full_Seaosn[WHIP],1)</f>
        <v>639</v>
      </c>
      <c r="V11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853.88769801386195</v>
      </c>
    </row>
    <row r="1119" spans="1:22" x14ac:dyDescent="0.45">
      <c r="A1119" s="11" t="s">
        <v>1989</v>
      </c>
      <c r="B1119" s="11">
        <v>2014</v>
      </c>
      <c r="C1119" s="11" t="str">
        <f>VLOOKUP(Table10[[#This Row],[Name]], Rooke_Full_Seaosn[[Name]:[Team]], 2, FALSE)</f>
        <v>COL</v>
      </c>
      <c r="D1119" s="11">
        <v>21</v>
      </c>
      <c r="E1119" s="11">
        <v>21</v>
      </c>
      <c r="F1119" s="12">
        <v>1</v>
      </c>
      <c r="G1119" s="5">
        <f>_xlfn.RANK.EQ(VLOOKUP($A1119,Rooke_Full_Seaosn[[Name]:[WHIP]], 6, FALSE),Rooke_Full_Seaosn[W],0)</f>
        <v>1282</v>
      </c>
      <c r="H1119" s="5">
        <f>_xlfn.RANK.EQ(VLOOKUP($A1119,Rooke_Full_Seaosn[[Name]:[WHIP]], 7, FALSE),Rooke_Full_Seaosn[L],1)</f>
        <v>492</v>
      </c>
      <c r="I1119" s="11">
        <f>_xlfn.RANK.EQ(VLOOKUP($A1119,Rooke_Full_Seaosn[[Name]:[WHIP]], 8, FALSE),Rooke_Full_Seaosn[SV],0)</f>
        <v>225</v>
      </c>
      <c r="J1119" s="11">
        <f>_xlfn.RANK.EQ(VLOOKUP($A1119,Rooke_Full_Seaosn[[Name]:[WHIP]], 9, FALSE),Rooke_Full_Seaosn[IP],0)</f>
        <v>1503</v>
      </c>
      <c r="K1119" s="5">
        <f>_xlfn.RANK.EQ(VLOOKUP($A1119,Rooke_Full_Seaosn[[Name]:[WHIP]], 10, FALSE),Rooke_Full_Seaosn[SO],0)</f>
        <v>1464</v>
      </c>
      <c r="L1119" s="5">
        <f>_xlfn.RANK.EQ(VLOOKUP($A1119,Rooke_Full_Seaosn[[Name]:[WHIP]], 11, FALSE),Rooke_Full_Seaosn[K/9],0)</f>
        <v>943</v>
      </c>
      <c r="M1119" s="5">
        <f>_xlfn.RANK.EQ(VLOOKUP($A1119,Rooke_Full_Seaosn[[Name]:[WHIP]], 12, FALSE),Rooke_Full_Seaosn[BB/9],1)</f>
        <v>40</v>
      </c>
      <c r="N1119" s="11">
        <f>_xlfn.RANK.EQ(VLOOKUP($A1119,Rooke_Full_Seaosn[[Name]:[WHIP]], 13, FALSE),Rooke_Full_Seaosn[HR/9],1)</f>
        <v>1477</v>
      </c>
      <c r="O1119" s="5">
        <f>_xlfn.RANK.EQ(VLOOKUP($A1119,Rooke_Full_Seaosn[[Name]:[WHIP]], 14, FALSE),Rooke_Full_Seaosn[AVG],1)</f>
        <v>1656</v>
      </c>
      <c r="P1119" s="11">
        <f>_xlfn.RANK.EQ(VLOOKUP($A1119,Rooke_Full_Seaosn[[Name]:[WHIP]], 15, FALSE),Rooke_Full_Seaosn[BABIP],1)</f>
        <v>1570</v>
      </c>
      <c r="Q1119" s="5">
        <f>_xlfn.RANK.EQ(VLOOKUP($A1119,Rooke_Full_Seaosn[[Name]:[WHIP]], 16, FALSE),Rooke_Full_Seaosn[ERA],1)</f>
        <v>1548</v>
      </c>
      <c r="R1119" s="11">
        <f>_xlfn.RANK.EQ(VLOOKUP($A1119,Rooke_Full_Seaosn[[Name]:[WHIP]], 17, FALSE),Rooke_Full_Seaosn[FIP],1)</f>
        <v>1212</v>
      </c>
      <c r="S1119" s="5">
        <f>_xlfn.RANK.EQ(VLOOKUP($A1119,Rooke_Full_Seaosn[[Name]:[WHIP]], 18,FALSE),Rooke_Full_Seaosn[WAR],0)</f>
        <v>1374</v>
      </c>
      <c r="T1119" s="5">
        <f>_xlfn.RANK.EQ(VLOOKUP($A1119,Rooke_Full_Seaosn[[Name]:[WHIP]], 19, FALSE),Rooke_Full_Seaosn[WAR/162],0)</f>
        <v>1248</v>
      </c>
      <c r="U1119" s="5">
        <f>_xlfn.RANK.EQ(VLOOKUP($A1119,Rooke_Full_Seaosn[[Name]:[WHIP]], 20, FALSE),Rooke_Full_Seaosn[WHIP],1)</f>
        <v>1352</v>
      </c>
      <c r="V11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854.27464911550703</v>
      </c>
    </row>
    <row r="1120" spans="1:22" x14ac:dyDescent="0.45">
      <c r="A1120" s="11" t="s">
        <v>1271</v>
      </c>
      <c r="B1120" s="11">
        <v>1975</v>
      </c>
      <c r="C1120" s="11" t="str">
        <f>VLOOKUP(Table10[[#This Row],[Name]], Rooke_Full_Seaosn[[Name]:[Team]], 2, FALSE)</f>
        <v>TEX</v>
      </c>
      <c r="D1120" s="11">
        <v>37</v>
      </c>
      <c r="E1120" s="11">
        <v>24</v>
      </c>
      <c r="F1120" s="12">
        <v>0.64864864864864868</v>
      </c>
      <c r="G1120" s="5">
        <f>_xlfn.RANK.EQ(VLOOKUP($A1120,Rooke_Full_Seaosn[[Name]:[WHIP]], 6, FALSE),Rooke_Full_Seaosn[W],0)</f>
        <v>889</v>
      </c>
      <c r="H1120" s="5">
        <f>_xlfn.RANK.EQ(VLOOKUP($A1120,Rooke_Full_Seaosn[[Name]:[WHIP]], 7, FALSE),Rooke_Full_Seaosn[L],1)</f>
        <v>492</v>
      </c>
      <c r="I1120" s="11">
        <f>_xlfn.RANK.EQ(VLOOKUP($A1120,Rooke_Full_Seaosn[[Name]:[WHIP]], 8, FALSE),Rooke_Full_Seaosn[SV],0)</f>
        <v>225</v>
      </c>
      <c r="J1120" s="11">
        <f>_xlfn.RANK.EQ(VLOOKUP($A1120,Rooke_Full_Seaosn[[Name]:[WHIP]], 9, FALSE),Rooke_Full_Seaosn[IP],0)</f>
        <v>1302</v>
      </c>
      <c r="K1120" s="5">
        <f>_xlfn.RANK.EQ(VLOOKUP($A1120,Rooke_Full_Seaosn[[Name]:[WHIP]], 10, FALSE),Rooke_Full_Seaosn[SO],0)</f>
        <v>1526</v>
      </c>
      <c r="L1120" s="5">
        <f>_xlfn.RANK.EQ(VLOOKUP($A1120,Rooke_Full_Seaosn[[Name]:[WHIP]], 11, FALSE),Rooke_Full_Seaosn[K/9],0)</f>
        <v>1350</v>
      </c>
      <c r="M1120" s="5">
        <f>_xlfn.RANK.EQ(VLOOKUP($A1120,Rooke_Full_Seaosn[[Name]:[WHIP]], 12, FALSE),Rooke_Full_Seaosn[BB/9],1)</f>
        <v>321</v>
      </c>
      <c r="N1120" s="11">
        <f>_xlfn.RANK.EQ(VLOOKUP($A1120,Rooke_Full_Seaosn[[Name]:[WHIP]], 13, FALSE),Rooke_Full_Seaosn[HR/9],1)</f>
        <v>943</v>
      </c>
      <c r="O1120" s="5">
        <f>_xlfn.RANK.EQ(VLOOKUP($A1120,Rooke_Full_Seaosn[[Name]:[WHIP]], 14, FALSE),Rooke_Full_Seaosn[AVG],1)</f>
        <v>1351</v>
      </c>
      <c r="P1120" s="11">
        <f>_xlfn.RANK.EQ(VLOOKUP($A1120,Rooke_Full_Seaosn[[Name]:[WHIP]], 15, FALSE),Rooke_Full_Seaosn[BABIP],1)</f>
        <v>1075</v>
      </c>
      <c r="Q1120" s="5">
        <f>_xlfn.RANK.EQ(VLOOKUP($A1120,Rooke_Full_Seaosn[[Name]:[WHIP]], 16, FALSE),Rooke_Full_Seaosn[ERA],1)</f>
        <v>672</v>
      </c>
      <c r="R1120" s="11">
        <f>_xlfn.RANK.EQ(VLOOKUP($A1120,Rooke_Full_Seaosn[[Name]:[WHIP]], 17, FALSE),Rooke_Full_Seaosn[FIP],1)</f>
        <v>645</v>
      </c>
      <c r="S1120" s="5">
        <f>_xlfn.RANK.EQ(VLOOKUP($A1120,Rooke_Full_Seaosn[[Name]:[WHIP]], 18,FALSE),Rooke_Full_Seaosn[WAR],0)</f>
        <v>1149</v>
      </c>
      <c r="T1120" s="5">
        <f>_xlfn.RANK.EQ(VLOOKUP($A1120,Rooke_Full_Seaosn[[Name]:[WHIP]], 19, FALSE),Rooke_Full_Seaosn[WAR/162],0)</f>
        <v>914</v>
      </c>
      <c r="U1120" s="5">
        <f>_xlfn.RANK.EQ(VLOOKUP($A1120,Rooke_Full_Seaosn[[Name]:[WHIP]], 20, FALSE),Rooke_Full_Seaosn[WHIP],1)</f>
        <v>751</v>
      </c>
      <c r="V11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854.31709782270104</v>
      </c>
    </row>
    <row r="1121" spans="1:22" x14ac:dyDescent="0.45">
      <c r="A1121" s="11" t="s">
        <v>1702</v>
      </c>
      <c r="B1121" s="11">
        <v>1940</v>
      </c>
      <c r="C1121" s="11" t="str">
        <f>VLOOKUP(Table10[[#This Row],[Name]], Rooke_Full_Seaosn[[Name]:[Team]], 2, FALSE)</f>
        <v>DET</v>
      </c>
      <c r="D1121" s="11">
        <v>32</v>
      </c>
      <c r="E1121" s="11">
        <v>32</v>
      </c>
      <c r="F1121" s="12">
        <v>1</v>
      </c>
      <c r="G1121" s="5">
        <f>_xlfn.RANK.EQ(VLOOKUP($A1121,Rooke_Full_Seaosn[[Name]:[WHIP]], 6, FALSE),Rooke_Full_Seaosn[W],0)</f>
        <v>401</v>
      </c>
      <c r="H1121" s="5">
        <f>_xlfn.RANK.EQ(VLOOKUP($A1121,Rooke_Full_Seaosn[[Name]:[WHIP]], 7, FALSE),Rooke_Full_Seaosn[L],1)</f>
        <v>1209</v>
      </c>
      <c r="I1121" s="11">
        <f>_xlfn.RANK.EQ(VLOOKUP($A1121,Rooke_Full_Seaosn[[Name]:[WHIP]], 8, FALSE),Rooke_Full_Seaosn[SV],0)</f>
        <v>225</v>
      </c>
      <c r="J1121" s="11">
        <f>_xlfn.RANK.EQ(VLOOKUP($A1121,Rooke_Full_Seaosn[[Name]:[WHIP]], 9, FALSE),Rooke_Full_Seaosn[IP],0)</f>
        <v>562</v>
      </c>
      <c r="K1121" s="5">
        <f>_xlfn.RANK.EQ(VLOOKUP($A1121,Rooke_Full_Seaosn[[Name]:[WHIP]], 10, FALSE),Rooke_Full_Seaosn[SO],0)</f>
        <v>423</v>
      </c>
      <c r="L1121" s="5">
        <f>_xlfn.RANK.EQ(VLOOKUP($A1121,Rooke_Full_Seaosn[[Name]:[WHIP]], 11, FALSE),Rooke_Full_Seaosn[K/9],0)</f>
        <v>648</v>
      </c>
      <c r="M1121" s="5">
        <f>_xlfn.RANK.EQ(VLOOKUP($A1121,Rooke_Full_Seaosn[[Name]:[WHIP]], 12, FALSE),Rooke_Full_Seaosn[BB/9],1)</f>
        <v>1556</v>
      </c>
      <c r="N1121" s="11">
        <f>_xlfn.RANK.EQ(VLOOKUP($A1121,Rooke_Full_Seaosn[[Name]:[WHIP]], 13, FALSE),Rooke_Full_Seaosn[HR/9],1)</f>
        <v>768</v>
      </c>
      <c r="O1121" s="5">
        <f>_xlfn.RANK.EQ(VLOOKUP($A1121,Rooke_Full_Seaosn[[Name]:[WHIP]], 14, FALSE),Rooke_Full_Seaosn[AVG],1)</f>
        <v>1294</v>
      </c>
      <c r="P1121" s="11">
        <f>_xlfn.RANK.EQ(VLOOKUP($A1121,Rooke_Full_Seaosn[[Name]:[WHIP]], 15, FALSE),Rooke_Full_Seaosn[BABIP],1)</f>
        <v>1422</v>
      </c>
      <c r="Q1121" s="5">
        <f>_xlfn.RANK.EQ(VLOOKUP($A1121,Rooke_Full_Seaosn[[Name]:[WHIP]], 16, FALSE),Rooke_Full_Seaosn[ERA],1)</f>
        <v>1213</v>
      </c>
      <c r="R1121" s="11">
        <f>_xlfn.RANK.EQ(VLOOKUP($A1121,Rooke_Full_Seaosn[[Name]:[WHIP]], 17, FALSE),Rooke_Full_Seaosn[FIP],1)</f>
        <v>1024</v>
      </c>
      <c r="S1121" s="5">
        <f>_xlfn.RANK.EQ(VLOOKUP($A1121,Rooke_Full_Seaosn[[Name]:[WHIP]], 18,FALSE),Rooke_Full_Seaosn[WAR],0)</f>
        <v>512</v>
      </c>
      <c r="T1121" s="5">
        <f>_xlfn.RANK.EQ(VLOOKUP($A1121,Rooke_Full_Seaosn[[Name]:[WHIP]], 19, FALSE),Rooke_Full_Seaosn[WAR/162],0)</f>
        <v>793</v>
      </c>
      <c r="U1121" s="5">
        <f>_xlfn.RANK.EQ(VLOOKUP($A1121,Rooke_Full_Seaosn[[Name]:[WHIP]], 20, FALSE),Rooke_Full_Seaosn[WHIP],1)</f>
        <v>1573</v>
      </c>
      <c r="V11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854.39020092007763</v>
      </c>
    </row>
    <row r="1122" spans="1:22" x14ac:dyDescent="0.45">
      <c r="A1122" s="11" t="s">
        <v>624</v>
      </c>
      <c r="B1122" s="11">
        <v>2020</v>
      </c>
      <c r="C1122" s="11" t="str">
        <f>VLOOKUP(Table10[[#This Row],[Name]], Rooke_Full_Seaosn[[Name]:[Team]], 2, FALSE)</f>
        <v>SFG</v>
      </c>
      <c r="D1122" s="11">
        <v>19</v>
      </c>
      <c r="E1122" s="11">
        <v>15</v>
      </c>
      <c r="F1122" s="12">
        <v>0.78947368421052633</v>
      </c>
      <c r="G1122" s="5">
        <f>_xlfn.RANK.EQ(VLOOKUP($A1122,Rooke_Full_Seaosn[[Name]:[WHIP]], 6, FALSE),Rooke_Full_Seaosn[W],0)</f>
        <v>1465</v>
      </c>
      <c r="H1122" s="5">
        <f>_xlfn.RANK.EQ(VLOOKUP($A1122,Rooke_Full_Seaosn[[Name]:[WHIP]], 7, FALSE),Rooke_Full_Seaosn[L],1)</f>
        <v>298</v>
      </c>
      <c r="I1122" s="11">
        <f>_xlfn.RANK.EQ(VLOOKUP($A1122,Rooke_Full_Seaosn[[Name]:[WHIP]], 8, FALSE),Rooke_Full_Seaosn[SV],0)</f>
        <v>225</v>
      </c>
      <c r="J1122" s="11">
        <f>_xlfn.RANK.EQ(VLOOKUP($A1122,Rooke_Full_Seaosn[[Name]:[WHIP]], 9, FALSE),Rooke_Full_Seaosn[IP],0)</f>
        <v>1636</v>
      </c>
      <c r="K1122" s="5">
        <f>_xlfn.RANK.EQ(VLOOKUP($A1122,Rooke_Full_Seaosn[[Name]:[WHIP]], 10, FALSE),Rooke_Full_Seaosn[SO],0)</f>
        <v>1140</v>
      </c>
      <c r="L1122" s="5">
        <f>_xlfn.RANK.EQ(VLOOKUP($A1122,Rooke_Full_Seaosn[[Name]:[WHIP]], 11, FALSE),Rooke_Full_Seaosn[K/9],0)</f>
        <v>172</v>
      </c>
      <c r="M1122" s="5">
        <f>_xlfn.RANK.EQ(VLOOKUP($A1122,Rooke_Full_Seaosn[[Name]:[WHIP]], 12, FALSE),Rooke_Full_Seaosn[BB/9],1)</f>
        <v>1147</v>
      </c>
      <c r="N1122" s="11">
        <f>_xlfn.RANK.EQ(VLOOKUP($A1122,Rooke_Full_Seaosn[[Name]:[WHIP]], 13, FALSE),Rooke_Full_Seaosn[HR/9],1)</f>
        <v>667</v>
      </c>
      <c r="O1122" s="5">
        <f>_xlfn.RANK.EQ(VLOOKUP($A1122,Rooke_Full_Seaosn[[Name]:[WHIP]], 14, FALSE),Rooke_Full_Seaosn[AVG],1)</f>
        <v>1274</v>
      </c>
      <c r="P1122" s="11">
        <f>_xlfn.RANK.EQ(VLOOKUP($A1122,Rooke_Full_Seaosn[[Name]:[WHIP]], 15, FALSE),Rooke_Full_Seaosn[BABIP],1)</f>
        <v>1645</v>
      </c>
      <c r="Q1122" s="5">
        <f>_xlfn.RANK.EQ(VLOOKUP($A1122,Rooke_Full_Seaosn[[Name]:[WHIP]], 16, FALSE),Rooke_Full_Seaosn[ERA],1)</f>
        <v>1508</v>
      </c>
      <c r="R1122" s="11">
        <f>_xlfn.RANK.EQ(VLOOKUP($A1122,Rooke_Full_Seaosn[[Name]:[WHIP]], 17, FALSE),Rooke_Full_Seaosn[FIP],1)</f>
        <v>770</v>
      </c>
      <c r="S1122" s="5">
        <f>_xlfn.RANK.EQ(VLOOKUP($A1122,Rooke_Full_Seaosn[[Name]:[WHIP]], 18,FALSE),Rooke_Full_Seaosn[WAR],0)</f>
        <v>1120</v>
      </c>
      <c r="T1122" s="5">
        <f>_xlfn.RANK.EQ(VLOOKUP($A1122,Rooke_Full_Seaosn[[Name]:[WHIP]], 19, FALSE),Rooke_Full_Seaosn[WAR/162],0)</f>
        <v>778</v>
      </c>
      <c r="U1122" s="5">
        <f>_xlfn.RANK.EQ(VLOOKUP($A1122,Rooke_Full_Seaosn[[Name]:[WHIP]], 20, FALSE),Rooke_Full_Seaosn[WHIP],1)</f>
        <v>1264</v>
      </c>
      <c r="V11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854.58763907492209</v>
      </c>
    </row>
    <row r="1123" spans="1:22" x14ac:dyDescent="0.45">
      <c r="A1123" s="11" t="s">
        <v>1745</v>
      </c>
      <c r="B1123" s="11">
        <v>2004</v>
      </c>
      <c r="C1123" s="11" t="str">
        <f>VLOOKUP(Table10[[#This Row],[Name]], Rooke_Full_Seaosn[[Name]:[Team]], 2, FALSE)</f>
        <v>MIL</v>
      </c>
      <c r="D1123" s="11">
        <v>18</v>
      </c>
      <c r="E1123" s="11">
        <v>18</v>
      </c>
      <c r="F1123" s="12">
        <v>1</v>
      </c>
      <c r="G1123" s="5">
        <f>_xlfn.RANK.EQ(VLOOKUP($A1123,Rooke_Full_Seaosn[[Name]:[WHIP]], 6, FALSE),Rooke_Full_Seaosn[W],0)</f>
        <v>735</v>
      </c>
      <c r="H1123" s="5">
        <f>_xlfn.RANK.EQ(VLOOKUP($A1123,Rooke_Full_Seaosn[[Name]:[WHIP]], 7, FALSE),Rooke_Full_Seaosn[L],1)</f>
        <v>1060</v>
      </c>
      <c r="I1123" s="11">
        <f>_xlfn.RANK.EQ(VLOOKUP($A1123,Rooke_Full_Seaosn[[Name]:[WHIP]], 8, FALSE),Rooke_Full_Seaosn[SV],0)</f>
        <v>225</v>
      </c>
      <c r="J1123" s="11">
        <f>_xlfn.RANK.EQ(VLOOKUP($A1123,Rooke_Full_Seaosn[[Name]:[WHIP]], 9, FALSE),Rooke_Full_Seaosn[IP],0)</f>
        <v>996</v>
      </c>
      <c r="K1123" s="5">
        <f>_xlfn.RANK.EQ(VLOOKUP($A1123,Rooke_Full_Seaosn[[Name]:[WHIP]], 10, FALSE),Rooke_Full_Seaosn[SO],0)</f>
        <v>516</v>
      </c>
      <c r="L1123" s="5">
        <f>_xlfn.RANK.EQ(VLOOKUP($A1123,Rooke_Full_Seaosn[[Name]:[WHIP]], 11, FALSE),Rooke_Full_Seaosn[K/9],0)</f>
        <v>204</v>
      </c>
      <c r="M1123" s="5">
        <f>_xlfn.RANK.EQ(VLOOKUP($A1123,Rooke_Full_Seaosn[[Name]:[WHIP]], 12, FALSE),Rooke_Full_Seaosn[BB/9],1)</f>
        <v>1090</v>
      </c>
      <c r="N1123" s="11">
        <f>_xlfn.RANK.EQ(VLOOKUP($A1123,Rooke_Full_Seaosn[[Name]:[WHIP]], 13, FALSE),Rooke_Full_Seaosn[HR/9],1)</f>
        <v>1602</v>
      </c>
      <c r="O1123" s="5">
        <f>_xlfn.RANK.EQ(VLOOKUP($A1123,Rooke_Full_Seaosn[[Name]:[WHIP]], 14, FALSE),Rooke_Full_Seaosn[AVG],1)</f>
        <v>1024</v>
      </c>
      <c r="P1123" s="11">
        <f>_xlfn.RANK.EQ(VLOOKUP($A1123,Rooke_Full_Seaosn[[Name]:[WHIP]], 15, FALSE),Rooke_Full_Seaosn[BABIP],1)</f>
        <v>1144</v>
      </c>
      <c r="Q1123" s="5">
        <f>_xlfn.RANK.EQ(VLOOKUP($A1123,Rooke_Full_Seaosn[[Name]:[WHIP]], 16, FALSE),Rooke_Full_Seaosn[ERA],1)</f>
        <v>1261</v>
      </c>
      <c r="R1123" s="11">
        <f>_xlfn.RANK.EQ(VLOOKUP($A1123,Rooke_Full_Seaosn[[Name]:[WHIP]], 17, FALSE),Rooke_Full_Seaosn[FIP],1)</f>
        <v>1496</v>
      </c>
      <c r="S1123" s="5">
        <f>_xlfn.RANK.EQ(VLOOKUP($A1123,Rooke_Full_Seaosn[[Name]:[WHIP]], 18,FALSE),Rooke_Full_Seaosn[WAR],0)</f>
        <v>1302</v>
      </c>
      <c r="T1123" s="5">
        <f>_xlfn.RANK.EQ(VLOOKUP($A1123,Rooke_Full_Seaosn[[Name]:[WHIP]], 19, FALSE),Rooke_Full_Seaosn[WAR/162],0)</f>
        <v>1328</v>
      </c>
      <c r="U1123" s="5">
        <f>_xlfn.RANK.EQ(VLOOKUP($A1123,Rooke_Full_Seaosn[[Name]:[WHIP]], 20, FALSE),Rooke_Full_Seaosn[WHIP],1)</f>
        <v>1041</v>
      </c>
      <c r="V11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854.58927926004856</v>
      </c>
    </row>
    <row r="1124" spans="1:22" x14ac:dyDescent="0.45">
      <c r="A1124" s="11" t="s">
        <v>1834</v>
      </c>
      <c r="B1124" s="11">
        <v>1928</v>
      </c>
      <c r="C1124" s="11" t="str">
        <f>VLOOKUP(Table10[[#This Row],[Name]], Rooke_Full_Seaosn[[Name]:[Team]], 2, FALSE)</f>
        <v>- - -</v>
      </c>
      <c r="D1124" s="11">
        <v>42</v>
      </c>
      <c r="E1124" s="11">
        <v>22</v>
      </c>
      <c r="F1124" s="12">
        <v>0.52380952380952384</v>
      </c>
      <c r="G1124" s="5">
        <f>_xlfn.RANK.EQ(VLOOKUP($A1124,Rooke_Full_Seaosn[[Name]:[WHIP]], 6, FALSE),Rooke_Full_Seaosn[W],0)</f>
        <v>1465</v>
      </c>
      <c r="H1124" s="5">
        <f>_xlfn.RANK.EQ(VLOOKUP($A1124,Rooke_Full_Seaosn[[Name]:[WHIP]], 7, FALSE),Rooke_Full_Seaosn[L],1)</f>
        <v>147</v>
      </c>
      <c r="I1124" s="11">
        <f>_xlfn.RANK.EQ(VLOOKUP($A1124,Rooke_Full_Seaosn[[Name]:[WHIP]], 8, FALSE),Rooke_Full_Seaosn[SV],0)</f>
        <v>225</v>
      </c>
      <c r="J1124" s="11">
        <f>_xlfn.RANK.EQ(VLOOKUP($A1124,Rooke_Full_Seaosn[[Name]:[WHIP]], 9, FALSE),Rooke_Full_Seaosn[IP],0)</f>
        <v>1677</v>
      </c>
      <c r="K1124" s="5">
        <f>_xlfn.RANK.EQ(VLOOKUP($A1124,Rooke_Full_Seaosn[[Name]:[WHIP]], 10, FALSE),Rooke_Full_Seaosn[SO],0)</f>
        <v>1688</v>
      </c>
      <c r="L1124" s="5">
        <f>_xlfn.RANK.EQ(VLOOKUP($A1124,Rooke_Full_Seaosn[[Name]:[WHIP]], 11, FALSE),Rooke_Full_Seaosn[K/9],0)</f>
        <v>1613</v>
      </c>
      <c r="M1124" s="5">
        <f>_xlfn.RANK.EQ(VLOOKUP($A1124,Rooke_Full_Seaosn[[Name]:[WHIP]], 12, FALSE),Rooke_Full_Seaosn[BB/9],1)</f>
        <v>150</v>
      </c>
      <c r="N1124" s="11">
        <f>_xlfn.RANK.EQ(VLOOKUP($A1124,Rooke_Full_Seaosn[[Name]:[WHIP]], 13, FALSE),Rooke_Full_Seaosn[HR/9],1)</f>
        <v>60</v>
      </c>
      <c r="O1124" s="5">
        <f>_xlfn.RANK.EQ(VLOOKUP($A1124,Rooke_Full_Seaosn[[Name]:[WHIP]], 14, FALSE),Rooke_Full_Seaosn[AVG],1)</f>
        <v>1687</v>
      </c>
      <c r="P1124" s="11">
        <f>_xlfn.RANK.EQ(VLOOKUP($A1124,Rooke_Full_Seaosn[[Name]:[WHIP]], 15, FALSE),Rooke_Full_Seaosn[BABIP],1)</f>
        <v>1642</v>
      </c>
      <c r="Q1124" s="5">
        <f>_xlfn.RANK.EQ(VLOOKUP($A1124,Rooke_Full_Seaosn[[Name]:[WHIP]], 16, FALSE),Rooke_Full_Seaosn[ERA],1)</f>
        <v>1360</v>
      </c>
      <c r="R1124" s="11">
        <f>_xlfn.RANK.EQ(VLOOKUP($A1124,Rooke_Full_Seaosn[[Name]:[WHIP]], 17, FALSE),Rooke_Full_Seaosn[FIP],1)</f>
        <v>322</v>
      </c>
      <c r="S1124" s="5">
        <f>_xlfn.RANK.EQ(VLOOKUP($A1124,Rooke_Full_Seaosn[[Name]:[WHIP]], 18,FALSE),Rooke_Full_Seaosn[WAR],0)</f>
        <v>1171</v>
      </c>
      <c r="T1124" s="5">
        <f>_xlfn.RANK.EQ(VLOOKUP($A1124,Rooke_Full_Seaosn[[Name]:[WHIP]], 19, FALSE),Rooke_Full_Seaosn[WAR/162],0)</f>
        <v>598</v>
      </c>
      <c r="U1124" s="5">
        <f>_xlfn.RANK.EQ(VLOOKUP($A1124,Rooke_Full_Seaosn[[Name]:[WHIP]], 20, FALSE),Rooke_Full_Seaosn[WHIP],1)</f>
        <v>1474</v>
      </c>
      <c r="V11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854.80343397194713</v>
      </c>
    </row>
    <row r="1125" spans="1:22" x14ac:dyDescent="0.45">
      <c r="A1125" s="11" t="s">
        <v>1057</v>
      </c>
      <c r="B1125" s="11">
        <v>1922</v>
      </c>
      <c r="C1125" s="11" t="str">
        <f>VLOOKUP(Table10[[#This Row],[Name]], Rooke_Full_Seaosn[[Name]:[Team]], 2, FALSE)</f>
        <v>PHI</v>
      </c>
      <c r="D1125" s="11">
        <v>12</v>
      </c>
      <c r="E1125" s="11">
        <v>10</v>
      </c>
      <c r="F1125" s="12">
        <v>0.83333333333333337</v>
      </c>
      <c r="G1125" s="5">
        <f>_xlfn.RANK.EQ(VLOOKUP($A1125,Rooke_Full_Seaosn[[Name]:[WHIP]], 6, FALSE),Rooke_Full_Seaosn[W],0)</f>
        <v>503</v>
      </c>
      <c r="H1125" s="5">
        <f>_xlfn.RANK.EQ(VLOOKUP($A1125,Rooke_Full_Seaosn[[Name]:[WHIP]], 7, FALSE),Rooke_Full_Seaosn[L],1)</f>
        <v>1442</v>
      </c>
      <c r="I1125" s="11">
        <f>_xlfn.RANK.EQ(VLOOKUP($A1125,Rooke_Full_Seaosn[[Name]:[WHIP]], 8, FALSE),Rooke_Full_Seaosn[SV],0)</f>
        <v>94</v>
      </c>
      <c r="J1125" s="11">
        <f>_xlfn.RANK.EQ(VLOOKUP($A1125,Rooke_Full_Seaosn[[Name]:[WHIP]], 9, FALSE),Rooke_Full_Seaosn[IP],0)</f>
        <v>348</v>
      </c>
      <c r="K1125" s="5">
        <f>_xlfn.RANK.EQ(VLOOKUP($A1125,Rooke_Full_Seaosn[[Name]:[WHIP]], 10, FALSE),Rooke_Full_Seaosn[SO],0)</f>
        <v>855</v>
      </c>
      <c r="L1125" s="5">
        <f>_xlfn.RANK.EQ(VLOOKUP($A1125,Rooke_Full_Seaosn[[Name]:[WHIP]], 11, FALSE),Rooke_Full_Seaosn[K/9],0)</f>
        <v>1511</v>
      </c>
      <c r="M1125" s="5">
        <f>_xlfn.RANK.EQ(VLOOKUP($A1125,Rooke_Full_Seaosn[[Name]:[WHIP]], 12, FALSE),Rooke_Full_Seaosn[BB/9],1)</f>
        <v>1096</v>
      </c>
      <c r="N1125" s="11">
        <f>_xlfn.RANK.EQ(VLOOKUP($A1125,Rooke_Full_Seaosn[[Name]:[WHIP]], 13, FALSE),Rooke_Full_Seaosn[HR/9],1)</f>
        <v>420</v>
      </c>
      <c r="O1125" s="5">
        <f>_xlfn.RANK.EQ(VLOOKUP($A1125,Rooke_Full_Seaosn[[Name]:[WHIP]], 14, FALSE),Rooke_Full_Seaosn[AVG],1)</f>
        <v>1260</v>
      </c>
      <c r="P1125" s="11">
        <f>_xlfn.RANK.EQ(VLOOKUP($A1125,Rooke_Full_Seaosn[[Name]:[WHIP]], 15, FALSE),Rooke_Full_Seaosn[BABIP],1)</f>
        <v>1004</v>
      </c>
      <c r="Q1125" s="5">
        <f>_xlfn.RANK.EQ(VLOOKUP($A1125,Rooke_Full_Seaosn[[Name]:[WHIP]], 16, FALSE),Rooke_Full_Seaosn[ERA],1)</f>
        <v>400</v>
      </c>
      <c r="R1125" s="11">
        <f>_xlfn.RANK.EQ(VLOOKUP($A1125,Rooke_Full_Seaosn[[Name]:[WHIP]], 17, FALSE),Rooke_Full_Seaosn[FIP],1)</f>
        <v>1105</v>
      </c>
      <c r="S1125" s="5">
        <f>_xlfn.RANK.EQ(VLOOKUP($A1125,Rooke_Full_Seaosn[[Name]:[WHIP]], 18,FALSE),Rooke_Full_Seaosn[WAR],0)</f>
        <v>374</v>
      </c>
      <c r="T1125" s="5">
        <f>_xlfn.RANK.EQ(VLOOKUP($A1125,Rooke_Full_Seaosn[[Name]:[WHIP]], 19, FALSE),Rooke_Full_Seaosn[WAR/162],0)</f>
        <v>806</v>
      </c>
      <c r="U1125" s="5">
        <f>_xlfn.RANK.EQ(VLOOKUP($A1125,Rooke_Full_Seaosn[[Name]:[WHIP]], 20, FALSE),Rooke_Full_Seaosn[WHIP],1)</f>
        <v>1349</v>
      </c>
      <c r="V11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855.70161347559178</v>
      </c>
    </row>
    <row r="1126" spans="1:22" x14ac:dyDescent="0.45">
      <c r="A1126" s="11" t="s">
        <v>2044</v>
      </c>
      <c r="B1126" s="11">
        <v>2009</v>
      </c>
      <c r="C1126" s="11" t="str">
        <f>VLOOKUP(Table10[[#This Row],[Name]], Rooke_Full_Seaosn[[Name]:[Team]], 2, FALSE)</f>
        <v>LAA</v>
      </c>
      <c r="D1126" s="11">
        <v>28</v>
      </c>
      <c r="E1126" s="11">
        <v>28</v>
      </c>
      <c r="F1126" s="12">
        <v>1</v>
      </c>
      <c r="G1126" s="5">
        <f>_xlfn.RANK.EQ(VLOOKUP($A1126,Rooke_Full_Seaosn[[Name]:[WHIP]], 6, FALSE),Rooke_Full_Seaosn[W],0)</f>
        <v>1054</v>
      </c>
      <c r="H1126" s="5">
        <f>_xlfn.RANK.EQ(VLOOKUP($A1126,Rooke_Full_Seaosn[[Name]:[WHIP]], 7, FALSE),Rooke_Full_Seaosn[L],1)</f>
        <v>45</v>
      </c>
      <c r="I1126" s="11">
        <f>_xlfn.RANK.EQ(VLOOKUP($A1126,Rooke_Full_Seaosn[[Name]:[WHIP]], 8, FALSE),Rooke_Full_Seaosn[SV],0)</f>
        <v>225</v>
      </c>
      <c r="J1126" s="11">
        <f>_xlfn.RANK.EQ(VLOOKUP($A1126,Rooke_Full_Seaosn[[Name]:[WHIP]], 9, FALSE),Rooke_Full_Seaosn[IP],0)</f>
        <v>1636</v>
      </c>
      <c r="K1126" s="5">
        <f>_xlfn.RANK.EQ(VLOOKUP($A1126,Rooke_Full_Seaosn[[Name]:[WHIP]], 10, FALSE),Rooke_Full_Seaosn[SO],0)</f>
        <v>1510</v>
      </c>
      <c r="L1126" s="5">
        <f>_xlfn.RANK.EQ(VLOOKUP($A1126,Rooke_Full_Seaosn[[Name]:[WHIP]], 11, FALSE),Rooke_Full_Seaosn[K/9],0)</f>
        <v>858</v>
      </c>
      <c r="M1126" s="5">
        <f>_xlfn.RANK.EQ(VLOOKUP($A1126,Rooke_Full_Seaosn[[Name]:[WHIP]], 12, FALSE),Rooke_Full_Seaosn[BB/9],1)</f>
        <v>464</v>
      </c>
      <c r="N1126" s="11">
        <f>_xlfn.RANK.EQ(VLOOKUP($A1126,Rooke_Full_Seaosn[[Name]:[WHIP]], 13, FALSE),Rooke_Full_Seaosn[HR/9],1)</f>
        <v>1664</v>
      </c>
      <c r="O1126" s="5">
        <f>_xlfn.RANK.EQ(VLOOKUP($A1126,Rooke_Full_Seaosn[[Name]:[WHIP]], 14, FALSE),Rooke_Full_Seaosn[AVG],1)</f>
        <v>1459</v>
      </c>
      <c r="P1126" s="11">
        <f>_xlfn.RANK.EQ(VLOOKUP($A1126,Rooke_Full_Seaosn[[Name]:[WHIP]], 15, FALSE),Rooke_Full_Seaosn[BABIP],1)</f>
        <v>962</v>
      </c>
      <c r="Q1126" s="5">
        <f>_xlfn.RANK.EQ(VLOOKUP($A1126,Rooke_Full_Seaosn[[Name]:[WHIP]], 16, FALSE),Rooke_Full_Seaosn[ERA],1)</f>
        <v>1607</v>
      </c>
      <c r="R1126" s="11">
        <f>_xlfn.RANK.EQ(VLOOKUP($A1126,Rooke_Full_Seaosn[[Name]:[WHIP]], 17, FALSE),Rooke_Full_Seaosn[FIP],1)</f>
        <v>1639</v>
      </c>
      <c r="S1126" s="5">
        <f>_xlfn.RANK.EQ(VLOOKUP($A1126,Rooke_Full_Seaosn[[Name]:[WHIP]], 18,FALSE),Rooke_Full_Seaosn[WAR],0)</f>
        <v>1621</v>
      </c>
      <c r="T1126" s="5">
        <f>_xlfn.RANK.EQ(VLOOKUP($A1126,Rooke_Full_Seaosn[[Name]:[WHIP]], 19, FALSE),Rooke_Full_Seaosn[WAR/162],0)</f>
        <v>1649</v>
      </c>
      <c r="U1126" s="5">
        <f>_xlfn.RANK.EQ(VLOOKUP($A1126,Rooke_Full_Seaosn[[Name]:[WHIP]], 20, FALSE),Rooke_Full_Seaosn[WHIP],1)</f>
        <v>1183</v>
      </c>
      <c r="V11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856.07042272203535</v>
      </c>
    </row>
    <row r="1127" spans="1:22" x14ac:dyDescent="0.45">
      <c r="A1127" s="11" t="s">
        <v>1572</v>
      </c>
      <c r="B1127" s="11">
        <v>2017</v>
      </c>
      <c r="C1127" s="11" t="str">
        <f>VLOOKUP(Table10[[#This Row],[Name]], Rooke_Full_Seaosn[[Name]:[Team]], 2, FALSE)</f>
        <v>MIN</v>
      </c>
      <c r="D1127" s="11">
        <v>18</v>
      </c>
      <c r="E1127" s="11">
        <v>18</v>
      </c>
      <c r="F1127" s="12">
        <v>1</v>
      </c>
      <c r="G1127" s="5">
        <f>_xlfn.RANK.EQ(VLOOKUP($A1127,Rooke_Full_Seaosn[[Name]:[WHIP]], 6, FALSE),Rooke_Full_Seaosn[W],0)</f>
        <v>1054</v>
      </c>
      <c r="H1127" s="5">
        <f>_xlfn.RANK.EQ(VLOOKUP($A1127,Rooke_Full_Seaosn[[Name]:[WHIP]], 7, FALSE),Rooke_Full_Seaosn[L],1)</f>
        <v>885</v>
      </c>
      <c r="I1127" s="11">
        <f>_xlfn.RANK.EQ(VLOOKUP($A1127,Rooke_Full_Seaosn[[Name]:[WHIP]], 8, FALSE),Rooke_Full_Seaosn[SV],0)</f>
        <v>225</v>
      </c>
      <c r="J1127" s="11">
        <f>_xlfn.RANK.EQ(VLOOKUP($A1127,Rooke_Full_Seaosn[[Name]:[WHIP]], 9, FALSE),Rooke_Full_Seaosn[IP],0)</f>
        <v>887</v>
      </c>
      <c r="K1127" s="5">
        <f>_xlfn.RANK.EQ(VLOOKUP($A1127,Rooke_Full_Seaosn[[Name]:[WHIP]], 10, FALSE),Rooke_Full_Seaosn[SO],0)</f>
        <v>464</v>
      </c>
      <c r="L1127" s="5">
        <f>_xlfn.RANK.EQ(VLOOKUP($A1127,Rooke_Full_Seaosn[[Name]:[WHIP]], 11, FALSE),Rooke_Full_Seaosn[K/9],0)</f>
        <v>244</v>
      </c>
      <c r="M1127" s="5">
        <f>_xlfn.RANK.EQ(VLOOKUP($A1127,Rooke_Full_Seaosn[[Name]:[WHIP]], 12, FALSE),Rooke_Full_Seaosn[BB/9],1)</f>
        <v>1214</v>
      </c>
      <c r="N1127" s="11">
        <f>_xlfn.RANK.EQ(VLOOKUP($A1127,Rooke_Full_Seaosn[[Name]:[WHIP]], 13, FALSE),Rooke_Full_Seaosn[HR/9],1)</f>
        <v>1251</v>
      </c>
      <c r="O1127" s="5">
        <f>_xlfn.RANK.EQ(VLOOKUP($A1127,Rooke_Full_Seaosn[[Name]:[WHIP]], 14, FALSE),Rooke_Full_Seaosn[AVG],1)</f>
        <v>1304</v>
      </c>
      <c r="P1127" s="11">
        <f>_xlfn.RANK.EQ(VLOOKUP($A1127,Rooke_Full_Seaosn[[Name]:[WHIP]], 15, FALSE),Rooke_Full_Seaosn[BABIP],1)</f>
        <v>1537</v>
      </c>
      <c r="Q1127" s="5">
        <f>_xlfn.RANK.EQ(VLOOKUP($A1127,Rooke_Full_Seaosn[[Name]:[WHIP]], 16, FALSE),Rooke_Full_Seaosn[ERA],1)</f>
        <v>1045</v>
      </c>
      <c r="R1127" s="11">
        <f>_xlfn.RANK.EQ(VLOOKUP($A1127,Rooke_Full_Seaosn[[Name]:[WHIP]], 17, FALSE),Rooke_Full_Seaosn[FIP],1)</f>
        <v>1151</v>
      </c>
      <c r="S1127" s="5">
        <f>_xlfn.RANK.EQ(VLOOKUP($A1127,Rooke_Full_Seaosn[[Name]:[WHIP]], 18,FALSE),Rooke_Full_Seaosn[WAR],0)</f>
        <v>888</v>
      </c>
      <c r="T1127" s="5">
        <f>_xlfn.RANK.EQ(VLOOKUP($A1127,Rooke_Full_Seaosn[[Name]:[WHIP]], 19, FALSE),Rooke_Full_Seaosn[WAR/162],0)</f>
        <v>985</v>
      </c>
      <c r="U1127" s="5">
        <f>_xlfn.RANK.EQ(VLOOKUP($A1127,Rooke_Full_Seaosn[[Name]:[WHIP]], 20, FALSE),Rooke_Full_Seaosn[WHIP],1)</f>
        <v>1390</v>
      </c>
      <c r="V11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856.47920980951255</v>
      </c>
    </row>
    <row r="1128" spans="1:22" x14ac:dyDescent="0.45">
      <c r="A1128" s="11" t="s">
        <v>2015</v>
      </c>
      <c r="B1128" s="11">
        <v>2022</v>
      </c>
      <c r="C1128" s="11" t="str">
        <f>VLOOKUP(Table10[[#This Row],[Name]], Rooke_Full_Seaosn[[Name]:[Team]], 2, FALSE)</f>
        <v>COL</v>
      </c>
      <c r="D1128" s="11">
        <v>20</v>
      </c>
      <c r="E1128" s="11">
        <v>20</v>
      </c>
      <c r="F1128" s="12">
        <v>1</v>
      </c>
      <c r="G1128" s="5">
        <f>_xlfn.RANK.EQ(VLOOKUP($A1128,Rooke_Full_Seaosn[[Name]:[WHIP]], 6, FALSE),Rooke_Full_Seaosn[W],0)</f>
        <v>1054</v>
      </c>
      <c r="H1128" s="5">
        <f>_xlfn.RANK.EQ(VLOOKUP($A1128,Rooke_Full_Seaosn[[Name]:[WHIP]], 7, FALSE),Rooke_Full_Seaosn[L],1)</f>
        <v>1209</v>
      </c>
      <c r="I1128" s="11">
        <f>_xlfn.RANK.EQ(VLOOKUP($A1128,Rooke_Full_Seaosn[[Name]:[WHIP]], 8, FALSE),Rooke_Full_Seaosn[SV],0)</f>
        <v>225</v>
      </c>
      <c r="J1128" s="11">
        <f>_xlfn.RANK.EQ(VLOOKUP($A1128,Rooke_Full_Seaosn[[Name]:[WHIP]], 9, FALSE),Rooke_Full_Seaosn[IP],0)</f>
        <v>928</v>
      </c>
      <c r="K1128" s="5">
        <f>_xlfn.RANK.EQ(VLOOKUP($A1128,Rooke_Full_Seaosn[[Name]:[WHIP]], 10, FALSE),Rooke_Full_Seaosn[SO],0)</f>
        <v>496</v>
      </c>
      <c r="L1128" s="5">
        <f>_xlfn.RANK.EQ(VLOOKUP($A1128,Rooke_Full_Seaosn[[Name]:[WHIP]], 11, FALSE),Rooke_Full_Seaosn[K/9],0)</f>
        <v>237</v>
      </c>
      <c r="M1128" s="5">
        <f>_xlfn.RANK.EQ(VLOOKUP($A1128,Rooke_Full_Seaosn[[Name]:[WHIP]], 12, FALSE),Rooke_Full_Seaosn[BB/9],1)</f>
        <v>707</v>
      </c>
      <c r="N1128" s="11">
        <f>_xlfn.RANK.EQ(VLOOKUP($A1128,Rooke_Full_Seaosn[[Name]:[WHIP]], 13, FALSE),Rooke_Full_Seaosn[HR/9],1)</f>
        <v>1500</v>
      </c>
      <c r="O1128" s="5">
        <f>_xlfn.RANK.EQ(VLOOKUP($A1128,Rooke_Full_Seaosn[[Name]:[WHIP]], 14, FALSE),Rooke_Full_Seaosn[AVG],1)</f>
        <v>995</v>
      </c>
      <c r="P1128" s="11">
        <f>_xlfn.RANK.EQ(VLOOKUP($A1128,Rooke_Full_Seaosn[[Name]:[WHIP]], 15, FALSE),Rooke_Full_Seaosn[BABIP],1)</f>
        <v>1179</v>
      </c>
      <c r="Q1128" s="5">
        <f>_xlfn.RANK.EQ(VLOOKUP($A1128,Rooke_Full_Seaosn[[Name]:[WHIP]], 16, FALSE),Rooke_Full_Seaosn[ERA],1)</f>
        <v>1575</v>
      </c>
      <c r="R1128" s="11">
        <f>_xlfn.RANK.EQ(VLOOKUP($A1128,Rooke_Full_Seaosn[[Name]:[WHIP]], 17, FALSE),Rooke_Full_Seaosn[FIP],1)</f>
        <v>1247</v>
      </c>
      <c r="S1128" s="5">
        <f>_xlfn.RANK.EQ(VLOOKUP($A1128,Rooke_Full_Seaosn[[Name]:[WHIP]], 18,FALSE),Rooke_Full_Seaosn[WAR],0)</f>
        <v>1174</v>
      </c>
      <c r="T1128" s="5">
        <f>_xlfn.RANK.EQ(VLOOKUP($A1128,Rooke_Full_Seaosn[[Name]:[WHIP]], 19, FALSE),Rooke_Full_Seaosn[WAR/162],0)</f>
        <v>1229</v>
      </c>
      <c r="U1128" s="5">
        <f>_xlfn.RANK.EQ(VLOOKUP($A1128,Rooke_Full_Seaosn[[Name]:[WHIP]], 20, FALSE),Rooke_Full_Seaosn[WHIP],1)</f>
        <v>888</v>
      </c>
      <c r="V11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856.57479945778505</v>
      </c>
    </row>
    <row r="1129" spans="1:22" x14ac:dyDescent="0.45">
      <c r="A1129" s="11" t="s">
        <v>1014</v>
      </c>
      <c r="B1129" s="11">
        <v>1945</v>
      </c>
      <c r="C1129" s="11" t="str">
        <f>VLOOKUP(Table10[[#This Row],[Name]], Rooke_Full_Seaosn[[Name]:[Team]], 2, FALSE)</f>
        <v>BOS</v>
      </c>
      <c r="D1129" s="11">
        <v>17</v>
      </c>
      <c r="E1129" s="11">
        <v>11</v>
      </c>
      <c r="F1129" s="12">
        <v>0.6470588235294118</v>
      </c>
      <c r="G1129" s="5">
        <f>_xlfn.RANK.EQ(VLOOKUP($A1129,Rooke_Full_Seaosn[[Name]:[WHIP]], 6, FALSE),Rooke_Full_Seaosn[W],0)</f>
        <v>735</v>
      </c>
      <c r="H1129" s="5">
        <f>_xlfn.RANK.EQ(VLOOKUP($A1129,Rooke_Full_Seaosn[[Name]:[WHIP]], 7, FALSE),Rooke_Full_Seaosn[L],1)</f>
        <v>1060</v>
      </c>
      <c r="I1129" s="11">
        <f>_xlfn.RANK.EQ(VLOOKUP($A1129,Rooke_Full_Seaosn[[Name]:[WHIP]], 8, FALSE),Rooke_Full_Seaosn[SV],0)</f>
        <v>225</v>
      </c>
      <c r="J1129" s="11">
        <f>_xlfn.RANK.EQ(VLOOKUP($A1129,Rooke_Full_Seaosn[[Name]:[WHIP]], 9, FALSE),Rooke_Full_Seaosn[IP],0)</f>
        <v>484</v>
      </c>
      <c r="K1129" s="5">
        <f>_xlfn.RANK.EQ(VLOOKUP($A1129,Rooke_Full_Seaosn[[Name]:[WHIP]], 10, FALSE),Rooke_Full_Seaosn[SO],0)</f>
        <v>1025</v>
      </c>
      <c r="L1129" s="5">
        <f>_xlfn.RANK.EQ(VLOOKUP($A1129,Rooke_Full_Seaosn[[Name]:[WHIP]], 11, FALSE),Rooke_Full_Seaosn[K/9],0)</f>
        <v>1516</v>
      </c>
      <c r="M1129" s="5">
        <f>_xlfn.RANK.EQ(VLOOKUP($A1129,Rooke_Full_Seaosn[[Name]:[WHIP]], 12, FALSE),Rooke_Full_Seaosn[BB/9],1)</f>
        <v>1612</v>
      </c>
      <c r="N1129" s="11">
        <f>_xlfn.RANK.EQ(VLOOKUP($A1129,Rooke_Full_Seaosn[[Name]:[WHIP]], 13, FALSE),Rooke_Full_Seaosn[HR/9],1)</f>
        <v>277</v>
      </c>
      <c r="O1129" s="5">
        <f>_xlfn.RANK.EQ(VLOOKUP($A1129,Rooke_Full_Seaosn[[Name]:[WHIP]], 14, FALSE),Rooke_Full_Seaosn[AVG],1)</f>
        <v>184</v>
      </c>
      <c r="P1129" s="11">
        <f>_xlfn.RANK.EQ(VLOOKUP($A1129,Rooke_Full_Seaosn[[Name]:[WHIP]], 15, FALSE),Rooke_Full_Seaosn[BABIP],1)</f>
        <v>70</v>
      </c>
      <c r="Q1129" s="5">
        <f>_xlfn.RANK.EQ(VLOOKUP($A1129,Rooke_Full_Seaosn[[Name]:[WHIP]], 16, FALSE),Rooke_Full_Seaosn[ERA],1)</f>
        <v>347</v>
      </c>
      <c r="R1129" s="11">
        <f>_xlfn.RANK.EQ(VLOOKUP($A1129,Rooke_Full_Seaosn[[Name]:[WHIP]], 17, FALSE),Rooke_Full_Seaosn[FIP],1)</f>
        <v>1033</v>
      </c>
      <c r="S1129" s="5">
        <f>_xlfn.RANK.EQ(VLOOKUP($A1129,Rooke_Full_Seaosn[[Name]:[WHIP]], 18,FALSE),Rooke_Full_Seaosn[WAR],0)</f>
        <v>1256</v>
      </c>
      <c r="T1129" s="5">
        <f>_xlfn.RANK.EQ(VLOOKUP($A1129,Rooke_Full_Seaosn[[Name]:[WHIP]], 19, FALSE),Rooke_Full_Seaosn[WAR/162],0)</f>
        <v>1361</v>
      </c>
      <c r="U1129" s="5">
        <f>_xlfn.RANK.EQ(VLOOKUP($A1129,Rooke_Full_Seaosn[[Name]:[WHIP]], 20, FALSE),Rooke_Full_Seaosn[WHIP],1)</f>
        <v>1037</v>
      </c>
      <c r="V11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859.83577891427706</v>
      </c>
    </row>
    <row r="1130" spans="1:22" x14ac:dyDescent="0.45">
      <c r="A1130" s="11" t="s">
        <v>1962</v>
      </c>
      <c r="B1130" s="11">
        <v>2014</v>
      </c>
      <c r="C1130" s="11" t="str">
        <f>VLOOKUP(Table10[[#This Row],[Name]], Rooke_Full_Seaosn[[Name]:[Team]], 2, FALSE)</f>
        <v>COL</v>
      </c>
      <c r="D1130" s="11">
        <v>11</v>
      </c>
      <c r="E1130" s="11">
        <v>7</v>
      </c>
      <c r="F1130" s="12">
        <v>0.63636363636363635</v>
      </c>
      <c r="G1130" s="5">
        <f>_xlfn.RANK.EQ(VLOOKUP($A1130,Rooke_Full_Seaosn[[Name]:[WHIP]], 6, FALSE),Rooke_Full_Seaosn[W],0)</f>
        <v>1692</v>
      </c>
      <c r="H1130" s="5">
        <f>_xlfn.RANK.EQ(VLOOKUP($A1130,Rooke_Full_Seaosn[[Name]:[WHIP]], 7, FALSE),Rooke_Full_Seaosn[L],1)</f>
        <v>695</v>
      </c>
      <c r="I1130" s="11">
        <f>_xlfn.RANK.EQ(VLOOKUP($A1130,Rooke_Full_Seaosn[[Name]:[WHIP]], 8, FALSE),Rooke_Full_Seaosn[SV],0)</f>
        <v>225</v>
      </c>
      <c r="J1130" s="11">
        <f>_xlfn.RANK.EQ(VLOOKUP($A1130,Rooke_Full_Seaosn[[Name]:[WHIP]], 9, FALSE),Rooke_Full_Seaosn[IP],0)</f>
        <v>1544</v>
      </c>
      <c r="K1130" s="5">
        <f>_xlfn.RANK.EQ(VLOOKUP($A1130,Rooke_Full_Seaosn[[Name]:[WHIP]], 10, FALSE),Rooke_Full_Seaosn[SO],0)</f>
        <v>1484</v>
      </c>
      <c r="L1130" s="5">
        <f>_xlfn.RANK.EQ(VLOOKUP($A1130,Rooke_Full_Seaosn[[Name]:[WHIP]], 11, FALSE),Rooke_Full_Seaosn[K/9],0)</f>
        <v>948</v>
      </c>
      <c r="M1130" s="5">
        <f>_xlfn.RANK.EQ(VLOOKUP($A1130,Rooke_Full_Seaosn[[Name]:[WHIP]], 12, FALSE),Rooke_Full_Seaosn[BB/9],1)</f>
        <v>246</v>
      </c>
      <c r="N1130" s="11">
        <f>_xlfn.RANK.EQ(VLOOKUP($A1130,Rooke_Full_Seaosn[[Name]:[WHIP]], 13, FALSE),Rooke_Full_Seaosn[HR/9],1)</f>
        <v>817</v>
      </c>
      <c r="O1130" s="5">
        <f>_xlfn.RANK.EQ(VLOOKUP($A1130,Rooke_Full_Seaosn[[Name]:[WHIP]], 14, FALSE),Rooke_Full_Seaosn[AVG],1)</f>
        <v>851</v>
      </c>
      <c r="P1130" s="11">
        <f>_xlfn.RANK.EQ(VLOOKUP($A1130,Rooke_Full_Seaosn[[Name]:[WHIP]], 15, FALSE),Rooke_Full_Seaosn[BABIP],1)</f>
        <v>819</v>
      </c>
      <c r="Q1130" s="5">
        <f>_xlfn.RANK.EQ(VLOOKUP($A1130,Rooke_Full_Seaosn[[Name]:[WHIP]], 16, FALSE),Rooke_Full_Seaosn[ERA],1)</f>
        <v>1515</v>
      </c>
      <c r="R1130" s="11">
        <f>_xlfn.RANK.EQ(VLOOKUP($A1130,Rooke_Full_Seaosn[[Name]:[WHIP]], 17, FALSE),Rooke_Full_Seaosn[FIP],1)</f>
        <v>714</v>
      </c>
      <c r="S1130" s="5">
        <f>_xlfn.RANK.EQ(VLOOKUP($A1130,Rooke_Full_Seaosn[[Name]:[WHIP]], 18,FALSE),Rooke_Full_Seaosn[WAR],0)</f>
        <v>1185</v>
      </c>
      <c r="T1130" s="5">
        <f>_xlfn.RANK.EQ(VLOOKUP($A1130,Rooke_Full_Seaosn[[Name]:[WHIP]], 19, FALSE),Rooke_Full_Seaosn[WAR/162],0)</f>
        <v>833</v>
      </c>
      <c r="U1130" s="5">
        <f>_xlfn.RANK.EQ(VLOOKUP($A1130,Rooke_Full_Seaosn[[Name]:[WHIP]], 20, FALSE),Rooke_Full_Seaosn[WHIP],1)</f>
        <v>427</v>
      </c>
      <c r="V11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859.94285581465056</v>
      </c>
    </row>
    <row r="1131" spans="1:22" x14ac:dyDescent="0.45">
      <c r="A1131" s="11" t="s">
        <v>1457</v>
      </c>
      <c r="B1131" s="11">
        <v>1995</v>
      </c>
      <c r="C1131" s="11" t="str">
        <f>VLOOKUP(Table10[[#This Row],[Name]], Rooke_Full_Seaosn[[Name]:[Team]], 2, FALSE)</f>
        <v>PHI</v>
      </c>
      <c r="D1131" s="11">
        <v>24</v>
      </c>
      <c r="E1131" s="11">
        <v>18</v>
      </c>
      <c r="F1131" s="12">
        <v>0.75</v>
      </c>
      <c r="G1131" s="5">
        <f>_xlfn.RANK.EQ(VLOOKUP($A1131,Rooke_Full_Seaosn[[Name]:[WHIP]], 6, FALSE),Rooke_Full_Seaosn[W],0)</f>
        <v>610</v>
      </c>
      <c r="H1131" s="5">
        <f>_xlfn.RANK.EQ(VLOOKUP($A1131,Rooke_Full_Seaosn[[Name]:[WHIP]], 7, FALSE),Rooke_Full_Seaosn[L],1)</f>
        <v>885</v>
      </c>
      <c r="I1131" s="11">
        <f>_xlfn.RANK.EQ(VLOOKUP($A1131,Rooke_Full_Seaosn[[Name]:[WHIP]], 8, FALSE),Rooke_Full_Seaosn[SV],0)</f>
        <v>225</v>
      </c>
      <c r="J1131" s="11">
        <f>_xlfn.RANK.EQ(VLOOKUP($A1131,Rooke_Full_Seaosn[[Name]:[WHIP]], 9, FALSE),Rooke_Full_Seaosn[IP],0)</f>
        <v>768</v>
      </c>
      <c r="K1131" s="5">
        <f>_xlfn.RANK.EQ(VLOOKUP($A1131,Rooke_Full_Seaosn[[Name]:[WHIP]], 10, FALSE),Rooke_Full_Seaosn[SO],0)</f>
        <v>658</v>
      </c>
      <c r="L1131" s="5">
        <f>_xlfn.RANK.EQ(VLOOKUP($A1131,Rooke_Full_Seaosn[[Name]:[WHIP]], 11, FALSE),Rooke_Full_Seaosn[K/9],0)</f>
        <v>732</v>
      </c>
      <c r="M1131" s="5">
        <f>_xlfn.RANK.EQ(VLOOKUP($A1131,Rooke_Full_Seaosn[[Name]:[WHIP]], 12, FALSE),Rooke_Full_Seaosn[BB/9],1)</f>
        <v>1450</v>
      </c>
      <c r="N1131" s="11">
        <f>_xlfn.RANK.EQ(VLOOKUP($A1131,Rooke_Full_Seaosn[[Name]:[WHIP]], 13, FALSE),Rooke_Full_Seaosn[HR/9],1)</f>
        <v>553</v>
      </c>
      <c r="O1131" s="5">
        <f>_xlfn.RANK.EQ(VLOOKUP($A1131,Rooke_Full_Seaosn[[Name]:[WHIP]], 14, FALSE),Rooke_Full_Seaosn[AVG],1)</f>
        <v>674</v>
      </c>
      <c r="P1131" s="11">
        <f>_xlfn.RANK.EQ(VLOOKUP($A1131,Rooke_Full_Seaosn[[Name]:[WHIP]], 15, FALSE),Rooke_Full_Seaosn[BABIP],1)</f>
        <v>847</v>
      </c>
      <c r="Q1131" s="5">
        <f>_xlfn.RANK.EQ(VLOOKUP($A1131,Rooke_Full_Seaosn[[Name]:[WHIP]], 16, FALSE),Rooke_Full_Seaosn[ERA],1)</f>
        <v>904</v>
      </c>
      <c r="R1131" s="11">
        <f>_xlfn.RANK.EQ(VLOOKUP($A1131,Rooke_Full_Seaosn[[Name]:[WHIP]], 17, FALSE),Rooke_Full_Seaosn[FIP],1)</f>
        <v>1067</v>
      </c>
      <c r="S1131" s="5">
        <f>_xlfn.RANK.EQ(VLOOKUP($A1131,Rooke_Full_Seaosn[[Name]:[WHIP]], 18,FALSE),Rooke_Full_Seaosn[WAR],0)</f>
        <v>889</v>
      </c>
      <c r="T1131" s="5">
        <f>_xlfn.RANK.EQ(VLOOKUP($A1131,Rooke_Full_Seaosn[[Name]:[WHIP]], 19, FALSE),Rooke_Full_Seaosn[WAR/162],0)</f>
        <v>924</v>
      </c>
      <c r="U1131" s="5">
        <f>_xlfn.RANK.EQ(VLOOKUP($A1131,Rooke_Full_Seaosn[[Name]:[WHIP]], 20, FALSE),Rooke_Full_Seaosn[WHIP],1)</f>
        <v>1173</v>
      </c>
      <c r="V11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860.01854330616356</v>
      </c>
    </row>
    <row r="1132" spans="1:22" x14ac:dyDescent="0.45">
      <c r="A1132" s="11" t="s">
        <v>1303</v>
      </c>
      <c r="B1132" s="11">
        <v>1981</v>
      </c>
      <c r="C1132" s="11" t="str">
        <f>VLOOKUP(Table10[[#This Row],[Name]], Rooke_Full_Seaosn[[Name]:[Team]], 2, FALSE)</f>
        <v>SDP</v>
      </c>
      <c r="D1132" s="11">
        <v>23</v>
      </c>
      <c r="E1132" s="11">
        <v>23</v>
      </c>
      <c r="F1132" s="12">
        <v>1</v>
      </c>
      <c r="G1132" s="5">
        <f>_xlfn.RANK.EQ(VLOOKUP($A1132,Rooke_Full_Seaosn[[Name]:[WHIP]], 6, FALSE),Rooke_Full_Seaosn[W],0)</f>
        <v>735</v>
      </c>
      <c r="H1132" s="5">
        <f>_xlfn.RANK.EQ(VLOOKUP($A1132,Rooke_Full_Seaosn[[Name]:[WHIP]], 7, FALSE),Rooke_Full_Seaosn[L],1)</f>
        <v>885</v>
      </c>
      <c r="I1132" s="11">
        <f>_xlfn.RANK.EQ(VLOOKUP($A1132,Rooke_Full_Seaosn[[Name]:[WHIP]], 8, FALSE),Rooke_Full_Seaosn[SV],0)</f>
        <v>225</v>
      </c>
      <c r="J1132" s="11">
        <f>_xlfn.RANK.EQ(VLOOKUP($A1132,Rooke_Full_Seaosn[[Name]:[WHIP]], 9, FALSE),Rooke_Full_Seaosn[IP],0)</f>
        <v>683</v>
      </c>
      <c r="K1132" s="5">
        <f>_xlfn.RANK.EQ(VLOOKUP($A1132,Rooke_Full_Seaosn[[Name]:[WHIP]], 10, FALSE),Rooke_Full_Seaosn[SO],0)</f>
        <v>1025</v>
      </c>
      <c r="L1132" s="5">
        <f>_xlfn.RANK.EQ(VLOOKUP($A1132,Rooke_Full_Seaosn[[Name]:[WHIP]], 11, FALSE),Rooke_Full_Seaosn[K/9],0)</f>
        <v>1336</v>
      </c>
      <c r="M1132" s="5">
        <f>_xlfn.RANK.EQ(VLOOKUP($A1132,Rooke_Full_Seaosn[[Name]:[WHIP]], 12, FALSE),Rooke_Full_Seaosn[BB/9],1)</f>
        <v>617</v>
      </c>
      <c r="N1132" s="11">
        <f>_xlfn.RANK.EQ(VLOOKUP($A1132,Rooke_Full_Seaosn[[Name]:[WHIP]], 13, FALSE),Rooke_Full_Seaosn[HR/9],1)</f>
        <v>580</v>
      </c>
      <c r="O1132" s="5">
        <f>_xlfn.RANK.EQ(VLOOKUP($A1132,Rooke_Full_Seaosn[[Name]:[WHIP]], 14, FALSE),Rooke_Full_Seaosn[AVG],1)</f>
        <v>910</v>
      </c>
      <c r="P1132" s="11">
        <f>_xlfn.RANK.EQ(VLOOKUP($A1132,Rooke_Full_Seaosn[[Name]:[WHIP]], 15, FALSE),Rooke_Full_Seaosn[BABIP],1)</f>
        <v>685</v>
      </c>
      <c r="Q1132" s="5">
        <f>_xlfn.RANK.EQ(VLOOKUP($A1132,Rooke_Full_Seaosn[[Name]:[WHIP]], 16, FALSE),Rooke_Full_Seaosn[ERA],1)</f>
        <v>710</v>
      </c>
      <c r="R1132" s="11">
        <f>_xlfn.RANK.EQ(VLOOKUP($A1132,Rooke_Full_Seaosn[[Name]:[WHIP]], 17, FALSE),Rooke_Full_Seaosn[FIP],1)</f>
        <v>452</v>
      </c>
      <c r="S1132" s="5">
        <f>_xlfn.RANK.EQ(VLOOKUP($A1132,Rooke_Full_Seaosn[[Name]:[WHIP]], 18,FALSE),Rooke_Full_Seaosn[WAR],0)</f>
        <v>994</v>
      </c>
      <c r="T1132" s="5">
        <f>_xlfn.RANK.EQ(VLOOKUP($A1132,Rooke_Full_Seaosn[[Name]:[WHIP]], 19, FALSE),Rooke_Full_Seaosn[WAR/162],0)</f>
        <v>1024</v>
      </c>
      <c r="U1132" s="5">
        <f>_xlfn.RANK.EQ(VLOOKUP($A1132,Rooke_Full_Seaosn[[Name]:[WHIP]], 20, FALSE),Rooke_Full_Seaosn[WHIP],1)</f>
        <v>622</v>
      </c>
      <c r="V11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861.35515342189944</v>
      </c>
    </row>
    <row r="1133" spans="1:22" x14ac:dyDescent="0.45">
      <c r="A1133" s="11" t="s">
        <v>1813</v>
      </c>
      <c r="B1133" s="11">
        <v>2003</v>
      </c>
      <c r="C1133" s="11" t="str">
        <f>VLOOKUP(Table10[[#This Row],[Name]], Rooke_Full_Seaosn[[Name]:[Team]], 2, FALSE)</f>
        <v>KCR</v>
      </c>
      <c r="D1133" s="11">
        <v>7</v>
      </c>
      <c r="E1133" s="11">
        <v>6</v>
      </c>
      <c r="F1133" s="12">
        <v>0.8571428571428571</v>
      </c>
      <c r="G1133" s="5">
        <f>_xlfn.RANK.EQ(VLOOKUP($A1133,Rooke_Full_Seaosn[[Name]:[WHIP]], 6, FALSE),Rooke_Full_Seaosn[W],0)</f>
        <v>1609</v>
      </c>
      <c r="H1133" s="5">
        <f>_xlfn.RANK.EQ(VLOOKUP($A1133,Rooke_Full_Seaosn[[Name]:[WHIP]], 7, FALSE),Rooke_Full_Seaosn[L],1)</f>
        <v>695</v>
      </c>
      <c r="I1133" s="11">
        <f>_xlfn.RANK.EQ(VLOOKUP($A1133,Rooke_Full_Seaosn[[Name]:[WHIP]], 8, FALSE),Rooke_Full_Seaosn[SV],0)</f>
        <v>225</v>
      </c>
      <c r="J1133" s="11">
        <f>_xlfn.RANK.EQ(VLOOKUP($A1133,Rooke_Full_Seaosn[[Name]:[WHIP]], 9, FALSE),Rooke_Full_Seaosn[IP],0)</f>
        <v>1036</v>
      </c>
      <c r="K1133" s="5">
        <f>_xlfn.RANK.EQ(VLOOKUP($A1133,Rooke_Full_Seaosn[[Name]:[WHIP]], 10, FALSE),Rooke_Full_Seaosn[SO],0)</f>
        <v>1278</v>
      </c>
      <c r="L1133" s="5">
        <f>_xlfn.RANK.EQ(VLOOKUP($A1133,Rooke_Full_Seaosn[[Name]:[WHIP]], 11, FALSE),Rooke_Full_Seaosn[K/9],0)</f>
        <v>1240</v>
      </c>
      <c r="M1133" s="5">
        <f>_xlfn.RANK.EQ(VLOOKUP($A1133,Rooke_Full_Seaosn[[Name]:[WHIP]], 12, FALSE),Rooke_Full_Seaosn[BB/9],1)</f>
        <v>182</v>
      </c>
      <c r="N1133" s="11">
        <f>_xlfn.RANK.EQ(VLOOKUP($A1133,Rooke_Full_Seaosn[[Name]:[WHIP]], 13, FALSE),Rooke_Full_Seaosn[HR/9],1)</f>
        <v>1219</v>
      </c>
      <c r="O1133" s="5">
        <f>_xlfn.RANK.EQ(VLOOKUP($A1133,Rooke_Full_Seaosn[[Name]:[WHIP]], 14, FALSE),Rooke_Full_Seaosn[AVG],1)</f>
        <v>1239</v>
      </c>
      <c r="P1133" s="11">
        <f>_xlfn.RANK.EQ(VLOOKUP($A1133,Rooke_Full_Seaosn[[Name]:[WHIP]], 15, FALSE),Rooke_Full_Seaosn[BABIP],1)</f>
        <v>877</v>
      </c>
      <c r="Q1133" s="5">
        <f>_xlfn.RANK.EQ(VLOOKUP($A1133,Rooke_Full_Seaosn[[Name]:[WHIP]], 16, FALSE),Rooke_Full_Seaosn[ERA],1)</f>
        <v>1339</v>
      </c>
      <c r="R1133" s="11">
        <f>_xlfn.RANK.EQ(VLOOKUP($A1133,Rooke_Full_Seaosn[[Name]:[WHIP]], 17, FALSE),Rooke_Full_Seaosn[FIP],1)</f>
        <v>1116</v>
      </c>
      <c r="S1133" s="5">
        <f>_xlfn.RANK.EQ(VLOOKUP($A1133,Rooke_Full_Seaosn[[Name]:[WHIP]], 18,FALSE),Rooke_Full_Seaosn[WAR],0)</f>
        <v>868</v>
      </c>
      <c r="T1133" s="5">
        <f>_xlfn.RANK.EQ(VLOOKUP($A1133,Rooke_Full_Seaosn[[Name]:[WHIP]], 19, FALSE),Rooke_Full_Seaosn[WAR/162],0)</f>
        <v>702</v>
      </c>
      <c r="U1133" s="5">
        <f>_xlfn.RANK.EQ(VLOOKUP($A1133,Rooke_Full_Seaosn[[Name]:[WHIP]], 20, FALSE),Rooke_Full_Seaosn[WHIP],1)</f>
        <v>691</v>
      </c>
      <c r="V11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861.53942170019434</v>
      </c>
    </row>
    <row r="1134" spans="1:22" x14ac:dyDescent="0.45">
      <c r="A1134" s="11" t="s">
        <v>1351</v>
      </c>
      <c r="B1134" s="11">
        <v>1921</v>
      </c>
      <c r="C1134" s="11" t="str">
        <f>VLOOKUP(Table10[[#This Row],[Name]], Rooke_Full_Seaosn[[Name]:[Team]], 2, FALSE)</f>
        <v>- - -</v>
      </c>
      <c r="D1134" s="11">
        <v>16</v>
      </c>
      <c r="E1134" s="11">
        <v>10</v>
      </c>
      <c r="F1134" s="12">
        <v>0.625</v>
      </c>
      <c r="G1134" s="5">
        <f>_xlfn.RANK.EQ(VLOOKUP($A1134,Rooke_Full_Seaosn[[Name]:[WHIP]], 6, FALSE),Rooke_Full_Seaosn[W],0)</f>
        <v>889</v>
      </c>
      <c r="H1134" s="5">
        <f>_xlfn.RANK.EQ(VLOOKUP($A1134,Rooke_Full_Seaosn[[Name]:[WHIP]], 7, FALSE),Rooke_Full_Seaosn[L],1)</f>
        <v>298</v>
      </c>
      <c r="I1134" s="11">
        <f>_xlfn.RANK.EQ(VLOOKUP($A1134,Rooke_Full_Seaosn[[Name]:[WHIP]], 8, FALSE),Rooke_Full_Seaosn[SV],0)</f>
        <v>225</v>
      </c>
      <c r="J1134" s="11">
        <f>_xlfn.RANK.EQ(VLOOKUP($A1134,Rooke_Full_Seaosn[[Name]:[WHIP]], 9, FALSE),Rooke_Full_Seaosn[IP],0)</f>
        <v>976</v>
      </c>
      <c r="K1134" s="5">
        <f>_xlfn.RANK.EQ(VLOOKUP($A1134,Rooke_Full_Seaosn[[Name]:[WHIP]], 10, FALSE),Rooke_Full_Seaosn[SO],0)</f>
        <v>1187</v>
      </c>
      <c r="L1134" s="5">
        <f>_xlfn.RANK.EQ(VLOOKUP($A1134,Rooke_Full_Seaosn[[Name]:[WHIP]], 11, FALSE),Rooke_Full_Seaosn[K/9],0)</f>
        <v>1191</v>
      </c>
      <c r="M1134" s="5">
        <f>_xlfn.RANK.EQ(VLOOKUP($A1134,Rooke_Full_Seaosn[[Name]:[WHIP]], 12, FALSE),Rooke_Full_Seaosn[BB/9],1)</f>
        <v>310</v>
      </c>
      <c r="N1134" s="11">
        <f>_xlfn.RANK.EQ(VLOOKUP($A1134,Rooke_Full_Seaosn[[Name]:[WHIP]], 13, FALSE),Rooke_Full_Seaosn[HR/9],1)</f>
        <v>756</v>
      </c>
      <c r="O1134" s="5">
        <f>_xlfn.RANK.EQ(VLOOKUP($A1134,Rooke_Full_Seaosn[[Name]:[WHIP]], 14, FALSE),Rooke_Full_Seaosn[AVG],1)</f>
        <v>1557</v>
      </c>
      <c r="P1134" s="11">
        <f>_xlfn.RANK.EQ(VLOOKUP($A1134,Rooke_Full_Seaosn[[Name]:[WHIP]], 15, FALSE),Rooke_Full_Seaosn[BABIP],1)</f>
        <v>1493</v>
      </c>
      <c r="Q1134" s="5">
        <f>_xlfn.RANK.EQ(VLOOKUP($A1134,Rooke_Full_Seaosn[[Name]:[WHIP]], 16, FALSE),Rooke_Full_Seaosn[ERA],1)</f>
        <v>772</v>
      </c>
      <c r="R1134" s="11">
        <f>_xlfn.RANK.EQ(VLOOKUP($A1134,Rooke_Full_Seaosn[[Name]:[WHIP]], 17, FALSE),Rooke_Full_Seaosn[FIP],1)</f>
        <v>869</v>
      </c>
      <c r="S1134" s="5">
        <f>_xlfn.RANK.EQ(VLOOKUP($A1134,Rooke_Full_Seaosn[[Name]:[WHIP]], 18,FALSE),Rooke_Full_Seaosn[WAR],0)</f>
        <v>1262</v>
      </c>
      <c r="T1134" s="5">
        <f>_xlfn.RANK.EQ(VLOOKUP($A1134,Rooke_Full_Seaosn[[Name]:[WHIP]], 19, FALSE),Rooke_Full_Seaosn[WAR/162],0)</f>
        <v>1162</v>
      </c>
      <c r="U1134" s="5">
        <f>_xlfn.RANK.EQ(VLOOKUP($A1134,Rooke_Full_Seaosn[[Name]:[WHIP]], 20, FALSE),Rooke_Full_Seaosn[WHIP],1)</f>
        <v>1103</v>
      </c>
      <c r="V11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861.70559095449846</v>
      </c>
    </row>
    <row r="1135" spans="1:22" x14ac:dyDescent="0.45">
      <c r="A1135" s="11" t="s">
        <v>1316</v>
      </c>
      <c r="B1135" s="11">
        <v>1937</v>
      </c>
      <c r="C1135" s="11" t="str">
        <f>VLOOKUP(Table10[[#This Row],[Name]], Rooke_Full_Seaosn[[Name]:[Team]], 2, FALSE)</f>
        <v>PHA</v>
      </c>
      <c r="D1135" s="11">
        <v>20</v>
      </c>
      <c r="E1135" s="11">
        <v>20</v>
      </c>
      <c r="F1135" s="12">
        <v>1</v>
      </c>
      <c r="G1135" s="5">
        <f>_xlfn.RANK.EQ(VLOOKUP($A1135,Rooke_Full_Seaosn[[Name]:[WHIP]], 6, FALSE),Rooke_Full_Seaosn[W],0)</f>
        <v>1054</v>
      </c>
      <c r="H1135" s="5">
        <f>_xlfn.RANK.EQ(VLOOKUP($A1135,Rooke_Full_Seaosn[[Name]:[WHIP]], 7, FALSE),Rooke_Full_Seaosn[L],1)</f>
        <v>1680</v>
      </c>
      <c r="I1135" s="11">
        <f>_xlfn.RANK.EQ(VLOOKUP($A1135,Rooke_Full_Seaosn[[Name]:[WHIP]], 8, FALSE),Rooke_Full_Seaosn[SV],0)</f>
        <v>2</v>
      </c>
      <c r="J1135" s="11">
        <f>_xlfn.RANK.EQ(VLOOKUP($A1135,Rooke_Full_Seaosn[[Name]:[WHIP]], 9, FALSE),Rooke_Full_Seaosn[IP],0)</f>
        <v>170</v>
      </c>
      <c r="K1135" s="5">
        <f>_xlfn.RANK.EQ(VLOOKUP($A1135,Rooke_Full_Seaosn[[Name]:[WHIP]], 10, FALSE),Rooke_Full_Seaosn[SO],0)</f>
        <v>528</v>
      </c>
      <c r="L1135" s="5">
        <f>_xlfn.RANK.EQ(VLOOKUP($A1135,Rooke_Full_Seaosn[[Name]:[WHIP]], 11, FALSE),Rooke_Full_Seaosn[K/9],0)</f>
        <v>1382</v>
      </c>
      <c r="M1135" s="5">
        <f>_xlfn.RANK.EQ(VLOOKUP($A1135,Rooke_Full_Seaosn[[Name]:[WHIP]], 12, FALSE),Rooke_Full_Seaosn[BB/9],1)</f>
        <v>1256</v>
      </c>
      <c r="N1135" s="11">
        <f>_xlfn.RANK.EQ(VLOOKUP($A1135,Rooke_Full_Seaosn[[Name]:[WHIP]], 13, FALSE),Rooke_Full_Seaosn[HR/9],1)</f>
        <v>788</v>
      </c>
      <c r="O1135" s="5">
        <f>_xlfn.RANK.EQ(VLOOKUP($A1135,Rooke_Full_Seaosn[[Name]:[WHIP]], 14, FALSE),Rooke_Full_Seaosn[AVG],1)</f>
        <v>389</v>
      </c>
      <c r="P1135" s="11">
        <f>_xlfn.RANK.EQ(VLOOKUP($A1135,Rooke_Full_Seaosn[[Name]:[WHIP]], 15, FALSE),Rooke_Full_Seaosn[BABIP],1)</f>
        <v>132</v>
      </c>
      <c r="Q1135" s="5">
        <f>_xlfn.RANK.EQ(VLOOKUP($A1135,Rooke_Full_Seaosn[[Name]:[WHIP]], 16, FALSE),Rooke_Full_Seaosn[ERA],1)</f>
        <v>726</v>
      </c>
      <c r="R1135" s="11">
        <f>_xlfn.RANK.EQ(VLOOKUP($A1135,Rooke_Full_Seaosn[[Name]:[WHIP]], 17, FALSE),Rooke_Full_Seaosn[FIP],1)</f>
        <v>1379</v>
      </c>
      <c r="S1135" s="5">
        <f>_xlfn.RANK.EQ(VLOOKUP($A1135,Rooke_Full_Seaosn[[Name]:[WHIP]], 18,FALSE),Rooke_Full_Seaosn[WAR],0)</f>
        <v>599</v>
      </c>
      <c r="T1135" s="5">
        <f>_xlfn.RANK.EQ(VLOOKUP($A1135,Rooke_Full_Seaosn[[Name]:[WHIP]], 19, FALSE),Rooke_Full_Seaosn[WAR/162],0)</f>
        <v>1104</v>
      </c>
      <c r="U1135" s="5">
        <f>_xlfn.RANK.EQ(VLOOKUP($A1135,Rooke_Full_Seaosn[[Name]:[WHIP]], 20, FALSE),Rooke_Full_Seaosn[WHIP],1)</f>
        <v>760</v>
      </c>
      <c r="V11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863.45104761847222</v>
      </c>
    </row>
    <row r="1136" spans="1:22" x14ac:dyDescent="0.45">
      <c r="A1136" s="11" t="s">
        <v>1690</v>
      </c>
      <c r="B1136" s="11">
        <v>1991</v>
      </c>
      <c r="C1136" s="11" t="str">
        <f>VLOOKUP(Table10[[#This Row],[Name]], Rooke_Full_Seaosn[[Name]:[Team]], 2, FALSE)</f>
        <v>SDP</v>
      </c>
      <c r="D1136" s="11">
        <v>16</v>
      </c>
      <c r="E1136" s="11">
        <v>9</v>
      </c>
      <c r="F1136" s="12">
        <v>0.5625</v>
      </c>
      <c r="G1136" s="5">
        <f>_xlfn.RANK.EQ(VLOOKUP($A1136,Rooke_Full_Seaosn[[Name]:[WHIP]], 6, FALSE),Rooke_Full_Seaosn[W],0)</f>
        <v>1054</v>
      </c>
      <c r="H1136" s="5">
        <f>_xlfn.RANK.EQ(VLOOKUP($A1136,Rooke_Full_Seaosn[[Name]:[WHIP]], 7, FALSE),Rooke_Full_Seaosn[L],1)</f>
        <v>695</v>
      </c>
      <c r="I1136" s="11">
        <f>_xlfn.RANK.EQ(VLOOKUP($A1136,Rooke_Full_Seaosn[[Name]:[WHIP]], 8, FALSE),Rooke_Full_Seaosn[SV],0)</f>
        <v>225</v>
      </c>
      <c r="J1136" s="11">
        <f>_xlfn.RANK.EQ(VLOOKUP($A1136,Rooke_Full_Seaosn[[Name]:[WHIP]], 9, FALSE),Rooke_Full_Seaosn[IP],0)</f>
        <v>1517</v>
      </c>
      <c r="K1136" s="5">
        <f>_xlfn.RANK.EQ(VLOOKUP($A1136,Rooke_Full_Seaosn[[Name]:[WHIP]], 10, FALSE),Rooke_Full_Seaosn[SO],0)</f>
        <v>1464</v>
      </c>
      <c r="L1136" s="5">
        <f>_xlfn.RANK.EQ(VLOOKUP($A1136,Rooke_Full_Seaosn[[Name]:[WHIP]], 11, FALSE),Rooke_Full_Seaosn[K/9],0)</f>
        <v>923</v>
      </c>
      <c r="M1136" s="5">
        <f>_xlfn.RANK.EQ(VLOOKUP($A1136,Rooke_Full_Seaosn[[Name]:[WHIP]], 12, FALSE),Rooke_Full_Seaosn[BB/9],1)</f>
        <v>608</v>
      </c>
      <c r="N1136" s="11">
        <f>_xlfn.RANK.EQ(VLOOKUP($A1136,Rooke_Full_Seaosn[[Name]:[WHIP]], 13, FALSE),Rooke_Full_Seaosn[HR/9],1)</f>
        <v>350</v>
      </c>
      <c r="O1136" s="5">
        <f>_xlfn.RANK.EQ(VLOOKUP($A1136,Rooke_Full_Seaosn[[Name]:[WHIP]], 14, FALSE),Rooke_Full_Seaosn[AVG],1)</f>
        <v>991</v>
      </c>
      <c r="P1136" s="11">
        <f>_xlfn.RANK.EQ(VLOOKUP($A1136,Rooke_Full_Seaosn[[Name]:[WHIP]], 15, FALSE),Rooke_Full_Seaosn[BABIP],1)</f>
        <v>1122</v>
      </c>
      <c r="Q1136" s="5">
        <f>_xlfn.RANK.EQ(VLOOKUP($A1136,Rooke_Full_Seaosn[[Name]:[WHIP]], 16, FALSE),Rooke_Full_Seaosn[ERA],1)</f>
        <v>1199</v>
      </c>
      <c r="R1136" s="11">
        <f>_xlfn.RANK.EQ(VLOOKUP($A1136,Rooke_Full_Seaosn[[Name]:[WHIP]], 17, FALSE),Rooke_Full_Seaosn[FIP],1)</f>
        <v>234</v>
      </c>
      <c r="S1136" s="5">
        <f>_xlfn.RANK.EQ(VLOOKUP($A1136,Rooke_Full_Seaosn[[Name]:[WHIP]], 18,FALSE),Rooke_Full_Seaosn[WAR],0)</f>
        <v>913</v>
      </c>
      <c r="T1136" s="5">
        <f>_xlfn.RANK.EQ(VLOOKUP($A1136,Rooke_Full_Seaosn[[Name]:[WHIP]], 19, FALSE),Rooke_Full_Seaosn[WAR/162],0)</f>
        <v>438</v>
      </c>
      <c r="U1136" s="5">
        <f>_xlfn.RANK.EQ(VLOOKUP($A1136,Rooke_Full_Seaosn[[Name]:[WHIP]], 20, FALSE),Rooke_Full_Seaosn[WHIP],1)</f>
        <v>837</v>
      </c>
      <c r="V11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866.76924993588261</v>
      </c>
    </row>
    <row r="1137" spans="1:22" x14ac:dyDescent="0.45">
      <c r="A1137" s="11" t="s">
        <v>1250</v>
      </c>
      <c r="B1137" s="11">
        <v>2001</v>
      </c>
      <c r="C1137" s="11" t="str">
        <f>VLOOKUP(Table10[[#This Row],[Name]], Rooke_Full_Seaosn[[Name]:[Team]], 2, FALSE)</f>
        <v>PIT</v>
      </c>
      <c r="D1137" s="11">
        <v>23</v>
      </c>
      <c r="E1137" s="11">
        <v>20</v>
      </c>
      <c r="F1137" s="12">
        <v>0.86956521739130432</v>
      </c>
      <c r="G1137" s="5">
        <f>_xlfn.RANK.EQ(VLOOKUP($A1137,Rooke_Full_Seaosn[[Name]:[WHIP]], 6, FALSE),Rooke_Full_Seaosn[W],0)</f>
        <v>1282</v>
      </c>
      <c r="H1137" s="5">
        <f>_xlfn.RANK.EQ(VLOOKUP($A1137,Rooke_Full_Seaosn[[Name]:[WHIP]], 7, FALSE),Rooke_Full_Seaosn[L],1)</f>
        <v>885</v>
      </c>
      <c r="I1137" s="11">
        <f>_xlfn.RANK.EQ(VLOOKUP($A1137,Rooke_Full_Seaosn[[Name]:[WHIP]], 8, FALSE),Rooke_Full_Seaosn[SV],0)</f>
        <v>225</v>
      </c>
      <c r="J1137" s="11">
        <f>_xlfn.RANK.EQ(VLOOKUP($A1137,Rooke_Full_Seaosn[[Name]:[WHIP]], 9, FALSE),Rooke_Full_Seaosn[IP],0)</f>
        <v>824</v>
      </c>
      <c r="K1137" s="5">
        <f>_xlfn.RANK.EQ(VLOOKUP($A1137,Rooke_Full_Seaosn[[Name]:[WHIP]], 10, FALSE),Rooke_Full_Seaosn[SO],0)</f>
        <v>966</v>
      </c>
      <c r="L1137" s="5">
        <f>_xlfn.RANK.EQ(VLOOKUP($A1137,Rooke_Full_Seaosn[[Name]:[WHIP]], 11, FALSE),Rooke_Full_Seaosn[K/9],0)</f>
        <v>1113</v>
      </c>
      <c r="M1137" s="5">
        <f>_xlfn.RANK.EQ(VLOOKUP($A1137,Rooke_Full_Seaosn[[Name]:[WHIP]], 12, FALSE),Rooke_Full_Seaosn[BB/9],1)</f>
        <v>916</v>
      </c>
      <c r="N1137" s="11">
        <f>_xlfn.RANK.EQ(VLOOKUP($A1137,Rooke_Full_Seaosn[[Name]:[WHIP]], 13, FALSE),Rooke_Full_Seaosn[HR/9],1)</f>
        <v>1265</v>
      </c>
      <c r="O1137" s="5">
        <f>_xlfn.RANK.EQ(VLOOKUP($A1137,Rooke_Full_Seaosn[[Name]:[WHIP]], 14, FALSE),Rooke_Full_Seaosn[AVG],1)</f>
        <v>452</v>
      </c>
      <c r="P1137" s="11">
        <f>_xlfn.RANK.EQ(VLOOKUP($A1137,Rooke_Full_Seaosn[[Name]:[WHIP]], 15, FALSE),Rooke_Full_Seaosn[BABIP],1)</f>
        <v>151</v>
      </c>
      <c r="Q1137" s="5">
        <f>_xlfn.RANK.EQ(VLOOKUP($A1137,Rooke_Full_Seaosn[[Name]:[WHIP]], 16, FALSE),Rooke_Full_Seaosn[ERA],1)</f>
        <v>648</v>
      </c>
      <c r="R1137" s="11">
        <f>_xlfn.RANK.EQ(VLOOKUP($A1137,Rooke_Full_Seaosn[[Name]:[WHIP]], 17, FALSE),Rooke_Full_Seaosn[FIP],1)</f>
        <v>1434</v>
      </c>
      <c r="S1137" s="5">
        <f>_xlfn.RANK.EQ(VLOOKUP($A1137,Rooke_Full_Seaosn[[Name]:[WHIP]], 18,FALSE),Rooke_Full_Seaosn[WAR],0)</f>
        <v>1273</v>
      </c>
      <c r="T1137" s="5">
        <f>_xlfn.RANK.EQ(VLOOKUP($A1137,Rooke_Full_Seaosn[[Name]:[WHIP]], 19, FALSE),Rooke_Full_Seaosn[WAR/162],0)</f>
        <v>1320</v>
      </c>
      <c r="U1137" s="5">
        <f>_xlfn.RANK.EQ(VLOOKUP($A1137,Rooke_Full_Seaosn[[Name]:[WHIP]], 20, FALSE),Rooke_Full_Seaosn[WHIP],1)</f>
        <v>439</v>
      </c>
      <c r="V11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867.51688326174337</v>
      </c>
    </row>
    <row r="1138" spans="1:22" x14ac:dyDescent="0.45">
      <c r="A1138" s="11" t="s">
        <v>1674</v>
      </c>
      <c r="B1138" s="11">
        <v>2009</v>
      </c>
      <c r="C1138" s="11" t="str">
        <f>VLOOKUP(Table10[[#This Row],[Name]], Rooke_Full_Seaosn[[Name]:[Team]], 2, FALSE)</f>
        <v>FLA</v>
      </c>
      <c r="D1138" s="11">
        <v>29</v>
      </c>
      <c r="E1138" s="11">
        <v>29</v>
      </c>
      <c r="F1138" s="12">
        <v>1</v>
      </c>
      <c r="G1138" s="5">
        <f>_xlfn.RANK.EQ(VLOOKUP($A1138,Rooke_Full_Seaosn[[Name]:[WHIP]], 6, FALSE),Rooke_Full_Seaosn[W],0)</f>
        <v>503</v>
      </c>
      <c r="H1138" s="5">
        <f>_xlfn.RANK.EQ(VLOOKUP($A1138,Rooke_Full_Seaosn[[Name]:[WHIP]], 7, FALSE),Rooke_Full_Seaosn[L],1)</f>
        <v>695</v>
      </c>
      <c r="I1138" s="11">
        <f>_xlfn.RANK.EQ(VLOOKUP($A1138,Rooke_Full_Seaosn[[Name]:[WHIP]], 8, FALSE),Rooke_Full_Seaosn[SV],0)</f>
        <v>225</v>
      </c>
      <c r="J1138" s="11">
        <f>_xlfn.RANK.EQ(VLOOKUP($A1138,Rooke_Full_Seaosn[[Name]:[WHIP]], 9, FALSE),Rooke_Full_Seaosn[IP],0)</f>
        <v>831</v>
      </c>
      <c r="K1138" s="5">
        <f>_xlfn.RANK.EQ(VLOOKUP($A1138,Rooke_Full_Seaosn[[Name]:[WHIP]], 10, FALSE),Rooke_Full_Seaosn[SO],0)</f>
        <v>658</v>
      </c>
      <c r="L1138" s="5">
        <f>_xlfn.RANK.EQ(VLOOKUP($A1138,Rooke_Full_Seaosn[[Name]:[WHIP]], 11, FALSE),Rooke_Full_Seaosn[K/9],0)</f>
        <v>610</v>
      </c>
      <c r="M1138" s="5">
        <f>_xlfn.RANK.EQ(VLOOKUP($A1138,Rooke_Full_Seaosn[[Name]:[WHIP]], 12, FALSE),Rooke_Full_Seaosn[BB/9],1)</f>
        <v>1117</v>
      </c>
      <c r="N1138" s="11">
        <f>_xlfn.RANK.EQ(VLOOKUP($A1138,Rooke_Full_Seaosn[[Name]:[WHIP]], 13, FALSE),Rooke_Full_Seaosn[HR/9],1)</f>
        <v>986</v>
      </c>
      <c r="O1138" s="5">
        <f>_xlfn.RANK.EQ(VLOOKUP($A1138,Rooke_Full_Seaosn[[Name]:[WHIP]], 14, FALSE),Rooke_Full_Seaosn[AVG],1)</f>
        <v>1205</v>
      </c>
      <c r="P1138" s="11">
        <f>_xlfn.RANK.EQ(VLOOKUP($A1138,Rooke_Full_Seaosn[[Name]:[WHIP]], 15, FALSE),Rooke_Full_Seaosn[BABIP],1)</f>
        <v>1304</v>
      </c>
      <c r="Q1138" s="5">
        <f>_xlfn.RANK.EQ(VLOOKUP($A1138,Rooke_Full_Seaosn[[Name]:[WHIP]], 16, FALSE),Rooke_Full_Seaosn[ERA],1)</f>
        <v>1179</v>
      </c>
      <c r="R1138" s="11">
        <f>_xlfn.RANK.EQ(VLOOKUP($A1138,Rooke_Full_Seaosn[[Name]:[WHIP]], 17, FALSE),Rooke_Full_Seaosn[FIP],1)</f>
        <v>1045</v>
      </c>
      <c r="S1138" s="5">
        <f>_xlfn.RANK.EQ(VLOOKUP($A1138,Rooke_Full_Seaosn[[Name]:[WHIP]], 18,FALSE),Rooke_Full_Seaosn[WAR],0)</f>
        <v>874</v>
      </c>
      <c r="T1138" s="5">
        <f>_xlfn.RANK.EQ(VLOOKUP($A1138,Rooke_Full_Seaosn[[Name]:[WHIP]], 19, FALSE),Rooke_Full_Seaosn[WAR/162],0)</f>
        <v>949</v>
      </c>
      <c r="U1138" s="5">
        <f>_xlfn.RANK.EQ(VLOOKUP($A1138,Rooke_Full_Seaosn[[Name]:[WHIP]], 20, FALSE),Rooke_Full_Seaosn[WHIP],1)</f>
        <v>1316</v>
      </c>
      <c r="V11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868.09970327145925</v>
      </c>
    </row>
    <row r="1139" spans="1:22" x14ac:dyDescent="0.45">
      <c r="A1139" s="11" t="s">
        <v>1377</v>
      </c>
      <c r="B1139" s="11">
        <v>1922</v>
      </c>
      <c r="C1139" s="11" t="str">
        <f>VLOOKUP(Table10[[#This Row],[Name]], Rooke_Full_Seaosn[[Name]:[Team]], 2, FALSE)</f>
        <v>CLE</v>
      </c>
      <c r="D1139" s="11">
        <v>9</v>
      </c>
      <c r="E1139" s="11">
        <v>9</v>
      </c>
      <c r="F1139" s="12">
        <v>1</v>
      </c>
      <c r="G1139" s="5">
        <f>_xlfn.RANK.EQ(VLOOKUP($A1139,Rooke_Full_Seaosn[[Name]:[WHIP]], 6, FALSE),Rooke_Full_Seaosn[W],0)</f>
        <v>1054</v>
      </c>
      <c r="H1139" s="5">
        <f>_xlfn.RANK.EQ(VLOOKUP($A1139,Rooke_Full_Seaosn[[Name]:[WHIP]], 7, FALSE),Rooke_Full_Seaosn[L],1)</f>
        <v>695</v>
      </c>
      <c r="I1139" s="11">
        <f>_xlfn.RANK.EQ(VLOOKUP($A1139,Rooke_Full_Seaosn[[Name]:[WHIP]], 8, FALSE),Rooke_Full_Seaosn[SV],0)</f>
        <v>225</v>
      </c>
      <c r="J1139" s="11">
        <f>_xlfn.RANK.EQ(VLOOKUP($A1139,Rooke_Full_Seaosn[[Name]:[WHIP]], 9, FALSE),Rooke_Full_Seaosn[IP],0)</f>
        <v>1178</v>
      </c>
      <c r="K1139" s="5">
        <f>_xlfn.RANK.EQ(VLOOKUP($A1139,Rooke_Full_Seaosn[[Name]:[WHIP]], 10, FALSE),Rooke_Full_Seaosn[SO],0)</f>
        <v>1702</v>
      </c>
      <c r="L1139" s="5">
        <f>_xlfn.RANK.EQ(VLOOKUP($A1139,Rooke_Full_Seaosn[[Name]:[WHIP]], 11, FALSE),Rooke_Full_Seaosn[K/9],0)</f>
        <v>1704</v>
      </c>
      <c r="M1139" s="5">
        <f>_xlfn.RANK.EQ(VLOOKUP($A1139,Rooke_Full_Seaosn[[Name]:[WHIP]], 12, FALSE),Rooke_Full_Seaosn[BB/9],1)</f>
        <v>199</v>
      </c>
      <c r="N1139" s="11">
        <f>_xlfn.RANK.EQ(VLOOKUP($A1139,Rooke_Full_Seaosn[[Name]:[WHIP]], 13, FALSE),Rooke_Full_Seaosn[HR/9],1)</f>
        <v>187</v>
      </c>
      <c r="O1139" s="5">
        <f>_xlfn.RANK.EQ(VLOOKUP($A1139,Rooke_Full_Seaosn[[Name]:[WHIP]], 14, FALSE),Rooke_Full_Seaosn[AVG],1)</f>
        <v>1459</v>
      </c>
      <c r="P1139" s="11">
        <f>_xlfn.RANK.EQ(VLOOKUP($A1139,Rooke_Full_Seaosn[[Name]:[WHIP]], 15, FALSE),Rooke_Full_Seaosn[BABIP],1)</f>
        <v>1016</v>
      </c>
      <c r="Q1139" s="5">
        <f>_xlfn.RANK.EQ(VLOOKUP($A1139,Rooke_Full_Seaosn[[Name]:[WHIP]], 16, FALSE),Rooke_Full_Seaosn[ERA],1)</f>
        <v>801</v>
      </c>
      <c r="R1139" s="11">
        <f>_xlfn.RANK.EQ(VLOOKUP($A1139,Rooke_Full_Seaosn[[Name]:[WHIP]], 17, FALSE),Rooke_Full_Seaosn[FIP],1)</f>
        <v>833</v>
      </c>
      <c r="S1139" s="5">
        <f>_xlfn.RANK.EQ(VLOOKUP($A1139,Rooke_Full_Seaosn[[Name]:[WHIP]], 18,FALSE),Rooke_Full_Seaosn[WAR],0)</f>
        <v>986</v>
      </c>
      <c r="T1139" s="5">
        <f>_xlfn.RANK.EQ(VLOOKUP($A1139,Rooke_Full_Seaosn[[Name]:[WHIP]], 19, FALSE),Rooke_Full_Seaosn[WAR/162],0)</f>
        <v>558</v>
      </c>
      <c r="U1139" s="5">
        <f>_xlfn.RANK.EQ(VLOOKUP($A1139,Rooke_Full_Seaosn[[Name]:[WHIP]], 20, FALSE),Rooke_Full_Seaosn[WHIP],1)</f>
        <v>897</v>
      </c>
      <c r="V11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868.38017556660066</v>
      </c>
    </row>
    <row r="1140" spans="1:22" x14ac:dyDescent="0.45">
      <c r="A1140" s="11" t="s">
        <v>1895</v>
      </c>
      <c r="B1140" s="11">
        <v>1943</v>
      </c>
      <c r="C1140" s="11" t="str">
        <f>VLOOKUP(Table10[[#This Row],[Name]], Rooke_Full_Seaosn[[Name]:[Team]], 2, FALSE)</f>
        <v>- - -</v>
      </c>
      <c r="D1140" s="11">
        <v>15</v>
      </c>
      <c r="E1140" s="11">
        <v>15</v>
      </c>
      <c r="F1140" s="12">
        <v>1</v>
      </c>
      <c r="G1140" s="5">
        <f>_xlfn.RANK.EQ(VLOOKUP($A1140,Rooke_Full_Seaosn[[Name]:[WHIP]], 6, FALSE),Rooke_Full_Seaosn[W],0)</f>
        <v>1282</v>
      </c>
      <c r="H1140" s="5">
        <f>_xlfn.RANK.EQ(VLOOKUP($A1140,Rooke_Full_Seaosn[[Name]:[WHIP]], 7, FALSE),Rooke_Full_Seaosn[L],1)</f>
        <v>147</v>
      </c>
      <c r="I1140" s="11">
        <f>_xlfn.RANK.EQ(VLOOKUP($A1140,Rooke_Full_Seaosn[[Name]:[WHIP]], 8, FALSE),Rooke_Full_Seaosn[SV],0)</f>
        <v>225</v>
      </c>
      <c r="J1140" s="11">
        <f>_xlfn.RANK.EQ(VLOOKUP($A1140,Rooke_Full_Seaosn[[Name]:[WHIP]], 9, FALSE),Rooke_Full_Seaosn[IP],0)</f>
        <v>1616</v>
      </c>
      <c r="K1140" s="5">
        <f>_xlfn.RANK.EQ(VLOOKUP($A1140,Rooke_Full_Seaosn[[Name]:[WHIP]], 10, FALSE),Rooke_Full_Seaosn[SO],0)</f>
        <v>1567</v>
      </c>
      <c r="L1140" s="5">
        <f>_xlfn.RANK.EQ(VLOOKUP($A1140,Rooke_Full_Seaosn[[Name]:[WHIP]], 11, FALSE),Rooke_Full_Seaosn[K/9],0)</f>
        <v>1131</v>
      </c>
      <c r="M1140" s="5">
        <f>_xlfn.RANK.EQ(VLOOKUP($A1140,Rooke_Full_Seaosn[[Name]:[WHIP]], 12, FALSE),Rooke_Full_Seaosn[BB/9],1)</f>
        <v>658</v>
      </c>
      <c r="N1140" s="11">
        <f>_xlfn.RANK.EQ(VLOOKUP($A1140,Rooke_Full_Seaosn[[Name]:[WHIP]], 13, FALSE),Rooke_Full_Seaosn[HR/9],1)</f>
        <v>52</v>
      </c>
      <c r="O1140" s="5">
        <f>_xlfn.RANK.EQ(VLOOKUP($A1140,Rooke_Full_Seaosn[[Name]:[WHIP]], 14, FALSE),Rooke_Full_Seaosn[AVG],1)</f>
        <v>1345</v>
      </c>
      <c r="P1140" s="11">
        <f>_xlfn.RANK.EQ(VLOOKUP($A1140,Rooke_Full_Seaosn[[Name]:[WHIP]], 15, FALSE),Rooke_Full_Seaosn[BABIP],1)</f>
        <v>1438</v>
      </c>
      <c r="Q1140" s="5">
        <f>_xlfn.RANK.EQ(VLOOKUP($A1140,Rooke_Full_Seaosn[[Name]:[WHIP]], 16, FALSE),Rooke_Full_Seaosn[ERA],1)</f>
        <v>1433</v>
      </c>
      <c r="R1140" s="11">
        <f>_xlfn.RANK.EQ(VLOOKUP($A1140,Rooke_Full_Seaosn[[Name]:[WHIP]], 17, FALSE),Rooke_Full_Seaosn[FIP],1)</f>
        <v>74</v>
      </c>
      <c r="S1140" s="5">
        <f>_xlfn.RANK.EQ(VLOOKUP($A1140,Rooke_Full_Seaosn[[Name]:[WHIP]], 18,FALSE),Rooke_Full_Seaosn[WAR],0)</f>
        <v>1153</v>
      </c>
      <c r="T1140" s="5">
        <f>_xlfn.RANK.EQ(VLOOKUP($A1140,Rooke_Full_Seaosn[[Name]:[WHIP]], 19, FALSE),Rooke_Full_Seaosn[WAR/162],0)</f>
        <v>414</v>
      </c>
      <c r="U1140" s="5">
        <f>_xlfn.RANK.EQ(VLOOKUP($A1140,Rooke_Full_Seaosn[[Name]:[WHIP]], 20, FALSE),Rooke_Full_Seaosn[WHIP],1)</f>
        <v>1228</v>
      </c>
      <c r="V11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869.9532892345477</v>
      </c>
    </row>
    <row r="1141" spans="1:22" x14ac:dyDescent="0.45">
      <c r="A1141" s="11" t="s">
        <v>1299</v>
      </c>
      <c r="B1141" s="11">
        <v>1991</v>
      </c>
      <c r="C1141" s="11" t="str">
        <f>VLOOKUP(Table10[[#This Row],[Name]], Rooke_Full_Seaosn[[Name]:[Team]], 2, FALSE)</f>
        <v>NYY</v>
      </c>
      <c r="D1141" s="11">
        <v>11</v>
      </c>
      <c r="E1141" s="11">
        <v>11</v>
      </c>
      <c r="F1141" s="12">
        <v>1</v>
      </c>
      <c r="G1141" s="5">
        <f>_xlfn.RANK.EQ(VLOOKUP($A1141,Rooke_Full_Seaosn[[Name]:[WHIP]], 6, FALSE),Rooke_Full_Seaosn[W],0)</f>
        <v>1054</v>
      </c>
      <c r="H1141" s="5">
        <f>_xlfn.RANK.EQ(VLOOKUP($A1141,Rooke_Full_Seaosn[[Name]:[WHIP]], 7, FALSE),Rooke_Full_Seaosn[L],1)</f>
        <v>298</v>
      </c>
      <c r="I1141" s="11">
        <f>_xlfn.RANK.EQ(VLOOKUP($A1141,Rooke_Full_Seaosn[[Name]:[WHIP]], 8, FALSE),Rooke_Full_Seaosn[SV],0)</f>
        <v>225</v>
      </c>
      <c r="J1141" s="11">
        <f>_xlfn.RANK.EQ(VLOOKUP($A1141,Rooke_Full_Seaosn[[Name]:[WHIP]], 9, FALSE),Rooke_Full_Seaosn[IP],0)</f>
        <v>1494</v>
      </c>
      <c r="K1141" s="5">
        <f>_xlfn.RANK.EQ(VLOOKUP($A1141,Rooke_Full_Seaosn[[Name]:[WHIP]], 10, FALSE),Rooke_Full_Seaosn[SO],0)</f>
        <v>1398</v>
      </c>
      <c r="L1141" s="5">
        <f>_xlfn.RANK.EQ(VLOOKUP($A1141,Rooke_Full_Seaosn[[Name]:[WHIP]], 11, FALSE),Rooke_Full_Seaosn[K/9],0)</f>
        <v>802</v>
      </c>
      <c r="M1141" s="5">
        <f>_xlfn.RANK.EQ(VLOOKUP($A1141,Rooke_Full_Seaosn[[Name]:[WHIP]], 12, FALSE),Rooke_Full_Seaosn[BB/9],1)</f>
        <v>994</v>
      </c>
      <c r="N1141" s="11">
        <f>_xlfn.RANK.EQ(VLOOKUP($A1141,Rooke_Full_Seaosn[[Name]:[WHIP]], 13, FALSE),Rooke_Full_Seaosn[HR/9],1)</f>
        <v>1348</v>
      </c>
      <c r="O1141" s="5">
        <f>_xlfn.RANK.EQ(VLOOKUP($A1141,Rooke_Full_Seaosn[[Name]:[WHIP]], 14, FALSE),Rooke_Full_Seaosn[AVG],1)</f>
        <v>705</v>
      </c>
      <c r="P1141" s="11">
        <f>_xlfn.RANK.EQ(VLOOKUP($A1141,Rooke_Full_Seaosn[[Name]:[WHIP]], 15, FALSE),Rooke_Full_Seaosn[BABIP],1)</f>
        <v>484</v>
      </c>
      <c r="Q1141" s="5">
        <f>_xlfn.RANK.EQ(VLOOKUP($A1141,Rooke_Full_Seaosn[[Name]:[WHIP]], 16, FALSE),Rooke_Full_Seaosn[ERA],1)</f>
        <v>705</v>
      </c>
      <c r="R1141" s="11">
        <f>_xlfn.RANK.EQ(VLOOKUP($A1141,Rooke_Full_Seaosn[[Name]:[WHIP]], 17, FALSE),Rooke_Full_Seaosn[FIP],1)</f>
        <v>1290</v>
      </c>
      <c r="S1141" s="5">
        <f>_xlfn.RANK.EQ(VLOOKUP($A1141,Rooke_Full_Seaosn[[Name]:[WHIP]], 18,FALSE),Rooke_Full_Seaosn[WAR],0)</f>
        <v>1405</v>
      </c>
      <c r="T1141" s="5">
        <f>_xlfn.RANK.EQ(VLOOKUP($A1141,Rooke_Full_Seaosn[[Name]:[WHIP]], 19, FALSE),Rooke_Full_Seaosn[WAR/162],0)</f>
        <v>1287</v>
      </c>
      <c r="U1141" s="5">
        <f>_xlfn.RANK.EQ(VLOOKUP($A1141,Rooke_Full_Seaosn[[Name]:[WHIP]], 20, FALSE),Rooke_Full_Seaosn[WHIP],1)</f>
        <v>798</v>
      </c>
      <c r="V11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870.91561959004025</v>
      </c>
    </row>
    <row r="1142" spans="1:22" x14ac:dyDescent="0.45">
      <c r="A1142" s="11" t="s">
        <v>1756</v>
      </c>
      <c r="B1142" s="11">
        <v>1982</v>
      </c>
      <c r="C1142" s="11" t="str">
        <f>VLOOKUP(Table10[[#This Row],[Name]], Rooke_Full_Seaosn[[Name]:[Team]], 2, FALSE)</f>
        <v>TEX</v>
      </c>
      <c r="D1142" s="11">
        <v>9</v>
      </c>
      <c r="E1142" s="11">
        <v>9</v>
      </c>
      <c r="F1142" s="12">
        <v>1</v>
      </c>
      <c r="G1142" s="5">
        <f>_xlfn.RANK.EQ(VLOOKUP($A1142,Rooke_Full_Seaosn[[Name]:[WHIP]], 6, FALSE),Rooke_Full_Seaosn[W],0)</f>
        <v>1282</v>
      </c>
      <c r="H1142" s="5">
        <f>_xlfn.RANK.EQ(VLOOKUP($A1142,Rooke_Full_Seaosn[[Name]:[WHIP]], 7, FALSE),Rooke_Full_Seaosn[L],1)</f>
        <v>298</v>
      </c>
      <c r="I1142" s="11">
        <f>_xlfn.RANK.EQ(VLOOKUP($A1142,Rooke_Full_Seaosn[[Name]:[WHIP]], 8, FALSE),Rooke_Full_Seaosn[SV],0)</f>
        <v>225</v>
      </c>
      <c r="J1142" s="11">
        <f>_xlfn.RANK.EQ(VLOOKUP($A1142,Rooke_Full_Seaosn[[Name]:[WHIP]], 9, FALSE),Rooke_Full_Seaosn[IP],0)</f>
        <v>1668</v>
      </c>
      <c r="K1142" s="5">
        <f>_xlfn.RANK.EQ(VLOOKUP($A1142,Rooke_Full_Seaosn[[Name]:[WHIP]], 10, FALSE),Rooke_Full_Seaosn[SO],0)</f>
        <v>1585</v>
      </c>
      <c r="L1142" s="5">
        <f>_xlfn.RANK.EQ(VLOOKUP($A1142,Rooke_Full_Seaosn[[Name]:[WHIP]], 11, FALSE),Rooke_Full_Seaosn[K/9],0)</f>
        <v>1094</v>
      </c>
      <c r="M1142" s="5">
        <f>_xlfn.RANK.EQ(VLOOKUP($A1142,Rooke_Full_Seaosn[[Name]:[WHIP]], 12, FALSE),Rooke_Full_Seaosn[BB/9],1)</f>
        <v>306</v>
      </c>
      <c r="N1142" s="11">
        <f>_xlfn.RANK.EQ(VLOOKUP($A1142,Rooke_Full_Seaosn[[Name]:[WHIP]], 13, FALSE),Rooke_Full_Seaosn[HR/9],1)</f>
        <v>994</v>
      </c>
      <c r="O1142" s="5">
        <f>_xlfn.RANK.EQ(VLOOKUP($A1142,Rooke_Full_Seaosn[[Name]:[WHIP]], 14, FALSE),Rooke_Full_Seaosn[AVG],1)</f>
        <v>1296</v>
      </c>
      <c r="P1142" s="11">
        <f>_xlfn.RANK.EQ(VLOOKUP($A1142,Rooke_Full_Seaosn[[Name]:[WHIP]], 15, FALSE),Rooke_Full_Seaosn[BABIP],1)</f>
        <v>1158</v>
      </c>
      <c r="Q1142" s="5">
        <f>_xlfn.RANK.EQ(VLOOKUP($A1142,Rooke_Full_Seaosn[[Name]:[WHIP]], 16, FALSE),Rooke_Full_Seaosn[ERA],1)</f>
        <v>1274</v>
      </c>
      <c r="R1142" s="11">
        <f>_xlfn.RANK.EQ(VLOOKUP($A1142,Rooke_Full_Seaosn[[Name]:[WHIP]], 17, FALSE),Rooke_Full_Seaosn[FIP],1)</f>
        <v>748</v>
      </c>
      <c r="S1142" s="5">
        <f>_xlfn.RANK.EQ(VLOOKUP($A1142,Rooke_Full_Seaosn[[Name]:[WHIP]], 18,FALSE),Rooke_Full_Seaosn[WAR],0)</f>
        <v>1238</v>
      </c>
      <c r="T1142" s="5">
        <f>_xlfn.RANK.EQ(VLOOKUP($A1142,Rooke_Full_Seaosn[[Name]:[WHIP]], 19, FALSE),Rooke_Full_Seaosn[WAR/162],0)</f>
        <v>768</v>
      </c>
      <c r="U1142" s="5">
        <f>_xlfn.RANK.EQ(VLOOKUP($A1142,Rooke_Full_Seaosn[[Name]:[WHIP]], 20, FALSE),Rooke_Full_Seaosn[WHIP],1)</f>
        <v>791</v>
      </c>
      <c r="V11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871.14512015776666</v>
      </c>
    </row>
    <row r="1143" spans="1:22" x14ac:dyDescent="0.45">
      <c r="A1143" s="11" t="s">
        <v>1686</v>
      </c>
      <c r="B1143" s="11">
        <v>1998</v>
      </c>
      <c r="C1143" s="11" t="str">
        <f>VLOOKUP(Table10[[#This Row],[Name]], Rooke_Full_Seaosn[[Name]:[Team]], 2, FALSE)</f>
        <v>MON</v>
      </c>
      <c r="D1143" s="11">
        <v>7</v>
      </c>
      <c r="E1143" s="11">
        <v>5</v>
      </c>
      <c r="F1143" s="12">
        <v>0.7142857142857143</v>
      </c>
      <c r="G1143" s="5">
        <f>_xlfn.RANK.EQ(VLOOKUP($A1143,Rooke_Full_Seaosn[[Name]:[WHIP]], 6, FALSE),Rooke_Full_Seaosn[W],0)</f>
        <v>1465</v>
      </c>
      <c r="H1143" s="5">
        <f>_xlfn.RANK.EQ(VLOOKUP($A1143,Rooke_Full_Seaosn[[Name]:[WHIP]], 7, FALSE),Rooke_Full_Seaosn[L],1)</f>
        <v>492</v>
      </c>
      <c r="I1143" s="11">
        <f>_xlfn.RANK.EQ(VLOOKUP($A1143,Rooke_Full_Seaosn[[Name]:[WHIP]], 8, FALSE),Rooke_Full_Seaosn[SV],0)</f>
        <v>225</v>
      </c>
      <c r="J1143" s="11">
        <f>_xlfn.RANK.EQ(VLOOKUP($A1143,Rooke_Full_Seaosn[[Name]:[WHIP]], 9, FALSE),Rooke_Full_Seaosn[IP],0)</f>
        <v>1480</v>
      </c>
      <c r="K1143" s="5">
        <f>_xlfn.RANK.EQ(VLOOKUP($A1143,Rooke_Full_Seaosn[[Name]:[WHIP]], 10, FALSE),Rooke_Full_Seaosn[SO],0)</f>
        <v>1484</v>
      </c>
      <c r="L1143" s="5">
        <f>_xlfn.RANK.EQ(VLOOKUP($A1143,Rooke_Full_Seaosn[[Name]:[WHIP]], 11, FALSE),Rooke_Full_Seaosn[K/9],0)</f>
        <v>1032</v>
      </c>
      <c r="M1143" s="5">
        <f>_xlfn.RANK.EQ(VLOOKUP($A1143,Rooke_Full_Seaosn[[Name]:[WHIP]], 12, FALSE),Rooke_Full_Seaosn[BB/9],1)</f>
        <v>191</v>
      </c>
      <c r="N1143" s="11">
        <f>_xlfn.RANK.EQ(VLOOKUP($A1143,Rooke_Full_Seaosn[[Name]:[WHIP]], 13, FALSE),Rooke_Full_Seaosn[HR/9],1)</f>
        <v>758</v>
      </c>
      <c r="O1143" s="5">
        <f>_xlfn.RANK.EQ(VLOOKUP($A1143,Rooke_Full_Seaosn[[Name]:[WHIP]], 14, FALSE),Rooke_Full_Seaosn[AVG],1)</f>
        <v>1563</v>
      </c>
      <c r="P1143" s="11">
        <f>_xlfn.RANK.EQ(VLOOKUP($A1143,Rooke_Full_Seaosn[[Name]:[WHIP]], 15, FALSE),Rooke_Full_Seaosn[BABIP],1)</f>
        <v>1526</v>
      </c>
      <c r="Q1143" s="5">
        <f>_xlfn.RANK.EQ(VLOOKUP($A1143,Rooke_Full_Seaosn[[Name]:[WHIP]], 16, FALSE),Rooke_Full_Seaosn[ERA],1)</f>
        <v>1194</v>
      </c>
      <c r="R1143" s="11">
        <f>_xlfn.RANK.EQ(VLOOKUP($A1143,Rooke_Full_Seaosn[[Name]:[WHIP]], 17, FALSE),Rooke_Full_Seaosn[FIP],1)</f>
        <v>679</v>
      </c>
      <c r="S1143" s="5">
        <f>_xlfn.RANK.EQ(VLOOKUP($A1143,Rooke_Full_Seaosn[[Name]:[WHIP]], 18,FALSE),Rooke_Full_Seaosn[WAR],0)</f>
        <v>971</v>
      </c>
      <c r="T1143" s="5">
        <f>_xlfn.RANK.EQ(VLOOKUP($A1143,Rooke_Full_Seaosn[[Name]:[WHIP]], 19, FALSE),Rooke_Full_Seaosn[WAR/162],0)</f>
        <v>529</v>
      </c>
      <c r="U1143" s="5">
        <f>_xlfn.RANK.EQ(VLOOKUP($A1143,Rooke_Full_Seaosn[[Name]:[WHIP]], 20, FALSE),Rooke_Full_Seaosn[WHIP],1)</f>
        <v>1254</v>
      </c>
      <c r="V11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871.74315033129881</v>
      </c>
    </row>
    <row r="1144" spans="1:22" x14ac:dyDescent="0.45">
      <c r="A1144" s="11" t="s">
        <v>496</v>
      </c>
      <c r="B1144" s="11">
        <v>2011</v>
      </c>
      <c r="C1144" s="11" t="str">
        <f>VLOOKUP(Table10[[#This Row],[Name]], Rooke_Full_Seaosn[[Name]:[Team]], 2, FALSE)</f>
        <v>HOU</v>
      </c>
      <c r="D1144" s="11">
        <v>15</v>
      </c>
      <c r="E1144" s="11">
        <v>15</v>
      </c>
      <c r="F1144" s="12">
        <v>1</v>
      </c>
      <c r="G1144" s="5">
        <f>_xlfn.RANK.EQ(VLOOKUP($A1144,Rooke_Full_Seaosn[[Name]:[WHIP]], 6, FALSE),Rooke_Full_Seaosn[W],0)</f>
        <v>1465</v>
      </c>
      <c r="H1144" s="5">
        <f>_xlfn.RANK.EQ(VLOOKUP($A1144,Rooke_Full_Seaosn[[Name]:[WHIP]], 7, FALSE),Rooke_Full_Seaosn[L],1)</f>
        <v>885</v>
      </c>
      <c r="I1144" s="11">
        <f>_xlfn.RANK.EQ(VLOOKUP($A1144,Rooke_Full_Seaosn[[Name]:[WHIP]], 8, FALSE),Rooke_Full_Seaosn[SV],0)</f>
        <v>225</v>
      </c>
      <c r="J1144" s="11">
        <f>_xlfn.RANK.EQ(VLOOKUP($A1144,Rooke_Full_Seaosn[[Name]:[WHIP]], 9, FALSE),Rooke_Full_Seaosn[IP],0)</f>
        <v>976</v>
      </c>
      <c r="K1144" s="5">
        <f>_xlfn.RANK.EQ(VLOOKUP($A1144,Rooke_Full_Seaosn[[Name]:[WHIP]], 10, FALSE),Rooke_Full_Seaosn[SO],0)</f>
        <v>810</v>
      </c>
      <c r="L1144" s="5">
        <f>_xlfn.RANK.EQ(VLOOKUP($A1144,Rooke_Full_Seaosn[[Name]:[WHIP]], 11, FALSE),Rooke_Full_Seaosn[K/9],0)</f>
        <v>605</v>
      </c>
      <c r="M1144" s="5">
        <f>_xlfn.RANK.EQ(VLOOKUP($A1144,Rooke_Full_Seaosn[[Name]:[WHIP]], 12, FALSE),Rooke_Full_Seaosn[BB/9],1)</f>
        <v>215</v>
      </c>
      <c r="N1144" s="11">
        <f>_xlfn.RANK.EQ(VLOOKUP($A1144,Rooke_Full_Seaosn[[Name]:[WHIP]], 13, FALSE),Rooke_Full_Seaosn[HR/9],1)</f>
        <v>1352</v>
      </c>
      <c r="O1144" s="5">
        <f>_xlfn.RANK.EQ(VLOOKUP($A1144,Rooke_Full_Seaosn[[Name]:[WHIP]], 14, FALSE),Rooke_Full_Seaosn[AVG],1)</f>
        <v>1273</v>
      </c>
      <c r="P1144" s="11">
        <f>_xlfn.RANK.EQ(VLOOKUP($A1144,Rooke_Full_Seaosn[[Name]:[WHIP]], 15, FALSE),Rooke_Full_Seaosn[BABIP],1)</f>
        <v>1251</v>
      </c>
      <c r="Q1144" s="5">
        <f>_xlfn.RANK.EQ(VLOOKUP($A1144,Rooke_Full_Seaosn[[Name]:[WHIP]], 16, FALSE),Rooke_Full_Seaosn[ERA],1)</f>
        <v>1279</v>
      </c>
      <c r="R1144" s="11">
        <f>_xlfn.RANK.EQ(VLOOKUP($A1144,Rooke_Full_Seaosn[[Name]:[WHIP]], 17, FALSE),Rooke_Full_Seaosn[FIP],1)</f>
        <v>1010</v>
      </c>
      <c r="S1144" s="5">
        <f>_xlfn.RANK.EQ(VLOOKUP($A1144,Rooke_Full_Seaosn[[Name]:[WHIP]], 18,FALSE),Rooke_Full_Seaosn[WAR],0)</f>
        <v>1212</v>
      </c>
      <c r="T1144" s="5">
        <f>_xlfn.RANK.EQ(VLOOKUP($A1144,Rooke_Full_Seaosn[[Name]:[WHIP]], 19, FALSE),Rooke_Full_Seaosn[WAR/162],0)</f>
        <v>1165</v>
      </c>
      <c r="U1144" s="5">
        <f>_xlfn.RANK.EQ(VLOOKUP($A1144,Rooke_Full_Seaosn[[Name]:[WHIP]], 20, FALSE),Rooke_Full_Seaosn[WHIP],1)</f>
        <v>823</v>
      </c>
      <c r="V11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873.45132451928305</v>
      </c>
    </row>
    <row r="1145" spans="1:22" x14ac:dyDescent="0.45">
      <c r="A1145" s="11" t="s">
        <v>1105</v>
      </c>
      <c r="B1145" s="11">
        <v>1942</v>
      </c>
      <c r="C1145" s="11" t="str">
        <f>VLOOKUP(Table10[[#This Row],[Name]], Rooke_Full_Seaosn[[Name]:[Team]], 2, FALSE)</f>
        <v>BSN</v>
      </c>
      <c r="D1145" s="11">
        <v>19</v>
      </c>
      <c r="E1145" s="11">
        <v>16</v>
      </c>
      <c r="F1145" s="12">
        <v>0.84210526315789469</v>
      </c>
      <c r="G1145" s="5">
        <f>_xlfn.RANK.EQ(VLOOKUP($A1145,Rooke_Full_Seaosn[[Name]:[WHIP]], 6, FALSE),Rooke_Full_Seaosn[W],0)</f>
        <v>320</v>
      </c>
      <c r="H1145" s="5">
        <f>_xlfn.RANK.EQ(VLOOKUP($A1145,Rooke_Full_Seaosn[[Name]:[WHIP]], 7, FALSE),Rooke_Full_Seaosn[L],1)</f>
        <v>1341</v>
      </c>
      <c r="I1145" s="11">
        <f>_xlfn.RANK.EQ(VLOOKUP($A1145,Rooke_Full_Seaosn[[Name]:[WHIP]], 8, FALSE),Rooke_Full_Seaosn[SV],0)</f>
        <v>225</v>
      </c>
      <c r="J1145" s="11">
        <f>_xlfn.RANK.EQ(VLOOKUP($A1145,Rooke_Full_Seaosn[[Name]:[WHIP]], 9, FALSE),Rooke_Full_Seaosn[IP],0)</f>
        <v>463</v>
      </c>
      <c r="K1145" s="5">
        <f>_xlfn.RANK.EQ(VLOOKUP($A1145,Rooke_Full_Seaosn[[Name]:[WHIP]], 10, FALSE),Rooke_Full_Seaosn[SO],0)</f>
        <v>1187</v>
      </c>
      <c r="L1145" s="5">
        <f>_xlfn.RANK.EQ(VLOOKUP($A1145,Rooke_Full_Seaosn[[Name]:[WHIP]], 11, FALSE),Rooke_Full_Seaosn[K/9],0)</f>
        <v>1600</v>
      </c>
      <c r="M1145" s="5">
        <f>_xlfn.RANK.EQ(VLOOKUP($A1145,Rooke_Full_Seaosn[[Name]:[WHIP]], 12, FALSE),Rooke_Full_Seaosn[BB/9],1)</f>
        <v>715</v>
      </c>
      <c r="N1145" s="11">
        <f>_xlfn.RANK.EQ(VLOOKUP($A1145,Rooke_Full_Seaosn[[Name]:[WHIP]], 13, FALSE),Rooke_Full_Seaosn[HR/9],1)</f>
        <v>654</v>
      </c>
      <c r="O1145" s="5">
        <f>_xlfn.RANK.EQ(VLOOKUP($A1145,Rooke_Full_Seaosn[[Name]:[WHIP]], 14, FALSE),Rooke_Full_Seaosn[AVG],1)</f>
        <v>724</v>
      </c>
      <c r="P1145" s="11">
        <f>_xlfn.RANK.EQ(VLOOKUP($A1145,Rooke_Full_Seaosn[[Name]:[WHIP]], 15, FALSE),Rooke_Full_Seaosn[BABIP],1)</f>
        <v>297</v>
      </c>
      <c r="Q1145" s="5">
        <f>_xlfn.RANK.EQ(VLOOKUP($A1145,Rooke_Full_Seaosn[[Name]:[WHIP]], 16, FALSE),Rooke_Full_Seaosn[ERA],1)</f>
        <v>462</v>
      </c>
      <c r="R1145" s="11">
        <f>_xlfn.RANK.EQ(VLOOKUP($A1145,Rooke_Full_Seaosn[[Name]:[WHIP]], 17, FALSE),Rooke_Full_Seaosn[FIP],1)</f>
        <v>724</v>
      </c>
      <c r="S1145" s="5">
        <f>_xlfn.RANK.EQ(VLOOKUP($A1145,Rooke_Full_Seaosn[[Name]:[WHIP]], 18,FALSE),Rooke_Full_Seaosn[WAR],0)</f>
        <v>1358</v>
      </c>
      <c r="T1145" s="5">
        <f>_xlfn.RANK.EQ(VLOOKUP($A1145,Rooke_Full_Seaosn[[Name]:[WHIP]], 19, FALSE),Rooke_Full_Seaosn[WAR/162],0)</f>
        <v>1464</v>
      </c>
      <c r="U1145" s="5">
        <f>_xlfn.RANK.EQ(VLOOKUP($A1145,Rooke_Full_Seaosn[[Name]:[WHIP]], 20, FALSE),Rooke_Full_Seaosn[WHIP],1)</f>
        <v>668</v>
      </c>
      <c r="V11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873.58533537942833</v>
      </c>
    </row>
    <row r="1146" spans="1:22" x14ac:dyDescent="0.45">
      <c r="A1146" s="11" t="s">
        <v>1467</v>
      </c>
      <c r="B1146" s="11">
        <v>1952</v>
      </c>
      <c r="C1146" s="11" t="str">
        <f>VLOOKUP(Table10[[#This Row],[Name]], Rooke_Full_Seaosn[[Name]:[Team]], 2, FALSE)</f>
        <v>BRO</v>
      </c>
      <c r="D1146" s="11">
        <v>17</v>
      </c>
      <c r="E1146" s="11">
        <v>17</v>
      </c>
      <c r="F1146" s="12">
        <v>1</v>
      </c>
      <c r="G1146" s="5">
        <f>_xlfn.RANK.EQ(VLOOKUP($A1146,Rooke_Full_Seaosn[[Name]:[WHIP]], 6, FALSE),Rooke_Full_Seaosn[W],0)</f>
        <v>610</v>
      </c>
      <c r="H1146" s="5">
        <f>_xlfn.RANK.EQ(VLOOKUP($A1146,Rooke_Full_Seaosn[[Name]:[WHIP]], 7, FALSE),Rooke_Full_Seaosn[L],1)</f>
        <v>885</v>
      </c>
      <c r="I1146" s="11">
        <f>_xlfn.RANK.EQ(VLOOKUP($A1146,Rooke_Full_Seaosn[[Name]:[WHIP]], 8, FALSE),Rooke_Full_Seaosn[SV],0)</f>
        <v>44</v>
      </c>
      <c r="J1146" s="11">
        <f>_xlfn.RANK.EQ(VLOOKUP($A1146,Rooke_Full_Seaosn[[Name]:[WHIP]], 9, FALSE),Rooke_Full_Seaosn[IP],0)</f>
        <v>896</v>
      </c>
      <c r="K1146" s="5">
        <f>_xlfn.RANK.EQ(VLOOKUP($A1146,Rooke_Full_Seaosn[[Name]:[WHIP]], 10, FALSE),Rooke_Full_Seaosn[SO],0)</f>
        <v>1510</v>
      </c>
      <c r="L1146" s="5">
        <f>_xlfn.RANK.EQ(VLOOKUP($A1146,Rooke_Full_Seaosn[[Name]:[WHIP]], 11, FALSE),Rooke_Full_Seaosn[K/9],0)</f>
        <v>1590</v>
      </c>
      <c r="M1146" s="5">
        <f>_xlfn.RANK.EQ(VLOOKUP($A1146,Rooke_Full_Seaosn[[Name]:[WHIP]], 12, FALSE),Rooke_Full_Seaosn[BB/9],1)</f>
        <v>407</v>
      </c>
      <c r="N1146" s="11">
        <f>_xlfn.RANK.EQ(VLOOKUP($A1146,Rooke_Full_Seaosn[[Name]:[WHIP]], 13, FALSE),Rooke_Full_Seaosn[HR/9],1)</f>
        <v>796</v>
      </c>
      <c r="O1146" s="5">
        <f>_xlfn.RANK.EQ(VLOOKUP($A1146,Rooke_Full_Seaosn[[Name]:[WHIP]], 14, FALSE),Rooke_Full_Seaosn[AVG],1)</f>
        <v>825</v>
      </c>
      <c r="P1146" s="11">
        <f>_xlfn.RANK.EQ(VLOOKUP($A1146,Rooke_Full_Seaosn[[Name]:[WHIP]], 15, FALSE),Rooke_Full_Seaosn[BABIP],1)</f>
        <v>354</v>
      </c>
      <c r="Q1146" s="5">
        <f>_xlfn.RANK.EQ(VLOOKUP($A1146,Rooke_Full_Seaosn[[Name]:[WHIP]], 16, FALSE),Rooke_Full_Seaosn[ERA],1)</f>
        <v>914</v>
      </c>
      <c r="R1146" s="11">
        <f>_xlfn.RANK.EQ(VLOOKUP($A1146,Rooke_Full_Seaosn[[Name]:[WHIP]], 17, FALSE),Rooke_Full_Seaosn[FIP],1)</f>
        <v>608</v>
      </c>
      <c r="S1146" s="5">
        <f>_xlfn.RANK.EQ(VLOOKUP($A1146,Rooke_Full_Seaosn[[Name]:[WHIP]], 18,FALSE),Rooke_Full_Seaosn[WAR],0)</f>
        <v>1065</v>
      </c>
      <c r="T1146" s="5">
        <f>_xlfn.RANK.EQ(VLOOKUP($A1146,Rooke_Full_Seaosn[[Name]:[WHIP]], 19, FALSE),Rooke_Full_Seaosn[WAR/162],0)</f>
        <v>1189</v>
      </c>
      <c r="U1146" s="5">
        <f>_xlfn.RANK.EQ(VLOOKUP($A1146,Rooke_Full_Seaosn[[Name]:[WHIP]], 20, FALSE),Rooke_Full_Seaosn[WHIP],1)</f>
        <v>516</v>
      </c>
      <c r="V11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873.94135256402535</v>
      </c>
    </row>
    <row r="1147" spans="1:22" x14ac:dyDescent="0.45">
      <c r="A1147" s="11" t="s">
        <v>1677</v>
      </c>
      <c r="B1147" s="11">
        <v>1940</v>
      </c>
      <c r="C1147" s="11" t="str">
        <f>VLOOKUP(Table10[[#This Row],[Name]], Rooke_Full_Seaosn[[Name]:[Team]], 2, FALSE)</f>
        <v>- - -</v>
      </c>
      <c r="D1147" s="11">
        <v>10</v>
      </c>
      <c r="E1147" s="11">
        <v>10</v>
      </c>
      <c r="F1147" s="12">
        <v>1</v>
      </c>
      <c r="G1147" s="5">
        <f>_xlfn.RANK.EQ(VLOOKUP($A1147,Rooke_Full_Seaosn[[Name]:[WHIP]], 6, FALSE),Rooke_Full_Seaosn[W],0)</f>
        <v>610</v>
      </c>
      <c r="H1147" s="5">
        <f>_xlfn.RANK.EQ(VLOOKUP($A1147,Rooke_Full_Seaosn[[Name]:[WHIP]], 7, FALSE),Rooke_Full_Seaosn[L],1)</f>
        <v>147</v>
      </c>
      <c r="I1147" s="11">
        <f>_xlfn.RANK.EQ(VLOOKUP($A1147,Rooke_Full_Seaosn[[Name]:[WHIP]], 8, FALSE),Rooke_Full_Seaosn[SV],0)</f>
        <v>225</v>
      </c>
      <c r="J1147" s="11">
        <f>_xlfn.RANK.EQ(VLOOKUP($A1147,Rooke_Full_Seaosn[[Name]:[WHIP]], 9, FALSE),Rooke_Full_Seaosn[IP],0)</f>
        <v>971</v>
      </c>
      <c r="K1147" s="5">
        <f>_xlfn.RANK.EQ(VLOOKUP($A1147,Rooke_Full_Seaosn[[Name]:[WHIP]], 10, FALSE),Rooke_Full_Seaosn[SO],0)</f>
        <v>1072</v>
      </c>
      <c r="L1147" s="5">
        <f>_xlfn.RANK.EQ(VLOOKUP($A1147,Rooke_Full_Seaosn[[Name]:[WHIP]], 11, FALSE),Rooke_Full_Seaosn[K/9],0)</f>
        <v>1037</v>
      </c>
      <c r="M1147" s="5">
        <f>_xlfn.RANK.EQ(VLOOKUP($A1147,Rooke_Full_Seaosn[[Name]:[WHIP]], 12, FALSE),Rooke_Full_Seaosn[BB/9],1)</f>
        <v>1661</v>
      </c>
      <c r="N1147" s="11">
        <f>_xlfn.RANK.EQ(VLOOKUP($A1147,Rooke_Full_Seaosn[[Name]:[WHIP]], 13, FALSE),Rooke_Full_Seaosn[HR/9],1)</f>
        <v>1</v>
      </c>
      <c r="O1147" s="5">
        <f>_xlfn.RANK.EQ(VLOOKUP($A1147,Rooke_Full_Seaosn[[Name]:[WHIP]], 14, FALSE),Rooke_Full_Seaosn[AVG],1)</f>
        <v>783</v>
      </c>
      <c r="P1147" s="11" t="e">
        <f>_xlfn.RANK.EQ(VLOOKUP($A1147,Rooke_Full_Seaosn[[Name]:[WHIP]], 15, FALSE),Rooke_Full_Seaosn[BABIP],1)</f>
        <v>#N/A</v>
      </c>
      <c r="Q1147" s="5">
        <f>_xlfn.RANK.EQ(VLOOKUP($A1147,Rooke_Full_Seaosn[[Name]:[WHIP]], 16, FALSE),Rooke_Full_Seaosn[ERA],1)</f>
        <v>1183</v>
      </c>
      <c r="R1147" s="11" t="e">
        <f>_xlfn.RANK.EQ(VLOOKUP($A1147,Rooke_Full_Seaosn[[Name]:[WHIP]], 17, FALSE),Rooke_Full_Seaosn[FIP],1)</f>
        <v>#N/A</v>
      </c>
      <c r="S1147" s="5">
        <f>_xlfn.RANK.EQ(VLOOKUP($A1147,Rooke_Full_Seaosn[[Name]:[WHIP]], 18,FALSE),Rooke_Full_Seaosn[WAR],0)</f>
        <v>1079</v>
      </c>
      <c r="T1147" s="5">
        <f>_xlfn.RANK.EQ(VLOOKUP($A1147,Rooke_Full_Seaosn[[Name]:[WHIP]], 19, FALSE),Rooke_Full_Seaosn[WAR/162],0)</f>
        <v>1063</v>
      </c>
      <c r="U1147" s="5">
        <f>_xlfn.RANK.EQ(VLOOKUP($A1147,Rooke_Full_Seaosn[[Name]:[WHIP]], 20, FALSE),Rooke_Full_Seaosn[WHIP],1)</f>
        <v>1479</v>
      </c>
      <c r="V11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874.0292631587007</v>
      </c>
    </row>
    <row r="1148" spans="1:22" x14ac:dyDescent="0.45">
      <c r="A1148" s="11" t="s">
        <v>1852</v>
      </c>
      <c r="B1148" s="11">
        <v>2000</v>
      </c>
      <c r="C1148" s="11" t="str">
        <f>VLOOKUP(Table10[[#This Row],[Name]], Rooke_Full_Seaosn[[Name]:[Team]], 2, FALSE)</f>
        <v>- - -</v>
      </c>
      <c r="D1148" s="11">
        <v>19</v>
      </c>
      <c r="E1148" s="11">
        <v>19</v>
      </c>
      <c r="F1148" s="12">
        <v>1</v>
      </c>
      <c r="G1148" s="5">
        <f>_xlfn.RANK.EQ(VLOOKUP($A1148,Rooke_Full_Seaosn[[Name]:[WHIP]], 6, FALSE),Rooke_Full_Seaosn[W],0)</f>
        <v>1054</v>
      </c>
      <c r="H1148" s="5">
        <f>_xlfn.RANK.EQ(VLOOKUP($A1148,Rooke_Full_Seaosn[[Name]:[WHIP]], 7, FALSE),Rooke_Full_Seaosn[L],1)</f>
        <v>147</v>
      </c>
      <c r="I1148" s="11">
        <f>_xlfn.RANK.EQ(VLOOKUP($A1148,Rooke_Full_Seaosn[[Name]:[WHIP]], 8, FALSE),Rooke_Full_Seaosn[SV],0)</f>
        <v>225</v>
      </c>
      <c r="J1148" s="11">
        <f>_xlfn.RANK.EQ(VLOOKUP($A1148,Rooke_Full_Seaosn[[Name]:[WHIP]], 9, FALSE),Rooke_Full_Seaosn[IP],0)</f>
        <v>900</v>
      </c>
      <c r="K1148" s="5">
        <f>_xlfn.RANK.EQ(VLOOKUP($A1148,Rooke_Full_Seaosn[[Name]:[WHIP]], 10, FALSE),Rooke_Full_Seaosn[SO],0)</f>
        <v>788</v>
      </c>
      <c r="L1148" s="5">
        <f>_xlfn.RANK.EQ(VLOOKUP($A1148,Rooke_Full_Seaosn[[Name]:[WHIP]], 11, FALSE),Rooke_Full_Seaosn[K/9],0)</f>
        <v>693</v>
      </c>
      <c r="M1148" s="5">
        <f>_xlfn.RANK.EQ(VLOOKUP($A1148,Rooke_Full_Seaosn[[Name]:[WHIP]], 12, FALSE),Rooke_Full_Seaosn[BB/9],1)</f>
        <v>1066</v>
      </c>
      <c r="N1148" s="11">
        <f>_xlfn.RANK.EQ(VLOOKUP($A1148,Rooke_Full_Seaosn[[Name]:[WHIP]], 13, FALSE),Rooke_Full_Seaosn[HR/9],1)</f>
        <v>1262</v>
      </c>
      <c r="O1148" s="5">
        <f>_xlfn.RANK.EQ(VLOOKUP($A1148,Rooke_Full_Seaosn[[Name]:[WHIP]], 14, FALSE),Rooke_Full_Seaosn[AVG],1)</f>
        <v>1620</v>
      </c>
      <c r="P1148" s="11">
        <f>_xlfn.RANK.EQ(VLOOKUP($A1148,Rooke_Full_Seaosn[[Name]:[WHIP]], 15, FALSE),Rooke_Full_Seaosn[BABIP],1)</f>
        <v>1620</v>
      </c>
      <c r="Q1148" s="5">
        <f>_xlfn.RANK.EQ(VLOOKUP($A1148,Rooke_Full_Seaosn[[Name]:[WHIP]], 16, FALSE),Rooke_Full_Seaosn[ERA],1)</f>
        <v>1381</v>
      </c>
      <c r="R1148" s="11">
        <f>_xlfn.RANK.EQ(VLOOKUP($A1148,Rooke_Full_Seaosn[[Name]:[WHIP]], 17, FALSE),Rooke_Full_Seaosn[FIP],1)</f>
        <v>1351</v>
      </c>
      <c r="S1148" s="5">
        <f>_xlfn.RANK.EQ(VLOOKUP($A1148,Rooke_Full_Seaosn[[Name]:[WHIP]], 18,FALSE),Rooke_Full_Seaosn[WAR],0)</f>
        <v>893</v>
      </c>
      <c r="T1148" s="5">
        <f>_xlfn.RANK.EQ(VLOOKUP($A1148,Rooke_Full_Seaosn[[Name]:[WHIP]], 19, FALSE),Rooke_Full_Seaosn[WAR/162],0)</f>
        <v>927</v>
      </c>
      <c r="U1148" s="5">
        <f>_xlfn.RANK.EQ(VLOOKUP($A1148,Rooke_Full_Seaosn[[Name]:[WHIP]], 20, FALSE),Rooke_Full_Seaosn[WHIP],1)</f>
        <v>1558</v>
      </c>
      <c r="V11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874.0538582042293</v>
      </c>
    </row>
    <row r="1149" spans="1:22" x14ac:dyDescent="0.45">
      <c r="A1149" s="11" t="s">
        <v>1366</v>
      </c>
      <c r="B1149" s="11">
        <v>2015</v>
      </c>
      <c r="C1149" s="11" t="str">
        <f>VLOOKUP(Table10[[#This Row],[Name]], Rooke_Full_Seaosn[[Name]:[Team]], 2, FALSE)</f>
        <v>OAK</v>
      </c>
      <c r="D1149" s="11">
        <v>13</v>
      </c>
      <c r="E1149" s="11">
        <v>13</v>
      </c>
      <c r="F1149" s="12">
        <v>1</v>
      </c>
      <c r="G1149" s="5">
        <f>_xlfn.RANK.EQ(VLOOKUP($A1149,Rooke_Full_Seaosn[[Name]:[WHIP]], 6, FALSE),Rooke_Full_Seaosn[W],0)</f>
        <v>735</v>
      </c>
      <c r="H1149" s="5">
        <f>_xlfn.RANK.EQ(VLOOKUP($A1149,Rooke_Full_Seaosn[[Name]:[WHIP]], 7, FALSE),Rooke_Full_Seaosn[L],1)</f>
        <v>1209</v>
      </c>
      <c r="I1149" s="11">
        <f>_xlfn.RANK.EQ(VLOOKUP($A1149,Rooke_Full_Seaosn[[Name]:[WHIP]], 8, FALSE),Rooke_Full_Seaosn[SV],0)</f>
        <v>225</v>
      </c>
      <c r="J1149" s="11">
        <f>_xlfn.RANK.EQ(VLOOKUP($A1149,Rooke_Full_Seaosn[[Name]:[WHIP]], 9, FALSE),Rooke_Full_Seaosn[IP],0)</f>
        <v>722</v>
      </c>
      <c r="K1149" s="5">
        <f>_xlfn.RANK.EQ(VLOOKUP($A1149,Rooke_Full_Seaosn[[Name]:[WHIP]], 10, FALSE),Rooke_Full_Seaosn[SO],0)</f>
        <v>554</v>
      </c>
      <c r="L1149" s="5">
        <f>_xlfn.RANK.EQ(VLOOKUP($A1149,Rooke_Full_Seaosn[[Name]:[WHIP]], 11, FALSE),Rooke_Full_Seaosn[K/9],0)</f>
        <v>654</v>
      </c>
      <c r="M1149" s="5">
        <f>_xlfn.RANK.EQ(VLOOKUP($A1149,Rooke_Full_Seaosn[[Name]:[WHIP]], 12, FALSE),Rooke_Full_Seaosn[BB/9],1)</f>
        <v>580</v>
      </c>
      <c r="N1149" s="11">
        <f>_xlfn.RANK.EQ(VLOOKUP($A1149,Rooke_Full_Seaosn[[Name]:[WHIP]], 13, FALSE),Rooke_Full_Seaosn[HR/9],1)</f>
        <v>1222</v>
      </c>
      <c r="O1149" s="5">
        <f>_xlfn.RANK.EQ(VLOOKUP($A1149,Rooke_Full_Seaosn[[Name]:[WHIP]], 14, FALSE),Rooke_Full_Seaosn[AVG],1)</f>
        <v>1221</v>
      </c>
      <c r="P1149" s="11">
        <f>_xlfn.RANK.EQ(VLOOKUP($A1149,Rooke_Full_Seaosn[[Name]:[WHIP]], 15, FALSE),Rooke_Full_Seaosn[BABIP],1)</f>
        <v>1236</v>
      </c>
      <c r="Q1149" s="5">
        <f>_xlfn.RANK.EQ(VLOOKUP($A1149,Rooke_Full_Seaosn[[Name]:[WHIP]], 16, FALSE),Rooke_Full_Seaosn[ERA],1)</f>
        <v>788</v>
      </c>
      <c r="R1149" s="11">
        <f>_xlfn.RANK.EQ(VLOOKUP($A1149,Rooke_Full_Seaosn[[Name]:[WHIP]], 17, FALSE),Rooke_Full_Seaosn[FIP],1)</f>
        <v>1121</v>
      </c>
      <c r="S1149" s="5">
        <f>_xlfn.RANK.EQ(VLOOKUP($A1149,Rooke_Full_Seaosn[[Name]:[WHIP]], 18,FALSE),Rooke_Full_Seaosn[WAR],0)</f>
        <v>1200</v>
      </c>
      <c r="T1149" s="5">
        <f>_xlfn.RANK.EQ(VLOOKUP($A1149,Rooke_Full_Seaosn[[Name]:[WHIP]], 19, FALSE),Rooke_Full_Seaosn[WAR/162],0)</f>
        <v>1301</v>
      </c>
      <c r="U1149" s="5">
        <f>_xlfn.RANK.EQ(VLOOKUP($A1149,Rooke_Full_Seaosn[[Name]:[WHIP]], 20, FALSE),Rooke_Full_Seaosn[WHIP],1)</f>
        <v>937</v>
      </c>
      <c r="V11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874.91712291822137</v>
      </c>
    </row>
    <row r="1150" spans="1:22" x14ac:dyDescent="0.45">
      <c r="A1150" s="11" t="s">
        <v>1622</v>
      </c>
      <c r="B1150" s="11">
        <v>2007</v>
      </c>
      <c r="C1150" s="11" t="str">
        <f>VLOOKUP(Table10[[#This Row],[Name]], Rooke_Full_Seaosn[[Name]:[Team]], 2, FALSE)</f>
        <v>HOU</v>
      </c>
      <c r="D1150" s="11">
        <v>14</v>
      </c>
      <c r="E1150" s="11">
        <v>9</v>
      </c>
      <c r="F1150" s="12">
        <v>0.6428571428571429</v>
      </c>
      <c r="G1150" s="5">
        <f>_xlfn.RANK.EQ(VLOOKUP($A1150,Rooke_Full_Seaosn[[Name]:[WHIP]], 6, FALSE),Rooke_Full_Seaosn[W],0)</f>
        <v>610</v>
      </c>
      <c r="H1150" s="5">
        <f>_xlfn.RANK.EQ(VLOOKUP($A1150,Rooke_Full_Seaosn[[Name]:[WHIP]], 7, FALSE),Rooke_Full_Seaosn[L],1)</f>
        <v>1060</v>
      </c>
      <c r="I1150" s="11">
        <f>_xlfn.RANK.EQ(VLOOKUP($A1150,Rooke_Full_Seaosn[[Name]:[WHIP]], 8, FALSE),Rooke_Full_Seaosn[SV],0)</f>
        <v>225</v>
      </c>
      <c r="J1150" s="11">
        <f>_xlfn.RANK.EQ(VLOOKUP($A1150,Rooke_Full_Seaosn[[Name]:[WHIP]], 9, FALSE),Rooke_Full_Seaosn[IP],0)</f>
        <v>729</v>
      </c>
      <c r="K1150" s="5">
        <f>_xlfn.RANK.EQ(VLOOKUP($A1150,Rooke_Full_Seaosn[[Name]:[WHIP]], 10, FALSE),Rooke_Full_Seaosn[SO],0)</f>
        <v>1140</v>
      </c>
      <c r="L1150" s="5">
        <f>_xlfn.RANK.EQ(VLOOKUP($A1150,Rooke_Full_Seaosn[[Name]:[WHIP]], 11, FALSE),Rooke_Full_Seaosn[K/9],0)</f>
        <v>1406</v>
      </c>
      <c r="M1150" s="5">
        <f>_xlfn.RANK.EQ(VLOOKUP($A1150,Rooke_Full_Seaosn[[Name]:[WHIP]], 12, FALSE),Rooke_Full_Seaosn[BB/9],1)</f>
        <v>121</v>
      </c>
      <c r="N1150" s="11">
        <f>_xlfn.RANK.EQ(VLOOKUP($A1150,Rooke_Full_Seaosn[[Name]:[WHIP]], 13, FALSE),Rooke_Full_Seaosn[HR/9],1)</f>
        <v>1487</v>
      </c>
      <c r="O1150" s="5">
        <f>_xlfn.RANK.EQ(VLOOKUP($A1150,Rooke_Full_Seaosn[[Name]:[WHIP]], 14, FALSE),Rooke_Full_Seaosn[AVG],1)</f>
        <v>1381</v>
      </c>
      <c r="P1150" s="11">
        <f>_xlfn.RANK.EQ(VLOOKUP($A1150,Rooke_Full_Seaosn[[Name]:[WHIP]], 15, FALSE),Rooke_Full_Seaosn[BABIP],1)</f>
        <v>793</v>
      </c>
      <c r="Q1150" s="5">
        <f>_xlfn.RANK.EQ(VLOOKUP($A1150,Rooke_Full_Seaosn[[Name]:[WHIP]], 16, FALSE),Rooke_Full_Seaosn[ERA],1)</f>
        <v>1114</v>
      </c>
      <c r="R1150" s="11">
        <f>_xlfn.RANK.EQ(VLOOKUP($A1150,Rooke_Full_Seaosn[[Name]:[WHIP]], 17, FALSE),Rooke_Full_Seaosn[FIP],1)</f>
        <v>1540</v>
      </c>
      <c r="S1150" s="5">
        <f>_xlfn.RANK.EQ(VLOOKUP($A1150,Rooke_Full_Seaosn[[Name]:[WHIP]], 18,FALSE),Rooke_Full_Seaosn[WAR],0)</f>
        <v>1345</v>
      </c>
      <c r="T1150" s="5">
        <f>_xlfn.RANK.EQ(VLOOKUP($A1150,Rooke_Full_Seaosn[[Name]:[WHIP]], 19, FALSE),Rooke_Full_Seaosn[WAR/162],0)</f>
        <v>1388</v>
      </c>
      <c r="U1150" s="5">
        <f>_xlfn.RANK.EQ(VLOOKUP($A1150,Rooke_Full_Seaosn[[Name]:[WHIP]], 20, FALSE),Rooke_Full_Seaosn[WHIP],1)</f>
        <v>730</v>
      </c>
      <c r="V11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874.94846237239722</v>
      </c>
    </row>
    <row r="1151" spans="1:22" x14ac:dyDescent="0.45">
      <c r="A1151" s="11" t="s">
        <v>1346</v>
      </c>
      <c r="B1151" s="11">
        <v>1969</v>
      </c>
      <c r="C1151" s="11" t="str">
        <f>VLOOKUP(Table10[[#This Row],[Name]], Rooke_Full_Seaosn[[Name]:[Team]], 2, FALSE)</f>
        <v>MON</v>
      </c>
      <c r="D1151" s="11">
        <v>16</v>
      </c>
      <c r="E1151" s="11">
        <v>14</v>
      </c>
      <c r="F1151" s="12">
        <v>0.875</v>
      </c>
      <c r="G1151" s="5">
        <f>_xlfn.RANK.EQ(VLOOKUP($A1151,Rooke_Full_Seaosn[[Name]:[WHIP]], 6, FALSE),Rooke_Full_Seaosn[W],0)</f>
        <v>735</v>
      </c>
      <c r="H1151" s="5">
        <f>_xlfn.RANK.EQ(VLOOKUP($A1151,Rooke_Full_Seaosn[[Name]:[WHIP]], 7, FALSE),Rooke_Full_Seaosn[L],1)</f>
        <v>885</v>
      </c>
      <c r="I1151" s="11">
        <f>_xlfn.RANK.EQ(VLOOKUP($A1151,Rooke_Full_Seaosn[[Name]:[WHIP]], 8, FALSE),Rooke_Full_Seaosn[SV],0)</f>
        <v>225</v>
      </c>
      <c r="J1151" s="11">
        <f>_xlfn.RANK.EQ(VLOOKUP($A1151,Rooke_Full_Seaosn[[Name]:[WHIP]], 9, FALSE),Rooke_Full_Seaosn[IP],0)</f>
        <v>831</v>
      </c>
      <c r="K1151" s="5">
        <f>_xlfn.RANK.EQ(VLOOKUP($A1151,Rooke_Full_Seaosn[[Name]:[WHIP]], 10, FALSE),Rooke_Full_Seaosn[SO],0)</f>
        <v>689</v>
      </c>
      <c r="L1151" s="5">
        <f>_xlfn.RANK.EQ(VLOOKUP($A1151,Rooke_Full_Seaosn[[Name]:[WHIP]], 11, FALSE),Rooke_Full_Seaosn[K/9],0)</f>
        <v>672</v>
      </c>
      <c r="M1151" s="5">
        <f>_xlfn.RANK.EQ(VLOOKUP($A1151,Rooke_Full_Seaosn[[Name]:[WHIP]], 12, FALSE),Rooke_Full_Seaosn[BB/9],1)</f>
        <v>1348</v>
      </c>
      <c r="N1151" s="11">
        <f>_xlfn.RANK.EQ(VLOOKUP($A1151,Rooke_Full_Seaosn[[Name]:[WHIP]], 13, FALSE),Rooke_Full_Seaosn[HR/9],1)</f>
        <v>1273</v>
      </c>
      <c r="O1151" s="5">
        <f>_xlfn.RANK.EQ(VLOOKUP($A1151,Rooke_Full_Seaosn[[Name]:[WHIP]], 14, FALSE),Rooke_Full_Seaosn[AVG],1)</f>
        <v>445</v>
      </c>
      <c r="P1151" s="11">
        <f>_xlfn.RANK.EQ(VLOOKUP($A1151,Rooke_Full_Seaosn[[Name]:[WHIP]], 15, FALSE),Rooke_Full_Seaosn[BABIP],1)</f>
        <v>305</v>
      </c>
      <c r="Q1151" s="5">
        <f>_xlfn.RANK.EQ(VLOOKUP($A1151,Rooke_Full_Seaosn[[Name]:[WHIP]], 16, FALSE),Rooke_Full_Seaosn[ERA],1)</f>
        <v>765</v>
      </c>
      <c r="R1151" s="11">
        <f>_xlfn.RANK.EQ(VLOOKUP($A1151,Rooke_Full_Seaosn[[Name]:[WHIP]], 17, FALSE),Rooke_Full_Seaosn[FIP],1)</f>
        <v>1020</v>
      </c>
      <c r="S1151" s="5">
        <f>_xlfn.RANK.EQ(VLOOKUP($A1151,Rooke_Full_Seaosn[[Name]:[WHIP]], 18,FALSE),Rooke_Full_Seaosn[WAR],0)</f>
        <v>1489</v>
      </c>
      <c r="T1151" s="5">
        <f>_xlfn.RANK.EQ(VLOOKUP($A1151,Rooke_Full_Seaosn[[Name]:[WHIP]], 19, FALSE),Rooke_Full_Seaosn[WAR/162],0)</f>
        <v>1497</v>
      </c>
      <c r="U1151" s="5">
        <f>_xlfn.RANK.EQ(VLOOKUP($A1151,Rooke_Full_Seaosn[[Name]:[WHIP]], 20, FALSE),Rooke_Full_Seaosn[WHIP],1)</f>
        <v>857</v>
      </c>
      <c r="V11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875.31178612865551</v>
      </c>
    </row>
    <row r="1152" spans="1:22" x14ac:dyDescent="0.45">
      <c r="A1152" s="11" t="s">
        <v>503</v>
      </c>
      <c r="B1152" s="11">
        <v>2002</v>
      </c>
      <c r="C1152" s="11" t="str">
        <f>VLOOKUP(Table10[[#This Row],[Name]], Rooke_Full_Seaosn[[Name]:[Team]], 2, FALSE)</f>
        <v>BAL</v>
      </c>
      <c r="D1152" s="11">
        <v>34</v>
      </c>
      <c r="E1152" s="11">
        <v>25</v>
      </c>
      <c r="F1152" s="12">
        <v>0.73529411764705888</v>
      </c>
      <c r="G1152" s="5">
        <f>_xlfn.RANK.EQ(VLOOKUP($A1152,Rooke_Full_Seaosn[[Name]:[WHIP]], 6, FALSE),Rooke_Full_Seaosn[W],0)</f>
        <v>1465</v>
      </c>
      <c r="H1152" s="5">
        <f>_xlfn.RANK.EQ(VLOOKUP($A1152,Rooke_Full_Seaosn[[Name]:[WHIP]], 7, FALSE),Rooke_Full_Seaosn[L],1)</f>
        <v>492</v>
      </c>
      <c r="I1152" s="11">
        <f>_xlfn.RANK.EQ(VLOOKUP($A1152,Rooke_Full_Seaosn[[Name]:[WHIP]], 8, FALSE),Rooke_Full_Seaosn[SV],0)</f>
        <v>225</v>
      </c>
      <c r="J1152" s="11">
        <f>_xlfn.RANK.EQ(VLOOKUP($A1152,Rooke_Full_Seaosn[[Name]:[WHIP]], 9, FALSE),Rooke_Full_Seaosn[IP],0)</f>
        <v>1351</v>
      </c>
      <c r="K1152" s="5">
        <f>_xlfn.RANK.EQ(VLOOKUP($A1152,Rooke_Full_Seaosn[[Name]:[WHIP]], 10, FALSE),Rooke_Full_Seaosn[SO],0)</f>
        <v>898</v>
      </c>
      <c r="L1152" s="5">
        <f>_xlfn.RANK.EQ(VLOOKUP($A1152,Rooke_Full_Seaosn[[Name]:[WHIP]], 11, FALSE),Rooke_Full_Seaosn[K/9],0)</f>
        <v>233</v>
      </c>
      <c r="M1152" s="5">
        <f>_xlfn.RANK.EQ(VLOOKUP($A1152,Rooke_Full_Seaosn[[Name]:[WHIP]], 12, FALSE),Rooke_Full_Seaosn[BB/9],1)</f>
        <v>667</v>
      </c>
      <c r="N1152" s="11">
        <f>_xlfn.RANK.EQ(VLOOKUP($A1152,Rooke_Full_Seaosn[[Name]:[WHIP]], 13, FALSE),Rooke_Full_Seaosn[HR/9],1)</f>
        <v>1600</v>
      </c>
      <c r="O1152" s="5">
        <f>_xlfn.RANK.EQ(VLOOKUP($A1152,Rooke_Full_Seaosn[[Name]:[WHIP]], 14, FALSE),Rooke_Full_Seaosn[AVG],1)</f>
        <v>1103</v>
      </c>
      <c r="P1152" s="11">
        <f>_xlfn.RANK.EQ(VLOOKUP($A1152,Rooke_Full_Seaosn[[Name]:[WHIP]], 15, FALSE),Rooke_Full_Seaosn[BABIP],1)</f>
        <v>1166</v>
      </c>
      <c r="Q1152" s="5">
        <f>_xlfn.RANK.EQ(VLOOKUP($A1152,Rooke_Full_Seaosn[[Name]:[WHIP]], 16, FALSE),Rooke_Full_Seaosn[ERA],1)</f>
        <v>1594</v>
      </c>
      <c r="R1152" s="11">
        <f>_xlfn.RANK.EQ(VLOOKUP($A1152,Rooke_Full_Seaosn[[Name]:[WHIP]], 17, FALSE),Rooke_Full_Seaosn[FIP],1)</f>
        <v>1382</v>
      </c>
      <c r="S1152" s="5">
        <f>_xlfn.RANK.EQ(VLOOKUP($A1152,Rooke_Full_Seaosn[[Name]:[WHIP]], 18,FALSE),Rooke_Full_Seaosn[WAR],0)</f>
        <v>1355</v>
      </c>
      <c r="T1152" s="5">
        <f>_xlfn.RANK.EQ(VLOOKUP($A1152,Rooke_Full_Seaosn[[Name]:[WHIP]], 19, FALSE),Rooke_Full_Seaosn[WAR/162],0)</f>
        <v>1241</v>
      </c>
      <c r="U1152" s="5">
        <f>_xlfn.RANK.EQ(VLOOKUP($A1152,Rooke_Full_Seaosn[[Name]:[WHIP]], 20, FALSE),Rooke_Full_Seaosn[WHIP],1)</f>
        <v>893</v>
      </c>
      <c r="V11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875.82778432451869</v>
      </c>
    </row>
    <row r="1153" spans="1:22" x14ac:dyDescent="0.45">
      <c r="A1153" s="11" t="s">
        <v>1129</v>
      </c>
      <c r="B1153" s="11">
        <v>1936</v>
      </c>
      <c r="C1153" s="11" t="str">
        <f>VLOOKUP(Table10[[#This Row],[Name]], Rooke_Full_Seaosn[[Name]:[Team]], 2, FALSE)</f>
        <v>CIN</v>
      </c>
      <c r="D1153" s="11">
        <v>29</v>
      </c>
      <c r="E1153" s="11">
        <v>29</v>
      </c>
      <c r="F1153" s="12">
        <v>1</v>
      </c>
      <c r="G1153" s="5">
        <f>_xlfn.RANK.EQ(VLOOKUP($A1153,Rooke_Full_Seaosn[[Name]:[WHIP]], 6, FALSE),Rooke_Full_Seaosn[W],0)</f>
        <v>503</v>
      </c>
      <c r="H1153" s="5">
        <f>_xlfn.RANK.EQ(VLOOKUP($A1153,Rooke_Full_Seaosn[[Name]:[WHIP]], 7, FALSE),Rooke_Full_Seaosn[L],1)</f>
        <v>1060</v>
      </c>
      <c r="I1153" s="11">
        <f>_xlfn.RANK.EQ(VLOOKUP($A1153,Rooke_Full_Seaosn[[Name]:[WHIP]], 8, FALSE),Rooke_Full_Seaosn[SV],0)</f>
        <v>2</v>
      </c>
      <c r="J1153" s="11">
        <f>_xlfn.RANK.EQ(VLOOKUP($A1153,Rooke_Full_Seaosn[[Name]:[WHIP]], 9, FALSE),Rooke_Full_Seaosn[IP],0)</f>
        <v>631</v>
      </c>
      <c r="K1153" s="5">
        <f>_xlfn.RANK.EQ(VLOOKUP($A1153,Rooke_Full_Seaosn[[Name]:[WHIP]], 10, FALSE),Rooke_Full_Seaosn[SO],0)</f>
        <v>1445</v>
      </c>
      <c r="L1153" s="5">
        <f>_xlfn.RANK.EQ(VLOOKUP($A1153,Rooke_Full_Seaosn[[Name]:[WHIP]], 11, FALSE),Rooke_Full_Seaosn[K/9],0)</f>
        <v>1643</v>
      </c>
      <c r="M1153" s="5">
        <f>_xlfn.RANK.EQ(VLOOKUP($A1153,Rooke_Full_Seaosn[[Name]:[WHIP]], 12, FALSE),Rooke_Full_Seaosn[BB/9],1)</f>
        <v>349</v>
      </c>
      <c r="N1153" s="11">
        <f>_xlfn.RANK.EQ(VLOOKUP($A1153,Rooke_Full_Seaosn[[Name]:[WHIP]], 13, FALSE),Rooke_Full_Seaosn[HR/9],1)</f>
        <v>354</v>
      </c>
      <c r="O1153" s="5">
        <f>_xlfn.RANK.EQ(VLOOKUP($A1153,Rooke_Full_Seaosn[[Name]:[WHIP]], 14, FALSE),Rooke_Full_Seaosn[AVG],1)</f>
        <v>1217</v>
      </c>
      <c r="P1153" s="11">
        <f>_xlfn.RANK.EQ(VLOOKUP($A1153,Rooke_Full_Seaosn[[Name]:[WHIP]], 15, FALSE),Rooke_Full_Seaosn[BABIP],1)</f>
        <v>809</v>
      </c>
      <c r="Q1153" s="5">
        <f>_xlfn.RANK.EQ(VLOOKUP($A1153,Rooke_Full_Seaosn[[Name]:[WHIP]], 16, FALSE),Rooke_Full_Seaosn[ERA],1)</f>
        <v>497</v>
      </c>
      <c r="R1153" s="11">
        <f>_xlfn.RANK.EQ(VLOOKUP($A1153,Rooke_Full_Seaosn[[Name]:[WHIP]], 17, FALSE),Rooke_Full_Seaosn[FIP],1)</f>
        <v>1003</v>
      </c>
      <c r="S1153" s="5">
        <f>_xlfn.RANK.EQ(VLOOKUP($A1153,Rooke_Full_Seaosn[[Name]:[WHIP]], 18,FALSE),Rooke_Full_Seaosn[WAR],0)</f>
        <v>977</v>
      </c>
      <c r="T1153" s="5">
        <f>_xlfn.RANK.EQ(VLOOKUP($A1153,Rooke_Full_Seaosn[[Name]:[WHIP]], 19, FALSE),Rooke_Full_Seaosn[WAR/162],0)</f>
        <v>1192</v>
      </c>
      <c r="U1153" s="5">
        <f>_xlfn.RANK.EQ(VLOOKUP($A1153,Rooke_Full_Seaosn[[Name]:[WHIP]], 20, FALSE),Rooke_Full_Seaosn[WHIP],1)</f>
        <v>854</v>
      </c>
      <c r="V11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875.88690704326802</v>
      </c>
    </row>
    <row r="1154" spans="1:22" x14ac:dyDescent="0.45">
      <c r="A1154" s="11" t="s">
        <v>1723</v>
      </c>
      <c r="B1154" s="11">
        <v>1950</v>
      </c>
      <c r="C1154" s="11" t="str">
        <f>VLOOKUP(Table10[[#This Row],[Name]], Rooke_Full_Seaosn[[Name]:[Team]], 2, FALSE)</f>
        <v>PIT</v>
      </c>
      <c r="D1154" s="11">
        <v>8</v>
      </c>
      <c r="E1154" s="11">
        <v>8</v>
      </c>
      <c r="F1154" s="12">
        <v>1</v>
      </c>
      <c r="G1154" s="5">
        <f>_xlfn.RANK.EQ(VLOOKUP($A1154,Rooke_Full_Seaosn[[Name]:[WHIP]], 6, FALSE),Rooke_Full_Seaosn[W],0)</f>
        <v>610</v>
      </c>
      <c r="H1154" s="5">
        <f>_xlfn.RANK.EQ(VLOOKUP($A1154,Rooke_Full_Seaosn[[Name]:[WHIP]], 7, FALSE),Rooke_Full_Seaosn[L],1)</f>
        <v>1209</v>
      </c>
      <c r="I1154" s="11">
        <f>_xlfn.RANK.EQ(VLOOKUP($A1154,Rooke_Full_Seaosn[[Name]:[WHIP]], 8, FALSE),Rooke_Full_Seaosn[SV],0)</f>
        <v>225</v>
      </c>
      <c r="J1154" s="11">
        <f>_xlfn.RANK.EQ(VLOOKUP($A1154,Rooke_Full_Seaosn[[Name]:[WHIP]], 9, FALSE),Rooke_Full_Seaosn[IP],0)</f>
        <v>611</v>
      </c>
      <c r="K1154" s="5">
        <f>_xlfn.RANK.EQ(VLOOKUP($A1154,Rooke_Full_Seaosn[[Name]:[WHIP]], 10, FALSE),Rooke_Full_Seaosn[SO],0)</f>
        <v>880</v>
      </c>
      <c r="L1154" s="5">
        <f>_xlfn.RANK.EQ(VLOOKUP($A1154,Rooke_Full_Seaosn[[Name]:[WHIP]], 11, FALSE),Rooke_Full_Seaosn[K/9],0)</f>
        <v>1272</v>
      </c>
      <c r="M1154" s="5">
        <f>_xlfn.RANK.EQ(VLOOKUP($A1154,Rooke_Full_Seaosn[[Name]:[WHIP]], 12, FALSE),Rooke_Full_Seaosn[BB/9],1)</f>
        <v>912</v>
      </c>
      <c r="N1154" s="11">
        <f>_xlfn.RANK.EQ(VLOOKUP($A1154,Rooke_Full_Seaosn[[Name]:[WHIP]], 13, FALSE),Rooke_Full_Seaosn[HR/9],1)</f>
        <v>714</v>
      </c>
      <c r="O1154" s="5">
        <f>_xlfn.RANK.EQ(VLOOKUP($A1154,Rooke_Full_Seaosn[[Name]:[WHIP]], 14, FALSE),Rooke_Full_Seaosn[AVG],1)</f>
        <v>1113</v>
      </c>
      <c r="P1154" s="11">
        <f>_xlfn.RANK.EQ(VLOOKUP($A1154,Rooke_Full_Seaosn[[Name]:[WHIP]], 15, FALSE),Rooke_Full_Seaosn[BABIP],1)</f>
        <v>886</v>
      </c>
      <c r="Q1154" s="5">
        <f>_xlfn.RANK.EQ(VLOOKUP($A1154,Rooke_Full_Seaosn[[Name]:[WHIP]], 16, FALSE),Rooke_Full_Seaosn[ERA],1)</f>
        <v>1236</v>
      </c>
      <c r="R1154" s="11">
        <f>_xlfn.RANK.EQ(VLOOKUP($A1154,Rooke_Full_Seaosn[[Name]:[WHIP]], 17, FALSE),Rooke_Full_Seaosn[FIP],1)</f>
        <v>700</v>
      </c>
      <c r="S1154" s="5">
        <f>_xlfn.RANK.EQ(VLOOKUP($A1154,Rooke_Full_Seaosn[[Name]:[WHIP]], 18,FALSE),Rooke_Full_Seaosn[WAR],0)</f>
        <v>395</v>
      </c>
      <c r="T1154" s="5">
        <f>_xlfn.RANK.EQ(VLOOKUP($A1154,Rooke_Full_Seaosn[[Name]:[WHIP]], 19, FALSE),Rooke_Full_Seaosn[WAR/162],0)</f>
        <v>622</v>
      </c>
      <c r="U1154" s="5">
        <f>_xlfn.RANK.EQ(VLOOKUP($A1154,Rooke_Full_Seaosn[[Name]:[WHIP]], 20, FALSE),Rooke_Full_Seaosn[WHIP],1)</f>
        <v>1050</v>
      </c>
      <c r="V11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876.3571154757683</v>
      </c>
    </row>
    <row r="1155" spans="1:22" x14ac:dyDescent="0.45">
      <c r="A1155" s="11" t="s">
        <v>1461</v>
      </c>
      <c r="B1155" s="11">
        <v>1985</v>
      </c>
      <c r="C1155" s="11" t="str">
        <f>VLOOKUP(Table10[[#This Row],[Name]], Rooke_Full_Seaosn[[Name]:[Team]], 2, FALSE)</f>
        <v>ATL</v>
      </c>
      <c r="D1155" s="11">
        <v>19</v>
      </c>
      <c r="E1155" s="11">
        <v>11</v>
      </c>
      <c r="F1155" s="12">
        <v>0.57894736842105265</v>
      </c>
      <c r="G1155" s="5">
        <f>_xlfn.RANK.EQ(VLOOKUP($A1155,Rooke_Full_Seaosn[[Name]:[WHIP]], 6, FALSE),Rooke_Full_Seaosn[W],0)</f>
        <v>1054</v>
      </c>
      <c r="H1155" s="5">
        <f>_xlfn.RANK.EQ(VLOOKUP($A1155,Rooke_Full_Seaosn[[Name]:[WHIP]], 7, FALSE),Rooke_Full_Seaosn[L],1)</f>
        <v>298</v>
      </c>
      <c r="I1155" s="11">
        <f>_xlfn.RANK.EQ(VLOOKUP($A1155,Rooke_Full_Seaosn[[Name]:[WHIP]], 8, FALSE),Rooke_Full_Seaosn[SV],0)</f>
        <v>225</v>
      </c>
      <c r="J1155" s="11">
        <f>_xlfn.RANK.EQ(VLOOKUP($A1155,Rooke_Full_Seaosn[[Name]:[WHIP]], 9, FALSE),Rooke_Full_Seaosn[IP],0)</f>
        <v>1075</v>
      </c>
      <c r="K1155" s="5">
        <f>_xlfn.RANK.EQ(VLOOKUP($A1155,Rooke_Full_Seaosn[[Name]:[WHIP]], 10, FALSE),Rooke_Full_Seaosn[SO],0)</f>
        <v>1445</v>
      </c>
      <c r="L1155" s="5">
        <f>_xlfn.RANK.EQ(VLOOKUP($A1155,Rooke_Full_Seaosn[[Name]:[WHIP]], 11, FALSE),Rooke_Full_Seaosn[K/9],0)</f>
        <v>1416</v>
      </c>
      <c r="M1155" s="5">
        <f>_xlfn.RANK.EQ(VLOOKUP($A1155,Rooke_Full_Seaosn[[Name]:[WHIP]], 12, FALSE),Rooke_Full_Seaosn[BB/9],1)</f>
        <v>303</v>
      </c>
      <c r="N1155" s="11">
        <f>_xlfn.RANK.EQ(VLOOKUP($A1155,Rooke_Full_Seaosn[[Name]:[WHIP]], 13, FALSE),Rooke_Full_Seaosn[HR/9],1)</f>
        <v>1021</v>
      </c>
      <c r="O1155" s="5">
        <f>_xlfn.RANK.EQ(VLOOKUP($A1155,Rooke_Full_Seaosn[[Name]:[WHIP]], 14, FALSE),Rooke_Full_Seaosn[AVG],1)</f>
        <v>1368</v>
      </c>
      <c r="P1155" s="11">
        <f>_xlfn.RANK.EQ(VLOOKUP($A1155,Rooke_Full_Seaosn[[Name]:[WHIP]], 15, FALSE),Rooke_Full_Seaosn[BABIP],1)</f>
        <v>1016</v>
      </c>
      <c r="Q1155" s="5">
        <f>_xlfn.RANK.EQ(VLOOKUP($A1155,Rooke_Full_Seaosn[[Name]:[WHIP]], 16, FALSE),Rooke_Full_Seaosn[ERA],1)</f>
        <v>908</v>
      </c>
      <c r="R1155" s="11">
        <f>_xlfn.RANK.EQ(VLOOKUP($A1155,Rooke_Full_Seaosn[[Name]:[WHIP]], 17, FALSE),Rooke_Full_Seaosn[FIP],1)</f>
        <v>862</v>
      </c>
      <c r="S1155" s="5">
        <f>_xlfn.RANK.EQ(VLOOKUP($A1155,Rooke_Full_Seaosn[[Name]:[WHIP]], 18,FALSE),Rooke_Full_Seaosn[WAR],0)</f>
        <v>1178</v>
      </c>
      <c r="T1155" s="5">
        <f>_xlfn.RANK.EQ(VLOOKUP($A1155,Rooke_Full_Seaosn[[Name]:[WHIP]], 19, FALSE),Rooke_Full_Seaosn[WAR/162],0)</f>
        <v>1068</v>
      </c>
      <c r="U1155" s="5">
        <f>_xlfn.RANK.EQ(VLOOKUP($A1155,Rooke_Full_Seaosn[[Name]:[WHIP]], 20, FALSE),Rooke_Full_Seaosn[WHIP],1)</f>
        <v>884</v>
      </c>
      <c r="V11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876.95465109449697</v>
      </c>
    </row>
    <row r="1156" spans="1:22" x14ac:dyDescent="0.45">
      <c r="A1156" s="11" t="s">
        <v>2023</v>
      </c>
      <c r="B1156" s="11">
        <v>2021</v>
      </c>
      <c r="C1156" s="11" t="str">
        <f>VLOOKUP(Table10[[#This Row],[Name]], Rooke_Full_Seaosn[[Name]:[Team]], 2, FALSE)</f>
        <v>MIN</v>
      </c>
      <c r="D1156" s="11">
        <v>29</v>
      </c>
      <c r="E1156" s="11">
        <v>15</v>
      </c>
      <c r="F1156" s="12">
        <v>0.51724137931034486</v>
      </c>
      <c r="G1156" s="5">
        <f>_xlfn.RANK.EQ(VLOOKUP($A1156,Rooke_Full_Seaosn[[Name]:[WHIP]], 6, FALSE),Rooke_Full_Seaosn[W],0)</f>
        <v>1282</v>
      </c>
      <c r="H1156" s="5">
        <f>_xlfn.RANK.EQ(VLOOKUP($A1156,Rooke_Full_Seaosn[[Name]:[WHIP]], 7, FALSE),Rooke_Full_Seaosn[L],1)</f>
        <v>492</v>
      </c>
      <c r="I1156" s="11">
        <f>_xlfn.RANK.EQ(VLOOKUP($A1156,Rooke_Full_Seaosn[[Name]:[WHIP]], 8, FALSE),Rooke_Full_Seaosn[SV],0)</f>
        <v>225</v>
      </c>
      <c r="J1156" s="11">
        <f>_xlfn.RANK.EQ(VLOOKUP($A1156,Rooke_Full_Seaosn[[Name]:[WHIP]], 9, FALSE),Rooke_Full_Seaosn[IP],0)</f>
        <v>1263</v>
      </c>
      <c r="K1156" s="5">
        <f>_xlfn.RANK.EQ(VLOOKUP($A1156,Rooke_Full_Seaosn[[Name]:[WHIP]], 10, FALSE),Rooke_Full_Seaosn[SO],0)</f>
        <v>941</v>
      </c>
      <c r="L1156" s="5">
        <f>_xlfn.RANK.EQ(VLOOKUP($A1156,Rooke_Full_Seaosn[[Name]:[WHIP]], 11, FALSE),Rooke_Full_Seaosn[K/9],0)</f>
        <v>393</v>
      </c>
      <c r="M1156" s="5">
        <f>_xlfn.RANK.EQ(VLOOKUP($A1156,Rooke_Full_Seaosn[[Name]:[WHIP]], 12, FALSE),Rooke_Full_Seaosn[BB/9],1)</f>
        <v>684</v>
      </c>
      <c r="N1156" s="11">
        <f>_xlfn.RANK.EQ(VLOOKUP($A1156,Rooke_Full_Seaosn[[Name]:[WHIP]], 13, FALSE),Rooke_Full_Seaosn[HR/9],1)</f>
        <v>1673</v>
      </c>
      <c r="O1156" s="5">
        <f>_xlfn.RANK.EQ(VLOOKUP($A1156,Rooke_Full_Seaosn[[Name]:[WHIP]], 14, FALSE),Rooke_Full_Seaosn[AVG],1)</f>
        <v>611</v>
      </c>
      <c r="P1156" s="11">
        <f>_xlfn.RANK.EQ(VLOOKUP($A1156,Rooke_Full_Seaosn[[Name]:[WHIP]], 15, FALSE),Rooke_Full_Seaosn[BABIP],1)</f>
        <v>161</v>
      </c>
      <c r="Q1156" s="5">
        <f>_xlfn.RANK.EQ(VLOOKUP($A1156,Rooke_Full_Seaosn[[Name]:[WHIP]], 16, FALSE),Rooke_Full_Seaosn[ERA],1)</f>
        <v>1583</v>
      </c>
      <c r="R1156" s="11">
        <f>_xlfn.RANK.EQ(VLOOKUP($A1156,Rooke_Full_Seaosn[[Name]:[WHIP]], 17, FALSE),Rooke_Full_Seaosn[FIP],1)</f>
        <v>1656</v>
      </c>
      <c r="S1156" s="5">
        <f>_xlfn.RANK.EQ(VLOOKUP($A1156,Rooke_Full_Seaosn[[Name]:[WHIP]], 18,FALSE),Rooke_Full_Seaosn[WAR],0)</f>
        <v>1685</v>
      </c>
      <c r="T1156" s="5">
        <f>_xlfn.RANK.EQ(VLOOKUP($A1156,Rooke_Full_Seaosn[[Name]:[WHIP]], 19, FALSE),Rooke_Full_Seaosn[WAR/162],0)</f>
        <v>1685</v>
      </c>
      <c r="U1156" s="5">
        <f>_xlfn.RANK.EQ(VLOOKUP($A1156,Rooke_Full_Seaosn[[Name]:[WHIP]], 20, FALSE),Rooke_Full_Seaosn[WHIP],1)</f>
        <v>619</v>
      </c>
      <c r="V11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877.66827210286908</v>
      </c>
    </row>
    <row r="1157" spans="1:22" x14ac:dyDescent="0.45">
      <c r="A1157" s="11" t="s">
        <v>1218</v>
      </c>
      <c r="B1157" s="11">
        <v>1966</v>
      </c>
      <c r="C1157" s="11" t="str">
        <f>VLOOKUP(Table10[[#This Row],[Name]], Rooke_Full_Seaosn[[Name]:[Team]], 2, FALSE)</f>
        <v>CAL</v>
      </c>
      <c r="D1157" s="11">
        <v>20</v>
      </c>
      <c r="E1157" s="11">
        <v>16</v>
      </c>
      <c r="F1157" s="12">
        <v>0.8</v>
      </c>
      <c r="G1157" s="5">
        <f>_xlfn.RANK.EQ(VLOOKUP($A1157,Rooke_Full_Seaosn[[Name]:[WHIP]], 6, FALSE),Rooke_Full_Seaosn[W],0)</f>
        <v>1054</v>
      </c>
      <c r="H1157" s="5">
        <f>_xlfn.RANK.EQ(VLOOKUP($A1157,Rooke_Full_Seaosn[[Name]:[WHIP]], 7, FALSE),Rooke_Full_Seaosn[L],1)</f>
        <v>885</v>
      </c>
      <c r="I1157" s="11">
        <f>_xlfn.RANK.EQ(VLOOKUP($A1157,Rooke_Full_Seaosn[[Name]:[WHIP]], 8, FALSE),Rooke_Full_Seaosn[SV],0)</f>
        <v>225</v>
      </c>
      <c r="J1157" s="11">
        <f>_xlfn.RANK.EQ(VLOOKUP($A1157,Rooke_Full_Seaosn[[Name]:[WHIP]], 9, FALSE),Rooke_Full_Seaosn[IP],0)</f>
        <v>956</v>
      </c>
      <c r="K1157" s="5">
        <f>_xlfn.RANK.EQ(VLOOKUP($A1157,Rooke_Full_Seaosn[[Name]:[WHIP]], 10, FALSE),Rooke_Full_Seaosn[SO],0)</f>
        <v>1335</v>
      </c>
      <c r="L1157" s="5">
        <f>_xlfn.RANK.EQ(VLOOKUP($A1157,Rooke_Full_Seaosn[[Name]:[WHIP]], 11, FALSE),Rooke_Full_Seaosn[K/9],0)</f>
        <v>1373</v>
      </c>
      <c r="M1157" s="5">
        <f>_xlfn.RANK.EQ(VLOOKUP($A1157,Rooke_Full_Seaosn[[Name]:[WHIP]], 12, FALSE),Rooke_Full_Seaosn[BB/9],1)</f>
        <v>291</v>
      </c>
      <c r="N1157" s="11">
        <f>_xlfn.RANK.EQ(VLOOKUP($A1157,Rooke_Full_Seaosn[[Name]:[WHIP]], 13, FALSE),Rooke_Full_Seaosn[HR/9],1)</f>
        <v>1136</v>
      </c>
      <c r="O1157" s="5">
        <f>_xlfn.RANK.EQ(VLOOKUP($A1157,Rooke_Full_Seaosn[[Name]:[WHIP]], 14, FALSE),Rooke_Full_Seaosn[AVG],1)</f>
        <v>894</v>
      </c>
      <c r="P1157" s="11">
        <f>_xlfn.RANK.EQ(VLOOKUP($A1157,Rooke_Full_Seaosn[[Name]:[WHIP]], 15, FALSE),Rooke_Full_Seaosn[BABIP],1)</f>
        <v>441</v>
      </c>
      <c r="Q1157" s="5">
        <f>_xlfn.RANK.EQ(VLOOKUP($A1157,Rooke_Full_Seaosn[[Name]:[WHIP]], 16, FALSE),Rooke_Full_Seaosn[ERA],1)</f>
        <v>601</v>
      </c>
      <c r="R1157" s="11">
        <f>_xlfn.RANK.EQ(VLOOKUP($A1157,Rooke_Full_Seaosn[[Name]:[WHIP]], 17, FALSE),Rooke_Full_Seaosn[FIP],1)</f>
        <v>787</v>
      </c>
      <c r="S1157" s="5">
        <f>_xlfn.RANK.EQ(VLOOKUP($A1157,Rooke_Full_Seaosn[[Name]:[WHIP]], 18,FALSE),Rooke_Full_Seaosn[WAR],0)</f>
        <v>1442</v>
      </c>
      <c r="T1157" s="5">
        <f>_xlfn.RANK.EQ(VLOOKUP($A1157,Rooke_Full_Seaosn[[Name]:[WHIP]], 19, FALSE),Rooke_Full_Seaosn[WAR/162],0)</f>
        <v>1471</v>
      </c>
      <c r="U1157" s="5">
        <f>_xlfn.RANK.EQ(VLOOKUP($A1157,Rooke_Full_Seaosn[[Name]:[WHIP]], 20, FALSE),Rooke_Full_Seaosn[WHIP],1)</f>
        <v>480</v>
      </c>
      <c r="V11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877.98275041855197</v>
      </c>
    </row>
    <row r="1158" spans="1:22" x14ac:dyDescent="0.45">
      <c r="A1158" s="11" t="s">
        <v>1094</v>
      </c>
      <c r="B1158" s="11">
        <v>1978</v>
      </c>
      <c r="C1158" s="11" t="str">
        <f>VLOOKUP(Table10[[#This Row],[Name]], Rooke_Full_Seaosn[[Name]:[Team]], 2, FALSE)</f>
        <v>OAK</v>
      </c>
      <c r="D1158" s="11">
        <v>15</v>
      </c>
      <c r="E1158" s="11">
        <v>15</v>
      </c>
      <c r="F1158" s="12">
        <v>1</v>
      </c>
      <c r="G1158" s="5">
        <f>_xlfn.RANK.EQ(VLOOKUP($A1158,Rooke_Full_Seaosn[[Name]:[WHIP]], 6, FALSE),Rooke_Full_Seaosn[W],0)</f>
        <v>1054</v>
      </c>
      <c r="H1158" s="5">
        <f>_xlfn.RANK.EQ(VLOOKUP($A1158,Rooke_Full_Seaosn[[Name]:[WHIP]], 7, FALSE),Rooke_Full_Seaosn[L],1)</f>
        <v>695</v>
      </c>
      <c r="I1158" s="11">
        <f>_xlfn.RANK.EQ(VLOOKUP($A1158,Rooke_Full_Seaosn[[Name]:[WHIP]], 8, FALSE),Rooke_Full_Seaosn[SV],0)</f>
        <v>225</v>
      </c>
      <c r="J1158" s="11">
        <f>_xlfn.RANK.EQ(VLOOKUP($A1158,Rooke_Full_Seaosn[[Name]:[WHIP]], 9, FALSE),Rooke_Full_Seaosn[IP],0)</f>
        <v>1219</v>
      </c>
      <c r="K1158" s="5">
        <f>_xlfn.RANK.EQ(VLOOKUP($A1158,Rooke_Full_Seaosn[[Name]:[WHIP]], 10, FALSE),Rooke_Full_Seaosn[SO],0)</f>
        <v>1484</v>
      </c>
      <c r="L1158" s="5">
        <f>_xlfn.RANK.EQ(VLOOKUP($A1158,Rooke_Full_Seaosn[[Name]:[WHIP]], 11, FALSE),Rooke_Full_Seaosn[K/9],0)</f>
        <v>1342</v>
      </c>
      <c r="M1158" s="5">
        <f>_xlfn.RANK.EQ(VLOOKUP($A1158,Rooke_Full_Seaosn[[Name]:[WHIP]], 12, FALSE),Rooke_Full_Seaosn[BB/9],1)</f>
        <v>1141</v>
      </c>
      <c r="N1158" s="11">
        <f>_xlfn.RANK.EQ(VLOOKUP($A1158,Rooke_Full_Seaosn[[Name]:[WHIP]], 13, FALSE),Rooke_Full_Seaosn[HR/9],1)</f>
        <v>679</v>
      </c>
      <c r="O1158" s="5">
        <f>_xlfn.RANK.EQ(VLOOKUP($A1158,Rooke_Full_Seaosn[[Name]:[WHIP]], 14, FALSE),Rooke_Full_Seaosn[AVG],1)</f>
        <v>479</v>
      </c>
      <c r="P1158" s="11">
        <f>_xlfn.RANK.EQ(VLOOKUP($A1158,Rooke_Full_Seaosn[[Name]:[WHIP]], 15, FALSE),Rooke_Full_Seaosn[BABIP],1)</f>
        <v>245</v>
      </c>
      <c r="Q1158" s="5">
        <f>_xlfn.RANK.EQ(VLOOKUP($A1158,Rooke_Full_Seaosn[[Name]:[WHIP]], 16, FALSE),Rooke_Full_Seaosn[ERA],1)</f>
        <v>449</v>
      </c>
      <c r="R1158" s="11">
        <f>_xlfn.RANK.EQ(VLOOKUP($A1158,Rooke_Full_Seaosn[[Name]:[WHIP]], 17, FALSE),Rooke_Full_Seaosn[FIP],1)</f>
        <v>819</v>
      </c>
      <c r="S1158" s="5">
        <f>_xlfn.RANK.EQ(VLOOKUP($A1158,Rooke_Full_Seaosn[[Name]:[WHIP]], 18,FALSE),Rooke_Full_Seaosn[WAR],0)</f>
        <v>1219</v>
      </c>
      <c r="T1158" s="5">
        <f>_xlfn.RANK.EQ(VLOOKUP($A1158,Rooke_Full_Seaosn[[Name]:[WHIP]], 19, FALSE),Rooke_Full_Seaosn[WAR/162],0)</f>
        <v>1143</v>
      </c>
      <c r="U1158" s="5">
        <f>_xlfn.RANK.EQ(VLOOKUP($A1158,Rooke_Full_Seaosn[[Name]:[WHIP]], 20, FALSE),Rooke_Full_Seaosn[WHIP],1)</f>
        <v>547</v>
      </c>
      <c r="V11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878.19641390942945</v>
      </c>
    </row>
    <row r="1159" spans="1:22" x14ac:dyDescent="0.45">
      <c r="A1159" s="11" t="s">
        <v>1556</v>
      </c>
      <c r="B1159" s="11">
        <v>2003</v>
      </c>
      <c r="C1159" s="11" t="str">
        <f>VLOOKUP(Table10[[#This Row],[Name]], Rooke_Full_Seaosn[[Name]:[Team]], 2, FALSE)</f>
        <v>MON</v>
      </c>
      <c r="D1159" s="11">
        <v>23</v>
      </c>
      <c r="E1159" s="11">
        <v>23</v>
      </c>
      <c r="F1159" s="12">
        <v>1</v>
      </c>
      <c r="G1159" s="5">
        <f>_xlfn.RANK.EQ(VLOOKUP($A1159,Rooke_Full_Seaosn[[Name]:[WHIP]], 6, FALSE),Rooke_Full_Seaosn[W],0)</f>
        <v>735</v>
      </c>
      <c r="H1159" s="5">
        <f>_xlfn.RANK.EQ(VLOOKUP($A1159,Rooke_Full_Seaosn[[Name]:[WHIP]], 7, FALSE),Rooke_Full_Seaosn[L],1)</f>
        <v>1060</v>
      </c>
      <c r="I1159" s="11">
        <f>_xlfn.RANK.EQ(VLOOKUP($A1159,Rooke_Full_Seaosn[[Name]:[WHIP]], 8, FALSE),Rooke_Full_Seaosn[SV],0)</f>
        <v>225</v>
      </c>
      <c r="J1159" s="11">
        <f>_xlfn.RANK.EQ(VLOOKUP($A1159,Rooke_Full_Seaosn[[Name]:[WHIP]], 9, FALSE),Rooke_Full_Seaosn[IP],0)</f>
        <v>775</v>
      </c>
      <c r="K1159" s="5">
        <f>_xlfn.RANK.EQ(VLOOKUP($A1159,Rooke_Full_Seaosn[[Name]:[WHIP]], 10, FALSE),Rooke_Full_Seaosn[SO],0)</f>
        <v>824</v>
      </c>
      <c r="L1159" s="5">
        <f>_xlfn.RANK.EQ(VLOOKUP($A1159,Rooke_Full_Seaosn[[Name]:[WHIP]], 11, FALSE),Rooke_Full_Seaosn[K/9],0)</f>
        <v>992</v>
      </c>
      <c r="M1159" s="5">
        <f>_xlfn.RANK.EQ(VLOOKUP($A1159,Rooke_Full_Seaosn[[Name]:[WHIP]], 12, FALSE),Rooke_Full_Seaosn[BB/9],1)</f>
        <v>692</v>
      </c>
      <c r="N1159" s="11">
        <f>_xlfn.RANK.EQ(VLOOKUP($A1159,Rooke_Full_Seaosn[[Name]:[WHIP]], 13, FALSE),Rooke_Full_Seaosn[HR/9],1)</f>
        <v>1364</v>
      </c>
      <c r="O1159" s="5">
        <f>_xlfn.RANK.EQ(VLOOKUP($A1159,Rooke_Full_Seaosn[[Name]:[WHIP]], 14, FALSE),Rooke_Full_Seaosn[AVG],1)</f>
        <v>763</v>
      </c>
      <c r="P1159" s="11">
        <f>_xlfn.RANK.EQ(VLOOKUP($A1159,Rooke_Full_Seaosn[[Name]:[WHIP]], 15, FALSE),Rooke_Full_Seaosn[BABIP],1)</f>
        <v>435</v>
      </c>
      <c r="Q1159" s="5">
        <f>_xlfn.RANK.EQ(VLOOKUP($A1159,Rooke_Full_Seaosn[[Name]:[WHIP]], 16, FALSE),Rooke_Full_Seaosn[ERA],1)</f>
        <v>1025</v>
      </c>
      <c r="R1159" s="11">
        <f>_xlfn.RANK.EQ(VLOOKUP($A1159,Rooke_Full_Seaosn[[Name]:[WHIP]], 17, FALSE),Rooke_Full_Seaosn[FIP],1)</f>
        <v>1398</v>
      </c>
      <c r="S1159" s="5">
        <f>_xlfn.RANK.EQ(VLOOKUP($A1159,Rooke_Full_Seaosn[[Name]:[WHIP]], 18,FALSE),Rooke_Full_Seaosn[WAR],0)</f>
        <v>1052</v>
      </c>
      <c r="T1159" s="5">
        <f>_xlfn.RANK.EQ(VLOOKUP($A1159,Rooke_Full_Seaosn[[Name]:[WHIP]], 19, FALSE),Rooke_Full_Seaosn[WAR/162],0)</f>
        <v>1123</v>
      </c>
      <c r="U1159" s="5">
        <f>_xlfn.RANK.EQ(VLOOKUP($A1159,Rooke_Full_Seaosn[[Name]:[WHIP]], 20, FALSE),Rooke_Full_Seaosn[WHIP],1)</f>
        <v>677</v>
      </c>
      <c r="V11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879.09756088460858</v>
      </c>
    </row>
    <row r="1160" spans="1:22" x14ac:dyDescent="0.45">
      <c r="A1160" s="11" t="s">
        <v>1074</v>
      </c>
      <c r="B1160" s="11">
        <v>1953</v>
      </c>
      <c r="C1160" s="11" t="str">
        <f>VLOOKUP(Table10[[#This Row],[Name]], Rooke_Full_Seaosn[[Name]:[Team]], 2, FALSE)</f>
        <v>NYG</v>
      </c>
      <c r="D1160" s="11">
        <v>17</v>
      </c>
      <c r="E1160" s="11">
        <v>9</v>
      </c>
      <c r="F1160" s="12">
        <v>0.52941176470588236</v>
      </c>
      <c r="G1160" s="5">
        <f>_xlfn.RANK.EQ(VLOOKUP($A1160,Rooke_Full_Seaosn[[Name]:[WHIP]], 6, FALSE),Rooke_Full_Seaosn[W],0)</f>
        <v>1054</v>
      </c>
      <c r="H1160" s="5">
        <f>_xlfn.RANK.EQ(VLOOKUP($A1160,Rooke_Full_Seaosn[[Name]:[WHIP]], 7, FALSE),Rooke_Full_Seaosn[L],1)</f>
        <v>1060</v>
      </c>
      <c r="I1160" s="11">
        <f>_xlfn.RANK.EQ(VLOOKUP($A1160,Rooke_Full_Seaosn[[Name]:[WHIP]], 8, FALSE),Rooke_Full_Seaosn[SV],0)</f>
        <v>225</v>
      </c>
      <c r="J1160" s="11">
        <f>_xlfn.RANK.EQ(VLOOKUP($A1160,Rooke_Full_Seaosn[[Name]:[WHIP]], 9, FALSE),Rooke_Full_Seaosn[IP],0)</f>
        <v>844</v>
      </c>
      <c r="K1160" s="5">
        <f>_xlfn.RANK.EQ(VLOOKUP($A1160,Rooke_Full_Seaosn[[Name]:[WHIP]], 10, FALSE),Rooke_Full_Seaosn[SO],0)</f>
        <v>996</v>
      </c>
      <c r="L1160" s="5">
        <f>_xlfn.RANK.EQ(VLOOKUP($A1160,Rooke_Full_Seaosn[[Name]:[WHIP]], 11, FALSE),Rooke_Full_Seaosn[K/9],0)</f>
        <v>1112</v>
      </c>
      <c r="M1160" s="5">
        <f>_xlfn.RANK.EQ(VLOOKUP($A1160,Rooke_Full_Seaosn[[Name]:[WHIP]], 12, FALSE),Rooke_Full_Seaosn[BB/9],1)</f>
        <v>1463</v>
      </c>
      <c r="N1160" s="11">
        <f>_xlfn.RANK.EQ(VLOOKUP($A1160,Rooke_Full_Seaosn[[Name]:[WHIP]], 13, FALSE),Rooke_Full_Seaosn[HR/9],1)</f>
        <v>405</v>
      </c>
      <c r="O1160" s="5">
        <f>_xlfn.RANK.EQ(VLOOKUP($A1160,Rooke_Full_Seaosn[[Name]:[WHIP]], 14, FALSE),Rooke_Full_Seaosn[AVG],1)</f>
        <v>759</v>
      </c>
      <c r="P1160" s="11">
        <f>_xlfn.RANK.EQ(VLOOKUP($A1160,Rooke_Full_Seaosn[[Name]:[WHIP]], 15, FALSE),Rooke_Full_Seaosn[BABIP],1)</f>
        <v>760</v>
      </c>
      <c r="Q1160" s="5">
        <f>_xlfn.RANK.EQ(VLOOKUP($A1160,Rooke_Full_Seaosn[[Name]:[WHIP]], 16, FALSE),Rooke_Full_Seaosn[ERA],1)</f>
        <v>425</v>
      </c>
      <c r="R1160" s="11">
        <f>_xlfn.RANK.EQ(VLOOKUP($A1160,Rooke_Full_Seaosn[[Name]:[WHIP]], 17, FALSE),Rooke_Full_Seaosn[FIP],1)</f>
        <v>639</v>
      </c>
      <c r="S1160" s="5">
        <f>_xlfn.RANK.EQ(VLOOKUP($A1160,Rooke_Full_Seaosn[[Name]:[WHIP]], 18,FALSE),Rooke_Full_Seaosn[WAR],0)</f>
        <v>600</v>
      </c>
      <c r="T1160" s="5">
        <f>_xlfn.RANK.EQ(VLOOKUP($A1160,Rooke_Full_Seaosn[[Name]:[WHIP]], 19, FALSE),Rooke_Full_Seaosn[WAR/162],0)</f>
        <v>602</v>
      </c>
      <c r="U1160" s="5">
        <f>_xlfn.RANK.EQ(VLOOKUP($A1160,Rooke_Full_Seaosn[[Name]:[WHIP]], 20, FALSE),Rooke_Full_Seaosn[WHIP],1)</f>
        <v>1318</v>
      </c>
      <c r="V11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879.84238295617206</v>
      </c>
    </row>
    <row r="1161" spans="1:22" x14ac:dyDescent="0.45">
      <c r="A1161" s="11" t="s">
        <v>1794</v>
      </c>
      <c r="B1161" s="11">
        <v>1998</v>
      </c>
      <c r="C1161" s="11" t="str">
        <f>VLOOKUP(Table10[[#This Row],[Name]], Rooke_Full_Seaosn[[Name]:[Team]], 2, FALSE)</f>
        <v>CHW</v>
      </c>
      <c r="D1161" s="11">
        <v>19</v>
      </c>
      <c r="E1161" s="11">
        <v>10</v>
      </c>
      <c r="F1161" s="12">
        <v>0.52631578947368418</v>
      </c>
      <c r="G1161" s="5">
        <f>_xlfn.RANK.EQ(VLOOKUP($A1161,Rooke_Full_Seaosn[[Name]:[WHIP]], 6, FALSE),Rooke_Full_Seaosn[W],0)</f>
        <v>610</v>
      </c>
      <c r="H1161" s="5">
        <f>_xlfn.RANK.EQ(VLOOKUP($A1161,Rooke_Full_Seaosn[[Name]:[WHIP]], 7, FALSE),Rooke_Full_Seaosn[L],1)</f>
        <v>492</v>
      </c>
      <c r="I1161" s="11">
        <f>_xlfn.RANK.EQ(VLOOKUP($A1161,Rooke_Full_Seaosn[[Name]:[WHIP]], 8, FALSE),Rooke_Full_Seaosn[SV],0)</f>
        <v>225</v>
      </c>
      <c r="J1161" s="11">
        <f>_xlfn.RANK.EQ(VLOOKUP($A1161,Rooke_Full_Seaosn[[Name]:[WHIP]], 9, FALSE),Rooke_Full_Seaosn[IP],0)</f>
        <v>740</v>
      </c>
      <c r="K1161" s="5">
        <f>_xlfn.RANK.EQ(VLOOKUP($A1161,Rooke_Full_Seaosn[[Name]:[WHIP]], 10, FALSE),Rooke_Full_Seaosn[SO],0)</f>
        <v>554</v>
      </c>
      <c r="L1161" s="5">
        <f>_xlfn.RANK.EQ(VLOOKUP($A1161,Rooke_Full_Seaosn[[Name]:[WHIP]], 11, FALSE),Rooke_Full_Seaosn[K/9],0)</f>
        <v>603</v>
      </c>
      <c r="M1161" s="5">
        <f>_xlfn.RANK.EQ(VLOOKUP($A1161,Rooke_Full_Seaosn[[Name]:[WHIP]], 12, FALSE),Rooke_Full_Seaosn[BB/9],1)</f>
        <v>1157</v>
      </c>
      <c r="N1161" s="11">
        <f>_xlfn.RANK.EQ(VLOOKUP($A1161,Rooke_Full_Seaosn[[Name]:[WHIP]], 13, FALSE),Rooke_Full_Seaosn[HR/9],1)</f>
        <v>1173</v>
      </c>
      <c r="O1161" s="5">
        <f>_xlfn.RANK.EQ(VLOOKUP($A1161,Rooke_Full_Seaosn[[Name]:[WHIP]], 14, FALSE),Rooke_Full_Seaosn[AVG],1)</f>
        <v>1554</v>
      </c>
      <c r="P1161" s="11">
        <f>_xlfn.RANK.EQ(VLOOKUP($A1161,Rooke_Full_Seaosn[[Name]:[WHIP]], 15, FALSE),Rooke_Full_Seaosn[BABIP],1)</f>
        <v>1590</v>
      </c>
      <c r="Q1161" s="5">
        <f>_xlfn.RANK.EQ(VLOOKUP($A1161,Rooke_Full_Seaosn[[Name]:[WHIP]], 16, FALSE),Rooke_Full_Seaosn[ERA],1)</f>
        <v>1319</v>
      </c>
      <c r="R1161" s="11">
        <f>_xlfn.RANK.EQ(VLOOKUP($A1161,Rooke_Full_Seaosn[[Name]:[WHIP]], 17, FALSE),Rooke_Full_Seaosn[FIP],1)</f>
        <v>1285</v>
      </c>
      <c r="S1161" s="5">
        <f>_xlfn.RANK.EQ(VLOOKUP($A1161,Rooke_Full_Seaosn[[Name]:[WHIP]], 18,FALSE),Rooke_Full_Seaosn[WAR],0)</f>
        <v>837</v>
      </c>
      <c r="T1161" s="5">
        <f>_xlfn.RANK.EQ(VLOOKUP($A1161,Rooke_Full_Seaosn[[Name]:[WHIP]], 19, FALSE),Rooke_Full_Seaosn[WAR/162],0)</f>
        <v>944</v>
      </c>
      <c r="U1161" s="5">
        <f>_xlfn.RANK.EQ(VLOOKUP($A1161,Rooke_Full_Seaosn[[Name]:[WHIP]], 20, FALSE),Rooke_Full_Seaosn[WHIP],1)</f>
        <v>1489</v>
      </c>
      <c r="V11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880.38844401311246</v>
      </c>
    </row>
    <row r="1162" spans="1:22" x14ac:dyDescent="0.45">
      <c r="A1162" s="11" t="s">
        <v>1632</v>
      </c>
      <c r="B1162" s="11">
        <v>1988</v>
      </c>
      <c r="C1162" s="11" t="str">
        <f>VLOOKUP(Table10[[#This Row],[Name]], Rooke_Full_Seaosn[[Name]:[Team]], 2, FALSE)</f>
        <v>CHC</v>
      </c>
      <c r="D1162" s="11">
        <v>18</v>
      </c>
      <c r="E1162" s="11">
        <v>11</v>
      </c>
      <c r="F1162" s="12">
        <v>0.61111111111111116</v>
      </c>
      <c r="G1162" s="5">
        <f>_xlfn.RANK.EQ(VLOOKUP($A1162,Rooke_Full_Seaosn[[Name]:[WHIP]], 6, FALSE),Rooke_Full_Seaosn[W],0)</f>
        <v>1054</v>
      </c>
      <c r="H1162" s="5">
        <f>_xlfn.RANK.EQ(VLOOKUP($A1162,Rooke_Full_Seaosn[[Name]:[WHIP]], 7, FALSE),Rooke_Full_Seaosn[L],1)</f>
        <v>695</v>
      </c>
      <c r="I1162" s="11">
        <f>_xlfn.RANK.EQ(VLOOKUP($A1162,Rooke_Full_Seaosn[[Name]:[WHIP]], 8, FALSE),Rooke_Full_Seaosn[SV],0)</f>
        <v>225</v>
      </c>
      <c r="J1162" s="11">
        <f>_xlfn.RANK.EQ(VLOOKUP($A1162,Rooke_Full_Seaosn[[Name]:[WHIP]], 9, FALSE),Rooke_Full_Seaosn[IP],0)</f>
        <v>1103</v>
      </c>
      <c r="K1162" s="5">
        <f>_xlfn.RANK.EQ(VLOOKUP($A1162,Rooke_Full_Seaosn[[Name]:[WHIP]], 10, FALSE),Rooke_Full_Seaosn[SO],0)</f>
        <v>1335</v>
      </c>
      <c r="L1162" s="5">
        <f>_xlfn.RANK.EQ(VLOOKUP($A1162,Rooke_Full_Seaosn[[Name]:[WHIP]], 11, FALSE),Rooke_Full_Seaosn[K/9],0)</f>
        <v>1241</v>
      </c>
      <c r="M1162" s="5">
        <f>_xlfn.RANK.EQ(VLOOKUP($A1162,Rooke_Full_Seaosn[[Name]:[WHIP]], 12, FALSE),Rooke_Full_Seaosn[BB/9],1)</f>
        <v>911</v>
      </c>
      <c r="N1162" s="11">
        <f>_xlfn.RANK.EQ(VLOOKUP($A1162,Rooke_Full_Seaosn[[Name]:[WHIP]], 13, FALSE),Rooke_Full_Seaosn[HR/9],1)</f>
        <v>289</v>
      </c>
      <c r="O1162" s="5">
        <f>_xlfn.RANK.EQ(VLOOKUP($A1162,Rooke_Full_Seaosn[[Name]:[WHIP]], 14, FALSE),Rooke_Full_Seaosn[AVG],1)</f>
        <v>643</v>
      </c>
      <c r="P1162" s="11">
        <f>_xlfn.RANK.EQ(VLOOKUP($A1162,Rooke_Full_Seaosn[[Name]:[WHIP]], 15, FALSE),Rooke_Full_Seaosn[BABIP],1)</f>
        <v>579</v>
      </c>
      <c r="Q1162" s="5">
        <f>_xlfn.RANK.EQ(VLOOKUP($A1162,Rooke_Full_Seaosn[[Name]:[WHIP]], 16, FALSE),Rooke_Full_Seaosn[ERA],1)</f>
        <v>1128</v>
      </c>
      <c r="R1162" s="11">
        <f>_xlfn.RANK.EQ(VLOOKUP($A1162,Rooke_Full_Seaosn[[Name]:[WHIP]], 17, FALSE),Rooke_Full_Seaosn[FIP],1)</f>
        <v>360</v>
      </c>
      <c r="S1162" s="5">
        <f>_xlfn.RANK.EQ(VLOOKUP($A1162,Rooke_Full_Seaosn[[Name]:[WHIP]], 18,FALSE),Rooke_Full_Seaosn[WAR],0)</f>
        <v>882</v>
      </c>
      <c r="T1162" s="5">
        <f>_xlfn.RANK.EQ(VLOOKUP($A1162,Rooke_Full_Seaosn[[Name]:[WHIP]], 19, FALSE),Rooke_Full_Seaosn[WAR/162],0)</f>
        <v>582</v>
      </c>
      <c r="U1162" s="5">
        <f>_xlfn.RANK.EQ(VLOOKUP($A1162,Rooke_Full_Seaosn[[Name]:[WHIP]], 20, FALSE),Rooke_Full_Seaosn[WHIP],1)</f>
        <v>681</v>
      </c>
      <c r="V11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880.57339403559536</v>
      </c>
    </row>
    <row r="1163" spans="1:22" x14ac:dyDescent="0.45">
      <c r="A1163" s="11" t="s">
        <v>1217</v>
      </c>
      <c r="B1163" s="11">
        <v>2012</v>
      </c>
      <c r="C1163" s="11" t="str">
        <f>VLOOKUP(Table10[[#This Row],[Name]], Rooke_Full_Seaosn[[Name]:[Team]], 2, FALSE)</f>
        <v>STL</v>
      </c>
      <c r="D1163" s="11">
        <v>33</v>
      </c>
      <c r="E1163" s="11">
        <v>32</v>
      </c>
      <c r="F1163" s="12">
        <v>0.96969696969696972</v>
      </c>
      <c r="G1163" s="5">
        <f>_xlfn.RANK.EQ(VLOOKUP($A1163,Rooke_Full_Seaosn[[Name]:[WHIP]], 6, FALSE),Rooke_Full_Seaosn[W],0)</f>
        <v>1054</v>
      </c>
      <c r="H1163" s="5">
        <f>_xlfn.RANK.EQ(VLOOKUP($A1163,Rooke_Full_Seaosn[[Name]:[WHIP]], 7, FALSE),Rooke_Full_Seaosn[L],1)</f>
        <v>695</v>
      </c>
      <c r="I1163" s="11">
        <f>_xlfn.RANK.EQ(VLOOKUP($A1163,Rooke_Full_Seaosn[[Name]:[WHIP]], 8, FALSE),Rooke_Full_Seaosn[SV],0)</f>
        <v>225</v>
      </c>
      <c r="J1163" s="11">
        <f>_xlfn.RANK.EQ(VLOOKUP($A1163,Rooke_Full_Seaosn[[Name]:[WHIP]], 9, FALSE),Rooke_Full_Seaosn[IP],0)</f>
        <v>956</v>
      </c>
      <c r="K1163" s="5">
        <f>_xlfn.RANK.EQ(VLOOKUP($A1163,Rooke_Full_Seaosn[[Name]:[WHIP]], 10, FALSE),Rooke_Full_Seaosn[SO],0)</f>
        <v>840</v>
      </c>
      <c r="L1163" s="5">
        <f>_xlfn.RANK.EQ(VLOOKUP($A1163,Rooke_Full_Seaosn[[Name]:[WHIP]], 11, FALSE),Rooke_Full_Seaosn[K/9],0)</f>
        <v>703</v>
      </c>
      <c r="M1163" s="5">
        <f>_xlfn.RANK.EQ(VLOOKUP($A1163,Rooke_Full_Seaosn[[Name]:[WHIP]], 12, FALSE),Rooke_Full_Seaosn[BB/9],1)</f>
        <v>702</v>
      </c>
      <c r="N1163" s="11">
        <f>_xlfn.RANK.EQ(VLOOKUP($A1163,Rooke_Full_Seaosn[[Name]:[WHIP]], 13, FALSE),Rooke_Full_Seaosn[HR/9],1)</f>
        <v>873</v>
      </c>
      <c r="O1163" s="5">
        <f>_xlfn.RANK.EQ(VLOOKUP($A1163,Rooke_Full_Seaosn[[Name]:[WHIP]], 14, FALSE),Rooke_Full_Seaosn[AVG],1)</f>
        <v>1169</v>
      </c>
      <c r="P1163" s="11">
        <f>_xlfn.RANK.EQ(VLOOKUP($A1163,Rooke_Full_Seaosn[[Name]:[WHIP]], 15, FALSE),Rooke_Full_Seaosn[BABIP],1)</f>
        <v>1269</v>
      </c>
      <c r="Q1163" s="5">
        <f>_xlfn.RANK.EQ(VLOOKUP($A1163,Rooke_Full_Seaosn[[Name]:[WHIP]], 16, FALSE),Rooke_Full_Seaosn[ERA],1)</f>
        <v>600</v>
      </c>
      <c r="R1163" s="11">
        <f>_xlfn.RANK.EQ(VLOOKUP($A1163,Rooke_Full_Seaosn[[Name]:[WHIP]], 17, FALSE),Rooke_Full_Seaosn[FIP],1)</f>
        <v>808</v>
      </c>
      <c r="S1163" s="5">
        <f>_xlfn.RANK.EQ(VLOOKUP($A1163,Rooke_Full_Seaosn[[Name]:[WHIP]], 18,FALSE),Rooke_Full_Seaosn[WAR],0)</f>
        <v>1211</v>
      </c>
      <c r="T1163" s="5">
        <f>_xlfn.RANK.EQ(VLOOKUP($A1163,Rooke_Full_Seaosn[[Name]:[WHIP]], 19, FALSE),Rooke_Full_Seaosn[WAR/162],0)</f>
        <v>1191</v>
      </c>
      <c r="U1163" s="5">
        <f>_xlfn.RANK.EQ(VLOOKUP($A1163,Rooke_Full_Seaosn[[Name]:[WHIP]], 20, FALSE),Rooke_Full_Seaosn[WHIP],1)</f>
        <v>914</v>
      </c>
      <c r="V11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880.71724473953611</v>
      </c>
    </row>
    <row r="1164" spans="1:22" x14ac:dyDescent="0.45">
      <c r="A1164" s="11" t="s">
        <v>1630</v>
      </c>
      <c r="B1164" s="11">
        <v>1937</v>
      </c>
      <c r="C1164" s="11" t="str">
        <f>VLOOKUP(Table10[[#This Row],[Name]], Rooke_Full_Seaosn[[Name]:[Team]], 2, FALSE)</f>
        <v>BOS</v>
      </c>
      <c r="D1164" s="11">
        <v>26</v>
      </c>
      <c r="E1164" s="11">
        <v>26</v>
      </c>
      <c r="F1164" s="12">
        <v>1</v>
      </c>
      <c r="G1164" s="5">
        <f>_xlfn.RANK.EQ(VLOOKUP($A1164,Rooke_Full_Seaosn[[Name]:[WHIP]], 6, FALSE),Rooke_Full_Seaosn[W],0)</f>
        <v>503</v>
      </c>
      <c r="H1164" s="5">
        <f>_xlfn.RANK.EQ(VLOOKUP($A1164,Rooke_Full_Seaosn[[Name]:[WHIP]], 7, FALSE),Rooke_Full_Seaosn[L],1)</f>
        <v>1060</v>
      </c>
      <c r="I1164" s="11">
        <f>_xlfn.RANK.EQ(VLOOKUP($A1164,Rooke_Full_Seaosn[[Name]:[WHIP]], 8, FALSE),Rooke_Full_Seaosn[SV],0)</f>
        <v>44</v>
      </c>
      <c r="J1164" s="11">
        <f>_xlfn.RANK.EQ(VLOOKUP($A1164,Rooke_Full_Seaosn[[Name]:[WHIP]], 9, FALSE),Rooke_Full_Seaosn[IP],0)</f>
        <v>536</v>
      </c>
      <c r="K1164" s="5">
        <f>_xlfn.RANK.EQ(VLOOKUP($A1164,Rooke_Full_Seaosn[[Name]:[WHIP]], 10, FALSE),Rooke_Full_Seaosn[SO],0)</f>
        <v>725</v>
      </c>
      <c r="L1164" s="5">
        <f>_xlfn.RANK.EQ(VLOOKUP($A1164,Rooke_Full_Seaosn[[Name]:[WHIP]], 11, FALSE),Rooke_Full_Seaosn[K/9],0)</f>
        <v>1180</v>
      </c>
      <c r="M1164" s="5">
        <f>_xlfn.RANK.EQ(VLOOKUP($A1164,Rooke_Full_Seaosn[[Name]:[WHIP]], 12, FALSE),Rooke_Full_Seaosn[BB/9],1)</f>
        <v>1294</v>
      </c>
      <c r="N1164" s="11">
        <f>_xlfn.RANK.EQ(VLOOKUP($A1164,Rooke_Full_Seaosn[[Name]:[WHIP]], 13, FALSE),Rooke_Full_Seaosn[HR/9],1)</f>
        <v>312</v>
      </c>
      <c r="O1164" s="5">
        <f>_xlfn.RANK.EQ(VLOOKUP($A1164,Rooke_Full_Seaosn[[Name]:[WHIP]], 14, FALSE),Rooke_Full_Seaosn[AVG],1)</f>
        <v>1097</v>
      </c>
      <c r="P1164" s="11">
        <f>_xlfn.RANK.EQ(VLOOKUP($A1164,Rooke_Full_Seaosn[[Name]:[WHIP]], 15, FALSE),Rooke_Full_Seaosn[BABIP],1)</f>
        <v>1065</v>
      </c>
      <c r="Q1164" s="5">
        <f>_xlfn.RANK.EQ(VLOOKUP($A1164,Rooke_Full_Seaosn[[Name]:[WHIP]], 16, FALSE),Rooke_Full_Seaosn[ERA],1)</f>
        <v>1125</v>
      </c>
      <c r="R1164" s="11">
        <f>_xlfn.RANK.EQ(VLOOKUP($A1164,Rooke_Full_Seaosn[[Name]:[WHIP]], 17, FALSE),Rooke_Full_Seaosn[FIP],1)</f>
        <v>895</v>
      </c>
      <c r="S1164" s="5">
        <f>_xlfn.RANK.EQ(VLOOKUP($A1164,Rooke_Full_Seaosn[[Name]:[WHIP]], 18,FALSE),Rooke_Full_Seaosn[WAR],0)</f>
        <v>342</v>
      </c>
      <c r="T1164" s="5">
        <f>_xlfn.RANK.EQ(VLOOKUP($A1164,Rooke_Full_Seaosn[[Name]:[WHIP]], 19, FALSE),Rooke_Full_Seaosn[WAR/162],0)</f>
        <v>804</v>
      </c>
      <c r="U1164" s="5">
        <f>_xlfn.RANK.EQ(VLOOKUP($A1164,Rooke_Full_Seaosn[[Name]:[WHIP]], 20, FALSE),Rooke_Full_Seaosn[WHIP],1)</f>
        <v>1404</v>
      </c>
      <c r="V11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880.85344118736089</v>
      </c>
    </row>
    <row r="1165" spans="1:22" x14ac:dyDescent="0.45">
      <c r="A1165" s="11" t="s">
        <v>1576</v>
      </c>
      <c r="B1165" s="11">
        <v>1950</v>
      </c>
      <c r="C1165" s="11" t="str">
        <f>VLOOKUP(Table10[[#This Row],[Name]], Rooke_Full_Seaosn[[Name]:[Team]], 2, FALSE)</f>
        <v>WAS</v>
      </c>
      <c r="D1165" s="11">
        <v>10</v>
      </c>
      <c r="E1165" s="11">
        <v>7</v>
      </c>
      <c r="F1165" s="12">
        <v>0.7</v>
      </c>
      <c r="G1165" s="5">
        <f>_xlfn.RANK.EQ(VLOOKUP($A1165,Rooke_Full_Seaosn[[Name]:[WHIP]], 6, FALSE),Rooke_Full_Seaosn[W],0)</f>
        <v>735</v>
      </c>
      <c r="H1165" s="5">
        <f>_xlfn.RANK.EQ(VLOOKUP($A1165,Rooke_Full_Seaosn[[Name]:[WHIP]], 7, FALSE),Rooke_Full_Seaosn[L],1)</f>
        <v>1341</v>
      </c>
      <c r="I1165" s="11">
        <f>_xlfn.RANK.EQ(VLOOKUP($A1165,Rooke_Full_Seaosn[[Name]:[WHIP]], 8, FALSE),Rooke_Full_Seaosn[SV],0)</f>
        <v>94</v>
      </c>
      <c r="J1165" s="11">
        <f>_xlfn.RANK.EQ(VLOOKUP($A1165,Rooke_Full_Seaosn[[Name]:[WHIP]], 9, FALSE),Rooke_Full_Seaosn[IP],0)</f>
        <v>439</v>
      </c>
      <c r="K1165" s="5">
        <f>_xlfn.RANK.EQ(VLOOKUP($A1165,Rooke_Full_Seaosn[[Name]:[WHIP]], 10, FALSE),Rooke_Full_Seaosn[SO],0)</f>
        <v>788</v>
      </c>
      <c r="L1165" s="5">
        <f>_xlfn.RANK.EQ(VLOOKUP($A1165,Rooke_Full_Seaosn[[Name]:[WHIP]], 11, FALSE),Rooke_Full_Seaosn[K/9],0)</f>
        <v>1348</v>
      </c>
      <c r="M1165" s="5">
        <f>_xlfn.RANK.EQ(VLOOKUP($A1165,Rooke_Full_Seaosn[[Name]:[WHIP]], 12, FALSE),Rooke_Full_Seaosn[BB/9],1)</f>
        <v>780</v>
      </c>
      <c r="N1165" s="11">
        <f>_xlfn.RANK.EQ(VLOOKUP($A1165,Rooke_Full_Seaosn[[Name]:[WHIP]], 13, FALSE),Rooke_Full_Seaosn[HR/9],1)</f>
        <v>1049</v>
      </c>
      <c r="O1165" s="5">
        <f>_xlfn.RANK.EQ(VLOOKUP($A1165,Rooke_Full_Seaosn[[Name]:[WHIP]], 14, FALSE),Rooke_Full_Seaosn[AVG],1)</f>
        <v>982</v>
      </c>
      <c r="P1165" s="11">
        <f>_xlfn.RANK.EQ(VLOOKUP($A1165,Rooke_Full_Seaosn[[Name]:[WHIP]], 15, FALSE),Rooke_Full_Seaosn[BABIP],1)</f>
        <v>566</v>
      </c>
      <c r="Q1165" s="5">
        <f>_xlfn.RANK.EQ(VLOOKUP($A1165,Rooke_Full_Seaosn[[Name]:[WHIP]], 16, FALSE),Rooke_Full_Seaosn[ERA],1)</f>
        <v>1046</v>
      </c>
      <c r="R1165" s="11">
        <f>_xlfn.RANK.EQ(VLOOKUP($A1165,Rooke_Full_Seaosn[[Name]:[WHIP]], 17, FALSE),Rooke_Full_Seaosn[FIP],1)</f>
        <v>945</v>
      </c>
      <c r="S1165" s="5">
        <f>_xlfn.RANK.EQ(VLOOKUP($A1165,Rooke_Full_Seaosn[[Name]:[WHIP]], 18,FALSE),Rooke_Full_Seaosn[WAR],0)</f>
        <v>493</v>
      </c>
      <c r="T1165" s="5">
        <f>_xlfn.RANK.EQ(VLOOKUP($A1165,Rooke_Full_Seaosn[[Name]:[WHIP]], 19, FALSE),Rooke_Full_Seaosn[WAR/162],0)</f>
        <v>760</v>
      </c>
      <c r="U1165" s="5">
        <f>_xlfn.RANK.EQ(VLOOKUP($A1165,Rooke_Full_Seaosn[[Name]:[WHIP]], 20, FALSE),Rooke_Full_Seaosn[WHIP],1)</f>
        <v>898</v>
      </c>
      <c r="V11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881.1719926337596</v>
      </c>
    </row>
    <row r="1166" spans="1:22" x14ac:dyDescent="0.45">
      <c r="A1166" s="11" t="s">
        <v>1191</v>
      </c>
      <c r="B1166" s="11">
        <v>1947</v>
      </c>
      <c r="C1166" s="11" t="str">
        <f>VLOOKUP(Table10[[#This Row],[Name]], Rooke_Full_Seaosn[[Name]:[Team]], 2, FALSE)</f>
        <v>SLB</v>
      </c>
      <c r="D1166" s="11">
        <v>18</v>
      </c>
      <c r="E1166" s="11">
        <v>10</v>
      </c>
      <c r="F1166" s="12">
        <v>0.55555555555555558</v>
      </c>
      <c r="G1166" s="5">
        <f>_xlfn.RANK.EQ(VLOOKUP($A1166,Rooke_Full_Seaosn[[Name]:[WHIP]], 6, FALSE),Rooke_Full_Seaosn[W],0)</f>
        <v>610</v>
      </c>
      <c r="H1166" s="5">
        <f>_xlfn.RANK.EQ(VLOOKUP($A1166,Rooke_Full_Seaosn[[Name]:[WHIP]], 7, FALSE),Rooke_Full_Seaosn[L],1)</f>
        <v>1667</v>
      </c>
      <c r="I1166" s="11">
        <f>_xlfn.RANK.EQ(VLOOKUP($A1166,Rooke_Full_Seaosn[[Name]:[WHIP]], 8, FALSE),Rooke_Full_Seaosn[SV],0)</f>
        <v>11</v>
      </c>
      <c r="J1166" s="11">
        <f>_xlfn.RANK.EQ(VLOOKUP($A1166,Rooke_Full_Seaosn[[Name]:[WHIP]], 9, FALSE),Rooke_Full_Seaosn[IP],0)</f>
        <v>232</v>
      </c>
      <c r="K1166" s="5">
        <f>_xlfn.RANK.EQ(VLOOKUP($A1166,Rooke_Full_Seaosn[[Name]:[WHIP]], 10, FALSE),Rooke_Full_Seaosn[SO],0)</f>
        <v>801</v>
      </c>
      <c r="L1166" s="5">
        <f>_xlfn.RANK.EQ(VLOOKUP($A1166,Rooke_Full_Seaosn[[Name]:[WHIP]], 11, FALSE),Rooke_Full_Seaosn[K/9],0)</f>
        <v>1531</v>
      </c>
      <c r="M1166" s="5">
        <f>_xlfn.RANK.EQ(VLOOKUP($A1166,Rooke_Full_Seaosn[[Name]:[WHIP]], 12, FALSE),Rooke_Full_Seaosn[BB/9],1)</f>
        <v>1041</v>
      </c>
      <c r="N1166" s="11">
        <f>_xlfn.RANK.EQ(VLOOKUP($A1166,Rooke_Full_Seaosn[[Name]:[WHIP]], 13, FALSE),Rooke_Full_Seaosn[HR/9],1)</f>
        <v>783</v>
      </c>
      <c r="O1166" s="5">
        <f>_xlfn.RANK.EQ(VLOOKUP($A1166,Rooke_Full_Seaosn[[Name]:[WHIP]], 14, FALSE),Rooke_Full_Seaosn[AVG],1)</f>
        <v>793</v>
      </c>
      <c r="P1166" s="11">
        <f>_xlfn.RANK.EQ(VLOOKUP($A1166,Rooke_Full_Seaosn[[Name]:[WHIP]], 15, FALSE),Rooke_Full_Seaosn[BABIP],1)</f>
        <v>380</v>
      </c>
      <c r="Q1166" s="5">
        <f>_xlfn.RANK.EQ(VLOOKUP($A1166,Rooke_Full_Seaosn[[Name]:[WHIP]], 16, FALSE),Rooke_Full_Seaosn[ERA],1)</f>
        <v>570</v>
      </c>
      <c r="R1166" s="11">
        <f>_xlfn.RANK.EQ(VLOOKUP($A1166,Rooke_Full_Seaosn[[Name]:[WHIP]], 17, FALSE),Rooke_Full_Seaosn[FIP],1)</f>
        <v>981</v>
      </c>
      <c r="S1166" s="5">
        <f>_xlfn.RANK.EQ(VLOOKUP($A1166,Rooke_Full_Seaosn[[Name]:[WHIP]], 18,FALSE),Rooke_Full_Seaosn[WAR],0)</f>
        <v>554</v>
      </c>
      <c r="T1166" s="5">
        <f>_xlfn.RANK.EQ(VLOOKUP($A1166,Rooke_Full_Seaosn[[Name]:[WHIP]], 19, FALSE),Rooke_Full_Seaosn[WAR/162],0)</f>
        <v>983</v>
      </c>
      <c r="U1166" s="5">
        <f>_xlfn.RANK.EQ(VLOOKUP($A1166,Rooke_Full_Seaosn[[Name]:[WHIP]], 20, FALSE),Rooke_Full_Seaosn[WHIP],1)</f>
        <v>886</v>
      </c>
      <c r="V11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881.44839610663144</v>
      </c>
    </row>
    <row r="1167" spans="1:22" x14ac:dyDescent="0.45">
      <c r="A1167" s="11" t="s">
        <v>316</v>
      </c>
      <c r="B1167" s="11">
        <v>2012</v>
      </c>
      <c r="C1167" s="11" t="str">
        <f>VLOOKUP(Table10[[#This Row],[Name]], Rooke_Full_Seaosn[[Name]:[Team]], 2, FALSE)</f>
        <v>COL</v>
      </c>
      <c r="D1167" s="11">
        <v>11</v>
      </c>
      <c r="E1167" s="11">
        <v>11</v>
      </c>
      <c r="F1167" s="12">
        <v>1</v>
      </c>
      <c r="G1167" s="5">
        <f>_xlfn.RANK.EQ(VLOOKUP($A1167,Rooke_Full_Seaosn[[Name]:[WHIP]], 6, FALSE),Rooke_Full_Seaosn[W],0)</f>
        <v>889</v>
      </c>
      <c r="H1167" s="5">
        <f>_xlfn.RANK.EQ(VLOOKUP($A1167,Rooke_Full_Seaosn[[Name]:[WHIP]], 7, FALSE),Rooke_Full_Seaosn[L],1)</f>
        <v>1060</v>
      </c>
      <c r="I1167" s="11">
        <f>_xlfn.RANK.EQ(VLOOKUP($A1167,Rooke_Full_Seaosn[[Name]:[WHIP]], 8, FALSE),Rooke_Full_Seaosn[SV],0)</f>
        <v>225</v>
      </c>
      <c r="J1167" s="11">
        <f>_xlfn.RANK.EQ(VLOOKUP($A1167,Rooke_Full_Seaosn[[Name]:[WHIP]], 9, FALSE),Rooke_Full_Seaosn[IP],0)</f>
        <v>1045</v>
      </c>
      <c r="K1167" s="5">
        <f>_xlfn.RANK.EQ(VLOOKUP($A1167,Rooke_Full_Seaosn[[Name]:[WHIP]], 10, FALSE),Rooke_Full_Seaosn[SO],0)</f>
        <v>593</v>
      </c>
      <c r="L1167" s="5">
        <f>_xlfn.RANK.EQ(VLOOKUP($A1167,Rooke_Full_Seaosn[[Name]:[WHIP]], 11, FALSE),Rooke_Full_Seaosn[K/9],0)</f>
        <v>234</v>
      </c>
      <c r="M1167" s="5">
        <f>_xlfn.RANK.EQ(VLOOKUP($A1167,Rooke_Full_Seaosn[[Name]:[WHIP]], 12, FALSE),Rooke_Full_Seaosn[BB/9],1)</f>
        <v>731</v>
      </c>
      <c r="N1167" s="11">
        <f>_xlfn.RANK.EQ(VLOOKUP($A1167,Rooke_Full_Seaosn[[Name]:[WHIP]], 13, FALSE),Rooke_Full_Seaosn[HR/9],1)</f>
        <v>1482</v>
      </c>
      <c r="O1167" s="5">
        <f>_xlfn.RANK.EQ(VLOOKUP($A1167,Rooke_Full_Seaosn[[Name]:[WHIP]], 14, FALSE),Rooke_Full_Seaosn[AVG],1)</f>
        <v>1529</v>
      </c>
      <c r="P1167" s="11">
        <f>_xlfn.RANK.EQ(VLOOKUP($A1167,Rooke_Full_Seaosn[[Name]:[WHIP]], 15, FALSE),Rooke_Full_Seaosn[BABIP],1)</f>
        <v>1633</v>
      </c>
      <c r="Q1167" s="5">
        <f>_xlfn.RANK.EQ(VLOOKUP($A1167,Rooke_Full_Seaosn[[Name]:[WHIP]], 16, FALSE),Rooke_Full_Seaosn[ERA],1)</f>
        <v>1592</v>
      </c>
      <c r="R1167" s="11">
        <f>_xlfn.RANK.EQ(VLOOKUP($A1167,Rooke_Full_Seaosn[[Name]:[WHIP]], 17, FALSE),Rooke_Full_Seaosn[FIP],1)</f>
        <v>1140</v>
      </c>
      <c r="S1167" s="5">
        <f>_xlfn.RANK.EQ(VLOOKUP($A1167,Rooke_Full_Seaosn[[Name]:[WHIP]], 18,FALSE),Rooke_Full_Seaosn[WAR],0)</f>
        <v>995</v>
      </c>
      <c r="T1167" s="5">
        <f>_xlfn.RANK.EQ(VLOOKUP($A1167,Rooke_Full_Seaosn[[Name]:[WHIP]], 19, FALSE),Rooke_Full_Seaosn[WAR/162],0)</f>
        <v>907</v>
      </c>
      <c r="U1167" s="5">
        <f>_xlfn.RANK.EQ(VLOOKUP($A1167,Rooke_Full_Seaosn[[Name]:[WHIP]], 20, FALSE),Rooke_Full_Seaosn[WHIP],1)</f>
        <v>1363</v>
      </c>
      <c r="V11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882.40352154506309</v>
      </c>
    </row>
    <row r="1168" spans="1:22" x14ac:dyDescent="0.45">
      <c r="A1168" s="11" t="s">
        <v>678</v>
      </c>
      <c r="B1168" s="11">
        <v>1944</v>
      </c>
      <c r="C1168" s="11" t="str">
        <f>VLOOKUP(Table10[[#This Row],[Name]], Rooke_Full_Seaosn[[Name]:[Team]], 2, FALSE)</f>
        <v>NYY</v>
      </c>
      <c r="D1168" s="11">
        <v>20</v>
      </c>
      <c r="E1168" s="11">
        <v>16</v>
      </c>
      <c r="F1168" s="12">
        <v>0.8</v>
      </c>
      <c r="G1168" s="5">
        <f>_xlfn.RANK.EQ(VLOOKUP($A1168,Rooke_Full_Seaosn[[Name]:[WHIP]], 6, FALSE),Rooke_Full_Seaosn[W],0)</f>
        <v>889</v>
      </c>
      <c r="H1168" s="5">
        <f>_xlfn.RANK.EQ(VLOOKUP($A1168,Rooke_Full_Seaosn[[Name]:[WHIP]], 7, FALSE),Rooke_Full_Seaosn[L],1)</f>
        <v>885</v>
      </c>
      <c r="I1168" s="11">
        <f>_xlfn.RANK.EQ(VLOOKUP($A1168,Rooke_Full_Seaosn[[Name]:[WHIP]], 8, FALSE),Rooke_Full_Seaosn[SV],0)</f>
        <v>225</v>
      </c>
      <c r="J1168" s="11">
        <f>_xlfn.RANK.EQ(VLOOKUP($A1168,Rooke_Full_Seaosn[[Name]:[WHIP]], 9, FALSE),Rooke_Full_Seaosn[IP],0)</f>
        <v>839</v>
      </c>
      <c r="K1168" s="5">
        <f>_xlfn.RANK.EQ(VLOOKUP($A1168,Rooke_Full_Seaosn[[Name]:[WHIP]], 10, FALSE),Rooke_Full_Seaosn[SO],0)</f>
        <v>788</v>
      </c>
      <c r="L1168" s="5">
        <f>_xlfn.RANK.EQ(VLOOKUP($A1168,Rooke_Full_Seaosn[[Name]:[WHIP]], 11, FALSE),Rooke_Full_Seaosn[K/9],0)</f>
        <v>804</v>
      </c>
      <c r="M1168" s="5">
        <f>_xlfn.RANK.EQ(VLOOKUP($A1168,Rooke_Full_Seaosn[[Name]:[WHIP]], 12, FALSE),Rooke_Full_Seaosn[BB/9],1)</f>
        <v>1411</v>
      </c>
      <c r="N1168" s="11">
        <f>_xlfn.RANK.EQ(VLOOKUP($A1168,Rooke_Full_Seaosn[[Name]:[WHIP]], 13, FALSE),Rooke_Full_Seaosn[HR/9],1)</f>
        <v>103</v>
      </c>
      <c r="O1168" s="5">
        <f>_xlfn.RANK.EQ(VLOOKUP($A1168,Rooke_Full_Seaosn[[Name]:[WHIP]], 14, FALSE),Rooke_Full_Seaosn[AVG],1)</f>
        <v>688</v>
      </c>
      <c r="P1168" s="11">
        <f>_xlfn.RANK.EQ(VLOOKUP($A1168,Rooke_Full_Seaosn[[Name]:[WHIP]], 15, FALSE),Rooke_Full_Seaosn[BABIP],1)</f>
        <v>1029</v>
      </c>
      <c r="Q1168" s="5">
        <f>_xlfn.RANK.EQ(VLOOKUP($A1168,Rooke_Full_Seaosn[[Name]:[WHIP]], 16, FALSE),Rooke_Full_Seaosn[ERA],1)</f>
        <v>1072</v>
      </c>
      <c r="R1168" s="11">
        <f>_xlfn.RANK.EQ(VLOOKUP($A1168,Rooke_Full_Seaosn[[Name]:[WHIP]], 17, FALSE),Rooke_Full_Seaosn[FIP],1)</f>
        <v>242</v>
      </c>
      <c r="S1168" s="5">
        <f>_xlfn.RANK.EQ(VLOOKUP($A1168,Rooke_Full_Seaosn[[Name]:[WHIP]], 18,FALSE),Rooke_Full_Seaosn[WAR],0)</f>
        <v>704</v>
      </c>
      <c r="T1168" s="5">
        <f>_xlfn.RANK.EQ(VLOOKUP($A1168,Rooke_Full_Seaosn[[Name]:[WHIP]], 19, FALSE),Rooke_Full_Seaosn[WAR/162],0)</f>
        <v>699</v>
      </c>
      <c r="U1168" s="5">
        <f>_xlfn.RANK.EQ(VLOOKUP($A1168,Rooke_Full_Seaosn[[Name]:[WHIP]], 20, FALSE),Rooke_Full_Seaosn[WHIP],1)</f>
        <v>1124</v>
      </c>
      <c r="V11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882.62325959372299</v>
      </c>
    </row>
    <row r="1169" spans="1:22" x14ac:dyDescent="0.45">
      <c r="A1169" s="11" t="s">
        <v>1739</v>
      </c>
      <c r="B1169" s="11">
        <v>2005</v>
      </c>
      <c r="C1169" s="11" t="str">
        <f>VLOOKUP(Table10[[#This Row],[Name]], Rooke_Full_Seaosn[[Name]:[Team]], 2, FALSE)</f>
        <v>LAD</v>
      </c>
      <c r="D1169" s="11">
        <v>17</v>
      </c>
      <c r="E1169" s="11">
        <v>17</v>
      </c>
      <c r="F1169" s="12">
        <v>1</v>
      </c>
      <c r="G1169" s="5">
        <f>_xlfn.RANK.EQ(VLOOKUP($A1169,Rooke_Full_Seaosn[[Name]:[WHIP]], 6, FALSE),Rooke_Full_Seaosn[W],0)</f>
        <v>735</v>
      </c>
      <c r="H1169" s="5">
        <f>_xlfn.RANK.EQ(VLOOKUP($A1169,Rooke_Full_Seaosn[[Name]:[WHIP]], 7, FALSE),Rooke_Full_Seaosn[L],1)</f>
        <v>1060</v>
      </c>
      <c r="I1169" s="11">
        <f>_xlfn.RANK.EQ(VLOOKUP($A1169,Rooke_Full_Seaosn[[Name]:[WHIP]], 8, FALSE),Rooke_Full_Seaosn[SV],0)</f>
        <v>225</v>
      </c>
      <c r="J1169" s="11">
        <f>_xlfn.RANK.EQ(VLOOKUP($A1169,Rooke_Full_Seaosn[[Name]:[WHIP]], 9, FALSE),Rooke_Full_Seaosn[IP],0)</f>
        <v>813</v>
      </c>
      <c r="K1169" s="5">
        <f>_xlfn.RANK.EQ(VLOOKUP($A1169,Rooke_Full_Seaosn[[Name]:[WHIP]], 10, FALSE),Rooke_Full_Seaosn[SO],0)</f>
        <v>578</v>
      </c>
      <c r="L1169" s="5">
        <f>_xlfn.RANK.EQ(VLOOKUP($A1169,Rooke_Full_Seaosn[[Name]:[WHIP]], 11, FALSE),Rooke_Full_Seaosn[K/9],0)</f>
        <v>524</v>
      </c>
      <c r="M1169" s="5">
        <f>_xlfn.RANK.EQ(VLOOKUP($A1169,Rooke_Full_Seaosn[[Name]:[WHIP]], 12, FALSE),Rooke_Full_Seaosn[BB/9],1)</f>
        <v>838</v>
      </c>
      <c r="N1169" s="11">
        <f>_xlfn.RANK.EQ(VLOOKUP($A1169,Rooke_Full_Seaosn[[Name]:[WHIP]], 13, FALSE),Rooke_Full_Seaosn[HR/9],1)</f>
        <v>1540</v>
      </c>
      <c r="O1169" s="5">
        <f>_xlfn.RANK.EQ(VLOOKUP($A1169,Rooke_Full_Seaosn[[Name]:[WHIP]], 14, FALSE),Rooke_Full_Seaosn[AVG],1)</f>
        <v>765</v>
      </c>
      <c r="P1169" s="11">
        <f>_xlfn.RANK.EQ(VLOOKUP($A1169,Rooke_Full_Seaosn[[Name]:[WHIP]], 15, FALSE),Rooke_Full_Seaosn[BABIP],1)</f>
        <v>544</v>
      </c>
      <c r="Q1169" s="5">
        <f>_xlfn.RANK.EQ(VLOOKUP($A1169,Rooke_Full_Seaosn[[Name]:[WHIP]], 16, FALSE),Rooke_Full_Seaosn[ERA],1)</f>
        <v>1254</v>
      </c>
      <c r="R1169" s="11">
        <f>_xlfn.RANK.EQ(VLOOKUP($A1169,Rooke_Full_Seaosn[[Name]:[WHIP]], 17, FALSE),Rooke_Full_Seaosn[FIP],1)</f>
        <v>1463</v>
      </c>
      <c r="S1169" s="5">
        <f>_xlfn.RANK.EQ(VLOOKUP($A1169,Rooke_Full_Seaosn[[Name]:[WHIP]], 18,FALSE),Rooke_Full_Seaosn[WAR],0)</f>
        <v>1365</v>
      </c>
      <c r="T1169" s="5">
        <f>_xlfn.RANK.EQ(VLOOKUP($A1169,Rooke_Full_Seaosn[[Name]:[WHIP]], 19, FALSE),Rooke_Full_Seaosn[WAR/162],0)</f>
        <v>1405</v>
      </c>
      <c r="U1169" s="5">
        <f>_xlfn.RANK.EQ(VLOOKUP($A1169,Rooke_Full_Seaosn[[Name]:[WHIP]], 20, FALSE),Rooke_Full_Seaosn[WHIP],1)</f>
        <v>790</v>
      </c>
      <c r="V11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882.77319734848868</v>
      </c>
    </row>
    <row r="1170" spans="1:22" x14ac:dyDescent="0.45">
      <c r="A1170" s="11" t="s">
        <v>1952</v>
      </c>
      <c r="B1170" s="11">
        <v>1998</v>
      </c>
      <c r="C1170" s="11" t="str">
        <f>VLOOKUP(Table10[[#This Row],[Name]], Rooke_Full_Seaosn[[Name]:[Team]], 2, FALSE)</f>
        <v>SFG</v>
      </c>
      <c r="D1170" s="11">
        <v>33</v>
      </c>
      <c r="E1170" s="11">
        <v>33</v>
      </c>
      <c r="F1170" s="12">
        <v>1</v>
      </c>
      <c r="G1170" s="5">
        <f>_xlfn.RANK.EQ(VLOOKUP($A1170,Rooke_Full_Seaosn[[Name]:[WHIP]], 6, FALSE),Rooke_Full_Seaosn[W],0)</f>
        <v>1054</v>
      </c>
      <c r="H1170" s="5">
        <f>_xlfn.RANK.EQ(VLOOKUP($A1170,Rooke_Full_Seaosn[[Name]:[WHIP]], 7, FALSE),Rooke_Full_Seaosn[L],1)</f>
        <v>298</v>
      </c>
      <c r="I1170" s="11">
        <f>_xlfn.RANK.EQ(VLOOKUP($A1170,Rooke_Full_Seaosn[[Name]:[WHIP]], 8, FALSE),Rooke_Full_Seaosn[SV],0)</f>
        <v>225</v>
      </c>
      <c r="J1170" s="11">
        <f>_xlfn.RANK.EQ(VLOOKUP($A1170,Rooke_Full_Seaosn[[Name]:[WHIP]], 9, FALSE),Rooke_Full_Seaosn[IP],0)</f>
        <v>1172</v>
      </c>
      <c r="K1170" s="5">
        <f>_xlfn.RANK.EQ(VLOOKUP($A1170,Rooke_Full_Seaosn[[Name]:[WHIP]], 10, FALSE),Rooke_Full_Seaosn[SO],0)</f>
        <v>743</v>
      </c>
      <c r="L1170" s="5">
        <f>_xlfn.RANK.EQ(VLOOKUP($A1170,Rooke_Full_Seaosn[[Name]:[WHIP]], 11, FALSE),Rooke_Full_Seaosn[K/9],0)</f>
        <v>253</v>
      </c>
      <c r="M1170" s="5">
        <f>_xlfn.RANK.EQ(VLOOKUP($A1170,Rooke_Full_Seaosn[[Name]:[WHIP]], 12, FALSE),Rooke_Full_Seaosn[BB/9],1)</f>
        <v>1319</v>
      </c>
      <c r="N1170" s="11">
        <f>_xlfn.RANK.EQ(VLOOKUP($A1170,Rooke_Full_Seaosn[[Name]:[WHIP]], 13, FALSE),Rooke_Full_Seaosn[HR/9],1)</f>
        <v>1357</v>
      </c>
      <c r="O1170" s="5">
        <f>_xlfn.RANK.EQ(VLOOKUP($A1170,Rooke_Full_Seaosn[[Name]:[WHIP]], 14, FALSE),Rooke_Full_Seaosn[AVG],1)</f>
        <v>1153</v>
      </c>
      <c r="P1170" s="11">
        <f>_xlfn.RANK.EQ(VLOOKUP($A1170,Rooke_Full_Seaosn[[Name]:[WHIP]], 15, FALSE),Rooke_Full_Seaosn[BABIP],1)</f>
        <v>1406</v>
      </c>
      <c r="Q1170" s="5">
        <f>_xlfn.RANK.EQ(VLOOKUP($A1170,Rooke_Full_Seaosn[[Name]:[WHIP]], 16, FALSE),Rooke_Full_Seaosn[ERA],1)</f>
        <v>1503</v>
      </c>
      <c r="R1170" s="11">
        <f>_xlfn.RANK.EQ(VLOOKUP($A1170,Rooke_Full_Seaosn[[Name]:[WHIP]], 17, FALSE),Rooke_Full_Seaosn[FIP],1)</f>
        <v>1311</v>
      </c>
      <c r="S1170" s="5">
        <f>_xlfn.RANK.EQ(VLOOKUP($A1170,Rooke_Full_Seaosn[[Name]:[WHIP]], 18,FALSE),Rooke_Full_Seaosn[WAR],0)</f>
        <v>1307</v>
      </c>
      <c r="T1170" s="5">
        <f>_xlfn.RANK.EQ(VLOOKUP($A1170,Rooke_Full_Seaosn[[Name]:[WHIP]], 19, FALSE),Rooke_Full_Seaosn[WAR/162],0)</f>
        <v>1238</v>
      </c>
      <c r="U1170" s="5">
        <f>_xlfn.RANK.EQ(VLOOKUP($A1170,Rooke_Full_Seaosn[[Name]:[WHIP]], 20, FALSE),Rooke_Full_Seaosn[WHIP],1)</f>
        <v>1331</v>
      </c>
      <c r="V11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883.76613962710007</v>
      </c>
    </row>
    <row r="1171" spans="1:22" x14ac:dyDescent="0.45">
      <c r="A1171" s="11" t="s">
        <v>2017</v>
      </c>
      <c r="B1171" s="11">
        <v>1998</v>
      </c>
      <c r="C1171" s="11" t="str">
        <f>VLOOKUP(Table10[[#This Row],[Name]], Rooke_Full_Seaosn[[Name]:[Team]], 2, FALSE)</f>
        <v>MON</v>
      </c>
      <c r="D1171" s="11">
        <v>33</v>
      </c>
      <c r="E1171" s="11">
        <v>19</v>
      </c>
      <c r="F1171" s="12">
        <v>0.5757575757575758</v>
      </c>
      <c r="G1171" s="5">
        <f>_xlfn.RANK.EQ(VLOOKUP($A1171,Rooke_Full_Seaosn[[Name]:[WHIP]], 6, FALSE),Rooke_Full_Seaosn[W],0)</f>
        <v>889</v>
      </c>
      <c r="H1171" s="5">
        <f>_xlfn.RANK.EQ(VLOOKUP($A1171,Rooke_Full_Seaosn[[Name]:[WHIP]], 7, FALSE),Rooke_Full_Seaosn[L],1)</f>
        <v>1644</v>
      </c>
      <c r="I1171" s="11">
        <f>_xlfn.RANK.EQ(VLOOKUP($A1171,Rooke_Full_Seaosn[[Name]:[WHIP]], 8, FALSE),Rooke_Full_Seaosn[SV],0)</f>
        <v>225</v>
      </c>
      <c r="J1171" s="11">
        <f>_xlfn.RANK.EQ(VLOOKUP($A1171,Rooke_Full_Seaosn[[Name]:[WHIP]], 9, FALSE),Rooke_Full_Seaosn[IP],0)</f>
        <v>323</v>
      </c>
      <c r="K1171" s="5">
        <f>_xlfn.RANK.EQ(VLOOKUP($A1171,Rooke_Full_Seaosn[[Name]:[WHIP]], 10, FALSE),Rooke_Full_Seaosn[SO],0)</f>
        <v>117</v>
      </c>
      <c r="L1171" s="5">
        <f>_xlfn.RANK.EQ(VLOOKUP($A1171,Rooke_Full_Seaosn[[Name]:[WHIP]], 11, FALSE),Rooke_Full_Seaosn[K/9],0)</f>
        <v>344</v>
      </c>
      <c r="M1171" s="5">
        <f>_xlfn.RANK.EQ(VLOOKUP($A1171,Rooke_Full_Seaosn[[Name]:[WHIP]], 12, FALSE),Rooke_Full_Seaosn[BB/9],1)</f>
        <v>991</v>
      </c>
      <c r="N1171" s="11">
        <f>_xlfn.RANK.EQ(VLOOKUP($A1171,Rooke_Full_Seaosn[[Name]:[WHIP]], 13, FALSE),Rooke_Full_Seaosn[HR/9],1)</f>
        <v>1517</v>
      </c>
      <c r="O1171" s="5">
        <f>_xlfn.RANK.EQ(VLOOKUP($A1171,Rooke_Full_Seaosn[[Name]:[WHIP]], 14, FALSE),Rooke_Full_Seaosn[AVG],1)</f>
        <v>1411</v>
      </c>
      <c r="P1171" s="11">
        <f>_xlfn.RANK.EQ(VLOOKUP($A1171,Rooke_Full_Seaosn[[Name]:[WHIP]], 15, FALSE),Rooke_Full_Seaosn[BABIP],1)</f>
        <v>1483</v>
      </c>
      <c r="Q1171" s="5">
        <f>_xlfn.RANK.EQ(VLOOKUP($A1171,Rooke_Full_Seaosn[[Name]:[WHIP]], 16, FALSE),Rooke_Full_Seaosn[ERA],1)</f>
        <v>1577</v>
      </c>
      <c r="R1171" s="11">
        <f>_xlfn.RANK.EQ(VLOOKUP($A1171,Rooke_Full_Seaosn[[Name]:[WHIP]], 17, FALSE),Rooke_Full_Seaosn[FIP],1)</f>
        <v>1456</v>
      </c>
      <c r="S1171" s="5">
        <f>_xlfn.RANK.EQ(VLOOKUP($A1171,Rooke_Full_Seaosn[[Name]:[WHIP]], 18,FALSE),Rooke_Full_Seaosn[WAR],0)</f>
        <v>1224</v>
      </c>
      <c r="T1171" s="5">
        <f>_xlfn.RANK.EQ(VLOOKUP($A1171,Rooke_Full_Seaosn[[Name]:[WHIP]], 19, FALSE),Rooke_Full_Seaosn[WAR/162],0)</f>
        <v>1414</v>
      </c>
      <c r="U1171" s="5">
        <f>_xlfn.RANK.EQ(VLOOKUP($A1171,Rooke_Full_Seaosn[[Name]:[WHIP]], 20, FALSE),Rooke_Full_Seaosn[WHIP],1)</f>
        <v>1305</v>
      </c>
      <c r="V11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884.46806744942501</v>
      </c>
    </row>
    <row r="1172" spans="1:22" x14ac:dyDescent="0.45">
      <c r="A1172" s="11" t="s">
        <v>1905</v>
      </c>
      <c r="B1172" s="11">
        <v>2008</v>
      </c>
      <c r="C1172" s="11" t="str">
        <f>VLOOKUP(Table10[[#This Row],[Name]], Rooke_Full_Seaosn[[Name]:[Team]], 2, FALSE)</f>
        <v>TEX</v>
      </c>
      <c r="D1172" s="11">
        <v>10</v>
      </c>
      <c r="E1172" s="11">
        <v>8</v>
      </c>
      <c r="F1172" s="12">
        <v>0.8</v>
      </c>
      <c r="G1172" s="5">
        <f>_xlfn.RANK.EQ(VLOOKUP($A1172,Rooke_Full_Seaosn[[Name]:[WHIP]], 6, FALSE),Rooke_Full_Seaosn[W],0)</f>
        <v>401</v>
      </c>
      <c r="H1172" s="5">
        <f>_xlfn.RANK.EQ(VLOOKUP($A1172,Rooke_Full_Seaosn[[Name]:[WHIP]], 7, FALSE),Rooke_Full_Seaosn[L],1)</f>
        <v>147</v>
      </c>
      <c r="I1172" s="11">
        <f>_xlfn.RANK.EQ(VLOOKUP($A1172,Rooke_Full_Seaosn[[Name]:[WHIP]], 8, FALSE),Rooke_Full_Seaosn[SV],0)</f>
        <v>225</v>
      </c>
      <c r="J1172" s="11">
        <f>_xlfn.RANK.EQ(VLOOKUP($A1172,Rooke_Full_Seaosn[[Name]:[WHIP]], 9, FALSE),Rooke_Full_Seaosn[IP],0)</f>
        <v>1064</v>
      </c>
      <c r="K1172" s="5">
        <f>_xlfn.RANK.EQ(VLOOKUP($A1172,Rooke_Full_Seaosn[[Name]:[WHIP]], 10, FALSE),Rooke_Full_Seaosn[SO],0)</f>
        <v>1210</v>
      </c>
      <c r="L1172" s="5">
        <f>_xlfn.RANK.EQ(VLOOKUP($A1172,Rooke_Full_Seaosn[[Name]:[WHIP]], 11, FALSE),Rooke_Full_Seaosn[K/9],0)</f>
        <v>1136</v>
      </c>
      <c r="M1172" s="5">
        <f>_xlfn.RANK.EQ(VLOOKUP($A1172,Rooke_Full_Seaosn[[Name]:[WHIP]], 12, FALSE),Rooke_Full_Seaosn[BB/9],1)</f>
        <v>835</v>
      </c>
      <c r="N1172" s="11">
        <f>_xlfn.RANK.EQ(VLOOKUP($A1172,Rooke_Full_Seaosn[[Name]:[WHIP]], 13, FALSE),Rooke_Full_Seaosn[HR/9],1)</f>
        <v>1331</v>
      </c>
      <c r="O1172" s="5">
        <f>_xlfn.RANK.EQ(VLOOKUP($A1172,Rooke_Full_Seaosn[[Name]:[WHIP]], 14, FALSE),Rooke_Full_Seaosn[AVG],1)</f>
        <v>1522</v>
      </c>
      <c r="P1172" s="11">
        <f>_xlfn.RANK.EQ(VLOOKUP($A1172,Rooke_Full_Seaosn[[Name]:[WHIP]], 15, FALSE),Rooke_Full_Seaosn[BABIP],1)</f>
        <v>1335</v>
      </c>
      <c r="Q1172" s="5">
        <f>_xlfn.RANK.EQ(VLOOKUP($A1172,Rooke_Full_Seaosn[[Name]:[WHIP]], 16, FALSE),Rooke_Full_Seaosn[ERA],1)</f>
        <v>1448</v>
      </c>
      <c r="R1172" s="11">
        <f>_xlfn.RANK.EQ(VLOOKUP($A1172,Rooke_Full_Seaosn[[Name]:[WHIP]], 17, FALSE),Rooke_Full_Seaosn[FIP],1)</f>
        <v>1451</v>
      </c>
      <c r="S1172" s="5">
        <f>_xlfn.RANK.EQ(VLOOKUP($A1172,Rooke_Full_Seaosn[[Name]:[WHIP]], 18,FALSE),Rooke_Full_Seaosn[WAR],0)</f>
        <v>1216</v>
      </c>
      <c r="T1172" s="5">
        <f>_xlfn.RANK.EQ(VLOOKUP($A1172,Rooke_Full_Seaosn[[Name]:[WHIP]], 19, FALSE),Rooke_Full_Seaosn[WAR/162],0)</f>
        <v>1173</v>
      </c>
      <c r="U1172" s="5">
        <f>_xlfn.RANK.EQ(VLOOKUP($A1172,Rooke_Full_Seaosn[[Name]:[WHIP]], 20, FALSE),Rooke_Full_Seaosn[WHIP],1)</f>
        <v>1378</v>
      </c>
      <c r="V11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884.49949715571279</v>
      </c>
    </row>
    <row r="1173" spans="1:22" x14ac:dyDescent="0.45">
      <c r="A1173" s="11" t="s">
        <v>1956</v>
      </c>
      <c r="B1173" s="11">
        <v>2008</v>
      </c>
      <c r="C1173" s="11" t="str">
        <f>VLOOKUP(Table10[[#This Row],[Name]], Rooke_Full_Seaosn[[Name]:[Team]], 2, FALSE)</f>
        <v>PIT</v>
      </c>
      <c r="D1173" s="11">
        <v>23</v>
      </c>
      <c r="E1173" s="11">
        <v>23</v>
      </c>
      <c r="F1173" s="12">
        <v>1</v>
      </c>
      <c r="G1173" s="5">
        <f>_xlfn.RANK.EQ(VLOOKUP($A1173,Rooke_Full_Seaosn[[Name]:[WHIP]], 6, FALSE),Rooke_Full_Seaosn[W],0)</f>
        <v>1282</v>
      </c>
      <c r="H1173" s="5">
        <f>_xlfn.RANK.EQ(VLOOKUP($A1173,Rooke_Full_Seaosn[[Name]:[WHIP]], 7, FALSE),Rooke_Full_Seaosn[L],1)</f>
        <v>147</v>
      </c>
      <c r="I1173" s="11">
        <f>_xlfn.RANK.EQ(VLOOKUP($A1173,Rooke_Full_Seaosn[[Name]:[WHIP]], 8, FALSE),Rooke_Full_Seaosn[SV],0)</f>
        <v>225</v>
      </c>
      <c r="J1173" s="11">
        <f>_xlfn.RANK.EQ(VLOOKUP($A1173,Rooke_Full_Seaosn[[Name]:[WHIP]], 9, FALSE),Rooke_Full_Seaosn[IP],0)</f>
        <v>1447</v>
      </c>
      <c r="K1173" s="5">
        <f>_xlfn.RANK.EQ(VLOOKUP($A1173,Rooke_Full_Seaosn[[Name]:[WHIP]], 10, FALSE),Rooke_Full_Seaosn[SO],0)</f>
        <v>1278</v>
      </c>
      <c r="L1173" s="5">
        <f>_xlfn.RANK.EQ(VLOOKUP($A1173,Rooke_Full_Seaosn[[Name]:[WHIP]], 11, FALSE),Rooke_Full_Seaosn[K/9],0)</f>
        <v>631</v>
      </c>
      <c r="M1173" s="5">
        <f>_xlfn.RANK.EQ(VLOOKUP($A1173,Rooke_Full_Seaosn[[Name]:[WHIP]], 12, FALSE),Rooke_Full_Seaosn[BB/9],1)</f>
        <v>1387</v>
      </c>
      <c r="N1173" s="11">
        <f>_xlfn.RANK.EQ(VLOOKUP($A1173,Rooke_Full_Seaosn[[Name]:[WHIP]], 13, FALSE),Rooke_Full_Seaosn[HR/9],1)</f>
        <v>720</v>
      </c>
      <c r="O1173" s="5">
        <f>_xlfn.RANK.EQ(VLOOKUP($A1173,Rooke_Full_Seaosn[[Name]:[WHIP]], 14, FALSE),Rooke_Full_Seaosn[AVG],1)</f>
        <v>1033</v>
      </c>
      <c r="P1173" s="11">
        <f>_xlfn.RANK.EQ(VLOOKUP($A1173,Rooke_Full_Seaosn[[Name]:[WHIP]], 15, FALSE),Rooke_Full_Seaosn[BABIP],1)</f>
        <v>1228</v>
      </c>
      <c r="Q1173" s="5">
        <f>_xlfn.RANK.EQ(VLOOKUP($A1173,Rooke_Full_Seaosn[[Name]:[WHIP]], 16, FALSE),Rooke_Full_Seaosn[ERA],1)</f>
        <v>1509</v>
      </c>
      <c r="R1173" s="11">
        <f>_xlfn.RANK.EQ(VLOOKUP($A1173,Rooke_Full_Seaosn[[Name]:[WHIP]], 17, FALSE),Rooke_Full_Seaosn[FIP],1)</f>
        <v>1018</v>
      </c>
      <c r="S1173" s="5">
        <f>_xlfn.RANK.EQ(VLOOKUP($A1173,Rooke_Full_Seaosn[[Name]:[WHIP]], 18,FALSE),Rooke_Full_Seaosn[WAR],0)</f>
        <v>1048</v>
      </c>
      <c r="T1173" s="5">
        <f>_xlfn.RANK.EQ(VLOOKUP($A1173,Rooke_Full_Seaosn[[Name]:[WHIP]], 19, FALSE),Rooke_Full_Seaosn[WAR/162],0)</f>
        <v>655</v>
      </c>
      <c r="U1173" s="5">
        <f>_xlfn.RANK.EQ(VLOOKUP($A1173,Rooke_Full_Seaosn[[Name]:[WHIP]], 20, FALSE),Rooke_Full_Seaosn[WHIP],1)</f>
        <v>1301</v>
      </c>
      <c r="V11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884.60858018630233</v>
      </c>
    </row>
    <row r="1174" spans="1:22" x14ac:dyDescent="0.45">
      <c r="A1174" s="11" t="s">
        <v>2055</v>
      </c>
      <c r="B1174" s="11">
        <v>2019</v>
      </c>
      <c r="C1174" s="11" t="str">
        <f>VLOOKUP(Table10[[#This Row],[Name]], Rooke_Full_Seaosn[[Name]:[Team]], 2, FALSE)</f>
        <v>TEX</v>
      </c>
      <c r="D1174" s="11">
        <v>18</v>
      </c>
      <c r="E1174" s="11">
        <v>18</v>
      </c>
      <c r="F1174" s="12">
        <v>1</v>
      </c>
      <c r="G1174" s="5">
        <f>_xlfn.RANK.EQ(VLOOKUP($A1174,Rooke_Full_Seaosn[[Name]:[WHIP]], 6, FALSE),Rooke_Full_Seaosn[W],0)</f>
        <v>1282</v>
      </c>
      <c r="H1174" s="5">
        <f>_xlfn.RANK.EQ(VLOOKUP($A1174,Rooke_Full_Seaosn[[Name]:[WHIP]], 7, FALSE),Rooke_Full_Seaosn[L],1)</f>
        <v>885</v>
      </c>
      <c r="I1174" s="11">
        <f>_xlfn.RANK.EQ(VLOOKUP($A1174,Rooke_Full_Seaosn[[Name]:[WHIP]], 8, FALSE),Rooke_Full_Seaosn[SV],0)</f>
        <v>225</v>
      </c>
      <c r="J1174" s="11">
        <f>_xlfn.RANK.EQ(VLOOKUP($A1174,Rooke_Full_Seaosn[[Name]:[WHIP]], 9, FALSE),Rooke_Full_Seaosn[IP],0)</f>
        <v>1136</v>
      </c>
      <c r="K1174" s="5">
        <f>_xlfn.RANK.EQ(VLOOKUP($A1174,Rooke_Full_Seaosn[[Name]:[WHIP]], 10, FALSE),Rooke_Full_Seaosn[SO],0)</f>
        <v>706</v>
      </c>
      <c r="L1174" s="5">
        <f>_xlfn.RANK.EQ(VLOOKUP($A1174,Rooke_Full_Seaosn[[Name]:[WHIP]], 11, FALSE),Rooke_Full_Seaosn[K/9],0)</f>
        <v>272</v>
      </c>
      <c r="M1174" s="5">
        <f>_xlfn.RANK.EQ(VLOOKUP($A1174,Rooke_Full_Seaosn[[Name]:[WHIP]], 12, FALSE),Rooke_Full_Seaosn[BB/9],1)</f>
        <v>167</v>
      </c>
      <c r="N1174" s="11">
        <f>_xlfn.RANK.EQ(VLOOKUP($A1174,Rooke_Full_Seaosn[[Name]:[WHIP]], 13, FALSE),Rooke_Full_Seaosn[HR/9],1)</f>
        <v>1681</v>
      </c>
      <c r="O1174" s="5">
        <f>_xlfn.RANK.EQ(VLOOKUP($A1174,Rooke_Full_Seaosn[[Name]:[WHIP]], 14, FALSE),Rooke_Full_Seaosn[AVG],1)</f>
        <v>1663</v>
      </c>
      <c r="P1174" s="11">
        <f>_xlfn.RANK.EQ(VLOOKUP($A1174,Rooke_Full_Seaosn[[Name]:[WHIP]], 15, FALSE),Rooke_Full_Seaosn[BABIP],1)</f>
        <v>1630</v>
      </c>
      <c r="Q1174" s="5">
        <f>_xlfn.RANK.EQ(VLOOKUP($A1174,Rooke_Full_Seaosn[[Name]:[WHIP]], 16, FALSE),Rooke_Full_Seaosn[ERA],1)</f>
        <v>1622</v>
      </c>
      <c r="R1174" s="11">
        <f>_xlfn.RANK.EQ(VLOOKUP($A1174,Rooke_Full_Seaosn[[Name]:[WHIP]], 17, FALSE),Rooke_Full_Seaosn[FIP],1)</f>
        <v>1640</v>
      </c>
      <c r="S1174" s="5">
        <f>_xlfn.RANK.EQ(VLOOKUP($A1174,Rooke_Full_Seaosn[[Name]:[WHIP]], 18,FALSE),Rooke_Full_Seaosn[WAR],0)</f>
        <v>1465</v>
      </c>
      <c r="T1174" s="5">
        <f>_xlfn.RANK.EQ(VLOOKUP($A1174,Rooke_Full_Seaosn[[Name]:[WHIP]], 19, FALSE),Rooke_Full_Seaosn[WAR/162],0)</f>
        <v>1462</v>
      </c>
      <c r="U1174" s="5">
        <f>_xlfn.RANK.EQ(VLOOKUP($A1174,Rooke_Full_Seaosn[[Name]:[WHIP]], 20, FALSE),Rooke_Full_Seaosn[WHIP],1)</f>
        <v>1403</v>
      </c>
      <c r="V11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885.05592530165256</v>
      </c>
    </row>
    <row r="1175" spans="1:22" x14ac:dyDescent="0.45">
      <c r="A1175" s="11" t="s">
        <v>1915</v>
      </c>
      <c r="B1175" s="11">
        <v>2023</v>
      </c>
      <c r="C1175" s="11" t="str">
        <f>VLOOKUP(Table10[[#This Row],[Name]], Rooke_Full_Seaosn[[Name]:[Team]], 2, FALSE)</f>
        <v>ARI</v>
      </c>
      <c r="D1175" s="11">
        <v>10</v>
      </c>
      <c r="E1175" s="11">
        <v>10</v>
      </c>
      <c r="F1175" s="12">
        <v>1</v>
      </c>
      <c r="G1175" s="5">
        <f>_xlfn.RANK.EQ(VLOOKUP($A1175,Rooke_Full_Seaosn[[Name]:[WHIP]], 6, FALSE),Rooke_Full_Seaosn[W],0)</f>
        <v>610</v>
      </c>
      <c r="H1175" s="5">
        <f>_xlfn.RANK.EQ(VLOOKUP($A1175,Rooke_Full_Seaosn[[Name]:[WHIP]], 7, FALSE),Rooke_Full_Seaosn[L],1)</f>
        <v>1060</v>
      </c>
      <c r="I1175" s="11">
        <f>_xlfn.RANK.EQ(VLOOKUP($A1175,Rooke_Full_Seaosn[[Name]:[WHIP]], 8, FALSE),Rooke_Full_Seaosn[SV],0)</f>
        <v>225</v>
      </c>
      <c r="J1175" s="11">
        <f>_xlfn.RANK.EQ(VLOOKUP($A1175,Rooke_Full_Seaosn[[Name]:[WHIP]], 9, FALSE),Rooke_Full_Seaosn[IP],0)</f>
        <v>530</v>
      </c>
      <c r="K1175" s="5">
        <f>_xlfn.RANK.EQ(VLOOKUP($A1175,Rooke_Full_Seaosn[[Name]:[WHIP]], 10, FALSE),Rooke_Full_Seaosn[SO],0)</f>
        <v>408</v>
      </c>
      <c r="L1175" s="5">
        <f>_xlfn.RANK.EQ(VLOOKUP($A1175,Rooke_Full_Seaosn[[Name]:[WHIP]], 11, FALSE),Rooke_Full_Seaosn[K/9],0)</f>
        <v>674</v>
      </c>
      <c r="M1175" s="5">
        <f>_xlfn.RANK.EQ(VLOOKUP($A1175,Rooke_Full_Seaosn[[Name]:[WHIP]], 12, FALSE),Rooke_Full_Seaosn[BB/9],1)</f>
        <v>509</v>
      </c>
      <c r="N1175" s="11">
        <f>_xlfn.RANK.EQ(VLOOKUP($A1175,Rooke_Full_Seaosn[[Name]:[WHIP]], 13, FALSE),Rooke_Full_Seaosn[HR/9],1)</f>
        <v>1510</v>
      </c>
      <c r="O1175" s="5">
        <f>_xlfn.RANK.EQ(VLOOKUP($A1175,Rooke_Full_Seaosn[[Name]:[WHIP]], 14, FALSE),Rooke_Full_Seaosn[AVG],1)</f>
        <v>1399</v>
      </c>
      <c r="P1175" s="11">
        <f>_xlfn.RANK.EQ(VLOOKUP($A1175,Rooke_Full_Seaosn[[Name]:[WHIP]], 15, FALSE),Rooke_Full_Seaosn[BABIP],1)</f>
        <v>1277</v>
      </c>
      <c r="Q1175" s="5">
        <f>_xlfn.RANK.EQ(VLOOKUP($A1175,Rooke_Full_Seaosn[[Name]:[WHIP]], 16, FALSE),Rooke_Full_Seaosn[ERA],1)</f>
        <v>1461</v>
      </c>
      <c r="R1175" s="11">
        <f>_xlfn.RANK.EQ(VLOOKUP($A1175,Rooke_Full_Seaosn[[Name]:[WHIP]], 17, FALSE),Rooke_Full_Seaosn[FIP],1)</f>
        <v>1447</v>
      </c>
      <c r="S1175" s="5">
        <f>_xlfn.RANK.EQ(VLOOKUP($A1175,Rooke_Full_Seaosn[[Name]:[WHIP]], 18,FALSE),Rooke_Full_Seaosn[WAR],0)</f>
        <v>1128</v>
      </c>
      <c r="T1175" s="5">
        <f>_xlfn.RANK.EQ(VLOOKUP($A1175,Rooke_Full_Seaosn[[Name]:[WHIP]], 19, FALSE),Rooke_Full_Seaosn[WAR/162],0)</f>
        <v>1324</v>
      </c>
      <c r="U1175" s="5">
        <f>_xlfn.RANK.EQ(VLOOKUP($A1175,Rooke_Full_Seaosn[[Name]:[WHIP]], 20, FALSE),Rooke_Full_Seaosn[WHIP],1)</f>
        <v>1070</v>
      </c>
      <c r="V11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885.26283786884915</v>
      </c>
    </row>
    <row r="1176" spans="1:22" x14ac:dyDescent="0.45">
      <c r="A1176" s="11" t="s">
        <v>1300</v>
      </c>
      <c r="B1176" s="11">
        <v>1935</v>
      </c>
      <c r="C1176" s="11" t="str">
        <f>VLOOKUP(Table10[[#This Row],[Name]], Rooke_Full_Seaosn[[Name]:[Team]], 2, FALSE)</f>
        <v>CIN</v>
      </c>
      <c r="D1176" s="11">
        <v>9</v>
      </c>
      <c r="E1176" s="11">
        <v>9</v>
      </c>
      <c r="F1176" s="12">
        <v>1</v>
      </c>
      <c r="G1176" s="5">
        <f>_xlfn.RANK.EQ(VLOOKUP($A1176,Rooke_Full_Seaosn[[Name]:[WHIP]], 6, FALSE),Rooke_Full_Seaosn[W],0)</f>
        <v>503</v>
      </c>
      <c r="H1176" s="5">
        <f>_xlfn.RANK.EQ(VLOOKUP($A1176,Rooke_Full_Seaosn[[Name]:[WHIP]], 7, FALSE),Rooke_Full_Seaosn[L],1)</f>
        <v>1442</v>
      </c>
      <c r="I1176" s="11">
        <f>_xlfn.RANK.EQ(VLOOKUP($A1176,Rooke_Full_Seaosn[[Name]:[WHIP]], 8, FALSE),Rooke_Full_Seaosn[SV],0)</f>
        <v>225</v>
      </c>
      <c r="J1176" s="11">
        <f>_xlfn.RANK.EQ(VLOOKUP($A1176,Rooke_Full_Seaosn[[Name]:[WHIP]], 9, FALSE),Rooke_Full_Seaosn[IP],0)</f>
        <v>400</v>
      </c>
      <c r="K1176" s="5">
        <f>_xlfn.RANK.EQ(VLOOKUP($A1176,Rooke_Full_Seaosn[[Name]:[WHIP]], 10, FALSE),Rooke_Full_Seaosn[SO],0)</f>
        <v>1045</v>
      </c>
      <c r="L1176" s="5">
        <f>_xlfn.RANK.EQ(VLOOKUP($A1176,Rooke_Full_Seaosn[[Name]:[WHIP]], 11, FALSE),Rooke_Full_Seaosn[K/9],0)</f>
        <v>1573</v>
      </c>
      <c r="M1176" s="5">
        <f>_xlfn.RANK.EQ(VLOOKUP($A1176,Rooke_Full_Seaosn[[Name]:[WHIP]], 12, FALSE),Rooke_Full_Seaosn[BB/9],1)</f>
        <v>1021</v>
      </c>
      <c r="N1176" s="11">
        <f>_xlfn.RANK.EQ(VLOOKUP($A1176,Rooke_Full_Seaosn[[Name]:[WHIP]], 13, FALSE),Rooke_Full_Seaosn[HR/9],1)</f>
        <v>124</v>
      </c>
      <c r="O1176" s="5">
        <f>_xlfn.RANK.EQ(VLOOKUP($A1176,Rooke_Full_Seaosn[[Name]:[WHIP]], 14, FALSE),Rooke_Full_Seaosn[AVG],1)</f>
        <v>605</v>
      </c>
      <c r="P1176" s="11">
        <f>_xlfn.RANK.EQ(VLOOKUP($A1176,Rooke_Full_Seaosn[[Name]:[WHIP]], 15, FALSE),Rooke_Full_Seaosn[BABIP],1)</f>
        <v>412</v>
      </c>
      <c r="Q1176" s="5">
        <f>_xlfn.RANK.EQ(VLOOKUP($A1176,Rooke_Full_Seaosn[[Name]:[WHIP]], 16, FALSE),Rooke_Full_Seaosn[ERA],1)</f>
        <v>707</v>
      </c>
      <c r="R1176" s="11">
        <f>_xlfn.RANK.EQ(VLOOKUP($A1176,Rooke_Full_Seaosn[[Name]:[WHIP]], 17, FALSE),Rooke_Full_Seaosn[FIP],1)</f>
        <v>810</v>
      </c>
      <c r="S1176" s="5">
        <f>_xlfn.RANK.EQ(VLOOKUP($A1176,Rooke_Full_Seaosn[[Name]:[WHIP]], 18,FALSE),Rooke_Full_Seaosn[WAR],0)</f>
        <v>684</v>
      </c>
      <c r="T1176" s="5">
        <f>_xlfn.RANK.EQ(VLOOKUP($A1176,Rooke_Full_Seaosn[[Name]:[WHIP]], 19, FALSE),Rooke_Full_Seaosn[WAR/162],0)</f>
        <v>1084</v>
      </c>
      <c r="U1176" s="5">
        <f>_xlfn.RANK.EQ(VLOOKUP($A1176,Rooke_Full_Seaosn[[Name]:[WHIP]], 20, FALSE),Rooke_Full_Seaosn[WHIP],1)</f>
        <v>767</v>
      </c>
      <c r="V11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885.41312132705207</v>
      </c>
    </row>
    <row r="1177" spans="1:22" x14ac:dyDescent="0.45">
      <c r="A1177" s="11" t="s">
        <v>1354</v>
      </c>
      <c r="B1177" s="11">
        <v>1974</v>
      </c>
      <c r="C1177" s="11" t="str">
        <f>VLOOKUP(Table10[[#This Row],[Name]], Rooke_Full_Seaosn[[Name]:[Team]], 2, FALSE)</f>
        <v>SDP</v>
      </c>
      <c r="D1177" s="11">
        <v>26</v>
      </c>
      <c r="E1177" s="11">
        <v>26</v>
      </c>
      <c r="F1177" s="12">
        <v>1</v>
      </c>
      <c r="G1177" s="5">
        <f>_xlfn.RANK.EQ(VLOOKUP($A1177,Rooke_Full_Seaosn[[Name]:[WHIP]], 6, FALSE),Rooke_Full_Seaosn[W],0)</f>
        <v>503</v>
      </c>
      <c r="H1177" s="5">
        <f>_xlfn.RANK.EQ(VLOOKUP($A1177,Rooke_Full_Seaosn[[Name]:[WHIP]], 7, FALSE),Rooke_Full_Seaosn[L],1)</f>
        <v>1442</v>
      </c>
      <c r="I1177" s="11">
        <f>_xlfn.RANK.EQ(VLOOKUP($A1177,Rooke_Full_Seaosn[[Name]:[WHIP]], 8, FALSE),Rooke_Full_Seaosn[SV],0)</f>
        <v>225</v>
      </c>
      <c r="J1177" s="11">
        <f>_xlfn.RANK.EQ(VLOOKUP($A1177,Rooke_Full_Seaosn[[Name]:[WHIP]], 9, FALSE),Rooke_Full_Seaosn[IP],0)</f>
        <v>495</v>
      </c>
      <c r="K1177" s="5">
        <f>_xlfn.RANK.EQ(VLOOKUP($A1177,Rooke_Full_Seaosn[[Name]:[WHIP]], 10, FALSE),Rooke_Full_Seaosn[SO],0)</f>
        <v>396</v>
      </c>
      <c r="L1177" s="5">
        <f>_xlfn.RANK.EQ(VLOOKUP($A1177,Rooke_Full_Seaosn[[Name]:[WHIP]], 11, FALSE),Rooke_Full_Seaosn[K/9],0)</f>
        <v>711</v>
      </c>
      <c r="M1177" s="5">
        <f>_xlfn.RANK.EQ(VLOOKUP($A1177,Rooke_Full_Seaosn[[Name]:[WHIP]], 12, FALSE),Rooke_Full_Seaosn[BB/9],1)</f>
        <v>1317</v>
      </c>
      <c r="N1177" s="11">
        <f>_xlfn.RANK.EQ(VLOOKUP($A1177,Rooke_Full_Seaosn[[Name]:[WHIP]], 13, FALSE),Rooke_Full_Seaosn[HR/9],1)</f>
        <v>957</v>
      </c>
      <c r="O1177" s="5">
        <f>_xlfn.RANK.EQ(VLOOKUP($A1177,Rooke_Full_Seaosn[[Name]:[WHIP]], 14, FALSE),Rooke_Full_Seaosn[AVG],1)</f>
        <v>890</v>
      </c>
      <c r="P1177" s="11">
        <f>_xlfn.RANK.EQ(VLOOKUP($A1177,Rooke_Full_Seaosn[[Name]:[WHIP]], 15, FALSE),Rooke_Full_Seaosn[BABIP],1)</f>
        <v>931</v>
      </c>
      <c r="Q1177" s="5">
        <f>_xlfn.RANK.EQ(VLOOKUP($A1177,Rooke_Full_Seaosn[[Name]:[WHIP]], 16, FALSE),Rooke_Full_Seaosn[ERA],1)</f>
        <v>776</v>
      </c>
      <c r="R1177" s="11">
        <f>_xlfn.RANK.EQ(VLOOKUP($A1177,Rooke_Full_Seaosn[[Name]:[WHIP]], 17, FALSE),Rooke_Full_Seaosn[FIP],1)</f>
        <v>719</v>
      </c>
      <c r="S1177" s="5">
        <f>_xlfn.RANK.EQ(VLOOKUP($A1177,Rooke_Full_Seaosn[[Name]:[WHIP]], 18,FALSE),Rooke_Full_Seaosn[WAR],0)</f>
        <v>1080</v>
      </c>
      <c r="T1177" s="5">
        <f>_xlfn.RANK.EQ(VLOOKUP($A1177,Rooke_Full_Seaosn[[Name]:[WHIP]], 19, FALSE),Rooke_Full_Seaosn[WAR/162],0)</f>
        <v>1268</v>
      </c>
      <c r="U1177" s="5">
        <f>_xlfn.RANK.EQ(VLOOKUP($A1177,Rooke_Full_Seaosn[[Name]:[WHIP]], 20, FALSE),Rooke_Full_Seaosn[WHIP],1)</f>
        <v>1166</v>
      </c>
      <c r="V11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885.55942466254112</v>
      </c>
    </row>
    <row r="1178" spans="1:22" x14ac:dyDescent="0.45">
      <c r="A1178" s="11" t="s">
        <v>1782</v>
      </c>
      <c r="B1178" s="11">
        <v>2006</v>
      </c>
      <c r="C1178" s="11" t="str">
        <f>VLOOKUP(Table10[[#This Row],[Name]], Rooke_Full_Seaosn[[Name]:[Team]], 2, FALSE)</f>
        <v>STL</v>
      </c>
      <c r="D1178" s="11">
        <v>8</v>
      </c>
      <c r="E1178" s="11">
        <v>8</v>
      </c>
      <c r="F1178" s="12">
        <v>1</v>
      </c>
      <c r="G1178" s="5">
        <f>_xlfn.RANK.EQ(VLOOKUP($A1178,Rooke_Full_Seaosn[[Name]:[WHIP]], 6, FALSE),Rooke_Full_Seaosn[W],0)</f>
        <v>889</v>
      </c>
      <c r="H1178" s="5">
        <f>_xlfn.RANK.EQ(VLOOKUP($A1178,Rooke_Full_Seaosn[[Name]:[WHIP]], 7, FALSE),Rooke_Full_Seaosn[L],1)</f>
        <v>1060</v>
      </c>
      <c r="I1178" s="11">
        <f>_xlfn.RANK.EQ(VLOOKUP($A1178,Rooke_Full_Seaosn[[Name]:[WHIP]], 8, FALSE),Rooke_Full_Seaosn[SV],0)</f>
        <v>225</v>
      </c>
      <c r="J1178" s="11">
        <f>_xlfn.RANK.EQ(VLOOKUP($A1178,Rooke_Full_Seaosn[[Name]:[WHIP]], 9, FALSE),Rooke_Full_Seaosn[IP],0)</f>
        <v>1036</v>
      </c>
      <c r="K1178" s="5">
        <f>_xlfn.RANK.EQ(VLOOKUP($A1178,Rooke_Full_Seaosn[[Name]:[WHIP]], 10, FALSE),Rooke_Full_Seaosn[SO],0)</f>
        <v>619</v>
      </c>
      <c r="L1178" s="5">
        <f>_xlfn.RANK.EQ(VLOOKUP($A1178,Rooke_Full_Seaosn[[Name]:[WHIP]], 11, FALSE),Rooke_Full_Seaosn[K/9],0)</f>
        <v>284</v>
      </c>
      <c r="M1178" s="5">
        <f>_xlfn.RANK.EQ(VLOOKUP($A1178,Rooke_Full_Seaosn[[Name]:[WHIP]], 12, FALSE),Rooke_Full_Seaosn[BB/9],1)</f>
        <v>999</v>
      </c>
      <c r="N1178" s="11">
        <f>_xlfn.RANK.EQ(VLOOKUP($A1178,Rooke_Full_Seaosn[[Name]:[WHIP]], 13, FALSE),Rooke_Full_Seaosn[HR/9],1)</f>
        <v>1588</v>
      </c>
      <c r="O1178" s="5">
        <f>_xlfn.RANK.EQ(VLOOKUP($A1178,Rooke_Full_Seaosn[[Name]:[WHIP]], 14, FALSE),Rooke_Full_Seaosn[AVG],1)</f>
        <v>784</v>
      </c>
      <c r="P1178" s="11">
        <f>_xlfn.RANK.EQ(VLOOKUP($A1178,Rooke_Full_Seaosn[[Name]:[WHIP]], 15, FALSE),Rooke_Full_Seaosn[BABIP],1)</f>
        <v>748</v>
      </c>
      <c r="Q1178" s="5">
        <f>_xlfn.RANK.EQ(VLOOKUP($A1178,Rooke_Full_Seaosn[[Name]:[WHIP]], 16, FALSE),Rooke_Full_Seaosn[ERA],1)</f>
        <v>1305</v>
      </c>
      <c r="R1178" s="11">
        <f>_xlfn.RANK.EQ(VLOOKUP($A1178,Rooke_Full_Seaosn[[Name]:[WHIP]], 17, FALSE),Rooke_Full_Seaosn[FIP],1)</f>
        <v>1545</v>
      </c>
      <c r="S1178" s="5">
        <f>_xlfn.RANK.EQ(VLOOKUP($A1178,Rooke_Full_Seaosn[[Name]:[WHIP]], 18,FALSE),Rooke_Full_Seaosn[WAR],0)</f>
        <v>1462</v>
      </c>
      <c r="T1178" s="5">
        <f>_xlfn.RANK.EQ(VLOOKUP($A1178,Rooke_Full_Seaosn[[Name]:[WHIP]], 19, FALSE),Rooke_Full_Seaosn[WAR/162],0)</f>
        <v>1467</v>
      </c>
      <c r="U1178" s="5">
        <f>_xlfn.RANK.EQ(VLOOKUP($A1178,Rooke_Full_Seaosn[[Name]:[WHIP]], 20, FALSE),Rooke_Full_Seaosn[WHIP],1)</f>
        <v>822</v>
      </c>
      <c r="V11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886.12665031884444</v>
      </c>
    </row>
    <row r="1179" spans="1:22" x14ac:dyDescent="0.45">
      <c r="A1179" s="11" t="s">
        <v>1529</v>
      </c>
      <c r="B1179" s="11">
        <v>1950</v>
      </c>
      <c r="C1179" s="11" t="str">
        <f>VLOOKUP(Table10[[#This Row],[Name]], Rooke_Full_Seaosn[[Name]:[Team]], 2, FALSE)</f>
        <v>WAS</v>
      </c>
      <c r="D1179" s="11">
        <v>10</v>
      </c>
      <c r="E1179" s="11">
        <v>10</v>
      </c>
      <c r="F1179" s="12">
        <v>1</v>
      </c>
      <c r="G1179" s="5">
        <f>_xlfn.RANK.EQ(VLOOKUP($A1179,Rooke_Full_Seaosn[[Name]:[WHIP]], 6, FALSE),Rooke_Full_Seaosn[W],0)</f>
        <v>610</v>
      </c>
      <c r="H1179" s="5">
        <f>_xlfn.RANK.EQ(VLOOKUP($A1179,Rooke_Full_Seaosn[[Name]:[WHIP]], 7, FALSE),Rooke_Full_Seaosn[L],1)</f>
        <v>1060</v>
      </c>
      <c r="I1179" s="11">
        <f>_xlfn.RANK.EQ(VLOOKUP($A1179,Rooke_Full_Seaosn[[Name]:[WHIP]], 8, FALSE),Rooke_Full_Seaosn[SV],0)</f>
        <v>44</v>
      </c>
      <c r="J1179" s="11">
        <f>_xlfn.RANK.EQ(VLOOKUP($A1179,Rooke_Full_Seaosn[[Name]:[WHIP]], 9, FALSE),Rooke_Full_Seaosn[IP],0)</f>
        <v>645</v>
      </c>
      <c r="K1179" s="5">
        <f>_xlfn.RANK.EQ(VLOOKUP($A1179,Rooke_Full_Seaosn[[Name]:[WHIP]], 10, FALSE),Rooke_Full_Seaosn[SO],0)</f>
        <v>1307</v>
      </c>
      <c r="L1179" s="5">
        <f>_xlfn.RANK.EQ(VLOOKUP($A1179,Rooke_Full_Seaosn[[Name]:[WHIP]], 11, FALSE),Rooke_Full_Seaosn[K/9],0)</f>
        <v>1579</v>
      </c>
      <c r="M1179" s="5">
        <f>_xlfn.RANK.EQ(VLOOKUP($A1179,Rooke_Full_Seaosn[[Name]:[WHIP]], 12, FALSE),Rooke_Full_Seaosn[BB/9],1)</f>
        <v>1255</v>
      </c>
      <c r="N1179" s="11">
        <f>_xlfn.RANK.EQ(VLOOKUP($A1179,Rooke_Full_Seaosn[[Name]:[WHIP]], 13, FALSE),Rooke_Full_Seaosn[HR/9],1)</f>
        <v>270</v>
      </c>
      <c r="O1179" s="5">
        <f>_xlfn.RANK.EQ(VLOOKUP($A1179,Rooke_Full_Seaosn[[Name]:[WHIP]], 14, FALSE),Rooke_Full_Seaosn[AVG],1)</f>
        <v>1060</v>
      </c>
      <c r="P1179" s="11">
        <f>_xlfn.RANK.EQ(VLOOKUP($A1179,Rooke_Full_Seaosn[[Name]:[WHIP]], 15, FALSE),Rooke_Full_Seaosn[BABIP],1)</f>
        <v>753</v>
      </c>
      <c r="Q1179" s="5">
        <f>_xlfn.RANK.EQ(VLOOKUP($A1179,Rooke_Full_Seaosn[[Name]:[WHIP]], 16, FALSE),Rooke_Full_Seaosn[ERA],1)</f>
        <v>992</v>
      </c>
      <c r="R1179" s="11">
        <f>_xlfn.RANK.EQ(VLOOKUP($A1179,Rooke_Full_Seaosn[[Name]:[WHIP]], 17, FALSE),Rooke_Full_Seaosn[FIP],1)</f>
        <v>649</v>
      </c>
      <c r="S1179" s="5">
        <f>_xlfn.RANK.EQ(VLOOKUP($A1179,Rooke_Full_Seaosn[[Name]:[WHIP]], 18,FALSE),Rooke_Full_Seaosn[WAR],0)</f>
        <v>393</v>
      </c>
      <c r="T1179" s="5">
        <f>_xlfn.RANK.EQ(VLOOKUP($A1179,Rooke_Full_Seaosn[[Name]:[WHIP]], 19, FALSE),Rooke_Full_Seaosn[WAR/162],0)</f>
        <v>354</v>
      </c>
      <c r="U1179" s="5">
        <f>_xlfn.RANK.EQ(VLOOKUP($A1179,Rooke_Full_Seaosn[[Name]:[WHIP]], 20, FALSE),Rooke_Full_Seaosn[WHIP],1)</f>
        <v>1249</v>
      </c>
      <c r="V11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888.3237903678596</v>
      </c>
    </row>
    <row r="1180" spans="1:22" x14ac:dyDescent="0.45">
      <c r="A1180" s="11" t="s">
        <v>1207</v>
      </c>
      <c r="B1180" s="11">
        <v>1980</v>
      </c>
      <c r="C1180" s="11" t="str">
        <f>VLOOKUP(Table10[[#This Row],[Name]], Rooke_Full_Seaosn[[Name]:[Team]], 2, FALSE)</f>
        <v>MON</v>
      </c>
      <c r="D1180" s="11">
        <v>17</v>
      </c>
      <c r="E1180" s="11">
        <v>14</v>
      </c>
      <c r="F1180" s="12">
        <v>0.82352941176470584</v>
      </c>
      <c r="G1180" s="5">
        <f>_xlfn.RANK.EQ(VLOOKUP($A1180,Rooke_Full_Seaosn[[Name]:[WHIP]], 6, FALSE),Rooke_Full_Seaosn[W],0)</f>
        <v>735</v>
      </c>
      <c r="H1180" s="5">
        <f>_xlfn.RANK.EQ(VLOOKUP($A1180,Rooke_Full_Seaosn[[Name]:[WHIP]], 7, FALSE),Rooke_Full_Seaosn[L],1)</f>
        <v>492</v>
      </c>
      <c r="I1180" s="11">
        <f>_xlfn.RANK.EQ(VLOOKUP($A1180,Rooke_Full_Seaosn[[Name]:[WHIP]], 8, FALSE),Rooke_Full_Seaosn[SV],0)</f>
        <v>225</v>
      </c>
      <c r="J1180" s="11">
        <f>_xlfn.RANK.EQ(VLOOKUP($A1180,Rooke_Full_Seaosn[[Name]:[WHIP]], 9, FALSE),Rooke_Full_Seaosn[IP],0)</f>
        <v>851</v>
      </c>
      <c r="K1180" s="5">
        <f>_xlfn.RANK.EQ(VLOOKUP($A1180,Rooke_Full_Seaosn[[Name]:[WHIP]], 10, FALSE),Rooke_Full_Seaosn[SO],0)</f>
        <v>917</v>
      </c>
      <c r="L1180" s="5">
        <f>_xlfn.RANK.EQ(VLOOKUP($A1180,Rooke_Full_Seaosn[[Name]:[WHIP]], 11, FALSE),Rooke_Full_Seaosn[K/9],0)</f>
        <v>1007</v>
      </c>
      <c r="M1180" s="5">
        <f>_xlfn.RANK.EQ(VLOOKUP($A1180,Rooke_Full_Seaosn[[Name]:[WHIP]], 12, FALSE),Rooke_Full_Seaosn[BB/9],1)</f>
        <v>1469</v>
      </c>
      <c r="N1180" s="11">
        <f>_xlfn.RANK.EQ(VLOOKUP($A1180,Rooke_Full_Seaosn[[Name]:[WHIP]], 13, FALSE),Rooke_Full_Seaosn[HR/9],1)</f>
        <v>288</v>
      </c>
      <c r="O1180" s="5">
        <f>_xlfn.RANK.EQ(VLOOKUP($A1180,Rooke_Full_Seaosn[[Name]:[WHIP]], 14, FALSE),Rooke_Full_Seaosn[AVG],1)</f>
        <v>750</v>
      </c>
      <c r="P1180" s="11">
        <f>_xlfn.RANK.EQ(VLOOKUP($A1180,Rooke_Full_Seaosn[[Name]:[WHIP]], 15, FALSE),Rooke_Full_Seaosn[BABIP],1)</f>
        <v>879</v>
      </c>
      <c r="Q1180" s="5">
        <f>_xlfn.RANK.EQ(VLOOKUP($A1180,Rooke_Full_Seaosn[[Name]:[WHIP]], 16, FALSE),Rooke_Full_Seaosn[ERA],1)</f>
        <v>586</v>
      </c>
      <c r="R1180" s="11">
        <f>_xlfn.RANK.EQ(VLOOKUP($A1180,Rooke_Full_Seaosn[[Name]:[WHIP]], 17, FALSE),Rooke_Full_Seaosn[FIP],1)</f>
        <v>623</v>
      </c>
      <c r="S1180" s="5">
        <f>_xlfn.RANK.EQ(VLOOKUP($A1180,Rooke_Full_Seaosn[[Name]:[WHIP]], 18,FALSE),Rooke_Full_Seaosn[WAR],0)</f>
        <v>1070</v>
      </c>
      <c r="T1180" s="5">
        <f>_xlfn.RANK.EQ(VLOOKUP($A1180,Rooke_Full_Seaosn[[Name]:[WHIP]], 19, FALSE),Rooke_Full_Seaosn[WAR/162],0)</f>
        <v>1122</v>
      </c>
      <c r="U1180" s="5">
        <f>_xlfn.RANK.EQ(VLOOKUP($A1180,Rooke_Full_Seaosn[[Name]:[WHIP]], 20, FALSE),Rooke_Full_Seaosn[WHIP],1)</f>
        <v>1188</v>
      </c>
      <c r="V11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888.75590622979951</v>
      </c>
    </row>
    <row r="1181" spans="1:22" x14ac:dyDescent="0.45">
      <c r="A1181" s="11" t="s">
        <v>1876</v>
      </c>
      <c r="B1181" s="11">
        <v>1996</v>
      </c>
      <c r="C1181" s="11" t="str">
        <f>VLOOKUP(Table10[[#This Row],[Name]], Rooke_Full_Seaosn[[Name]:[Team]], 2, FALSE)</f>
        <v>NYM</v>
      </c>
      <c r="D1181" s="11">
        <v>13</v>
      </c>
      <c r="E1181" s="11">
        <v>13</v>
      </c>
      <c r="F1181" s="12">
        <v>1</v>
      </c>
      <c r="G1181" s="5">
        <f>_xlfn.RANK.EQ(VLOOKUP($A1181,Rooke_Full_Seaosn[[Name]:[WHIP]], 6, FALSE),Rooke_Full_Seaosn[W],0)</f>
        <v>889</v>
      </c>
      <c r="H1181" s="5">
        <f>_xlfn.RANK.EQ(VLOOKUP($A1181,Rooke_Full_Seaosn[[Name]:[WHIP]], 7, FALSE),Rooke_Full_Seaosn[L],1)</f>
        <v>1512</v>
      </c>
      <c r="I1181" s="11">
        <f>_xlfn.RANK.EQ(VLOOKUP($A1181,Rooke_Full_Seaosn[[Name]:[WHIP]], 8, FALSE),Rooke_Full_Seaosn[SV],0)</f>
        <v>225</v>
      </c>
      <c r="J1181" s="11">
        <f>_xlfn.RANK.EQ(VLOOKUP($A1181,Rooke_Full_Seaosn[[Name]:[WHIP]], 9, FALSE),Rooke_Full_Seaosn[IP],0)</f>
        <v>458</v>
      </c>
      <c r="K1181" s="5">
        <f>_xlfn.RANK.EQ(VLOOKUP($A1181,Rooke_Full_Seaosn[[Name]:[WHIP]], 10, FALSE),Rooke_Full_Seaosn[SO],0)</f>
        <v>261</v>
      </c>
      <c r="L1181" s="5">
        <f>_xlfn.RANK.EQ(VLOOKUP($A1181,Rooke_Full_Seaosn[[Name]:[WHIP]], 11, FALSE),Rooke_Full_Seaosn[K/9],0)</f>
        <v>491</v>
      </c>
      <c r="M1181" s="5">
        <f>_xlfn.RANK.EQ(VLOOKUP($A1181,Rooke_Full_Seaosn[[Name]:[WHIP]], 12, FALSE),Rooke_Full_Seaosn[BB/9],1)</f>
        <v>1324</v>
      </c>
      <c r="N1181" s="11">
        <f>_xlfn.RANK.EQ(VLOOKUP($A1181,Rooke_Full_Seaosn[[Name]:[WHIP]], 13, FALSE),Rooke_Full_Seaosn[HR/9],1)</f>
        <v>905</v>
      </c>
      <c r="O1181" s="5">
        <f>_xlfn.RANK.EQ(VLOOKUP($A1181,Rooke_Full_Seaosn[[Name]:[WHIP]], 14, FALSE),Rooke_Full_Seaosn[AVG],1)</f>
        <v>976</v>
      </c>
      <c r="P1181" s="11">
        <f>_xlfn.RANK.EQ(VLOOKUP($A1181,Rooke_Full_Seaosn[[Name]:[WHIP]], 15, FALSE),Rooke_Full_Seaosn[BABIP],1)</f>
        <v>1198</v>
      </c>
      <c r="Q1181" s="5">
        <f>_xlfn.RANK.EQ(VLOOKUP($A1181,Rooke_Full_Seaosn[[Name]:[WHIP]], 16, FALSE),Rooke_Full_Seaosn[ERA],1)</f>
        <v>1412</v>
      </c>
      <c r="R1181" s="11">
        <f>_xlfn.RANK.EQ(VLOOKUP($A1181,Rooke_Full_Seaosn[[Name]:[WHIP]], 17, FALSE),Rooke_Full_Seaosn[FIP],1)</f>
        <v>1152</v>
      </c>
      <c r="S1181" s="5">
        <f>_xlfn.RANK.EQ(VLOOKUP($A1181,Rooke_Full_Seaosn[[Name]:[WHIP]], 18,FALSE),Rooke_Full_Seaosn[WAR],0)</f>
        <v>767</v>
      </c>
      <c r="T1181" s="5">
        <f>_xlfn.RANK.EQ(VLOOKUP($A1181,Rooke_Full_Seaosn[[Name]:[WHIP]], 19, FALSE),Rooke_Full_Seaosn[WAR/162],0)</f>
        <v>1001</v>
      </c>
      <c r="U1181" s="5">
        <f>_xlfn.RANK.EQ(VLOOKUP($A1181,Rooke_Full_Seaosn[[Name]:[WHIP]], 20, FALSE),Rooke_Full_Seaosn[WHIP],1)</f>
        <v>1286</v>
      </c>
      <c r="V11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889.57351867910904</v>
      </c>
    </row>
    <row r="1182" spans="1:22" x14ac:dyDescent="0.45">
      <c r="A1182" s="11" t="s">
        <v>1591</v>
      </c>
      <c r="B1182" s="11">
        <v>1975</v>
      </c>
      <c r="C1182" s="11" t="str">
        <f>VLOOKUP(Table10[[#This Row],[Name]], Rooke_Full_Seaosn[[Name]:[Team]], 2, FALSE)</f>
        <v>NYM</v>
      </c>
      <c r="D1182" s="11">
        <v>13</v>
      </c>
      <c r="E1182" s="11">
        <v>13</v>
      </c>
      <c r="F1182" s="12">
        <v>1</v>
      </c>
      <c r="G1182" s="5">
        <f>_xlfn.RANK.EQ(VLOOKUP($A1182,Rooke_Full_Seaosn[[Name]:[WHIP]], 6, FALSE),Rooke_Full_Seaosn[W],0)</f>
        <v>889</v>
      </c>
      <c r="H1182" s="5">
        <f>_xlfn.RANK.EQ(VLOOKUP($A1182,Rooke_Full_Seaosn[[Name]:[WHIP]], 7, FALSE),Rooke_Full_Seaosn[L],1)</f>
        <v>1574</v>
      </c>
      <c r="I1182" s="11">
        <f>_xlfn.RANK.EQ(VLOOKUP($A1182,Rooke_Full_Seaosn[[Name]:[WHIP]], 8, FALSE),Rooke_Full_Seaosn[SV],0)</f>
        <v>225</v>
      </c>
      <c r="J1182" s="11">
        <f>_xlfn.RANK.EQ(VLOOKUP($A1182,Rooke_Full_Seaosn[[Name]:[WHIP]], 9, FALSE),Rooke_Full_Seaosn[IP],0)</f>
        <v>583</v>
      </c>
      <c r="K1182" s="5">
        <f>_xlfn.RANK.EQ(VLOOKUP($A1182,Rooke_Full_Seaosn[[Name]:[WHIP]], 10, FALSE),Rooke_Full_Seaosn[SO],0)</f>
        <v>388</v>
      </c>
      <c r="L1182" s="5">
        <f>_xlfn.RANK.EQ(VLOOKUP($A1182,Rooke_Full_Seaosn[[Name]:[WHIP]], 11, FALSE),Rooke_Full_Seaosn[K/9],0)</f>
        <v>534</v>
      </c>
      <c r="M1182" s="5">
        <f>_xlfn.RANK.EQ(VLOOKUP($A1182,Rooke_Full_Seaosn[[Name]:[WHIP]], 12, FALSE),Rooke_Full_Seaosn[BB/9],1)</f>
        <v>1628</v>
      </c>
      <c r="N1182" s="11">
        <f>_xlfn.RANK.EQ(VLOOKUP($A1182,Rooke_Full_Seaosn[[Name]:[WHIP]], 13, FALSE),Rooke_Full_Seaosn[HR/9],1)</f>
        <v>432</v>
      </c>
      <c r="O1182" s="5">
        <f>_xlfn.RANK.EQ(VLOOKUP($A1182,Rooke_Full_Seaosn[[Name]:[WHIP]], 14, FALSE),Rooke_Full_Seaosn[AVG],1)</f>
        <v>478</v>
      </c>
      <c r="P1182" s="11">
        <f>_xlfn.RANK.EQ(VLOOKUP($A1182,Rooke_Full_Seaosn[[Name]:[WHIP]], 15, FALSE),Rooke_Full_Seaosn[BABIP],1)</f>
        <v>845</v>
      </c>
      <c r="Q1182" s="5">
        <f>_xlfn.RANK.EQ(VLOOKUP($A1182,Rooke_Full_Seaosn[[Name]:[WHIP]], 16, FALSE),Rooke_Full_Seaosn[ERA],1)</f>
        <v>1067</v>
      </c>
      <c r="R1182" s="11">
        <f>_xlfn.RANK.EQ(VLOOKUP($A1182,Rooke_Full_Seaosn[[Name]:[WHIP]], 17, FALSE),Rooke_Full_Seaosn[FIP],1)</f>
        <v>588</v>
      </c>
      <c r="S1182" s="5">
        <f>_xlfn.RANK.EQ(VLOOKUP($A1182,Rooke_Full_Seaosn[[Name]:[WHIP]], 18,FALSE),Rooke_Full_Seaosn[WAR],0)</f>
        <v>930</v>
      </c>
      <c r="T1182" s="5">
        <f>_xlfn.RANK.EQ(VLOOKUP($A1182,Rooke_Full_Seaosn[[Name]:[WHIP]], 19, FALSE),Rooke_Full_Seaosn[WAR/162],0)</f>
        <v>1089</v>
      </c>
      <c r="U1182" s="5">
        <f>_xlfn.RANK.EQ(VLOOKUP($A1182,Rooke_Full_Seaosn[[Name]:[WHIP]], 20, FALSE),Rooke_Full_Seaosn[WHIP],1)</f>
        <v>1273</v>
      </c>
      <c r="V11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889.58313744531108</v>
      </c>
    </row>
    <row r="1183" spans="1:22" x14ac:dyDescent="0.45">
      <c r="A1183" s="11" t="s">
        <v>1526</v>
      </c>
      <c r="B1183" s="11">
        <v>1937</v>
      </c>
      <c r="C1183" s="11" t="str">
        <f>VLOOKUP(Table10[[#This Row],[Name]], Rooke_Full_Seaosn[[Name]:[Team]], 2, FALSE)</f>
        <v>NYY</v>
      </c>
      <c r="D1183" s="11">
        <v>47</v>
      </c>
      <c r="E1183" s="11">
        <v>37</v>
      </c>
      <c r="F1183" s="12">
        <v>0.78723404255319152</v>
      </c>
      <c r="G1183" s="5">
        <f>_xlfn.RANK.EQ(VLOOKUP($A1183,Rooke_Full_Seaosn[[Name]:[WHIP]], 6, FALSE),Rooke_Full_Seaosn[W],0)</f>
        <v>610</v>
      </c>
      <c r="H1183" s="5">
        <f>_xlfn.RANK.EQ(VLOOKUP($A1183,Rooke_Full_Seaosn[[Name]:[WHIP]], 7, FALSE),Rooke_Full_Seaosn[L],1)</f>
        <v>147</v>
      </c>
      <c r="I1183" s="11">
        <f>_xlfn.RANK.EQ(VLOOKUP($A1183,Rooke_Full_Seaosn[[Name]:[WHIP]], 8, FALSE),Rooke_Full_Seaosn[SV],0)</f>
        <v>225</v>
      </c>
      <c r="J1183" s="11">
        <f>_xlfn.RANK.EQ(VLOOKUP($A1183,Rooke_Full_Seaosn[[Name]:[WHIP]], 9, FALSE),Rooke_Full_Seaosn[IP],0)</f>
        <v>1002</v>
      </c>
      <c r="K1183" s="5">
        <f>_xlfn.RANK.EQ(VLOOKUP($A1183,Rooke_Full_Seaosn[[Name]:[WHIP]], 10, FALSE),Rooke_Full_Seaosn[SO],0)</f>
        <v>1686</v>
      </c>
      <c r="L1183" s="5">
        <f>_xlfn.RANK.EQ(VLOOKUP($A1183,Rooke_Full_Seaosn[[Name]:[WHIP]], 11, FALSE),Rooke_Full_Seaosn[K/9],0)</f>
        <v>1698</v>
      </c>
      <c r="M1183" s="5">
        <f>_xlfn.RANK.EQ(VLOOKUP($A1183,Rooke_Full_Seaosn[[Name]:[WHIP]], 12, FALSE),Rooke_Full_Seaosn[BB/9],1)</f>
        <v>389</v>
      </c>
      <c r="N1183" s="11">
        <f>_xlfn.RANK.EQ(VLOOKUP($A1183,Rooke_Full_Seaosn[[Name]:[WHIP]], 13, FALSE),Rooke_Full_Seaosn[HR/9],1)</f>
        <v>780</v>
      </c>
      <c r="O1183" s="5">
        <f>_xlfn.RANK.EQ(VLOOKUP($A1183,Rooke_Full_Seaosn[[Name]:[WHIP]], 14, FALSE),Rooke_Full_Seaosn[AVG],1)</f>
        <v>1483</v>
      </c>
      <c r="P1183" s="11">
        <f>_xlfn.RANK.EQ(VLOOKUP($A1183,Rooke_Full_Seaosn[[Name]:[WHIP]], 15, FALSE),Rooke_Full_Seaosn[BABIP],1)</f>
        <v>914</v>
      </c>
      <c r="Q1183" s="5">
        <f>_xlfn.RANK.EQ(VLOOKUP($A1183,Rooke_Full_Seaosn[[Name]:[WHIP]], 16, FALSE),Rooke_Full_Seaosn[ERA],1)</f>
        <v>988</v>
      </c>
      <c r="R1183" s="11">
        <f>_xlfn.RANK.EQ(VLOOKUP($A1183,Rooke_Full_Seaosn[[Name]:[WHIP]], 17, FALSE),Rooke_Full_Seaosn[FIP],1)</f>
        <v>1338</v>
      </c>
      <c r="S1183" s="5">
        <f>_xlfn.RANK.EQ(VLOOKUP($A1183,Rooke_Full_Seaosn[[Name]:[WHIP]], 18,FALSE),Rooke_Full_Seaosn[WAR],0)</f>
        <v>1308</v>
      </c>
      <c r="T1183" s="5">
        <f>_xlfn.RANK.EQ(VLOOKUP($A1183,Rooke_Full_Seaosn[[Name]:[WHIP]], 19, FALSE),Rooke_Full_Seaosn[WAR/162],0)</f>
        <v>1316</v>
      </c>
      <c r="U1183" s="5">
        <f>_xlfn.RANK.EQ(VLOOKUP($A1183,Rooke_Full_Seaosn[[Name]:[WHIP]], 20, FALSE),Rooke_Full_Seaosn[WHIP],1)</f>
        <v>1235</v>
      </c>
      <c r="V11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889.77883565830041</v>
      </c>
    </row>
    <row r="1184" spans="1:22" x14ac:dyDescent="0.45">
      <c r="A1184" s="11" t="s">
        <v>1435</v>
      </c>
      <c r="B1184" s="11">
        <v>1934</v>
      </c>
      <c r="C1184" s="11" t="str">
        <f>VLOOKUP(Table10[[#This Row],[Name]], Rooke_Full_Seaosn[[Name]:[Team]], 2, FALSE)</f>
        <v>BRO</v>
      </c>
      <c r="D1184" s="11">
        <v>10</v>
      </c>
      <c r="E1184" s="11">
        <v>10</v>
      </c>
      <c r="F1184" s="12">
        <v>1</v>
      </c>
      <c r="G1184" s="5">
        <f>_xlfn.RANK.EQ(VLOOKUP($A1184,Rooke_Full_Seaosn[[Name]:[WHIP]], 6, FALSE),Rooke_Full_Seaosn[W],0)</f>
        <v>610</v>
      </c>
      <c r="H1184" s="5">
        <f>_xlfn.RANK.EQ(VLOOKUP($A1184,Rooke_Full_Seaosn[[Name]:[WHIP]], 7, FALSE),Rooke_Full_Seaosn[L],1)</f>
        <v>1442</v>
      </c>
      <c r="I1184" s="11">
        <f>_xlfn.RANK.EQ(VLOOKUP($A1184,Rooke_Full_Seaosn[[Name]:[WHIP]], 8, FALSE),Rooke_Full_Seaosn[SV],0)</f>
        <v>94</v>
      </c>
      <c r="J1184" s="11">
        <f>_xlfn.RANK.EQ(VLOOKUP($A1184,Rooke_Full_Seaosn[[Name]:[WHIP]], 9, FALSE),Rooke_Full_Seaosn[IP],0)</f>
        <v>553</v>
      </c>
      <c r="K1184" s="5">
        <f>_xlfn.RANK.EQ(VLOOKUP($A1184,Rooke_Full_Seaosn[[Name]:[WHIP]], 10, FALSE),Rooke_Full_Seaosn[SO],0)</f>
        <v>801</v>
      </c>
      <c r="L1184" s="5">
        <f>_xlfn.RANK.EQ(VLOOKUP($A1184,Rooke_Full_Seaosn[[Name]:[WHIP]], 11, FALSE),Rooke_Full_Seaosn[K/9],0)</f>
        <v>1234</v>
      </c>
      <c r="M1184" s="5">
        <f>_xlfn.RANK.EQ(VLOOKUP($A1184,Rooke_Full_Seaosn[[Name]:[WHIP]], 12, FALSE),Rooke_Full_Seaosn[BB/9],1)</f>
        <v>876</v>
      </c>
      <c r="N1184" s="11">
        <f>_xlfn.RANK.EQ(VLOOKUP($A1184,Rooke_Full_Seaosn[[Name]:[WHIP]], 13, FALSE),Rooke_Full_Seaosn[HR/9],1)</f>
        <v>161</v>
      </c>
      <c r="O1184" s="5">
        <f>_xlfn.RANK.EQ(VLOOKUP($A1184,Rooke_Full_Seaosn[[Name]:[WHIP]], 14, FALSE),Rooke_Full_Seaosn[AVG],1)</f>
        <v>1247</v>
      </c>
      <c r="P1184" s="11">
        <f>_xlfn.RANK.EQ(VLOOKUP($A1184,Rooke_Full_Seaosn[[Name]:[WHIP]], 15, FALSE),Rooke_Full_Seaosn[BABIP],1)</f>
        <v>1274</v>
      </c>
      <c r="Q1184" s="5">
        <f>_xlfn.RANK.EQ(VLOOKUP($A1184,Rooke_Full_Seaosn[[Name]:[WHIP]], 16, FALSE),Rooke_Full_Seaosn[ERA],1)</f>
        <v>875</v>
      </c>
      <c r="R1184" s="11">
        <f>_xlfn.RANK.EQ(VLOOKUP($A1184,Rooke_Full_Seaosn[[Name]:[WHIP]], 17, FALSE),Rooke_Full_Seaosn[FIP],1)</f>
        <v>576</v>
      </c>
      <c r="S1184" s="5">
        <f>_xlfn.RANK.EQ(VLOOKUP($A1184,Rooke_Full_Seaosn[[Name]:[WHIP]], 18,FALSE),Rooke_Full_Seaosn[WAR],0)</f>
        <v>490</v>
      </c>
      <c r="T1184" s="5">
        <f>_xlfn.RANK.EQ(VLOOKUP($A1184,Rooke_Full_Seaosn[[Name]:[WHIP]], 19, FALSE),Rooke_Full_Seaosn[WAR/162],0)</f>
        <v>689</v>
      </c>
      <c r="U1184" s="5">
        <f>_xlfn.RANK.EQ(VLOOKUP($A1184,Rooke_Full_Seaosn[[Name]:[WHIP]], 20, FALSE),Rooke_Full_Seaosn[WHIP],1)</f>
        <v>1109</v>
      </c>
      <c r="V11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889.80905956877973</v>
      </c>
    </row>
    <row r="1185" spans="1:22" x14ac:dyDescent="0.45">
      <c r="A1185" s="11" t="s">
        <v>1367</v>
      </c>
      <c r="B1185" s="11">
        <v>1934</v>
      </c>
      <c r="C1185" s="11" t="str">
        <f>VLOOKUP(Table10[[#This Row],[Name]], Rooke_Full_Seaosn[[Name]:[Team]], 2, FALSE)</f>
        <v>PHI</v>
      </c>
      <c r="D1185" s="11">
        <v>6</v>
      </c>
      <c r="E1185" s="11">
        <v>6</v>
      </c>
      <c r="F1185" s="12">
        <v>1</v>
      </c>
      <c r="G1185" s="5">
        <f>_xlfn.RANK.EQ(VLOOKUP($A1185,Rooke_Full_Seaosn[[Name]:[WHIP]], 6, FALSE),Rooke_Full_Seaosn[W],0)</f>
        <v>889</v>
      </c>
      <c r="H1185" s="5">
        <f>_xlfn.RANK.EQ(VLOOKUP($A1185,Rooke_Full_Seaosn[[Name]:[WHIP]], 7, FALSE),Rooke_Full_Seaosn[L],1)</f>
        <v>885</v>
      </c>
      <c r="I1185" s="11">
        <f>_xlfn.RANK.EQ(VLOOKUP($A1185,Rooke_Full_Seaosn[[Name]:[WHIP]], 8, FALSE),Rooke_Full_Seaosn[SV],0)</f>
        <v>94</v>
      </c>
      <c r="J1185" s="11">
        <f>_xlfn.RANK.EQ(VLOOKUP($A1185,Rooke_Full_Seaosn[[Name]:[WHIP]], 9, FALSE),Rooke_Full_Seaosn[IP],0)</f>
        <v>667</v>
      </c>
      <c r="K1185" s="5">
        <f>_xlfn.RANK.EQ(VLOOKUP($A1185,Rooke_Full_Seaosn[[Name]:[WHIP]], 10, FALSE),Rooke_Full_Seaosn[SO],0)</f>
        <v>1307</v>
      </c>
      <c r="L1185" s="5">
        <f>_xlfn.RANK.EQ(VLOOKUP($A1185,Rooke_Full_Seaosn[[Name]:[WHIP]], 11, FALSE),Rooke_Full_Seaosn[K/9],0)</f>
        <v>1569</v>
      </c>
      <c r="M1185" s="5">
        <f>_xlfn.RANK.EQ(VLOOKUP($A1185,Rooke_Full_Seaosn[[Name]:[WHIP]], 12, FALSE),Rooke_Full_Seaosn[BB/9],1)</f>
        <v>621</v>
      </c>
      <c r="N1185" s="11">
        <f>_xlfn.RANK.EQ(VLOOKUP($A1185,Rooke_Full_Seaosn[[Name]:[WHIP]], 13, FALSE),Rooke_Full_Seaosn[HR/9],1)</f>
        <v>568</v>
      </c>
      <c r="O1185" s="5">
        <f>_xlfn.RANK.EQ(VLOOKUP($A1185,Rooke_Full_Seaosn[[Name]:[WHIP]], 14, FALSE),Rooke_Full_Seaosn[AVG],1)</f>
        <v>1345</v>
      </c>
      <c r="P1185" s="11">
        <f>_xlfn.RANK.EQ(VLOOKUP($A1185,Rooke_Full_Seaosn[[Name]:[WHIP]], 15, FALSE),Rooke_Full_Seaosn[BABIP],1)</f>
        <v>986</v>
      </c>
      <c r="Q1185" s="5">
        <f>_xlfn.RANK.EQ(VLOOKUP($A1185,Rooke_Full_Seaosn[[Name]:[WHIP]], 16, FALSE),Rooke_Full_Seaosn[ERA],1)</f>
        <v>789</v>
      </c>
      <c r="R1185" s="11">
        <f>_xlfn.RANK.EQ(VLOOKUP($A1185,Rooke_Full_Seaosn[[Name]:[WHIP]], 17, FALSE),Rooke_Full_Seaosn[FIP],1)</f>
        <v>1070</v>
      </c>
      <c r="S1185" s="5">
        <f>_xlfn.RANK.EQ(VLOOKUP($A1185,Rooke_Full_Seaosn[[Name]:[WHIP]], 18,FALSE),Rooke_Full_Seaosn[WAR],0)</f>
        <v>505</v>
      </c>
      <c r="T1185" s="5">
        <f>_xlfn.RANK.EQ(VLOOKUP($A1185,Rooke_Full_Seaosn[[Name]:[WHIP]], 19, FALSE),Rooke_Full_Seaosn[WAR/162],0)</f>
        <v>461</v>
      </c>
      <c r="U1185" s="5">
        <f>_xlfn.RANK.EQ(VLOOKUP($A1185,Rooke_Full_Seaosn[[Name]:[WHIP]], 20, FALSE),Rooke_Full_Seaosn[WHIP],1)</f>
        <v>1263</v>
      </c>
      <c r="V11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890.231608937018</v>
      </c>
    </row>
    <row r="1186" spans="1:22" x14ac:dyDescent="0.45">
      <c r="A1186" s="11" t="s">
        <v>1942</v>
      </c>
      <c r="B1186" s="11">
        <v>2003</v>
      </c>
      <c r="C1186" s="11" t="str">
        <f>VLOOKUP(Table10[[#This Row],[Name]], Rooke_Full_Seaosn[[Name]:[Team]], 2, FALSE)</f>
        <v>CLE</v>
      </c>
      <c r="D1186" s="11">
        <v>23</v>
      </c>
      <c r="E1186" s="11">
        <v>20</v>
      </c>
      <c r="F1186" s="12">
        <v>0.86956521739130432</v>
      </c>
      <c r="G1186" s="5">
        <f>_xlfn.RANK.EQ(VLOOKUP($A1186,Rooke_Full_Seaosn[[Name]:[WHIP]], 6, FALSE),Rooke_Full_Seaosn[W],0)</f>
        <v>1054</v>
      </c>
      <c r="H1186" s="5">
        <f>_xlfn.RANK.EQ(VLOOKUP($A1186,Rooke_Full_Seaosn[[Name]:[WHIP]], 7, FALSE),Rooke_Full_Seaosn[L],1)</f>
        <v>1060</v>
      </c>
      <c r="I1186" s="11">
        <f>_xlfn.RANK.EQ(VLOOKUP($A1186,Rooke_Full_Seaosn[[Name]:[WHIP]], 8, FALSE),Rooke_Full_Seaosn[SV],0)</f>
        <v>225</v>
      </c>
      <c r="J1186" s="11">
        <f>_xlfn.RANK.EQ(VLOOKUP($A1186,Rooke_Full_Seaosn[[Name]:[WHIP]], 9, FALSE),Rooke_Full_Seaosn[IP],0)</f>
        <v>990</v>
      </c>
      <c r="K1186" s="5">
        <f>_xlfn.RANK.EQ(VLOOKUP($A1186,Rooke_Full_Seaosn[[Name]:[WHIP]], 10, FALSE),Rooke_Full_Seaosn[SO],0)</f>
        <v>725</v>
      </c>
      <c r="L1186" s="5">
        <f>_xlfn.RANK.EQ(VLOOKUP($A1186,Rooke_Full_Seaosn[[Name]:[WHIP]], 11, FALSE),Rooke_Full_Seaosn[K/9],0)</f>
        <v>463</v>
      </c>
      <c r="M1186" s="5">
        <f>_xlfn.RANK.EQ(VLOOKUP($A1186,Rooke_Full_Seaosn[[Name]:[WHIP]], 12, FALSE),Rooke_Full_Seaosn[BB/9],1)</f>
        <v>325</v>
      </c>
      <c r="N1186" s="11">
        <f>_xlfn.RANK.EQ(VLOOKUP($A1186,Rooke_Full_Seaosn[[Name]:[WHIP]], 13, FALSE),Rooke_Full_Seaosn[HR/9],1)</f>
        <v>1435</v>
      </c>
      <c r="O1186" s="5">
        <f>_xlfn.RANK.EQ(VLOOKUP($A1186,Rooke_Full_Seaosn[[Name]:[WHIP]], 14, FALSE),Rooke_Full_Seaosn[AVG],1)</f>
        <v>1561</v>
      </c>
      <c r="P1186" s="11">
        <f>_xlfn.RANK.EQ(VLOOKUP($A1186,Rooke_Full_Seaosn[[Name]:[WHIP]], 15, FALSE),Rooke_Full_Seaosn[BABIP],1)</f>
        <v>1570</v>
      </c>
      <c r="Q1186" s="5">
        <f>_xlfn.RANK.EQ(VLOOKUP($A1186,Rooke_Full_Seaosn[[Name]:[WHIP]], 16, FALSE),Rooke_Full_Seaosn[ERA],1)</f>
        <v>1492</v>
      </c>
      <c r="R1186" s="11">
        <f>_xlfn.RANK.EQ(VLOOKUP($A1186,Rooke_Full_Seaosn[[Name]:[WHIP]], 17, FALSE),Rooke_Full_Seaosn[FIP],1)</f>
        <v>1100</v>
      </c>
      <c r="S1186" s="5">
        <f>_xlfn.RANK.EQ(VLOOKUP($A1186,Rooke_Full_Seaosn[[Name]:[WHIP]], 18,FALSE),Rooke_Full_Seaosn[WAR],0)</f>
        <v>931</v>
      </c>
      <c r="T1186" s="5">
        <f>_xlfn.RANK.EQ(VLOOKUP($A1186,Rooke_Full_Seaosn[[Name]:[WHIP]], 19, FALSE),Rooke_Full_Seaosn[WAR/162],0)</f>
        <v>922</v>
      </c>
      <c r="U1186" s="5">
        <f>_xlfn.RANK.EQ(VLOOKUP($A1186,Rooke_Full_Seaosn[[Name]:[WHIP]], 20, FALSE),Rooke_Full_Seaosn[WHIP],1)</f>
        <v>1299</v>
      </c>
      <c r="V11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891.33514597949363</v>
      </c>
    </row>
    <row r="1187" spans="1:22" x14ac:dyDescent="0.45">
      <c r="A1187" s="11" t="s">
        <v>1479</v>
      </c>
      <c r="B1187" s="11">
        <v>1992</v>
      </c>
      <c r="C1187" s="11" t="str">
        <f>VLOOKUP(Table10[[#This Row],[Name]], Rooke_Full_Seaosn[[Name]:[Team]], 2, FALSE)</f>
        <v>TEX</v>
      </c>
      <c r="D1187" s="11">
        <v>19</v>
      </c>
      <c r="E1187" s="11">
        <v>16</v>
      </c>
      <c r="F1187" s="12">
        <v>0.84210526315789469</v>
      </c>
      <c r="G1187" s="5">
        <f>_xlfn.RANK.EQ(VLOOKUP($A1187,Rooke_Full_Seaosn[[Name]:[WHIP]], 6, FALSE),Rooke_Full_Seaosn[W],0)</f>
        <v>1054</v>
      </c>
      <c r="H1187" s="5">
        <f>_xlfn.RANK.EQ(VLOOKUP($A1187,Rooke_Full_Seaosn[[Name]:[WHIP]], 7, FALSE),Rooke_Full_Seaosn[L],1)</f>
        <v>298</v>
      </c>
      <c r="I1187" s="11">
        <f>_xlfn.RANK.EQ(VLOOKUP($A1187,Rooke_Full_Seaosn[[Name]:[WHIP]], 8, FALSE),Rooke_Full_Seaosn[SV],0)</f>
        <v>225</v>
      </c>
      <c r="J1187" s="11">
        <f>_xlfn.RANK.EQ(VLOOKUP($A1187,Rooke_Full_Seaosn[[Name]:[WHIP]], 9, FALSE),Rooke_Full_Seaosn[IP],0)</f>
        <v>1396</v>
      </c>
      <c r="K1187" s="5">
        <f>_xlfn.RANK.EQ(VLOOKUP($A1187,Rooke_Full_Seaosn[[Name]:[WHIP]], 10, FALSE),Rooke_Full_Seaosn[SO],0)</f>
        <v>1163</v>
      </c>
      <c r="L1187" s="5">
        <f>_xlfn.RANK.EQ(VLOOKUP($A1187,Rooke_Full_Seaosn[[Name]:[WHIP]], 11, FALSE),Rooke_Full_Seaosn[K/9],0)</f>
        <v>514</v>
      </c>
      <c r="M1187" s="5">
        <f>_xlfn.RANK.EQ(VLOOKUP($A1187,Rooke_Full_Seaosn[[Name]:[WHIP]], 12, FALSE),Rooke_Full_Seaosn[BB/9],1)</f>
        <v>1497</v>
      </c>
      <c r="N1187" s="11">
        <f>_xlfn.RANK.EQ(VLOOKUP($A1187,Rooke_Full_Seaosn[[Name]:[WHIP]], 13, FALSE),Rooke_Full_Seaosn[HR/9],1)</f>
        <v>286</v>
      </c>
      <c r="O1187" s="5">
        <f>_xlfn.RANK.EQ(VLOOKUP($A1187,Rooke_Full_Seaosn[[Name]:[WHIP]], 14, FALSE),Rooke_Full_Seaosn[AVG],1)</f>
        <v>1331</v>
      </c>
      <c r="P1187" s="11">
        <f>_xlfn.RANK.EQ(VLOOKUP($A1187,Rooke_Full_Seaosn[[Name]:[WHIP]], 15, FALSE),Rooke_Full_Seaosn[BABIP],1)</f>
        <v>1589</v>
      </c>
      <c r="Q1187" s="5">
        <f>_xlfn.RANK.EQ(VLOOKUP($A1187,Rooke_Full_Seaosn[[Name]:[WHIP]], 16, FALSE),Rooke_Full_Seaosn[ERA],1)</f>
        <v>929</v>
      </c>
      <c r="R1187" s="11">
        <f>_xlfn.RANK.EQ(VLOOKUP($A1187,Rooke_Full_Seaosn[[Name]:[WHIP]], 17, FALSE),Rooke_Full_Seaosn[FIP],1)</f>
        <v>432</v>
      </c>
      <c r="S1187" s="5">
        <f>_xlfn.RANK.EQ(VLOOKUP($A1187,Rooke_Full_Seaosn[[Name]:[WHIP]], 18,FALSE),Rooke_Full_Seaosn[WAR],0)</f>
        <v>974</v>
      </c>
      <c r="T1187" s="5">
        <f>_xlfn.RANK.EQ(VLOOKUP($A1187,Rooke_Full_Seaosn[[Name]:[WHIP]], 19, FALSE),Rooke_Full_Seaosn[WAR/162],0)</f>
        <v>631</v>
      </c>
      <c r="U1187" s="5">
        <f>_xlfn.RANK.EQ(VLOOKUP($A1187,Rooke_Full_Seaosn[[Name]:[WHIP]], 20, FALSE),Rooke_Full_Seaosn[WHIP],1)</f>
        <v>1482</v>
      </c>
      <c r="V11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891.34366014148554</v>
      </c>
    </row>
    <row r="1188" spans="1:22" x14ac:dyDescent="0.45">
      <c r="A1188" s="11" t="s">
        <v>626</v>
      </c>
      <c r="B1188" s="11">
        <v>2019</v>
      </c>
      <c r="C1188" s="11" t="str">
        <f>VLOOKUP(Table10[[#This Row],[Name]], Rooke_Full_Seaosn[[Name]:[Team]], 2, FALSE)</f>
        <v>SEA</v>
      </c>
      <c r="D1188" s="11">
        <v>9</v>
      </c>
      <c r="E1188" s="11">
        <v>9</v>
      </c>
      <c r="F1188" s="12">
        <v>1</v>
      </c>
      <c r="G1188" s="5">
        <f>_xlfn.RANK.EQ(VLOOKUP($A1188,Rooke_Full_Seaosn[[Name]:[WHIP]], 6, FALSE),Rooke_Full_Seaosn[W],0)</f>
        <v>735</v>
      </c>
      <c r="H1188" s="5">
        <f>_xlfn.RANK.EQ(VLOOKUP($A1188,Rooke_Full_Seaosn[[Name]:[WHIP]], 7, FALSE),Rooke_Full_Seaosn[L],1)</f>
        <v>1442</v>
      </c>
      <c r="I1188" s="11">
        <f>_xlfn.RANK.EQ(VLOOKUP($A1188,Rooke_Full_Seaosn[[Name]:[WHIP]], 8, FALSE),Rooke_Full_Seaosn[SV],0)</f>
        <v>225</v>
      </c>
      <c r="J1188" s="11">
        <f>_xlfn.RANK.EQ(VLOOKUP($A1188,Rooke_Full_Seaosn[[Name]:[WHIP]], 9, FALSE),Rooke_Full_Seaosn[IP],0)</f>
        <v>384</v>
      </c>
      <c r="K1188" s="5">
        <f>_xlfn.RANK.EQ(VLOOKUP($A1188,Rooke_Full_Seaosn[[Name]:[WHIP]], 10, FALSE),Rooke_Full_Seaosn[SO],0)</f>
        <v>216</v>
      </c>
      <c r="L1188" s="5">
        <f>_xlfn.RANK.EQ(VLOOKUP($A1188,Rooke_Full_Seaosn[[Name]:[WHIP]], 11, FALSE),Rooke_Full_Seaosn[K/9],0)</f>
        <v>520</v>
      </c>
      <c r="M1188" s="5">
        <f>_xlfn.RANK.EQ(VLOOKUP($A1188,Rooke_Full_Seaosn[[Name]:[WHIP]], 12, FALSE),Rooke_Full_Seaosn[BB/9],1)</f>
        <v>471</v>
      </c>
      <c r="N1188" s="11">
        <f>_xlfn.RANK.EQ(VLOOKUP($A1188,Rooke_Full_Seaosn[[Name]:[WHIP]], 13, FALSE),Rooke_Full_Seaosn[HR/9],1)</f>
        <v>1639</v>
      </c>
      <c r="O1188" s="5">
        <f>_xlfn.RANK.EQ(VLOOKUP($A1188,Rooke_Full_Seaosn[[Name]:[WHIP]], 14, FALSE),Rooke_Full_Seaosn[AVG],1)</f>
        <v>1501</v>
      </c>
      <c r="P1188" s="11">
        <f>_xlfn.RANK.EQ(VLOOKUP($A1188,Rooke_Full_Seaosn[[Name]:[WHIP]], 15, FALSE),Rooke_Full_Seaosn[BABIP],1)</f>
        <v>1346</v>
      </c>
      <c r="Q1188" s="5">
        <f>_xlfn.RANK.EQ(VLOOKUP($A1188,Rooke_Full_Seaosn[[Name]:[WHIP]], 16, FALSE),Rooke_Full_Seaosn[ERA],1)</f>
        <v>1440</v>
      </c>
      <c r="R1188" s="11">
        <f>_xlfn.RANK.EQ(VLOOKUP($A1188,Rooke_Full_Seaosn[[Name]:[WHIP]], 17, FALSE),Rooke_Full_Seaosn[FIP],1)</f>
        <v>1589</v>
      </c>
      <c r="S1188" s="5">
        <f>_xlfn.RANK.EQ(VLOOKUP($A1188,Rooke_Full_Seaosn[[Name]:[WHIP]], 18,FALSE),Rooke_Full_Seaosn[WAR],0)</f>
        <v>1437</v>
      </c>
      <c r="T1188" s="5">
        <f>_xlfn.RANK.EQ(VLOOKUP($A1188,Rooke_Full_Seaosn[[Name]:[WHIP]], 19, FALSE),Rooke_Full_Seaosn[WAR/162],0)</f>
        <v>1490</v>
      </c>
      <c r="U1188" s="5">
        <f>_xlfn.RANK.EQ(VLOOKUP($A1188,Rooke_Full_Seaosn[[Name]:[WHIP]], 20, FALSE),Rooke_Full_Seaosn[WHIP],1)</f>
        <v>1247</v>
      </c>
      <c r="V11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893.30204370818547</v>
      </c>
    </row>
    <row r="1189" spans="1:22" x14ac:dyDescent="0.45">
      <c r="A1189" s="11" t="s">
        <v>569</v>
      </c>
      <c r="B1189" s="11">
        <v>2023</v>
      </c>
      <c r="C1189" s="11" t="str">
        <f>VLOOKUP(Table10[[#This Row],[Name]], Rooke_Full_Seaosn[[Name]:[Team]], 2, FALSE)</f>
        <v>OAK</v>
      </c>
      <c r="D1189" s="11">
        <v>24</v>
      </c>
      <c r="E1189" s="11">
        <v>24</v>
      </c>
      <c r="F1189" s="12">
        <v>1</v>
      </c>
      <c r="G1189" s="5">
        <f>_xlfn.RANK.EQ(VLOOKUP($A1189,Rooke_Full_Seaosn[[Name]:[WHIP]], 6, FALSE),Rooke_Full_Seaosn[W],0)</f>
        <v>1465</v>
      </c>
      <c r="H1189" s="5">
        <f>_xlfn.RANK.EQ(VLOOKUP($A1189,Rooke_Full_Seaosn[[Name]:[WHIP]], 7, FALSE),Rooke_Full_Seaosn[L],1)</f>
        <v>492</v>
      </c>
      <c r="I1189" s="11">
        <f>_xlfn.RANK.EQ(VLOOKUP($A1189,Rooke_Full_Seaosn[[Name]:[WHIP]], 8, FALSE),Rooke_Full_Seaosn[SV],0)</f>
        <v>225</v>
      </c>
      <c r="J1189" s="11">
        <f>_xlfn.RANK.EQ(VLOOKUP($A1189,Rooke_Full_Seaosn[[Name]:[WHIP]], 9, FALSE),Rooke_Full_Seaosn[IP],0)</f>
        <v>835</v>
      </c>
      <c r="K1189" s="5">
        <f>_xlfn.RANK.EQ(VLOOKUP($A1189,Rooke_Full_Seaosn[[Name]:[WHIP]], 10, FALSE),Rooke_Full_Seaosn[SO],0)</f>
        <v>364</v>
      </c>
      <c r="L1189" s="5">
        <f>_xlfn.RANK.EQ(VLOOKUP($A1189,Rooke_Full_Seaosn[[Name]:[WHIP]], 11, FALSE),Rooke_Full_Seaosn[K/9],0)</f>
        <v>162</v>
      </c>
      <c r="M1189" s="5">
        <f>_xlfn.RANK.EQ(VLOOKUP($A1189,Rooke_Full_Seaosn[[Name]:[WHIP]], 12, FALSE),Rooke_Full_Seaosn[BB/9],1)</f>
        <v>1405</v>
      </c>
      <c r="N1189" s="11">
        <f>_xlfn.RANK.EQ(VLOOKUP($A1189,Rooke_Full_Seaosn[[Name]:[WHIP]], 13, FALSE),Rooke_Full_Seaosn[HR/9],1)</f>
        <v>1626</v>
      </c>
      <c r="O1189" s="5">
        <f>_xlfn.RANK.EQ(VLOOKUP($A1189,Rooke_Full_Seaosn[[Name]:[WHIP]], 14, FALSE),Rooke_Full_Seaosn[AVG],1)</f>
        <v>1058</v>
      </c>
      <c r="P1189" s="11">
        <f>_xlfn.RANK.EQ(VLOOKUP($A1189,Rooke_Full_Seaosn[[Name]:[WHIP]], 15, FALSE),Rooke_Full_Seaosn[BABIP],1)</f>
        <v>1167</v>
      </c>
      <c r="Q1189" s="5">
        <f>_xlfn.RANK.EQ(VLOOKUP($A1189,Rooke_Full_Seaosn[[Name]:[WHIP]], 16, FALSE),Rooke_Full_Seaosn[ERA],1)</f>
        <v>1400</v>
      </c>
      <c r="R1189" s="11">
        <f>_xlfn.RANK.EQ(VLOOKUP($A1189,Rooke_Full_Seaosn[[Name]:[WHIP]], 17, FALSE),Rooke_Full_Seaosn[FIP],1)</f>
        <v>1611</v>
      </c>
      <c r="S1189" s="5">
        <f>_xlfn.RANK.EQ(VLOOKUP($A1189,Rooke_Full_Seaosn[[Name]:[WHIP]], 18,FALSE),Rooke_Full_Seaosn[WAR],0)</f>
        <v>1668</v>
      </c>
      <c r="T1189" s="5">
        <f>_xlfn.RANK.EQ(VLOOKUP($A1189,Rooke_Full_Seaosn[[Name]:[WHIP]], 19, FALSE),Rooke_Full_Seaosn[WAR/162],0)</f>
        <v>1622</v>
      </c>
      <c r="U1189" s="5">
        <f>_xlfn.RANK.EQ(VLOOKUP($A1189,Rooke_Full_Seaosn[[Name]:[WHIP]], 20, FALSE),Rooke_Full_Seaosn[WHIP],1)</f>
        <v>1371</v>
      </c>
      <c r="V11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894.5391458108511</v>
      </c>
    </row>
    <row r="1190" spans="1:22" x14ac:dyDescent="0.45">
      <c r="A1190" s="11" t="s">
        <v>1726</v>
      </c>
      <c r="B1190" s="11">
        <v>2012</v>
      </c>
      <c r="C1190" s="11" t="str">
        <f>VLOOKUP(Table10[[#This Row],[Name]], Rooke_Full_Seaosn[[Name]:[Team]], 2, FALSE)</f>
        <v>COL</v>
      </c>
      <c r="D1190" s="11">
        <v>20</v>
      </c>
      <c r="E1190" s="11">
        <v>20</v>
      </c>
      <c r="F1190" s="12">
        <v>1</v>
      </c>
      <c r="G1190" s="5">
        <f>_xlfn.RANK.EQ(VLOOKUP($A1190,Rooke_Full_Seaosn[[Name]:[WHIP]], 6, FALSE),Rooke_Full_Seaosn[W],0)</f>
        <v>1465</v>
      </c>
      <c r="H1190" s="5">
        <f>_xlfn.RANK.EQ(VLOOKUP($A1190,Rooke_Full_Seaosn[[Name]:[WHIP]], 7, FALSE),Rooke_Full_Seaosn[L],1)</f>
        <v>1209</v>
      </c>
      <c r="I1190" s="11">
        <f>_xlfn.RANK.EQ(VLOOKUP($A1190,Rooke_Full_Seaosn[[Name]:[WHIP]], 8, FALSE),Rooke_Full_Seaosn[SV],0)</f>
        <v>225</v>
      </c>
      <c r="J1190" s="11">
        <f>_xlfn.RANK.EQ(VLOOKUP($A1190,Rooke_Full_Seaosn[[Name]:[WHIP]], 9, FALSE),Rooke_Full_Seaosn[IP],0)</f>
        <v>905</v>
      </c>
      <c r="K1190" s="5">
        <f>_xlfn.RANK.EQ(VLOOKUP($A1190,Rooke_Full_Seaosn[[Name]:[WHIP]], 10, FALSE),Rooke_Full_Seaosn[SO],0)</f>
        <v>486</v>
      </c>
      <c r="L1190" s="5">
        <f>_xlfn.RANK.EQ(VLOOKUP($A1190,Rooke_Full_Seaosn[[Name]:[WHIP]], 11, FALSE),Rooke_Full_Seaosn[K/9],0)</f>
        <v>254</v>
      </c>
      <c r="M1190" s="5">
        <f>_xlfn.RANK.EQ(VLOOKUP($A1190,Rooke_Full_Seaosn[[Name]:[WHIP]], 12, FALSE),Rooke_Full_Seaosn[BB/9],1)</f>
        <v>1321</v>
      </c>
      <c r="N1190" s="11">
        <f>_xlfn.RANK.EQ(VLOOKUP($A1190,Rooke_Full_Seaosn[[Name]:[WHIP]], 13, FALSE),Rooke_Full_Seaosn[HR/9],1)</f>
        <v>1350</v>
      </c>
      <c r="O1190" s="5">
        <f>_xlfn.RANK.EQ(VLOOKUP($A1190,Rooke_Full_Seaosn[[Name]:[WHIP]], 14, FALSE),Rooke_Full_Seaosn[AVG],1)</f>
        <v>715</v>
      </c>
      <c r="P1190" s="11">
        <f>_xlfn.RANK.EQ(VLOOKUP($A1190,Rooke_Full_Seaosn[[Name]:[WHIP]], 15, FALSE),Rooke_Full_Seaosn[BABIP],1)</f>
        <v>960</v>
      </c>
      <c r="Q1190" s="5">
        <f>_xlfn.RANK.EQ(VLOOKUP($A1190,Rooke_Full_Seaosn[[Name]:[WHIP]], 16, FALSE),Rooke_Full_Seaosn[ERA],1)</f>
        <v>1239</v>
      </c>
      <c r="R1190" s="11">
        <f>_xlfn.RANK.EQ(VLOOKUP($A1190,Rooke_Full_Seaosn[[Name]:[WHIP]], 17, FALSE),Rooke_Full_Seaosn[FIP],1)</f>
        <v>1260</v>
      </c>
      <c r="S1190" s="5">
        <f>_xlfn.RANK.EQ(VLOOKUP($A1190,Rooke_Full_Seaosn[[Name]:[WHIP]], 18,FALSE),Rooke_Full_Seaosn[WAR],0)</f>
        <v>1006</v>
      </c>
      <c r="T1190" s="5">
        <f>_xlfn.RANK.EQ(VLOOKUP($A1190,Rooke_Full_Seaosn[[Name]:[WHIP]], 19, FALSE),Rooke_Full_Seaosn[WAR/162],0)</f>
        <v>1138</v>
      </c>
      <c r="U1190" s="5">
        <f>_xlfn.RANK.EQ(VLOOKUP($A1190,Rooke_Full_Seaosn[[Name]:[WHIP]], 20, FALSE),Rooke_Full_Seaosn[WHIP],1)</f>
        <v>1121</v>
      </c>
      <c r="V11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894.61462416908944</v>
      </c>
    </row>
    <row r="1191" spans="1:22" x14ac:dyDescent="0.45">
      <c r="A1191" s="11" t="s">
        <v>1166</v>
      </c>
      <c r="B1191" s="11">
        <v>1978</v>
      </c>
      <c r="C1191" s="11" t="str">
        <f>VLOOKUP(Table10[[#This Row],[Name]], Rooke_Full_Seaosn[[Name]:[Team]], 2, FALSE)</f>
        <v>MIL</v>
      </c>
      <c r="D1191" s="11">
        <v>10</v>
      </c>
      <c r="E1191" s="11">
        <v>10</v>
      </c>
      <c r="F1191" s="12">
        <v>1</v>
      </c>
      <c r="G1191" s="5">
        <f>_xlfn.RANK.EQ(VLOOKUP($A1191,Rooke_Full_Seaosn[[Name]:[WHIP]], 6, FALSE),Rooke_Full_Seaosn[W],0)</f>
        <v>735</v>
      </c>
      <c r="H1191" s="5">
        <f>_xlfn.RANK.EQ(VLOOKUP($A1191,Rooke_Full_Seaosn[[Name]:[WHIP]], 7, FALSE),Rooke_Full_Seaosn[L],1)</f>
        <v>492</v>
      </c>
      <c r="I1191" s="11">
        <f>_xlfn.RANK.EQ(VLOOKUP($A1191,Rooke_Full_Seaosn[[Name]:[WHIP]], 8, FALSE),Rooke_Full_Seaosn[SV],0)</f>
        <v>225</v>
      </c>
      <c r="J1191" s="11">
        <f>_xlfn.RANK.EQ(VLOOKUP($A1191,Rooke_Full_Seaosn[[Name]:[WHIP]], 9, FALSE),Rooke_Full_Seaosn[IP],0)</f>
        <v>786</v>
      </c>
      <c r="K1191" s="5">
        <f>_xlfn.RANK.EQ(VLOOKUP($A1191,Rooke_Full_Seaosn[[Name]:[WHIP]], 10, FALSE),Rooke_Full_Seaosn[SO],0)</f>
        <v>1376</v>
      </c>
      <c r="L1191" s="5">
        <f>_xlfn.RANK.EQ(VLOOKUP($A1191,Rooke_Full_Seaosn[[Name]:[WHIP]], 11, FALSE),Rooke_Full_Seaosn[K/9],0)</f>
        <v>1543</v>
      </c>
      <c r="M1191" s="5">
        <f>_xlfn.RANK.EQ(VLOOKUP($A1191,Rooke_Full_Seaosn[[Name]:[WHIP]], 12, FALSE),Rooke_Full_Seaosn[BB/9],1)</f>
        <v>550</v>
      </c>
      <c r="N1191" s="11">
        <f>_xlfn.RANK.EQ(VLOOKUP($A1191,Rooke_Full_Seaosn[[Name]:[WHIP]], 13, FALSE),Rooke_Full_Seaosn[HR/9],1)</f>
        <v>678</v>
      </c>
      <c r="O1191" s="5">
        <f>_xlfn.RANK.EQ(VLOOKUP($A1191,Rooke_Full_Seaosn[[Name]:[WHIP]], 14, FALSE),Rooke_Full_Seaosn[AVG],1)</f>
        <v>1467</v>
      </c>
      <c r="P1191" s="11">
        <f>_xlfn.RANK.EQ(VLOOKUP($A1191,Rooke_Full_Seaosn[[Name]:[WHIP]], 15, FALSE),Rooke_Full_Seaosn[BABIP],1)</f>
        <v>1191</v>
      </c>
      <c r="Q1191" s="5">
        <f>_xlfn.RANK.EQ(VLOOKUP($A1191,Rooke_Full_Seaosn[[Name]:[WHIP]], 16, FALSE),Rooke_Full_Seaosn[ERA],1)</f>
        <v>539</v>
      </c>
      <c r="R1191" s="11">
        <f>_xlfn.RANK.EQ(VLOOKUP($A1191,Rooke_Full_Seaosn[[Name]:[WHIP]], 17, FALSE),Rooke_Full_Seaosn[FIP],1)</f>
        <v>670</v>
      </c>
      <c r="S1191" s="5">
        <f>_xlfn.RANK.EQ(VLOOKUP($A1191,Rooke_Full_Seaosn[[Name]:[WHIP]], 18,FALSE),Rooke_Full_Seaosn[WAR],0)</f>
        <v>950</v>
      </c>
      <c r="T1191" s="5">
        <f>_xlfn.RANK.EQ(VLOOKUP($A1191,Rooke_Full_Seaosn[[Name]:[WHIP]], 19, FALSE),Rooke_Full_Seaosn[WAR/162],0)</f>
        <v>942</v>
      </c>
      <c r="U1191" s="5">
        <f>_xlfn.RANK.EQ(VLOOKUP($A1191,Rooke_Full_Seaosn[[Name]:[WHIP]], 20, FALSE),Rooke_Full_Seaosn[WHIP],1)</f>
        <v>1104</v>
      </c>
      <c r="V11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895.02712044130351</v>
      </c>
    </row>
    <row r="1192" spans="1:22" x14ac:dyDescent="0.45">
      <c r="A1192" s="11" t="s">
        <v>1317</v>
      </c>
      <c r="B1192" s="11">
        <v>1947</v>
      </c>
      <c r="C1192" s="11" t="str">
        <f>VLOOKUP(Table10[[#This Row],[Name]], Rooke_Full_Seaosn[[Name]:[Team]], 2, FALSE)</f>
        <v>CHC</v>
      </c>
      <c r="D1192" s="11">
        <v>13</v>
      </c>
      <c r="E1192" s="11">
        <v>13</v>
      </c>
      <c r="F1192" s="12">
        <v>1</v>
      </c>
      <c r="G1192" s="5">
        <f>_xlfn.RANK.EQ(VLOOKUP($A1192,Rooke_Full_Seaosn[[Name]:[WHIP]], 6, FALSE),Rooke_Full_Seaosn[W],0)</f>
        <v>244</v>
      </c>
      <c r="H1192" s="5">
        <f>_xlfn.RANK.EQ(VLOOKUP($A1192,Rooke_Full_Seaosn[[Name]:[WHIP]], 7, FALSE),Rooke_Full_Seaosn[L],1)</f>
        <v>1341</v>
      </c>
      <c r="I1192" s="11">
        <f>_xlfn.RANK.EQ(VLOOKUP($A1192,Rooke_Full_Seaosn[[Name]:[WHIP]], 8, FALSE),Rooke_Full_Seaosn[SV],0)</f>
        <v>225</v>
      </c>
      <c r="J1192" s="11">
        <f>_xlfn.RANK.EQ(VLOOKUP($A1192,Rooke_Full_Seaosn[[Name]:[WHIP]], 9, FALSE),Rooke_Full_Seaosn[IP],0)</f>
        <v>227</v>
      </c>
      <c r="K1192" s="5">
        <f>_xlfn.RANK.EQ(VLOOKUP($A1192,Rooke_Full_Seaosn[[Name]:[WHIP]], 10, FALSE),Rooke_Full_Seaosn[SO],0)</f>
        <v>801</v>
      </c>
      <c r="L1192" s="5">
        <f>_xlfn.RANK.EQ(VLOOKUP($A1192,Rooke_Full_Seaosn[[Name]:[WHIP]], 11, FALSE),Rooke_Full_Seaosn[K/9],0)</f>
        <v>1532</v>
      </c>
      <c r="M1192" s="5">
        <f>_xlfn.RANK.EQ(VLOOKUP($A1192,Rooke_Full_Seaosn[[Name]:[WHIP]], 12, FALSE),Rooke_Full_Seaosn[BB/9],1)</f>
        <v>1100</v>
      </c>
      <c r="N1192" s="11">
        <f>_xlfn.RANK.EQ(VLOOKUP($A1192,Rooke_Full_Seaosn[[Name]:[WHIP]], 13, FALSE),Rooke_Full_Seaosn[HR/9],1)</f>
        <v>635</v>
      </c>
      <c r="O1192" s="5">
        <f>_xlfn.RANK.EQ(VLOOKUP($A1192,Rooke_Full_Seaosn[[Name]:[WHIP]], 14, FALSE),Rooke_Full_Seaosn[AVG],1)</f>
        <v>1151</v>
      </c>
      <c r="P1192" s="11">
        <f>_xlfn.RANK.EQ(VLOOKUP($A1192,Rooke_Full_Seaosn[[Name]:[WHIP]], 15, FALSE),Rooke_Full_Seaosn[BABIP],1)</f>
        <v>759</v>
      </c>
      <c r="Q1192" s="5">
        <f>_xlfn.RANK.EQ(VLOOKUP($A1192,Rooke_Full_Seaosn[[Name]:[WHIP]], 16, FALSE),Rooke_Full_Seaosn[ERA],1)</f>
        <v>727</v>
      </c>
      <c r="R1192" s="11">
        <f>_xlfn.RANK.EQ(VLOOKUP($A1192,Rooke_Full_Seaosn[[Name]:[WHIP]], 17, FALSE),Rooke_Full_Seaosn[FIP],1)</f>
        <v>912</v>
      </c>
      <c r="S1192" s="5">
        <f>_xlfn.RANK.EQ(VLOOKUP($A1192,Rooke_Full_Seaosn[[Name]:[WHIP]], 18,FALSE),Rooke_Full_Seaosn[WAR],0)</f>
        <v>683</v>
      </c>
      <c r="T1192" s="5">
        <f>_xlfn.RANK.EQ(VLOOKUP($A1192,Rooke_Full_Seaosn[[Name]:[WHIP]], 19, FALSE),Rooke_Full_Seaosn[WAR/162],0)</f>
        <v>1100</v>
      </c>
      <c r="U1192" s="5">
        <f>_xlfn.RANK.EQ(VLOOKUP($A1192,Rooke_Full_Seaosn[[Name]:[WHIP]], 20, FALSE),Rooke_Full_Seaosn[WHIP],1)</f>
        <v>1196</v>
      </c>
      <c r="V11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895.62392686537476</v>
      </c>
    </row>
    <row r="1193" spans="1:22" x14ac:dyDescent="0.45">
      <c r="A1193" s="11" t="s">
        <v>1536</v>
      </c>
      <c r="B1193" s="11">
        <v>2012</v>
      </c>
      <c r="C1193" s="11" t="str">
        <f>VLOOKUP(Table10[[#This Row],[Name]], Rooke_Full_Seaosn[[Name]:[Team]], 2, FALSE)</f>
        <v>LAA</v>
      </c>
      <c r="D1193" s="11">
        <v>25</v>
      </c>
      <c r="E1193" s="11">
        <v>25</v>
      </c>
      <c r="F1193" s="12">
        <v>1</v>
      </c>
      <c r="G1193" s="5">
        <f>_xlfn.RANK.EQ(VLOOKUP($A1193,Rooke_Full_Seaosn[[Name]:[WHIP]], 6, FALSE),Rooke_Full_Seaosn[W],0)</f>
        <v>1282</v>
      </c>
      <c r="H1193" s="5">
        <f>_xlfn.RANK.EQ(VLOOKUP($A1193,Rooke_Full_Seaosn[[Name]:[WHIP]], 7, FALSE),Rooke_Full_Seaosn[L],1)</f>
        <v>45</v>
      </c>
      <c r="I1193" s="11">
        <f>_xlfn.RANK.EQ(VLOOKUP($A1193,Rooke_Full_Seaosn[[Name]:[WHIP]], 8, FALSE),Rooke_Full_Seaosn[SV],0)</f>
        <v>225</v>
      </c>
      <c r="J1193" s="11">
        <f>_xlfn.RANK.EQ(VLOOKUP($A1193,Rooke_Full_Seaosn[[Name]:[WHIP]], 9, FALSE),Rooke_Full_Seaosn[IP],0)</f>
        <v>1544</v>
      </c>
      <c r="K1193" s="5">
        <f>_xlfn.RANK.EQ(VLOOKUP($A1193,Rooke_Full_Seaosn[[Name]:[WHIP]], 10, FALSE),Rooke_Full_Seaosn[SO],0)</f>
        <v>1398</v>
      </c>
      <c r="L1193" s="5">
        <f>_xlfn.RANK.EQ(VLOOKUP($A1193,Rooke_Full_Seaosn[[Name]:[WHIP]], 11, FALSE),Rooke_Full_Seaosn[K/9],0)</f>
        <v>713</v>
      </c>
      <c r="M1193" s="5">
        <f>_xlfn.RANK.EQ(VLOOKUP($A1193,Rooke_Full_Seaosn[[Name]:[WHIP]], 12, FALSE),Rooke_Full_Seaosn[BB/9],1)</f>
        <v>1420</v>
      </c>
      <c r="N1193" s="11">
        <f>_xlfn.RANK.EQ(VLOOKUP($A1193,Rooke_Full_Seaosn[[Name]:[WHIP]], 13, FALSE),Rooke_Full_Seaosn[HR/9],1)</f>
        <v>1063</v>
      </c>
      <c r="O1193" s="5">
        <f>_xlfn.RANK.EQ(VLOOKUP($A1193,Rooke_Full_Seaosn[[Name]:[WHIP]], 14, FALSE),Rooke_Full_Seaosn[AVG],1)</f>
        <v>1323</v>
      </c>
      <c r="P1193" s="11">
        <f>_xlfn.RANK.EQ(VLOOKUP($A1193,Rooke_Full_Seaosn[[Name]:[WHIP]], 15, FALSE),Rooke_Full_Seaosn[BABIP],1)</f>
        <v>1372</v>
      </c>
      <c r="Q1193" s="5">
        <f>_xlfn.RANK.EQ(VLOOKUP($A1193,Rooke_Full_Seaosn[[Name]:[WHIP]], 16, FALSE),Rooke_Full_Seaosn[ERA],1)</f>
        <v>1001</v>
      </c>
      <c r="R1193" s="11">
        <f>_xlfn.RANK.EQ(VLOOKUP($A1193,Rooke_Full_Seaosn[[Name]:[WHIP]], 17, FALSE),Rooke_Full_Seaosn[FIP],1)</f>
        <v>1359</v>
      </c>
      <c r="S1193" s="5">
        <f>_xlfn.RANK.EQ(VLOOKUP($A1193,Rooke_Full_Seaosn[[Name]:[WHIP]], 18,FALSE),Rooke_Full_Seaosn[WAR],0)</f>
        <v>1494</v>
      </c>
      <c r="T1193" s="5">
        <f>_xlfn.RANK.EQ(VLOOKUP($A1193,Rooke_Full_Seaosn[[Name]:[WHIP]], 19, FALSE),Rooke_Full_Seaosn[WAR/162],0)</f>
        <v>1465</v>
      </c>
      <c r="U1193" s="5">
        <f>_xlfn.RANK.EQ(VLOOKUP($A1193,Rooke_Full_Seaosn[[Name]:[WHIP]], 20, FALSE),Rooke_Full_Seaosn[WHIP],1)</f>
        <v>1447</v>
      </c>
      <c r="V11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898.38734558765941</v>
      </c>
    </row>
    <row r="1194" spans="1:22" x14ac:dyDescent="0.45">
      <c r="A1194" s="11" t="s">
        <v>1893</v>
      </c>
      <c r="B1194" s="11">
        <v>2021</v>
      </c>
      <c r="C1194" s="11" t="str">
        <f>VLOOKUP(Table10[[#This Row],[Name]], Rooke_Full_Seaosn[[Name]:[Team]], 2, FALSE)</f>
        <v>PIT</v>
      </c>
      <c r="D1194" s="11">
        <v>10</v>
      </c>
      <c r="E1194" s="11">
        <v>10</v>
      </c>
      <c r="F1194" s="12">
        <v>1</v>
      </c>
      <c r="G1194" s="5">
        <f>_xlfn.RANK.EQ(VLOOKUP($A1194,Rooke_Full_Seaosn[[Name]:[WHIP]], 6, FALSE),Rooke_Full_Seaosn[W],0)</f>
        <v>1054</v>
      </c>
      <c r="H1194" s="5">
        <f>_xlfn.RANK.EQ(VLOOKUP($A1194,Rooke_Full_Seaosn[[Name]:[WHIP]], 7, FALSE),Rooke_Full_Seaosn[L],1)</f>
        <v>1060</v>
      </c>
      <c r="I1194" s="11">
        <f>_xlfn.RANK.EQ(VLOOKUP($A1194,Rooke_Full_Seaosn[[Name]:[WHIP]], 8, FALSE),Rooke_Full_Seaosn[SV],0)</f>
        <v>225</v>
      </c>
      <c r="J1194" s="11">
        <f>_xlfn.RANK.EQ(VLOOKUP($A1194,Rooke_Full_Seaosn[[Name]:[WHIP]], 9, FALSE),Rooke_Full_Seaosn[IP],0)</f>
        <v>719</v>
      </c>
      <c r="K1194" s="5">
        <f>_xlfn.RANK.EQ(VLOOKUP($A1194,Rooke_Full_Seaosn[[Name]:[WHIP]], 10, FALSE),Rooke_Full_Seaosn[SO],0)</f>
        <v>261</v>
      </c>
      <c r="L1194" s="5">
        <f>_xlfn.RANK.EQ(VLOOKUP($A1194,Rooke_Full_Seaosn[[Name]:[WHIP]], 11, FALSE),Rooke_Full_Seaosn[K/9],0)</f>
        <v>153</v>
      </c>
      <c r="M1194" s="5">
        <f>_xlfn.RANK.EQ(VLOOKUP($A1194,Rooke_Full_Seaosn[[Name]:[WHIP]], 12, FALSE),Rooke_Full_Seaosn[BB/9],1)</f>
        <v>1316</v>
      </c>
      <c r="N1194" s="11">
        <f>_xlfn.RANK.EQ(VLOOKUP($A1194,Rooke_Full_Seaosn[[Name]:[WHIP]], 13, FALSE),Rooke_Full_Seaosn[HR/9],1)</f>
        <v>1630</v>
      </c>
      <c r="O1194" s="5">
        <f>_xlfn.RANK.EQ(VLOOKUP($A1194,Rooke_Full_Seaosn[[Name]:[WHIP]], 14, FALSE),Rooke_Full_Seaosn[AVG],1)</f>
        <v>1187</v>
      </c>
      <c r="P1194" s="11">
        <f>_xlfn.RANK.EQ(VLOOKUP($A1194,Rooke_Full_Seaosn[[Name]:[WHIP]], 15, FALSE),Rooke_Full_Seaosn[BABIP],1)</f>
        <v>1333</v>
      </c>
      <c r="Q1194" s="5">
        <f>_xlfn.RANK.EQ(VLOOKUP($A1194,Rooke_Full_Seaosn[[Name]:[WHIP]], 16, FALSE),Rooke_Full_Seaosn[ERA],1)</f>
        <v>1431</v>
      </c>
      <c r="R1194" s="11">
        <f>_xlfn.RANK.EQ(VLOOKUP($A1194,Rooke_Full_Seaosn[[Name]:[WHIP]], 17, FALSE),Rooke_Full_Seaosn[FIP],1)</f>
        <v>1583</v>
      </c>
      <c r="S1194" s="5">
        <f>_xlfn.RANK.EQ(VLOOKUP($A1194,Rooke_Full_Seaosn[[Name]:[WHIP]], 18,FALSE),Rooke_Full_Seaosn[WAR],0)</f>
        <v>1624</v>
      </c>
      <c r="T1194" s="5">
        <f>_xlfn.RANK.EQ(VLOOKUP($A1194,Rooke_Full_Seaosn[[Name]:[WHIP]], 19, FALSE),Rooke_Full_Seaosn[WAR/162],0)</f>
        <v>1580</v>
      </c>
      <c r="U1194" s="5">
        <f>_xlfn.RANK.EQ(VLOOKUP($A1194,Rooke_Full_Seaosn[[Name]:[WHIP]], 20, FALSE),Rooke_Full_Seaosn[WHIP],1)</f>
        <v>1346</v>
      </c>
      <c r="V11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898.89979793878206</v>
      </c>
    </row>
    <row r="1195" spans="1:22" x14ac:dyDescent="0.45">
      <c r="A1195" s="11" t="s">
        <v>1084</v>
      </c>
      <c r="B1195" s="11">
        <v>1952</v>
      </c>
      <c r="C1195" s="11" t="str">
        <f>VLOOKUP(Table10[[#This Row],[Name]], Rooke_Full_Seaosn[[Name]:[Team]], 2, FALSE)</f>
        <v>NYY</v>
      </c>
      <c r="D1195" s="11">
        <v>14</v>
      </c>
      <c r="E1195" s="11">
        <v>14</v>
      </c>
      <c r="F1195" s="12">
        <v>1</v>
      </c>
      <c r="G1195" s="5">
        <f>_xlfn.RANK.EQ(VLOOKUP($A1195,Rooke_Full_Seaosn[[Name]:[WHIP]], 6, FALSE),Rooke_Full_Seaosn[W],0)</f>
        <v>1054</v>
      </c>
      <c r="H1195" s="5">
        <f>_xlfn.RANK.EQ(VLOOKUP($A1195,Rooke_Full_Seaosn[[Name]:[WHIP]], 7, FALSE),Rooke_Full_Seaosn[L],1)</f>
        <v>695</v>
      </c>
      <c r="I1195" s="11">
        <f>_xlfn.RANK.EQ(VLOOKUP($A1195,Rooke_Full_Seaosn[[Name]:[WHIP]], 8, FALSE),Rooke_Full_Seaosn[SV],0)</f>
        <v>225</v>
      </c>
      <c r="J1195" s="11">
        <f>_xlfn.RANK.EQ(VLOOKUP($A1195,Rooke_Full_Seaosn[[Name]:[WHIP]], 9, FALSE),Rooke_Full_Seaosn[IP],0)</f>
        <v>1002</v>
      </c>
      <c r="K1195" s="5">
        <f>_xlfn.RANK.EQ(VLOOKUP($A1195,Rooke_Full_Seaosn[[Name]:[WHIP]], 10, FALSE),Rooke_Full_Seaosn[SO],0)</f>
        <v>1140</v>
      </c>
      <c r="L1195" s="5">
        <f>_xlfn.RANK.EQ(VLOOKUP($A1195,Rooke_Full_Seaosn[[Name]:[WHIP]], 11, FALSE),Rooke_Full_Seaosn[K/9],0)</f>
        <v>1101</v>
      </c>
      <c r="M1195" s="5">
        <f>_xlfn.RANK.EQ(VLOOKUP($A1195,Rooke_Full_Seaosn[[Name]:[WHIP]], 12, FALSE),Rooke_Full_Seaosn[BB/9],1)</f>
        <v>1537</v>
      </c>
      <c r="N1195" s="11">
        <f>_xlfn.RANK.EQ(VLOOKUP($A1195,Rooke_Full_Seaosn[[Name]:[WHIP]], 13, FALSE),Rooke_Full_Seaosn[HR/9],1)</f>
        <v>254</v>
      </c>
      <c r="O1195" s="5">
        <f>_xlfn.RANK.EQ(VLOOKUP($A1195,Rooke_Full_Seaosn[[Name]:[WHIP]], 14, FALSE),Rooke_Full_Seaosn[AVG],1)</f>
        <v>402</v>
      </c>
      <c r="P1195" s="11">
        <f>_xlfn.RANK.EQ(VLOOKUP($A1195,Rooke_Full_Seaosn[[Name]:[WHIP]], 15, FALSE),Rooke_Full_Seaosn[BABIP],1)</f>
        <v>436</v>
      </c>
      <c r="Q1195" s="5">
        <f>_xlfn.RANK.EQ(VLOOKUP($A1195,Rooke_Full_Seaosn[[Name]:[WHIP]], 16, FALSE),Rooke_Full_Seaosn[ERA],1)</f>
        <v>439</v>
      </c>
      <c r="R1195" s="11">
        <f>_xlfn.RANK.EQ(VLOOKUP($A1195,Rooke_Full_Seaosn[[Name]:[WHIP]], 17, FALSE),Rooke_Full_Seaosn[FIP],1)</f>
        <v>400</v>
      </c>
      <c r="S1195" s="5">
        <f>_xlfn.RANK.EQ(VLOOKUP($A1195,Rooke_Full_Seaosn[[Name]:[WHIP]], 18,FALSE),Rooke_Full_Seaosn[WAR],0)</f>
        <v>1123</v>
      </c>
      <c r="T1195" s="5">
        <f>_xlfn.RANK.EQ(VLOOKUP($A1195,Rooke_Full_Seaosn[[Name]:[WHIP]], 19, FALSE),Rooke_Full_Seaosn[WAR/162],0)</f>
        <v>1226</v>
      </c>
      <c r="U1195" s="5">
        <f>_xlfn.RANK.EQ(VLOOKUP($A1195,Rooke_Full_Seaosn[[Name]:[WHIP]], 20, FALSE),Rooke_Full_Seaosn[WHIP],1)</f>
        <v>1018</v>
      </c>
      <c r="V11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900.22278955063848</v>
      </c>
    </row>
    <row r="1196" spans="1:22" x14ac:dyDescent="0.45">
      <c r="A1196" s="11" t="s">
        <v>1867</v>
      </c>
      <c r="B1196" s="11">
        <v>2002</v>
      </c>
      <c r="C1196" s="11" t="str">
        <f>VLOOKUP(Table10[[#This Row],[Name]], Rooke_Full_Seaosn[[Name]:[Team]], 2, FALSE)</f>
        <v>TOR</v>
      </c>
      <c r="D1196" s="11">
        <v>14</v>
      </c>
      <c r="E1196" s="11">
        <v>14</v>
      </c>
      <c r="F1196" s="12">
        <v>1</v>
      </c>
      <c r="G1196" s="5">
        <f>_xlfn.RANK.EQ(VLOOKUP($A1196,Rooke_Full_Seaosn[[Name]:[WHIP]], 6, FALSE),Rooke_Full_Seaosn[W],0)</f>
        <v>503</v>
      </c>
      <c r="H1196" s="5">
        <f>_xlfn.RANK.EQ(VLOOKUP($A1196,Rooke_Full_Seaosn[[Name]:[WHIP]], 7, FALSE),Rooke_Full_Seaosn[L],1)</f>
        <v>492</v>
      </c>
      <c r="I1196" s="11">
        <f>_xlfn.RANK.EQ(VLOOKUP($A1196,Rooke_Full_Seaosn[[Name]:[WHIP]], 8, FALSE),Rooke_Full_Seaosn[SV],0)</f>
        <v>225</v>
      </c>
      <c r="J1196" s="11">
        <f>_xlfn.RANK.EQ(VLOOKUP($A1196,Rooke_Full_Seaosn[[Name]:[WHIP]], 9, FALSE),Rooke_Full_Seaosn[IP],0)</f>
        <v>936</v>
      </c>
      <c r="K1196" s="5">
        <f>_xlfn.RANK.EQ(VLOOKUP($A1196,Rooke_Full_Seaosn[[Name]:[WHIP]], 10, FALSE),Rooke_Full_Seaosn[SO],0)</f>
        <v>765</v>
      </c>
      <c r="L1196" s="5">
        <f>_xlfn.RANK.EQ(VLOOKUP($A1196,Rooke_Full_Seaosn[[Name]:[WHIP]], 11, FALSE),Rooke_Full_Seaosn[K/9],0)</f>
        <v>590</v>
      </c>
      <c r="M1196" s="5">
        <f>_xlfn.RANK.EQ(VLOOKUP($A1196,Rooke_Full_Seaosn[[Name]:[WHIP]], 12, FALSE),Rooke_Full_Seaosn[BB/9],1)</f>
        <v>1635</v>
      </c>
      <c r="N1196" s="11">
        <f>_xlfn.RANK.EQ(VLOOKUP($A1196,Rooke_Full_Seaosn[[Name]:[WHIP]], 13, FALSE),Rooke_Full_Seaosn[HR/9],1)</f>
        <v>1004</v>
      </c>
      <c r="O1196" s="5">
        <f>_xlfn.RANK.EQ(VLOOKUP($A1196,Rooke_Full_Seaosn[[Name]:[WHIP]], 14, FALSE),Rooke_Full_Seaosn[AVG],1)</f>
        <v>677</v>
      </c>
      <c r="P1196" s="11">
        <f>_xlfn.RANK.EQ(VLOOKUP($A1196,Rooke_Full_Seaosn[[Name]:[WHIP]], 15, FALSE),Rooke_Full_Seaosn[BABIP],1)</f>
        <v>809</v>
      </c>
      <c r="Q1196" s="5">
        <f>_xlfn.RANK.EQ(VLOOKUP($A1196,Rooke_Full_Seaosn[[Name]:[WHIP]], 16, FALSE),Rooke_Full_Seaosn[ERA],1)</f>
        <v>1398</v>
      </c>
      <c r="R1196" s="11">
        <f>_xlfn.RANK.EQ(VLOOKUP($A1196,Rooke_Full_Seaosn[[Name]:[WHIP]], 17, FALSE),Rooke_Full_Seaosn[FIP],1)</f>
        <v>1404</v>
      </c>
      <c r="S1196" s="5">
        <f>_xlfn.RANK.EQ(VLOOKUP($A1196,Rooke_Full_Seaosn[[Name]:[WHIP]], 18,FALSE),Rooke_Full_Seaosn[WAR],0)</f>
        <v>1203</v>
      </c>
      <c r="T1196" s="5">
        <f>_xlfn.RANK.EQ(VLOOKUP($A1196,Rooke_Full_Seaosn[[Name]:[WHIP]], 19, FALSE),Rooke_Full_Seaosn[WAR/162],0)</f>
        <v>1244</v>
      </c>
      <c r="U1196" s="5">
        <f>_xlfn.RANK.EQ(VLOOKUP($A1196,Rooke_Full_Seaosn[[Name]:[WHIP]], 20, FALSE),Rooke_Full_Seaosn[WHIP],1)</f>
        <v>1364</v>
      </c>
      <c r="V11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901.0648552283285</v>
      </c>
    </row>
    <row r="1197" spans="1:22" x14ac:dyDescent="0.45">
      <c r="A1197" s="11" t="s">
        <v>1542</v>
      </c>
      <c r="B1197" s="11">
        <v>2012</v>
      </c>
      <c r="C1197" s="11" t="str">
        <f>VLOOKUP(Table10[[#This Row],[Name]], Rooke_Full_Seaosn[[Name]:[Team]], 2, FALSE)</f>
        <v>ATL</v>
      </c>
      <c r="D1197" s="11">
        <v>26</v>
      </c>
      <c r="E1197" s="11">
        <v>21</v>
      </c>
      <c r="F1197" s="12">
        <v>0.80769230769230771</v>
      </c>
      <c r="G1197" s="5">
        <f>_xlfn.RANK.EQ(VLOOKUP($A1197,Rooke_Full_Seaosn[[Name]:[WHIP]], 6, FALSE),Rooke_Full_Seaosn[W],0)</f>
        <v>1054</v>
      </c>
      <c r="H1197" s="5">
        <f>_xlfn.RANK.EQ(VLOOKUP($A1197,Rooke_Full_Seaosn[[Name]:[WHIP]], 7, FALSE),Rooke_Full_Seaosn[L],1)</f>
        <v>1209</v>
      </c>
      <c r="I1197" s="11">
        <f>_xlfn.RANK.EQ(VLOOKUP($A1197,Rooke_Full_Seaosn[[Name]:[WHIP]], 8, FALSE),Rooke_Full_Seaosn[SV],0)</f>
        <v>225</v>
      </c>
      <c r="J1197" s="11">
        <f>_xlfn.RANK.EQ(VLOOKUP($A1197,Rooke_Full_Seaosn[[Name]:[WHIP]], 9, FALSE),Rooke_Full_Seaosn[IP],0)</f>
        <v>951</v>
      </c>
      <c r="K1197" s="5">
        <f>_xlfn.RANK.EQ(VLOOKUP($A1197,Rooke_Full_Seaosn[[Name]:[WHIP]], 10, FALSE),Rooke_Full_Seaosn[SO],0)</f>
        <v>605</v>
      </c>
      <c r="L1197" s="5">
        <f>_xlfn.RANK.EQ(VLOOKUP($A1197,Rooke_Full_Seaosn[[Name]:[WHIP]], 11, FALSE),Rooke_Full_Seaosn[K/9],0)</f>
        <v>356</v>
      </c>
      <c r="M1197" s="5">
        <f>_xlfn.RANK.EQ(VLOOKUP($A1197,Rooke_Full_Seaosn[[Name]:[WHIP]], 12, FALSE),Rooke_Full_Seaosn[BB/9],1)</f>
        <v>1258</v>
      </c>
      <c r="N1197" s="11">
        <f>_xlfn.RANK.EQ(VLOOKUP($A1197,Rooke_Full_Seaosn[[Name]:[WHIP]], 13, FALSE),Rooke_Full_Seaosn[HR/9],1)</f>
        <v>734</v>
      </c>
      <c r="O1197" s="5">
        <f>_xlfn.RANK.EQ(VLOOKUP($A1197,Rooke_Full_Seaosn[[Name]:[WHIP]], 14, FALSE),Rooke_Full_Seaosn[AVG],1)</f>
        <v>721</v>
      </c>
      <c r="P1197" s="11">
        <f>_xlfn.RANK.EQ(VLOOKUP($A1197,Rooke_Full_Seaosn[[Name]:[WHIP]], 15, FALSE),Rooke_Full_Seaosn[BABIP],1)</f>
        <v>1165</v>
      </c>
      <c r="Q1197" s="5">
        <f>_xlfn.RANK.EQ(VLOOKUP($A1197,Rooke_Full_Seaosn[[Name]:[WHIP]], 16, FALSE),Rooke_Full_Seaosn[ERA],1)</f>
        <v>1009</v>
      </c>
      <c r="R1197" s="11">
        <f>_xlfn.RANK.EQ(VLOOKUP($A1197,Rooke_Full_Seaosn[[Name]:[WHIP]], 17, FALSE),Rooke_Full_Seaosn[FIP],1)</f>
        <v>775</v>
      </c>
      <c r="S1197" s="5">
        <f>_xlfn.RANK.EQ(VLOOKUP($A1197,Rooke_Full_Seaosn[[Name]:[WHIP]], 18,FALSE),Rooke_Full_Seaosn[WAR],0)</f>
        <v>1208</v>
      </c>
      <c r="T1197" s="5">
        <f>_xlfn.RANK.EQ(VLOOKUP($A1197,Rooke_Full_Seaosn[[Name]:[WHIP]], 19, FALSE),Rooke_Full_Seaosn[WAR/162],0)</f>
        <v>1223</v>
      </c>
      <c r="U1197" s="5">
        <f>_xlfn.RANK.EQ(VLOOKUP($A1197,Rooke_Full_Seaosn[[Name]:[WHIP]], 20, FALSE),Rooke_Full_Seaosn[WHIP],1)</f>
        <v>971</v>
      </c>
      <c r="V11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902.96142572958865</v>
      </c>
    </row>
    <row r="1198" spans="1:22" x14ac:dyDescent="0.45">
      <c r="A1198" s="11" t="s">
        <v>1605</v>
      </c>
      <c r="B1198" s="11">
        <v>1993</v>
      </c>
      <c r="C1198" s="11" t="str">
        <f>VLOOKUP(Table10[[#This Row],[Name]], Rooke_Full_Seaosn[[Name]:[Team]], 2, FALSE)</f>
        <v>NYM</v>
      </c>
      <c r="D1198" s="11">
        <v>35</v>
      </c>
      <c r="E1198" s="11">
        <v>31</v>
      </c>
      <c r="F1198" s="12">
        <v>0.88571428571428568</v>
      </c>
      <c r="G1198" s="5">
        <f>_xlfn.RANK.EQ(VLOOKUP($A1198,Rooke_Full_Seaosn[[Name]:[WHIP]], 6, FALSE),Rooke_Full_Seaosn[W],0)</f>
        <v>889</v>
      </c>
      <c r="H1198" s="5">
        <f>_xlfn.RANK.EQ(VLOOKUP($A1198,Rooke_Full_Seaosn[[Name]:[WHIP]], 7, FALSE),Rooke_Full_Seaosn[L],1)</f>
        <v>45</v>
      </c>
      <c r="I1198" s="11">
        <f>_xlfn.RANK.EQ(VLOOKUP($A1198,Rooke_Full_Seaosn[[Name]:[WHIP]], 8, FALSE),Rooke_Full_Seaosn[SV],0)</f>
        <v>225</v>
      </c>
      <c r="J1198" s="11">
        <f>_xlfn.RANK.EQ(VLOOKUP($A1198,Rooke_Full_Seaosn[[Name]:[WHIP]], 9, FALSE),Rooke_Full_Seaosn[IP],0)</f>
        <v>1700</v>
      </c>
      <c r="K1198" s="5">
        <f>_xlfn.RANK.EQ(VLOOKUP($A1198,Rooke_Full_Seaosn[[Name]:[WHIP]], 10, FALSE),Rooke_Full_Seaosn[SO],0)</f>
        <v>1665</v>
      </c>
      <c r="L1198" s="5">
        <f>_xlfn.RANK.EQ(VLOOKUP($A1198,Rooke_Full_Seaosn[[Name]:[WHIP]], 11, FALSE),Rooke_Full_Seaosn[K/9],0)</f>
        <v>1386</v>
      </c>
      <c r="M1198" s="5">
        <f>_xlfn.RANK.EQ(VLOOKUP($A1198,Rooke_Full_Seaosn[[Name]:[WHIP]], 12, FALSE),Rooke_Full_Seaosn[BB/9],1)</f>
        <v>876</v>
      </c>
      <c r="N1198" s="11">
        <f>_xlfn.RANK.EQ(VLOOKUP($A1198,Rooke_Full_Seaosn[[Name]:[WHIP]], 13, FALSE),Rooke_Full_Seaosn[HR/9],1)</f>
        <v>1255</v>
      </c>
      <c r="O1198" s="5">
        <f>_xlfn.RANK.EQ(VLOOKUP($A1198,Rooke_Full_Seaosn[[Name]:[WHIP]], 14, FALSE),Rooke_Full_Seaosn[AVG],1)</f>
        <v>1417</v>
      </c>
      <c r="P1198" s="11">
        <f>_xlfn.RANK.EQ(VLOOKUP($A1198,Rooke_Full_Seaosn[[Name]:[WHIP]], 15, FALSE),Rooke_Full_Seaosn[BABIP],1)</f>
        <v>1031</v>
      </c>
      <c r="Q1198" s="5">
        <f>_xlfn.RANK.EQ(VLOOKUP($A1198,Rooke_Full_Seaosn[[Name]:[WHIP]], 16, FALSE),Rooke_Full_Seaosn[ERA],1)</f>
        <v>1089</v>
      </c>
      <c r="R1198" s="11">
        <f>_xlfn.RANK.EQ(VLOOKUP($A1198,Rooke_Full_Seaosn[[Name]:[WHIP]], 17, FALSE),Rooke_Full_Seaosn[FIP],1)</f>
        <v>1457</v>
      </c>
      <c r="S1198" s="5">
        <f>_xlfn.RANK.EQ(VLOOKUP($A1198,Rooke_Full_Seaosn[[Name]:[WHIP]], 18,FALSE),Rooke_Full_Seaosn[WAR],0)</f>
        <v>1530</v>
      </c>
      <c r="T1198" s="5">
        <f>_xlfn.RANK.EQ(VLOOKUP($A1198,Rooke_Full_Seaosn[[Name]:[WHIP]], 19, FALSE),Rooke_Full_Seaosn[WAR/162],0)</f>
        <v>1532</v>
      </c>
      <c r="U1198" s="5">
        <f>_xlfn.RANK.EQ(VLOOKUP($A1198,Rooke_Full_Seaosn[[Name]:[WHIP]], 20, FALSE),Rooke_Full_Seaosn[WHIP],1)</f>
        <v>1232</v>
      </c>
      <c r="V11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902.97442158869524</v>
      </c>
    </row>
    <row r="1199" spans="1:22" x14ac:dyDescent="0.45">
      <c r="A1199" s="11" t="s">
        <v>1933</v>
      </c>
      <c r="B1199" s="11">
        <v>2009</v>
      </c>
      <c r="C1199" s="11" t="str">
        <f>VLOOKUP(Table10[[#This Row],[Name]], Rooke_Full_Seaosn[[Name]:[Team]], 2, FALSE)</f>
        <v>SDP</v>
      </c>
      <c r="D1199" s="11">
        <v>8</v>
      </c>
      <c r="E1199" s="11">
        <v>8</v>
      </c>
      <c r="F1199" s="12">
        <v>1</v>
      </c>
      <c r="G1199" s="5">
        <f>_xlfn.RANK.EQ(VLOOKUP($A1199,Rooke_Full_Seaosn[[Name]:[WHIP]], 6, FALSE),Rooke_Full_Seaosn[W],0)</f>
        <v>1609</v>
      </c>
      <c r="H1199" s="5">
        <f>_xlfn.RANK.EQ(VLOOKUP($A1199,Rooke_Full_Seaosn[[Name]:[WHIP]], 7, FALSE),Rooke_Full_Seaosn[L],1)</f>
        <v>885</v>
      </c>
      <c r="I1199" s="11">
        <f>_xlfn.RANK.EQ(VLOOKUP($A1199,Rooke_Full_Seaosn[[Name]:[WHIP]], 8, FALSE),Rooke_Full_Seaosn[SV],0)</f>
        <v>225</v>
      </c>
      <c r="J1199" s="11">
        <f>_xlfn.RANK.EQ(VLOOKUP($A1199,Rooke_Full_Seaosn[[Name]:[WHIP]], 9, FALSE),Rooke_Full_Seaosn[IP],0)</f>
        <v>889</v>
      </c>
      <c r="K1199" s="5">
        <f>_xlfn.RANK.EQ(VLOOKUP($A1199,Rooke_Full_Seaosn[[Name]:[WHIP]], 10, FALSE),Rooke_Full_Seaosn[SO],0)</f>
        <v>966</v>
      </c>
      <c r="L1199" s="5">
        <f>_xlfn.RANK.EQ(VLOOKUP($A1199,Rooke_Full_Seaosn[[Name]:[WHIP]], 11, FALSE),Rooke_Full_Seaosn[K/9],0)</f>
        <v>1011</v>
      </c>
      <c r="M1199" s="5">
        <f>_xlfn.RANK.EQ(VLOOKUP($A1199,Rooke_Full_Seaosn[[Name]:[WHIP]], 12, FALSE),Rooke_Full_Seaosn[BB/9],1)</f>
        <v>88</v>
      </c>
      <c r="N1199" s="11">
        <f>_xlfn.RANK.EQ(VLOOKUP($A1199,Rooke_Full_Seaosn[[Name]:[WHIP]], 13, FALSE),Rooke_Full_Seaosn[HR/9],1)</f>
        <v>1676</v>
      </c>
      <c r="O1199" s="5">
        <f>_xlfn.RANK.EQ(VLOOKUP($A1199,Rooke_Full_Seaosn[[Name]:[WHIP]], 14, FALSE),Rooke_Full_Seaosn[AVG],1)</f>
        <v>1254</v>
      </c>
      <c r="P1199" s="11">
        <f>_xlfn.RANK.EQ(VLOOKUP($A1199,Rooke_Full_Seaosn[[Name]:[WHIP]], 15, FALSE),Rooke_Full_Seaosn[BABIP],1)</f>
        <v>416</v>
      </c>
      <c r="Q1199" s="5">
        <f>_xlfn.RANK.EQ(VLOOKUP($A1199,Rooke_Full_Seaosn[[Name]:[WHIP]], 16, FALSE),Rooke_Full_Seaosn[ERA],1)</f>
        <v>1483</v>
      </c>
      <c r="R1199" s="11">
        <f>_xlfn.RANK.EQ(VLOOKUP($A1199,Rooke_Full_Seaosn[[Name]:[WHIP]], 17, FALSE),Rooke_Full_Seaosn[FIP],1)</f>
        <v>1655</v>
      </c>
      <c r="S1199" s="5">
        <f>_xlfn.RANK.EQ(VLOOKUP($A1199,Rooke_Full_Seaosn[[Name]:[WHIP]], 18,FALSE),Rooke_Full_Seaosn[WAR],0)</f>
        <v>1703</v>
      </c>
      <c r="T1199" s="5">
        <f>_xlfn.RANK.EQ(VLOOKUP($A1199,Rooke_Full_Seaosn[[Name]:[WHIP]], 19, FALSE),Rooke_Full_Seaosn[WAR/162],0)</f>
        <v>1696</v>
      </c>
      <c r="U1199" s="5">
        <f>_xlfn.RANK.EQ(VLOOKUP($A1199,Rooke_Full_Seaosn[[Name]:[WHIP]], 20, FALSE),Rooke_Full_Seaosn[WHIP],1)</f>
        <v>562</v>
      </c>
      <c r="V11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905.21674023171954</v>
      </c>
    </row>
    <row r="1200" spans="1:22" x14ac:dyDescent="0.45">
      <c r="A1200" s="11" t="s">
        <v>1575</v>
      </c>
      <c r="B1200" s="11">
        <v>1948</v>
      </c>
      <c r="C1200" s="11" t="str">
        <f>VLOOKUP(Table10[[#This Row],[Name]], Rooke_Full_Seaosn[[Name]:[Team]], 2, FALSE)</f>
        <v>NYY</v>
      </c>
      <c r="D1200" s="11">
        <v>7</v>
      </c>
      <c r="E1200" s="11">
        <v>7</v>
      </c>
      <c r="F1200" s="12">
        <v>1</v>
      </c>
      <c r="G1200" s="5">
        <f>_xlfn.RANK.EQ(VLOOKUP($A1200,Rooke_Full_Seaosn[[Name]:[WHIP]], 6, FALSE),Rooke_Full_Seaosn[W],0)</f>
        <v>889</v>
      </c>
      <c r="H1200" s="5">
        <f>_xlfn.RANK.EQ(VLOOKUP($A1200,Rooke_Full_Seaosn[[Name]:[WHIP]], 7, FALSE),Rooke_Full_Seaosn[L],1)</f>
        <v>147</v>
      </c>
      <c r="I1200" s="11">
        <f>_xlfn.RANK.EQ(VLOOKUP($A1200,Rooke_Full_Seaosn[[Name]:[WHIP]], 8, FALSE),Rooke_Full_Seaosn[SV],0)</f>
        <v>225</v>
      </c>
      <c r="J1200" s="11">
        <f>_xlfn.RANK.EQ(VLOOKUP($A1200,Rooke_Full_Seaosn[[Name]:[WHIP]], 9, FALSE),Rooke_Full_Seaosn[IP],0)</f>
        <v>1143</v>
      </c>
      <c r="K1200" s="5">
        <f>_xlfn.RANK.EQ(VLOOKUP($A1200,Rooke_Full_Seaosn[[Name]:[WHIP]], 10, FALSE),Rooke_Full_Seaosn[SO],0)</f>
        <v>1484</v>
      </c>
      <c r="L1200" s="5">
        <f>_xlfn.RANK.EQ(VLOOKUP($A1200,Rooke_Full_Seaosn[[Name]:[WHIP]], 11, FALSE),Rooke_Full_Seaosn[K/9],0)</f>
        <v>1418</v>
      </c>
      <c r="M1200" s="5">
        <f>_xlfn.RANK.EQ(VLOOKUP($A1200,Rooke_Full_Seaosn[[Name]:[WHIP]], 12, FALSE),Rooke_Full_Seaosn[BB/9],1)</f>
        <v>1162</v>
      </c>
      <c r="N1200" s="11">
        <f>_xlfn.RANK.EQ(VLOOKUP($A1200,Rooke_Full_Seaosn[[Name]:[WHIP]], 13, FALSE),Rooke_Full_Seaosn[HR/9],1)</f>
        <v>465</v>
      </c>
      <c r="O1200" s="5">
        <f>_xlfn.RANK.EQ(VLOOKUP($A1200,Rooke_Full_Seaosn[[Name]:[WHIP]], 14, FALSE),Rooke_Full_Seaosn[AVG],1)</f>
        <v>1121</v>
      </c>
      <c r="P1200" s="11">
        <f>_xlfn.RANK.EQ(VLOOKUP($A1200,Rooke_Full_Seaosn[[Name]:[WHIP]], 15, FALSE),Rooke_Full_Seaosn[BABIP],1)</f>
        <v>886</v>
      </c>
      <c r="Q1200" s="5">
        <f>_xlfn.RANK.EQ(VLOOKUP($A1200,Rooke_Full_Seaosn[[Name]:[WHIP]], 16, FALSE),Rooke_Full_Seaosn[ERA],1)</f>
        <v>1046</v>
      </c>
      <c r="R1200" s="11">
        <f>_xlfn.RANK.EQ(VLOOKUP($A1200,Rooke_Full_Seaosn[[Name]:[WHIP]], 17, FALSE),Rooke_Full_Seaosn[FIP],1)</f>
        <v>765</v>
      </c>
      <c r="S1200" s="5">
        <f>_xlfn.RANK.EQ(VLOOKUP($A1200,Rooke_Full_Seaosn[[Name]:[WHIP]], 18,FALSE),Rooke_Full_Seaosn[WAR],0)</f>
        <v>937</v>
      </c>
      <c r="T1200" s="5">
        <f>_xlfn.RANK.EQ(VLOOKUP($A1200,Rooke_Full_Seaosn[[Name]:[WHIP]], 19, FALSE),Rooke_Full_Seaosn[WAR/162],0)</f>
        <v>828</v>
      </c>
      <c r="U1200" s="5">
        <f>_xlfn.RANK.EQ(VLOOKUP($A1200,Rooke_Full_Seaosn[[Name]:[WHIP]], 20, FALSE),Rooke_Full_Seaosn[WHIP],1)</f>
        <v>1276</v>
      </c>
      <c r="V12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905.58521930322217</v>
      </c>
    </row>
    <row r="1201" spans="1:22" x14ac:dyDescent="0.45">
      <c r="A1201" s="11" t="s">
        <v>1151</v>
      </c>
      <c r="B1201" s="11">
        <v>1947</v>
      </c>
      <c r="C1201" s="11" t="str">
        <f>VLOOKUP(Table10[[#This Row],[Name]], Rooke_Full_Seaosn[[Name]:[Team]], 2, FALSE)</f>
        <v>NYY</v>
      </c>
      <c r="D1201" s="11">
        <v>17</v>
      </c>
      <c r="E1201" s="11">
        <v>17</v>
      </c>
      <c r="F1201" s="12">
        <v>1</v>
      </c>
      <c r="G1201" s="5">
        <f>_xlfn.RANK.EQ(VLOOKUP($A1201,Rooke_Full_Seaosn[[Name]:[WHIP]], 6, FALSE),Rooke_Full_Seaosn[W],0)</f>
        <v>1054</v>
      </c>
      <c r="H1201" s="5">
        <f>_xlfn.RANK.EQ(VLOOKUP($A1201,Rooke_Full_Seaosn[[Name]:[WHIP]], 7, FALSE),Rooke_Full_Seaosn[L],1)</f>
        <v>147</v>
      </c>
      <c r="I1201" s="11">
        <f>_xlfn.RANK.EQ(VLOOKUP($A1201,Rooke_Full_Seaosn[[Name]:[WHIP]], 8, FALSE),Rooke_Full_Seaosn[SV],0)</f>
        <v>225</v>
      </c>
      <c r="J1201" s="11">
        <f>_xlfn.RANK.EQ(VLOOKUP($A1201,Rooke_Full_Seaosn[[Name]:[WHIP]], 9, FALSE),Rooke_Full_Seaosn[IP],0)</f>
        <v>1511</v>
      </c>
      <c r="K1201" s="5">
        <f>_xlfn.RANK.EQ(VLOOKUP($A1201,Rooke_Full_Seaosn[[Name]:[WHIP]], 10, FALSE),Rooke_Full_Seaosn[SO],0)</f>
        <v>1680</v>
      </c>
      <c r="L1201" s="5">
        <f>_xlfn.RANK.EQ(VLOOKUP($A1201,Rooke_Full_Seaosn[[Name]:[WHIP]], 11, FALSE),Rooke_Full_Seaosn[K/9],0)</f>
        <v>1594</v>
      </c>
      <c r="M1201" s="5">
        <f>_xlfn.RANK.EQ(VLOOKUP($A1201,Rooke_Full_Seaosn[[Name]:[WHIP]], 12, FALSE),Rooke_Full_Seaosn[BB/9],1)</f>
        <v>1107</v>
      </c>
      <c r="N1201" s="11">
        <f>_xlfn.RANK.EQ(VLOOKUP($A1201,Rooke_Full_Seaosn[[Name]:[WHIP]], 13, FALSE),Rooke_Full_Seaosn[HR/9],1)</f>
        <v>158</v>
      </c>
      <c r="O1201" s="5">
        <f>_xlfn.RANK.EQ(VLOOKUP($A1201,Rooke_Full_Seaosn[[Name]:[WHIP]], 14, FALSE),Rooke_Full_Seaosn[AVG],1)</f>
        <v>1052</v>
      </c>
      <c r="P1201" s="11">
        <f>_xlfn.RANK.EQ(VLOOKUP($A1201,Rooke_Full_Seaosn[[Name]:[WHIP]], 15, FALSE),Rooke_Full_Seaosn[BABIP],1)</f>
        <v>776</v>
      </c>
      <c r="Q1201" s="5">
        <f>_xlfn.RANK.EQ(VLOOKUP($A1201,Rooke_Full_Seaosn[[Name]:[WHIP]], 16, FALSE),Rooke_Full_Seaosn[ERA],1)</f>
        <v>521</v>
      </c>
      <c r="R1201" s="11">
        <f>_xlfn.RANK.EQ(VLOOKUP($A1201,Rooke_Full_Seaosn[[Name]:[WHIP]], 17, FALSE),Rooke_Full_Seaosn[FIP],1)</f>
        <v>542</v>
      </c>
      <c r="S1201" s="5">
        <f>_xlfn.RANK.EQ(VLOOKUP($A1201,Rooke_Full_Seaosn[[Name]:[WHIP]], 18,FALSE),Rooke_Full_Seaosn[WAR],0)</f>
        <v>1184</v>
      </c>
      <c r="T1201" s="5">
        <f>_xlfn.RANK.EQ(VLOOKUP($A1201,Rooke_Full_Seaosn[[Name]:[WHIP]], 19, FALSE),Rooke_Full_Seaosn[WAR/162],0)</f>
        <v>1127</v>
      </c>
      <c r="U1201" s="5">
        <f>_xlfn.RANK.EQ(VLOOKUP($A1201,Rooke_Full_Seaosn[[Name]:[WHIP]], 20, FALSE),Rooke_Full_Seaosn[WHIP],1)</f>
        <v>1105</v>
      </c>
      <c r="V12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905.64804193551095</v>
      </c>
    </row>
    <row r="1202" spans="1:22" x14ac:dyDescent="0.45">
      <c r="A1202" s="11" t="s">
        <v>1652</v>
      </c>
      <c r="B1202" s="11">
        <v>2006</v>
      </c>
      <c r="C1202" s="11" t="str">
        <f>VLOOKUP(Table10[[#This Row],[Name]], Rooke_Full_Seaosn[[Name]:[Team]], 2, FALSE)</f>
        <v>TOR</v>
      </c>
      <c r="D1202" s="11">
        <v>10</v>
      </c>
      <c r="E1202" s="11">
        <v>10</v>
      </c>
      <c r="F1202" s="12">
        <v>1</v>
      </c>
      <c r="G1202" s="5">
        <f>_xlfn.RANK.EQ(VLOOKUP($A1202,Rooke_Full_Seaosn[[Name]:[WHIP]], 6, FALSE),Rooke_Full_Seaosn[W],0)</f>
        <v>1282</v>
      </c>
      <c r="H1202" s="5">
        <f>_xlfn.RANK.EQ(VLOOKUP($A1202,Rooke_Full_Seaosn[[Name]:[WHIP]], 7, FALSE),Rooke_Full_Seaosn[L],1)</f>
        <v>298</v>
      </c>
      <c r="I1202" s="11">
        <f>_xlfn.RANK.EQ(VLOOKUP($A1202,Rooke_Full_Seaosn[[Name]:[WHIP]], 8, FALSE),Rooke_Full_Seaosn[SV],0)</f>
        <v>225</v>
      </c>
      <c r="J1202" s="11">
        <f>_xlfn.RANK.EQ(VLOOKUP($A1202,Rooke_Full_Seaosn[[Name]:[WHIP]], 9, FALSE),Rooke_Full_Seaosn[IP],0)</f>
        <v>1277</v>
      </c>
      <c r="K1202" s="5">
        <f>_xlfn.RANK.EQ(VLOOKUP($A1202,Rooke_Full_Seaosn[[Name]:[WHIP]], 10, FALSE),Rooke_Full_Seaosn[SO],0)</f>
        <v>941</v>
      </c>
      <c r="L1202" s="5">
        <f>_xlfn.RANK.EQ(VLOOKUP($A1202,Rooke_Full_Seaosn[[Name]:[WHIP]], 11, FALSE),Rooke_Full_Seaosn[K/9],0)</f>
        <v>381</v>
      </c>
      <c r="M1202" s="5">
        <f>_xlfn.RANK.EQ(VLOOKUP($A1202,Rooke_Full_Seaosn[[Name]:[WHIP]], 12, FALSE),Rooke_Full_Seaosn[BB/9],1)</f>
        <v>1045</v>
      </c>
      <c r="N1202" s="11">
        <f>_xlfn.RANK.EQ(VLOOKUP($A1202,Rooke_Full_Seaosn[[Name]:[WHIP]], 13, FALSE),Rooke_Full_Seaosn[HR/9],1)</f>
        <v>1566</v>
      </c>
      <c r="O1202" s="5">
        <f>_xlfn.RANK.EQ(VLOOKUP($A1202,Rooke_Full_Seaosn[[Name]:[WHIP]], 14, FALSE),Rooke_Full_Seaosn[AVG],1)</f>
        <v>1075</v>
      </c>
      <c r="P1202" s="11">
        <f>_xlfn.RANK.EQ(VLOOKUP($A1202,Rooke_Full_Seaosn[[Name]:[WHIP]], 15, FALSE),Rooke_Full_Seaosn[BABIP],1)</f>
        <v>1007</v>
      </c>
      <c r="Q1202" s="5">
        <f>_xlfn.RANK.EQ(VLOOKUP($A1202,Rooke_Full_Seaosn[[Name]:[WHIP]], 16, FALSE),Rooke_Full_Seaosn[ERA],1)</f>
        <v>1153</v>
      </c>
      <c r="R1202" s="11">
        <f>_xlfn.RANK.EQ(VLOOKUP($A1202,Rooke_Full_Seaosn[[Name]:[WHIP]], 17, FALSE),Rooke_Full_Seaosn[FIP],1)</f>
        <v>1526</v>
      </c>
      <c r="S1202" s="5">
        <f>_xlfn.RANK.EQ(VLOOKUP($A1202,Rooke_Full_Seaosn[[Name]:[WHIP]], 18,FALSE),Rooke_Full_Seaosn[WAR],0)</f>
        <v>1387</v>
      </c>
      <c r="T1202" s="5">
        <f>_xlfn.RANK.EQ(VLOOKUP($A1202,Rooke_Full_Seaosn[[Name]:[WHIP]], 19, FALSE),Rooke_Full_Seaosn[WAR/162],0)</f>
        <v>1376</v>
      </c>
      <c r="U1202" s="5">
        <f>_xlfn.RANK.EQ(VLOOKUP($A1202,Rooke_Full_Seaosn[[Name]:[WHIP]], 20, FALSE),Rooke_Full_Seaosn[WHIP],1)</f>
        <v>1097</v>
      </c>
      <c r="V12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905.70642226920927</v>
      </c>
    </row>
    <row r="1203" spans="1:22" x14ac:dyDescent="0.45">
      <c r="A1203" s="11" t="s">
        <v>1994</v>
      </c>
      <c r="B1203" s="11">
        <v>1991</v>
      </c>
      <c r="C1203" s="11" t="str">
        <f>VLOOKUP(Table10[[#This Row],[Name]], Rooke_Full_Seaosn[[Name]:[Team]], 2, FALSE)</f>
        <v>NYY</v>
      </c>
      <c r="D1203" s="11">
        <v>12</v>
      </c>
      <c r="E1203" s="11">
        <v>6</v>
      </c>
      <c r="F1203" s="12">
        <v>0.5</v>
      </c>
      <c r="G1203" s="5">
        <f>_xlfn.RANK.EQ(VLOOKUP($A1203,Rooke_Full_Seaosn[[Name]:[WHIP]], 6, FALSE),Rooke_Full_Seaosn[W],0)</f>
        <v>735</v>
      </c>
      <c r="H1203" s="5">
        <f>_xlfn.RANK.EQ(VLOOKUP($A1203,Rooke_Full_Seaosn[[Name]:[WHIP]], 7, FALSE),Rooke_Full_Seaosn[L],1)</f>
        <v>1442</v>
      </c>
      <c r="I1203" s="11">
        <f>_xlfn.RANK.EQ(VLOOKUP($A1203,Rooke_Full_Seaosn[[Name]:[WHIP]], 8, FALSE),Rooke_Full_Seaosn[SV],0)</f>
        <v>225</v>
      </c>
      <c r="J1203" s="11">
        <f>_xlfn.RANK.EQ(VLOOKUP($A1203,Rooke_Full_Seaosn[[Name]:[WHIP]], 9, FALSE),Rooke_Full_Seaosn[IP],0)</f>
        <v>616</v>
      </c>
      <c r="K1203" s="5">
        <f>_xlfn.RANK.EQ(VLOOKUP($A1203,Rooke_Full_Seaosn[[Name]:[WHIP]], 10, FALSE),Rooke_Full_Seaosn[SO],0)</f>
        <v>801</v>
      </c>
      <c r="L1203" s="5">
        <f>_xlfn.RANK.EQ(VLOOKUP($A1203,Rooke_Full_Seaosn[[Name]:[WHIP]], 11, FALSE),Rooke_Full_Seaosn[K/9],0)</f>
        <v>1168</v>
      </c>
      <c r="M1203" s="5">
        <f>_xlfn.RANK.EQ(VLOOKUP($A1203,Rooke_Full_Seaosn[[Name]:[WHIP]], 12, FALSE),Rooke_Full_Seaosn[BB/9],1)</f>
        <v>226</v>
      </c>
      <c r="N1203" s="11">
        <f>_xlfn.RANK.EQ(VLOOKUP($A1203,Rooke_Full_Seaosn[[Name]:[WHIP]], 13, FALSE),Rooke_Full_Seaosn[HR/9],1)</f>
        <v>1113</v>
      </c>
      <c r="O1203" s="5">
        <f>_xlfn.RANK.EQ(VLOOKUP($A1203,Rooke_Full_Seaosn[[Name]:[WHIP]], 14, FALSE),Rooke_Full_Seaosn[AVG],1)</f>
        <v>1550</v>
      </c>
      <c r="P1203" s="11">
        <f>_xlfn.RANK.EQ(VLOOKUP($A1203,Rooke_Full_Seaosn[[Name]:[WHIP]], 15, FALSE),Rooke_Full_Seaosn[BABIP],1)</f>
        <v>1431</v>
      </c>
      <c r="Q1203" s="5">
        <f>_xlfn.RANK.EQ(VLOOKUP($A1203,Rooke_Full_Seaosn[[Name]:[WHIP]], 16, FALSE),Rooke_Full_Seaosn[ERA],1)</f>
        <v>1553</v>
      </c>
      <c r="R1203" s="11">
        <f>_xlfn.RANK.EQ(VLOOKUP($A1203,Rooke_Full_Seaosn[[Name]:[WHIP]], 17, FALSE),Rooke_Full_Seaosn[FIP],1)</f>
        <v>916</v>
      </c>
      <c r="S1203" s="5">
        <f>_xlfn.RANK.EQ(VLOOKUP($A1203,Rooke_Full_Seaosn[[Name]:[WHIP]], 18,FALSE),Rooke_Full_Seaosn[WAR],0)</f>
        <v>706</v>
      </c>
      <c r="T1203" s="5">
        <f>_xlfn.RANK.EQ(VLOOKUP($A1203,Rooke_Full_Seaosn[[Name]:[WHIP]], 19, FALSE),Rooke_Full_Seaosn[WAR/162],0)</f>
        <v>856</v>
      </c>
      <c r="U1203" s="5">
        <f>_xlfn.RANK.EQ(VLOOKUP($A1203,Rooke_Full_Seaosn[[Name]:[WHIP]], 20, FALSE),Rooke_Full_Seaosn[WHIP],1)</f>
        <v>1147</v>
      </c>
      <c r="V12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906.31286230137118</v>
      </c>
    </row>
    <row r="1204" spans="1:22" x14ac:dyDescent="0.45">
      <c r="A1204" s="11" t="s">
        <v>1935</v>
      </c>
      <c r="B1204" s="11">
        <v>1998</v>
      </c>
      <c r="C1204" s="11" t="str">
        <f>VLOOKUP(Table10[[#This Row],[Name]], Rooke_Full_Seaosn[[Name]:[Team]], 2, FALSE)</f>
        <v>MIN</v>
      </c>
      <c r="D1204" s="11">
        <v>22</v>
      </c>
      <c r="E1204" s="11">
        <v>22</v>
      </c>
      <c r="F1204" s="12">
        <v>1</v>
      </c>
      <c r="G1204" s="5">
        <f>_xlfn.RANK.EQ(VLOOKUP($A1204,Rooke_Full_Seaosn[[Name]:[WHIP]], 6, FALSE),Rooke_Full_Seaosn[W],0)</f>
        <v>503</v>
      </c>
      <c r="H1204" s="5">
        <f>_xlfn.RANK.EQ(VLOOKUP($A1204,Rooke_Full_Seaosn[[Name]:[WHIP]], 7, FALSE),Rooke_Full_Seaosn[L],1)</f>
        <v>1621</v>
      </c>
      <c r="I1204" s="11">
        <f>_xlfn.RANK.EQ(VLOOKUP($A1204,Rooke_Full_Seaosn[[Name]:[WHIP]], 8, FALSE),Rooke_Full_Seaosn[SV],0)</f>
        <v>225</v>
      </c>
      <c r="J1204" s="11">
        <f>_xlfn.RANK.EQ(VLOOKUP($A1204,Rooke_Full_Seaosn[[Name]:[WHIP]], 9, FALSE),Rooke_Full_Seaosn[IP],0)</f>
        <v>318</v>
      </c>
      <c r="K1204" s="5">
        <f>_xlfn.RANK.EQ(VLOOKUP($A1204,Rooke_Full_Seaosn[[Name]:[WHIP]], 10, FALSE),Rooke_Full_Seaosn[SO],0)</f>
        <v>279</v>
      </c>
      <c r="L1204" s="5">
        <f>_xlfn.RANK.EQ(VLOOKUP($A1204,Rooke_Full_Seaosn[[Name]:[WHIP]], 11, FALSE),Rooke_Full_Seaosn[K/9],0)</f>
        <v>777</v>
      </c>
      <c r="M1204" s="5">
        <f>_xlfn.RANK.EQ(VLOOKUP($A1204,Rooke_Full_Seaosn[[Name]:[WHIP]], 12, FALSE),Rooke_Full_Seaosn[BB/9],1)</f>
        <v>1035</v>
      </c>
      <c r="N1204" s="11">
        <f>_xlfn.RANK.EQ(VLOOKUP($A1204,Rooke_Full_Seaosn[[Name]:[WHIP]], 13, FALSE),Rooke_Full_Seaosn[HR/9],1)</f>
        <v>1353</v>
      </c>
      <c r="O1204" s="5">
        <f>_xlfn.RANK.EQ(VLOOKUP($A1204,Rooke_Full_Seaosn[[Name]:[WHIP]], 14, FALSE),Rooke_Full_Seaosn[AVG],1)</f>
        <v>1295</v>
      </c>
      <c r="P1204" s="11">
        <f>_xlfn.RANK.EQ(VLOOKUP($A1204,Rooke_Full_Seaosn[[Name]:[WHIP]], 15, FALSE),Rooke_Full_Seaosn[BABIP],1)</f>
        <v>1172</v>
      </c>
      <c r="Q1204" s="5">
        <f>_xlfn.RANK.EQ(VLOOKUP($A1204,Rooke_Full_Seaosn[[Name]:[WHIP]], 16, FALSE),Rooke_Full_Seaosn[ERA],1)</f>
        <v>1486</v>
      </c>
      <c r="R1204" s="11">
        <f>_xlfn.RANK.EQ(VLOOKUP($A1204,Rooke_Full_Seaosn[[Name]:[WHIP]], 17, FALSE),Rooke_Full_Seaosn[FIP],1)</f>
        <v>1385</v>
      </c>
      <c r="S1204" s="5">
        <f>_xlfn.RANK.EQ(VLOOKUP($A1204,Rooke_Full_Seaosn[[Name]:[WHIP]], 18,FALSE),Rooke_Full_Seaosn[WAR],0)</f>
        <v>733</v>
      </c>
      <c r="T1204" s="5">
        <f>_xlfn.RANK.EQ(VLOOKUP($A1204,Rooke_Full_Seaosn[[Name]:[WHIP]], 19, FALSE),Rooke_Full_Seaosn[WAR/162],0)</f>
        <v>1107</v>
      </c>
      <c r="U1204" s="5">
        <f>_xlfn.RANK.EQ(VLOOKUP($A1204,Rooke_Full_Seaosn[[Name]:[WHIP]], 20, FALSE),Rooke_Full_Seaosn[WHIP],1)</f>
        <v>1313</v>
      </c>
      <c r="V12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906.59255258047199</v>
      </c>
    </row>
    <row r="1205" spans="1:22" x14ac:dyDescent="0.45">
      <c r="A1205" s="11" t="s">
        <v>1637</v>
      </c>
      <c r="B1205" s="11">
        <v>1934</v>
      </c>
      <c r="C1205" s="11" t="str">
        <f>VLOOKUP(Table10[[#This Row],[Name]], Rooke_Full_Seaosn[[Name]:[Team]], 2, FALSE)</f>
        <v>PHA</v>
      </c>
      <c r="D1205" s="11">
        <v>27</v>
      </c>
      <c r="E1205" s="11">
        <v>17</v>
      </c>
      <c r="F1205" s="12">
        <v>0.62962962962962965</v>
      </c>
      <c r="G1205" s="5">
        <f>_xlfn.RANK.EQ(VLOOKUP($A1205,Rooke_Full_Seaosn[[Name]:[WHIP]], 6, FALSE),Rooke_Full_Seaosn[W],0)</f>
        <v>174</v>
      </c>
      <c r="H1205" s="5">
        <f>_xlfn.RANK.EQ(VLOOKUP($A1205,Rooke_Full_Seaosn[[Name]:[WHIP]], 7, FALSE),Rooke_Full_Seaosn[L],1)</f>
        <v>1644</v>
      </c>
      <c r="I1205" s="11">
        <f>_xlfn.RANK.EQ(VLOOKUP($A1205,Rooke_Full_Seaosn[[Name]:[WHIP]], 8, FALSE),Rooke_Full_Seaosn[SV],0)</f>
        <v>94</v>
      </c>
      <c r="J1205" s="11">
        <f>_xlfn.RANK.EQ(VLOOKUP($A1205,Rooke_Full_Seaosn[[Name]:[WHIP]], 9, FALSE),Rooke_Full_Seaosn[IP],0)</f>
        <v>177</v>
      </c>
      <c r="K1205" s="5">
        <f>_xlfn.RANK.EQ(VLOOKUP($A1205,Rooke_Full_Seaosn[[Name]:[WHIP]], 10, FALSE),Rooke_Full_Seaosn[SO],0)</f>
        <v>637</v>
      </c>
      <c r="L1205" s="5">
        <f>_xlfn.RANK.EQ(VLOOKUP($A1205,Rooke_Full_Seaosn[[Name]:[WHIP]], 11, FALSE),Rooke_Full_Seaosn[K/9],0)</f>
        <v>1471</v>
      </c>
      <c r="M1205" s="5">
        <f>_xlfn.RANK.EQ(VLOOKUP($A1205,Rooke_Full_Seaosn[[Name]:[WHIP]], 12, FALSE),Rooke_Full_Seaosn[BB/9],1)</f>
        <v>1476</v>
      </c>
      <c r="N1205" s="11">
        <f>_xlfn.RANK.EQ(VLOOKUP($A1205,Rooke_Full_Seaosn[[Name]:[WHIP]], 13, FALSE),Rooke_Full_Seaosn[HR/9],1)</f>
        <v>199</v>
      </c>
      <c r="O1205" s="5">
        <f>_xlfn.RANK.EQ(VLOOKUP($A1205,Rooke_Full_Seaosn[[Name]:[WHIP]], 14, FALSE),Rooke_Full_Seaosn[AVG],1)</f>
        <v>1326</v>
      </c>
      <c r="P1205" s="11">
        <f>_xlfn.RANK.EQ(VLOOKUP($A1205,Rooke_Full_Seaosn[[Name]:[WHIP]], 15, FALSE),Rooke_Full_Seaosn[BABIP],1)</f>
        <v>1208</v>
      </c>
      <c r="Q1205" s="5">
        <f>_xlfn.RANK.EQ(VLOOKUP($A1205,Rooke_Full_Seaosn[[Name]:[WHIP]], 16, FALSE),Rooke_Full_Seaosn[ERA],1)</f>
        <v>1134</v>
      </c>
      <c r="R1205" s="11">
        <f>_xlfn.RANK.EQ(VLOOKUP($A1205,Rooke_Full_Seaosn[[Name]:[WHIP]], 17, FALSE),Rooke_Full_Seaosn[FIP],1)</f>
        <v>1145</v>
      </c>
      <c r="S1205" s="5">
        <f>_xlfn.RANK.EQ(VLOOKUP($A1205,Rooke_Full_Seaosn[[Name]:[WHIP]], 18,FALSE),Rooke_Full_Seaosn[WAR],0)</f>
        <v>417</v>
      </c>
      <c r="T1205" s="5">
        <f>_xlfn.RANK.EQ(VLOOKUP($A1205,Rooke_Full_Seaosn[[Name]:[WHIP]], 19, FALSE),Rooke_Full_Seaosn[WAR/162],0)</f>
        <v>1008</v>
      </c>
      <c r="U1205" s="5">
        <f>_xlfn.RANK.EQ(VLOOKUP($A1205,Rooke_Full_Seaosn[[Name]:[WHIP]], 20, FALSE),Rooke_Full_Seaosn[WHIP],1)</f>
        <v>1504</v>
      </c>
      <c r="V12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906.83662637392183</v>
      </c>
    </row>
    <row r="1206" spans="1:22" x14ac:dyDescent="0.45">
      <c r="A1206" s="11" t="s">
        <v>1859</v>
      </c>
      <c r="B1206" s="11">
        <v>2006</v>
      </c>
      <c r="C1206" s="11" t="str">
        <f>VLOOKUP(Table10[[#This Row],[Name]], Rooke_Full_Seaosn[[Name]:[Team]], 2, FALSE)</f>
        <v>DET</v>
      </c>
      <c r="D1206" s="11">
        <v>30</v>
      </c>
      <c r="E1206" s="11">
        <v>30</v>
      </c>
      <c r="F1206" s="12">
        <v>1</v>
      </c>
      <c r="G1206" s="5">
        <f>_xlfn.RANK.EQ(VLOOKUP($A1206,Rooke_Full_Seaosn[[Name]:[WHIP]], 6, FALSE),Rooke_Full_Seaosn[W],0)</f>
        <v>610</v>
      </c>
      <c r="H1206" s="5">
        <f>_xlfn.RANK.EQ(VLOOKUP($A1206,Rooke_Full_Seaosn[[Name]:[WHIP]], 7, FALSE),Rooke_Full_Seaosn[L],1)</f>
        <v>695</v>
      </c>
      <c r="I1206" s="11">
        <f>_xlfn.RANK.EQ(VLOOKUP($A1206,Rooke_Full_Seaosn[[Name]:[WHIP]], 8, FALSE),Rooke_Full_Seaosn[SV],0)</f>
        <v>225</v>
      </c>
      <c r="J1206" s="11">
        <f>_xlfn.RANK.EQ(VLOOKUP($A1206,Rooke_Full_Seaosn[[Name]:[WHIP]], 9, FALSE),Rooke_Full_Seaosn[IP],0)</f>
        <v>1122</v>
      </c>
      <c r="K1206" s="5">
        <f>_xlfn.RANK.EQ(VLOOKUP($A1206,Rooke_Full_Seaosn[[Name]:[WHIP]], 10, FALSE),Rooke_Full_Seaosn[SO],0)</f>
        <v>1116</v>
      </c>
      <c r="L1206" s="5">
        <f>_xlfn.RANK.EQ(VLOOKUP($A1206,Rooke_Full_Seaosn[[Name]:[WHIP]], 11, FALSE),Rooke_Full_Seaosn[K/9],0)</f>
        <v>914</v>
      </c>
      <c r="M1206" s="5">
        <f>_xlfn.RANK.EQ(VLOOKUP($A1206,Rooke_Full_Seaosn[[Name]:[WHIP]], 12, FALSE),Rooke_Full_Seaosn[BB/9],1)</f>
        <v>568</v>
      </c>
      <c r="N1206" s="11">
        <f>_xlfn.RANK.EQ(VLOOKUP($A1206,Rooke_Full_Seaosn[[Name]:[WHIP]], 13, FALSE),Rooke_Full_Seaosn[HR/9],1)</f>
        <v>1187</v>
      </c>
      <c r="O1206" s="5">
        <f>_xlfn.RANK.EQ(VLOOKUP($A1206,Rooke_Full_Seaosn[[Name]:[WHIP]], 14, FALSE),Rooke_Full_Seaosn[AVG],1)</f>
        <v>1355</v>
      </c>
      <c r="P1206" s="11">
        <f>_xlfn.RANK.EQ(VLOOKUP($A1206,Rooke_Full_Seaosn[[Name]:[WHIP]], 15, FALSE),Rooke_Full_Seaosn[BABIP],1)</f>
        <v>1265</v>
      </c>
      <c r="Q1206" s="5">
        <f>_xlfn.RANK.EQ(VLOOKUP($A1206,Rooke_Full_Seaosn[[Name]:[WHIP]], 16, FALSE),Rooke_Full_Seaosn[ERA],1)</f>
        <v>1390</v>
      </c>
      <c r="R1206" s="11">
        <f>_xlfn.RANK.EQ(VLOOKUP($A1206,Rooke_Full_Seaosn[[Name]:[WHIP]], 17, FALSE),Rooke_Full_Seaosn[FIP],1)</f>
        <v>1120</v>
      </c>
      <c r="S1206" s="5">
        <f>_xlfn.RANK.EQ(VLOOKUP($A1206,Rooke_Full_Seaosn[[Name]:[WHIP]], 18,FALSE),Rooke_Full_Seaosn[WAR],0)</f>
        <v>932</v>
      </c>
      <c r="T1206" s="5">
        <f>_xlfn.RANK.EQ(VLOOKUP($A1206,Rooke_Full_Seaosn[[Name]:[WHIP]], 19, FALSE),Rooke_Full_Seaosn[WAR/162],0)</f>
        <v>823</v>
      </c>
      <c r="U1206" s="5">
        <f>_xlfn.RANK.EQ(VLOOKUP($A1206,Rooke_Full_Seaosn[[Name]:[WHIP]], 20, FALSE),Rooke_Full_Seaosn[WHIP],1)</f>
        <v>1060</v>
      </c>
      <c r="V12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906.84885166760807</v>
      </c>
    </row>
    <row r="1207" spans="1:22" x14ac:dyDescent="0.45">
      <c r="A1207" s="11" t="s">
        <v>1729</v>
      </c>
      <c r="B1207" s="11">
        <v>1995</v>
      </c>
      <c r="C1207" s="11" t="str">
        <f>VLOOKUP(Table10[[#This Row],[Name]], Rooke_Full_Seaosn[[Name]:[Team]], 2, FALSE)</f>
        <v>MIL</v>
      </c>
      <c r="D1207" s="11">
        <v>13</v>
      </c>
      <c r="E1207" s="11">
        <v>13</v>
      </c>
      <c r="F1207" s="12">
        <v>1</v>
      </c>
      <c r="G1207" s="5">
        <f>_xlfn.RANK.EQ(VLOOKUP($A1207,Rooke_Full_Seaosn[[Name]:[WHIP]], 6, FALSE),Rooke_Full_Seaosn[W],0)</f>
        <v>889</v>
      </c>
      <c r="H1207" s="5">
        <f>_xlfn.RANK.EQ(VLOOKUP($A1207,Rooke_Full_Seaosn[[Name]:[WHIP]], 7, FALSE),Rooke_Full_Seaosn[L],1)</f>
        <v>885</v>
      </c>
      <c r="I1207" s="11">
        <f>_xlfn.RANK.EQ(VLOOKUP($A1207,Rooke_Full_Seaosn[[Name]:[WHIP]], 8, FALSE),Rooke_Full_Seaosn[SV],0)</f>
        <v>225</v>
      </c>
      <c r="J1207" s="11">
        <f>_xlfn.RANK.EQ(VLOOKUP($A1207,Rooke_Full_Seaosn[[Name]:[WHIP]], 9, FALSE),Rooke_Full_Seaosn[IP],0)</f>
        <v>791</v>
      </c>
      <c r="K1207" s="5">
        <f>_xlfn.RANK.EQ(VLOOKUP($A1207,Rooke_Full_Seaosn[[Name]:[WHIP]], 10, FALSE),Rooke_Full_Seaosn[SO],0)</f>
        <v>605</v>
      </c>
      <c r="L1207" s="5">
        <f>_xlfn.RANK.EQ(VLOOKUP($A1207,Rooke_Full_Seaosn[[Name]:[WHIP]], 11, FALSE),Rooke_Full_Seaosn[K/9],0)</f>
        <v>606</v>
      </c>
      <c r="M1207" s="5">
        <f>_xlfn.RANK.EQ(VLOOKUP($A1207,Rooke_Full_Seaosn[[Name]:[WHIP]], 12, FALSE),Rooke_Full_Seaosn[BB/9],1)</f>
        <v>1399</v>
      </c>
      <c r="N1207" s="11">
        <f>_xlfn.RANK.EQ(VLOOKUP($A1207,Rooke_Full_Seaosn[[Name]:[WHIP]], 13, FALSE),Rooke_Full_Seaosn[HR/9],1)</f>
        <v>934</v>
      </c>
      <c r="O1207" s="5">
        <f>_xlfn.RANK.EQ(VLOOKUP($A1207,Rooke_Full_Seaosn[[Name]:[WHIP]], 14, FALSE),Rooke_Full_Seaosn[AVG],1)</f>
        <v>1201</v>
      </c>
      <c r="P1207" s="11">
        <f>_xlfn.RANK.EQ(VLOOKUP($A1207,Rooke_Full_Seaosn[[Name]:[WHIP]], 15, FALSE),Rooke_Full_Seaosn[BABIP],1)</f>
        <v>1336</v>
      </c>
      <c r="Q1207" s="5">
        <f>_xlfn.RANK.EQ(VLOOKUP($A1207,Rooke_Full_Seaosn[[Name]:[WHIP]], 16, FALSE),Rooke_Full_Seaosn[ERA],1)</f>
        <v>1242</v>
      </c>
      <c r="R1207" s="11">
        <f>_xlfn.RANK.EQ(VLOOKUP($A1207,Rooke_Full_Seaosn[[Name]:[WHIP]], 17, FALSE),Rooke_Full_Seaosn[FIP],1)</f>
        <v>1164</v>
      </c>
      <c r="S1207" s="5">
        <f>_xlfn.RANK.EQ(VLOOKUP($A1207,Rooke_Full_Seaosn[[Name]:[WHIP]], 18,FALSE),Rooke_Full_Seaosn[WAR],0)</f>
        <v>678</v>
      </c>
      <c r="T1207" s="5">
        <f>_xlfn.RANK.EQ(VLOOKUP($A1207,Rooke_Full_Seaosn[[Name]:[WHIP]], 19, FALSE),Rooke_Full_Seaosn[WAR/162],0)</f>
        <v>649</v>
      </c>
      <c r="U1207" s="5">
        <f>_xlfn.RANK.EQ(VLOOKUP($A1207,Rooke_Full_Seaosn[[Name]:[WHIP]], 20, FALSE),Rooke_Full_Seaosn[WHIP],1)</f>
        <v>1421</v>
      </c>
      <c r="V12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906.90622244972508</v>
      </c>
    </row>
    <row r="1208" spans="1:22" x14ac:dyDescent="0.45">
      <c r="A1208" s="11" t="s">
        <v>1896</v>
      </c>
      <c r="B1208" s="11">
        <v>2001</v>
      </c>
      <c r="C1208" s="11" t="str">
        <f>VLOOKUP(Table10[[#This Row],[Name]], Rooke_Full_Seaosn[[Name]:[Team]], 2, FALSE)</f>
        <v>CIN</v>
      </c>
      <c r="D1208" s="11">
        <v>16</v>
      </c>
      <c r="E1208" s="11">
        <v>16</v>
      </c>
      <c r="F1208" s="12">
        <v>1</v>
      </c>
      <c r="G1208" s="5">
        <f>_xlfn.RANK.EQ(VLOOKUP($A1208,Rooke_Full_Seaosn[[Name]:[WHIP]], 6, FALSE),Rooke_Full_Seaosn[W],0)</f>
        <v>889</v>
      </c>
      <c r="H1208" s="5">
        <f>_xlfn.RANK.EQ(VLOOKUP($A1208,Rooke_Full_Seaosn[[Name]:[WHIP]], 7, FALSE),Rooke_Full_Seaosn[L],1)</f>
        <v>885</v>
      </c>
      <c r="I1208" s="11">
        <f>_xlfn.RANK.EQ(VLOOKUP($A1208,Rooke_Full_Seaosn[[Name]:[WHIP]], 8, FALSE),Rooke_Full_Seaosn[SV],0)</f>
        <v>225</v>
      </c>
      <c r="J1208" s="11">
        <f>_xlfn.RANK.EQ(VLOOKUP($A1208,Rooke_Full_Seaosn[[Name]:[WHIP]], 9, FALSE),Rooke_Full_Seaosn[IP],0)</f>
        <v>911</v>
      </c>
      <c r="K1208" s="5">
        <f>_xlfn.RANK.EQ(VLOOKUP($A1208,Rooke_Full_Seaosn[[Name]:[WHIP]], 10, FALSE),Rooke_Full_Seaosn[SO],0)</f>
        <v>689</v>
      </c>
      <c r="L1208" s="5">
        <f>_xlfn.RANK.EQ(VLOOKUP($A1208,Rooke_Full_Seaosn[[Name]:[WHIP]], 11, FALSE),Rooke_Full_Seaosn[K/9],0)</f>
        <v>539</v>
      </c>
      <c r="M1208" s="5">
        <f>_xlfn.RANK.EQ(VLOOKUP($A1208,Rooke_Full_Seaosn[[Name]:[WHIP]], 12, FALSE),Rooke_Full_Seaosn[BB/9],1)</f>
        <v>728</v>
      </c>
      <c r="N1208" s="11">
        <f>_xlfn.RANK.EQ(VLOOKUP($A1208,Rooke_Full_Seaosn[[Name]:[WHIP]], 13, FALSE),Rooke_Full_Seaosn[HR/9],1)</f>
        <v>1526</v>
      </c>
      <c r="O1208" s="5">
        <f>_xlfn.RANK.EQ(VLOOKUP($A1208,Rooke_Full_Seaosn[[Name]:[WHIP]], 14, FALSE),Rooke_Full_Seaosn[AVG],1)</f>
        <v>1042</v>
      </c>
      <c r="P1208" s="11">
        <f>_xlfn.RANK.EQ(VLOOKUP($A1208,Rooke_Full_Seaosn[[Name]:[WHIP]], 15, FALSE),Rooke_Full_Seaosn[BABIP],1)</f>
        <v>871</v>
      </c>
      <c r="Q1208" s="5">
        <f>_xlfn.RANK.EQ(VLOOKUP($A1208,Rooke_Full_Seaosn[[Name]:[WHIP]], 16, FALSE),Rooke_Full_Seaosn[ERA],1)</f>
        <v>1434</v>
      </c>
      <c r="R1208" s="11">
        <f>_xlfn.RANK.EQ(VLOOKUP($A1208,Rooke_Full_Seaosn[[Name]:[WHIP]], 17, FALSE),Rooke_Full_Seaosn[FIP],1)</f>
        <v>1408</v>
      </c>
      <c r="S1208" s="5">
        <f>_xlfn.RANK.EQ(VLOOKUP($A1208,Rooke_Full_Seaosn[[Name]:[WHIP]], 18,FALSE),Rooke_Full_Seaosn[WAR],0)</f>
        <v>1140</v>
      </c>
      <c r="T1208" s="5">
        <f>_xlfn.RANK.EQ(VLOOKUP($A1208,Rooke_Full_Seaosn[[Name]:[WHIP]], 19, FALSE),Rooke_Full_Seaosn[WAR/162],0)</f>
        <v>1170</v>
      </c>
      <c r="U1208" s="5">
        <f>_xlfn.RANK.EQ(VLOOKUP($A1208,Rooke_Full_Seaosn[[Name]:[WHIP]], 20, FALSE),Rooke_Full_Seaosn[WHIP],1)</f>
        <v>893</v>
      </c>
      <c r="V12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907.43253013557489</v>
      </c>
    </row>
    <row r="1209" spans="1:22" x14ac:dyDescent="0.45">
      <c r="A1209" s="11" t="s">
        <v>1990</v>
      </c>
      <c r="B1209" s="11">
        <v>2000</v>
      </c>
      <c r="C1209" s="11" t="str">
        <f>VLOOKUP(Table10[[#This Row],[Name]], Rooke_Full_Seaosn[[Name]:[Team]], 2, FALSE)</f>
        <v>PIT</v>
      </c>
      <c r="D1209" s="11">
        <v>26</v>
      </c>
      <c r="E1209" s="11">
        <v>26</v>
      </c>
      <c r="F1209" s="12">
        <v>1</v>
      </c>
      <c r="G1209" s="5">
        <f>_xlfn.RANK.EQ(VLOOKUP($A1209,Rooke_Full_Seaosn[[Name]:[WHIP]], 6, FALSE),Rooke_Full_Seaosn[W],0)</f>
        <v>1465</v>
      </c>
      <c r="H1209" s="5">
        <f>_xlfn.RANK.EQ(VLOOKUP($A1209,Rooke_Full_Seaosn[[Name]:[WHIP]], 7, FALSE),Rooke_Full_Seaosn[L],1)</f>
        <v>298</v>
      </c>
      <c r="I1209" s="11">
        <f>_xlfn.RANK.EQ(VLOOKUP($A1209,Rooke_Full_Seaosn[[Name]:[WHIP]], 8, FALSE),Rooke_Full_Seaosn[SV],0)</f>
        <v>225</v>
      </c>
      <c r="J1209" s="11">
        <f>_xlfn.RANK.EQ(VLOOKUP($A1209,Rooke_Full_Seaosn[[Name]:[WHIP]], 9, FALSE),Rooke_Full_Seaosn[IP],0)</f>
        <v>1455</v>
      </c>
      <c r="K1209" s="5">
        <f>_xlfn.RANK.EQ(VLOOKUP($A1209,Rooke_Full_Seaosn[[Name]:[WHIP]], 10, FALSE),Rooke_Full_Seaosn[SO],0)</f>
        <v>1210</v>
      </c>
      <c r="L1209" s="5">
        <f>_xlfn.RANK.EQ(VLOOKUP($A1209,Rooke_Full_Seaosn[[Name]:[WHIP]], 11, FALSE),Rooke_Full_Seaosn[K/9],0)</f>
        <v>495</v>
      </c>
      <c r="M1209" s="5">
        <f>_xlfn.RANK.EQ(VLOOKUP($A1209,Rooke_Full_Seaosn[[Name]:[WHIP]], 12, FALSE),Rooke_Full_Seaosn[BB/9],1)</f>
        <v>1297</v>
      </c>
      <c r="N1209" s="11">
        <f>_xlfn.RANK.EQ(VLOOKUP($A1209,Rooke_Full_Seaosn[[Name]:[WHIP]], 13, FALSE),Rooke_Full_Seaosn[HR/9],1)</f>
        <v>526</v>
      </c>
      <c r="O1209" s="5">
        <f>_xlfn.RANK.EQ(VLOOKUP($A1209,Rooke_Full_Seaosn[[Name]:[WHIP]], 14, FALSE),Rooke_Full_Seaosn[AVG],1)</f>
        <v>1580</v>
      </c>
      <c r="P1209" s="11">
        <f>_xlfn.RANK.EQ(VLOOKUP($A1209,Rooke_Full_Seaosn[[Name]:[WHIP]], 15, FALSE),Rooke_Full_Seaosn[BABIP],1)</f>
        <v>1655</v>
      </c>
      <c r="Q1209" s="5">
        <f>_xlfn.RANK.EQ(VLOOKUP($A1209,Rooke_Full_Seaosn[[Name]:[WHIP]], 16, FALSE),Rooke_Full_Seaosn[ERA],1)</f>
        <v>1549</v>
      </c>
      <c r="R1209" s="11">
        <f>_xlfn.RANK.EQ(VLOOKUP($A1209,Rooke_Full_Seaosn[[Name]:[WHIP]], 17, FALSE),Rooke_Full_Seaosn[FIP],1)</f>
        <v>684</v>
      </c>
      <c r="S1209" s="5">
        <f>_xlfn.RANK.EQ(VLOOKUP($A1209,Rooke_Full_Seaosn[[Name]:[WHIP]], 18,FALSE),Rooke_Full_Seaosn[WAR],0)</f>
        <v>798</v>
      </c>
      <c r="T1209" s="5">
        <f>_xlfn.RANK.EQ(VLOOKUP($A1209,Rooke_Full_Seaosn[[Name]:[WHIP]], 19, FALSE),Rooke_Full_Seaosn[WAR/162],0)</f>
        <v>355</v>
      </c>
      <c r="U1209" s="5">
        <f>_xlfn.RANK.EQ(VLOOKUP($A1209,Rooke_Full_Seaosn[[Name]:[WHIP]], 20, FALSE),Rooke_Full_Seaosn[WHIP],1)</f>
        <v>1611</v>
      </c>
      <c r="V12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907.49025972613515</v>
      </c>
    </row>
    <row r="1210" spans="1:22" x14ac:dyDescent="0.45">
      <c r="A1210" s="11" t="s">
        <v>1311</v>
      </c>
      <c r="B1210" s="11">
        <v>1992</v>
      </c>
      <c r="C1210" s="11" t="str">
        <f>VLOOKUP(Table10[[#This Row],[Name]], Rooke_Full_Seaosn[[Name]:[Team]], 2, FALSE)</f>
        <v>HOU</v>
      </c>
      <c r="D1210" s="11">
        <v>29</v>
      </c>
      <c r="E1210" s="11">
        <v>16</v>
      </c>
      <c r="F1210" s="12">
        <v>0.55172413793103448</v>
      </c>
      <c r="G1210" s="5">
        <f>_xlfn.RANK.EQ(VLOOKUP($A1210,Rooke_Full_Seaosn[[Name]:[WHIP]], 6, FALSE),Rooke_Full_Seaosn[W],0)</f>
        <v>610</v>
      </c>
      <c r="H1210" s="5">
        <f>_xlfn.RANK.EQ(VLOOKUP($A1210,Rooke_Full_Seaosn[[Name]:[WHIP]], 7, FALSE),Rooke_Full_Seaosn[L],1)</f>
        <v>695</v>
      </c>
      <c r="I1210" s="11">
        <f>_xlfn.RANK.EQ(VLOOKUP($A1210,Rooke_Full_Seaosn[[Name]:[WHIP]], 8, FALSE),Rooke_Full_Seaosn[SV],0)</f>
        <v>225</v>
      </c>
      <c r="J1210" s="11">
        <f>_xlfn.RANK.EQ(VLOOKUP($A1210,Rooke_Full_Seaosn[[Name]:[WHIP]], 9, FALSE),Rooke_Full_Seaosn[IP],0)</f>
        <v>906</v>
      </c>
      <c r="K1210" s="5">
        <f>_xlfn.RANK.EQ(VLOOKUP($A1210,Rooke_Full_Seaosn[[Name]:[WHIP]], 10, FALSE),Rooke_Full_Seaosn[SO],0)</f>
        <v>941</v>
      </c>
      <c r="L1210" s="5">
        <f>_xlfn.RANK.EQ(VLOOKUP($A1210,Rooke_Full_Seaosn[[Name]:[WHIP]], 11, FALSE),Rooke_Full_Seaosn[K/9],0)</f>
        <v>961</v>
      </c>
      <c r="M1210" s="5">
        <f>_xlfn.RANK.EQ(VLOOKUP($A1210,Rooke_Full_Seaosn[[Name]:[WHIP]], 12, FALSE),Rooke_Full_Seaosn[BB/9],1)</f>
        <v>1164</v>
      </c>
      <c r="N1210" s="11">
        <f>_xlfn.RANK.EQ(VLOOKUP($A1210,Rooke_Full_Seaosn[[Name]:[WHIP]], 13, FALSE),Rooke_Full_Seaosn[HR/9],1)</f>
        <v>949</v>
      </c>
      <c r="O1210" s="5">
        <f>_xlfn.RANK.EQ(VLOOKUP($A1210,Rooke_Full_Seaosn[[Name]:[WHIP]], 14, FALSE),Rooke_Full_Seaosn[AVG],1)</f>
        <v>606</v>
      </c>
      <c r="P1210" s="11">
        <f>_xlfn.RANK.EQ(VLOOKUP($A1210,Rooke_Full_Seaosn[[Name]:[WHIP]], 15, FALSE),Rooke_Full_Seaosn[BABIP],1)</f>
        <v>478</v>
      </c>
      <c r="Q1210" s="5">
        <f>_xlfn.RANK.EQ(VLOOKUP($A1210,Rooke_Full_Seaosn[[Name]:[WHIP]], 16, FALSE),Rooke_Full_Seaosn[ERA],1)</f>
        <v>719</v>
      </c>
      <c r="R1210" s="11">
        <f>_xlfn.RANK.EQ(VLOOKUP($A1210,Rooke_Full_Seaosn[[Name]:[WHIP]], 17, FALSE),Rooke_Full_Seaosn[FIP],1)</f>
        <v>904</v>
      </c>
      <c r="S1210" s="5">
        <f>_xlfn.RANK.EQ(VLOOKUP($A1210,Rooke_Full_Seaosn[[Name]:[WHIP]], 18,FALSE),Rooke_Full_Seaosn[WAR],0)</f>
        <v>1527</v>
      </c>
      <c r="T1210" s="5">
        <f>_xlfn.RANK.EQ(VLOOKUP($A1210,Rooke_Full_Seaosn[[Name]:[WHIP]], 19, FALSE),Rooke_Full_Seaosn[WAR/162],0)</f>
        <v>1527</v>
      </c>
      <c r="U1210" s="5">
        <f>_xlfn.RANK.EQ(VLOOKUP($A1210,Rooke_Full_Seaosn[[Name]:[WHIP]], 20, FALSE),Rooke_Full_Seaosn[WHIP],1)</f>
        <v>846</v>
      </c>
      <c r="V12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908.62160314495725</v>
      </c>
    </row>
    <row r="1211" spans="1:22" x14ac:dyDescent="0.45">
      <c r="A1211" s="11" t="s">
        <v>1497</v>
      </c>
      <c r="B1211" s="11">
        <v>1955</v>
      </c>
      <c r="C1211" s="11" t="str">
        <f>VLOOKUP(Table10[[#This Row],[Name]], Rooke_Full_Seaosn[[Name]:[Team]], 2, FALSE)</f>
        <v>STL</v>
      </c>
      <c r="D1211" s="11">
        <v>5</v>
      </c>
      <c r="E1211" s="11">
        <v>4</v>
      </c>
      <c r="F1211" s="12">
        <v>0.8</v>
      </c>
      <c r="G1211" s="5">
        <f>_xlfn.RANK.EQ(VLOOKUP($A1211,Rooke_Full_Seaosn[[Name]:[WHIP]], 6, FALSE),Rooke_Full_Seaosn[W],0)</f>
        <v>401</v>
      </c>
      <c r="H1211" s="5">
        <f>_xlfn.RANK.EQ(VLOOKUP($A1211,Rooke_Full_Seaosn[[Name]:[WHIP]], 7, FALSE),Rooke_Full_Seaosn[L],1)</f>
        <v>1621</v>
      </c>
      <c r="I1211" s="11">
        <f>_xlfn.RANK.EQ(VLOOKUP($A1211,Rooke_Full_Seaosn[[Name]:[WHIP]], 8, FALSE),Rooke_Full_Seaosn[SV],0)</f>
        <v>44</v>
      </c>
      <c r="J1211" s="11">
        <f>_xlfn.RANK.EQ(VLOOKUP($A1211,Rooke_Full_Seaosn[[Name]:[WHIP]], 9, FALSE),Rooke_Full_Seaosn[IP],0)</f>
        <v>281</v>
      </c>
      <c r="K1211" s="5">
        <f>_xlfn.RANK.EQ(VLOOKUP($A1211,Rooke_Full_Seaosn[[Name]:[WHIP]], 10, FALSE),Rooke_Full_Seaosn[SO],0)</f>
        <v>433</v>
      </c>
      <c r="L1211" s="5">
        <f>_xlfn.RANK.EQ(VLOOKUP($A1211,Rooke_Full_Seaosn[[Name]:[WHIP]], 11, FALSE),Rooke_Full_Seaosn[K/9],0)</f>
        <v>1151</v>
      </c>
      <c r="M1211" s="5">
        <f>_xlfn.RANK.EQ(VLOOKUP($A1211,Rooke_Full_Seaosn[[Name]:[WHIP]], 12, FALSE),Rooke_Full_Seaosn[BB/9],1)</f>
        <v>1034</v>
      </c>
      <c r="N1211" s="11">
        <f>_xlfn.RANK.EQ(VLOOKUP($A1211,Rooke_Full_Seaosn[[Name]:[WHIP]], 13, FALSE),Rooke_Full_Seaosn[HR/9],1)</f>
        <v>1313</v>
      </c>
      <c r="O1211" s="5">
        <f>_xlfn.RANK.EQ(VLOOKUP($A1211,Rooke_Full_Seaosn[[Name]:[WHIP]], 14, FALSE),Rooke_Full_Seaosn[AVG],1)</f>
        <v>1178</v>
      </c>
      <c r="P1211" s="11">
        <f>_xlfn.RANK.EQ(VLOOKUP($A1211,Rooke_Full_Seaosn[[Name]:[WHIP]], 15, FALSE),Rooke_Full_Seaosn[BABIP],1)</f>
        <v>818</v>
      </c>
      <c r="Q1211" s="5">
        <f>_xlfn.RANK.EQ(VLOOKUP($A1211,Rooke_Full_Seaosn[[Name]:[WHIP]], 16, FALSE),Rooke_Full_Seaosn[ERA],1)</f>
        <v>950</v>
      </c>
      <c r="R1211" s="11">
        <f>_xlfn.RANK.EQ(VLOOKUP($A1211,Rooke_Full_Seaosn[[Name]:[WHIP]], 17, FALSE),Rooke_Full_Seaosn[FIP],1)</f>
        <v>1101</v>
      </c>
      <c r="S1211" s="5">
        <f>_xlfn.RANK.EQ(VLOOKUP($A1211,Rooke_Full_Seaosn[[Name]:[WHIP]], 18,FALSE),Rooke_Full_Seaosn[WAR],0)</f>
        <v>764</v>
      </c>
      <c r="T1211" s="5">
        <f>_xlfn.RANK.EQ(VLOOKUP($A1211,Rooke_Full_Seaosn[[Name]:[WHIP]], 19, FALSE),Rooke_Full_Seaosn[WAR/162],0)</f>
        <v>1216</v>
      </c>
      <c r="U1211" s="5">
        <f>_xlfn.RANK.EQ(VLOOKUP($A1211,Rooke_Full_Seaosn[[Name]:[WHIP]], 20, FALSE),Rooke_Full_Seaosn[WHIP],1)</f>
        <v>1102</v>
      </c>
      <c r="V12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908.6755802908566</v>
      </c>
    </row>
    <row r="1212" spans="1:22" x14ac:dyDescent="0.45">
      <c r="A1212" s="11" t="s">
        <v>1700</v>
      </c>
      <c r="B1212" s="11">
        <v>1940</v>
      </c>
      <c r="C1212" s="11" t="str">
        <f>VLOOKUP(Table10[[#This Row],[Name]], Rooke_Full_Seaosn[[Name]:[Team]], 2, FALSE)</f>
        <v>BOS</v>
      </c>
      <c r="D1212" s="11">
        <v>8</v>
      </c>
      <c r="E1212" s="11">
        <v>8</v>
      </c>
      <c r="F1212" s="12">
        <v>1</v>
      </c>
      <c r="G1212" s="5">
        <f>_xlfn.RANK.EQ(VLOOKUP($A1212,Rooke_Full_Seaosn[[Name]:[WHIP]], 6, FALSE),Rooke_Full_Seaosn[W],0)</f>
        <v>1609</v>
      </c>
      <c r="H1212" s="5">
        <f>_xlfn.RANK.EQ(VLOOKUP($A1212,Rooke_Full_Seaosn[[Name]:[WHIP]], 7, FALSE),Rooke_Full_Seaosn[L],1)</f>
        <v>45</v>
      </c>
      <c r="I1212" s="11">
        <f>_xlfn.RANK.EQ(VLOOKUP($A1212,Rooke_Full_Seaosn[[Name]:[WHIP]], 8, FALSE),Rooke_Full_Seaosn[SV],0)</f>
        <v>225</v>
      </c>
      <c r="J1212" s="11">
        <f>_xlfn.RANK.EQ(VLOOKUP($A1212,Rooke_Full_Seaosn[[Name]:[WHIP]], 9, FALSE),Rooke_Full_Seaosn[IP],0)</f>
        <v>1677</v>
      </c>
      <c r="K1212" s="5">
        <f>_xlfn.RANK.EQ(VLOOKUP($A1212,Rooke_Full_Seaosn[[Name]:[WHIP]], 10, FALSE),Rooke_Full_Seaosn[SO],0)</f>
        <v>1585</v>
      </c>
      <c r="L1212" s="5">
        <f>_xlfn.RANK.EQ(VLOOKUP($A1212,Rooke_Full_Seaosn[[Name]:[WHIP]], 11, FALSE),Rooke_Full_Seaosn[K/9],0)</f>
        <v>1081</v>
      </c>
      <c r="M1212" s="5">
        <f>_xlfn.RANK.EQ(VLOOKUP($A1212,Rooke_Full_Seaosn[[Name]:[WHIP]], 12, FALSE),Rooke_Full_Seaosn[BB/9],1)</f>
        <v>1148</v>
      </c>
      <c r="N1212" s="11">
        <f>_xlfn.RANK.EQ(VLOOKUP($A1212,Rooke_Full_Seaosn[[Name]:[WHIP]], 13, FALSE),Rooke_Full_Seaosn[HR/9],1)</f>
        <v>725</v>
      </c>
      <c r="O1212" s="5">
        <f>_xlfn.RANK.EQ(VLOOKUP($A1212,Rooke_Full_Seaosn[[Name]:[WHIP]], 14, FALSE),Rooke_Full_Seaosn[AVG],1)</f>
        <v>1437</v>
      </c>
      <c r="P1212" s="11">
        <f>_xlfn.RANK.EQ(VLOOKUP($A1212,Rooke_Full_Seaosn[[Name]:[WHIP]], 15, FALSE),Rooke_Full_Seaosn[BABIP],1)</f>
        <v>1410</v>
      </c>
      <c r="Q1212" s="5">
        <f>_xlfn.RANK.EQ(VLOOKUP($A1212,Rooke_Full_Seaosn[[Name]:[WHIP]], 16, FALSE),Rooke_Full_Seaosn[ERA],1)</f>
        <v>1211</v>
      </c>
      <c r="R1212" s="11">
        <f>_xlfn.RANK.EQ(VLOOKUP($A1212,Rooke_Full_Seaosn[[Name]:[WHIP]], 17, FALSE),Rooke_Full_Seaosn[FIP],1)</f>
        <v>959</v>
      </c>
      <c r="S1212" s="5">
        <f>_xlfn.RANK.EQ(VLOOKUP($A1212,Rooke_Full_Seaosn[[Name]:[WHIP]], 18,FALSE),Rooke_Full_Seaosn[WAR],0)</f>
        <v>1218</v>
      </c>
      <c r="T1212" s="5">
        <f>_xlfn.RANK.EQ(VLOOKUP($A1212,Rooke_Full_Seaosn[[Name]:[WHIP]], 19, FALSE),Rooke_Full_Seaosn[WAR/162],0)</f>
        <v>912</v>
      </c>
      <c r="U1212" s="5">
        <f>_xlfn.RANK.EQ(VLOOKUP($A1212,Rooke_Full_Seaosn[[Name]:[WHIP]], 20, FALSE),Rooke_Full_Seaosn[WHIP],1)</f>
        <v>1399</v>
      </c>
      <c r="V12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908.99734740186511</v>
      </c>
    </row>
    <row r="1213" spans="1:22" x14ac:dyDescent="0.45">
      <c r="A1213" s="11" t="s">
        <v>1714</v>
      </c>
      <c r="B1213" s="11">
        <v>1961</v>
      </c>
      <c r="C1213" s="11" t="str">
        <f>VLOOKUP(Table10[[#This Row],[Name]], Rooke_Full_Seaosn[[Name]:[Team]], 2, FALSE)</f>
        <v>CHC</v>
      </c>
      <c r="D1213" s="11">
        <v>30</v>
      </c>
      <c r="E1213" s="11">
        <v>23</v>
      </c>
      <c r="F1213" s="12">
        <v>0.76666666666666672</v>
      </c>
      <c r="G1213" s="5">
        <f>_xlfn.RANK.EQ(VLOOKUP($A1213,Rooke_Full_Seaosn[[Name]:[WHIP]], 6, FALSE),Rooke_Full_Seaosn[W],0)</f>
        <v>320</v>
      </c>
      <c r="H1213" s="5">
        <f>_xlfn.RANK.EQ(VLOOKUP($A1213,Rooke_Full_Seaosn[[Name]:[WHIP]], 7, FALSE),Rooke_Full_Seaosn[L],1)</f>
        <v>1574</v>
      </c>
      <c r="I1213" s="11">
        <f>_xlfn.RANK.EQ(VLOOKUP($A1213,Rooke_Full_Seaosn[[Name]:[WHIP]], 8, FALSE),Rooke_Full_Seaosn[SV],0)</f>
        <v>225</v>
      </c>
      <c r="J1213" s="11">
        <f>_xlfn.RANK.EQ(VLOOKUP($A1213,Rooke_Full_Seaosn[[Name]:[WHIP]], 9, FALSE),Rooke_Full_Seaosn[IP],0)</f>
        <v>265</v>
      </c>
      <c r="K1213" s="5">
        <f>_xlfn.RANK.EQ(VLOOKUP($A1213,Rooke_Full_Seaosn[[Name]:[WHIP]], 10, FALSE),Rooke_Full_Seaosn[SO],0)</f>
        <v>880</v>
      </c>
      <c r="L1213" s="5">
        <f>_xlfn.RANK.EQ(VLOOKUP($A1213,Rooke_Full_Seaosn[[Name]:[WHIP]], 11, FALSE),Rooke_Full_Seaosn[K/9],0)</f>
        <v>1556</v>
      </c>
      <c r="M1213" s="5">
        <f>_xlfn.RANK.EQ(VLOOKUP($A1213,Rooke_Full_Seaosn[[Name]:[WHIP]], 12, FALSE),Rooke_Full_Seaosn[BB/9],1)</f>
        <v>327</v>
      </c>
      <c r="N1213" s="11">
        <f>_xlfn.RANK.EQ(VLOOKUP($A1213,Rooke_Full_Seaosn[[Name]:[WHIP]], 13, FALSE),Rooke_Full_Seaosn[HR/9],1)</f>
        <v>1207</v>
      </c>
      <c r="O1213" s="5">
        <f>_xlfn.RANK.EQ(VLOOKUP($A1213,Rooke_Full_Seaosn[[Name]:[WHIP]], 14, FALSE),Rooke_Full_Seaosn[AVG],1)</f>
        <v>1503</v>
      </c>
      <c r="P1213" s="11">
        <f>_xlfn.RANK.EQ(VLOOKUP($A1213,Rooke_Full_Seaosn[[Name]:[WHIP]], 15, FALSE),Rooke_Full_Seaosn[BABIP],1)</f>
        <v>1064</v>
      </c>
      <c r="Q1213" s="5">
        <f>_xlfn.RANK.EQ(VLOOKUP($A1213,Rooke_Full_Seaosn[[Name]:[WHIP]], 16, FALSE),Rooke_Full_Seaosn[ERA],1)</f>
        <v>1226</v>
      </c>
      <c r="R1213" s="11">
        <f>_xlfn.RANK.EQ(VLOOKUP($A1213,Rooke_Full_Seaosn[[Name]:[WHIP]], 17, FALSE),Rooke_Full_Seaosn[FIP],1)</f>
        <v>1023</v>
      </c>
      <c r="S1213" s="5">
        <f>_xlfn.RANK.EQ(VLOOKUP($A1213,Rooke_Full_Seaosn[[Name]:[WHIP]], 18,FALSE),Rooke_Full_Seaosn[WAR],0)</f>
        <v>725</v>
      </c>
      <c r="T1213" s="5">
        <f>_xlfn.RANK.EQ(VLOOKUP($A1213,Rooke_Full_Seaosn[[Name]:[WHIP]], 19, FALSE),Rooke_Full_Seaosn[WAR/162],0)</f>
        <v>1079</v>
      </c>
      <c r="U1213" s="5">
        <f>_xlfn.RANK.EQ(VLOOKUP($A1213,Rooke_Full_Seaosn[[Name]:[WHIP]], 20, FALSE),Rooke_Full_Seaosn[WHIP],1)</f>
        <v>1199</v>
      </c>
      <c r="V12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910.08568000180867</v>
      </c>
    </row>
    <row r="1214" spans="1:22" x14ac:dyDescent="0.45">
      <c r="A1214" s="11" t="s">
        <v>2039</v>
      </c>
      <c r="B1214" s="11">
        <v>2009</v>
      </c>
      <c r="C1214" s="11" t="str">
        <f>VLOOKUP(Table10[[#This Row],[Name]], Rooke_Full_Seaosn[[Name]:[Team]], 2, FALSE)</f>
        <v>TEX</v>
      </c>
      <c r="D1214" s="11">
        <v>13</v>
      </c>
      <c r="E1214" s="11">
        <v>13</v>
      </c>
      <c r="F1214" s="12">
        <v>1</v>
      </c>
      <c r="G1214" s="5">
        <f>_xlfn.RANK.EQ(VLOOKUP($A1214,Rooke_Full_Seaosn[[Name]:[WHIP]], 6, FALSE),Rooke_Full_Seaosn[W],0)</f>
        <v>735</v>
      </c>
      <c r="H1214" s="5">
        <f>_xlfn.RANK.EQ(VLOOKUP($A1214,Rooke_Full_Seaosn[[Name]:[WHIP]], 7, FALSE),Rooke_Full_Seaosn[L],1)</f>
        <v>1512</v>
      </c>
      <c r="I1214" s="11">
        <f>_xlfn.RANK.EQ(VLOOKUP($A1214,Rooke_Full_Seaosn[[Name]:[WHIP]], 8, FALSE),Rooke_Full_Seaosn[SV],0)</f>
        <v>225</v>
      </c>
      <c r="J1214" s="11">
        <f>_xlfn.RANK.EQ(VLOOKUP($A1214,Rooke_Full_Seaosn[[Name]:[WHIP]], 9, FALSE),Rooke_Full_Seaosn[IP],0)</f>
        <v>709</v>
      </c>
      <c r="K1214" s="5">
        <f>_xlfn.RANK.EQ(VLOOKUP($A1214,Rooke_Full_Seaosn[[Name]:[WHIP]], 10, FALSE),Rooke_Full_Seaosn[SO],0)</f>
        <v>378</v>
      </c>
      <c r="L1214" s="5">
        <f>_xlfn.RANK.EQ(VLOOKUP($A1214,Rooke_Full_Seaosn[[Name]:[WHIP]], 11, FALSE),Rooke_Full_Seaosn[K/9],0)</f>
        <v>346</v>
      </c>
      <c r="M1214" s="5">
        <f>_xlfn.RANK.EQ(VLOOKUP($A1214,Rooke_Full_Seaosn[[Name]:[WHIP]], 12, FALSE),Rooke_Full_Seaosn[BB/9],1)</f>
        <v>655</v>
      </c>
      <c r="N1214" s="11">
        <f>_xlfn.RANK.EQ(VLOOKUP($A1214,Rooke_Full_Seaosn[[Name]:[WHIP]], 13, FALSE),Rooke_Full_Seaosn[HR/9],1)</f>
        <v>1583</v>
      </c>
      <c r="O1214" s="5">
        <f>_xlfn.RANK.EQ(VLOOKUP($A1214,Rooke_Full_Seaosn[[Name]:[WHIP]], 14, FALSE),Rooke_Full_Seaosn[AVG],1)</f>
        <v>1377</v>
      </c>
      <c r="P1214" s="11">
        <f>_xlfn.RANK.EQ(VLOOKUP($A1214,Rooke_Full_Seaosn[[Name]:[WHIP]], 15, FALSE),Rooke_Full_Seaosn[BABIP],1)</f>
        <v>1379</v>
      </c>
      <c r="Q1214" s="5">
        <f>_xlfn.RANK.EQ(VLOOKUP($A1214,Rooke_Full_Seaosn[[Name]:[WHIP]], 16, FALSE),Rooke_Full_Seaosn[ERA],1)</f>
        <v>1601</v>
      </c>
      <c r="R1214" s="11">
        <f>_xlfn.RANK.EQ(VLOOKUP($A1214,Rooke_Full_Seaosn[[Name]:[WHIP]], 17, FALSE),Rooke_Full_Seaosn[FIP],1)</f>
        <v>1450</v>
      </c>
      <c r="S1214" s="5">
        <f>_xlfn.RANK.EQ(VLOOKUP($A1214,Rooke_Full_Seaosn[[Name]:[WHIP]], 18,FALSE),Rooke_Full_Seaosn[WAR],0)</f>
        <v>1230</v>
      </c>
      <c r="T1214" s="5">
        <f>_xlfn.RANK.EQ(VLOOKUP($A1214,Rooke_Full_Seaosn[[Name]:[WHIP]], 19, FALSE),Rooke_Full_Seaosn[WAR/162],0)</f>
        <v>1327</v>
      </c>
      <c r="U1214" s="5">
        <f>_xlfn.RANK.EQ(VLOOKUP($A1214,Rooke_Full_Seaosn[[Name]:[WHIP]], 20, FALSE),Rooke_Full_Seaosn[WHIP],1)</f>
        <v>1141</v>
      </c>
      <c r="V12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910.33979476526304</v>
      </c>
    </row>
    <row r="1215" spans="1:22" x14ac:dyDescent="0.45">
      <c r="A1215" s="11" t="s">
        <v>698</v>
      </c>
      <c r="B1215" s="11">
        <v>2009</v>
      </c>
      <c r="C1215" s="11" t="str">
        <f>VLOOKUP(Table10[[#This Row],[Name]], Rooke_Full_Seaosn[[Name]:[Team]], 2, FALSE)</f>
        <v>TOR</v>
      </c>
      <c r="D1215" s="11">
        <v>35</v>
      </c>
      <c r="E1215" s="11">
        <v>35</v>
      </c>
      <c r="F1215" s="12">
        <v>1</v>
      </c>
      <c r="G1215" s="5">
        <f>_xlfn.RANK.EQ(VLOOKUP($A1215,Rooke_Full_Seaosn[[Name]:[WHIP]], 6, FALSE),Rooke_Full_Seaosn[W],0)</f>
        <v>610</v>
      </c>
      <c r="H1215" s="5">
        <f>_xlfn.RANK.EQ(VLOOKUP($A1215,Rooke_Full_Seaosn[[Name]:[WHIP]], 7, FALSE),Rooke_Full_Seaosn[L],1)</f>
        <v>298</v>
      </c>
      <c r="I1215" s="11">
        <f>_xlfn.RANK.EQ(VLOOKUP($A1215,Rooke_Full_Seaosn[[Name]:[WHIP]], 8, FALSE),Rooke_Full_Seaosn[SV],0)</f>
        <v>225</v>
      </c>
      <c r="J1215" s="11">
        <f>_xlfn.RANK.EQ(VLOOKUP($A1215,Rooke_Full_Seaosn[[Name]:[WHIP]], 9, FALSE),Rooke_Full_Seaosn[IP],0)</f>
        <v>941</v>
      </c>
      <c r="K1215" s="5">
        <f>_xlfn.RANK.EQ(VLOOKUP($A1215,Rooke_Full_Seaosn[[Name]:[WHIP]], 10, FALSE),Rooke_Full_Seaosn[SO],0)</f>
        <v>673</v>
      </c>
      <c r="L1215" s="5">
        <f>_xlfn.RANK.EQ(VLOOKUP($A1215,Rooke_Full_Seaosn[[Name]:[WHIP]], 11, FALSE),Rooke_Full_Seaosn[K/9],0)</f>
        <v>462</v>
      </c>
      <c r="M1215" s="5">
        <f>_xlfn.RANK.EQ(VLOOKUP($A1215,Rooke_Full_Seaosn[[Name]:[WHIP]], 12, FALSE),Rooke_Full_Seaosn[BB/9],1)</f>
        <v>1052</v>
      </c>
      <c r="N1215" s="11">
        <f>_xlfn.RANK.EQ(VLOOKUP($A1215,Rooke_Full_Seaosn[[Name]:[WHIP]], 13, FALSE),Rooke_Full_Seaosn[HR/9],1)</f>
        <v>1551</v>
      </c>
      <c r="O1215" s="5">
        <f>_xlfn.RANK.EQ(VLOOKUP($A1215,Rooke_Full_Seaosn[[Name]:[WHIP]], 14, FALSE),Rooke_Full_Seaosn[AVG],1)</f>
        <v>1608</v>
      </c>
      <c r="P1215" s="11">
        <f>_xlfn.RANK.EQ(VLOOKUP($A1215,Rooke_Full_Seaosn[[Name]:[WHIP]], 15, FALSE),Rooke_Full_Seaosn[BABIP],1)</f>
        <v>1610</v>
      </c>
      <c r="Q1215" s="5">
        <f>_xlfn.RANK.EQ(VLOOKUP($A1215,Rooke_Full_Seaosn[[Name]:[WHIP]], 16, FALSE),Rooke_Full_Seaosn[ERA],1)</f>
        <v>1404</v>
      </c>
      <c r="R1215" s="11">
        <f>_xlfn.RANK.EQ(VLOOKUP($A1215,Rooke_Full_Seaosn[[Name]:[WHIP]], 17, FALSE),Rooke_Full_Seaosn[FIP],1)</f>
        <v>1515</v>
      </c>
      <c r="S1215" s="5">
        <f>_xlfn.RANK.EQ(VLOOKUP($A1215,Rooke_Full_Seaosn[[Name]:[WHIP]], 18,FALSE),Rooke_Full_Seaosn[WAR],0)</f>
        <v>1379</v>
      </c>
      <c r="T1215" s="5">
        <f>_xlfn.RANK.EQ(VLOOKUP($A1215,Rooke_Full_Seaosn[[Name]:[WHIP]], 19, FALSE),Rooke_Full_Seaosn[WAR/162],0)</f>
        <v>1409</v>
      </c>
      <c r="U1215" s="5">
        <f>_xlfn.RANK.EQ(VLOOKUP($A1215,Rooke_Full_Seaosn[[Name]:[WHIP]], 20, FALSE),Rooke_Full_Seaosn[WHIP],1)</f>
        <v>1528</v>
      </c>
      <c r="V12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912.10967921814654</v>
      </c>
    </row>
    <row r="1216" spans="1:22" x14ac:dyDescent="0.45">
      <c r="A1216" s="11" t="s">
        <v>456</v>
      </c>
      <c r="B1216" s="11">
        <v>2008</v>
      </c>
      <c r="C1216" s="11" t="str">
        <f>VLOOKUP(Table10[[#This Row],[Name]], Rooke_Full_Seaosn[[Name]:[Team]], 2, FALSE)</f>
        <v>TOR</v>
      </c>
      <c r="D1216" s="11">
        <v>23</v>
      </c>
      <c r="E1216" s="11">
        <v>23</v>
      </c>
      <c r="F1216" s="12">
        <v>1</v>
      </c>
      <c r="G1216" s="5">
        <f>_xlfn.RANK.EQ(VLOOKUP($A1216,Rooke_Full_Seaosn[[Name]:[WHIP]], 6, FALSE),Rooke_Full_Seaosn[W],0)</f>
        <v>1282</v>
      </c>
      <c r="H1216" s="5">
        <f>_xlfn.RANK.EQ(VLOOKUP($A1216,Rooke_Full_Seaosn[[Name]:[WHIP]], 7, FALSE),Rooke_Full_Seaosn[L],1)</f>
        <v>695</v>
      </c>
      <c r="I1216" s="11">
        <f>_xlfn.RANK.EQ(VLOOKUP($A1216,Rooke_Full_Seaosn[[Name]:[WHIP]], 8, FALSE),Rooke_Full_Seaosn[SV],0)</f>
        <v>225</v>
      </c>
      <c r="J1216" s="11">
        <f>_xlfn.RANK.EQ(VLOOKUP($A1216,Rooke_Full_Seaosn[[Name]:[WHIP]], 9, FALSE),Rooke_Full_Seaosn[IP],0)</f>
        <v>1341</v>
      </c>
      <c r="K1216" s="5">
        <f>_xlfn.RANK.EQ(VLOOKUP($A1216,Rooke_Full_Seaosn[[Name]:[WHIP]], 10, FALSE),Rooke_Full_Seaosn[SO],0)</f>
        <v>855</v>
      </c>
      <c r="L1216" s="5">
        <f>_xlfn.RANK.EQ(VLOOKUP($A1216,Rooke_Full_Seaosn[[Name]:[WHIP]], 11, FALSE),Rooke_Full_Seaosn[K/9],0)</f>
        <v>218</v>
      </c>
      <c r="M1216" s="5">
        <f>_xlfn.RANK.EQ(VLOOKUP($A1216,Rooke_Full_Seaosn[[Name]:[WHIP]], 12, FALSE),Rooke_Full_Seaosn[BB/9],1)</f>
        <v>1202</v>
      </c>
      <c r="N1216" s="11">
        <f>_xlfn.RANK.EQ(VLOOKUP($A1216,Rooke_Full_Seaosn[[Name]:[WHIP]], 13, FALSE),Rooke_Full_Seaosn[HR/9],1)</f>
        <v>1295</v>
      </c>
      <c r="O1216" s="5">
        <f>_xlfn.RANK.EQ(VLOOKUP($A1216,Rooke_Full_Seaosn[[Name]:[WHIP]], 14, FALSE),Rooke_Full_Seaosn[AVG],1)</f>
        <v>940</v>
      </c>
      <c r="P1216" s="11">
        <f>_xlfn.RANK.EQ(VLOOKUP($A1216,Rooke_Full_Seaosn[[Name]:[WHIP]], 15, FALSE),Rooke_Full_Seaosn[BABIP],1)</f>
        <v>1307</v>
      </c>
      <c r="Q1216" s="5">
        <f>_xlfn.RANK.EQ(VLOOKUP($A1216,Rooke_Full_Seaosn[[Name]:[WHIP]], 16, FALSE),Rooke_Full_Seaosn[ERA],1)</f>
        <v>1463</v>
      </c>
      <c r="R1216" s="11">
        <f>_xlfn.RANK.EQ(VLOOKUP($A1216,Rooke_Full_Seaosn[[Name]:[WHIP]], 17, FALSE),Rooke_Full_Seaosn[FIP],1)</f>
        <v>1165</v>
      </c>
      <c r="S1216" s="5">
        <f>_xlfn.RANK.EQ(VLOOKUP($A1216,Rooke_Full_Seaosn[[Name]:[WHIP]], 18,FALSE),Rooke_Full_Seaosn[WAR],0)</f>
        <v>1231</v>
      </c>
      <c r="T1216" s="5">
        <f>_xlfn.RANK.EQ(VLOOKUP($A1216,Rooke_Full_Seaosn[[Name]:[WHIP]], 19, FALSE),Rooke_Full_Seaosn[WAR/162],0)</f>
        <v>1059</v>
      </c>
      <c r="U1216" s="5">
        <f>_xlfn.RANK.EQ(VLOOKUP($A1216,Rooke_Full_Seaosn[[Name]:[WHIP]], 20, FALSE),Rooke_Full_Seaosn[WHIP],1)</f>
        <v>1114</v>
      </c>
      <c r="V12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912.13921809328724</v>
      </c>
    </row>
    <row r="1217" spans="1:22" x14ac:dyDescent="0.45">
      <c r="A1217" s="11" t="s">
        <v>363</v>
      </c>
      <c r="B1217" s="11">
        <v>2017</v>
      </c>
      <c r="C1217" s="11" t="str">
        <f>VLOOKUP(Table10[[#This Row],[Name]], Rooke_Full_Seaosn[[Name]:[Team]], 2, FALSE)</f>
        <v>NYM</v>
      </c>
      <c r="D1217" s="11">
        <v>16</v>
      </c>
      <c r="E1217" s="11">
        <v>16</v>
      </c>
      <c r="F1217" s="12">
        <v>1</v>
      </c>
      <c r="G1217" s="5">
        <f>_xlfn.RANK.EQ(VLOOKUP($A1217,Rooke_Full_Seaosn[[Name]:[WHIP]], 6, FALSE),Rooke_Full_Seaosn[W],0)</f>
        <v>503</v>
      </c>
      <c r="H1217" s="5">
        <f>_xlfn.RANK.EQ(VLOOKUP($A1217,Rooke_Full_Seaosn[[Name]:[WHIP]], 7, FALSE),Rooke_Full_Seaosn[L],1)</f>
        <v>885</v>
      </c>
      <c r="I1217" s="11">
        <f>_xlfn.RANK.EQ(VLOOKUP($A1217,Rooke_Full_Seaosn[[Name]:[WHIP]], 8, FALSE),Rooke_Full_Seaosn[SV],0)</f>
        <v>225</v>
      </c>
      <c r="J1217" s="11">
        <f>_xlfn.RANK.EQ(VLOOKUP($A1217,Rooke_Full_Seaosn[[Name]:[WHIP]], 9, FALSE),Rooke_Full_Seaosn[IP],0)</f>
        <v>722</v>
      </c>
      <c r="K1217" s="5">
        <f>_xlfn.RANK.EQ(VLOOKUP($A1217,Rooke_Full_Seaosn[[Name]:[WHIP]], 10, FALSE),Rooke_Full_Seaosn[SO],0)</f>
        <v>540</v>
      </c>
      <c r="L1217" s="5">
        <f>_xlfn.RANK.EQ(VLOOKUP($A1217,Rooke_Full_Seaosn[[Name]:[WHIP]], 11, FALSE),Rooke_Full_Seaosn[K/9],0)</f>
        <v>627</v>
      </c>
      <c r="M1217" s="5">
        <f>_xlfn.RANK.EQ(VLOOKUP($A1217,Rooke_Full_Seaosn[[Name]:[WHIP]], 12, FALSE),Rooke_Full_Seaosn[BB/9],1)</f>
        <v>732</v>
      </c>
      <c r="N1217" s="11">
        <f>_xlfn.RANK.EQ(VLOOKUP($A1217,Rooke_Full_Seaosn[[Name]:[WHIP]], 13, FALSE),Rooke_Full_Seaosn[HR/9],1)</f>
        <v>1372</v>
      </c>
      <c r="O1217" s="5">
        <f>_xlfn.RANK.EQ(VLOOKUP($A1217,Rooke_Full_Seaosn[[Name]:[WHIP]], 14, FALSE),Rooke_Full_Seaosn[AVG],1)</f>
        <v>1252</v>
      </c>
      <c r="P1217" s="11">
        <f>_xlfn.RANK.EQ(VLOOKUP($A1217,Rooke_Full_Seaosn[[Name]:[WHIP]], 15, FALSE),Rooke_Full_Seaosn[BABIP],1)</f>
        <v>1184</v>
      </c>
      <c r="Q1217" s="5">
        <f>_xlfn.RANK.EQ(VLOOKUP($A1217,Rooke_Full_Seaosn[[Name]:[WHIP]], 16, FALSE),Rooke_Full_Seaosn[ERA],1)</f>
        <v>1382</v>
      </c>
      <c r="R1217" s="11">
        <f>_xlfn.RANK.EQ(VLOOKUP($A1217,Rooke_Full_Seaosn[[Name]:[WHIP]], 17, FALSE),Rooke_Full_Seaosn[FIP],1)</f>
        <v>1366</v>
      </c>
      <c r="S1217" s="5">
        <f>_xlfn.RANK.EQ(VLOOKUP($A1217,Rooke_Full_Seaosn[[Name]:[WHIP]], 18,FALSE),Rooke_Full_Seaosn[WAR],0)</f>
        <v>1251</v>
      </c>
      <c r="T1217" s="5">
        <f>_xlfn.RANK.EQ(VLOOKUP($A1217,Rooke_Full_Seaosn[[Name]:[WHIP]], 19, FALSE),Rooke_Full_Seaosn[WAR/162],0)</f>
        <v>1350</v>
      </c>
      <c r="U1217" s="5">
        <f>_xlfn.RANK.EQ(VLOOKUP($A1217,Rooke_Full_Seaosn[[Name]:[WHIP]], 20, FALSE),Rooke_Full_Seaosn[WHIP],1)</f>
        <v>1239</v>
      </c>
      <c r="V12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912.31715096897801</v>
      </c>
    </row>
    <row r="1218" spans="1:22" x14ac:dyDescent="0.45">
      <c r="A1218" s="11" t="s">
        <v>1563</v>
      </c>
      <c r="B1218" s="11">
        <v>1926</v>
      </c>
      <c r="C1218" s="11" t="str">
        <f>VLOOKUP(Table10[[#This Row],[Name]], Rooke_Full_Seaosn[[Name]:[Team]], 2, FALSE)</f>
        <v>SLB</v>
      </c>
      <c r="D1218" s="11">
        <v>15</v>
      </c>
      <c r="E1218" s="11">
        <v>9</v>
      </c>
      <c r="F1218" s="12">
        <v>0.6</v>
      </c>
      <c r="G1218" s="5">
        <f>_xlfn.RANK.EQ(VLOOKUP($A1218,Rooke_Full_Seaosn[[Name]:[WHIP]], 6, FALSE),Rooke_Full_Seaosn[W],0)</f>
        <v>1465</v>
      </c>
      <c r="H1218" s="5">
        <f>_xlfn.RANK.EQ(VLOOKUP($A1218,Rooke_Full_Seaosn[[Name]:[WHIP]], 7, FALSE),Rooke_Full_Seaosn[L],1)</f>
        <v>298</v>
      </c>
      <c r="I1218" s="11">
        <f>_xlfn.RANK.EQ(VLOOKUP($A1218,Rooke_Full_Seaosn[[Name]:[WHIP]], 8, FALSE),Rooke_Full_Seaosn[SV],0)</f>
        <v>225</v>
      </c>
      <c r="J1218" s="11">
        <f>_xlfn.RANK.EQ(VLOOKUP($A1218,Rooke_Full_Seaosn[[Name]:[WHIP]], 9, FALSE),Rooke_Full_Seaosn[IP],0)</f>
        <v>1188</v>
      </c>
      <c r="K1218" s="5">
        <f>_xlfn.RANK.EQ(VLOOKUP($A1218,Rooke_Full_Seaosn[[Name]:[WHIP]], 10, FALSE),Rooke_Full_Seaosn[SO],0)</f>
        <v>1680</v>
      </c>
      <c r="L1218" s="5">
        <f>_xlfn.RANK.EQ(VLOOKUP($A1218,Rooke_Full_Seaosn[[Name]:[WHIP]], 11, FALSE),Rooke_Full_Seaosn[K/9],0)</f>
        <v>1674</v>
      </c>
      <c r="M1218" s="5">
        <f>_xlfn.RANK.EQ(VLOOKUP($A1218,Rooke_Full_Seaosn[[Name]:[WHIP]], 12, FALSE),Rooke_Full_Seaosn[BB/9],1)</f>
        <v>529</v>
      </c>
      <c r="N1218" s="11">
        <f>_xlfn.RANK.EQ(VLOOKUP($A1218,Rooke_Full_Seaosn[[Name]:[WHIP]], 13, FALSE),Rooke_Full_Seaosn[HR/9],1)</f>
        <v>332</v>
      </c>
      <c r="O1218" s="5">
        <f>_xlfn.RANK.EQ(VLOOKUP($A1218,Rooke_Full_Seaosn[[Name]:[WHIP]], 14, FALSE),Rooke_Full_Seaosn[AVG],1)</f>
        <v>1179</v>
      </c>
      <c r="P1218" s="11">
        <f>_xlfn.RANK.EQ(VLOOKUP($A1218,Rooke_Full_Seaosn[[Name]:[WHIP]], 15, FALSE),Rooke_Full_Seaosn[BABIP],1)</f>
        <v>707</v>
      </c>
      <c r="Q1218" s="5">
        <f>_xlfn.RANK.EQ(VLOOKUP($A1218,Rooke_Full_Seaosn[[Name]:[WHIP]], 16, FALSE),Rooke_Full_Seaosn[ERA],1)</f>
        <v>1035</v>
      </c>
      <c r="R1218" s="11">
        <f>_xlfn.RANK.EQ(VLOOKUP($A1218,Rooke_Full_Seaosn[[Name]:[WHIP]], 17, FALSE),Rooke_Full_Seaosn[FIP],1)</f>
        <v>890</v>
      </c>
      <c r="S1218" s="5">
        <f>_xlfn.RANK.EQ(VLOOKUP($A1218,Rooke_Full_Seaosn[[Name]:[WHIP]], 18,FALSE),Rooke_Full_Seaosn[WAR],0)</f>
        <v>981</v>
      </c>
      <c r="T1218" s="5">
        <f>_xlfn.RANK.EQ(VLOOKUP($A1218,Rooke_Full_Seaosn[[Name]:[WHIP]], 19, FALSE),Rooke_Full_Seaosn[WAR/162],0)</f>
        <v>545</v>
      </c>
      <c r="U1218" s="5">
        <f>_xlfn.RANK.EQ(VLOOKUP($A1218,Rooke_Full_Seaosn[[Name]:[WHIP]], 20, FALSE),Rooke_Full_Seaosn[WHIP],1)</f>
        <v>944</v>
      </c>
      <c r="V12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912.44478951699227</v>
      </c>
    </row>
    <row r="1219" spans="1:22" x14ac:dyDescent="0.45">
      <c r="A1219" s="11" t="s">
        <v>1719</v>
      </c>
      <c r="B1219" s="11">
        <v>1939</v>
      </c>
      <c r="C1219" s="11" t="str">
        <f>VLOOKUP(Table10[[#This Row],[Name]], Rooke_Full_Seaosn[[Name]:[Team]], 2, FALSE)</f>
        <v>BOS</v>
      </c>
      <c r="D1219" s="11">
        <v>13</v>
      </c>
      <c r="E1219" s="11">
        <v>13</v>
      </c>
      <c r="F1219" s="12">
        <v>1</v>
      </c>
      <c r="G1219" s="5">
        <f>_xlfn.RANK.EQ(VLOOKUP($A1219,Rooke_Full_Seaosn[[Name]:[WHIP]], 6, FALSE),Rooke_Full_Seaosn[W],0)</f>
        <v>1054</v>
      </c>
      <c r="H1219" s="5">
        <f>_xlfn.RANK.EQ(VLOOKUP($A1219,Rooke_Full_Seaosn[[Name]:[WHIP]], 7, FALSE),Rooke_Full_Seaosn[L],1)</f>
        <v>147</v>
      </c>
      <c r="I1219" s="11">
        <f>_xlfn.RANK.EQ(VLOOKUP($A1219,Rooke_Full_Seaosn[[Name]:[WHIP]], 8, FALSE),Rooke_Full_Seaosn[SV],0)</f>
        <v>94</v>
      </c>
      <c r="J1219" s="11">
        <f>_xlfn.RANK.EQ(VLOOKUP($A1219,Rooke_Full_Seaosn[[Name]:[WHIP]], 9, FALSE),Rooke_Full_Seaosn[IP],0)</f>
        <v>1157</v>
      </c>
      <c r="K1219" s="5">
        <f>_xlfn.RANK.EQ(VLOOKUP($A1219,Rooke_Full_Seaosn[[Name]:[WHIP]], 10, FALSE),Rooke_Full_Seaosn[SO],0)</f>
        <v>1585</v>
      </c>
      <c r="L1219" s="5">
        <f>_xlfn.RANK.EQ(VLOOKUP($A1219,Rooke_Full_Seaosn[[Name]:[WHIP]], 11, FALSE),Rooke_Full_Seaosn[K/9],0)</f>
        <v>1565</v>
      </c>
      <c r="M1219" s="5">
        <f>_xlfn.RANK.EQ(VLOOKUP($A1219,Rooke_Full_Seaosn[[Name]:[WHIP]], 12, FALSE),Rooke_Full_Seaosn[BB/9],1)</f>
        <v>1240</v>
      </c>
      <c r="N1219" s="11">
        <f>_xlfn.RANK.EQ(VLOOKUP($A1219,Rooke_Full_Seaosn[[Name]:[WHIP]], 13, FALSE),Rooke_Full_Seaosn[HR/9],1)</f>
        <v>77</v>
      </c>
      <c r="O1219" s="5">
        <f>_xlfn.RANK.EQ(VLOOKUP($A1219,Rooke_Full_Seaosn[[Name]:[WHIP]], 14, FALSE),Rooke_Full_Seaosn[AVG],1)</f>
        <v>809</v>
      </c>
      <c r="P1219" s="11">
        <f>_xlfn.RANK.EQ(VLOOKUP($A1219,Rooke_Full_Seaosn[[Name]:[WHIP]], 15, FALSE),Rooke_Full_Seaosn[BABIP],1)</f>
        <v>612</v>
      </c>
      <c r="Q1219" s="5">
        <f>_xlfn.RANK.EQ(VLOOKUP($A1219,Rooke_Full_Seaosn[[Name]:[WHIP]], 16, FALSE),Rooke_Full_Seaosn[ERA],1)</f>
        <v>1232</v>
      </c>
      <c r="R1219" s="11">
        <f>_xlfn.RANK.EQ(VLOOKUP($A1219,Rooke_Full_Seaosn[[Name]:[WHIP]], 17, FALSE),Rooke_Full_Seaosn[FIP],1)</f>
        <v>849</v>
      </c>
      <c r="S1219" s="5">
        <f>_xlfn.RANK.EQ(VLOOKUP($A1219,Rooke_Full_Seaosn[[Name]:[WHIP]], 18,FALSE),Rooke_Full_Seaosn[WAR],0)</f>
        <v>831</v>
      </c>
      <c r="T1219" s="5">
        <f>_xlfn.RANK.EQ(VLOOKUP($A1219,Rooke_Full_Seaosn[[Name]:[WHIP]], 19, FALSE),Rooke_Full_Seaosn[WAR/162],0)</f>
        <v>937</v>
      </c>
      <c r="U1219" s="5">
        <f>_xlfn.RANK.EQ(VLOOKUP($A1219,Rooke_Full_Seaosn[[Name]:[WHIP]], 20, FALSE),Rooke_Full_Seaosn[WHIP],1)</f>
        <v>1087</v>
      </c>
      <c r="V12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912.90432107827041</v>
      </c>
    </row>
    <row r="1220" spans="1:22" x14ac:dyDescent="0.45">
      <c r="A1220" s="11" t="s">
        <v>1984</v>
      </c>
      <c r="B1220" s="11">
        <v>2006</v>
      </c>
      <c r="C1220" s="11" t="str">
        <f>VLOOKUP(Table10[[#This Row],[Name]], Rooke_Full_Seaosn[[Name]:[Team]], 2, FALSE)</f>
        <v>ARI</v>
      </c>
      <c r="D1220" s="11">
        <v>6</v>
      </c>
      <c r="E1220" s="11">
        <v>4</v>
      </c>
      <c r="F1220" s="12">
        <v>0.66666666666666663</v>
      </c>
      <c r="G1220" s="5">
        <f>_xlfn.RANK.EQ(VLOOKUP($A1220,Rooke_Full_Seaosn[[Name]:[WHIP]], 6, FALSE),Rooke_Full_Seaosn[W],0)</f>
        <v>1282</v>
      </c>
      <c r="H1220" s="5">
        <f>_xlfn.RANK.EQ(VLOOKUP($A1220,Rooke_Full_Seaosn[[Name]:[WHIP]], 7, FALSE),Rooke_Full_Seaosn[L],1)</f>
        <v>885</v>
      </c>
      <c r="I1220" s="11">
        <f>_xlfn.RANK.EQ(VLOOKUP($A1220,Rooke_Full_Seaosn[[Name]:[WHIP]], 8, FALSE),Rooke_Full_Seaosn[SV],0)</f>
        <v>225</v>
      </c>
      <c r="J1220" s="11">
        <f>_xlfn.RANK.EQ(VLOOKUP($A1220,Rooke_Full_Seaosn[[Name]:[WHIP]], 9, FALSE),Rooke_Full_Seaosn[IP],0)</f>
        <v>854</v>
      </c>
      <c r="K1220" s="5">
        <f>_xlfn.RANK.EQ(VLOOKUP($A1220,Rooke_Full_Seaosn[[Name]:[WHIP]], 10, FALSE),Rooke_Full_Seaosn[SO],0)</f>
        <v>824</v>
      </c>
      <c r="L1220" s="5">
        <f>_xlfn.RANK.EQ(VLOOKUP($A1220,Rooke_Full_Seaosn[[Name]:[WHIP]], 11, FALSE),Rooke_Full_Seaosn[K/9],0)</f>
        <v>861</v>
      </c>
      <c r="M1220" s="5">
        <f>_xlfn.RANK.EQ(VLOOKUP($A1220,Rooke_Full_Seaosn[[Name]:[WHIP]], 12, FALSE),Rooke_Full_Seaosn[BB/9],1)</f>
        <v>631</v>
      </c>
      <c r="N1220" s="11">
        <f>_xlfn.RANK.EQ(VLOOKUP($A1220,Rooke_Full_Seaosn[[Name]:[WHIP]], 13, FALSE),Rooke_Full_Seaosn[HR/9],1)</f>
        <v>1217</v>
      </c>
      <c r="O1220" s="5">
        <f>_xlfn.RANK.EQ(VLOOKUP($A1220,Rooke_Full_Seaosn[[Name]:[WHIP]], 14, FALSE),Rooke_Full_Seaosn[AVG],1)</f>
        <v>1142</v>
      </c>
      <c r="P1220" s="11">
        <f>_xlfn.RANK.EQ(VLOOKUP($A1220,Rooke_Full_Seaosn[[Name]:[WHIP]], 15, FALSE),Rooke_Full_Seaosn[BABIP],1)</f>
        <v>997</v>
      </c>
      <c r="Q1220" s="5">
        <f>_xlfn.RANK.EQ(VLOOKUP($A1220,Rooke_Full_Seaosn[[Name]:[WHIP]], 16, FALSE),Rooke_Full_Seaosn[ERA],1)</f>
        <v>1543</v>
      </c>
      <c r="R1220" s="11">
        <f>_xlfn.RANK.EQ(VLOOKUP($A1220,Rooke_Full_Seaosn[[Name]:[WHIP]], 17, FALSE),Rooke_Full_Seaosn[FIP],1)</f>
        <v>1226</v>
      </c>
      <c r="S1220" s="5">
        <f>_xlfn.RANK.EQ(VLOOKUP($A1220,Rooke_Full_Seaosn[[Name]:[WHIP]], 18,FALSE),Rooke_Full_Seaosn[WAR],0)</f>
        <v>728</v>
      </c>
      <c r="T1220" s="5">
        <f>_xlfn.RANK.EQ(VLOOKUP($A1220,Rooke_Full_Seaosn[[Name]:[WHIP]], 19, FALSE),Rooke_Full_Seaosn[WAR/162],0)</f>
        <v>666</v>
      </c>
      <c r="U1220" s="5">
        <f>_xlfn.RANK.EQ(VLOOKUP($A1220,Rooke_Full_Seaosn[[Name]:[WHIP]], 20, FALSE),Rooke_Full_Seaosn[WHIP],1)</f>
        <v>931</v>
      </c>
      <c r="V12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913.35126323089867</v>
      </c>
    </row>
    <row r="1221" spans="1:22" x14ac:dyDescent="0.45">
      <c r="A1221" s="11" t="s">
        <v>2014</v>
      </c>
      <c r="B1221" s="11">
        <v>2006</v>
      </c>
      <c r="C1221" s="11" t="str">
        <f>VLOOKUP(Table10[[#This Row],[Name]], Rooke_Full_Seaosn[[Name]:[Team]], 2, FALSE)</f>
        <v>TEX</v>
      </c>
      <c r="D1221" s="11">
        <v>14</v>
      </c>
      <c r="E1221" s="11">
        <v>10</v>
      </c>
      <c r="F1221" s="12">
        <v>0.7142857142857143</v>
      </c>
      <c r="G1221" s="5">
        <f>_xlfn.RANK.EQ(VLOOKUP($A1221,Rooke_Full_Seaosn[[Name]:[WHIP]], 6, FALSE),Rooke_Full_Seaosn[W],0)</f>
        <v>1054</v>
      </c>
      <c r="H1221" s="5">
        <f>_xlfn.RANK.EQ(VLOOKUP($A1221,Rooke_Full_Seaosn[[Name]:[WHIP]], 7, FALSE),Rooke_Full_Seaosn[L],1)</f>
        <v>492</v>
      </c>
      <c r="I1221" s="11">
        <f>_xlfn.RANK.EQ(VLOOKUP($A1221,Rooke_Full_Seaosn[[Name]:[WHIP]], 8, FALSE),Rooke_Full_Seaosn[SV],0)</f>
        <v>225</v>
      </c>
      <c r="J1221" s="11">
        <f>_xlfn.RANK.EQ(VLOOKUP($A1221,Rooke_Full_Seaosn[[Name]:[WHIP]], 9, FALSE),Rooke_Full_Seaosn[IP],0)</f>
        <v>1332</v>
      </c>
      <c r="K1221" s="5">
        <f>_xlfn.RANK.EQ(VLOOKUP($A1221,Rooke_Full_Seaosn[[Name]:[WHIP]], 10, FALSE),Rooke_Full_Seaosn[SO],0)</f>
        <v>1605</v>
      </c>
      <c r="L1221" s="5">
        <f>_xlfn.RANK.EQ(VLOOKUP($A1221,Rooke_Full_Seaosn[[Name]:[WHIP]], 11, FALSE),Rooke_Full_Seaosn[K/9],0)</f>
        <v>1505</v>
      </c>
      <c r="M1221" s="5">
        <f>_xlfn.RANK.EQ(VLOOKUP($A1221,Rooke_Full_Seaosn[[Name]:[WHIP]], 12, FALSE),Rooke_Full_Seaosn[BB/9],1)</f>
        <v>123</v>
      </c>
      <c r="N1221" s="11">
        <f>_xlfn.RANK.EQ(VLOOKUP($A1221,Rooke_Full_Seaosn[[Name]:[WHIP]], 13, FALSE),Rooke_Full_Seaosn[HR/9],1)</f>
        <v>786</v>
      </c>
      <c r="O1221" s="5">
        <f>_xlfn.RANK.EQ(VLOOKUP($A1221,Rooke_Full_Seaosn[[Name]:[WHIP]], 14, FALSE),Rooke_Full_Seaosn[AVG],1)</f>
        <v>1706</v>
      </c>
      <c r="P1221" s="11">
        <f>_xlfn.RANK.EQ(VLOOKUP($A1221,Rooke_Full_Seaosn[[Name]:[WHIP]], 15, FALSE),Rooke_Full_Seaosn[BABIP],1)</f>
        <v>1683</v>
      </c>
      <c r="Q1221" s="5">
        <f>_xlfn.RANK.EQ(VLOOKUP($A1221,Rooke_Full_Seaosn[[Name]:[WHIP]], 16, FALSE),Rooke_Full_Seaosn[ERA],1)</f>
        <v>1574</v>
      </c>
      <c r="R1221" s="11">
        <f>_xlfn.RANK.EQ(VLOOKUP($A1221,Rooke_Full_Seaosn[[Name]:[WHIP]], 17, FALSE),Rooke_Full_Seaosn[FIP],1)</f>
        <v>1015</v>
      </c>
      <c r="S1221" s="5">
        <f>_xlfn.RANK.EQ(VLOOKUP($A1221,Rooke_Full_Seaosn[[Name]:[WHIP]], 18,FALSE),Rooke_Full_Seaosn[WAR],0)</f>
        <v>928</v>
      </c>
      <c r="T1221" s="5">
        <f>_xlfn.RANK.EQ(VLOOKUP($A1221,Rooke_Full_Seaosn[[Name]:[WHIP]], 19, FALSE),Rooke_Full_Seaosn[WAR/162],0)</f>
        <v>641</v>
      </c>
      <c r="U1221" s="5">
        <f>_xlfn.RANK.EQ(VLOOKUP($A1221,Rooke_Full_Seaosn[[Name]:[WHIP]], 20, FALSE),Rooke_Full_Seaosn[WHIP],1)</f>
        <v>1644</v>
      </c>
      <c r="V12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913.48494362382883</v>
      </c>
    </row>
    <row r="1222" spans="1:22" x14ac:dyDescent="0.45">
      <c r="A1222" s="11" t="s">
        <v>1590</v>
      </c>
      <c r="B1222" s="11">
        <v>1995</v>
      </c>
      <c r="C1222" s="11" t="str">
        <f>VLOOKUP(Table10[[#This Row],[Name]], Rooke_Full_Seaosn[[Name]:[Team]], 2, FALSE)</f>
        <v>SFG</v>
      </c>
      <c r="D1222" s="11">
        <v>23</v>
      </c>
      <c r="E1222" s="11">
        <v>14</v>
      </c>
      <c r="F1222" s="12">
        <v>0.60869565217391308</v>
      </c>
      <c r="G1222" s="5">
        <f>_xlfn.RANK.EQ(VLOOKUP($A1222,Rooke_Full_Seaosn[[Name]:[WHIP]], 6, FALSE),Rooke_Full_Seaosn[W],0)</f>
        <v>735</v>
      </c>
      <c r="H1222" s="5">
        <f>_xlfn.RANK.EQ(VLOOKUP($A1222,Rooke_Full_Seaosn[[Name]:[WHIP]], 7, FALSE),Rooke_Full_Seaosn[L],1)</f>
        <v>298</v>
      </c>
      <c r="I1222" s="11">
        <f>_xlfn.RANK.EQ(VLOOKUP($A1222,Rooke_Full_Seaosn[[Name]:[WHIP]], 8, FALSE),Rooke_Full_Seaosn[SV],0)</f>
        <v>225</v>
      </c>
      <c r="J1222" s="11">
        <f>_xlfn.RANK.EQ(VLOOKUP($A1222,Rooke_Full_Seaosn[[Name]:[WHIP]], 9, FALSE),Rooke_Full_Seaosn[IP],0)</f>
        <v>1178</v>
      </c>
      <c r="K1222" s="5">
        <f>_xlfn.RANK.EQ(VLOOKUP($A1222,Rooke_Full_Seaosn[[Name]:[WHIP]], 10, FALSE),Rooke_Full_Seaosn[SO],0)</f>
        <v>1140</v>
      </c>
      <c r="L1222" s="5">
        <f>_xlfn.RANK.EQ(VLOOKUP($A1222,Rooke_Full_Seaosn[[Name]:[WHIP]], 11, FALSE),Rooke_Full_Seaosn[K/9],0)</f>
        <v>852</v>
      </c>
      <c r="M1222" s="5">
        <f>_xlfn.RANK.EQ(VLOOKUP($A1222,Rooke_Full_Seaosn[[Name]:[WHIP]], 12, FALSE),Rooke_Full_Seaosn[BB/9],1)</f>
        <v>1593</v>
      </c>
      <c r="N1222" s="11">
        <f>_xlfn.RANK.EQ(VLOOKUP($A1222,Rooke_Full_Seaosn[[Name]:[WHIP]], 13, FALSE),Rooke_Full_Seaosn[HR/9],1)</f>
        <v>978</v>
      </c>
      <c r="O1222" s="5">
        <f>_xlfn.RANK.EQ(VLOOKUP($A1222,Rooke_Full_Seaosn[[Name]:[WHIP]], 14, FALSE),Rooke_Full_Seaosn[AVG],1)</f>
        <v>432</v>
      </c>
      <c r="P1222" s="11">
        <f>_xlfn.RANK.EQ(VLOOKUP($A1222,Rooke_Full_Seaosn[[Name]:[WHIP]], 15, FALSE),Rooke_Full_Seaosn[BABIP],1)</f>
        <v>334</v>
      </c>
      <c r="Q1222" s="5">
        <f>_xlfn.RANK.EQ(VLOOKUP($A1222,Rooke_Full_Seaosn[[Name]:[WHIP]], 16, FALSE),Rooke_Full_Seaosn[ERA],1)</f>
        <v>1065</v>
      </c>
      <c r="R1222" s="11">
        <f>_xlfn.RANK.EQ(VLOOKUP($A1222,Rooke_Full_Seaosn[[Name]:[WHIP]], 17, FALSE),Rooke_Full_Seaosn[FIP],1)</f>
        <v>1468</v>
      </c>
      <c r="S1222" s="5">
        <f>_xlfn.RANK.EQ(VLOOKUP($A1222,Rooke_Full_Seaosn[[Name]:[WHIP]], 18,FALSE),Rooke_Full_Seaosn[WAR],0)</f>
        <v>1488</v>
      </c>
      <c r="T1222" s="5">
        <f>_xlfn.RANK.EQ(VLOOKUP($A1222,Rooke_Full_Seaosn[[Name]:[WHIP]], 19, FALSE),Rooke_Full_Seaosn[WAR/162],0)</f>
        <v>1485</v>
      </c>
      <c r="U1222" s="5">
        <f>_xlfn.RANK.EQ(VLOOKUP($A1222,Rooke_Full_Seaosn[[Name]:[WHIP]], 20, FALSE),Rooke_Full_Seaosn[WHIP],1)</f>
        <v>1182</v>
      </c>
      <c r="V12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914.0804154556829</v>
      </c>
    </row>
    <row r="1223" spans="1:22" x14ac:dyDescent="0.45">
      <c r="A1223" s="11" t="s">
        <v>1251</v>
      </c>
      <c r="B1223" s="11">
        <v>2007</v>
      </c>
      <c r="C1223" s="11" t="str">
        <f>VLOOKUP(Table10[[#This Row],[Name]], Rooke_Full_Seaosn[[Name]:[Team]], 2, FALSE)</f>
        <v>TOR</v>
      </c>
      <c r="D1223" s="11">
        <v>23</v>
      </c>
      <c r="E1223" s="11">
        <v>23</v>
      </c>
      <c r="F1223" s="12">
        <v>1</v>
      </c>
      <c r="G1223" s="5">
        <f>_xlfn.RANK.EQ(VLOOKUP($A1223,Rooke_Full_Seaosn[[Name]:[WHIP]], 6, FALSE),Rooke_Full_Seaosn[W],0)</f>
        <v>610</v>
      </c>
      <c r="H1223" s="5">
        <f>_xlfn.RANK.EQ(VLOOKUP($A1223,Rooke_Full_Seaosn[[Name]:[WHIP]], 7, FALSE),Rooke_Full_Seaosn[L],1)</f>
        <v>1209</v>
      </c>
      <c r="I1223" s="11">
        <f>_xlfn.RANK.EQ(VLOOKUP($A1223,Rooke_Full_Seaosn[[Name]:[WHIP]], 8, FALSE),Rooke_Full_Seaosn[SV],0)</f>
        <v>225</v>
      </c>
      <c r="J1223" s="11">
        <f>_xlfn.RANK.EQ(VLOOKUP($A1223,Rooke_Full_Seaosn[[Name]:[WHIP]], 9, FALSE),Rooke_Full_Seaosn[IP],0)</f>
        <v>762</v>
      </c>
      <c r="K1223" s="5">
        <f>_xlfn.RANK.EQ(VLOOKUP($A1223,Rooke_Full_Seaosn[[Name]:[WHIP]], 10, FALSE),Rooke_Full_Seaosn[SO],0)</f>
        <v>1025</v>
      </c>
      <c r="L1223" s="5">
        <f>_xlfn.RANK.EQ(VLOOKUP($A1223,Rooke_Full_Seaosn[[Name]:[WHIP]], 11, FALSE),Rooke_Full_Seaosn[K/9],0)</f>
        <v>1261</v>
      </c>
      <c r="M1223" s="5">
        <f>_xlfn.RANK.EQ(VLOOKUP($A1223,Rooke_Full_Seaosn[[Name]:[WHIP]], 12, FALSE),Rooke_Full_Seaosn[BB/9],1)</f>
        <v>553</v>
      </c>
      <c r="N1223" s="11">
        <f>_xlfn.RANK.EQ(VLOOKUP($A1223,Rooke_Full_Seaosn[[Name]:[WHIP]], 13, FALSE),Rooke_Full_Seaosn[HR/9],1)</f>
        <v>1194</v>
      </c>
      <c r="O1223" s="5">
        <f>_xlfn.RANK.EQ(VLOOKUP($A1223,Rooke_Full_Seaosn[[Name]:[WHIP]], 14, FALSE),Rooke_Full_Seaosn[AVG],1)</f>
        <v>1060</v>
      </c>
      <c r="P1223" s="11">
        <f>_xlfn.RANK.EQ(VLOOKUP($A1223,Rooke_Full_Seaosn[[Name]:[WHIP]], 15, FALSE),Rooke_Full_Seaosn[BABIP],1)</f>
        <v>649</v>
      </c>
      <c r="Q1223" s="5">
        <f>_xlfn.RANK.EQ(VLOOKUP($A1223,Rooke_Full_Seaosn[[Name]:[WHIP]], 16, FALSE),Rooke_Full_Seaosn[ERA],1)</f>
        <v>650</v>
      </c>
      <c r="R1223" s="11">
        <f>_xlfn.RANK.EQ(VLOOKUP($A1223,Rooke_Full_Seaosn[[Name]:[WHIP]], 17, FALSE),Rooke_Full_Seaosn[FIP],1)</f>
        <v>1438</v>
      </c>
      <c r="S1223" s="5">
        <f>_xlfn.RANK.EQ(VLOOKUP($A1223,Rooke_Full_Seaosn[[Name]:[WHIP]], 18,FALSE),Rooke_Full_Seaosn[WAR],0)</f>
        <v>1167</v>
      </c>
      <c r="T1223" s="5">
        <f>_xlfn.RANK.EQ(VLOOKUP($A1223,Rooke_Full_Seaosn[[Name]:[WHIP]], 19, FALSE),Rooke_Full_Seaosn[WAR/162],0)</f>
        <v>1247</v>
      </c>
      <c r="U1223" s="5">
        <f>_xlfn.RANK.EQ(VLOOKUP($A1223,Rooke_Full_Seaosn[[Name]:[WHIP]], 20, FALSE),Rooke_Full_Seaosn[WHIP],1)</f>
        <v>785</v>
      </c>
      <c r="V12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915.78735109042532</v>
      </c>
    </row>
    <row r="1224" spans="1:22" x14ac:dyDescent="0.45">
      <c r="A1224" s="11" t="s">
        <v>1669</v>
      </c>
      <c r="B1224" s="11">
        <v>1993</v>
      </c>
      <c r="C1224" s="11" t="str">
        <f>VLOOKUP(Table10[[#This Row],[Name]], Rooke_Full_Seaosn[[Name]:[Team]], 2, FALSE)</f>
        <v>STL</v>
      </c>
      <c r="D1224" s="11">
        <v>15</v>
      </c>
      <c r="E1224" s="11">
        <v>15</v>
      </c>
      <c r="F1224" s="12">
        <v>1</v>
      </c>
      <c r="G1224" s="5">
        <f>_xlfn.RANK.EQ(VLOOKUP($A1224,Rooke_Full_Seaosn[[Name]:[WHIP]], 6, FALSE),Rooke_Full_Seaosn[W],0)</f>
        <v>735</v>
      </c>
      <c r="H1224" s="5">
        <f>_xlfn.RANK.EQ(VLOOKUP($A1224,Rooke_Full_Seaosn[[Name]:[WHIP]], 7, FALSE),Rooke_Full_Seaosn[L],1)</f>
        <v>695</v>
      </c>
      <c r="I1224" s="11">
        <f>_xlfn.RANK.EQ(VLOOKUP($A1224,Rooke_Full_Seaosn[[Name]:[WHIP]], 8, FALSE),Rooke_Full_Seaosn[SV],0)</f>
        <v>225</v>
      </c>
      <c r="J1224" s="11">
        <f>_xlfn.RANK.EQ(VLOOKUP($A1224,Rooke_Full_Seaosn[[Name]:[WHIP]], 9, FALSE),Rooke_Full_Seaosn[IP],0)</f>
        <v>1073</v>
      </c>
      <c r="K1224" s="5">
        <f>_xlfn.RANK.EQ(VLOOKUP($A1224,Rooke_Full_Seaosn[[Name]:[WHIP]], 10, FALSE),Rooke_Full_Seaosn[SO],0)</f>
        <v>1072</v>
      </c>
      <c r="L1224" s="5">
        <f>_xlfn.RANK.EQ(VLOOKUP($A1224,Rooke_Full_Seaosn[[Name]:[WHIP]], 11, FALSE),Rooke_Full_Seaosn[K/9],0)</f>
        <v>908</v>
      </c>
      <c r="M1224" s="5">
        <f>_xlfn.RANK.EQ(VLOOKUP($A1224,Rooke_Full_Seaosn[[Name]:[WHIP]], 12, FALSE),Rooke_Full_Seaosn[BB/9],1)</f>
        <v>561</v>
      </c>
      <c r="N1224" s="11">
        <f>_xlfn.RANK.EQ(VLOOKUP($A1224,Rooke_Full_Seaosn[[Name]:[WHIP]], 13, FALSE),Rooke_Full_Seaosn[HR/9],1)</f>
        <v>1249</v>
      </c>
      <c r="O1224" s="5">
        <f>_xlfn.RANK.EQ(VLOOKUP($A1224,Rooke_Full_Seaosn[[Name]:[WHIP]], 14, FALSE),Rooke_Full_Seaosn[AVG],1)</f>
        <v>1008</v>
      </c>
      <c r="P1224" s="11">
        <f>_xlfn.RANK.EQ(VLOOKUP($A1224,Rooke_Full_Seaosn[[Name]:[WHIP]], 15, FALSE),Rooke_Full_Seaosn[BABIP],1)</f>
        <v>798</v>
      </c>
      <c r="Q1224" s="5">
        <f>_xlfn.RANK.EQ(VLOOKUP($A1224,Rooke_Full_Seaosn[[Name]:[WHIP]], 16, FALSE),Rooke_Full_Seaosn[ERA],1)</f>
        <v>1173</v>
      </c>
      <c r="R1224" s="11">
        <f>_xlfn.RANK.EQ(VLOOKUP($A1224,Rooke_Full_Seaosn[[Name]:[WHIP]], 17, FALSE),Rooke_Full_Seaosn[FIP],1)</f>
        <v>1147</v>
      </c>
      <c r="S1224" s="5">
        <f>_xlfn.RANK.EQ(VLOOKUP($A1224,Rooke_Full_Seaosn[[Name]:[WHIP]], 18,FALSE),Rooke_Full_Seaosn[WAR],0)</f>
        <v>1274</v>
      </c>
      <c r="T1224" s="5">
        <f>_xlfn.RANK.EQ(VLOOKUP($A1224,Rooke_Full_Seaosn[[Name]:[WHIP]], 19, FALSE),Rooke_Full_Seaosn[WAR/162],0)</f>
        <v>1255</v>
      </c>
      <c r="U1224" s="5">
        <f>_xlfn.RANK.EQ(VLOOKUP($A1224,Rooke_Full_Seaosn[[Name]:[WHIP]], 20, FALSE),Rooke_Full_Seaosn[WHIP],1)</f>
        <v>799</v>
      </c>
      <c r="V12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917.19866010421595</v>
      </c>
    </row>
    <row r="1225" spans="1:22" x14ac:dyDescent="0.45">
      <c r="A1225" s="11" t="s">
        <v>1744</v>
      </c>
      <c r="B1225" s="11">
        <v>1996</v>
      </c>
      <c r="C1225" s="11" t="str">
        <f>VLOOKUP(Table10[[#This Row],[Name]], Rooke_Full_Seaosn[[Name]:[Team]], 2, FALSE)</f>
        <v>CHC</v>
      </c>
      <c r="D1225" s="11">
        <v>11</v>
      </c>
      <c r="E1225" s="11">
        <v>11</v>
      </c>
      <c r="F1225" s="12">
        <v>1</v>
      </c>
      <c r="G1225" s="5">
        <f>_xlfn.RANK.EQ(VLOOKUP($A1225,Rooke_Full_Seaosn[[Name]:[WHIP]], 6, FALSE),Rooke_Full_Seaosn[W],0)</f>
        <v>889</v>
      </c>
      <c r="H1225" s="5">
        <f>_xlfn.RANK.EQ(VLOOKUP($A1225,Rooke_Full_Seaosn[[Name]:[WHIP]], 7, FALSE),Rooke_Full_Seaosn[L],1)</f>
        <v>885</v>
      </c>
      <c r="I1225" s="11">
        <f>_xlfn.RANK.EQ(VLOOKUP($A1225,Rooke_Full_Seaosn[[Name]:[WHIP]], 8, FALSE),Rooke_Full_Seaosn[SV],0)</f>
        <v>225</v>
      </c>
      <c r="J1225" s="11">
        <f>_xlfn.RANK.EQ(VLOOKUP($A1225,Rooke_Full_Seaosn[[Name]:[WHIP]], 9, FALSE),Rooke_Full_Seaosn[IP],0)</f>
        <v>996</v>
      </c>
      <c r="K1225" s="5">
        <f>_xlfn.RANK.EQ(VLOOKUP($A1225,Rooke_Full_Seaosn[[Name]:[WHIP]], 10, FALSE),Rooke_Full_Seaosn[SO],0)</f>
        <v>840</v>
      </c>
      <c r="L1225" s="5">
        <f>_xlfn.RANK.EQ(VLOOKUP($A1225,Rooke_Full_Seaosn[[Name]:[WHIP]], 11, FALSE),Rooke_Full_Seaosn[K/9],0)</f>
        <v>645</v>
      </c>
      <c r="M1225" s="5">
        <f>_xlfn.RANK.EQ(VLOOKUP($A1225,Rooke_Full_Seaosn[[Name]:[WHIP]], 12, FALSE),Rooke_Full_Seaosn[BB/9],1)</f>
        <v>447</v>
      </c>
      <c r="N1225" s="11">
        <f>_xlfn.RANK.EQ(VLOOKUP($A1225,Rooke_Full_Seaosn[[Name]:[WHIP]], 13, FALSE),Rooke_Full_Seaosn[HR/9],1)</f>
        <v>1574</v>
      </c>
      <c r="O1225" s="5">
        <f>_xlfn.RANK.EQ(VLOOKUP($A1225,Rooke_Full_Seaosn[[Name]:[WHIP]], 14, FALSE),Rooke_Full_Seaosn[AVG],1)</f>
        <v>1072</v>
      </c>
      <c r="P1225" s="11">
        <f>_xlfn.RANK.EQ(VLOOKUP($A1225,Rooke_Full_Seaosn[[Name]:[WHIP]], 15, FALSE),Rooke_Full_Seaosn[BABIP],1)</f>
        <v>742</v>
      </c>
      <c r="Q1225" s="5">
        <f>_xlfn.RANK.EQ(VLOOKUP($A1225,Rooke_Full_Seaosn[[Name]:[WHIP]], 16, FALSE),Rooke_Full_Seaosn[ERA],1)</f>
        <v>1260</v>
      </c>
      <c r="R1225" s="11">
        <f>_xlfn.RANK.EQ(VLOOKUP($A1225,Rooke_Full_Seaosn[[Name]:[WHIP]], 17, FALSE),Rooke_Full_Seaosn[FIP],1)</f>
        <v>1506</v>
      </c>
      <c r="S1225" s="5">
        <f>_xlfn.RANK.EQ(VLOOKUP($A1225,Rooke_Full_Seaosn[[Name]:[WHIP]], 18,FALSE),Rooke_Full_Seaosn[WAR],0)</f>
        <v>1438</v>
      </c>
      <c r="T1225" s="5">
        <f>_xlfn.RANK.EQ(VLOOKUP($A1225,Rooke_Full_Seaosn[[Name]:[WHIP]], 19, FALSE),Rooke_Full_Seaosn[WAR/162],0)</f>
        <v>1447</v>
      </c>
      <c r="U1225" s="5">
        <f>_xlfn.RANK.EQ(VLOOKUP($A1225,Rooke_Full_Seaosn[[Name]:[WHIP]], 20, FALSE),Rooke_Full_Seaosn[WHIP],1)</f>
        <v>787</v>
      </c>
      <c r="V12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917.22504254681246</v>
      </c>
    </row>
    <row r="1226" spans="1:22" x14ac:dyDescent="0.45">
      <c r="A1226" s="11" t="s">
        <v>1743</v>
      </c>
      <c r="B1226" s="11">
        <v>1937</v>
      </c>
      <c r="C1226" s="11" t="str">
        <f>VLOOKUP(Table10[[#This Row],[Name]], Rooke_Full_Seaosn[[Name]:[Team]], 2, FALSE)</f>
        <v>PHA</v>
      </c>
      <c r="D1226" s="11">
        <v>14</v>
      </c>
      <c r="E1226" s="11">
        <v>14</v>
      </c>
      <c r="F1226" s="12">
        <v>1</v>
      </c>
      <c r="G1226" s="5">
        <f>_xlfn.RANK.EQ(VLOOKUP($A1226,Rooke_Full_Seaosn[[Name]:[WHIP]], 6, FALSE),Rooke_Full_Seaosn[W],0)</f>
        <v>503</v>
      </c>
      <c r="H1226" s="5">
        <f>_xlfn.RANK.EQ(VLOOKUP($A1226,Rooke_Full_Seaosn[[Name]:[WHIP]], 7, FALSE),Rooke_Full_Seaosn[L],1)</f>
        <v>1644</v>
      </c>
      <c r="I1226" s="11">
        <f>_xlfn.RANK.EQ(VLOOKUP($A1226,Rooke_Full_Seaosn[[Name]:[WHIP]], 8, FALSE),Rooke_Full_Seaosn[SV],0)</f>
        <v>225</v>
      </c>
      <c r="J1226" s="11">
        <f>_xlfn.RANK.EQ(VLOOKUP($A1226,Rooke_Full_Seaosn[[Name]:[WHIP]], 9, FALSE),Rooke_Full_Seaosn[IP],0)</f>
        <v>332</v>
      </c>
      <c r="K1226" s="5">
        <f>_xlfn.RANK.EQ(VLOOKUP($A1226,Rooke_Full_Seaosn[[Name]:[WHIP]], 10, FALSE),Rooke_Full_Seaosn[SO],0)</f>
        <v>941</v>
      </c>
      <c r="L1226" s="5">
        <f>_xlfn.RANK.EQ(VLOOKUP($A1226,Rooke_Full_Seaosn[[Name]:[WHIP]], 11, FALSE),Rooke_Full_Seaosn[K/9],0)</f>
        <v>1553</v>
      </c>
      <c r="M1226" s="5">
        <f>_xlfn.RANK.EQ(VLOOKUP($A1226,Rooke_Full_Seaosn[[Name]:[WHIP]], 12, FALSE),Rooke_Full_Seaosn[BB/9],1)</f>
        <v>454</v>
      </c>
      <c r="N1226" s="11">
        <f>_xlfn.RANK.EQ(VLOOKUP($A1226,Rooke_Full_Seaosn[[Name]:[WHIP]], 13, FALSE),Rooke_Full_Seaosn[HR/9],1)</f>
        <v>747</v>
      </c>
      <c r="O1226" s="5">
        <f>_xlfn.RANK.EQ(VLOOKUP($A1226,Rooke_Full_Seaosn[[Name]:[WHIP]], 14, FALSE),Rooke_Full_Seaosn[AVG],1)</f>
        <v>1497</v>
      </c>
      <c r="P1226" s="11">
        <f>_xlfn.RANK.EQ(VLOOKUP($A1226,Rooke_Full_Seaosn[[Name]:[WHIP]], 15, FALSE),Rooke_Full_Seaosn[BABIP],1)</f>
        <v>1204</v>
      </c>
      <c r="Q1226" s="5">
        <f>_xlfn.RANK.EQ(VLOOKUP($A1226,Rooke_Full_Seaosn[[Name]:[WHIP]], 16, FALSE),Rooke_Full_Seaosn[ERA],1)</f>
        <v>1259</v>
      </c>
      <c r="R1226" s="11">
        <f>_xlfn.RANK.EQ(VLOOKUP($A1226,Rooke_Full_Seaosn[[Name]:[WHIP]], 17, FALSE),Rooke_Full_Seaosn[FIP],1)</f>
        <v>1153</v>
      </c>
      <c r="S1226" s="5">
        <f>_xlfn.RANK.EQ(VLOOKUP($A1226,Rooke_Full_Seaosn[[Name]:[WHIP]], 18,FALSE),Rooke_Full_Seaosn[WAR],0)</f>
        <v>379</v>
      </c>
      <c r="T1226" s="5">
        <f>_xlfn.RANK.EQ(VLOOKUP($A1226,Rooke_Full_Seaosn[[Name]:[WHIP]], 19, FALSE),Rooke_Full_Seaosn[WAR/162],0)</f>
        <v>835</v>
      </c>
      <c r="U1226" s="5">
        <f>_xlfn.RANK.EQ(VLOOKUP($A1226,Rooke_Full_Seaosn[[Name]:[WHIP]], 20, FALSE),Rooke_Full_Seaosn[WHIP],1)</f>
        <v>1293</v>
      </c>
      <c r="V12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917.58403165163065</v>
      </c>
    </row>
    <row r="1227" spans="1:22" x14ac:dyDescent="0.45">
      <c r="A1227" s="11" t="s">
        <v>1837</v>
      </c>
      <c r="B1227" s="11">
        <v>1995</v>
      </c>
      <c r="C1227" s="11" t="str">
        <f>VLOOKUP(Table10[[#This Row],[Name]], Rooke_Full_Seaosn[[Name]:[Team]], 2, FALSE)</f>
        <v>PIT</v>
      </c>
      <c r="D1227" s="11">
        <v>38</v>
      </c>
      <c r="E1227" s="11">
        <v>32</v>
      </c>
      <c r="F1227" s="12">
        <v>0.84210526315789469</v>
      </c>
      <c r="G1227" s="5">
        <f>_xlfn.RANK.EQ(VLOOKUP($A1227,Rooke_Full_Seaosn[[Name]:[WHIP]], 6, FALSE),Rooke_Full_Seaosn[W],0)</f>
        <v>503</v>
      </c>
      <c r="H1227" s="5">
        <f>_xlfn.RANK.EQ(VLOOKUP($A1227,Rooke_Full_Seaosn[[Name]:[WHIP]], 7, FALSE),Rooke_Full_Seaosn[L],1)</f>
        <v>1209</v>
      </c>
      <c r="I1227" s="11">
        <f>_xlfn.RANK.EQ(VLOOKUP($A1227,Rooke_Full_Seaosn[[Name]:[WHIP]], 8, FALSE),Rooke_Full_Seaosn[SV],0)</f>
        <v>225</v>
      </c>
      <c r="J1227" s="11">
        <f>_xlfn.RANK.EQ(VLOOKUP($A1227,Rooke_Full_Seaosn[[Name]:[WHIP]], 9, FALSE),Rooke_Full_Seaosn[IP],0)</f>
        <v>332</v>
      </c>
      <c r="K1227" s="5">
        <f>_xlfn.RANK.EQ(VLOOKUP($A1227,Rooke_Full_Seaosn[[Name]:[WHIP]], 10, FALSE),Rooke_Full_Seaosn[SO],0)</f>
        <v>473</v>
      </c>
      <c r="L1227" s="5">
        <f>_xlfn.RANK.EQ(VLOOKUP($A1227,Rooke_Full_Seaosn[[Name]:[WHIP]], 11, FALSE),Rooke_Full_Seaosn[K/9],0)</f>
        <v>1154</v>
      </c>
      <c r="M1227" s="5">
        <f>_xlfn.RANK.EQ(VLOOKUP($A1227,Rooke_Full_Seaosn[[Name]:[WHIP]], 12, FALSE),Rooke_Full_Seaosn[BB/9],1)</f>
        <v>552</v>
      </c>
      <c r="N1227" s="11">
        <f>_xlfn.RANK.EQ(VLOOKUP($A1227,Rooke_Full_Seaosn[[Name]:[WHIP]], 13, FALSE),Rooke_Full_Seaosn[HR/9],1)</f>
        <v>1168</v>
      </c>
      <c r="O1227" s="5">
        <f>_xlfn.RANK.EQ(VLOOKUP($A1227,Rooke_Full_Seaosn[[Name]:[WHIP]], 14, FALSE),Rooke_Full_Seaosn[AVG],1)</f>
        <v>1491</v>
      </c>
      <c r="P1227" s="11">
        <f>_xlfn.RANK.EQ(VLOOKUP($A1227,Rooke_Full_Seaosn[[Name]:[WHIP]], 15, FALSE),Rooke_Full_Seaosn[BABIP],1)</f>
        <v>1337</v>
      </c>
      <c r="Q1227" s="5">
        <f>_xlfn.RANK.EQ(VLOOKUP($A1227,Rooke_Full_Seaosn[[Name]:[WHIP]], 16, FALSE),Rooke_Full_Seaosn[ERA],1)</f>
        <v>1363</v>
      </c>
      <c r="R1227" s="11">
        <f>_xlfn.RANK.EQ(VLOOKUP($A1227,Rooke_Full_Seaosn[[Name]:[WHIP]], 17, FALSE),Rooke_Full_Seaosn[FIP],1)</f>
        <v>1240</v>
      </c>
      <c r="S1227" s="5">
        <f>_xlfn.RANK.EQ(VLOOKUP($A1227,Rooke_Full_Seaosn[[Name]:[WHIP]], 18,FALSE),Rooke_Full_Seaosn[WAR],0)</f>
        <v>795</v>
      </c>
      <c r="T1227" s="5">
        <f>_xlfn.RANK.EQ(VLOOKUP($A1227,Rooke_Full_Seaosn[[Name]:[WHIP]], 19, FALSE),Rooke_Full_Seaosn[WAR/162],0)</f>
        <v>1150</v>
      </c>
      <c r="U1227" s="5">
        <f>_xlfn.RANK.EQ(VLOOKUP($A1227,Rooke_Full_Seaosn[[Name]:[WHIP]], 20, FALSE),Rooke_Full_Seaosn[WHIP],1)</f>
        <v>1246</v>
      </c>
      <c r="V12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917.81612265370097</v>
      </c>
    </row>
    <row r="1228" spans="1:22" x14ac:dyDescent="0.45">
      <c r="A1228" s="11" t="s">
        <v>1456</v>
      </c>
      <c r="B1228" s="11">
        <v>1997</v>
      </c>
      <c r="C1228" s="11" t="str">
        <f>VLOOKUP(Table10[[#This Row],[Name]], Rooke_Full_Seaosn[[Name]:[Team]], 2, FALSE)</f>
        <v>STL</v>
      </c>
      <c r="D1228" s="11">
        <v>18</v>
      </c>
      <c r="E1228" s="11">
        <v>18</v>
      </c>
      <c r="F1228" s="12">
        <v>1</v>
      </c>
      <c r="G1228" s="5">
        <f>_xlfn.RANK.EQ(VLOOKUP($A1228,Rooke_Full_Seaosn[[Name]:[WHIP]], 6, FALSE),Rooke_Full_Seaosn[W],0)</f>
        <v>1465</v>
      </c>
      <c r="H1228" s="5">
        <f>_xlfn.RANK.EQ(VLOOKUP($A1228,Rooke_Full_Seaosn[[Name]:[WHIP]], 7, FALSE),Rooke_Full_Seaosn[L],1)</f>
        <v>298</v>
      </c>
      <c r="I1228" s="11">
        <f>_xlfn.RANK.EQ(VLOOKUP($A1228,Rooke_Full_Seaosn[[Name]:[WHIP]], 8, FALSE),Rooke_Full_Seaosn[SV],0)</f>
        <v>225</v>
      </c>
      <c r="J1228" s="11">
        <f>_xlfn.RANK.EQ(VLOOKUP($A1228,Rooke_Full_Seaosn[[Name]:[WHIP]], 9, FALSE),Rooke_Full_Seaosn[IP],0)</f>
        <v>1290</v>
      </c>
      <c r="K1228" s="5">
        <f>_xlfn.RANK.EQ(VLOOKUP($A1228,Rooke_Full_Seaosn[[Name]:[WHIP]], 10, FALSE),Rooke_Full_Seaosn[SO],0)</f>
        <v>1238</v>
      </c>
      <c r="L1228" s="5">
        <f>_xlfn.RANK.EQ(VLOOKUP($A1228,Rooke_Full_Seaosn[[Name]:[WHIP]], 11, FALSE),Rooke_Full_Seaosn[K/9],0)</f>
        <v>841</v>
      </c>
      <c r="M1228" s="5">
        <f>_xlfn.RANK.EQ(VLOOKUP($A1228,Rooke_Full_Seaosn[[Name]:[WHIP]], 12, FALSE),Rooke_Full_Seaosn[BB/9],1)</f>
        <v>1123</v>
      </c>
      <c r="N1228" s="11">
        <f>_xlfn.RANK.EQ(VLOOKUP($A1228,Rooke_Full_Seaosn[[Name]:[WHIP]], 13, FALSE),Rooke_Full_Seaosn[HR/9],1)</f>
        <v>1107</v>
      </c>
      <c r="O1228" s="5">
        <f>_xlfn.RANK.EQ(VLOOKUP($A1228,Rooke_Full_Seaosn[[Name]:[WHIP]], 14, FALSE),Rooke_Full_Seaosn[AVG],1)</f>
        <v>697</v>
      </c>
      <c r="P1228" s="11">
        <f>_xlfn.RANK.EQ(VLOOKUP($A1228,Rooke_Full_Seaosn[[Name]:[WHIP]], 15, FALSE),Rooke_Full_Seaosn[BABIP],1)</f>
        <v>583</v>
      </c>
      <c r="Q1228" s="5">
        <f>_xlfn.RANK.EQ(VLOOKUP($A1228,Rooke_Full_Seaosn[[Name]:[WHIP]], 16, FALSE),Rooke_Full_Seaosn[ERA],1)</f>
        <v>900</v>
      </c>
      <c r="R1228" s="11">
        <f>_xlfn.RANK.EQ(VLOOKUP($A1228,Rooke_Full_Seaosn[[Name]:[WHIP]], 17, FALSE),Rooke_Full_Seaosn[FIP],1)</f>
        <v>1307</v>
      </c>
      <c r="S1228" s="5">
        <f>_xlfn.RANK.EQ(VLOOKUP($A1228,Rooke_Full_Seaosn[[Name]:[WHIP]], 18,FALSE),Rooke_Full_Seaosn[WAR],0)</f>
        <v>1300</v>
      </c>
      <c r="T1228" s="5">
        <f>_xlfn.RANK.EQ(VLOOKUP($A1228,Rooke_Full_Seaosn[[Name]:[WHIP]], 19, FALSE),Rooke_Full_Seaosn[WAR/162],0)</f>
        <v>1180</v>
      </c>
      <c r="U1228" s="5">
        <f>_xlfn.RANK.EQ(VLOOKUP($A1228,Rooke_Full_Seaosn[[Name]:[WHIP]], 20, FALSE),Rooke_Full_Seaosn[WHIP],1)</f>
        <v>866</v>
      </c>
      <c r="V12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918.0722965643422</v>
      </c>
    </row>
    <row r="1229" spans="1:22" x14ac:dyDescent="0.45">
      <c r="A1229" s="11" t="s">
        <v>1233</v>
      </c>
      <c r="B1229" s="11">
        <v>1971</v>
      </c>
      <c r="C1229" s="11" t="str">
        <f>VLOOKUP(Table10[[#This Row],[Name]], Rooke_Full_Seaosn[[Name]:[Team]], 2, FALSE)</f>
        <v>MIL</v>
      </c>
      <c r="D1229" s="11">
        <v>30</v>
      </c>
      <c r="E1229" s="11">
        <v>15</v>
      </c>
      <c r="F1229" s="12">
        <v>0.5</v>
      </c>
      <c r="G1229" s="5">
        <f>_xlfn.RANK.EQ(VLOOKUP($A1229,Rooke_Full_Seaosn[[Name]:[WHIP]], 6, FALSE),Rooke_Full_Seaosn[W],0)</f>
        <v>320</v>
      </c>
      <c r="H1229" s="5">
        <f>_xlfn.RANK.EQ(VLOOKUP($A1229,Rooke_Full_Seaosn[[Name]:[WHIP]], 7, FALSE),Rooke_Full_Seaosn[L],1)</f>
        <v>1060</v>
      </c>
      <c r="I1229" s="11">
        <f>_xlfn.RANK.EQ(VLOOKUP($A1229,Rooke_Full_Seaosn[[Name]:[WHIP]], 8, FALSE),Rooke_Full_Seaosn[SV],0)</f>
        <v>225</v>
      </c>
      <c r="J1229" s="11">
        <f>_xlfn.RANK.EQ(VLOOKUP($A1229,Rooke_Full_Seaosn[[Name]:[WHIP]], 9, FALSE),Rooke_Full_Seaosn[IP],0)</f>
        <v>463</v>
      </c>
      <c r="K1229" s="5">
        <f>_xlfn.RANK.EQ(VLOOKUP($A1229,Rooke_Full_Seaosn[[Name]:[WHIP]], 10, FALSE),Rooke_Full_Seaosn[SO],0)</f>
        <v>788</v>
      </c>
      <c r="L1229" s="5">
        <f>_xlfn.RANK.EQ(VLOOKUP($A1229,Rooke_Full_Seaosn[[Name]:[WHIP]], 11, FALSE),Rooke_Full_Seaosn[K/9],0)</f>
        <v>1318</v>
      </c>
      <c r="M1229" s="5">
        <f>_xlfn.RANK.EQ(VLOOKUP($A1229,Rooke_Full_Seaosn[[Name]:[WHIP]], 12, FALSE),Rooke_Full_Seaosn[BB/9],1)</f>
        <v>1340</v>
      </c>
      <c r="N1229" s="11">
        <f>_xlfn.RANK.EQ(VLOOKUP($A1229,Rooke_Full_Seaosn[[Name]:[WHIP]], 13, FALSE),Rooke_Full_Seaosn[HR/9],1)</f>
        <v>1015</v>
      </c>
      <c r="O1229" s="5">
        <f>_xlfn.RANK.EQ(VLOOKUP($A1229,Rooke_Full_Seaosn[[Name]:[WHIP]], 14, FALSE),Rooke_Full_Seaosn[AVG],1)</f>
        <v>672</v>
      </c>
      <c r="P1229" s="11">
        <f>_xlfn.RANK.EQ(VLOOKUP($A1229,Rooke_Full_Seaosn[[Name]:[WHIP]], 15, FALSE),Rooke_Full_Seaosn[BABIP],1)</f>
        <v>326</v>
      </c>
      <c r="Q1229" s="5">
        <f>_xlfn.RANK.EQ(VLOOKUP($A1229,Rooke_Full_Seaosn[[Name]:[WHIP]], 16, FALSE),Rooke_Full_Seaosn[ERA],1)</f>
        <v>621</v>
      </c>
      <c r="R1229" s="11">
        <f>_xlfn.RANK.EQ(VLOOKUP($A1229,Rooke_Full_Seaosn[[Name]:[WHIP]], 17, FALSE),Rooke_Full_Seaosn[FIP],1)</f>
        <v>1025</v>
      </c>
      <c r="S1229" s="5">
        <f>_xlfn.RANK.EQ(VLOOKUP($A1229,Rooke_Full_Seaosn[[Name]:[WHIP]], 18,FALSE),Rooke_Full_Seaosn[WAR],0)</f>
        <v>1482</v>
      </c>
      <c r="T1229" s="5">
        <f>_xlfn.RANK.EQ(VLOOKUP($A1229,Rooke_Full_Seaosn[[Name]:[WHIP]], 19, FALSE),Rooke_Full_Seaosn[WAR/162],0)</f>
        <v>1503</v>
      </c>
      <c r="U1229" s="5">
        <f>_xlfn.RANK.EQ(VLOOKUP($A1229,Rooke_Full_Seaosn[[Name]:[WHIP]], 20, FALSE),Rooke_Full_Seaosn[WHIP],1)</f>
        <v>970</v>
      </c>
      <c r="V12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918.13005897879884</v>
      </c>
    </row>
    <row r="1230" spans="1:22" x14ac:dyDescent="0.45">
      <c r="A1230" s="11" t="s">
        <v>1825</v>
      </c>
      <c r="B1230" s="11">
        <v>2000</v>
      </c>
      <c r="C1230" s="11" t="str">
        <f>VLOOKUP(Table10[[#This Row],[Name]], Rooke_Full_Seaosn[[Name]:[Team]], 2, FALSE)</f>
        <v>- - -</v>
      </c>
      <c r="D1230" s="11">
        <v>12</v>
      </c>
      <c r="E1230" s="11">
        <v>12</v>
      </c>
      <c r="F1230" s="12">
        <v>1</v>
      </c>
      <c r="G1230" s="5">
        <f>_xlfn.RANK.EQ(VLOOKUP($A1230,Rooke_Full_Seaosn[[Name]:[WHIP]], 6, FALSE),Rooke_Full_Seaosn[W],0)</f>
        <v>889</v>
      </c>
      <c r="H1230" s="5">
        <f>_xlfn.RANK.EQ(VLOOKUP($A1230,Rooke_Full_Seaosn[[Name]:[WHIP]], 7, FALSE),Rooke_Full_Seaosn[L],1)</f>
        <v>492</v>
      </c>
      <c r="I1230" s="11">
        <f>_xlfn.RANK.EQ(VLOOKUP($A1230,Rooke_Full_Seaosn[[Name]:[WHIP]], 8, FALSE),Rooke_Full_Seaosn[SV],0)</f>
        <v>225</v>
      </c>
      <c r="J1230" s="11">
        <f>_xlfn.RANK.EQ(VLOOKUP($A1230,Rooke_Full_Seaosn[[Name]:[WHIP]], 9, FALSE),Rooke_Full_Seaosn[IP],0)</f>
        <v>1026</v>
      </c>
      <c r="K1230" s="5">
        <f>_xlfn.RANK.EQ(VLOOKUP($A1230,Rooke_Full_Seaosn[[Name]:[WHIP]], 10, FALSE),Rooke_Full_Seaosn[SO],0)</f>
        <v>801</v>
      </c>
      <c r="L1230" s="5">
        <f>_xlfn.RANK.EQ(VLOOKUP($A1230,Rooke_Full_Seaosn[[Name]:[WHIP]], 11, FALSE),Rooke_Full_Seaosn[K/9],0)</f>
        <v>519</v>
      </c>
      <c r="M1230" s="5">
        <f>_xlfn.RANK.EQ(VLOOKUP($A1230,Rooke_Full_Seaosn[[Name]:[WHIP]], 12, FALSE),Rooke_Full_Seaosn[BB/9],1)</f>
        <v>1032</v>
      </c>
      <c r="N1230" s="11">
        <f>_xlfn.RANK.EQ(VLOOKUP($A1230,Rooke_Full_Seaosn[[Name]:[WHIP]], 13, FALSE),Rooke_Full_Seaosn[HR/9],1)</f>
        <v>1613</v>
      </c>
      <c r="O1230" s="5">
        <f>_xlfn.RANK.EQ(VLOOKUP($A1230,Rooke_Full_Seaosn[[Name]:[WHIP]], 14, FALSE),Rooke_Full_Seaosn[AVG],1)</f>
        <v>905</v>
      </c>
      <c r="P1230" s="11">
        <f>_xlfn.RANK.EQ(VLOOKUP($A1230,Rooke_Full_Seaosn[[Name]:[WHIP]], 15, FALSE),Rooke_Full_Seaosn[BABIP],1)</f>
        <v>556</v>
      </c>
      <c r="Q1230" s="5">
        <f>_xlfn.RANK.EQ(VLOOKUP($A1230,Rooke_Full_Seaosn[[Name]:[WHIP]], 16, FALSE),Rooke_Full_Seaosn[ERA],1)</f>
        <v>1351</v>
      </c>
      <c r="R1230" s="11">
        <f>_xlfn.RANK.EQ(VLOOKUP($A1230,Rooke_Full_Seaosn[[Name]:[WHIP]], 17, FALSE),Rooke_Full_Seaosn[FIP],1)</f>
        <v>1580</v>
      </c>
      <c r="S1230" s="5">
        <f>_xlfn.RANK.EQ(VLOOKUP($A1230,Rooke_Full_Seaosn[[Name]:[WHIP]], 18,FALSE),Rooke_Full_Seaosn[WAR],0)</f>
        <v>1371</v>
      </c>
      <c r="T1230" s="5">
        <f>_xlfn.RANK.EQ(VLOOKUP($A1230,Rooke_Full_Seaosn[[Name]:[WHIP]], 19, FALSE),Rooke_Full_Seaosn[WAR/162],0)</f>
        <v>1375</v>
      </c>
      <c r="U1230" s="5">
        <f>_xlfn.RANK.EQ(VLOOKUP($A1230,Rooke_Full_Seaosn[[Name]:[WHIP]], 20, FALSE),Rooke_Full_Seaosn[WHIP],1)</f>
        <v>992</v>
      </c>
      <c r="V12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918.86184639369219</v>
      </c>
    </row>
    <row r="1231" spans="1:22" x14ac:dyDescent="0.45">
      <c r="A1231" s="11" t="s">
        <v>1512</v>
      </c>
      <c r="B1231" s="11">
        <v>1973</v>
      </c>
      <c r="C1231" s="11" t="str">
        <f>VLOOKUP(Table10[[#This Row],[Name]], Rooke_Full_Seaosn[[Name]:[Team]], 2, FALSE)</f>
        <v>MIN</v>
      </c>
      <c r="D1231" s="11">
        <v>16</v>
      </c>
      <c r="E1231" s="11">
        <v>16</v>
      </c>
      <c r="F1231" s="12">
        <v>1</v>
      </c>
      <c r="G1231" s="5">
        <f>_xlfn.RANK.EQ(VLOOKUP($A1231,Rooke_Full_Seaosn[[Name]:[WHIP]], 6, FALSE),Rooke_Full_Seaosn[W],0)</f>
        <v>1282</v>
      </c>
      <c r="H1231" s="5">
        <f>_xlfn.RANK.EQ(VLOOKUP($A1231,Rooke_Full_Seaosn[[Name]:[WHIP]], 7, FALSE),Rooke_Full_Seaosn[L],1)</f>
        <v>45</v>
      </c>
      <c r="I1231" s="11">
        <f>_xlfn.RANK.EQ(VLOOKUP($A1231,Rooke_Full_Seaosn[[Name]:[WHIP]], 8, FALSE),Rooke_Full_Seaosn[SV],0)</f>
        <v>225</v>
      </c>
      <c r="J1231" s="11">
        <f>_xlfn.RANK.EQ(VLOOKUP($A1231,Rooke_Full_Seaosn[[Name]:[WHIP]], 9, FALSE),Rooke_Full_Seaosn[IP],0)</f>
        <v>1570</v>
      </c>
      <c r="K1231" s="5">
        <f>_xlfn.RANK.EQ(VLOOKUP($A1231,Rooke_Full_Seaosn[[Name]:[WHIP]], 10, FALSE),Rooke_Full_Seaosn[SO],0)</f>
        <v>1665</v>
      </c>
      <c r="L1231" s="5">
        <f>_xlfn.RANK.EQ(VLOOKUP($A1231,Rooke_Full_Seaosn[[Name]:[WHIP]], 11, FALSE),Rooke_Full_Seaosn[K/9],0)</f>
        <v>1509</v>
      </c>
      <c r="M1231" s="5">
        <f>_xlfn.RANK.EQ(VLOOKUP($A1231,Rooke_Full_Seaosn[[Name]:[WHIP]], 12, FALSE),Rooke_Full_Seaosn[BB/9],1)</f>
        <v>1539</v>
      </c>
      <c r="N1231" s="11">
        <f>_xlfn.RANK.EQ(VLOOKUP($A1231,Rooke_Full_Seaosn[[Name]:[WHIP]], 13, FALSE),Rooke_Full_Seaosn[HR/9],1)</f>
        <v>179</v>
      </c>
      <c r="O1231" s="5">
        <f>_xlfn.RANK.EQ(VLOOKUP($A1231,Rooke_Full_Seaosn[[Name]:[WHIP]], 14, FALSE),Rooke_Full_Seaosn[AVG],1)</f>
        <v>1047</v>
      </c>
      <c r="P1231" s="11">
        <f>_xlfn.RANK.EQ(VLOOKUP($A1231,Rooke_Full_Seaosn[[Name]:[WHIP]], 15, FALSE),Rooke_Full_Seaosn[BABIP],1)</f>
        <v>857</v>
      </c>
      <c r="Q1231" s="5">
        <f>_xlfn.RANK.EQ(VLOOKUP($A1231,Rooke_Full_Seaosn[[Name]:[WHIP]], 16, FALSE),Rooke_Full_Seaosn[ERA],1)</f>
        <v>970</v>
      </c>
      <c r="R1231" s="11">
        <f>_xlfn.RANK.EQ(VLOOKUP($A1231,Rooke_Full_Seaosn[[Name]:[WHIP]], 17, FALSE),Rooke_Full_Seaosn[FIP],1)</f>
        <v>838</v>
      </c>
      <c r="S1231" s="5">
        <f>_xlfn.RANK.EQ(VLOOKUP($A1231,Rooke_Full_Seaosn[[Name]:[WHIP]], 18,FALSE),Rooke_Full_Seaosn[WAR],0)</f>
        <v>1279</v>
      </c>
      <c r="T1231" s="5">
        <f>_xlfn.RANK.EQ(VLOOKUP($A1231,Rooke_Full_Seaosn[[Name]:[WHIP]], 19, FALSE),Rooke_Full_Seaosn[WAR/162],0)</f>
        <v>1030</v>
      </c>
      <c r="U1231" s="5">
        <f>_xlfn.RANK.EQ(VLOOKUP($A1231,Rooke_Full_Seaosn[[Name]:[WHIP]], 20, FALSE),Rooke_Full_Seaosn[WHIP],1)</f>
        <v>1454</v>
      </c>
      <c r="V12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919.90572738008666</v>
      </c>
    </row>
    <row r="1232" spans="1:22" x14ac:dyDescent="0.45">
      <c r="A1232" s="11" t="s">
        <v>1815</v>
      </c>
      <c r="B1232" s="11">
        <v>1991</v>
      </c>
      <c r="C1232" s="11" t="str">
        <f>VLOOKUP(Table10[[#This Row],[Name]], Rooke_Full_Seaosn[[Name]:[Team]], 2, FALSE)</f>
        <v>SEA</v>
      </c>
      <c r="D1232" s="11">
        <v>13</v>
      </c>
      <c r="E1232" s="11">
        <v>7</v>
      </c>
      <c r="F1232" s="12">
        <v>0.53846153846153844</v>
      </c>
      <c r="G1232" s="5">
        <f>_xlfn.RANK.EQ(VLOOKUP($A1232,Rooke_Full_Seaosn[[Name]:[WHIP]], 6, FALSE),Rooke_Full_Seaosn[W],0)</f>
        <v>244</v>
      </c>
      <c r="H1232" s="5">
        <f>_xlfn.RANK.EQ(VLOOKUP($A1232,Rooke_Full_Seaosn[[Name]:[WHIP]], 7, FALSE),Rooke_Full_Seaosn[L],1)</f>
        <v>1574</v>
      </c>
      <c r="I1232" s="11">
        <f>_xlfn.RANK.EQ(VLOOKUP($A1232,Rooke_Full_Seaosn[[Name]:[WHIP]], 8, FALSE),Rooke_Full_Seaosn[SV],0)</f>
        <v>225</v>
      </c>
      <c r="J1232" s="11">
        <f>_xlfn.RANK.EQ(VLOOKUP($A1232,Rooke_Full_Seaosn[[Name]:[WHIP]], 9, FALSE),Rooke_Full_Seaosn[IP],0)</f>
        <v>281</v>
      </c>
      <c r="K1232" s="5">
        <f>_xlfn.RANK.EQ(VLOOKUP($A1232,Rooke_Full_Seaosn[[Name]:[WHIP]], 10, FALSE),Rooke_Full_Seaosn[SO],0)</f>
        <v>388</v>
      </c>
      <c r="L1232" s="5">
        <f>_xlfn.RANK.EQ(VLOOKUP($A1232,Rooke_Full_Seaosn[[Name]:[WHIP]], 11, FALSE),Rooke_Full_Seaosn[K/9],0)</f>
        <v>1063</v>
      </c>
      <c r="M1232" s="5">
        <f>_xlfn.RANK.EQ(VLOOKUP($A1232,Rooke_Full_Seaosn[[Name]:[WHIP]], 12, FALSE),Rooke_Full_Seaosn[BB/9],1)</f>
        <v>1134</v>
      </c>
      <c r="N1232" s="11">
        <f>_xlfn.RANK.EQ(VLOOKUP($A1232,Rooke_Full_Seaosn[[Name]:[WHIP]], 13, FALSE),Rooke_Full_Seaosn[HR/9],1)</f>
        <v>1496</v>
      </c>
      <c r="O1232" s="5">
        <f>_xlfn.RANK.EQ(VLOOKUP($A1232,Rooke_Full_Seaosn[[Name]:[WHIP]], 14, FALSE),Rooke_Full_Seaosn[AVG],1)</f>
        <v>788</v>
      </c>
      <c r="P1232" s="11">
        <f>_xlfn.RANK.EQ(VLOOKUP($A1232,Rooke_Full_Seaosn[[Name]:[WHIP]], 15, FALSE),Rooke_Full_Seaosn[BABIP],1)</f>
        <v>322</v>
      </c>
      <c r="Q1232" s="5">
        <f>_xlfn.RANK.EQ(VLOOKUP($A1232,Rooke_Full_Seaosn[[Name]:[WHIP]], 16, FALSE),Rooke_Full_Seaosn[ERA],1)</f>
        <v>1341</v>
      </c>
      <c r="R1232" s="11">
        <f>_xlfn.RANK.EQ(VLOOKUP($A1232,Rooke_Full_Seaosn[[Name]:[WHIP]], 17, FALSE),Rooke_Full_Seaosn[FIP],1)</f>
        <v>1508</v>
      </c>
      <c r="S1232" s="5">
        <f>_xlfn.RANK.EQ(VLOOKUP($A1232,Rooke_Full_Seaosn[[Name]:[WHIP]], 18,FALSE),Rooke_Full_Seaosn[WAR],0)</f>
        <v>1625</v>
      </c>
      <c r="T1232" s="5">
        <f>_xlfn.RANK.EQ(VLOOKUP($A1232,Rooke_Full_Seaosn[[Name]:[WHIP]], 19, FALSE),Rooke_Full_Seaosn[WAR/162],0)</f>
        <v>1577</v>
      </c>
      <c r="U1232" s="5">
        <f>_xlfn.RANK.EQ(VLOOKUP($A1232,Rooke_Full_Seaosn[[Name]:[WHIP]], 20, FALSE),Rooke_Full_Seaosn[WHIP],1)</f>
        <v>903</v>
      </c>
      <c r="V12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921.02207684216921</v>
      </c>
    </row>
    <row r="1233" spans="1:22" x14ac:dyDescent="0.45">
      <c r="A1233" s="11" t="s">
        <v>1706</v>
      </c>
      <c r="B1233" s="11">
        <v>1924</v>
      </c>
      <c r="C1233" s="11" t="str">
        <f>VLOOKUP(Table10[[#This Row],[Name]], Rooke_Full_Seaosn[[Name]:[Team]], 2, FALSE)</f>
        <v>CHW</v>
      </c>
      <c r="D1233" s="11">
        <v>18</v>
      </c>
      <c r="E1233" s="11">
        <v>13</v>
      </c>
      <c r="F1233" s="12">
        <v>0.72222222222222221</v>
      </c>
      <c r="G1233" s="5">
        <f>_xlfn.RANK.EQ(VLOOKUP($A1233,Rooke_Full_Seaosn[[Name]:[WHIP]], 6, FALSE),Rooke_Full_Seaosn[W],0)</f>
        <v>174</v>
      </c>
      <c r="H1233" s="5">
        <f>_xlfn.RANK.EQ(VLOOKUP($A1233,Rooke_Full_Seaosn[[Name]:[WHIP]], 7, FALSE),Rooke_Full_Seaosn[L],1)</f>
        <v>1442</v>
      </c>
      <c r="I1233" s="11">
        <f>_xlfn.RANK.EQ(VLOOKUP($A1233,Rooke_Full_Seaosn[[Name]:[WHIP]], 8, FALSE),Rooke_Full_Seaosn[SV],0)</f>
        <v>21</v>
      </c>
      <c r="J1233" s="11">
        <f>_xlfn.RANK.EQ(VLOOKUP($A1233,Rooke_Full_Seaosn[[Name]:[WHIP]], 9, FALSE),Rooke_Full_Seaosn[IP],0)</f>
        <v>99</v>
      </c>
      <c r="K1233" s="5">
        <f>_xlfn.RANK.EQ(VLOOKUP($A1233,Rooke_Full_Seaosn[[Name]:[WHIP]], 10, FALSE),Rooke_Full_Seaosn[SO],0)</f>
        <v>996</v>
      </c>
      <c r="L1233" s="5">
        <f>_xlfn.RANK.EQ(VLOOKUP($A1233,Rooke_Full_Seaosn[[Name]:[WHIP]], 11, FALSE),Rooke_Full_Seaosn[K/9],0)</f>
        <v>1654</v>
      </c>
      <c r="M1233" s="5">
        <f>_xlfn.RANK.EQ(VLOOKUP($A1233,Rooke_Full_Seaosn[[Name]:[WHIP]], 12, FALSE),Rooke_Full_Seaosn[BB/9],1)</f>
        <v>607</v>
      </c>
      <c r="N1233" s="11">
        <f>_xlfn.RANK.EQ(VLOOKUP($A1233,Rooke_Full_Seaosn[[Name]:[WHIP]], 13, FALSE),Rooke_Full_Seaosn[HR/9],1)</f>
        <v>259</v>
      </c>
      <c r="O1233" s="5">
        <f>_xlfn.RANK.EQ(VLOOKUP($A1233,Rooke_Full_Seaosn[[Name]:[WHIP]], 14, FALSE),Rooke_Full_Seaosn[AVG],1)</f>
        <v>1623</v>
      </c>
      <c r="P1233" s="11">
        <f>_xlfn.RANK.EQ(VLOOKUP($A1233,Rooke_Full_Seaosn[[Name]:[WHIP]], 15, FALSE),Rooke_Full_Seaosn[BABIP],1)</f>
        <v>1465</v>
      </c>
      <c r="Q1233" s="5">
        <f>_xlfn.RANK.EQ(VLOOKUP($A1233,Rooke_Full_Seaosn[[Name]:[WHIP]], 16, FALSE),Rooke_Full_Seaosn[ERA],1)</f>
        <v>1217</v>
      </c>
      <c r="R1233" s="11">
        <f>_xlfn.RANK.EQ(VLOOKUP($A1233,Rooke_Full_Seaosn[[Name]:[WHIP]], 17, FALSE),Rooke_Full_Seaosn[FIP],1)</f>
        <v>882</v>
      </c>
      <c r="S1233" s="5">
        <f>_xlfn.RANK.EQ(VLOOKUP($A1233,Rooke_Full_Seaosn[[Name]:[WHIP]], 18,FALSE),Rooke_Full_Seaosn[WAR],0)</f>
        <v>543</v>
      </c>
      <c r="T1233" s="5">
        <f>_xlfn.RANK.EQ(VLOOKUP($A1233,Rooke_Full_Seaosn[[Name]:[WHIP]], 19, FALSE),Rooke_Full_Seaosn[WAR/162],0)</f>
        <v>1105</v>
      </c>
      <c r="U1233" s="5">
        <f>_xlfn.RANK.EQ(VLOOKUP($A1233,Rooke_Full_Seaosn[[Name]:[WHIP]], 20, FALSE),Rooke_Full_Seaosn[WHIP],1)</f>
        <v>1480</v>
      </c>
      <c r="V12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921.198233413499</v>
      </c>
    </row>
    <row r="1234" spans="1:22" x14ac:dyDescent="0.45">
      <c r="A1234" s="11" t="s">
        <v>1473</v>
      </c>
      <c r="B1234" s="11">
        <v>1921</v>
      </c>
      <c r="C1234" s="11" t="str">
        <f>VLOOKUP(Table10[[#This Row],[Name]], Rooke_Full_Seaosn[[Name]:[Team]], 2, FALSE)</f>
        <v>DET</v>
      </c>
      <c r="D1234" s="11">
        <v>31</v>
      </c>
      <c r="E1234" s="11">
        <v>16</v>
      </c>
      <c r="F1234" s="12">
        <v>0.5161290322580645</v>
      </c>
      <c r="G1234" s="5">
        <f>_xlfn.RANK.EQ(VLOOKUP($A1234,Rooke_Full_Seaosn[[Name]:[WHIP]], 6, FALSE),Rooke_Full_Seaosn[W],0)</f>
        <v>610</v>
      </c>
      <c r="H1234" s="5">
        <f>_xlfn.RANK.EQ(VLOOKUP($A1234,Rooke_Full_Seaosn[[Name]:[WHIP]], 7, FALSE),Rooke_Full_Seaosn[L],1)</f>
        <v>298</v>
      </c>
      <c r="I1234" s="11">
        <f>_xlfn.RANK.EQ(VLOOKUP($A1234,Rooke_Full_Seaosn[[Name]:[WHIP]], 8, FALSE),Rooke_Full_Seaosn[SV],0)</f>
        <v>94</v>
      </c>
      <c r="J1234" s="11">
        <f>_xlfn.RANK.EQ(VLOOKUP($A1234,Rooke_Full_Seaosn[[Name]:[WHIP]], 9, FALSE),Rooke_Full_Seaosn[IP],0)</f>
        <v>773</v>
      </c>
      <c r="K1234" s="5">
        <f>_xlfn.RANK.EQ(VLOOKUP($A1234,Rooke_Full_Seaosn[[Name]:[WHIP]], 10, FALSE),Rooke_Full_Seaosn[SO],0)</f>
        <v>1623</v>
      </c>
      <c r="L1234" s="5">
        <f>_xlfn.RANK.EQ(VLOOKUP($A1234,Rooke_Full_Seaosn[[Name]:[WHIP]], 11, FALSE),Rooke_Full_Seaosn[K/9],0)</f>
        <v>1682</v>
      </c>
      <c r="M1234" s="5">
        <f>_xlfn.RANK.EQ(VLOOKUP($A1234,Rooke_Full_Seaosn[[Name]:[WHIP]], 12, FALSE),Rooke_Full_Seaosn[BB/9],1)</f>
        <v>576</v>
      </c>
      <c r="N1234" s="11">
        <f>_xlfn.RANK.EQ(VLOOKUP($A1234,Rooke_Full_Seaosn[[Name]:[WHIP]], 13, FALSE),Rooke_Full_Seaosn[HR/9],1)</f>
        <v>85</v>
      </c>
      <c r="O1234" s="5">
        <f>_xlfn.RANK.EQ(VLOOKUP($A1234,Rooke_Full_Seaosn[[Name]:[WHIP]], 14, FALSE),Rooke_Full_Seaosn[AVG],1)</f>
        <v>1524</v>
      </c>
      <c r="P1234" s="11">
        <f>_xlfn.RANK.EQ(VLOOKUP($A1234,Rooke_Full_Seaosn[[Name]:[WHIP]], 15, FALSE),Rooke_Full_Seaosn[BABIP],1)</f>
        <v>1280</v>
      </c>
      <c r="Q1234" s="5">
        <f>_xlfn.RANK.EQ(VLOOKUP($A1234,Rooke_Full_Seaosn[[Name]:[WHIP]], 16, FALSE),Rooke_Full_Seaosn[ERA],1)</f>
        <v>922</v>
      </c>
      <c r="R1234" s="11">
        <f>_xlfn.RANK.EQ(VLOOKUP($A1234,Rooke_Full_Seaosn[[Name]:[WHIP]], 17, FALSE),Rooke_Full_Seaosn[FIP],1)</f>
        <v>798</v>
      </c>
      <c r="S1234" s="5">
        <f>_xlfn.RANK.EQ(VLOOKUP($A1234,Rooke_Full_Seaosn[[Name]:[WHIP]], 18,FALSE),Rooke_Full_Seaosn[WAR],0)</f>
        <v>872</v>
      </c>
      <c r="T1234" s="5">
        <f>_xlfn.RANK.EQ(VLOOKUP($A1234,Rooke_Full_Seaosn[[Name]:[WHIP]], 19, FALSE),Rooke_Full_Seaosn[WAR/162],0)</f>
        <v>943</v>
      </c>
      <c r="U1234" s="5">
        <f>_xlfn.RANK.EQ(VLOOKUP($A1234,Rooke_Full_Seaosn[[Name]:[WHIP]], 20, FALSE),Rooke_Full_Seaosn[WHIP],1)</f>
        <v>1340</v>
      </c>
      <c r="V12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921.71402485156159</v>
      </c>
    </row>
    <row r="1235" spans="1:22" x14ac:dyDescent="0.45">
      <c r="A1235" s="11" t="s">
        <v>1908</v>
      </c>
      <c r="B1235" s="11">
        <v>2007</v>
      </c>
      <c r="C1235" s="11" t="str">
        <f>VLOOKUP(Table10[[#This Row],[Name]], Rooke_Full_Seaosn[[Name]:[Team]], 2, FALSE)</f>
        <v>CHW</v>
      </c>
      <c r="D1235" s="11">
        <v>24</v>
      </c>
      <c r="E1235" s="11">
        <v>24</v>
      </c>
      <c r="F1235" s="12">
        <v>1</v>
      </c>
      <c r="G1235" s="5">
        <f>_xlfn.RANK.EQ(VLOOKUP($A1235,Rooke_Full_Seaosn[[Name]:[WHIP]], 6, FALSE),Rooke_Full_Seaosn[W],0)</f>
        <v>735</v>
      </c>
      <c r="H1235" s="5">
        <f>_xlfn.RANK.EQ(VLOOKUP($A1235,Rooke_Full_Seaosn[[Name]:[WHIP]], 7, FALSE),Rooke_Full_Seaosn[L],1)</f>
        <v>1574</v>
      </c>
      <c r="I1235" s="11">
        <f>_xlfn.RANK.EQ(VLOOKUP($A1235,Rooke_Full_Seaosn[[Name]:[WHIP]], 8, FALSE),Rooke_Full_Seaosn[SV],0)</f>
        <v>225</v>
      </c>
      <c r="J1235" s="11">
        <f>_xlfn.RANK.EQ(VLOOKUP($A1235,Rooke_Full_Seaosn[[Name]:[WHIP]], 9, FALSE),Rooke_Full_Seaosn[IP],0)</f>
        <v>525</v>
      </c>
      <c r="K1235" s="5">
        <f>_xlfn.RANK.EQ(VLOOKUP($A1235,Rooke_Full_Seaosn[[Name]:[WHIP]], 10, FALSE),Rooke_Full_Seaosn[SO],0)</f>
        <v>261</v>
      </c>
      <c r="L1235" s="5">
        <f>_xlfn.RANK.EQ(VLOOKUP($A1235,Rooke_Full_Seaosn[[Name]:[WHIP]], 11, FALSE),Rooke_Full_Seaosn[K/9],0)</f>
        <v>387</v>
      </c>
      <c r="M1235" s="5">
        <f>_xlfn.RANK.EQ(VLOOKUP($A1235,Rooke_Full_Seaosn[[Name]:[WHIP]], 12, FALSE),Rooke_Full_Seaosn[BB/9],1)</f>
        <v>937</v>
      </c>
      <c r="N1235" s="11">
        <f>_xlfn.RANK.EQ(VLOOKUP($A1235,Rooke_Full_Seaosn[[Name]:[WHIP]], 13, FALSE),Rooke_Full_Seaosn[HR/9],1)</f>
        <v>1593</v>
      </c>
      <c r="O1235" s="5">
        <f>_xlfn.RANK.EQ(VLOOKUP($A1235,Rooke_Full_Seaosn[[Name]:[WHIP]], 14, FALSE),Rooke_Full_Seaosn[AVG],1)</f>
        <v>1383</v>
      </c>
      <c r="P1235" s="11">
        <f>_xlfn.RANK.EQ(VLOOKUP($A1235,Rooke_Full_Seaosn[[Name]:[WHIP]], 15, FALSE),Rooke_Full_Seaosn[BABIP],1)</f>
        <v>1340</v>
      </c>
      <c r="Q1235" s="5">
        <f>_xlfn.RANK.EQ(VLOOKUP($A1235,Rooke_Full_Seaosn[[Name]:[WHIP]], 16, FALSE),Rooke_Full_Seaosn[ERA],1)</f>
        <v>1452</v>
      </c>
      <c r="R1235" s="11">
        <f>_xlfn.RANK.EQ(VLOOKUP($A1235,Rooke_Full_Seaosn[[Name]:[WHIP]], 17, FALSE),Rooke_Full_Seaosn[FIP],1)</f>
        <v>1557</v>
      </c>
      <c r="S1235" s="5">
        <f>_xlfn.RANK.EQ(VLOOKUP($A1235,Rooke_Full_Seaosn[[Name]:[WHIP]], 18,FALSE),Rooke_Full_Seaosn[WAR],0)</f>
        <v>1160</v>
      </c>
      <c r="T1235" s="5">
        <f>_xlfn.RANK.EQ(VLOOKUP($A1235,Rooke_Full_Seaosn[[Name]:[WHIP]], 19, FALSE),Rooke_Full_Seaosn[WAR/162],0)</f>
        <v>1339</v>
      </c>
      <c r="U1235" s="5">
        <f>_xlfn.RANK.EQ(VLOOKUP($A1235,Rooke_Full_Seaosn[[Name]:[WHIP]], 20, FALSE),Rooke_Full_Seaosn[WHIP],1)</f>
        <v>1322</v>
      </c>
      <c r="V12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923.5580430269913</v>
      </c>
    </row>
    <row r="1236" spans="1:22" x14ac:dyDescent="0.45">
      <c r="A1236" s="11" t="s">
        <v>1573</v>
      </c>
      <c r="B1236" s="11">
        <v>1929</v>
      </c>
      <c r="C1236" s="11" t="str">
        <f>VLOOKUP(Table10[[#This Row],[Name]], Rooke_Full_Seaosn[[Name]:[Team]], 2, FALSE)</f>
        <v>PIT</v>
      </c>
      <c r="D1236" s="11">
        <v>11</v>
      </c>
      <c r="E1236" s="11">
        <v>11</v>
      </c>
      <c r="F1236" s="12">
        <v>1</v>
      </c>
      <c r="G1236" s="5">
        <f>_xlfn.RANK.EQ(VLOOKUP($A1236,Rooke_Full_Seaosn[[Name]:[WHIP]], 6, FALSE),Rooke_Full_Seaosn[W],0)</f>
        <v>610</v>
      </c>
      <c r="H1236" s="5">
        <f>_xlfn.RANK.EQ(VLOOKUP($A1236,Rooke_Full_Seaosn[[Name]:[WHIP]], 7, FALSE),Rooke_Full_Seaosn[L],1)</f>
        <v>695</v>
      </c>
      <c r="I1236" s="11">
        <f>_xlfn.RANK.EQ(VLOOKUP($A1236,Rooke_Full_Seaosn[[Name]:[WHIP]], 8, FALSE),Rooke_Full_Seaosn[SV],0)</f>
        <v>94</v>
      </c>
      <c r="J1236" s="11">
        <f>_xlfn.RANK.EQ(VLOOKUP($A1236,Rooke_Full_Seaosn[[Name]:[WHIP]], 9, FALSE),Rooke_Full_Seaosn[IP],0)</f>
        <v>786</v>
      </c>
      <c r="K1236" s="5">
        <f>_xlfn.RANK.EQ(VLOOKUP($A1236,Rooke_Full_Seaosn[[Name]:[WHIP]], 10, FALSE),Rooke_Full_Seaosn[SO],0)</f>
        <v>1656</v>
      </c>
      <c r="L1236" s="5">
        <f>_xlfn.RANK.EQ(VLOOKUP($A1236,Rooke_Full_Seaosn[[Name]:[WHIP]], 11, FALSE),Rooke_Full_Seaosn[K/9],0)</f>
        <v>1691</v>
      </c>
      <c r="M1236" s="5">
        <f>_xlfn.RANK.EQ(VLOOKUP($A1236,Rooke_Full_Seaosn[[Name]:[WHIP]], 12, FALSE),Rooke_Full_Seaosn[BB/9],1)</f>
        <v>492</v>
      </c>
      <c r="N1236" s="11">
        <f>_xlfn.RANK.EQ(VLOOKUP($A1236,Rooke_Full_Seaosn[[Name]:[WHIP]], 13, FALSE),Rooke_Full_Seaosn[HR/9],1)</f>
        <v>161</v>
      </c>
      <c r="O1236" s="5">
        <f>_xlfn.RANK.EQ(VLOOKUP($A1236,Rooke_Full_Seaosn[[Name]:[WHIP]], 14, FALSE),Rooke_Full_Seaosn[AVG],1)</f>
        <v>1336</v>
      </c>
      <c r="P1236" s="11">
        <f>_xlfn.RANK.EQ(VLOOKUP($A1236,Rooke_Full_Seaosn[[Name]:[WHIP]], 15, FALSE),Rooke_Full_Seaosn[BABIP],1)</f>
        <v>918</v>
      </c>
      <c r="Q1236" s="5">
        <f>_xlfn.RANK.EQ(VLOOKUP($A1236,Rooke_Full_Seaosn[[Name]:[WHIP]], 16, FALSE),Rooke_Full_Seaosn[ERA],1)</f>
        <v>1046</v>
      </c>
      <c r="R1236" s="11">
        <f>_xlfn.RANK.EQ(VLOOKUP($A1236,Rooke_Full_Seaosn[[Name]:[WHIP]], 17, FALSE),Rooke_Full_Seaosn[FIP],1)</f>
        <v>1050</v>
      </c>
      <c r="S1236" s="5">
        <f>_xlfn.RANK.EQ(VLOOKUP($A1236,Rooke_Full_Seaosn[[Name]:[WHIP]], 18,FALSE),Rooke_Full_Seaosn[WAR],0)</f>
        <v>705</v>
      </c>
      <c r="T1236" s="5">
        <f>_xlfn.RANK.EQ(VLOOKUP($A1236,Rooke_Full_Seaosn[[Name]:[WHIP]], 19, FALSE),Rooke_Full_Seaosn[WAR/162],0)</f>
        <v>817</v>
      </c>
      <c r="U1236" s="5">
        <f>_xlfn.RANK.EQ(VLOOKUP($A1236,Rooke_Full_Seaosn[[Name]:[WHIP]], 20, FALSE),Rooke_Full_Seaosn[WHIP],1)</f>
        <v>964</v>
      </c>
      <c r="V12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923.91284112639482</v>
      </c>
    </row>
    <row r="1237" spans="1:22" x14ac:dyDescent="0.45">
      <c r="A1237" s="11" t="s">
        <v>1717</v>
      </c>
      <c r="B1237" s="11">
        <v>1964</v>
      </c>
      <c r="C1237" s="11" t="str">
        <f>VLOOKUP(Table10[[#This Row],[Name]], Rooke_Full_Seaosn[[Name]:[Team]], 2, FALSE)</f>
        <v>BOS</v>
      </c>
      <c r="D1237" s="11">
        <v>33</v>
      </c>
      <c r="E1237" s="11">
        <v>33</v>
      </c>
      <c r="F1237" s="12">
        <v>1</v>
      </c>
      <c r="G1237" s="5">
        <f>_xlfn.RANK.EQ(VLOOKUP($A1237,Rooke_Full_Seaosn[[Name]:[WHIP]], 6, FALSE),Rooke_Full_Seaosn[W],0)</f>
        <v>1054</v>
      </c>
      <c r="H1237" s="5">
        <f>_xlfn.RANK.EQ(VLOOKUP($A1237,Rooke_Full_Seaosn[[Name]:[WHIP]], 7, FALSE),Rooke_Full_Seaosn[L],1)</f>
        <v>1442</v>
      </c>
      <c r="I1237" s="11">
        <f>_xlfn.RANK.EQ(VLOOKUP($A1237,Rooke_Full_Seaosn[[Name]:[WHIP]], 8, FALSE),Rooke_Full_Seaosn[SV],0)</f>
        <v>225</v>
      </c>
      <c r="J1237" s="11">
        <f>_xlfn.RANK.EQ(VLOOKUP($A1237,Rooke_Full_Seaosn[[Name]:[WHIP]], 9, FALSE),Rooke_Full_Seaosn[IP],0)</f>
        <v>1108</v>
      </c>
      <c r="K1237" s="5">
        <f>_xlfn.RANK.EQ(VLOOKUP($A1237,Rooke_Full_Seaosn[[Name]:[WHIP]], 10, FALSE),Rooke_Full_Seaosn[SO],0)</f>
        <v>605</v>
      </c>
      <c r="L1237" s="5">
        <f>_xlfn.RANK.EQ(VLOOKUP($A1237,Rooke_Full_Seaosn[[Name]:[WHIP]], 11, FALSE),Rooke_Full_Seaosn[K/9],0)</f>
        <v>205</v>
      </c>
      <c r="M1237" s="5">
        <f>_xlfn.RANK.EQ(VLOOKUP($A1237,Rooke_Full_Seaosn[[Name]:[WHIP]], 12, FALSE),Rooke_Full_Seaosn[BB/9],1)</f>
        <v>1691</v>
      </c>
      <c r="N1237" s="11">
        <f>_xlfn.RANK.EQ(VLOOKUP($A1237,Rooke_Full_Seaosn[[Name]:[WHIP]], 13, FALSE),Rooke_Full_Seaosn[HR/9],1)</f>
        <v>167</v>
      </c>
      <c r="O1237" s="5">
        <f>_xlfn.RANK.EQ(VLOOKUP($A1237,Rooke_Full_Seaosn[[Name]:[WHIP]], 14, FALSE),Rooke_Full_Seaosn[AVG],1)</f>
        <v>731</v>
      </c>
      <c r="P1237" s="11">
        <f>_xlfn.RANK.EQ(VLOOKUP($A1237,Rooke_Full_Seaosn[[Name]:[WHIP]], 15, FALSE),Rooke_Full_Seaosn[BABIP],1)</f>
        <v>1478</v>
      </c>
      <c r="Q1237" s="5">
        <f>_xlfn.RANK.EQ(VLOOKUP($A1237,Rooke_Full_Seaosn[[Name]:[WHIP]], 16, FALSE),Rooke_Full_Seaosn[ERA],1)</f>
        <v>1230</v>
      </c>
      <c r="R1237" s="11">
        <f>_xlfn.RANK.EQ(VLOOKUP($A1237,Rooke_Full_Seaosn[[Name]:[WHIP]], 17, FALSE),Rooke_Full_Seaosn[FIP],1)</f>
        <v>538</v>
      </c>
      <c r="S1237" s="5">
        <f>_xlfn.RANK.EQ(VLOOKUP($A1237,Rooke_Full_Seaosn[[Name]:[WHIP]], 18,FALSE),Rooke_Full_Seaosn[WAR],0)</f>
        <v>852</v>
      </c>
      <c r="T1237" s="5">
        <f>_xlfn.RANK.EQ(VLOOKUP($A1237,Rooke_Full_Seaosn[[Name]:[WHIP]], 19, FALSE),Rooke_Full_Seaosn[WAR/162],0)</f>
        <v>1130</v>
      </c>
      <c r="U1237" s="5">
        <f>_xlfn.RANK.EQ(VLOOKUP($A1237,Rooke_Full_Seaosn[[Name]:[WHIP]], 20, FALSE),Rooke_Full_Seaosn[WHIP],1)</f>
        <v>1646</v>
      </c>
      <c r="V12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924.10837718587527</v>
      </c>
    </row>
    <row r="1238" spans="1:22" x14ac:dyDescent="0.45">
      <c r="A1238" s="11" t="s">
        <v>1645</v>
      </c>
      <c r="B1238" s="11">
        <v>2015</v>
      </c>
      <c r="C1238" s="11" t="str">
        <f>VLOOKUP(Table10[[#This Row],[Name]], Rooke_Full_Seaosn[[Name]:[Team]], 2, FALSE)</f>
        <v>TBR</v>
      </c>
      <c r="D1238" s="11">
        <v>9</v>
      </c>
      <c r="E1238" s="11">
        <v>9</v>
      </c>
      <c r="F1238" s="12">
        <v>1</v>
      </c>
      <c r="G1238" s="5">
        <f>_xlfn.RANK.EQ(VLOOKUP($A1238,Rooke_Full_Seaosn[[Name]:[WHIP]], 6, FALSE),Rooke_Full_Seaosn[W],0)</f>
        <v>1282</v>
      </c>
      <c r="H1238" s="5">
        <f>_xlfn.RANK.EQ(VLOOKUP($A1238,Rooke_Full_Seaosn[[Name]:[WHIP]], 7, FALSE),Rooke_Full_Seaosn[L],1)</f>
        <v>298</v>
      </c>
      <c r="I1238" s="11">
        <f>_xlfn.RANK.EQ(VLOOKUP($A1238,Rooke_Full_Seaosn[[Name]:[WHIP]], 8, FALSE),Rooke_Full_Seaosn[SV],0)</f>
        <v>225</v>
      </c>
      <c r="J1238" s="11">
        <f>_xlfn.RANK.EQ(VLOOKUP($A1238,Rooke_Full_Seaosn[[Name]:[WHIP]], 9, FALSE),Rooke_Full_Seaosn[IP],0)</f>
        <v>1273</v>
      </c>
      <c r="K1238" s="5">
        <f>_xlfn.RANK.EQ(VLOOKUP($A1238,Rooke_Full_Seaosn[[Name]:[WHIP]], 10, FALSE),Rooke_Full_Seaosn[SO],0)</f>
        <v>1163</v>
      </c>
      <c r="L1238" s="5">
        <f>_xlfn.RANK.EQ(VLOOKUP($A1238,Rooke_Full_Seaosn[[Name]:[WHIP]], 11, FALSE),Rooke_Full_Seaosn[K/9],0)</f>
        <v>724</v>
      </c>
      <c r="M1238" s="5">
        <f>_xlfn.RANK.EQ(VLOOKUP($A1238,Rooke_Full_Seaosn[[Name]:[WHIP]], 12, FALSE),Rooke_Full_Seaosn[BB/9],1)</f>
        <v>694</v>
      </c>
      <c r="N1238" s="11">
        <f>_xlfn.RANK.EQ(VLOOKUP($A1238,Rooke_Full_Seaosn[[Name]:[WHIP]], 13, FALSE),Rooke_Full_Seaosn[HR/9],1)</f>
        <v>1226</v>
      </c>
      <c r="O1238" s="5">
        <f>_xlfn.RANK.EQ(VLOOKUP($A1238,Rooke_Full_Seaosn[[Name]:[WHIP]], 14, FALSE),Rooke_Full_Seaosn[AVG],1)</f>
        <v>1160</v>
      </c>
      <c r="P1238" s="11">
        <f>_xlfn.RANK.EQ(VLOOKUP($A1238,Rooke_Full_Seaosn[[Name]:[WHIP]], 15, FALSE),Rooke_Full_Seaosn[BABIP],1)</f>
        <v>1108</v>
      </c>
      <c r="Q1238" s="5">
        <f>_xlfn.RANK.EQ(VLOOKUP($A1238,Rooke_Full_Seaosn[[Name]:[WHIP]], 16, FALSE),Rooke_Full_Seaosn[ERA],1)</f>
        <v>1144</v>
      </c>
      <c r="R1238" s="11">
        <f>_xlfn.RANK.EQ(VLOOKUP($A1238,Rooke_Full_Seaosn[[Name]:[WHIP]], 17, FALSE),Rooke_Full_Seaosn[FIP],1)</f>
        <v>1149</v>
      </c>
      <c r="S1238" s="5">
        <f>_xlfn.RANK.EQ(VLOOKUP($A1238,Rooke_Full_Seaosn[[Name]:[WHIP]], 18,FALSE),Rooke_Full_Seaosn[WAR],0)</f>
        <v>1340</v>
      </c>
      <c r="T1238" s="5">
        <f>_xlfn.RANK.EQ(VLOOKUP($A1238,Rooke_Full_Seaosn[[Name]:[WHIP]], 19, FALSE),Rooke_Full_Seaosn[WAR/162],0)</f>
        <v>1284</v>
      </c>
      <c r="U1238" s="5">
        <f>_xlfn.RANK.EQ(VLOOKUP($A1238,Rooke_Full_Seaosn[[Name]:[WHIP]], 20, FALSE),Rooke_Full_Seaosn[WHIP],1)</f>
        <v>892</v>
      </c>
      <c r="V12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924.20874397617354</v>
      </c>
    </row>
    <row r="1239" spans="1:22" x14ac:dyDescent="0.45">
      <c r="A1239" s="11" t="s">
        <v>725</v>
      </c>
      <c r="B1239" s="11">
        <v>1979</v>
      </c>
      <c r="C1239" s="11" t="str">
        <f>VLOOKUP(Table10[[#This Row],[Name]], Rooke_Full_Seaosn[[Name]:[Team]], 2, FALSE)</f>
        <v>CLE</v>
      </c>
      <c r="D1239" s="11">
        <v>21</v>
      </c>
      <c r="E1239" s="11">
        <v>21</v>
      </c>
      <c r="F1239" s="12">
        <v>1</v>
      </c>
      <c r="G1239" s="5">
        <f>_xlfn.RANK.EQ(VLOOKUP($A1239,Rooke_Full_Seaosn[[Name]:[WHIP]], 6, FALSE),Rooke_Full_Seaosn[W],0)</f>
        <v>1609</v>
      </c>
      <c r="H1239" s="5">
        <f>_xlfn.RANK.EQ(VLOOKUP($A1239,Rooke_Full_Seaosn[[Name]:[WHIP]], 7, FALSE),Rooke_Full_Seaosn[L],1)</f>
        <v>298</v>
      </c>
      <c r="I1239" s="11">
        <f>_xlfn.RANK.EQ(VLOOKUP($A1239,Rooke_Full_Seaosn[[Name]:[WHIP]], 8, FALSE),Rooke_Full_Seaosn[SV],0)</f>
        <v>225</v>
      </c>
      <c r="J1239" s="11">
        <f>_xlfn.RANK.EQ(VLOOKUP($A1239,Rooke_Full_Seaosn[[Name]:[WHIP]], 9, FALSE),Rooke_Full_Seaosn[IP],0)</f>
        <v>1351</v>
      </c>
      <c r="K1239" s="5">
        <f>_xlfn.RANK.EQ(VLOOKUP($A1239,Rooke_Full_Seaosn[[Name]:[WHIP]], 10, FALSE),Rooke_Full_Seaosn[SO],0)</f>
        <v>1045</v>
      </c>
      <c r="L1239" s="5">
        <f>_xlfn.RANK.EQ(VLOOKUP($A1239,Rooke_Full_Seaosn[[Name]:[WHIP]], 11, FALSE),Rooke_Full_Seaosn[K/9],0)</f>
        <v>418</v>
      </c>
      <c r="M1239" s="5">
        <f>_xlfn.RANK.EQ(VLOOKUP($A1239,Rooke_Full_Seaosn[[Name]:[WHIP]], 12, FALSE),Rooke_Full_Seaosn[BB/9],1)</f>
        <v>1571</v>
      </c>
      <c r="N1239" s="11">
        <f>_xlfn.RANK.EQ(VLOOKUP($A1239,Rooke_Full_Seaosn[[Name]:[WHIP]], 13, FALSE),Rooke_Full_Seaosn[HR/9],1)</f>
        <v>450</v>
      </c>
      <c r="O1239" s="5">
        <f>_xlfn.RANK.EQ(VLOOKUP($A1239,Rooke_Full_Seaosn[[Name]:[WHIP]], 14, FALSE),Rooke_Full_Seaosn[AVG],1)</f>
        <v>1328</v>
      </c>
      <c r="P1239" s="11">
        <f>_xlfn.RANK.EQ(VLOOKUP($A1239,Rooke_Full_Seaosn[[Name]:[WHIP]], 15, FALSE),Rooke_Full_Seaosn[BABIP],1)</f>
        <v>1588</v>
      </c>
      <c r="Q1239" s="5">
        <f>_xlfn.RANK.EQ(VLOOKUP($A1239,Rooke_Full_Seaosn[[Name]:[WHIP]], 16, FALSE),Rooke_Full_Seaosn[ERA],1)</f>
        <v>1112</v>
      </c>
      <c r="R1239" s="11">
        <f>_xlfn.RANK.EQ(VLOOKUP($A1239,Rooke_Full_Seaosn[[Name]:[WHIP]], 17, FALSE),Rooke_Full_Seaosn[FIP],1)</f>
        <v>589</v>
      </c>
      <c r="S1239" s="5">
        <f>_xlfn.RANK.EQ(VLOOKUP($A1239,Rooke_Full_Seaosn[[Name]:[WHIP]], 18,FALSE),Rooke_Full_Seaosn[WAR],0)</f>
        <v>890</v>
      </c>
      <c r="T1239" s="5">
        <f>_xlfn.RANK.EQ(VLOOKUP($A1239,Rooke_Full_Seaosn[[Name]:[WHIP]], 19, FALSE),Rooke_Full_Seaosn[WAR/162],0)</f>
        <v>670</v>
      </c>
      <c r="U1239" s="5">
        <f>_xlfn.RANK.EQ(VLOOKUP($A1239,Rooke_Full_Seaosn[[Name]:[WHIP]], 20, FALSE),Rooke_Full_Seaosn[WHIP],1)</f>
        <v>1572</v>
      </c>
      <c r="V12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924.37060802506426</v>
      </c>
    </row>
    <row r="1240" spans="1:22" x14ac:dyDescent="0.45">
      <c r="A1240" s="11" t="s">
        <v>1766</v>
      </c>
      <c r="B1240" s="11">
        <v>2014</v>
      </c>
      <c r="C1240" s="11" t="str">
        <f>VLOOKUP(Table10[[#This Row],[Name]], Rooke_Full_Seaosn[[Name]:[Team]], 2, FALSE)</f>
        <v>BOS</v>
      </c>
      <c r="D1240" s="11">
        <v>10</v>
      </c>
      <c r="E1240" s="11">
        <v>5</v>
      </c>
      <c r="F1240" s="12">
        <v>0.5</v>
      </c>
      <c r="G1240" s="5">
        <f>_xlfn.RANK.EQ(VLOOKUP($A1240,Rooke_Full_Seaosn[[Name]:[WHIP]], 6, FALSE),Rooke_Full_Seaosn[W],0)</f>
        <v>889</v>
      </c>
      <c r="H1240" s="5">
        <f>_xlfn.RANK.EQ(VLOOKUP($A1240,Rooke_Full_Seaosn[[Name]:[WHIP]], 7, FALSE),Rooke_Full_Seaosn[L],1)</f>
        <v>147</v>
      </c>
      <c r="I1240" s="11">
        <f>_xlfn.RANK.EQ(VLOOKUP($A1240,Rooke_Full_Seaosn[[Name]:[WHIP]], 8, FALSE),Rooke_Full_Seaosn[SV],0)</f>
        <v>225</v>
      </c>
      <c r="J1240" s="11">
        <f>_xlfn.RANK.EQ(VLOOKUP($A1240,Rooke_Full_Seaosn[[Name]:[WHIP]], 9, FALSE),Rooke_Full_Seaosn[IP],0)</f>
        <v>1425</v>
      </c>
      <c r="K1240" s="5">
        <f>_xlfn.RANK.EQ(VLOOKUP($A1240,Rooke_Full_Seaosn[[Name]:[WHIP]], 10, FALSE),Rooke_Full_Seaosn[SO],0)</f>
        <v>1355</v>
      </c>
      <c r="L1240" s="5">
        <f>_xlfn.RANK.EQ(VLOOKUP($A1240,Rooke_Full_Seaosn[[Name]:[WHIP]], 11, FALSE),Rooke_Full_Seaosn[K/9],0)</f>
        <v>811</v>
      </c>
      <c r="M1240" s="5">
        <f>_xlfn.RANK.EQ(VLOOKUP($A1240,Rooke_Full_Seaosn[[Name]:[WHIP]], 12, FALSE),Rooke_Full_Seaosn[BB/9],1)</f>
        <v>1318</v>
      </c>
      <c r="N1240" s="11">
        <f>_xlfn.RANK.EQ(VLOOKUP($A1240,Rooke_Full_Seaosn[[Name]:[WHIP]], 13, FALSE),Rooke_Full_Seaosn[HR/9],1)</f>
        <v>305</v>
      </c>
      <c r="O1240" s="5">
        <f>_xlfn.RANK.EQ(VLOOKUP($A1240,Rooke_Full_Seaosn[[Name]:[WHIP]], 14, FALSE),Rooke_Full_Seaosn[AVG],1)</f>
        <v>864</v>
      </c>
      <c r="P1240" s="11">
        <f>_xlfn.RANK.EQ(VLOOKUP($A1240,Rooke_Full_Seaosn[[Name]:[WHIP]], 15, FALSE),Rooke_Full_Seaosn[BABIP],1)</f>
        <v>1132</v>
      </c>
      <c r="Q1240" s="5">
        <f>_xlfn.RANK.EQ(VLOOKUP($A1240,Rooke_Full_Seaosn[[Name]:[WHIP]], 16, FALSE),Rooke_Full_Seaosn[ERA],1)</f>
        <v>1288</v>
      </c>
      <c r="R1240" s="11">
        <f>_xlfn.RANK.EQ(VLOOKUP($A1240,Rooke_Full_Seaosn[[Name]:[WHIP]], 17, FALSE),Rooke_Full_Seaosn[FIP],1)</f>
        <v>928</v>
      </c>
      <c r="S1240" s="5">
        <f>_xlfn.RANK.EQ(VLOOKUP($A1240,Rooke_Full_Seaosn[[Name]:[WHIP]], 18,FALSE),Rooke_Full_Seaosn[WAR],0)</f>
        <v>1441</v>
      </c>
      <c r="T1240" s="5">
        <f>_xlfn.RANK.EQ(VLOOKUP($A1240,Rooke_Full_Seaosn[[Name]:[WHIP]], 19, FALSE),Rooke_Full_Seaosn[WAR/162],0)</f>
        <v>1411</v>
      </c>
      <c r="U1240" s="5">
        <f>_xlfn.RANK.EQ(VLOOKUP($A1240,Rooke_Full_Seaosn[[Name]:[WHIP]], 20, FALSE),Rooke_Full_Seaosn[WHIP],1)</f>
        <v>1065</v>
      </c>
      <c r="V12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924.4990864074</v>
      </c>
    </row>
    <row r="1241" spans="1:22" x14ac:dyDescent="0.45">
      <c r="A1241" s="11" t="s">
        <v>1888</v>
      </c>
      <c r="B1241" s="11">
        <v>2005</v>
      </c>
      <c r="C1241" s="11" t="str">
        <f>VLOOKUP(Table10[[#This Row],[Name]], Rooke_Full_Seaosn[[Name]:[Team]], 2, FALSE)</f>
        <v>HOU</v>
      </c>
      <c r="D1241" s="11">
        <v>34</v>
      </c>
      <c r="E1241" s="11">
        <v>30</v>
      </c>
      <c r="F1241" s="12">
        <v>0.88235294117647056</v>
      </c>
      <c r="G1241" s="5">
        <f>_xlfn.RANK.EQ(VLOOKUP($A1241,Rooke_Full_Seaosn[[Name]:[WHIP]], 6, FALSE),Rooke_Full_Seaosn[W],0)</f>
        <v>320</v>
      </c>
      <c r="H1241" s="5">
        <f>_xlfn.RANK.EQ(VLOOKUP($A1241,Rooke_Full_Seaosn[[Name]:[WHIP]], 7, FALSE),Rooke_Full_Seaosn[L],1)</f>
        <v>1209</v>
      </c>
      <c r="I1241" s="11">
        <f>_xlfn.RANK.EQ(VLOOKUP($A1241,Rooke_Full_Seaosn[[Name]:[WHIP]], 8, FALSE),Rooke_Full_Seaosn[SV],0)</f>
        <v>225</v>
      </c>
      <c r="J1241" s="11">
        <f>_xlfn.RANK.EQ(VLOOKUP($A1241,Rooke_Full_Seaosn[[Name]:[WHIP]], 9, FALSE),Rooke_Full_Seaosn[IP],0)</f>
        <v>625</v>
      </c>
      <c r="K1241" s="5">
        <f>_xlfn.RANK.EQ(VLOOKUP($A1241,Rooke_Full_Seaosn[[Name]:[WHIP]], 10, FALSE),Rooke_Full_Seaosn[SO],0)</f>
        <v>516</v>
      </c>
      <c r="L1241" s="5">
        <f>_xlfn.RANK.EQ(VLOOKUP($A1241,Rooke_Full_Seaosn[[Name]:[WHIP]], 11, FALSE),Rooke_Full_Seaosn[K/9],0)</f>
        <v>739</v>
      </c>
      <c r="M1241" s="5">
        <f>_xlfn.RANK.EQ(VLOOKUP($A1241,Rooke_Full_Seaosn[[Name]:[WHIP]], 12, FALSE),Rooke_Full_Seaosn[BB/9],1)</f>
        <v>1094</v>
      </c>
      <c r="N1241" s="11">
        <f>_xlfn.RANK.EQ(VLOOKUP($A1241,Rooke_Full_Seaosn[[Name]:[WHIP]], 13, FALSE),Rooke_Full_Seaosn[HR/9],1)</f>
        <v>1393</v>
      </c>
      <c r="O1241" s="5">
        <f>_xlfn.RANK.EQ(VLOOKUP($A1241,Rooke_Full_Seaosn[[Name]:[WHIP]], 14, FALSE),Rooke_Full_Seaosn[AVG],1)</f>
        <v>1068</v>
      </c>
      <c r="P1241" s="11">
        <f>_xlfn.RANK.EQ(VLOOKUP($A1241,Rooke_Full_Seaosn[[Name]:[WHIP]], 15, FALSE),Rooke_Full_Seaosn[BABIP],1)</f>
        <v>900</v>
      </c>
      <c r="Q1241" s="5">
        <f>_xlfn.RANK.EQ(VLOOKUP($A1241,Rooke_Full_Seaosn[[Name]:[WHIP]], 16, FALSE),Rooke_Full_Seaosn[ERA],1)</f>
        <v>1426</v>
      </c>
      <c r="R1241" s="11">
        <f>_xlfn.RANK.EQ(VLOOKUP($A1241,Rooke_Full_Seaosn[[Name]:[WHIP]], 17, FALSE),Rooke_Full_Seaosn[FIP],1)</f>
        <v>1444</v>
      </c>
      <c r="S1241" s="5">
        <f>_xlfn.RANK.EQ(VLOOKUP($A1241,Rooke_Full_Seaosn[[Name]:[WHIP]], 18,FALSE),Rooke_Full_Seaosn[WAR],0)</f>
        <v>1295</v>
      </c>
      <c r="T1241" s="5">
        <f>_xlfn.RANK.EQ(VLOOKUP($A1241,Rooke_Full_Seaosn[[Name]:[WHIP]], 19, FALSE),Rooke_Full_Seaosn[WAR/162],0)</f>
        <v>1379</v>
      </c>
      <c r="U1241" s="5">
        <f>_xlfn.RANK.EQ(VLOOKUP($A1241,Rooke_Full_Seaosn[[Name]:[WHIP]], 20, FALSE),Rooke_Full_Seaosn[WHIP],1)</f>
        <v>1040</v>
      </c>
      <c r="V12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924.58020127469388</v>
      </c>
    </row>
    <row r="1242" spans="1:22" x14ac:dyDescent="0.45">
      <c r="A1242" s="11" t="s">
        <v>1827</v>
      </c>
      <c r="B1242" s="11">
        <v>1982</v>
      </c>
      <c r="C1242" s="11" t="str">
        <f>VLOOKUP(Table10[[#This Row],[Name]], Rooke_Full_Seaosn[[Name]:[Team]], 2, FALSE)</f>
        <v>MIN</v>
      </c>
      <c r="D1242" s="11">
        <v>34</v>
      </c>
      <c r="E1242" s="11">
        <v>32</v>
      </c>
      <c r="F1242" s="12">
        <v>0.94117647058823528</v>
      </c>
      <c r="G1242" s="5">
        <f>_xlfn.RANK.EQ(VLOOKUP($A1242,Rooke_Full_Seaosn[[Name]:[WHIP]], 6, FALSE),Rooke_Full_Seaosn[W],0)</f>
        <v>1054</v>
      </c>
      <c r="H1242" s="5">
        <f>_xlfn.RANK.EQ(VLOOKUP($A1242,Rooke_Full_Seaosn[[Name]:[WHIP]], 7, FALSE),Rooke_Full_Seaosn[L],1)</f>
        <v>1341</v>
      </c>
      <c r="I1242" s="11">
        <f>_xlfn.RANK.EQ(VLOOKUP($A1242,Rooke_Full_Seaosn[[Name]:[WHIP]], 8, FALSE),Rooke_Full_Seaosn[SV],0)</f>
        <v>225</v>
      </c>
      <c r="J1242" s="11">
        <f>_xlfn.RANK.EQ(VLOOKUP($A1242,Rooke_Full_Seaosn[[Name]:[WHIP]], 9, FALSE),Rooke_Full_Seaosn[IP],0)</f>
        <v>629</v>
      </c>
      <c r="K1242" s="5">
        <f>_xlfn.RANK.EQ(VLOOKUP($A1242,Rooke_Full_Seaosn[[Name]:[WHIP]], 10, FALSE),Rooke_Full_Seaosn[SO],0)</f>
        <v>473</v>
      </c>
      <c r="L1242" s="5">
        <f>_xlfn.RANK.EQ(VLOOKUP($A1242,Rooke_Full_Seaosn[[Name]:[WHIP]], 11, FALSE),Rooke_Full_Seaosn[K/9],0)</f>
        <v>651</v>
      </c>
      <c r="M1242" s="5">
        <f>_xlfn.RANK.EQ(VLOOKUP($A1242,Rooke_Full_Seaosn[[Name]:[WHIP]], 12, FALSE),Rooke_Full_Seaosn[BB/9],1)</f>
        <v>427</v>
      </c>
      <c r="N1242" s="11">
        <f>_xlfn.RANK.EQ(VLOOKUP($A1242,Rooke_Full_Seaosn[[Name]:[WHIP]], 13, FALSE),Rooke_Full_Seaosn[HR/9],1)</f>
        <v>1513</v>
      </c>
      <c r="O1242" s="5">
        <f>_xlfn.RANK.EQ(VLOOKUP($A1242,Rooke_Full_Seaosn[[Name]:[WHIP]], 14, FALSE),Rooke_Full_Seaosn[AVG],1)</f>
        <v>1576</v>
      </c>
      <c r="P1242" s="11">
        <f>_xlfn.RANK.EQ(VLOOKUP($A1242,Rooke_Full_Seaosn[[Name]:[WHIP]], 15, FALSE),Rooke_Full_Seaosn[BABIP],1)</f>
        <v>1518</v>
      </c>
      <c r="Q1242" s="5">
        <f>_xlfn.RANK.EQ(VLOOKUP($A1242,Rooke_Full_Seaosn[[Name]:[WHIP]], 16, FALSE),Rooke_Full_Seaosn[ERA],1)</f>
        <v>1353</v>
      </c>
      <c r="R1242" s="11">
        <f>_xlfn.RANK.EQ(VLOOKUP($A1242,Rooke_Full_Seaosn[[Name]:[WHIP]], 17, FALSE),Rooke_Full_Seaosn[FIP],1)</f>
        <v>1091</v>
      </c>
      <c r="S1242" s="5">
        <f>_xlfn.RANK.EQ(VLOOKUP($A1242,Rooke_Full_Seaosn[[Name]:[WHIP]], 18,FALSE),Rooke_Full_Seaosn[WAR],0)</f>
        <v>929</v>
      </c>
      <c r="T1242" s="5">
        <f>_xlfn.RANK.EQ(VLOOKUP($A1242,Rooke_Full_Seaosn[[Name]:[WHIP]], 19, FALSE),Rooke_Full_Seaosn[WAR/162],0)</f>
        <v>1058</v>
      </c>
      <c r="U1242" s="5">
        <f>_xlfn.RANK.EQ(VLOOKUP($A1242,Rooke_Full_Seaosn[[Name]:[WHIP]], 20, FALSE),Rooke_Full_Seaosn[WHIP],1)</f>
        <v>1217</v>
      </c>
      <c r="V12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928.06530299033795</v>
      </c>
    </row>
    <row r="1243" spans="1:22" x14ac:dyDescent="0.45">
      <c r="A1243" s="11" t="s">
        <v>331</v>
      </c>
      <c r="B1243" s="11">
        <v>2016</v>
      </c>
      <c r="C1243" s="11" t="str">
        <f>VLOOKUP(Table10[[#This Row],[Name]], Rooke_Full_Seaosn[[Name]:[Team]], 2, FALSE)</f>
        <v>OAK</v>
      </c>
      <c r="D1243" s="11">
        <v>30</v>
      </c>
      <c r="E1243" s="11">
        <v>30</v>
      </c>
      <c r="F1243" s="12">
        <v>1</v>
      </c>
      <c r="G1243" s="5">
        <f>_xlfn.RANK.EQ(VLOOKUP($A1243,Rooke_Full_Seaosn[[Name]:[WHIP]], 6, FALSE),Rooke_Full_Seaosn[W],0)</f>
        <v>1465</v>
      </c>
      <c r="H1243" s="5">
        <f>_xlfn.RANK.EQ(VLOOKUP($A1243,Rooke_Full_Seaosn[[Name]:[WHIP]], 7, FALSE),Rooke_Full_Seaosn[L],1)</f>
        <v>1209</v>
      </c>
      <c r="I1243" s="11">
        <f>_xlfn.RANK.EQ(VLOOKUP($A1243,Rooke_Full_Seaosn[[Name]:[WHIP]], 8, FALSE),Rooke_Full_Seaosn[SV],0)</f>
        <v>225</v>
      </c>
      <c r="J1243" s="11">
        <f>_xlfn.RANK.EQ(VLOOKUP($A1243,Rooke_Full_Seaosn[[Name]:[WHIP]], 9, FALSE),Rooke_Full_Seaosn[IP],0)</f>
        <v>1219</v>
      </c>
      <c r="K1243" s="5">
        <f>_xlfn.RANK.EQ(VLOOKUP($A1243,Rooke_Full_Seaosn[[Name]:[WHIP]], 10, FALSE),Rooke_Full_Seaosn[SO],0)</f>
        <v>637</v>
      </c>
      <c r="L1243" s="5">
        <f>_xlfn.RANK.EQ(VLOOKUP($A1243,Rooke_Full_Seaosn[[Name]:[WHIP]], 11, FALSE),Rooke_Full_Seaosn[K/9],0)</f>
        <v>117</v>
      </c>
      <c r="M1243" s="5">
        <f>_xlfn.RANK.EQ(VLOOKUP($A1243,Rooke_Full_Seaosn[[Name]:[WHIP]], 12, FALSE),Rooke_Full_Seaosn[BB/9],1)</f>
        <v>1259</v>
      </c>
      <c r="N1243" s="11">
        <f>_xlfn.RANK.EQ(VLOOKUP($A1243,Rooke_Full_Seaosn[[Name]:[WHIP]], 13, FALSE),Rooke_Full_Seaosn[HR/9],1)</f>
        <v>1179</v>
      </c>
      <c r="O1243" s="5">
        <f>_xlfn.RANK.EQ(VLOOKUP($A1243,Rooke_Full_Seaosn[[Name]:[WHIP]], 14, FALSE),Rooke_Full_Seaosn[AVG],1)</f>
        <v>1338</v>
      </c>
      <c r="P1243" s="11">
        <f>_xlfn.RANK.EQ(VLOOKUP($A1243,Rooke_Full_Seaosn[[Name]:[WHIP]], 15, FALSE),Rooke_Full_Seaosn[BABIP],1)</f>
        <v>1641</v>
      </c>
      <c r="Q1243" s="5">
        <f>_xlfn.RANK.EQ(VLOOKUP($A1243,Rooke_Full_Seaosn[[Name]:[WHIP]], 16, FALSE),Rooke_Full_Seaosn[ERA],1)</f>
        <v>1631</v>
      </c>
      <c r="R1243" s="11">
        <f>_xlfn.RANK.EQ(VLOOKUP($A1243,Rooke_Full_Seaosn[[Name]:[WHIP]], 17, FALSE),Rooke_Full_Seaosn[FIP],1)</f>
        <v>919</v>
      </c>
      <c r="S1243" s="5">
        <f>_xlfn.RANK.EQ(VLOOKUP($A1243,Rooke_Full_Seaosn[[Name]:[WHIP]], 18,FALSE),Rooke_Full_Seaosn[WAR],0)</f>
        <v>1050</v>
      </c>
      <c r="T1243" s="5">
        <f>_xlfn.RANK.EQ(VLOOKUP($A1243,Rooke_Full_Seaosn[[Name]:[WHIP]], 19, FALSE),Rooke_Full_Seaosn[WAR/162],0)</f>
        <v>868</v>
      </c>
      <c r="U1243" s="5">
        <f>_xlfn.RANK.EQ(VLOOKUP($A1243,Rooke_Full_Seaosn[[Name]:[WHIP]], 20, FALSE),Rooke_Full_Seaosn[WHIP],1)</f>
        <v>1463</v>
      </c>
      <c r="V12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929.92481599401992</v>
      </c>
    </row>
    <row r="1244" spans="1:22" x14ac:dyDescent="0.45">
      <c r="A1244" s="11" t="s">
        <v>2086</v>
      </c>
      <c r="B1244" s="11">
        <v>2007</v>
      </c>
      <c r="C1244" s="11" t="str">
        <f>VLOOKUP(Table10[[#This Row],[Name]], Rooke_Full_Seaosn[[Name]:[Team]], 2, FALSE)</f>
        <v>FLA</v>
      </c>
      <c r="D1244" s="11">
        <v>35</v>
      </c>
      <c r="E1244" s="11">
        <v>33</v>
      </c>
      <c r="F1244" s="12">
        <v>0.94285714285714284</v>
      </c>
      <c r="G1244" s="5">
        <f>_xlfn.RANK.EQ(VLOOKUP($A1244,Rooke_Full_Seaosn[[Name]:[WHIP]], 6, FALSE),Rooke_Full_Seaosn[W],0)</f>
        <v>1054</v>
      </c>
      <c r="H1244" s="5">
        <f>_xlfn.RANK.EQ(VLOOKUP($A1244,Rooke_Full_Seaosn[[Name]:[WHIP]], 7, FALSE),Rooke_Full_Seaosn[L],1)</f>
        <v>695</v>
      </c>
      <c r="I1244" s="11">
        <f>_xlfn.RANK.EQ(VLOOKUP($A1244,Rooke_Full_Seaosn[[Name]:[WHIP]], 8, FALSE),Rooke_Full_Seaosn[SV],0)</f>
        <v>225</v>
      </c>
      <c r="J1244" s="11">
        <f>_xlfn.RANK.EQ(VLOOKUP($A1244,Rooke_Full_Seaosn[[Name]:[WHIP]], 9, FALSE),Rooke_Full_Seaosn[IP],0)</f>
        <v>1126</v>
      </c>
      <c r="K1244" s="5">
        <f>_xlfn.RANK.EQ(VLOOKUP($A1244,Rooke_Full_Seaosn[[Name]:[WHIP]], 10, FALSE),Rooke_Full_Seaosn[SO],0)</f>
        <v>516</v>
      </c>
      <c r="L1244" s="5">
        <f>_xlfn.RANK.EQ(VLOOKUP($A1244,Rooke_Full_Seaosn[[Name]:[WHIP]], 11, FALSE),Rooke_Full_Seaosn[K/9],0)</f>
        <v>104</v>
      </c>
      <c r="M1244" s="5">
        <f>_xlfn.RANK.EQ(VLOOKUP($A1244,Rooke_Full_Seaosn[[Name]:[WHIP]], 12, FALSE),Rooke_Full_Seaosn[BB/9],1)</f>
        <v>1590</v>
      </c>
      <c r="N1244" s="11">
        <f>_xlfn.RANK.EQ(VLOOKUP($A1244,Rooke_Full_Seaosn[[Name]:[WHIP]], 13, FALSE),Rooke_Full_Seaosn[HR/9],1)</f>
        <v>1523</v>
      </c>
      <c r="O1244" s="5">
        <f>_xlfn.RANK.EQ(VLOOKUP($A1244,Rooke_Full_Seaosn[[Name]:[WHIP]], 14, FALSE),Rooke_Full_Seaosn[AVG],1)</f>
        <v>1402</v>
      </c>
      <c r="P1244" s="11">
        <f>_xlfn.RANK.EQ(VLOOKUP($A1244,Rooke_Full_Seaosn[[Name]:[WHIP]], 15, FALSE),Rooke_Full_Seaosn[BABIP],1)</f>
        <v>1632</v>
      </c>
      <c r="Q1244" s="5">
        <f>_xlfn.RANK.EQ(VLOOKUP($A1244,Rooke_Full_Seaosn[[Name]:[WHIP]], 16, FALSE),Rooke_Full_Seaosn[ERA],1)</f>
        <v>1656</v>
      </c>
      <c r="R1244" s="11">
        <f>_xlfn.RANK.EQ(VLOOKUP($A1244,Rooke_Full_Seaosn[[Name]:[WHIP]], 17, FALSE),Rooke_Full_Seaosn[FIP],1)</f>
        <v>1520</v>
      </c>
      <c r="S1244" s="5">
        <f>_xlfn.RANK.EQ(VLOOKUP($A1244,Rooke_Full_Seaosn[[Name]:[WHIP]], 18,FALSE),Rooke_Full_Seaosn[WAR],0)</f>
        <v>1430</v>
      </c>
      <c r="T1244" s="5">
        <f>_xlfn.RANK.EQ(VLOOKUP($A1244,Rooke_Full_Seaosn[[Name]:[WHIP]], 19, FALSE),Rooke_Full_Seaosn[WAR/162],0)</f>
        <v>1443</v>
      </c>
      <c r="U1244" s="5">
        <f>_xlfn.RANK.EQ(VLOOKUP($A1244,Rooke_Full_Seaosn[[Name]:[WHIP]], 20, FALSE),Rooke_Full_Seaosn[WHIP],1)</f>
        <v>1617</v>
      </c>
      <c r="V12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930.04215015242346</v>
      </c>
    </row>
    <row r="1245" spans="1:22" x14ac:dyDescent="0.45">
      <c r="A1245" s="11" t="s">
        <v>1920</v>
      </c>
      <c r="B1245" s="11">
        <v>2018</v>
      </c>
      <c r="C1245" s="11" t="str">
        <f>VLOOKUP(Table10[[#This Row],[Name]], Rooke_Full_Seaosn[[Name]:[Team]], 2, FALSE)</f>
        <v>WSN</v>
      </c>
      <c r="D1245" s="11">
        <v>30</v>
      </c>
      <c r="E1245" s="11">
        <v>30</v>
      </c>
      <c r="F1245" s="12">
        <v>1</v>
      </c>
      <c r="G1245" s="5">
        <f>_xlfn.RANK.EQ(VLOOKUP($A1245,Rooke_Full_Seaosn[[Name]:[WHIP]], 6, FALSE),Rooke_Full_Seaosn[W],0)</f>
        <v>1465</v>
      </c>
      <c r="H1245" s="5">
        <f>_xlfn.RANK.EQ(VLOOKUP($A1245,Rooke_Full_Seaosn[[Name]:[WHIP]], 7, FALSE),Rooke_Full_Seaosn[L],1)</f>
        <v>298</v>
      </c>
      <c r="I1245" s="11">
        <f>_xlfn.RANK.EQ(VLOOKUP($A1245,Rooke_Full_Seaosn[[Name]:[WHIP]], 8, FALSE),Rooke_Full_Seaosn[SV],0)</f>
        <v>225</v>
      </c>
      <c r="J1245" s="11">
        <f>_xlfn.RANK.EQ(VLOOKUP($A1245,Rooke_Full_Seaosn[[Name]:[WHIP]], 9, FALSE),Rooke_Full_Seaosn[IP],0)</f>
        <v>1600</v>
      </c>
      <c r="K1245" s="5">
        <f>_xlfn.RANK.EQ(VLOOKUP($A1245,Rooke_Full_Seaosn[[Name]:[WHIP]], 10, FALSE),Rooke_Full_Seaosn[SO],0)</f>
        <v>1116</v>
      </c>
      <c r="L1245" s="5">
        <f>_xlfn.RANK.EQ(VLOOKUP($A1245,Rooke_Full_Seaosn[[Name]:[WHIP]], 11, FALSE),Rooke_Full_Seaosn[K/9],0)</f>
        <v>186</v>
      </c>
      <c r="M1245" s="5">
        <f>_xlfn.RANK.EQ(VLOOKUP($A1245,Rooke_Full_Seaosn[[Name]:[WHIP]], 12, FALSE),Rooke_Full_Seaosn[BB/9],1)</f>
        <v>1169</v>
      </c>
      <c r="N1245" s="11">
        <f>_xlfn.RANK.EQ(VLOOKUP($A1245,Rooke_Full_Seaosn[[Name]:[WHIP]], 13, FALSE),Rooke_Full_Seaosn[HR/9],1)</f>
        <v>1443</v>
      </c>
      <c r="O1245" s="5">
        <f>_xlfn.RANK.EQ(VLOOKUP($A1245,Rooke_Full_Seaosn[[Name]:[WHIP]], 14, FALSE),Rooke_Full_Seaosn[AVG],1)</f>
        <v>1353</v>
      </c>
      <c r="P1245" s="11">
        <f>_xlfn.RANK.EQ(VLOOKUP($A1245,Rooke_Full_Seaosn[[Name]:[WHIP]], 15, FALSE),Rooke_Full_Seaosn[BABIP],1)</f>
        <v>1570</v>
      </c>
      <c r="Q1245" s="5">
        <f>_xlfn.RANK.EQ(VLOOKUP($A1245,Rooke_Full_Seaosn[[Name]:[WHIP]], 16, FALSE),Rooke_Full_Seaosn[ERA],1)</f>
        <v>1466</v>
      </c>
      <c r="R1245" s="11">
        <f>_xlfn.RANK.EQ(VLOOKUP($A1245,Rooke_Full_Seaosn[[Name]:[WHIP]], 17, FALSE),Rooke_Full_Seaosn[FIP],1)</f>
        <v>1186</v>
      </c>
      <c r="S1245" s="5">
        <f>_xlfn.RANK.EQ(VLOOKUP($A1245,Rooke_Full_Seaosn[[Name]:[WHIP]], 18,FALSE),Rooke_Full_Seaosn[WAR],0)</f>
        <v>1378</v>
      </c>
      <c r="T1245" s="5">
        <f>_xlfn.RANK.EQ(VLOOKUP($A1245,Rooke_Full_Seaosn[[Name]:[WHIP]], 19, FALSE),Rooke_Full_Seaosn[WAR/162],0)</f>
        <v>1307</v>
      </c>
      <c r="U1245" s="5">
        <f>_xlfn.RANK.EQ(VLOOKUP($A1245,Rooke_Full_Seaosn[[Name]:[WHIP]], 20, FALSE),Rooke_Full_Seaosn[WHIP],1)</f>
        <v>1285</v>
      </c>
      <c r="V12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930.4446088352845</v>
      </c>
    </row>
    <row r="1246" spans="1:22" x14ac:dyDescent="0.45">
      <c r="A1246" s="11" t="s">
        <v>2050</v>
      </c>
      <c r="B1246" s="11">
        <v>2015</v>
      </c>
      <c r="C1246" s="11" t="str">
        <f>VLOOKUP(Table10[[#This Row],[Name]], Rooke_Full_Seaosn[[Name]:[Team]], 2, FALSE)</f>
        <v>OAK</v>
      </c>
      <c r="D1246" s="11">
        <v>15</v>
      </c>
      <c r="E1246" s="11">
        <v>15</v>
      </c>
      <c r="F1246" s="12">
        <v>1</v>
      </c>
      <c r="G1246" s="5">
        <f>_xlfn.RANK.EQ(VLOOKUP($A1246,Rooke_Full_Seaosn[[Name]:[WHIP]], 6, FALSE),Rooke_Full_Seaosn[W],0)</f>
        <v>1282</v>
      </c>
      <c r="H1246" s="5">
        <f>_xlfn.RANK.EQ(VLOOKUP($A1246,Rooke_Full_Seaosn[[Name]:[WHIP]], 7, FALSE),Rooke_Full_Seaosn[L],1)</f>
        <v>298</v>
      </c>
      <c r="I1246" s="11">
        <f>_xlfn.RANK.EQ(VLOOKUP($A1246,Rooke_Full_Seaosn[[Name]:[WHIP]], 8, FALSE),Rooke_Full_Seaosn[SV],0)</f>
        <v>225</v>
      </c>
      <c r="J1246" s="11">
        <f>_xlfn.RANK.EQ(VLOOKUP($A1246,Rooke_Full_Seaosn[[Name]:[WHIP]], 9, FALSE),Rooke_Full_Seaosn[IP],0)</f>
        <v>1642</v>
      </c>
      <c r="K1246" s="5">
        <f>_xlfn.RANK.EQ(VLOOKUP($A1246,Rooke_Full_Seaosn[[Name]:[WHIP]], 10, FALSE),Rooke_Full_Seaosn[SO],0)</f>
        <v>1398</v>
      </c>
      <c r="L1246" s="5">
        <f>_xlfn.RANK.EQ(VLOOKUP($A1246,Rooke_Full_Seaosn[[Name]:[WHIP]], 11, FALSE),Rooke_Full_Seaosn[K/9],0)</f>
        <v>558</v>
      </c>
      <c r="M1246" s="5">
        <f>_xlfn.RANK.EQ(VLOOKUP($A1246,Rooke_Full_Seaosn[[Name]:[WHIP]], 12, FALSE),Rooke_Full_Seaosn[BB/9],1)</f>
        <v>268</v>
      </c>
      <c r="N1246" s="11">
        <f>_xlfn.RANK.EQ(VLOOKUP($A1246,Rooke_Full_Seaosn[[Name]:[WHIP]], 13, FALSE),Rooke_Full_Seaosn[HR/9],1)</f>
        <v>1483</v>
      </c>
      <c r="O1246" s="5">
        <f>_xlfn.RANK.EQ(VLOOKUP($A1246,Rooke_Full_Seaosn[[Name]:[WHIP]], 14, FALSE),Rooke_Full_Seaosn[AVG],1)</f>
        <v>1579</v>
      </c>
      <c r="P1246" s="11">
        <f>_xlfn.RANK.EQ(VLOOKUP($A1246,Rooke_Full_Seaosn[[Name]:[WHIP]], 15, FALSE),Rooke_Full_Seaosn[BABIP],1)</f>
        <v>1559</v>
      </c>
      <c r="Q1246" s="5">
        <f>_xlfn.RANK.EQ(VLOOKUP($A1246,Rooke_Full_Seaosn[[Name]:[WHIP]], 16, FALSE),Rooke_Full_Seaosn[ERA],1)</f>
        <v>1613</v>
      </c>
      <c r="R1246" s="11">
        <f>_xlfn.RANK.EQ(VLOOKUP($A1246,Rooke_Full_Seaosn[[Name]:[WHIP]], 17, FALSE),Rooke_Full_Seaosn[FIP],1)</f>
        <v>1326</v>
      </c>
      <c r="S1246" s="5">
        <f>_xlfn.RANK.EQ(VLOOKUP($A1246,Rooke_Full_Seaosn[[Name]:[WHIP]], 18,FALSE),Rooke_Full_Seaosn[WAR],0)</f>
        <v>1436</v>
      </c>
      <c r="T1246" s="5">
        <f>_xlfn.RANK.EQ(VLOOKUP($A1246,Rooke_Full_Seaosn[[Name]:[WHIP]], 19, FALSE),Rooke_Full_Seaosn[WAR/162],0)</f>
        <v>1355</v>
      </c>
      <c r="U1246" s="5">
        <f>_xlfn.RANK.EQ(VLOOKUP($A1246,Rooke_Full_Seaosn[[Name]:[WHIP]], 20, FALSE),Rooke_Full_Seaosn[WHIP],1)</f>
        <v>1230</v>
      </c>
      <c r="V12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930.54971352478299</v>
      </c>
    </row>
    <row r="1247" spans="1:22" x14ac:dyDescent="0.45">
      <c r="A1247" s="11" t="s">
        <v>1374</v>
      </c>
      <c r="B1247" s="11">
        <v>1980</v>
      </c>
      <c r="C1247" s="11" t="str">
        <f>VLOOKUP(Table10[[#This Row],[Name]], Rooke_Full_Seaosn[[Name]:[Team]], 2, FALSE)</f>
        <v>SFG</v>
      </c>
      <c r="D1247" s="11">
        <v>32</v>
      </c>
      <c r="E1247" s="11">
        <v>32</v>
      </c>
      <c r="F1247" s="12">
        <v>1</v>
      </c>
      <c r="G1247" s="5">
        <f>_xlfn.RANK.EQ(VLOOKUP($A1247,Rooke_Full_Seaosn[[Name]:[WHIP]], 6, FALSE),Rooke_Full_Seaosn[W],0)</f>
        <v>1054</v>
      </c>
      <c r="H1247" s="5">
        <f>_xlfn.RANK.EQ(VLOOKUP($A1247,Rooke_Full_Seaosn[[Name]:[WHIP]], 7, FALSE),Rooke_Full_Seaosn[L],1)</f>
        <v>695</v>
      </c>
      <c r="I1247" s="11">
        <f>_xlfn.RANK.EQ(VLOOKUP($A1247,Rooke_Full_Seaosn[[Name]:[WHIP]], 8, FALSE),Rooke_Full_Seaosn[SV],0)</f>
        <v>225</v>
      </c>
      <c r="J1247" s="11">
        <f>_xlfn.RANK.EQ(VLOOKUP($A1247,Rooke_Full_Seaosn[[Name]:[WHIP]], 9, FALSE),Rooke_Full_Seaosn[IP],0)</f>
        <v>1231</v>
      </c>
      <c r="K1247" s="5">
        <f>_xlfn.RANK.EQ(VLOOKUP($A1247,Rooke_Full_Seaosn[[Name]:[WHIP]], 10, FALSE),Rooke_Full_Seaosn[SO],0)</f>
        <v>1255</v>
      </c>
      <c r="L1247" s="5">
        <f>_xlfn.RANK.EQ(VLOOKUP($A1247,Rooke_Full_Seaosn[[Name]:[WHIP]], 11, FALSE),Rooke_Full_Seaosn[K/9],0)</f>
        <v>952</v>
      </c>
      <c r="M1247" s="5">
        <f>_xlfn.RANK.EQ(VLOOKUP($A1247,Rooke_Full_Seaosn[[Name]:[WHIP]], 12, FALSE),Rooke_Full_Seaosn[BB/9],1)</f>
        <v>1105</v>
      </c>
      <c r="N1247" s="11">
        <f>_xlfn.RANK.EQ(VLOOKUP($A1247,Rooke_Full_Seaosn[[Name]:[WHIP]], 13, FALSE),Rooke_Full_Seaosn[HR/9],1)</f>
        <v>92</v>
      </c>
      <c r="O1247" s="5">
        <f>_xlfn.RANK.EQ(VLOOKUP($A1247,Rooke_Full_Seaosn[[Name]:[WHIP]], 14, FALSE),Rooke_Full_Seaosn[AVG],1)</f>
        <v>1180</v>
      </c>
      <c r="P1247" s="11">
        <f>_xlfn.RANK.EQ(VLOOKUP($A1247,Rooke_Full_Seaosn[[Name]:[WHIP]], 15, FALSE),Rooke_Full_Seaosn[BABIP],1)</f>
        <v>1393</v>
      </c>
      <c r="Q1247" s="5">
        <f>_xlfn.RANK.EQ(VLOOKUP($A1247,Rooke_Full_Seaosn[[Name]:[WHIP]], 16, FALSE),Rooke_Full_Seaosn[ERA],1)</f>
        <v>797</v>
      </c>
      <c r="R1247" s="11">
        <f>_xlfn.RANK.EQ(VLOOKUP($A1247,Rooke_Full_Seaosn[[Name]:[WHIP]], 17, FALSE),Rooke_Full_Seaosn[FIP],1)</f>
        <v>156</v>
      </c>
      <c r="S1247" s="5">
        <f>_xlfn.RANK.EQ(VLOOKUP($A1247,Rooke_Full_Seaosn[[Name]:[WHIP]], 18,FALSE),Rooke_Full_Seaosn[WAR],0)</f>
        <v>862</v>
      </c>
      <c r="T1247" s="5">
        <f>_xlfn.RANK.EQ(VLOOKUP($A1247,Rooke_Full_Seaosn[[Name]:[WHIP]], 19, FALSE),Rooke_Full_Seaosn[WAR/162],0)</f>
        <v>555</v>
      </c>
      <c r="U1247" s="5">
        <f>_xlfn.RANK.EQ(VLOOKUP($A1247,Rooke_Full_Seaosn[[Name]:[WHIP]], 20, FALSE),Rooke_Full_Seaosn[WHIP],1)</f>
        <v>1120</v>
      </c>
      <c r="V12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930.6421036991411</v>
      </c>
    </row>
    <row r="1248" spans="1:22" x14ac:dyDescent="0.45">
      <c r="A1248" s="11" t="s">
        <v>1775</v>
      </c>
      <c r="B1248" s="11">
        <v>2019</v>
      </c>
      <c r="C1248" s="11" t="str">
        <f>VLOOKUP(Table10[[#This Row],[Name]], Rooke_Full_Seaosn[[Name]:[Team]], 2, FALSE)</f>
        <v>PIT</v>
      </c>
      <c r="D1248" s="11">
        <v>16</v>
      </c>
      <c r="E1248" s="11">
        <v>16</v>
      </c>
      <c r="F1248" s="12">
        <v>1</v>
      </c>
      <c r="G1248" s="5">
        <f>_xlfn.RANK.EQ(VLOOKUP($A1248,Rooke_Full_Seaosn[[Name]:[WHIP]], 6, FALSE),Rooke_Full_Seaosn[W],0)</f>
        <v>1054</v>
      </c>
      <c r="H1248" s="5">
        <f>_xlfn.RANK.EQ(VLOOKUP($A1248,Rooke_Full_Seaosn[[Name]:[WHIP]], 7, FALSE),Rooke_Full_Seaosn[L],1)</f>
        <v>492</v>
      </c>
      <c r="I1248" s="11">
        <f>_xlfn.RANK.EQ(VLOOKUP($A1248,Rooke_Full_Seaosn[[Name]:[WHIP]], 8, FALSE),Rooke_Full_Seaosn[SV],0)</f>
        <v>225</v>
      </c>
      <c r="J1248" s="11">
        <f>_xlfn.RANK.EQ(VLOOKUP($A1248,Rooke_Full_Seaosn[[Name]:[WHIP]], 9, FALSE),Rooke_Full_Seaosn[IP],0)</f>
        <v>1228</v>
      </c>
      <c r="K1248" s="5">
        <f>_xlfn.RANK.EQ(VLOOKUP($A1248,Rooke_Full_Seaosn[[Name]:[WHIP]], 10, FALSE),Rooke_Full_Seaosn[SO],0)</f>
        <v>1255</v>
      </c>
      <c r="L1248" s="5">
        <f>_xlfn.RANK.EQ(VLOOKUP($A1248,Rooke_Full_Seaosn[[Name]:[WHIP]], 11, FALSE),Rooke_Full_Seaosn[K/9],0)</f>
        <v>959</v>
      </c>
      <c r="M1248" s="5">
        <f>_xlfn.RANK.EQ(VLOOKUP($A1248,Rooke_Full_Seaosn[[Name]:[WHIP]], 12, FALSE),Rooke_Full_Seaosn[BB/9],1)</f>
        <v>200</v>
      </c>
      <c r="N1248" s="11">
        <f>_xlfn.RANK.EQ(VLOOKUP($A1248,Rooke_Full_Seaosn[[Name]:[WHIP]], 13, FALSE),Rooke_Full_Seaosn[HR/9],1)</f>
        <v>1617</v>
      </c>
      <c r="O1248" s="5">
        <f>_xlfn.RANK.EQ(VLOOKUP($A1248,Rooke_Full_Seaosn[[Name]:[WHIP]], 14, FALSE),Rooke_Full_Seaosn[AVG],1)</f>
        <v>1406</v>
      </c>
      <c r="P1248" s="11">
        <f>_xlfn.RANK.EQ(VLOOKUP($A1248,Rooke_Full_Seaosn[[Name]:[WHIP]], 15, FALSE),Rooke_Full_Seaosn[BABIP],1)</f>
        <v>949</v>
      </c>
      <c r="Q1248" s="5">
        <f>_xlfn.RANK.EQ(VLOOKUP($A1248,Rooke_Full_Seaosn[[Name]:[WHIP]], 16, FALSE),Rooke_Full_Seaosn[ERA],1)</f>
        <v>1298</v>
      </c>
      <c r="R1248" s="11">
        <f>_xlfn.RANK.EQ(VLOOKUP($A1248,Rooke_Full_Seaosn[[Name]:[WHIP]], 17, FALSE),Rooke_Full_Seaosn[FIP],1)</f>
        <v>1630</v>
      </c>
      <c r="S1248" s="5">
        <f>_xlfn.RANK.EQ(VLOOKUP($A1248,Rooke_Full_Seaosn[[Name]:[WHIP]], 18,FALSE),Rooke_Full_Seaosn[WAR],0)</f>
        <v>1574</v>
      </c>
      <c r="T1248" s="5">
        <f>_xlfn.RANK.EQ(VLOOKUP($A1248,Rooke_Full_Seaosn[[Name]:[WHIP]], 19, FALSE),Rooke_Full_Seaosn[WAR/162],0)</f>
        <v>1576</v>
      </c>
      <c r="U1248" s="5">
        <f>_xlfn.RANK.EQ(VLOOKUP($A1248,Rooke_Full_Seaosn[[Name]:[WHIP]], 20, FALSE),Rooke_Full_Seaosn[WHIP],1)</f>
        <v>881</v>
      </c>
      <c r="V12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932.63023443220743</v>
      </c>
    </row>
    <row r="1249" spans="1:22" x14ac:dyDescent="0.45">
      <c r="A1249" s="11" t="s">
        <v>993</v>
      </c>
      <c r="B1249" s="11">
        <v>1957</v>
      </c>
      <c r="C1249" s="11" t="str">
        <f>VLOOKUP(Table10[[#This Row],[Name]], Rooke_Full_Seaosn[[Name]:[Team]], 2, FALSE)</f>
        <v>PIT</v>
      </c>
      <c r="D1249" s="11">
        <v>37</v>
      </c>
      <c r="E1249" s="11">
        <v>27</v>
      </c>
      <c r="F1249" s="12">
        <v>0.72972972972972971</v>
      </c>
      <c r="G1249" s="5">
        <f>_xlfn.RANK.EQ(VLOOKUP($A1249,Rooke_Full_Seaosn[[Name]:[WHIP]], 6, FALSE),Rooke_Full_Seaosn[W],0)</f>
        <v>1282</v>
      </c>
      <c r="H1249" s="5">
        <f>_xlfn.RANK.EQ(VLOOKUP($A1249,Rooke_Full_Seaosn[[Name]:[WHIP]], 7, FALSE),Rooke_Full_Seaosn[L],1)</f>
        <v>147</v>
      </c>
      <c r="I1249" s="11">
        <f>_xlfn.RANK.EQ(VLOOKUP($A1249,Rooke_Full_Seaosn[[Name]:[WHIP]], 8, FALSE),Rooke_Full_Seaosn[SV],0)</f>
        <v>225</v>
      </c>
      <c r="J1249" s="11">
        <f>_xlfn.RANK.EQ(VLOOKUP($A1249,Rooke_Full_Seaosn[[Name]:[WHIP]], 9, FALSE),Rooke_Full_Seaosn[IP],0)</f>
        <v>1659</v>
      </c>
      <c r="K1249" s="5">
        <f>_xlfn.RANK.EQ(VLOOKUP($A1249,Rooke_Full_Seaosn[[Name]:[WHIP]], 10, FALSE),Rooke_Full_Seaosn[SO],0)</f>
        <v>1526</v>
      </c>
      <c r="L1249" s="5">
        <f>_xlfn.RANK.EQ(VLOOKUP($A1249,Rooke_Full_Seaosn[[Name]:[WHIP]], 11, FALSE),Rooke_Full_Seaosn[K/9],0)</f>
        <v>859</v>
      </c>
      <c r="M1249" s="5">
        <f>_xlfn.RANK.EQ(VLOOKUP($A1249,Rooke_Full_Seaosn[[Name]:[WHIP]], 12, FALSE),Rooke_Full_Seaosn[BB/9],1)</f>
        <v>1652</v>
      </c>
      <c r="N1249" s="11">
        <f>_xlfn.RANK.EQ(VLOOKUP($A1249,Rooke_Full_Seaosn[[Name]:[WHIP]], 13, FALSE),Rooke_Full_Seaosn[HR/9],1)</f>
        <v>982</v>
      </c>
      <c r="O1249" s="5">
        <f>_xlfn.RANK.EQ(VLOOKUP($A1249,Rooke_Full_Seaosn[[Name]:[WHIP]], 14, FALSE),Rooke_Full_Seaosn[AVG],1)</f>
        <v>1060</v>
      </c>
      <c r="P1249" s="11">
        <f>_xlfn.RANK.EQ(VLOOKUP($A1249,Rooke_Full_Seaosn[[Name]:[WHIP]], 15, FALSE),Rooke_Full_Seaosn[BABIP],1)</f>
        <v>1037</v>
      </c>
      <c r="Q1249" s="5">
        <f>_xlfn.RANK.EQ(VLOOKUP($A1249,Rooke_Full_Seaosn[[Name]:[WHIP]], 16, FALSE),Rooke_Full_Seaosn[ERA],1)</f>
        <v>322</v>
      </c>
      <c r="R1249" s="11">
        <f>_xlfn.RANK.EQ(VLOOKUP($A1249,Rooke_Full_Seaosn[[Name]:[WHIP]], 17, FALSE),Rooke_Full_Seaosn[FIP],1)</f>
        <v>1221</v>
      </c>
      <c r="S1249" s="5">
        <f>_xlfn.RANK.EQ(VLOOKUP($A1249,Rooke_Full_Seaosn[[Name]:[WHIP]], 18,FALSE),Rooke_Full_Seaosn[WAR],0)</f>
        <v>1535</v>
      </c>
      <c r="T1249" s="5">
        <f>_xlfn.RANK.EQ(VLOOKUP($A1249,Rooke_Full_Seaosn[[Name]:[WHIP]], 19, FALSE),Rooke_Full_Seaosn[WAR/162],0)</f>
        <v>1536</v>
      </c>
      <c r="U1249" s="5">
        <f>_xlfn.RANK.EQ(VLOOKUP($A1249,Rooke_Full_Seaosn[[Name]:[WHIP]], 20, FALSE),Rooke_Full_Seaosn[WHIP],1)</f>
        <v>1543</v>
      </c>
      <c r="V12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934.28426772779858</v>
      </c>
    </row>
    <row r="1250" spans="1:22" x14ac:dyDescent="0.45">
      <c r="A1250" s="11" t="s">
        <v>421</v>
      </c>
      <c r="B1250" s="11">
        <v>2014</v>
      </c>
      <c r="C1250" s="11" t="str">
        <f>VLOOKUP(Table10[[#This Row],[Name]], Rooke_Full_Seaosn[[Name]:[Team]], 2, FALSE)</f>
        <v>ARI</v>
      </c>
      <c r="D1250" s="11">
        <v>18</v>
      </c>
      <c r="E1250" s="11">
        <v>18</v>
      </c>
      <c r="F1250" s="12">
        <v>1</v>
      </c>
      <c r="G1250" s="5">
        <f>_xlfn.RANK.EQ(VLOOKUP($A1250,Rooke_Full_Seaosn[[Name]:[WHIP]], 6, FALSE),Rooke_Full_Seaosn[W],0)</f>
        <v>1609</v>
      </c>
      <c r="H1250" s="5">
        <f>_xlfn.RANK.EQ(VLOOKUP($A1250,Rooke_Full_Seaosn[[Name]:[WHIP]], 7, FALSE),Rooke_Full_Seaosn[L],1)</f>
        <v>695</v>
      </c>
      <c r="I1250" s="11">
        <f>_xlfn.RANK.EQ(VLOOKUP($A1250,Rooke_Full_Seaosn[[Name]:[WHIP]], 8, FALSE),Rooke_Full_Seaosn[SV],0)</f>
        <v>225</v>
      </c>
      <c r="J1250" s="11">
        <f>_xlfn.RANK.EQ(VLOOKUP($A1250,Rooke_Full_Seaosn[[Name]:[WHIP]], 9, FALSE),Rooke_Full_Seaosn[IP],0)</f>
        <v>1620</v>
      </c>
      <c r="K1250" s="5">
        <f>_xlfn.RANK.EQ(VLOOKUP($A1250,Rooke_Full_Seaosn[[Name]:[WHIP]], 10, FALSE),Rooke_Full_Seaosn[SO],0)</f>
        <v>1140</v>
      </c>
      <c r="L1250" s="5">
        <f>_xlfn.RANK.EQ(VLOOKUP($A1250,Rooke_Full_Seaosn[[Name]:[WHIP]], 11, FALSE),Rooke_Full_Seaosn[K/9],0)</f>
        <v>189</v>
      </c>
      <c r="M1250" s="5">
        <f>_xlfn.RANK.EQ(VLOOKUP($A1250,Rooke_Full_Seaosn[[Name]:[WHIP]], 12, FALSE),Rooke_Full_Seaosn[BB/9],1)</f>
        <v>440</v>
      </c>
      <c r="N1250" s="11">
        <f>_xlfn.RANK.EQ(VLOOKUP($A1250,Rooke_Full_Seaosn[[Name]:[WHIP]], 13, FALSE),Rooke_Full_Seaosn[HR/9],1)</f>
        <v>1318</v>
      </c>
      <c r="O1250" s="5">
        <f>_xlfn.RANK.EQ(VLOOKUP($A1250,Rooke_Full_Seaosn[[Name]:[WHIP]], 14, FALSE),Rooke_Full_Seaosn[AVG],1)</f>
        <v>1479</v>
      </c>
      <c r="P1250" s="11">
        <f>_xlfn.RANK.EQ(VLOOKUP($A1250,Rooke_Full_Seaosn[[Name]:[WHIP]], 15, FALSE),Rooke_Full_Seaosn[BABIP],1)</f>
        <v>1640</v>
      </c>
      <c r="Q1250" s="5">
        <f>_xlfn.RANK.EQ(VLOOKUP($A1250,Rooke_Full_Seaosn[[Name]:[WHIP]], 16, FALSE),Rooke_Full_Seaosn[ERA],1)</f>
        <v>1444</v>
      </c>
      <c r="R1250" s="11">
        <f>_xlfn.RANK.EQ(VLOOKUP($A1250,Rooke_Full_Seaosn[[Name]:[WHIP]], 17, FALSE),Rooke_Full_Seaosn[FIP],1)</f>
        <v>705</v>
      </c>
      <c r="S1250" s="5">
        <f>_xlfn.RANK.EQ(VLOOKUP($A1250,Rooke_Full_Seaosn[[Name]:[WHIP]], 18,FALSE),Rooke_Full_Seaosn[WAR],0)</f>
        <v>1397</v>
      </c>
      <c r="T1250" s="5">
        <f>_xlfn.RANK.EQ(VLOOKUP($A1250,Rooke_Full_Seaosn[[Name]:[WHIP]], 19, FALSE),Rooke_Full_Seaosn[WAR/162],0)</f>
        <v>1275</v>
      </c>
      <c r="U1250" s="5">
        <f>_xlfn.RANK.EQ(VLOOKUP($A1250,Rooke_Full_Seaosn[[Name]:[WHIP]], 20, FALSE),Rooke_Full_Seaosn[WHIP],1)</f>
        <v>1262</v>
      </c>
      <c r="V12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934.68688589081216</v>
      </c>
    </row>
    <row r="1251" spans="1:22" x14ac:dyDescent="0.45">
      <c r="A1251" s="11" t="s">
        <v>1623</v>
      </c>
      <c r="B1251" s="11">
        <v>1954</v>
      </c>
      <c r="C1251" s="11" t="str">
        <f>VLOOKUP(Table10[[#This Row],[Name]], Rooke_Full_Seaosn[[Name]:[Team]], 2, FALSE)</f>
        <v>BOS</v>
      </c>
      <c r="D1251" s="11">
        <v>8</v>
      </c>
      <c r="E1251" s="11">
        <v>8</v>
      </c>
      <c r="F1251" s="12">
        <v>1</v>
      </c>
      <c r="G1251" s="5">
        <f>_xlfn.RANK.EQ(VLOOKUP($A1251,Rooke_Full_Seaosn[[Name]:[WHIP]], 6, FALSE),Rooke_Full_Seaosn[W],0)</f>
        <v>320</v>
      </c>
      <c r="H1251" s="5">
        <f>_xlfn.RANK.EQ(VLOOKUP($A1251,Rooke_Full_Seaosn[[Name]:[WHIP]], 7, FALSE),Rooke_Full_Seaosn[L],1)</f>
        <v>1209</v>
      </c>
      <c r="I1251" s="11">
        <f>_xlfn.RANK.EQ(VLOOKUP($A1251,Rooke_Full_Seaosn[[Name]:[WHIP]], 8, FALSE),Rooke_Full_Seaosn[SV],0)</f>
        <v>225</v>
      </c>
      <c r="J1251" s="11">
        <f>_xlfn.RANK.EQ(VLOOKUP($A1251,Rooke_Full_Seaosn[[Name]:[WHIP]], 9, FALSE),Rooke_Full_Seaosn[IP],0)</f>
        <v>377</v>
      </c>
      <c r="K1251" s="5">
        <f>_xlfn.RANK.EQ(VLOOKUP($A1251,Rooke_Full_Seaosn[[Name]:[WHIP]], 10, FALSE),Rooke_Full_Seaosn[SO],0)</f>
        <v>673</v>
      </c>
      <c r="L1251" s="5">
        <f>_xlfn.RANK.EQ(VLOOKUP($A1251,Rooke_Full_Seaosn[[Name]:[WHIP]], 11, FALSE),Rooke_Full_Seaosn[K/9],0)</f>
        <v>1321</v>
      </c>
      <c r="M1251" s="5">
        <f>_xlfn.RANK.EQ(VLOOKUP($A1251,Rooke_Full_Seaosn[[Name]:[WHIP]], 12, FALSE),Rooke_Full_Seaosn[BB/9],1)</f>
        <v>1582</v>
      </c>
      <c r="N1251" s="11">
        <f>_xlfn.RANK.EQ(VLOOKUP($A1251,Rooke_Full_Seaosn[[Name]:[WHIP]], 13, FALSE),Rooke_Full_Seaosn[HR/9],1)</f>
        <v>794</v>
      </c>
      <c r="O1251" s="5">
        <f>_xlfn.RANK.EQ(VLOOKUP($A1251,Rooke_Full_Seaosn[[Name]:[WHIP]], 14, FALSE),Rooke_Full_Seaosn[AVG],1)</f>
        <v>507</v>
      </c>
      <c r="P1251" s="11">
        <f>_xlfn.RANK.EQ(VLOOKUP($A1251,Rooke_Full_Seaosn[[Name]:[WHIP]], 15, FALSE),Rooke_Full_Seaosn[BABIP],1)</f>
        <v>243</v>
      </c>
      <c r="Q1251" s="5">
        <f>_xlfn.RANK.EQ(VLOOKUP($A1251,Rooke_Full_Seaosn[[Name]:[WHIP]], 16, FALSE),Rooke_Full_Seaosn[ERA],1)</f>
        <v>1116</v>
      </c>
      <c r="R1251" s="11">
        <f>_xlfn.RANK.EQ(VLOOKUP($A1251,Rooke_Full_Seaosn[[Name]:[WHIP]], 17, FALSE),Rooke_Full_Seaosn[FIP],1)</f>
        <v>1139</v>
      </c>
      <c r="S1251" s="5">
        <f>_xlfn.RANK.EQ(VLOOKUP($A1251,Rooke_Full_Seaosn[[Name]:[WHIP]], 18,FALSE),Rooke_Full_Seaosn[WAR],0)</f>
        <v>1008</v>
      </c>
      <c r="T1251" s="5">
        <f>_xlfn.RANK.EQ(VLOOKUP($A1251,Rooke_Full_Seaosn[[Name]:[WHIP]], 19, FALSE),Rooke_Full_Seaosn[WAR/162],0)</f>
        <v>1318</v>
      </c>
      <c r="U1251" s="5">
        <f>_xlfn.RANK.EQ(VLOOKUP($A1251,Rooke_Full_Seaosn[[Name]:[WHIP]], 20, FALSE),Rooke_Full_Seaosn[WHIP],1)</f>
        <v>1258</v>
      </c>
      <c r="V12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935.71359147536157</v>
      </c>
    </row>
    <row r="1252" spans="1:22" x14ac:dyDescent="0.45">
      <c r="A1252" s="11" t="s">
        <v>1843</v>
      </c>
      <c r="B1252" s="11">
        <v>1986</v>
      </c>
      <c r="C1252" s="11" t="str">
        <f>VLOOKUP(Table10[[#This Row],[Name]], Rooke_Full_Seaosn[[Name]:[Team]], 2, FALSE)</f>
        <v>CLE</v>
      </c>
      <c r="D1252" s="11">
        <v>33</v>
      </c>
      <c r="E1252" s="11">
        <v>33</v>
      </c>
      <c r="F1252" s="12">
        <v>1</v>
      </c>
      <c r="G1252" s="5">
        <f>_xlfn.RANK.EQ(VLOOKUP($A1252,Rooke_Full_Seaosn[[Name]:[WHIP]], 6, FALSE),Rooke_Full_Seaosn[W],0)</f>
        <v>1465</v>
      </c>
      <c r="H1252" s="5">
        <f>_xlfn.RANK.EQ(VLOOKUP($A1252,Rooke_Full_Seaosn[[Name]:[WHIP]], 7, FALSE),Rooke_Full_Seaosn[L],1)</f>
        <v>147</v>
      </c>
      <c r="I1252" s="11">
        <f>_xlfn.RANK.EQ(VLOOKUP($A1252,Rooke_Full_Seaosn[[Name]:[WHIP]], 8, FALSE),Rooke_Full_Seaosn[SV],0)</f>
        <v>225</v>
      </c>
      <c r="J1252" s="11">
        <f>_xlfn.RANK.EQ(VLOOKUP($A1252,Rooke_Full_Seaosn[[Name]:[WHIP]], 9, FALSE),Rooke_Full_Seaosn[IP],0)</f>
        <v>1544</v>
      </c>
      <c r="K1252" s="5">
        <f>_xlfn.RANK.EQ(VLOOKUP($A1252,Rooke_Full_Seaosn[[Name]:[WHIP]], 10, FALSE),Rooke_Full_Seaosn[SO],0)</f>
        <v>1567</v>
      </c>
      <c r="L1252" s="5">
        <f>_xlfn.RANK.EQ(VLOOKUP($A1252,Rooke_Full_Seaosn[[Name]:[WHIP]], 11, FALSE),Rooke_Full_Seaosn[K/9],0)</f>
        <v>1209</v>
      </c>
      <c r="M1252" s="5">
        <f>_xlfn.RANK.EQ(VLOOKUP($A1252,Rooke_Full_Seaosn[[Name]:[WHIP]], 12, FALSE),Rooke_Full_Seaosn[BB/9],1)</f>
        <v>527</v>
      </c>
      <c r="N1252" s="11">
        <f>_xlfn.RANK.EQ(VLOOKUP($A1252,Rooke_Full_Seaosn[[Name]:[WHIP]], 13, FALSE),Rooke_Full_Seaosn[HR/9],1)</f>
        <v>1397</v>
      </c>
      <c r="O1252" s="5">
        <f>_xlfn.RANK.EQ(VLOOKUP($A1252,Rooke_Full_Seaosn[[Name]:[WHIP]], 14, FALSE),Rooke_Full_Seaosn[AVG],1)</f>
        <v>1120</v>
      </c>
      <c r="P1252" s="11">
        <f>_xlfn.RANK.EQ(VLOOKUP($A1252,Rooke_Full_Seaosn[[Name]:[WHIP]], 15, FALSE),Rooke_Full_Seaosn[BABIP],1)</f>
        <v>640</v>
      </c>
      <c r="Q1252" s="5">
        <f>_xlfn.RANK.EQ(VLOOKUP($A1252,Rooke_Full_Seaosn[[Name]:[WHIP]], 16, FALSE),Rooke_Full_Seaosn[ERA],1)</f>
        <v>1370</v>
      </c>
      <c r="R1252" s="11">
        <f>_xlfn.RANK.EQ(VLOOKUP($A1252,Rooke_Full_Seaosn[[Name]:[WHIP]], 17, FALSE),Rooke_Full_Seaosn[FIP],1)</f>
        <v>1220</v>
      </c>
      <c r="S1252" s="5">
        <f>_xlfn.RANK.EQ(VLOOKUP($A1252,Rooke_Full_Seaosn[[Name]:[WHIP]], 18,FALSE),Rooke_Full_Seaosn[WAR],0)</f>
        <v>1369</v>
      </c>
      <c r="T1252" s="5">
        <f>_xlfn.RANK.EQ(VLOOKUP($A1252,Rooke_Full_Seaosn[[Name]:[WHIP]], 19, FALSE),Rooke_Full_Seaosn[WAR/162],0)</f>
        <v>1230</v>
      </c>
      <c r="U1252" s="5">
        <f>_xlfn.RANK.EQ(VLOOKUP($A1252,Rooke_Full_Seaosn[[Name]:[WHIP]], 20, FALSE),Rooke_Full_Seaosn[WHIP],1)</f>
        <v>927</v>
      </c>
      <c r="V12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935.7908093430575</v>
      </c>
    </row>
    <row r="1253" spans="1:22" x14ac:dyDescent="0.45">
      <c r="A1253" s="11" t="s">
        <v>1618</v>
      </c>
      <c r="B1253" s="11">
        <v>2009</v>
      </c>
      <c r="C1253" s="11" t="str">
        <f>VLOOKUP(Table10[[#This Row],[Name]], Rooke_Full_Seaosn[[Name]:[Team]], 2, FALSE)</f>
        <v>OAK</v>
      </c>
      <c r="D1253" s="11">
        <v>12</v>
      </c>
      <c r="E1253" s="11">
        <v>12</v>
      </c>
      <c r="F1253" s="12">
        <v>1</v>
      </c>
      <c r="G1253" s="5">
        <f>_xlfn.RANK.EQ(VLOOKUP($A1253,Rooke_Full_Seaosn[[Name]:[WHIP]], 6, FALSE),Rooke_Full_Seaosn[W],0)</f>
        <v>320</v>
      </c>
      <c r="H1253" s="5">
        <f>_xlfn.RANK.EQ(VLOOKUP($A1253,Rooke_Full_Seaosn[[Name]:[WHIP]], 7, FALSE),Rooke_Full_Seaosn[L],1)</f>
        <v>1574</v>
      </c>
      <c r="I1253" s="11">
        <f>_xlfn.RANK.EQ(VLOOKUP($A1253,Rooke_Full_Seaosn[[Name]:[WHIP]], 8, FALSE),Rooke_Full_Seaosn[SV],0)</f>
        <v>225</v>
      </c>
      <c r="J1253" s="11">
        <f>_xlfn.RANK.EQ(VLOOKUP($A1253,Rooke_Full_Seaosn[[Name]:[WHIP]], 9, FALSE),Rooke_Full_Seaosn[IP],0)</f>
        <v>272</v>
      </c>
      <c r="K1253" s="5">
        <f>_xlfn.RANK.EQ(VLOOKUP($A1253,Rooke_Full_Seaosn[[Name]:[WHIP]], 10, FALSE),Rooke_Full_Seaosn[SO],0)</f>
        <v>415</v>
      </c>
      <c r="L1253" s="5">
        <f>_xlfn.RANK.EQ(VLOOKUP($A1253,Rooke_Full_Seaosn[[Name]:[WHIP]], 11, FALSE),Rooke_Full_Seaosn[K/9],0)</f>
        <v>1128</v>
      </c>
      <c r="M1253" s="5">
        <f>_xlfn.RANK.EQ(VLOOKUP($A1253,Rooke_Full_Seaosn[[Name]:[WHIP]], 12, FALSE),Rooke_Full_Seaosn[BB/9],1)</f>
        <v>1025</v>
      </c>
      <c r="N1253" s="11">
        <f>_xlfn.RANK.EQ(VLOOKUP($A1253,Rooke_Full_Seaosn[[Name]:[WHIP]], 13, FALSE),Rooke_Full_Seaosn[HR/9],1)</f>
        <v>1399</v>
      </c>
      <c r="O1253" s="5">
        <f>_xlfn.RANK.EQ(VLOOKUP($A1253,Rooke_Full_Seaosn[[Name]:[WHIP]], 14, FALSE),Rooke_Full_Seaosn[AVG],1)</f>
        <v>1031</v>
      </c>
      <c r="P1253" s="11">
        <f>_xlfn.RANK.EQ(VLOOKUP($A1253,Rooke_Full_Seaosn[[Name]:[WHIP]], 15, FALSE),Rooke_Full_Seaosn[BABIP],1)</f>
        <v>586</v>
      </c>
      <c r="Q1253" s="5">
        <f>_xlfn.RANK.EQ(VLOOKUP($A1253,Rooke_Full_Seaosn[[Name]:[WHIP]], 16, FALSE),Rooke_Full_Seaosn[ERA],1)</f>
        <v>1108</v>
      </c>
      <c r="R1253" s="11">
        <f>_xlfn.RANK.EQ(VLOOKUP($A1253,Rooke_Full_Seaosn[[Name]:[WHIP]], 17, FALSE),Rooke_Full_Seaosn[FIP],1)</f>
        <v>1499</v>
      </c>
      <c r="S1253" s="5">
        <f>_xlfn.RANK.EQ(VLOOKUP($A1253,Rooke_Full_Seaosn[[Name]:[WHIP]], 18,FALSE),Rooke_Full_Seaosn[WAR],0)</f>
        <v>1318</v>
      </c>
      <c r="T1253" s="5">
        <f>_xlfn.RANK.EQ(VLOOKUP($A1253,Rooke_Full_Seaosn[[Name]:[WHIP]], 19, FALSE),Rooke_Full_Seaosn[WAR/162],0)</f>
        <v>1438</v>
      </c>
      <c r="U1253" s="5">
        <f>_xlfn.RANK.EQ(VLOOKUP($A1253,Rooke_Full_Seaosn[[Name]:[WHIP]], 20, FALSE),Rooke_Full_Seaosn[WHIP],1)</f>
        <v>1000</v>
      </c>
      <c r="V12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937.28323511077258</v>
      </c>
    </row>
    <row r="1254" spans="1:22" x14ac:dyDescent="0.45">
      <c r="A1254" s="11" t="s">
        <v>1203</v>
      </c>
      <c r="B1254" s="11">
        <v>1928</v>
      </c>
      <c r="C1254" s="11" t="str">
        <f>VLOOKUP(Table10[[#This Row],[Name]], Rooke_Full_Seaosn[[Name]:[Team]], 2, FALSE)</f>
        <v>CHW</v>
      </c>
      <c r="D1254" s="11">
        <v>27</v>
      </c>
      <c r="E1254" s="11">
        <v>14</v>
      </c>
      <c r="F1254" s="12">
        <v>0.51851851851851849</v>
      </c>
      <c r="G1254" s="5">
        <f>_xlfn.RANK.EQ(VLOOKUP($A1254,Rooke_Full_Seaosn[[Name]:[WHIP]], 6, FALSE),Rooke_Full_Seaosn[W],0)</f>
        <v>320</v>
      </c>
      <c r="H1254" s="5">
        <f>_xlfn.RANK.EQ(VLOOKUP($A1254,Rooke_Full_Seaosn[[Name]:[WHIP]], 7, FALSE),Rooke_Full_Seaosn[L],1)</f>
        <v>1667</v>
      </c>
      <c r="I1254" s="11">
        <f>_xlfn.RANK.EQ(VLOOKUP($A1254,Rooke_Full_Seaosn[[Name]:[WHIP]], 8, FALSE),Rooke_Full_Seaosn[SV],0)</f>
        <v>94</v>
      </c>
      <c r="J1254" s="11">
        <f>_xlfn.RANK.EQ(VLOOKUP($A1254,Rooke_Full_Seaosn[[Name]:[WHIP]], 9, FALSE),Rooke_Full_Seaosn[IP],0)</f>
        <v>76</v>
      </c>
      <c r="K1254" s="5">
        <f>_xlfn.RANK.EQ(VLOOKUP($A1254,Rooke_Full_Seaosn[[Name]:[WHIP]], 10, FALSE),Rooke_Full_Seaosn[SO],0)</f>
        <v>941</v>
      </c>
      <c r="L1254" s="5">
        <f>_xlfn.RANK.EQ(VLOOKUP($A1254,Rooke_Full_Seaosn[[Name]:[WHIP]], 11, FALSE),Rooke_Full_Seaosn[K/9],0)</f>
        <v>1655</v>
      </c>
      <c r="M1254" s="5">
        <f>_xlfn.RANK.EQ(VLOOKUP($A1254,Rooke_Full_Seaosn[[Name]:[WHIP]], 12, FALSE),Rooke_Full_Seaosn[BB/9],1)</f>
        <v>986</v>
      </c>
      <c r="N1254" s="11">
        <f>_xlfn.RANK.EQ(VLOOKUP($A1254,Rooke_Full_Seaosn[[Name]:[WHIP]], 13, FALSE),Rooke_Full_Seaosn[HR/9],1)</f>
        <v>331</v>
      </c>
      <c r="O1254" s="5">
        <f>_xlfn.RANK.EQ(VLOOKUP($A1254,Rooke_Full_Seaosn[[Name]:[WHIP]], 14, FALSE),Rooke_Full_Seaosn[AVG],1)</f>
        <v>983</v>
      </c>
      <c r="P1254" s="11">
        <f>_xlfn.RANK.EQ(VLOOKUP($A1254,Rooke_Full_Seaosn[[Name]:[WHIP]], 15, FALSE),Rooke_Full_Seaosn[BABIP],1)</f>
        <v>539</v>
      </c>
      <c r="Q1254" s="5">
        <f>_xlfn.RANK.EQ(VLOOKUP($A1254,Rooke_Full_Seaosn[[Name]:[WHIP]], 16, FALSE),Rooke_Full_Seaosn[ERA],1)</f>
        <v>582</v>
      </c>
      <c r="R1254" s="11">
        <f>_xlfn.RANK.EQ(VLOOKUP($A1254,Rooke_Full_Seaosn[[Name]:[WHIP]], 17, FALSE),Rooke_Full_Seaosn[FIP],1)</f>
        <v>1058</v>
      </c>
      <c r="S1254" s="5">
        <f>_xlfn.RANK.EQ(VLOOKUP($A1254,Rooke_Full_Seaosn[[Name]:[WHIP]], 18,FALSE),Rooke_Full_Seaosn[WAR],0)</f>
        <v>866</v>
      </c>
      <c r="T1254" s="5">
        <f>_xlfn.RANK.EQ(VLOOKUP($A1254,Rooke_Full_Seaosn[[Name]:[WHIP]], 19, FALSE),Rooke_Full_Seaosn[WAR/162],0)</f>
        <v>1276</v>
      </c>
      <c r="U1254" s="5">
        <f>_xlfn.RANK.EQ(VLOOKUP($A1254,Rooke_Full_Seaosn[[Name]:[WHIP]], 20, FALSE),Rooke_Full_Seaosn[WHIP],1)</f>
        <v>1014</v>
      </c>
      <c r="V12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937.61233859838831</v>
      </c>
    </row>
    <row r="1255" spans="1:22" x14ac:dyDescent="0.45">
      <c r="A1255" s="11" t="s">
        <v>1581</v>
      </c>
      <c r="B1255" s="11">
        <v>2013</v>
      </c>
      <c r="C1255" s="11" t="str">
        <f>VLOOKUP(Table10[[#This Row],[Name]], Rooke_Full_Seaosn[[Name]:[Team]], 2, FALSE)</f>
        <v>MIA</v>
      </c>
      <c r="D1255" s="11">
        <v>15</v>
      </c>
      <c r="E1255" s="11">
        <v>8</v>
      </c>
      <c r="F1255" s="12">
        <v>0.53333333333333333</v>
      </c>
      <c r="G1255" s="5">
        <f>_xlfn.RANK.EQ(VLOOKUP($A1255,Rooke_Full_Seaosn[[Name]:[WHIP]], 6, FALSE),Rooke_Full_Seaosn[W],0)</f>
        <v>889</v>
      </c>
      <c r="H1255" s="5">
        <f>_xlfn.RANK.EQ(VLOOKUP($A1255,Rooke_Full_Seaosn[[Name]:[WHIP]], 7, FALSE),Rooke_Full_Seaosn[L],1)</f>
        <v>1341</v>
      </c>
      <c r="I1255" s="11">
        <f>_xlfn.RANK.EQ(VLOOKUP($A1255,Rooke_Full_Seaosn[[Name]:[WHIP]], 8, FALSE),Rooke_Full_Seaosn[SV],0)</f>
        <v>225</v>
      </c>
      <c r="J1255" s="11">
        <f>_xlfn.RANK.EQ(VLOOKUP($A1255,Rooke_Full_Seaosn[[Name]:[WHIP]], 9, FALSE),Rooke_Full_Seaosn[IP],0)</f>
        <v>576</v>
      </c>
      <c r="K1255" s="5">
        <f>_xlfn.RANK.EQ(VLOOKUP($A1255,Rooke_Full_Seaosn[[Name]:[WHIP]], 10, FALSE),Rooke_Full_Seaosn[SO],0)</f>
        <v>486</v>
      </c>
      <c r="L1255" s="5">
        <f>_xlfn.RANK.EQ(VLOOKUP($A1255,Rooke_Full_Seaosn[[Name]:[WHIP]], 11, FALSE),Rooke_Full_Seaosn[K/9],0)</f>
        <v>752</v>
      </c>
      <c r="M1255" s="5">
        <f>_xlfn.RANK.EQ(VLOOKUP($A1255,Rooke_Full_Seaosn[[Name]:[WHIP]], 12, FALSE),Rooke_Full_Seaosn[BB/9],1)</f>
        <v>797</v>
      </c>
      <c r="N1255" s="11">
        <f>_xlfn.RANK.EQ(VLOOKUP($A1255,Rooke_Full_Seaosn[[Name]:[WHIP]], 13, FALSE),Rooke_Full_Seaosn[HR/9],1)</f>
        <v>981</v>
      </c>
      <c r="O1255" s="5">
        <f>_xlfn.RANK.EQ(VLOOKUP($A1255,Rooke_Full_Seaosn[[Name]:[WHIP]], 14, FALSE),Rooke_Full_Seaosn[AVG],1)</f>
        <v>1074</v>
      </c>
      <c r="P1255" s="11">
        <f>_xlfn.RANK.EQ(VLOOKUP($A1255,Rooke_Full_Seaosn[[Name]:[WHIP]], 15, FALSE),Rooke_Full_Seaosn[BABIP],1)</f>
        <v>1118</v>
      </c>
      <c r="Q1255" s="5">
        <f>_xlfn.RANK.EQ(VLOOKUP($A1255,Rooke_Full_Seaosn[[Name]:[WHIP]], 16, FALSE),Rooke_Full_Seaosn[ERA],1)</f>
        <v>1054</v>
      </c>
      <c r="R1255" s="11">
        <f>_xlfn.RANK.EQ(VLOOKUP($A1255,Rooke_Full_Seaosn[[Name]:[WHIP]], 17, FALSE),Rooke_Full_Seaosn[FIP],1)</f>
        <v>948</v>
      </c>
      <c r="S1255" s="5">
        <f>_xlfn.RANK.EQ(VLOOKUP($A1255,Rooke_Full_Seaosn[[Name]:[WHIP]], 18,FALSE),Rooke_Full_Seaosn[WAR],0)</f>
        <v>1214</v>
      </c>
      <c r="T1255" s="5">
        <f>_xlfn.RANK.EQ(VLOOKUP($A1255,Rooke_Full_Seaosn[[Name]:[WHIP]], 19, FALSE),Rooke_Full_Seaosn[WAR/162],0)</f>
        <v>1341</v>
      </c>
      <c r="U1255" s="5">
        <f>_xlfn.RANK.EQ(VLOOKUP($A1255,Rooke_Full_Seaosn[[Name]:[WHIP]], 20, FALSE),Rooke_Full_Seaosn[WHIP],1)</f>
        <v>842</v>
      </c>
      <c r="V12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940.03655412499359</v>
      </c>
    </row>
    <row r="1256" spans="1:22" x14ac:dyDescent="0.45">
      <c r="A1256" s="11" t="s">
        <v>1458</v>
      </c>
      <c r="B1256" s="11">
        <v>1944</v>
      </c>
      <c r="C1256" s="11" t="str">
        <f>VLOOKUP(Table10[[#This Row],[Name]], Rooke_Full_Seaosn[[Name]:[Team]], 2, FALSE)</f>
        <v>DET</v>
      </c>
      <c r="D1256" s="11">
        <v>10</v>
      </c>
      <c r="E1256" s="11">
        <v>10</v>
      </c>
      <c r="F1256" s="12">
        <v>1</v>
      </c>
      <c r="G1256" s="5">
        <f>_xlfn.RANK.EQ(VLOOKUP($A1256,Rooke_Full_Seaosn[[Name]:[WHIP]], 6, FALSE),Rooke_Full_Seaosn[W],0)</f>
        <v>174</v>
      </c>
      <c r="H1256" s="5">
        <f>_xlfn.RANK.EQ(VLOOKUP($A1256,Rooke_Full_Seaosn[[Name]:[WHIP]], 7, FALSE),Rooke_Full_Seaosn[L],1)</f>
        <v>1621</v>
      </c>
      <c r="I1256" s="11">
        <f>_xlfn.RANK.EQ(VLOOKUP($A1256,Rooke_Full_Seaosn[[Name]:[WHIP]], 8, FALSE),Rooke_Full_Seaosn[SV],0)</f>
        <v>225</v>
      </c>
      <c r="J1256" s="11">
        <f>_xlfn.RANK.EQ(VLOOKUP($A1256,Rooke_Full_Seaosn[[Name]:[WHIP]], 9, FALSE),Rooke_Full_Seaosn[IP],0)</f>
        <v>143</v>
      </c>
      <c r="K1256" s="5">
        <f>_xlfn.RANK.EQ(VLOOKUP($A1256,Rooke_Full_Seaosn[[Name]:[WHIP]], 10, FALSE),Rooke_Full_Seaosn[SO],0)</f>
        <v>689</v>
      </c>
      <c r="L1256" s="5">
        <f>_xlfn.RANK.EQ(VLOOKUP($A1256,Rooke_Full_Seaosn[[Name]:[WHIP]], 11, FALSE),Rooke_Full_Seaosn[K/9],0)</f>
        <v>1529</v>
      </c>
      <c r="M1256" s="5">
        <f>_xlfn.RANK.EQ(VLOOKUP($A1256,Rooke_Full_Seaosn[[Name]:[WHIP]], 12, FALSE),Rooke_Full_Seaosn[BB/9],1)</f>
        <v>1466</v>
      </c>
      <c r="N1256" s="11">
        <f>_xlfn.RANK.EQ(VLOOKUP($A1256,Rooke_Full_Seaosn[[Name]:[WHIP]], 13, FALSE),Rooke_Full_Seaosn[HR/9],1)</f>
        <v>234</v>
      </c>
      <c r="O1256" s="5">
        <f>_xlfn.RANK.EQ(VLOOKUP($A1256,Rooke_Full_Seaosn[[Name]:[WHIP]], 14, FALSE),Rooke_Full_Seaosn[AVG],1)</f>
        <v>1076</v>
      </c>
      <c r="P1256" s="11">
        <f>_xlfn.RANK.EQ(VLOOKUP($A1256,Rooke_Full_Seaosn[[Name]:[WHIP]], 15, FALSE),Rooke_Full_Seaosn[BABIP],1)</f>
        <v>848</v>
      </c>
      <c r="Q1256" s="5">
        <f>_xlfn.RANK.EQ(VLOOKUP($A1256,Rooke_Full_Seaosn[[Name]:[WHIP]], 16, FALSE),Rooke_Full_Seaosn[ERA],1)</f>
        <v>905</v>
      </c>
      <c r="R1256" s="11">
        <f>_xlfn.RANK.EQ(VLOOKUP($A1256,Rooke_Full_Seaosn[[Name]:[WHIP]], 17, FALSE),Rooke_Full_Seaosn[FIP],1)</f>
        <v>840</v>
      </c>
      <c r="S1256" s="5">
        <f>_xlfn.RANK.EQ(VLOOKUP($A1256,Rooke_Full_Seaosn[[Name]:[WHIP]], 18,FALSE),Rooke_Full_Seaosn[WAR],0)</f>
        <v>761</v>
      </c>
      <c r="T1256" s="5">
        <f>_xlfn.RANK.EQ(VLOOKUP($A1256,Rooke_Full_Seaosn[[Name]:[WHIP]], 19, FALSE),Rooke_Full_Seaosn[WAR/162],0)</f>
        <v>1210</v>
      </c>
      <c r="U1256" s="5">
        <f>_xlfn.RANK.EQ(VLOOKUP($A1256,Rooke_Full_Seaosn[[Name]:[WHIP]], 20, FALSE),Rooke_Full_Seaosn[WHIP],1)</f>
        <v>1382</v>
      </c>
      <c r="V12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940.20636326137674</v>
      </c>
    </row>
    <row r="1257" spans="1:22" x14ac:dyDescent="0.45">
      <c r="A1257" s="11" t="s">
        <v>1941</v>
      </c>
      <c r="B1257" s="11">
        <v>2015</v>
      </c>
      <c r="C1257" s="11" t="str">
        <f>VLOOKUP(Table10[[#This Row],[Name]], Rooke_Full_Seaosn[[Name]:[Team]], 2, FALSE)</f>
        <v>ATL</v>
      </c>
      <c r="D1257" s="11">
        <v>18</v>
      </c>
      <c r="E1257" s="11">
        <v>18</v>
      </c>
      <c r="F1257" s="12">
        <v>1</v>
      </c>
      <c r="G1257" s="5">
        <f>_xlfn.RANK.EQ(VLOOKUP($A1257,Rooke_Full_Seaosn[[Name]:[WHIP]], 6, FALSE),Rooke_Full_Seaosn[W],0)</f>
        <v>1054</v>
      </c>
      <c r="H1257" s="5">
        <f>_xlfn.RANK.EQ(VLOOKUP($A1257,Rooke_Full_Seaosn[[Name]:[WHIP]], 7, FALSE),Rooke_Full_Seaosn[L],1)</f>
        <v>695</v>
      </c>
      <c r="I1257" s="11">
        <f>_xlfn.RANK.EQ(VLOOKUP($A1257,Rooke_Full_Seaosn[[Name]:[WHIP]], 8, FALSE),Rooke_Full_Seaosn[SV],0)</f>
        <v>225</v>
      </c>
      <c r="J1257" s="11">
        <f>_xlfn.RANK.EQ(VLOOKUP($A1257,Rooke_Full_Seaosn[[Name]:[WHIP]], 9, FALSE),Rooke_Full_Seaosn[IP],0)</f>
        <v>1058</v>
      </c>
      <c r="K1257" s="5">
        <f>_xlfn.RANK.EQ(VLOOKUP($A1257,Rooke_Full_Seaosn[[Name]:[WHIP]], 10, FALSE),Rooke_Full_Seaosn[SO],0)</f>
        <v>605</v>
      </c>
      <c r="L1257" s="5">
        <f>_xlfn.RANK.EQ(VLOOKUP($A1257,Rooke_Full_Seaosn[[Name]:[WHIP]], 11, FALSE),Rooke_Full_Seaosn[K/9],0)</f>
        <v>242</v>
      </c>
      <c r="M1257" s="5">
        <f>_xlfn.RANK.EQ(VLOOKUP($A1257,Rooke_Full_Seaosn[[Name]:[WHIP]], 12, FALSE),Rooke_Full_Seaosn[BB/9],1)</f>
        <v>610</v>
      </c>
      <c r="N1257" s="11">
        <f>_xlfn.RANK.EQ(VLOOKUP($A1257,Rooke_Full_Seaosn[[Name]:[WHIP]], 13, FALSE),Rooke_Full_Seaosn[HR/9],1)</f>
        <v>1599</v>
      </c>
      <c r="O1257" s="5">
        <f>_xlfn.RANK.EQ(VLOOKUP($A1257,Rooke_Full_Seaosn[[Name]:[WHIP]], 14, FALSE),Rooke_Full_Seaosn[AVG],1)</f>
        <v>1578</v>
      </c>
      <c r="P1257" s="11">
        <f>_xlfn.RANK.EQ(VLOOKUP($A1257,Rooke_Full_Seaosn[[Name]:[WHIP]], 15, FALSE),Rooke_Full_Seaosn[BABIP],1)</f>
        <v>1622</v>
      </c>
      <c r="Q1257" s="5">
        <f>_xlfn.RANK.EQ(VLOOKUP($A1257,Rooke_Full_Seaosn[[Name]:[WHIP]], 16, FALSE),Rooke_Full_Seaosn[ERA],1)</f>
        <v>1491</v>
      </c>
      <c r="R1257" s="11">
        <f>_xlfn.RANK.EQ(VLOOKUP($A1257,Rooke_Full_Seaosn[[Name]:[WHIP]], 17, FALSE),Rooke_Full_Seaosn[FIP],1)</f>
        <v>1446</v>
      </c>
      <c r="S1257" s="5">
        <f>_xlfn.RANK.EQ(VLOOKUP($A1257,Rooke_Full_Seaosn[[Name]:[WHIP]], 18,FALSE),Rooke_Full_Seaosn[WAR],0)</f>
        <v>1567</v>
      </c>
      <c r="T1257" s="5">
        <f>_xlfn.RANK.EQ(VLOOKUP($A1257,Rooke_Full_Seaosn[[Name]:[WHIP]], 19, FALSE),Rooke_Full_Seaosn[WAR/162],0)</f>
        <v>1568</v>
      </c>
      <c r="U1257" s="5">
        <f>_xlfn.RANK.EQ(VLOOKUP($A1257,Rooke_Full_Seaosn[[Name]:[WHIP]], 20, FALSE),Rooke_Full_Seaosn[WHIP],1)</f>
        <v>1435</v>
      </c>
      <c r="V12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940.71432827511319</v>
      </c>
    </row>
    <row r="1258" spans="1:22" x14ac:dyDescent="0.45">
      <c r="A1258" s="11" t="s">
        <v>1839</v>
      </c>
      <c r="B1258" s="11">
        <v>2009</v>
      </c>
      <c r="C1258" s="11" t="str">
        <f>VLOOKUP(Table10[[#This Row],[Name]], Rooke_Full_Seaosn[[Name]:[Team]], 2, FALSE)</f>
        <v>WSN</v>
      </c>
      <c r="D1258" s="11">
        <v>15</v>
      </c>
      <c r="E1258" s="11">
        <v>15</v>
      </c>
      <c r="F1258" s="12">
        <v>1</v>
      </c>
      <c r="G1258" s="5">
        <f>_xlfn.RANK.EQ(VLOOKUP($A1258,Rooke_Full_Seaosn[[Name]:[WHIP]], 6, FALSE),Rooke_Full_Seaosn[W],0)</f>
        <v>889</v>
      </c>
      <c r="H1258" s="5">
        <f>_xlfn.RANK.EQ(VLOOKUP($A1258,Rooke_Full_Seaosn[[Name]:[WHIP]], 7, FALSE),Rooke_Full_Seaosn[L],1)</f>
        <v>147</v>
      </c>
      <c r="I1258" s="11">
        <f>_xlfn.RANK.EQ(VLOOKUP($A1258,Rooke_Full_Seaosn[[Name]:[WHIP]], 8, FALSE),Rooke_Full_Seaosn[SV],0)</f>
        <v>225</v>
      </c>
      <c r="J1258" s="11">
        <f>_xlfn.RANK.EQ(VLOOKUP($A1258,Rooke_Full_Seaosn[[Name]:[WHIP]], 9, FALSE),Rooke_Full_Seaosn[IP],0)</f>
        <v>1029</v>
      </c>
      <c r="K1258" s="5">
        <f>_xlfn.RANK.EQ(VLOOKUP($A1258,Rooke_Full_Seaosn[[Name]:[WHIP]], 10, FALSE),Rooke_Full_Seaosn[SO],0)</f>
        <v>1398</v>
      </c>
      <c r="L1258" s="5">
        <f>_xlfn.RANK.EQ(VLOOKUP($A1258,Rooke_Full_Seaosn[[Name]:[WHIP]], 11, FALSE),Rooke_Full_Seaosn[K/9],0)</f>
        <v>1396</v>
      </c>
      <c r="M1258" s="5">
        <f>_xlfn.RANK.EQ(VLOOKUP($A1258,Rooke_Full_Seaosn[[Name]:[WHIP]], 12, FALSE),Rooke_Full_Seaosn[BB/9],1)</f>
        <v>1242</v>
      </c>
      <c r="N1258" s="11">
        <f>_xlfn.RANK.EQ(VLOOKUP($A1258,Rooke_Full_Seaosn[[Name]:[WHIP]], 13, FALSE),Rooke_Full_Seaosn[HR/9],1)</f>
        <v>1213</v>
      </c>
      <c r="O1258" s="5">
        <f>_xlfn.RANK.EQ(VLOOKUP($A1258,Rooke_Full_Seaosn[[Name]:[WHIP]], 14, FALSE),Rooke_Full_Seaosn[AVG],1)</f>
        <v>619</v>
      </c>
      <c r="P1258" s="11">
        <f>_xlfn.RANK.EQ(VLOOKUP($A1258,Rooke_Full_Seaosn[[Name]:[WHIP]], 15, FALSE),Rooke_Full_Seaosn[BABIP],1)</f>
        <v>185</v>
      </c>
      <c r="Q1258" s="5">
        <f>_xlfn.RANK.EQ(VLOOKUP($A1258,Rooke_Full_Seaosn[[Name]:[WHIP]], 16, FALSE),Rooke_Full_Seaosn[ERA],1)</f>
        <v>1365</v>
      </c>
      <c r="R1258" s="11">
        <f>_xlfn.RANK.EQ(VLOOKUP($A1258,Rooke_Full_Seaosn[[Name]:[WHIP]], 17, FALSE),Rooke_Full_Seaosn[FIP],1)</f>
        <v>1539</v>
      </c>
      <c r="S1258" s="5">
        <f>_xlfn.RANK.EQ(VLOOKUP($A1258,Rooke_Full_Seaosn[[Name]:[WHIP]], 18,FALSE),Rooke_Full_Seaosn[WAR],0)</f>
        <v>1461</v>
      </c>
      <c r="T1258" s="5">
        <f>_xlfn.RANK.EQ(VLOOKUP($A1258,Rooke_Full_Seaosn[[Name]:[WHIP]], 19, FALSE),Rooke_Full_Seaosn[WAR/162],0)</f>
        <v>1452</v>
      </c>
      <c r="U1258" s="5">
        <f>_xlfn.RANK.EQ(VLOOKUP($A1258,Rooke_Full_Seaosn[[Name]:[WHIP]], 20, FALSE),Rooke_Full_Seaosn[WHIP],1)</f>
        <v>958</v>
      </c>
      <c r="V12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940.92258339385489</v>
      </c>
    </row>
    <row r="1259" spans="1:22" x14ac:dyDescent="0.45">
      <c r="A1259" s="11" t="s">
        <v>1746</v>
      </c>
      <c r="B1259" s="11">
        <v>1931</v>
      </c>
      <c r="C1259" s="11" t="str">
        <f>VLOOKUP(Table10[[#This Row],[Name]], Rooke_Full_Seaosn[[Name]:[Team]], 2, FALSE)</f>
        <v>DET</v>
      </c>
      <c r="D1259" s="11">
        <v>35</v>
      </c>
      <c r="E1259" s="11">
        <v>23</v>
      </c>
      <c r="F1259" s="12">
        <v>0.65714285714285714</v>
      </c>
      <c r="G1259" s="5">
        <f>_xlfn.RANK.EQ(VLOOKUP($A1259,Rooke_Full_Seaosn[[Name]:[WHIP]], 6, FALSE),Rooke_Full_Seaosn[W],0)</f>
        <v>503</v>
      </c>
      <c r="H1259" s="5">
        <f>_xlfn.RANK.EQ(VLOOKUP($A1259,Rooke_Full_Seaosn[[Name]:[WHIP]], 7, FALSE),Rooke_Full_Seaosn[L],1)</f>
        <v>1667</v>
      </c>
      <c r="I1259" s="11">
        <f>_xlfn.RANK.EQ(VLOOKUP($A1259,Rooke_Full_Seaosn[[Name]:[WHIP]], 8, FALSE),Rooke_Full_Seaosn[SV],0)</f>
        <v>225</v>
      </c>
      <c r="J1259" s="11">
        <f>_xlfn.RANK.EQ(VLOOKUP($A1259,Rooke_Full_Seaosn[[Name]:[WHIP]], 9, FALSE),Rooke_Full_Seaosn[IP],0)</f>
        <v>309</v>
      </c>
      <c r="K1259" s="5">
        <f>_xlfn.RANK.EQ(VLOOKUP($A1259,Rooke_Full_Seaosn[[Name]:[WHIP]], 10, FALSE),Rooke_Full_Seaosn[SO],0)</f>
        <v>293</v>
      </c>
      <c r="L1259" s="5">
        <f>_xlfn.RANK.EQ(VLOOKUP($A1259,Rooke_Full_Seaosn[[Name]:[WHIP]], 11, FALSE),Rooke_Full_Seaosn[K/9],0)</f>
        <v>827</v>
      </c>
      <c r="M1259" s="5">
        <f>_xlfn.RANK.EQ(VLOOKUP($A1259,Rooke_Full_Seaosn[[Name]:[WHIP]], 12, FALSE),Rooke_Full_Seaosn[BB/9],1)</f>
        <v>1637</v>
      </c>
      <c r="N1259" s="11">
        <f>_xlfn.RANK.EQ(VLOOKUP($A1259,Rooke_Full_Seaosn[[Name]:[WHIP]], 13, FALSE),Rooke_Full_Seaosn[HR/9],1)</f>
        <v>579</v>
      </c>
      <c r="O1259" s="5">
        <f>_xlfn.RANK.EQ(VLOOKUP($A1259,Rooke_Full_Seaosn[[Name]:[WHIP]], 14, FALSE),Rooke_Full_Seaosn[AVG],1)</f>
        <v>885</v>
      </c>
      <c r="P1259" s="11">
        <f>_xlfn.RANK.EQ(VLOOKUP($A1259,Rooke_Full_Seaosn[[Name]:[WHIP]], 15, FALSE),Rooke_Full_Seaosn[BABIP],1)</f>
        <v>974</v>
      </c>
      <c r="Q1259" s="5">
        <f>_xlfn.RANK.EQ(VLOOKUP($A1259,Rooke_Full_Seaosn[[Name]:[WHIP]], 16, FALSE),Rooke_Full_Seaosn[ERA],1)</f>
        <v>1262</v>
      </c>
      <c r="R1259" s="11">
        <f>_xlfn.RANK.EQ(VLOOKUP($A1259,Rooke_Full_Seaosn[[Name]:[WHIP]], 17, FALSE),Rooke_Full_Seaosn[FIP],1)</f>
        <v>1232</v>
      </c>
      <c r="S1259" s="5">
        <f>_xlfn.RANK.EQ(VLOOKUP($A1259,Rooke_Full_Seaosn[[Name]:[WHIP]], 18,FALSE),Rooke_Full_Seaosn[WAR],0)</f>
        <v>783</v>
      </c>
      <c r="T1259" s="5">
        <f>_xlfn.RANK.EQ(VLOOKUP($A1259,Rooke_Full_Seaosn[[Name]:[WHIP]], 19, FALSE),Rooke_Full_Seaosn[WAR/162],0)</f>
        <v>1196</v>
      </c>
      <c r="U1259" s="5">
        <f>_xlfn.RANK.EQ(VLOOKUP($A1259,Rooke_Full_Seaosn[[Name]:[WHIP]], 20, FALSE),Rooke_Full_Seaosn[WHIP],1)</f>
        <v>1564</v>
      </c>
      <c r="V12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940.94831964071398</v>
      </c>
    </row>
    <row r="1260" spans="1:22" x14ac:dyDescent="0.45">
      <c r="A1260" s="11" t="s">
        <v>1902</v>
      </c>
      <c r="B1260" s="11">
        <v>1990</v>
      </c>
      <c r="C1260" s="11" t="str">
        <f>VLOOKUP(Table10[[#This Row],[Name]], Rooke_Full_Seaosn[[Name]:[Team]], 2, FALSE)</f>
        <v>ATL</v>
      </c>
      <c r="D1260" s="11">
        <v>32</v>
      </c>
      <c r="E1260" s="11">
        <v>26</v>
      </c>
      <c r="F1260" s="12">
        <v>0.8125</v>
      </c>
      <c r="G1260" s="5">
        <f>_xlfn.RANK.EQ(VLOOKUP($A1260,Rooke_Full_Seaosn[[Name]:[WHIP]], 6, FALSE),Rooke_Full_Seaosn[W],0)</f>
        <v>1282</v>
      </c>
      <c r="H1260" s="5">
        <f>_xlfn.RANK.EQ(VLOOKUP($A1260,Rooke_Full_Seaosn[[Name]:[WHIP]], 7, FALSE),Rooke_Full_Seaosn[L],1)</f>
        <v>1341</v>
      </c>
      <c r="I1260" s="11">
        <f>_xlfn.RANK.EQ(VLOOKUP($A1260,Rooke_Full_Seaosn[[Name]:[WHIP]], 8, FALSE),Rooke_Full_Seaosn[SV],0)</f>
        <v>225</v>
      </c>
      <c r="J1260" s="11">
        <f>_xlfn.RANK.EQ(VLOOKUP($A1260,Rooke_Full_Seaosn[[Name]:[WHIP]], 9, FALSE),Rooke_Full_Seaosn[IP],0)</f>
        <v>900</v>
      </c>
      <c r="K1260" s="5">
        <f>_xlfn.RANK.EQ(VLOOKUP($A1260,Rooke_Full_Seaosn[[Name]:[WHIP]], 10, FALSE),Rooke_Full_Seaosn[SO],0)</f>
        <v>578</v>
      </c>
      <c r="L1260" s="5">
        <f>_xlfn.RANK.EQ(VLOOKUP($A1260,Rooke_Full_Seaosn[[Name]:[WHIP]], 11, FALSE),Rooke_Full_Seaosn[K/9],0)</f>
        <v>405</v>
      </c>
      <c r="M1260" s="5">
        <f>_xlfn.RANK.EQ(VLOOKUP($A1260,Rooke_Full_Seaosn[[Name]:[WHIP]], 12, FALSE),Rooke_Full_Seaosn[BB/9],1)</f>
        <v>1277</v>
      </c>
      <c r="N1260" s="11">
        <f>_xlfn.RANK.EQ(VLOOKUP($A1260,Rooke_Full_Seaosn[[Name]:[WHIP]], 13, FALSE),Rooke_Full_Seaosn[HR/9],1)</f>
        <v>551</v>
      </c>
      <c r="O1260" s="5">
        <f>_xlfn.RANK.EQ(VLOOKUP($A1260,Rooke_Full_Seaosn[[Name]:[WHIP]], 14, FALSE),Rooke_Full_Seaosn[AVG],1)</f>
        <v>1390</v>
      </c>
      <c r="P1260" s="11">
        <f>_xlfn.RANK.EQ(VLOOKUP($A1260,Rooke_Full_Seaosn[[Name]:[WHIP]], 15, FALSE),Rooke_Full_Seaosn[BABIP],1)</f>
        <v>1582</v>
      </c>
      <c r="Q1260" s="5">
        <f>_xlfn.RANK.EQ(VLOOKUP($A1260,Rooke_Full_Seaosn[[Name]:[WHIP]], 16, FALSE),Rooke_Full_Seaosn[ERA],1)</f>
        <v>1445</v>
      </c>
      <c r="R1260" s="11">
        <f>_xlfn.RANK.EQ(VLOOKUP($A1260,Rooke_Full_Seaosn[[Name]:[WHIP]], 17, FALSE),Rooke_Full_Seaosn[FIP],1)</f>
        <v>368</v>
      </c>
      <c r="S1260" s="5">
        <f>_xlfn.RANK.EQ(VLOOKUP($A1260,Rooke_Full_Seaosn[[Name]:[WHIP]], 18,FALSE),Rooke_Full_Seaosn[WAR],0)</f>
        <v>586</v>
      </c>
      <c r="T1260" s="5">
        <f>_xlfn.RANK.EQ(VLOOKUP($A1260,Rooke_Full_Seaosn[[Name]:[WHIP]], 19, FALSE),Rooke_Full_Seaosn[WAR/162],0)</f>
        <v>583</v>
      </c>
      <c r="U1260" s="5">
        <f>_xlfn.RANK.EQ(VLOOKUP($A1260,Rooke_Full_Seaosn[[Name]:[WHIP]], 20, FALSE),Rooke_Full_Seaosn[WHIP],1)</f>
        <v>1544</v>
      </c>
      <c r="V12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941.01959651996276</v>
      </c>
    </row>
    <row r="1261" spans="1:22" x14ac:dyDescent="0.45">
      <c r="A1261" s="11" t="s">
        <v>1993</v>
      </c>
      <c r="B1261" s="11">
        <v>1995</v>
      </c>
      <c r="C1261" s="11" t="str">
        <f>VLOOKUP(Table10[[#This Row],[Name]], Rooke_Full_Seaosn[[Name]:[Team]], 2, FALSE)</f>
        <v>NYY</v>
      </c>
      <c r="D1261" s="11">
        <v>30</v>
      </c>
      <c r="E1261" s="11">
        <v>30</v>
      </c>
      <c r="F1261" s="12">
        <v>1</v>
      </c>
      <c r="G1261" s="5">
        <f>_xlfn.RANK.EQ(VLOOKUP($A1261,Rooke_Full_Seaosn[[Name]:[WHIP]], 6, FALSE),Rooke_Full_Seaosn[W],0)</f>
        <v>1282</v>
      </c>
      <c r="H1261" s="5">
        <f>_xlfn.RANK.EQ(VLOOKUP($A1261,Rooke_Full_Seaosn[[Name]:[WHIP]], 7, FALSE),Rooke_Full_Seaosn[L],1)</f>
        <v>147</v>
      </c>
      <c r="I1261" s="11">
        <f>_xlfn.RANK.EQ(VLOOKUP($A1261,Rooke_Full_Seaosn[[Name]:[WHIP]], 8, FALSE),Rooke_Full_Seaosn[SV],0)</f>
        <v>225</v>
      </c>
      <c r="J1261" s="11">
        <f>_xlfn.RANK.EQ(VLOOKUP($A1261,Rooke_Full_Seaosn[[Name]:[WHIP]], 9, FALSE),Rooke_Full_Seaosn[IP],0)</f>
        <v>1605</v>
      </c>
      <c r="K1261" s="5">
        <f>_xlfn.RANK.EQ(VLOOKUP($A1261,Rooke_Full_Seaosn[[Name]:[WHIP]], 10, FALSE),Rooke_Full_Seaosn[SO],0)</f>
        <v>1307</v>
      </c>
      <c r="L1261" s="5">
        <f>_xlfn.RANK.EQ(VLOOKUP($A1261,Rooke_Full_Seaosn[[Name]:[WHIP]], 11, FALSE),Rooke_Full_Seaosn[K/9],0)</f>
        <v>431</v>
      </c>
      <c r="M1261" s="5">
        <f>_xlfn.RANK.EQ(VLOOKUP($A1261,Rooke_Full_Seaosn[[Name]:[WHIP]], 12, FALSE),Rooke_Full_Seaosn[BB/9],1)</f>
        <v>1009</v>
      </c>
      <c r="N1261" s="11">
        <f>_xlfn.RANK.EQ(VLOOKUP($A1261,Rooke_Full_Seaosn[[Name]:[WHIP]], 13, FALSE),Rooke_Full_Seaosn[HR/9],1)</f>
        <v>1450</v>
      </c>
      <c r="O1261" s="5">
        <f>_xlfn.RANK.EQ(VLOOKUP($A1261,Rooke_Full_Seaosn[[Name]:[WHIP]], 14, FALSE),Rooke_Full_Seaosn[AVG],1)</f>
        <v>1594</v>
      </c>
      <c r="P1261" s="11">
        <f>_xlfn.RANK.EQ(VLOOKUP($A1261,Rooke_Full_Seaosn[[Name]:[WHIP]], 15, FALSE),Rooke_Full_Seaosn[BABIP],1)</f>
        <v>1618</v>
      </c>
      <c r="Q1261" s="5">
        <f>_xlfn.RANK.EQ(VLOOKUP($A1261,Rooke_Full_Seaosn[[Name]:[WHIP]], 16, FALSE),Rooke_Full_Seaosn[ERA],1)</f>
        <v>1552</v>
      </c>
      <c r="R1261" s="11">
        <f>_xlfn.RANK.EQ(VLOOKUP($A1261,Rooke_Full_Seaosn[[Name]:[WHIP]], 17, FALSE),Rooke_Full_Seaosn[FIP],1)</f>
        <v>1362</v>
      </c>
      <c r="S1261" s="5">
        <f>_xlfn.RANK.EQ(VLOOKUP($A1261,Rooke_Full_Seaosn[[Name]:[WHIP]], 18,FALSE),Rooke_Full_Seaosn[WAR],0)</f>
        <v>1278</v>
      </c>
      <c r="T1261" s="5">
        <f>_xlfn.RANK.EQ(VLOOKUP($A1261,Rooke_Full_Seaosn[[Name]:[WHIP]], 19, FALSE),Rooke_Full_Seaosn[WAR/162],0)</f>
        <v>1027</v>
      </c>
      <c r="U1261" s="5">
        <f>_xlfn.RANK.EQ(VLOOKUP($A1261,Rooke_Full_Seaosn[[Name]:[WHIP]], 20, FALSE),Rooke_Full_Seaosn[WHIP],1)</f>
        <v>1567</v>
      </c>
      <c r="V12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941.10909643506852</v>
      </c>
    </row>
    <row r="1262" spans="1:22" x14ac:dyDescent="0.45">
      <c r="A1262" s="11" t="s">
        <v>461</v>
      </c>
      <c r="B1262" s="11">
        <v>2003</v>
      </c>
      <c r="C1262" s="11" t="str">
        <f>VLOOKUP(Table10[[#This Row],[Name]], Rooke_Full_Seaosn[[Name]:[Team]], 2, FALSE)</f>
        <v>DET</v>
      </c>
      <c r="D1262" s="11">
        <v>19</v>
      </c>
      <c r="E1262" s="11">
        <v>19</v>
      </c>
      <c r="F1262" s="12">
        <v>1</v>
      </c>
      <c r="G1262" s="5">
        <f>_xlfn.RANK.EQ(VLOOKUP($A1262,Rooke_Full_Seaosn[[Name]:[WHIP]], 6, FALSE),Rooke_Full_Seaosn[W],0)</f>
        <v>735</v>
      </c>
      <c r="H1262" s="5">
        <f>_xlfn.RANK.EQ(VLOOKUP($A1262,Rooke_Full_Seaosn[[Name]:[WHIP]], 7, FALSE),Rooke_Full_Seaosn[L],1)</f>
        <v>1697</v>
      </c>
      <c r="I1262" s="11">
        <f>_xlfn.RANK.EQ(VLOOKUP($A1262,Rooke_Full_Seaosn[[Name]:[WHIP]], 8, FALSE),Rooke_Full_Seaosn[SV],0)</f>
        <v>225</v>
      </c>
      <c r="J1262" s="11">
        <f>_xlfn.RANK.EQ(VLOOKUP($A1262,Rooke_Full_Seaosn[[Name]:[WHIP]], 9, FALSE),Rooke_Full_Seaosn[IP],0)</f>
        <v>444</v>
      </c>
      <c r="K1262" s="5">
        <f>_xlfn.RANK.EQ(VLOOKUP($A1262,Rooke_Full_Seaosn[[Name]:[WHIP]], 10, FALSE),Rooke_Full_Seaosn[SO],0)</f>
        <v>326</v>
      </c>
      <c r="L1262" s="5">
        <f>_xlfn.RANK.EQ(VLOOKUP($A1262,Rooke_Full_Seaosn[[Name]:[WHIP]], 11, FALSE),Rooke_Full_Seaosn[K/9],0)</f>
        <v>667</v>
      </c>
      <c r="M1262" s="5">
        <f>_xlfn.RANK.EQ(VLOOKUP($A1262,Rooke_Full_Seaosn[[Name]:[WHIP]], 12, FALSE),Rooke_Full_Seaosn[BB/9],1)</f>
        <v>746</v>
      </c>
      <c r="N1262" s="11">
        <f>_xlfn.RANK.EQ(VLOOKUP($A1262,Rooke_Full_Seaosn[[Name]:[WHIP]], 13, FALSE),Rooke_Full_Seaosn[HR/9],1)</f>
        <v>1406</v>
      </c>
      <c r="O1262" s="5">
        <f>_xlfn.RANK.EQ(VLOOKUP($A1262,Rooke_Full_Seaosn[[Name]:[WHIP]], 14, FALSE),Rooke_Full_Seaosn[AVG],1)</f>
        <v>1502</v>
      </c>
      <c r="P1262" s="11">
        <f>_xlfn.RANK.EQ(VLOOKUP($A1262,Rooke_Full_Seaosn[[Name]:[WHIP]], 15, FALSE),Rooke_Full_Seaosn[BABIP],1)</f>
        <v>1467</v>
      </c>
      <c r="Q1262" s="5">
        <f>_xlfn.RANK.EQ(VLOOKUP($A1262,Rooke_Full_Seaosn[[Name]:[WHIP]], 16, FALSE),Rooke_Full_Seaosn[ERA],1)</f>
        <v>1529</v>
      </c>
      <c r="R1262" s="11">
        <f>_xlfn.RANK.EQ(VLOOKUP($A1262,Rooke_Full_Seaosn[[Name]:[WHIP]], 17, FALSE),Rooke_Full_Seaosn[FIP],1)</f>
        <v>1277</v>
      </c>
      <c r="S1262" s="5">
        <f>_xlfn.RANK.EQ(VLOOKUP($A1262,Rooke_Full_Seaosn[[Name]:[WHIP]], 18,FALSE),Rooke_Full_Seaosn[WAR],0)</f>
        <v>790</v>
      </c>
      <c r="T1262" s="5">
        <f>_xlfn.RANK.EQ(VLOOKUP($A1262,Rooke_Full_Seaosn[[Name]:[WHIP]], 19, FALSE),Rooke_Full_Seaosn[WAR/162],0)</f>
        <v>1080</v>
      </c>
      <c r="U1262" s="5">
        <f>_xlfn.RANK.EQ(VLOOKUP($A1262,Rooke_Full_Seaosn[[Name]:[WHIP]], 20, FALSE),Rooke_Full_Seaosn[WHIP],1)</f>
        <v>1379</v>
      </c>
      <c r="V12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941.40044094136783</v>
      </c>
    </row>
    <row r="1263" spans="1:22" x14ac:dyDescent="0.45">
      <c r="A1263" s="11" t="s">
        <v>1554</v>
      </c>
      <c r="B1263" s="11">
        <v>2009</v>
      </c>
      <c r="C1263" s="11" t="str">
        <f>VLOOKUP(Table10[[#This Row],[Name]], Rooke_Full_Seaosn[[Name]:[Team]], 2, FALSE)</f>
        <v>WSN</v>
      </c>
      <c r="D1263" s="11">
        <v>7</v>
      </c>
      <c r="E1263" s="11">
        <v>4</v>
      </c>
      <c r="F1263" s="12">
        <v>0.5714285714285714</v>
      </c>
      <c r="G1263" s="5">
        <f>_xlfn.RANK.EQ(VLOOKUP($A1263,Rooke_Full_Seaosn[[Name]:[WHIP]], 6, FALSE),Rooke_Full_Seaosn[W],0)</f>
        <v>889</v>
      </c>
      <c r="H1263" s="5">
        <f>_xlfn.RANK.EQ(VLOOKUP($A1263,Rooke_Full_Seaosn[[Name]:[WHIP]], 7, FALSE),Rooke_Full_Seaosn[L],1)</f>
        <v>298</v>
      </c>
      <c r="I1263" s="11">
        <f>_xlfn.RANK.EQ(VLOOKUP($A1263,Rooke_Full_Seaosn[[Name]:[WHIP]], 8, FALSE),Rooke_Full_Seaosn[SV],0)</f>
        <v>225</v>
      </c>
      <c r="J1263" s="11">
        <f>_xlfn.RANK.EQ(VLOOKUP($A1263,Rooke_Full_Seaosn[[Name]:[WHIP]], 9, FALSE),Rooke_Full_Seaosn[IP],0)</f>
        <v>1157</v>
      </c>
      <c r="K1263" s="5">
        <f>_xlfn.RANK.EQ(VLOOKUP($A1263,Rooke_Full_Seaosn[[Name]:[WHIP]], 10, FALSE),Rooke_Full_Seaosn[SO],0)</f>
        <v>1335</v>
      </c>
      <c r="L1263" s="5">
        <f>_xlfn.RANK.EQ(VLOOKUP($A1263,Rooke_Full_Seaosn[[Name]:[WHIP]], 11, FALSE),Rooke_Full_Seaosn[K/9],0)</f>
        <v>1186</v>
      </c>
      <c r="M1263" s="5">
        <f>_xlfn.RANK.EQ(VLOOKUP($A1263,Rooke_Full_Seaosn[[Name]:[WHIP]], 12, FALSE),Rooke_Full_Seaosn[BB/9],1)</f>
        <v>480</v>
      </c>
      <c r="N1263" s="11">
        <f>_xlfn.RANK.EQ(VLOOKUP($A1263,Rooke_Full_Seaosn[[Name]:[WHIP]], 13, FALSE),Rooke_Full_Seaosn[HR/9],1)</f>
        <v>1543</v>
      </c>
      <c r="O1263" s="5">
        <f>_xlfn.RANK.EQ(VLOOKUP($A1263,Rooke_Full_Seaosn[[Name]:[WHIP]], 14, FALSE),Rooke_Full_Seaosn[AVG],1)</f>
        <v>1194</v>
      </c>
      <c r="P1263" s="11">
        <f>_xlfn.RANK.EQ(VLOOKUP($A1263,Rooke_Full_Seaosn[[Name]:[WHIP]], 15, FALSE),Rooke_Full_Seaosn[BABIP],1)</f>
        <v>602</v>
      </c>
      <c r="Q1263" s="5">
        <f>_xlfn.RANK.EQ(VLOOKUP($A1263,Rooke_Full_Seaosn[[Name]:[WHIP]], 16, FALSE),Rooke_Full_Seaosn[ERA],1)</f>
        <v>1023</v>
      </c>
      <c r="R1263" s="11">
        <f>_xlfn.RANK.EQ(VLOOKUP($A1263,Rooke_Full_Seaosn[[Name]:[WHIP]], 17, FALSE),Rooke_Full_Seaosn[FIP],1)</f>
        <v>1582</v>
      </c>
      <c r="S1263" s="5">
        <f>_xlfn.RANK.EQ(VLOOKUP($A1263,Rooke_Full_Seaosn[[Name]:[WHIP]], 18,FALSE),Rooke_Full_Seaosn[WAR],0)</f>
        <v>1556</v>
      </c>
      <c r="T1263" s="5">
        <f>_xlfn.RANK.EQ(VLOOKUP($A1263,Rooke_Full_Seaosn[[Name]:[WHIP]], 19, FALSE),Rooke_Full_Seaosn[WAR/162],0)</f>
        <v>1555</v>
      </c>
      <c r="U1263" s="5">
        <f>_xlfn.RANK.EQ(VLOOKUP($A1263,Rooke_Full_Seaosn[[Name]:[WHIP]], 20, FALSE),Rooke_Full_Seaosn[WHIP],1)</f>
        <v>930</v>
      </c>
      <c r="V12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942.54655673797606</v>
      </c>
    </row>
    <row r="1264" spans="1:22" x14ac:dyDescent="0.45">
      <c r="A1264" s="11" t="s">
        <v>1918</v>
      </c>
      <c r="B1264" s="11">
        <v>2016</v>
      </c>
      <c r="C1264" s="11" t="str">
        <f>VLOOKUP(Table10[[#This Row],[Name]], Rooke_Full_Seaosn[[Name]:[Team]], 2, FALSE)</f>
        <v>PHI</v>
      </c>
      <c r="D1264" s="11">
        <v>8</v>
      </c>
      <c r="E1264" s="11">
        <v>8</v>
      </c>
      <c r="F1264" s="12">
        <v>1</v>
      </c>
      <c r="G1264" s="5">
        <f>_xlfn.RANK.EQ(VLOOKUP($A1264,Rooke_Full_Seaosn[[Name]:[WHIP]], 6, FALSE),Rooke_Full_Seaosn[W],0)</f>
        <v>1282</v>
      </c>
      <c r="H1264" s="5">
        <f>_xlfn.RANK.EQ(VLOOKUP($A1264,Rooke_Full_Seaosn[[Name]:[WHIP]], 7, FALSE),Rooke_Full_Seaosn[L],1)</f>
        <v>492</v>
      </c>
      <c r="I1264" s="11">
        <f>_xlfn.RANK.EQ(VLOOKUP($A1264,Rooke_Full_Seaosn[[Name]:[WHIP]], 8, FALSE),Rooke_Full_Seaosn[SV],0)</f>
        <v>225</v>
      </c>
      <c r="J1264" s="11">
        <f>_xlfn.RANK.EQ(VLOOKUP($A1264,Rooke_Full_Seaosn[[Name]:[WHIP]], 9, FALSE),Rooke_Full_Seaosn[IP],0)</f>
        <v>1365</v>
      </c>
      <c r="K1264" s="5">
        <f>_xlfn.RANK.EQ(VLOOKUP($A1264,Rooke_Full_Seaosn[[Name]:[WHIP]], 10, FALSE),Rooke_Full_Seaosn[SO],0)</f>
        <v>1464</v>
      </c>
      <c r="L1264" s="5">
        <f>_xlfn.RANK.EQ(VLOOKUP($A1264,Rooke_Full_Seaosn[[Name]:[WHIP]], 11, FALSE),Rooke_Full_Seaosn[K/9],0)</f>
        <v>1163</v>
      </c>
      <c r="M1264" s="5">
        <f>_xlfn.RANK.EQ(VLOOKUP($A1264,Rooke_Full_Seaosn[[Name]:[WHIP]], 12, FALSE),Rooke_Full_Seaosn[BB/9],1)</f>
        <v>266</v>
      </c>
      <c r="N1264" s="11">
        <f>_xlfn.RANK.EQ(VLOOKUP($A1264,Rooke_Full_Seaosn[[Name]:[WHIP]], 13, FALSE),Rooke_Full_Seaosn[HR/9],1)</f>
        <v>1567</v>
      </c>
      <c r="O1264" s="5">
        <f>_xlfn.RANK.EQ(VLOOKUP($A1264,Rooke_Full_Seaosn[[Name]:[WHIP]], 14, FALSE),Rooke_Full_Seaosn[AVG],1)</f>
        <v>984</v>
      </c>
      <c r="P1264" s="11">
        <f>_xlfn.RANK.EQ(VLOOKUP($A1264,Rooke_Full_Seaosn[[Name]:[WHIP]], 15, FALSE),Rooke_Full_Seaosn[BABIP],1)</f>
        <v>377</v>
      </c>
      <c r="Q1264" s="5">
        <f>_xlfn.RANK.EQ(VLOOKUP($A1264,Rooke_Full_Seaosn[[Name]:[WHIP]], 16, FALSE),Rooke_Full_Seaosn[ERA],1)</f>
        <v>1464</v>
      </c>
      <c r="R1264" s="11">
        <f>_xlfn.RANK.EQ(VLOOKUP($A1264,Rooke_Full_Seaosn[[Name]:[WHIP]], 17, FALSE),Rooke_Full_Seaosn[FIP],1)</f>
        <v>1542</v>
      </c>
      <c r="S1264" s="5">
        <f>_xlfn.RANK.EQ(VLOOKUP($A1264,Rooke_Full_Seaosn[[Name]:[WHIP]], 18,FALSE),Rooke_Full_Seaosn[WAR],0)</f>
        <v>1506</v>
      </c>
      <c r="T1264" s="5">
        <f>_xlfn.RANK.EQ(VLOOKUP($A1264,Rooke_Full_Seaosn[[Name]:[WHIP]], 19, FALSE),Rooke_Full_Seaosn[WAR/162],0)</f>
        <v>1496</v>
      </c>
      <c r="U1264" s="5">
        <f>_xlfn.RANK.EQ(VLOOKUP($A1264,Rooke_Full_Seaosn[[Name]:[WHIP]], 20, FALSE),Rooke_Full_Seaosn[WHIP],1)</f>
        <v>616</v>
      </c>
      <c r="V12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945.52474886305333</v>
      </c>
    </row>
    <row r="1265" spans="1:22" x14ac:dyDescent="0.45">
      <c r="A1265" s="11" t="s">
        <v>1407</v>
      </c>
      <c r="B1265" s="11">
        <v>1937</v>
      </c>
      <c r="C1265" s="11" t="str">
        <f>VLOOKUP(Table10[[#This Row],[Name]], Rooke_Full_Seaosn[[Name]:[Team]], 2, FALSE)</f>
        <v>WAS</v>
      </c>
      <c r="D1265" s="11">
        <v>18</v>
      </c>
      <c r="E1265" s="11">
        <v>15</v>
      </c>
      <c r="F1265" s="12">
        <v>0.83333333333333337</v>
      </c>
      <c r="G1265" s="5">
        <f>_xlfn.RANK.EQ(VLOOKUP($A1265,Rooke_Full_Seaosn[[Name]:[WHIP]], 6, FALSE),Rooke_Full_Seaosn[W],0)</f>
        <v>1054</v>
      </c>
      <c r="H1265" s="5">
        <f>_xlfn.RANK.EQ(VLOOKUP($A1265,Rooke_Full_Seaosn[[Name]:[WHIP]], 7, FALSE),Rooke_Full_Seaosn[L],1)</f>
        <v>147</v>
      </c>
      <c r="I1265" s="11">
        <f>_xlfn.RANK.EQ(VLOOKUP($A1265,Rooke_Full_Seaosn[[Name]:[WHIP]], 8, FALSE),Rooke_Full_Seaosn[SV],0)</f>
        <v>225</v>
      </c>
      <c r="J1265" s="11">
        <f>_xlfn.RANK.EQ(VLOOKUP($A1265,Rooke_Full_Seaosn[[Name]:[WHIP]], 9, FALSE),Rooke_Full_Seaosn[IP],0)</f>
        <v>1168</v>
      </c>
      <c r="K1265" s="5">
        <f>_xlfn.RANK.EQ(VLOOKUP($A1265,Rooke_Full_Seaosn[[Name]:[WHIP]], 10, FALSE),Rooke_Full_Seaosn[SO],0)</f>
        <v>1187</v>
      </c>
      <c r="L1265" s="5">
        <f>_xlfn.RANK.EQ(VLOOKUP($A1265,Rooke_Full_Seaosn[[Name]:[WHIP]], 11, FALSE),Rooke_Full_Seaosn[K/9],0)</f>
        <v>953</v>
      </c>
      <c r="M1265" s="5">
        <f>_xlfn.RANK.EQ(VLOOKUP($A1265,Rooke_Full_Seaosn[[Name]:[WHIP]], 12, FALSE),Rooke_Full_Seaosn[BB/9],1)</f>
        <v>1690</v>
      </c>
      <c r="N1265" s="11">
        <f>_xlfn.RANK.EQ(VLOOKUP($A1265,Rooke_Full_Seaosn[[Name]:[WHIP]], 13, FALSE),Rooke_Full_Seaosn[HR/9],1)</f>
        <v>322</v>
      </c>
      <c r="O1265" s="5">
        <f>_xlfn.RANK.EQ(VLOOKUP($A1265,Rooke_Full_Seaosn[[Name]:[WHIP]], 14, FALSE),Rooke_Full_Seaosn[AVG],1)</f>
        <v>739</v>
      </c>
      <c r="P1265" s="11">
        <f>_xlfn.RANK.EQ(VLOOKUP($A1265,Rooke_Full_Seaosn[[Name]:[WHIP]], 15, FALSE),Rooke_Full_Seaosn[BABIP],1)</f>
        <v>886</v>
      </c>
      <c r="Q1265" s="5">
        <f>_xlfn.RANK.EQ(VLOOKUP($A1265,Rooke_Full_Seaosn[[Name]:[WHIP]], 16, FALSE),Rooke_Full_Seaosn[ERA],1)</f>
        <v>836</v>
      </c>
      <c r="R1265" s="11">
        <f>_xlfn.RANK.EQ(VLOOKUP($A1265,Rooke_Full_Seaosn[[Name]:[WHIP]], 17, FALSE),Rooke_Full_Seaosn[FIP],1)</f>
        <v>1424</v>
      </c>
      <c r="S1265" s="5">
        <f>_xlfn.RANK.EQ(VLOOKUP($A1265,Rooke_Full_Seaosn[[Name]:[WHIP]], 18,FALSE),Rooke_Full_Seaosn[WAR],0)</f>
        <v>1409</v>
      </c>
      <c r="T1265" s="5">
        <f>_xlfn.RANK.EQ(VLOOKUP($A1265,Rooke_Full_Seaosn[[Name]:[WHIP]], 19, FALSE),Rooke_Full_Seaosn[WAR/162],0)</f>
        <v>1398</v>
      </c>
      <c r="U1265" s="5">
        <f>_xlfn.RANK.EQ(VLOOKUP($A1265,Rooke_Full_Seaosn[[Name]:[WHIP]], 20, FALSE),Rooke_Full_Seaosn[WHIP],1)</f>
        <v>1625</v>
      </c>
      <c r="V12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947.91861418608596</v>
      </c>
    </row>
    <row r="1266" spans="1:22" x14ac:dyDescent="0.45">
      <c r="A1266" s="11" t="s">
        <v>1364</v>
      </c>
      <c r="B1266" s="11">
        <v>1964</v>
      </c>
      <c r="C1266" s="11" t="str">
        <f>VLOOKUP(Table10[[#This Row],[Name]], Rooke_Full_Seaosn[[Name]:[Team]], 2, FALSE)</f>
        <v>PIT</v>
      </c>
      <c r="D1266" s="11">
        <v>12</v>
      </c>
      <c r="E1266" s="11">
        <v>12</v>
      </c>
      <c r="F1266" s="12">
        <v>1</v>
      </c>
      <c r="G1266" s="5">
        <f>_xlfn.RANK.EQ(VLOOKUP($A1266,Rooke_Full_Seaosn[[Name]:[WHIP]], 6, FALSE),Rooke_Full_Seaosn[W],0)</f>
        <v>889</v>
      </c>
      <c r="H1266" s="5">
        <f>_xlfn.RANK.EQ(VLOOKUP($A1266,Rooke_Full_Seaosn[[Name]:[WHIP]], 7, FALSE),Rooke_Full_Seaosn[L],1)</f>
        <v>1060</v>
      </c>
      <c r="I1266" s="11">
        <f>_xlfn.RANK.EQ(VLOOKUP($A1266,Rooke_Full_Seaosn[[Name]:[WHIP]], 8, FALSE),Rooke_Full_Seaosn[SV],0)</f>
        <v>225</v>
      </c>
      <c r="J1266" s="11">
        <f>_xlfn.RANK.EQ(VLOOKUP($A1266,Rooke_Full_Seaosn[[Name]:[WHIP]], 9, FALSE),Rooke_Full_Seaosn[IP],0)</f>
        <v>817</v>
      </c>
      <c r="K1266" s="5">
        <f>_xlfn.RANK.EQ(VLOOKUP($A1266,Rooke_Full_Seaosn[[Name]:[WHIP]], 10, FALSE),Rooke_Full_Seaosn[SO],0)</f>
        <v>706</v>
      </c>
      <c r="L1266" s="5">
        <f>_xlfn.RANK.EQ(VLOOKUP($A1266,Rooke_Full_Seaosn[[Name]:[WHIP]], 11, FALSE),Rooke_Full_Seaosn[K/9],0)</f>
        <v>717</v>
      </c>
      <c r="M1266" s="5">
        <f>_xlfn.RANK.EQ(VLOOKUP($A1266,Rooke_Full_Seaosn[[Name]:[WHIP]], 12, FALSE),Rooke_Full_Seaosn[BB/9],1)</f>
        <v>1139</v>
      </c>
      <c r="N1266" s="11">
        <f>_xlfn.RANK.EQ(VLOOKUP($A1266,Rooke_Full_Seaosn[[Name]:[WHIP]], 13, FALSE),Rooke_Full_Seaosn[HR/9],1)</f>
        <v>715</v>
      </c>
      <c r="O1266" s="5">
        <f>_xlfn.RANK.EQ(VLOOKUP($A1266,Rooke_Full_Seaosn[[Name]:[WHIP]], 14, FALSE),Rooke_Full_Seaosn[AVG],1)</f>
        <v>888</v>
      </c>
      <c r="P1266" s="11">
        <f>_xlfn.RANK.EQ(VLOOKUP($A1266,Rooke_Full_Seaosn[[Name]:[WHIP]], 15, FALSE),Rooke_Full_Seaosn[BABIP],1)</f>
        <v>1016</v>
      </c>
      <c r="Q1266" s="5">
        <f>_xlfn.RANK.EQ(VLOOKUP($A1266,Rooke_Full_Seaosn[[Name]:[WHIP]], 16, FALSE),Rooke_Full_Seaosn[ERA],1)</f>
        <v>786</v>
      </c>
      <c r="R1266" s="11">
        <f>_xlfn.RANK.EQ(VLOOKUP($A1266,Rooke_Full_Seaosn[[Name]:[WHIP]], 17, FALSE),Rooke_Full_Seaosn[FIP],1)</f>
        <v>443</v>
      </c>
      <c r="S1266" s="5">
        <f>_xlfn.RANK.EQ(VLOOKUP($A1266,Rooke_Full_Seaosn[[Name]:[WHIP]], 18,FALSE),Rooke_Full_Seaosn[WAR],0)</f>
        <v>1144</v>
      </c>
      <c r="T1266" s="5">
        <f>_xlfn.RANK.EQ(VLOOKUP($A1266,Rooke_Full_Seaosn[[Name]:[WHIP]], 19, FALSE),Rooke_Full_Seaosn[WAR/162],0)</f>
        <v>1299</v>
      </c>
      <c r="U1266" s="5">
        <f>_xlfn.RANK.EQ(VLOOKUP($A1266,Rooke_Full_Seaosn[[Name]:[WHIP]], 20, FALSE),Rooke_Full_Seaosn[WHIP],1)</f>
        <v>1048</v>
      </c>
      <c r="V12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948.69960051052658</v>
      </c>
    </row>
    <row r="1267" spans="1:22" x14ac:dyDescent="0.45">
      <c r="A1267" s="11" t="s">
        <v>571</v>
      </c>
      <c r="B1267" s="11">
        <v>2022</v>
      </c>
      <c r="C1267" s="11" t="str">
        <f>VLOOKUP(Table10[[#This Row],[Name]], Rooke_Full_Seaosn[[Name]:[Team]], 2, FALSE)</f>
        <v>OAK</v>
      </c>
      <c r="D1267" s="11">
        <v>7</v>
      </c>
      <c r="E1267" s="11">
        <v>5</v>
      </c>
      <c r="F1267" s="12">
        <v>0.7142857142857143</v>
      </c>
      <c r="G1267" s="5">
        <f>_xlfn.RANK.EQ(VLOOKUP($A1267,Rooke_Full_Seaosn[[Name]:[WHIP]], 6, FALSE),Rooke_Full_Seaosn[W],0)</f>
        <v>1054</v>
      </c>
      <c r="H1267" s="5">
        <f>_xlfn.RANK.EQ(VLOOKUP($A1267,Rooke_Full_Seaosn[[Name]:[WHIP]], 7, FALSE),Rooke_Full_Seaosn[L],1)</f>
        <v>695</v>
      </c>
      <c r="I1267" s="11">
        <f>_xlfn.RANK.EQ(VLOOKUP($A1267,Rooke_Full_Seaosn[[Name]:[WHIP]], 8, FALSE),Rooke_Full_Seaosn[SV],0)</f>
        <v>225</v>
      </c>
      <c r="J1267" s="11">
        <f>_xlfn.RANK.EQ(VLOOKUP($A1267,Rooke_Full_Seaosn[[Name]:[WHIP]], 9, FALSE),Rooke_Full_Seaosn[IP],0)</f>
        <v>1455</v>
      </c>
      <c r="K1267" s="5">
        <f>_xlfn.RANK.EQ(VLOOKUP($A1267,Rooke_Full_Seaosn[[Name]:[WHIP]], 10, FALSE),Rooke_Full_Seaosn[SO],0)</f>
        <v>966</v>
      </c>
      <c r="L1267" s="5">
        <f>_xlfn.RANK.EQ(VLOOKUP($A1267,Rooke_Full_Seaosn[[Name]:[WHIP]], 11, FALSE),Rooke_Full_Seaosn[K/9],0)</f>
        <v>179</v>
      </c>
      <c r="M1267" s="5">
        <f>_xlfn.RANK.EQ(VLOOKUP($A1267,Rooke_Full_Seaosn[[Name]:[WHIP]], 12, FALSE),Rooke_Full_Seaosn[BB/9],1)</f>
        <v>588</v>
      </c>
      <c r="N1267" s="11">
        <f>_xlfn.RANK.EQ(VLOOKUP($A1267,Rooke_Full_Seaosn[[Name]:[WHIP]], 13, FALSE),Rooke_Full_Seaosn[HR/9],1)</f>
        <v>1646</v>
      </c>
      <c r="O1267" s="5">
        <f>_xlfn.RANK.EQ(VLOOKUP($A1267,Rooke_Full_Seaosn[[Name]:[WHIP]], 14, FALSE),Rooke_Full_Seaosn[AVG],1)</f>
        <v>1475</v>
      </c>
      <c r="P1267" s="11">
        <f>_xlfn.RANK.EQ(VLOOKUP($A1267,Rooke_Full_Seaosn[[Name]:[WHIP]], 15, FALSE),Rooke_Full_Seaosn[BABIP],1)</f>
        <v>1535</v>
      </c>
      <c r="Q1267" s="5">
        <f>_xlfn.RANK.EQ(VLOOKUP($A1267,Rooke_Full_Seaosn[[Name]:[WHIP]], 16, FALSE),Rooke_Full_Seaosn[ERA],1)</f>
        <v>1604</v>
      </c>
      <c r="R1267" s="11">
        <f>_xlfn.RANK.EQ(VLOOKUP($A1267,Rooke_Full_Seaosn[[Name]:[WHIP]], 17, FALSE),Rooke_Full_Seaosn[FIP],1)</f>
        <v>1504</v>
      </c>
      <c r="S1267" s="5">
        <f>_xlfn.RANK.EQ(VLOOKUP($A1267,Rooke_Full_Seaosn[[Name]:[WHIP]], 18,FALSE),Rooke_Full_Seaosn[WAR],0)</f>
        <v>1615</v>
      </c>
      <c r="T1267" s="5">
        <f>_xlfn.RANK.EQ(VLOOKUP($A1267,Rooke_Full_Seaosn[[Name]:[WHIP]], 19, FALSE),Rooke_Full_Seaosn[WAR/162],0)</f>
        <v>1624</v>
      </c>
      <c r="U1267" s="5">
        <f>_xlfn.RANK.EQ(VLOOKUP($A1267,Rooke_Full_Seaosn[[Name]:[WHIP]], 20, FALSE),Rooke_Full_Seaosn[WHIP],1)</f>
        <v>1279</v>
      </c>
      <c r="V12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948.78069167442072</v>
      </c>
    </row>
    <row r="1268" spans="1:22" x14ac:dyDescent="0.45">
      <c r="A1268" s="11" t="s">
        <v>1855</v>
      </c>
      <c r="B1268" s="11">
        <v>1991</v>
      </c>
      <c r="C1268" s="11" t="str">
        <f>VLOOKUP(Table10[[#This Row],[Name]], Rooke_Full_Seaosn[[Name]:[Team]], 2, FALSE)</f>
        <v>HOU</v>
      </c>
      <c r="D1268" s="11">
        <v>19</v>
      </c>
      <c r="E1268" s="11">
        <v>19</v>
      </c>
      <c r="F1268" s="12">
        <v>1</v>
      </c>
      <c r="G1268" s="5">
        <f>_xlfn.RANK.EQ(VLOOKUP($A1268,Rooke_Full_Seaosn[[Name]:[WHIP]], 6, FALSE),Rooke_Full_Seaosn[W],0)</f>
        <v>889</v>
      </c>
      <c r="H1268" s="5">
        <f>_xlfn.RANK.EQ(VLOOKUP($A1268,Rooke_Full_Seaosn[[Name]:[WHIP]], 7, FALSE),Rooke_Full_Seaosn[L],1)</f>
        <v>298</v>
      </c>
      <c r="I1268" s="11">
        <f>_xlfn.RANK.EQ(VLOOKUP($A1268,Rooke_Full_Seaosn[[Name]:[WHIP]], 8, FALSE),Rooke_Full_Seaosn[SV],0)</f>
        <v>225</v>
      </c>
      <c r="J1268" s="11">
        <f>_xlfn.RANK.EQ(VLOOKUP($A1268,Rooke_Full_Seaosn[[Name]:[WHIP]], 9, FALSE),Rooke_Full_Seaosn[IP],0)</f>
        <v>1254</v>
      </c>
      <c r="K1268" s="5">
        <f>_xlfn.RANK.EQ(VLOOKUP($A1268,Rooke_Full_Seaosn[[Name]:[WHIP]], 10, FALSE),Rooke_Full_Seaosn[SO],0)</f>
        <v>1072</v>
      </c>
      <c r="L1268" s="5">
        <f>_xlfn.RANK.EQ(VLOOKUP($A1268,Rooke_Full_Seaosn[[Name]:[WHIP]], 11, FALSE),Rooke_Full_Seaosn[K/9],0)</f>
        <v>588</v>
      </c>
      <c r="M1268" s="5">
        <f>_xlfn.RANK.EQ(VLOOKUP($A1268,Rooke_Full_Seaosn[[Name]:[WHIP]], 12, FALSE),Rooke_Full_Seaosn[BB/9],1)</f>
        <v>1436</v>
      </c>
      <c r="N1268" s="11">
        <f>_xlfn.RANK.EQ(VLOOKUP($A1268,Rooke_Full_Seaosn[[Name]:[WHIP]], 13, FALSE),Rooke_Full_Seaosn[HR/9],1)</f>
        <v>385</v>
      </c>
      <c r="O1268" s="5">
        <f>_xlfn.RANK.EQ(VLOOKUP($A1268,Rooke_Full_Seaosn[[Name]:[WHIP]], 14, FALSE),Rooke_Full_Seaosn[AVG],1)</f>
        <v>1056</v>
      </c>
      <c r="P1268" s="11">
        <f>_xlfn.RANK.EQ(VLOOKUP($A1268,Rooke_Full_Seaosn[[Name]:[WHIP]], 15, FALSE),Rooke_Full_Seaosn[BABIP],1)</f>
        <v>1361</v>
      </c>
      <c r="Q1268" s="5">
        <f>_xlfn.RANK.EQ(VLOOKUP($A1268,Rooke_Full_Seaosn[[Name]:[WHIP]], 16, FALSE),Rooke_Full_Seaosn[ERA],1)</f>
        <v>1385</v>
      </c>
      <c r="R1268" s="11">
        <f>_xlfn.RANK.EQ(VLOOKUP($A1268,Rooke_Full_Seaosn[[Name]:[WHIP]], 17, FALSE),Rooke_Full_Seaosn[FIP],1)</f>
        <v>561</v>
      </c>
      <c r="S1268" s="5">
        <f>_xlfn.RANK.EQ(VLOOKUP($A1268,Rooke_Full_Seaosn[[Name]:[WHIP]], 18,FALSE),Rooke_Full_Seaosn[WAR],0)</f>
        <v>1188</v>
      </c>
      <c r="T1268" s="5">
        <f>_xlfn.RANK.EQ(VLOOKUP($A1268,Rooke_Full_Seaosn[[Name]:[WHIP]], 19, FALSE),Rooke_Full_Seaosn[WAR/162],0)</f>
        <v>1033</v>
      </c>
      <c r="U1268" s="5">
        <f>_xlfn.RANK.EQ(VLOOKUP($A1268,Rooke_Full_Seaosn[[Name]:[WHIP]], 20, FALSE),Rooke_Full_Seaosn[WHIP],1)</f>
        <v>1374</v>
      </c>
      <c r="V12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948.82512488251336</v>
      </c>
    </row>
    <row r="1269" spans="1:22" x14ac:dyDescent="0.45">
      <c r="A1269" s="11" t="s">
        <v>1687</v>
      </c>
      <c r="B1269" s="11">
        <v>2013</v>
      </c>
      <c r="C1269" s="11" t="str">
        <f>VLOOKUP(Table10[[#This Row],[Name]], Rooke_Full_Seaosn[[Name]:[Team]], 2, FALSE)</f>
        <v>CHW</v>
      </c>
      <c r="D1269" s="11">
        <v>34</v>
      </c>
      <c r="E1269" s="11">
        <v>21</v>
      </c>
      <c r="F1269" s="12">
        <v>0.61764705882352944</v>
      </c>
      <c r="G1269" s="5">
        <f>_xlfn.RANK.EQ(VLOOKUP($A1269,Rooke_Full_Seaosn[[Name]:[WHIP]], 6, FALSE),Rooke_Full_Seaosn[W],0)</f>
        <v>1465</v>
      </c>
      <c r="H1269" s="5">
        <f>_xlfn.RANK.EQ(VLOOKUP($A1269,Rooke_Full_Seaosn[[Name]:[WHIP]], 7, FALSE),Rooke_Full_Seaosn[L],1)</f>
        <v>147</v>
      </c>
      <c r="I1269" s="11">
        <f>_xlfn.RANK.EQ(VLOOKUP($A1269,Rooke_Full_Seaosn[[Name]:[WHIP]], 8, FALSE),Rooke_Full_Seaosn[SV],0)</f>
        <v>225</v>
      </c>
      <c r="J1269" s="11">
        <f>_xlfn.RANK.EQ(VLOOKUP($A1269,Rooke_Full_Seaosn[[Name]:[WHIP]], 9, FALSE),Rooke_Full_Seaosn[IP],0)</f>
        <v>1480</v>
      </c>
      <c r="K1269" s="5">
        <f>_xlfn.RANK.EQ(VLOOKUP($A1269,Rooke_Full_Seaosn[[Name]:[WHIP]], 10, FALSE),Rooke_Full_Seaosn[SO],0)</f>
        <v>1307</v>
      </c>
      <c r="L1269" s="5">
        <f>_xlfn.RANK.EQ(VLOOKUP($A1269,Rooke_Full_Seaosn[[Name]:[WHIP]], 11, FALSE),Rooke_Full_Seaosn[K/9],0)</f>
        <v>609</v>
      </c>
      <c r="M1269" s="5">
        <f>_xlfn.RANK.EQ(VLOOKUP($A1269,Rooke_Full_Seaosn[[Name]:[WHIP]], 12, FALSE),Rooke_Full_Seaosn[BB/9],1)</f>
        <v>1388</v>
      </c>
      <c r="N1269" s="11">
        <f>_xlfn.RANK.EQ(VLOOKUP($A1269,Rooke_Full_Seaosn[[Name]:[WHIP]], 13, FALSE),Rooke_Full_Seaosn[HR/9],1)</f>
        <v>1581</v>
      </c>
      <c r="O1269" s="5">
        <f>_xlfn.RANK.EQ(VLOOKUP($A1269,Rooke_Full_Seaosn[[Name]:[WHIP]], 14, FALSE),Rooke_Full_Seaosn[AVG],1)</f>
        <v>655</v>
      </c>
      <c r="P1269" s="11">
        <f>_xlfn.RANK.EQ(VLOOKUP($A1269,Rooke_Full_Seaosn[[Name]:[WHIP]], 15, FALSE),Rooke_Full_Seaosn[BABIP],1)</f>
        <v>308</v>
      </c>
      <c r="Q1269" s="5">
        <f>_xlfn.RANK.EQ(VLOOKUP($A1269,Rooke_Full_Seaosn[[Name]:[WHIP]], 16, FALSE),Rooke_Full_Seaosn[ERA],1)</f>
        <v>1195</v>
      </c>
      <c r="R1269" s="11">
        <f>_xlfn.RANK.EQ(VLOOKUP($A1269,Rooke_Full_Seaosn[[Name]:[WHIP]], 17, FALSE),Rooke_Full_Seaosn[FIP],1)</f>
        <v>1610</v>
      </c>
      <c r="S1269" s="5">
        <f>_xlfn.RANK.EQ(VLOOKUP($A1269,Rooke_Full_Seaosn[[Name]:[WHIP]], 18,FALSE),Rooke_Full_Seaosn[WAR],0)</f>
        <v>1670</v>
      </c>
      <c r="T1269" s="5">
        <f>_xlfn.RANK.EQ(VLOOKUP($A1269,Rooke_Full_Seaosn[[Name]:[WHIP]], 19, FALSE),Rooke_Full_Seaosn[WAR/162],0)</f>
        <v>1688</v>
      </c>
      <c r="U1269" s="5">
        <f>_xlfn.RANK.EQ(VLOOKUP($A1269,Rooke_Full_Seaosn[[Name]:[WHIP]], 20, FALSE),Rooke_Full_Seaosn[WHIP],1)</f>
        <v>1129</v>
      </c>
      <c r="V12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949.03654567336662</v>
      </c>
    </row>
    <row r="1270" spans="1:22" x14ac:dyDescent="0.45">
      <c r="A1270" s="11" t="s">
        <v>1491</v>
      </c>
      <c r="B1270" s="11">
        <v>2012</v>
      </c>
      <c r="C1270" s="11" t="str">
        <f>VLOOKUP(Table10[[#This Row],[Name]], Rooke_Full_Seaosn[[Name]:[Team]], 2, FALSE)</f>
        <v>- - -</v>
      </c>
      <c r="D1270" s="11">
        <v>13</v>
      </c>
      <c r="E1270" s="11">
        <v>13</v>
      </c>
      <c r="F1270" s="12">
        <v>1</v>
      </c>
      <c r="G1270" s="5">
        <f>_xlfn.RANK.EQ(VLOOKUP($A1270,Rooke_Full_Seaosn[[Name]:[WHIP]], 6, FALSE),Rooke_Full_Seaosn[W],0)</f>
        <v>1054</v>
      </c>
      <c r="H1270" s="5">
        <f>_xlfn.RANK.EQ(VLOOKUP($A1270,Rooke_Full_Seaosn[[Name]:[WHIP]], 7, FALSE),Rooke_Full_Seaosn[L],1)</f>
        <v>1574</v>
      </c>
      <c r="I1270" s="11">
        <f>_xlfn.RANK.EQ(VLOOKUP($A1270,Rooke_Full_Seaosn[[Name]:[WHIP]], 8, FALSE),Rooke_Full_Seaosn[SV],0)</f>
        <v>225</v>
      </c>
      <c r="J1270" s="11">
        <f>_xlfn.RANK.EQ(VLOOKUP($A1270,Rooke_Full_Seaosn[[Name]:[WHIP]], 9, FALSE),Rooke_Full_Seaosn[IP],0)</f>
        <v>686</v>
      </c>
      <c r="K1270" s="5">
        <f>_xlfn.RANK.EQ(VLOOKUP($A1270,Rooke_Full_Seaosn[[Name]:[WHIP]], 10, FALSE),Rooke_Full_Seaosn[SO],0)</f>
        <v>540</v>
      </c>
      <c r="L1270" s="5">
        <f>_xlfn.RANK.EQ(VLOOKUP($A1270,Rooke_Full_Seaosn[[Name]:[WHIP]], 11, FALSE),Rooke_Full_Seaosn[K/9],0)</f>
        <v>686</v>
      </c>
      <c r="M1270" s="5">
        <f>_xlfn.RANK.EQ(VLOOKUP($A1270,Rooke_Full_Seaosn[[Name]:[WHIP]], 12, FALSE),Rooke_Full_Seaosn[BB/9],1)</f>
        <v>974</v>
      </c>
      <c r="N1270" s="11">
        <f>_xlfn.RANK.EQ(VLOOKUP($A1270,Rooke_Full_Seaosn[[Name]:[WHIP]], 13, FALSE),Rooke_Full_Seaosn[HR/9],1)</f>
        <v>684</v>
      </c>
      <c r="O1270" s="5">
        <f>_xlfn.RANK.EQ(VLOOKUP($A1270,Rooke_Full_Seaosn[[Name]:[WHIP]], 14, FALSE),Rooke_Full_Seaosn[AVG],1)</f>
        <v>1309</v>
      </c>
      <c r="P1270" s="11">
        <f>_xlfn.RANK.EQ(VLOOKUP($A1270,Rooke_Full_Seaosn[[Name]:[WHIP]], 15, FALSE),Rooke_Full_Seaosn[BABIP],1)</f>
        <v>1443</v>
      </c>
      <c r="Q1270" s="5">
        <f>_xlfn.RANK.EQ(VLOOKUP($A1270,Rooke_Full_Seaosn[[Name]:[WHIP]], 16, FALSE),Rooke_Full_Seaosn[ERA],1)</f>
        <v>943</v>
      </c>
      <c r="R1270" s="11">
        <f>_xlfn.RANK.EQ(VLOOKUP($A1270,Rooke_Full_Seaosn[[Name]:[WHIP]], 17, FALSE),Rooke_Full_Seaosn[FIP],1)</f>
        <v>767</v>
      </c>
      <c r="S1270" s="5">
        <f>_xlfn.RANK.EQ(VLOOKUP($A1270,Rooke_Full_Seaosn[[Name]:[WHIP]], 18,FALSE),Rooke_Full_Seaosn[WAR],0)</f>
        <v>756</v>
      </c>
      <c r="T1270" s="5">
        <f>_xlfn.RANK.EQ(VLOOKUP($A1270,Rooke_Full_Seaosn[[Name]:[WHIP]], 19, FALSE),Rooke_Full_Seaosn[WAR/162],0)</f>
        <v>876</v>
      </c>
      <c r="U1270" s="5">
        <f>_xlfn.RANK.EQ(VLOOKUP($A1270,Rooke_Full_Seaosn[[Name]:[WHIP]], 20, FALSE),Rooke_Full_Seaosn[WHIP],1)</f>
        <v>1218</v>
      </c>
      <c r="V12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949.56493761502065</v>
      </c>
    </row>
    <row r="1271" spans="1:22" x14ac:dyDescent="0.45">
      <c r="A1271" s="11" t="s">
        <v>1620</v>
      </c>
      <c r="B1271" s="11">
        <v>1921</v>
      </c>
      <c r="C1271" s="11" t="str">
        <f>VLOOKUP(Table10[[#This Row],[Name]], Rooke_Full_Seaosn[[Name]:[Team]], 2, FALSE)</f>
        <v>CHC</v>
      </c>
      <c r="D1271" s="11">
        <v>17</v>
      </c>
      <c r="E1271" s="11">
        <v>17</v>
      </c>
      <c r="F1271" s="12">
        <v>1</v>
      </c>
      <c r="G1271" s="5">
        <f>_xlfn.RANK.EQ(VLOOKUP($A1271,Rooke_Full_Seaosn[[Name]:[WHIP]], 6, FALSE),Rooke_Full_Seaosn[W],0)</f>
        <v>244</v>
      </c>
      <c r="H1271" s="5">
        <f>_xlfn.RANK.EQ(VLOOKUP($A1271,Rooke_Full_Seaosn[[Name]:[WHIP]], 7, FALSE),Rooke_Full_Seaosn[L],1)</f>
        <v>1512</v>
      </c>
      <c r="I1271" s="11">
        <f>_xlfn.RANK.EQ(VLOOKUP($A1271,Rooke_Full_Seaosn[[Name]:[WHIP]], 8, FALSE),Rooke_Full_Seaosn[SV],0)</f>
        <v>225</v>
      </c>
      <c r="J1271" s="11">
        <f>_xlfn.RANK.EQ(VLOOKUP($A1271,Rooke_Full_Seaosn[[Name]:[WHIP]], 9, FALSE),Rooke_Full_Seaosn[IP],0)</f>
        <v>376</v>
      </c>
      <c r="K1271" s="5">
        <f>_xlfn.RANK.EQ(VLOOKUP($A1271,Rooke_Full_Seaosn[[Name]:[WHIP]], 10, FALSE),Rooke_Full_Seaosn[SO],0)</f>
        <v>1278</v>
      </c>
      <c r="L1271" s="5">
        <f>_xlfn.RANK.EQ(VLOOKUP($A1271,Rooke_Full_Seaosn[[Name]:[WHIP]], 11, FALSE),Rooke_Full_Seaosn[K/9],0)</f>
        <v>1657</v>
      </c>
      <c r="M1271" s="5">
        <f>_xlfn.RANK.EQ(VLOOKUP($A1271,Rooke_Full_Seaosn[[Name]:[WHIP]], 12, FALSE),Rooke_Full_Seaosn[BB/9],1)</f>
        <v>356</v>
      </c>
      <c r="N1271" s="11">
        <f>_xlfn.RANK.EQ(VLOOKUP($A1271,Rooke_Full_Seaosn[[Name]:[WHIP]], 13, FALSE),Rooke_Full_Seaosn[HR/9],1)</f>
        <v>283</v>
      </c>
      <c r="O1271" s="5">
        <f>_xlfn.RANK.EQ(VLOOKUP($A1271,Rooke_Full_Seaosn[[Name]:[WHIP]], 14, FALSE),Rooke_Full_Seaosn[AVG],1)</f>
        <v>1519</v>
      </c>
      <c r="P1271" s="11">
        <f>_xlfn.RANK.EQ(VLOOKUP($A1271,Rooke_Full_Seaosn[[Name]:[WHIP]], 15, FALSE),Rooke_Full_Seaosn[BABIP],1)</f>
        <v>1262</v>
      </c>
      <c r="Q1271" s="5">
        <f>_xlfn.RANK.EQ(VLOOKUP($A1271,Rooke_Full_Seaosn[[Name]:[WHIP]], 16, FALSE),Rooke_Full_Seaosn[ERA],1)</f>
        <v>1110</v>
      </c>
      <c r="R1271" s="11">
        <f>_xlfn.RANK.EQ(VLOOKUP($A1271,Rooke_Full_Seaosn[[Name]:[WHIP]], 17, FALSE),Rooke_Full_Seaosn[FIP],1)</f>
        <v>907</v>
      </c>
      <c r="S1271" s="5">
        <f>_xlfn.RANK.EQ(VLOOKUP($A1271,Rooke_Full_Seaosn[[Name]:[WHIP]], 18,FALSE),Rooke_Full_Seaosn[WAR],0)</f>
        <v>900</v>
      </c>
      <c r="T1271" s="5">
        <f>_xlfn.RANK.EQ(VLOOKUP($A1271,Rooke_Full_Seaosn[[Name]:[WHIP]], 19, FALSE),Rooke_Full_Seaosn[WAR/162],0)</f>
        <v>1304</v>
      </c>
      <c r="U1271" s="5">
        <f>_xlfn.RANK.EQ(VLOOKUP($A1271,Rooke_Full_Seaosn[[Name]:[WHIP]], 20, FALSE),Rooke_Full_Seaosn[WHIP],1)</f>
        <v>1083</v>
      </c>
      <c r="V12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949.57096946326101</v>
      </c>
    </row>
    <row r="1272" spans="1:22" x14ac:dyDescent="0.45">
      <c r="A1272" s="11" t="s">
        <v>1186</v>
      </c>
      <c r="B1272" s="11">
        <v>1920</v>
      </c>
      <c r="C1272" s="11" t="str">
        <f>VLOOKUP(Table10[[#This Row],[Name]], Rooke_Full_Seaosn[[Name]:[Team]], 2, FALSE)</f>
        <v>SLB</v>
      </c>
      <c r="D1272" s="11">
        <v>39</v>
      </c>
      <c r="E1272" s="11">
        <v>22</v>
      </c>
      <c r="F1272" s="12">
        <v>0.5641025641025641</v>
      </c>
      <c r="G1272" s="5">
        <f>_xlfn.RANK.EQ(VLOOKUP($A1272,Rooke_Full_Seaosn[[Name]:[WHIP]], 6, FALSE),Rooke_Full_Seaosn[W],0)</f>
        <v>889</v>
      </c>
      <c r="H1272" s="5">
        <f>_xlfn.RANK.EQ(VLOOKUP($A1272,Rooke_Full_Seaosn[[Name]:[WHIP]], 7, FALSE),Rooke_Full_Seaosn[L],1)</f>
        <v>695</v>
      </c>
      <c r="I1272" s="11">
        <f>_xlfn.RANK.EQ(VLOOKUP($A1272,Rooke_Full_Seaosn[[Name]:[WHIP]], 8, FALSE),Rooke_Full_Seaosn[SV],0)</f>
        <v>225</v>
      </c>
      <c r="J1272" s="11">
        <f>_xlfn.RANK.EQ(VLOOKUP($A1272,Rooke_Full_Seaosn[[Name]:[WHIP]], 9, FALSE),Rooke_Full_Seaosn[IP],0)</f>
        <v>874</v>
      </c>
      <c r="K1272" s="5">
        <f>_xlfn.RANK.EQ(VLOOKUP($A1272,Rooke_Full_Seaosn[[Name]:[WHIP]], 10, FALSE),Rooke_Full_Seaosn[SO],0)</f>
        <v>1307</v>
      </c>
      <c r="L1272" s="5">
        <f>_xlfn.RANK.EQ(VLOOKUP($A1272,Rooke_Full_Seaosn[[Name]:[WHIP]], 11, FALSE),Rooke_Full_Seaosn[K/9],0)</f>
        <v>1431</v>
      </c>
      <c r="M1272" s="5">
        <f>_xlfn.RANK.EQ(VLOOKUP($A1272,Rooke_Full_Seaosn[[Name]:[WHIP]], 12, FALSE),Rooke_Full_Seaosn[BB/9],1)</f>
        <v>1062</v>
      </c>
      <c r="N1272" s="11">
        <f>_xlfn.RANK.EQ(VLOOKUP($A1272,Rooke_Full_Seaosn[[Name]:[WHIP]], 13, FALSE),Rooke_Full_Seaosn[HR/9],1)</f>
        <v>108</v>
      </c>
      <c r="O1272" s="5">
        <f>_xlfn.RANK.EQ(VLOOKUP($A1272,Rooke_Full_Seaosn[[Name]:[WHIP]], 14, FALSE),Rooke_Full_Seaosn[AVG],1)</f>
        <v>1144</v>
      </c>
      <c r="P1272" s="11">
        <f>_xlfn.RANK.EQ(VLOOKUP($A1272,Rooke_Full_Seaosn[[Name]:[WHIP]], 15, FALSE),Rooke_Full_Seaosn[BABIP],1)</f>
        <v>1075</v>
      </c>
      <c r="Q1272" s="5">
        <f>_xlfn.RANK.EQ(VLOOKUP($A1272,Rooke_Full_Seaosn[[Name]:[WHIP]], 16, FALSE),Rooke_Full_Seaosn[ERA],1)</f>
        <v>565</v>
      </c>
      <c r="R1272" s="11">
        <f>_xlfn.RANK.EQ(VLOOKUP($A1272,Rooke_Full_Seaosn[[Name]:[WHIP]], 17, FALSE),Rooke_Full_Seaosn[FIP],1)</f>
        <v>533</v>
      </c>
      <c r="S1272" s="5">
        <f>_xlfn.RANK.EQ(VLOOKUP($A1272,Rooke_Full_Seaosn[[Name]:[WHIP]], 18,FALSE),Rooke_Full_Seaosn[WAR],0)</f>
        <v>881</v>
      </c>
      <c r="T1272" s="5">
        <f>_xlfn.RANK.EQ(VLOOKUP($A1272,Rooke_Full_Seaosn[[Name]:[WHIP]], 19, FALSE),Rooke_Full_Seaosn[WAR/162],0)</f>
        <v>875</v>
      </c>
      <c r="U1272" s="5">
        <f>_xlfn.RANK.EQ(VLOOKUP($A1272,Rooke_Full_Seaosn[[Name]:[WHIP]], 20, FALSE),Rooke_Full_Seaosn[WHIP],1)</f>
        <v>984</v>
      </c>
      <c r="V12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950.46905880190025</v>
      </c>
    </row>
    <row r="1273" spans="1:22" x14ac:dyDescent="0.45">
      <c r="A1273" s="11" t="s">
        <v>1087</v>
      </c>
      <c r="B1273" s="11">
        <v>1976</v>
      </c>
      <c r="C1273" s="11" t="str">
        <f>VLOOKUP(Table10[[#This Row],[Name]], Rooke_Full_Seaosn[[Name]:[Team]], 2, FALSE)</f>
        <v>TEX</v>
      </c>
      <c r="D1273" s="11">
        <v>39</v>
      </c>
      <c r="E1273" s="11">
        <v>26</v>
      </c>
      <c r="F1273" s="12">
        <v>0.66666666666666663</v>
      </c>
      <c r="G1273" s="5">
        <f>_xlfn.RANK.EQ(VLOOKUP($A1273,Rooke_Full_Seaosn[[Name]:[WHIP]], 6, FALSE),Rooke_Full_Seaosn[W],0)</f>
        <v>1609</v>
      </c>
      <c r="H1273" s="5">
        <f>_xlfn.RANK.EQ(VLOOKUP($A1273,Rooke_Full_Seaosn[[Name]:[WHIP]], 7, FALSE),Rooke_Full_Seaosn[L],1)</f>
        <v>885</v>
      </c>
      <c r="I1273" s="11">
        <f>_xlfn.RANK.EQ(VLOOKUP($A1273,Rooke_Full_Seaosn[[Name]:[WHIP]], 8, FALSE),Rooke_Full_Seaosn[SV],0)</f>
        <v>225</v>
      </c>
      <c r="J1273" s="11">
        <f>_xlfn.RANK.EQ(VLOOKUP($A1273,Rooke_Full_Seaosn[[Name]:[WHIP]], 9, FALSE),Rooke_Full_Seaosn[IP],0)</f>
        <v>967</v>
      </c>
      <c r="K1273" s="5">
        <f>_xlfn.RANK.EQ(VLOOKUP($A1273,Rooke_Full_Seaosn[[Name]:[WHIP]], 10, FALSE),Rooke_Full_Seaosn[SO],0)</f>
        <v>1355</v>
      </c>
      <c r="L1273" s="5">
        <f>_xlfn.RANK.EQ(VLOOKUP($A1273,Rooke_Full_Seaosn[[Name]:[WHIP]], 11, FALSE),Rooke_Full_Seaosn[K/9],0)</f>
        <v>1391</v>
      </c>
      <c r="M1273" s="5">
        <f>_xlfn.RANK.EQ(VLOOKUP($A1273,Rooke_Full_Seaosn[[Name]:[WHIP]], 12, FALSE),Rooke_Full_Seaosn[BB/9],1)</f>
        <v>867</v>
      </c>
      <c r="N1273" s="11">
        <f>_xlfn.RANK.EQ(VLOOKUP($A1273,Rooke_Full_Seaosn[[Name]:[WHIP]], 13, FALSE),Rooke_Full_Seaosn[HR/9],1)</f>
        <v>602</v>
      </c>
      <c r="O1273" s="5">
        <f>_xlfn.RANK.EQ(VLOOKUP($A1273,Rooke_Full_Seaosn[[Name]:[WHIP]], 14, FALSE),Rooke_Full_Seaosn[AVG],1)</f>
        <v>655</v>
      </c>
      <c r="P1273" s="11">
        <f>_xlfn.RANK.EQ(VLOOKUP($A1273,Rooke_Full_Seaosn[[Name]:[WHIP]], 15, FALSE),Rooke_Full_Seaosn[BABIP],1)</f>
        <v>405</v>
      </c>
      <c r="Q1273" s="5">
        <f>_xlfn.RANK.EQ(VLOOKUP($A1273,Rooke_Full_Seaosn[[Name]:[WHIP]], 16, FALSE),Rooke_Full_Seaosn[ERA],1)</f>
        <v>442</v>
      </c>
      <c r="R1273" s="11">
        <f>_xlfn.RANK.EQ(VLOOKUP($A1273,Rooke_Full_Seaosn[[Name]:[WHIP]], 17, FALSE),Rooke_Full_Seaosn[FIP],1)</f>
        <v>658</v>
      </c>
      <c r="S1273" s="5">
        <f>_xlfn.RANK.EQ(VLOOKUP($A1273,Rooke_Full_Seaosn[[Name]:[WHIP]], 18,FALSE),Rooke_Full_Seaosn[WAR],0)</f>
        <v>1226</v>
      </c>
      <c r="T1273" s="5">
        <f>_xlfn.RANK.EQ(VLOOKUP($A1273,Rooke_Full_Seaosn[[Name]:[WHIP]], 19, FALSE),Rooke_Full_Seaosn[WAR/162],0)</f>
        <v>1103</v>
      </c>
      <c r="U1273" s="5">
        <f>_xlfn.RANK.EQ(VLOOKUP($A1273,Rooke_Full_Seaosn[[Name]:[WHIP]], 20, FALSE),Rooke_Full_Seaosn[WHIP],1)</f>
        <v>662</v>
      </c>
      <c r="V12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950.68630524306832</v>
      </c>
    </row>
    <row r="1274" spans="1:22" x14ac:dyDescent="0.45">
      <c r="A1274" s="11" t="s">
        <v>1307</v>
      </c>
      <c r="B1274" s="11">
        <v>1942</v>
      </c>
      <c r="C1274" s="11" t="str">
        <f>VLOOKUP(Table10[[#This Row],[Name]], Rooke_Full_Seaosn[[Name]:[Team]], 2, FALSE)</f>
        <v>BOS</v>
      </c>
      <c r="D1274" s="11">
        <v>14</v>
      </c>
      <c r="E1274" s="11">
        <v>14</v>
      </c>
      <c r="F1274" s="12">
        <v>1</v>
      </c>
      <c r="G1274" s="5">
        <f>_xlfn.RANK.EQ(VLOOKUP($A1274,Rooke_Full_Seaosn[[Name]:[WHIP]], 6, FALSE),Rooke_Full_Seaosn[W],0)</f>
        <v>735</v>
      </c>
      <c r="H1274" s="5">
        <f>_xlfn.RANK.EQ(VLOOKUP($A1274,Rooke_Full_Seaosn[[Name]:[WHIP]], 7, FALSE),Rooke_Full_Seaosn[L],1)</f>
        <v>492</v>
      </c>
      <c r="I1274" s="11">
        <f>_xlfn.RANK.EQ(VLOOKUP($A1274,Rooke_Full_Seaosn[[Name]:[WHIP]], 8, FALSE),Rooke_Full_Seaosn[SV],0)</f>
        <v>94</v>
      </c>
      <c r="J1274" s="11">
        <f>_xlfn.RANK.EQ(VLOOKUP($A1274,Rooke_Full_Seaosn[[Name]:[WHIP]], 9, FALSE),Rooke_Full_Seaosn[IP],0)</f>
        <v>1043</v>
      </c>
      <c r="K1274" s="5">
        <f>_xlfn.RANK.EQ(VLOOKUP($A1274,Rooke_Full_Seaosn[[Name]:[WHIP]], 10, FALSE),Rooke_Full_Seaosn[SO],0)</f>
        <v>1335</v>
      </c>
      <c r="L1274" s="5">
        <f>_xlfn.RANK.EQ(VLOOKUP($A1274,Rooke_Full_Seaosn[[Name]:[WHIP]], 11, FALSE),Rooke_Full_Seaosn[K/9],0)</f>
        <v>1292</v>
      </c>
      <c r="M1274" s="5">
        <f>_xlfn.RANK.EQ(VLOOKUP($A1274,Rooke_Full_Seaosn[[Name]:[WHIP]], 12, FALSE),Rooke_Full_Seaosn[BB/9],1)</f>
        <v>1409</v>
      </c>
      <c r="N1274" s="11">
        <f>_xlfn.RANK.EQ(VLOOKUP($A1274,Rooke_Full_Seaosn[[Name]:[WHIP]], 13, FALSE),Rooke_Full_Seaosn[HR/9],1)</f>
        <v>405</v>
      </c>
      <c r="O1274" s="5">
        <f>_xlfn.RANK.EQ(VLOOKUP($A1274,Rooke_Full_Seaosn[[Name]:[WHIP]], 14, FALSE),Rooke_Full_Seaosn[AVG],1)</f>
        <v>567</v>
      </c>
      <c r="P1274" s="11">
        <f>_xlfn.RANK.EQ(VLOOKUP($A1274,Rooke_Full_Seaosn[[Name]:[WHIP]], 15, FALSE),Rooke_Full_Seaosn[BABIP],1)</f>
        <v>440</v>
      </c>
      <c r="Q1274" s="5">
        <f>_xlfn.RANK.EQ(VLOOKUP($A1274,Rooke_Full_Seaosn[[Name]:[WHIP]], 16, FALSE),Rooke_Full_Seaosn[ERA],1)</f>
        <v>714</v>
      </c>
      <c r="R1274" s="11">
        <f>_xlfn.RANK.EQ(VLOOKUP($A1274,Rooke_Full_Seaosn[[Name]:[WHIP]], 17, FALSE),Rooke_Full_Seaosn[FIP],1)</f>
        <v>611</v>
      </c>
      <c r="S1274" s="5">
        <f>_xlfn.RANK.EQ(VLOOKUP($A1274,Rooke_Full_Seaosn[[Name]:[WHIP]], 18,FALSE),Rooke_Full_Seaosn[WAR],0)</f>
        <v>1207</v>
      </c>
      <c r="T1274" s="5">
        <f>_xlfn.RANK.EQ(VLOOKUP($A1274,Rooke_Full_Seaosn[[Name]:[WHIP]], 19, FALSE),Rooke_Full_Seaosn[WAR/162],0)</f>
        <v>1288</v>
      </c>
      <c r="U1274" s="5">
        <f>_xlfn.RANK.EQ(VLOOKUP($A1274,Rooke_Full_Seaosn[[Name]:[WHIP]], 20, FALSE),Rooke_Full_Seaosn[WHIP],1)</f>
        <v>1096</v>
      </c>
      <c r="V12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951.17892072386394</v>
      </c>
    </row>
    <row r="1275" spans="1:22" x14ac:dyDescent="0.45">
      <c r="A1275" s="11" t="s">
        <v>1592</v>
      </c>
      <c r="B1275" s="11">
        <v>1928</v>
      </c>
      <c r="C1275" s="11" t="str">
        <f>VLOOKUP(Table10[[#This Row],[Name]], Rooke_Full_Seaosn[[Name]:[Team]], 2, FALSE)</f>
        <v>PHI</v>
      </c>
      <c r="D1275" s="11">
        <v>6</v>
      </c>
      <c r="E1275" s="11">
        <v>6</v>
      </c>
      <c r="F1275" s="12">
        <v>1</v>
      </c>
      <c r="G1275" s="5">
        <f>_xlfn.RANK.EQ(VLOOKUP($A1275,Rooke_Full_Seaosn[[Name]:[WHIP]], 6, FALSE),Rooke_Full_Seaosn[W],0)</f>
        <v>503</v>
      </c>
      <c r="H1275" s="5">
        <f>_xlfn.RANK.EQ(VLOOKUP($A1275,Rooke_Full_Seaosn[[Name]:[WHIP]], 7, FALSE),Rooke_Full_Seaosn[L],1)</f>
        <v>1688</v>
      </c>
      <c r="I1275" s="11">
        <f>_xlfn.RANK.EQ(VLOOKUP($A1275,Rooke_Full_Seaosn[[Name]:[WHIP]], 8, FALSE),Rooke_Full_Seaosn[SV],0)</f>
        <v>94</v>
      </c>
      <c r="J1275" s="11">
        <f>_xlfn.RANK.EQ(VLOOKUP($A1275,Rooke_Full_Seaosn[[Name]:[WHIP]], 9, FALSE),Rooke_Full_Seaosn[IP],0)</f>
        <v>149</v>
      </c>
      <c r="K1275" s="5">
        <f>_xlfn.RANK.EQ(VLOOKUP($A1275,Rooke_Full_Seaosn[[Name]:[WHIP]], 10, FALSE),Rooke_Full_Seaosn[SO],0)</f>
        <v>689</v>
      </c>
      <c r="L1275" s="5">
        <f>_xlfn.RANK.EQ(VLOOKUP($A1275,Rooke_Full_Seaosn[[Name]:[WHIP]], 11, FALSE),Rooke_Full_Seaosn[K/9],0)</f>
        <v>1525</v>
      </c>
      <c r="M1275" s="5">
        <f>_xlfn.RANK.EQ(VLOOKUP($A1275,Rooke_Full_Seaosn[[Name]:[WHIP]], 12, FALSE),Rooke_Full_Seaosn[BB/9],1)</f>
        <v>1167</v>
      </c>
      <c r="N1275" s="11">
        <f>_xlfn.RANK.EQ(VLOOKUP($A1275,Rooke_Full_Seaosn[[Name]:[WHIP]], 13, FALSE),Rooke_Full_Seaosn[HR/9],1)</f>
        <v>576</v>
      </c>
      <c r="O1275" s="5">
        <f>_xlfn.RANK.EQ(VLOOKUP($A1275,Rooke_Full_Seaosn[[Name]:[WHIP]], 14, FALSE),Rooke_Full_Seaosn[AVG],1)</f>
        <v>1180</v>
      </c>
      <c r="P1275" s="11">
        <f>_xlfn.RANK.EQ(VLOOKUP($A1275,Rooke_Full_Seaosn[[Name]:[WHIP]], 15, FALSE),Rooke_Full_Seaosn[BABIP],1)</f>
        <v>842</v>
      </c>
      <c r="Q1275" s="5">
        <f>_xlfn.RANK.EQ(VLOOKUP($A1275,Rooke_Full_Seaosn[[Name]:[WHIP]], 16, FALSE),Rooke_Full_Seaosn[ERA],1)</f>
        <v>1068</v>
      </c>
      <c r="R1275" s="11">
        <f>_xlfn.RANK.EQ(VLOOKUP($A1275,Rooke_Full_Seaosn[[Name]:[WHIP]], 17, FALSE),Rooke_Full_Seaosn[FIP],1)</f>
        <v>1182</v>
      </c>
      <c r="S1275" s="5">
        <f>_xlfn.RANK.EQ(VLOOKUP($A1275,Rooke_Full_Seaosn[[Name]:[WHIP]], 18,FALSE),Rooke_Full_Seaosn[WAR],0)</f>
        <v>382</v>
      </c>
      <c r="T1275" s="5">
        <f>_xlfn.RANK.EQ(VLOOKUP($A1275,Rooke_Full_Seaosn[[Name]:[WHIP]], 19, FALSE),Rooke_Full_Seaosn[WAR/162],0)</f>
        <v>955</v>
      </c>
      <c r="U1275" s="5">
        <f>_xlfn.RANK.EQ(VLOOKUP($A1275,Rooke_Full_Seaosn[[Name]:[WHIP]], 20, FALSE),Rooke_Full_Seaosn[WHIP],1)</f>
        <v>1270</v>
      </c>
      <c r="V12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951.44219201822068</v>
      </c>
    </row>
    <row r="1276" spans="1:22" x14ac:dyDescent="0.45">
      <c r="A1276" s="11" t="s">
        <v>1142</v>
      </c>
      <c r="B1276" s="11">
        <v>1945</v>
      </c>
      <c r="C1276" s="11" t="str">
        <f>VLOOKUP(Table10[[#This Row],[Name]], Rooke_Full_Seaosn[[Name]:[Team]], 2, FALSE)</f>
        <v>PHA</v>
      </c>
      <c r="D1276" s="11">
        <v>30</v>
      </c>
      <c r="E1276" s="11">
        <v>28</v>
      </c>
      <c r="F1276" s="12">
        <v>0.93333333333333335</v>
      </c>
      <c r="G1276" s="5">
        <f>_xlfn.RANK.EQ(VLOOKUP($A1276,Rooke_Full_Seaosn[[Name]:[WHIP]], 6, FALSE),Rooke_Full_Seaosn[W],0)</f>
        <v>1692</v>
      </c>
      <c r="H1276" s="5">
        <f>_xlfn.RANK.EQ(VLOOKUP($A1276,Rooke_Full_Seaosn[[Name]:[WHIP]], 7, FALSE),Rooke_Full_Seaosn[L],1)</f>
        <v>1512</v>
      </c>
      <c r="I1276" s="11">
        <f>_xlfn.RANK.EQ(VLOOKUP($A1276,Rooke_Full_Seaosn[[Name]:[WHIP]], 8, FALSE),Rooke_Full_Seaosn[SV],0)</f>
        <v>225</v>
      </c>
      <c r="J1276" s="11">
        <f>_xlfn.RANK.EQ(VLOOKUP($A1276,Rooke_Full_Seaosn[[Name]:[WHIP]], 9, FALSE),Rooke_Full_Seaosn[IP],0)</f>
        <v>844</v>
      </c>
      <c r="K1276" s="5">
        <f>_xlfn.RANK.EQ(VLOOKUP($A1276,Rooke_Full_Seaosn[[Name]:[WHIP]], 10, FALSE),Rooke_Full_Seaosn[SO],0)</f>
        <v>1567</v>
      </c>
      <c r="L1276" s="5">
        <f>_xlfn.RANK.EQ(VLOOKUP($A1276,Rooke_Full_Seaosn[[Name]:[WHIP]], 11, FALSE),Rooke_Full_Seaosn[K/9],0)</f>
        <v>1650</v>
      </c>
      <c r="M1276" s="5">
        <f>_xlfn.RANK.EQ(VLOOKUP($A1276,Rooke_Full_Seaosn[[Name]:[WHIP]], 12, FALSE),Rooke_Full_Seaosn[BB/9],1)</f>
        <v>248</v>
      </c>
      <c r="N1276" s="11">
        <f>_xlfn.RANK.EQ(VLOOKUP($A1276,Rooke_Full_Seaosn[[Name]:[WHIP]], 13, FALSE),Rooke_Full_Seaosn[HR/9],1)</f>
        <v>181</v>
      </c>
      <c r="O1276" s="5">
        <f>_xlfn.RANK.EQ(VLOOKUP($A1276,Rooke_Full_Seaosn[[Name]:[WHIP]], 14, FALSE),Rooke_Full_Seaosn[AVG],1)</f>
        <v>1283</v>
      </c>
      <c r="P1276" s="11">
        <f>_xlfn.RANK.EQ(VLOOKUP($A1276,Rooke_Full_Seaosn[[Name]:[WHIP]], 15, FALSE),Rooke_Full_Seaosn[BABIP],1)</f>
        <v>947</v>
      </c>
      <c r="Q1276" s="5">
        <f>_xlfn.RANK.EQ(VLOOKUP($A1276,Rooke_Full_Seaosn[[Name]:[WHIP]], 16, FALSE),Rooke_Full_Seaosn[ERA],1)</f>
        <v>512</v>
      </c>
      <c r="R1276" s="11">
        <f>_xlfn.RANK.EQ(VLOOKUP($A1276,Rooke_Full_Seaosn[[Name]:[WHIP]], 17, FALSE),Rooke_Full_Seaosn[FIP],1)</f>
        <v>326</v>
      </c>
      <c r="S1276" s="5">
        <f>_xlfn.RANK.EQ(VLOOKUP($A1276,Rooke_Full_Seaosn[[Name]:[WHIP]], 18,FALSE),Rooke_Full_Seaosn[WAR],0)</f>
        <v>815</v>
      </c>
      <c r="T1276" s="5">
        <f>_xlfn.RANK.EQ(VLOOKUP($A1276,Rooke_Full_Seaosn[[Name]:[WHIP]], 19, FALSE),Rooke_Full_Seaosn[WAR/162],0)</f>
        <v>915</v>
      </c>
      <c r="U1276" s="5">
        <f>_xlfn.RANK.EQ(VLOOKUP($A1276,Rooke_Full_Seaosn[[Name]:[WHIP]], 20, FALSE),Rooke_Full_Seaosn[WHIP],1)</f>
        <v>761</v>
      </c>
      <c r="V12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952.01036071434567</v>
      </c>
    </row>
    <row r="1277" spans="1:22" x14ac:dyDescent="0.45">
      <c r="A1277" s="11" t="s">
        <v>1296</v>
      </c>
      <c r="B1277" s="11">
        <v>1961</v>
      </c>
      <c r="C1277" s="11" t="str">
        <f>VLOOKUP(Table10[[#This Row],[Name]], Rooke_Full_Seaosn[[Name]:[Team]], 2, FALSE)</f>
        <v>MIL</v>
      </c>
      <c r="D1277" s="11">
        <v>21</v>
      </c>
      <c r="E1277" s="11">
        <v>13</v>
      </c>
      <c r="F1277" s="12">
        <v>0.61904761904761907</v>
      </c>
      <c r="G1277" s="5">
        <f>_xlfn.RANK.EQ(VLOOKUP($A1277,Rooke_Full_Seaosn[[Name]:[WHIP]], 6, FALSE),Rooke_Full_Seaosn[W],0)</f>
        <v>889</v>
      </c>
      <c r="H1277" s="5">
        <f>_xlfn.RANK.EQ(VLOOKUP($A1277,Rooke_Full_Seaosn[[Name]:[WHIP]], 7, FALSE),Rooke_Full_Seaosn[L],1)</f>
        <v>885</v>
      </c>
      <c r="I1277" s="11">
        <f>_xlfn.RANK.EQ(VLOOKUP($A1277,Rooke_Full_Seaosn[[Name]:[WHIP]], 8, FALSE),Rooke_Full_Seaosn[SV],0)</f>
        <v>225</v>
      </c>
      <c r="J1277" s="11">
        <f>_xlfn.RANK.EQ(VLOOKUP($A1277,Rooke_Full_Seaosn[[Name]:[WHIP]], 9, FALSE),Rooke_Full_Seaosn[IP],0)</f>
        <v>900</v>
      </c>
      <c r="K1277" s="5">
        <f>_xlfn.RANK.EQ(VLOOKUP($A1277,Rooke_Full_Seaosn[[Name]:[WHIP]], 10, FALSE),Rooke_Full_Seaosn[SO],0)</f>
        <v>1163</v>
      </c>
      <c r="L1277" s="5">
        <f>_xlfn.RANK.EQ(VLOOKUP($A1277,Rooke_Full_Seaosn[[Name]:[WHIP]], 11, FALSE),Rooke_Full_Seaosn[K/9],0)</f>
        <v>1252</v>
      </c>
      <c r="M1277" s="5">
        <f>_xlfn.RANK.EQ(VLOOKUP($A1277,Rooke_Full_Seaosn[[Name]:[WHIP]], 12, FALSE),Rooke_Full_Seaosn[BB/9],1)</f>
        <v>1018</v>
      </c>
      <c r="N1277" s="11">
        <f>_xlfn.RANK.EQ(VLOOKUP($A1277,Rooke_Full_Seaosn[[Name]:[WHIP]], 13, FALSE),Rooke_Full_Seaosn[HR/9],1)</f>
        <v>668</v>
      </c>
      <c r="O1277" s="5">
        <f>_xlfn.RANK.EQ(VLOOKUP($A1277,Rooke_Full_Seaosn[[Name]:[WHIP]], 14, FALSE),Rooke_Full_Seaosn[AVG],1)</f>
        <v>826</v>
      </c>
      <c r="P1277" s="11">
        <f>_xlfn.RANK.EQ(VLOOKUP($A1277,Rooke_Full_Seaosn[[Name]:[WHIP]], 15, FALSE),Rooke_Full_Seaosn[BABIP],1)</f>
        <v>630</v>
      </c>
      <c r="Q1277" s="5">
        <f>_xlfn.RANK.EQ(VLOOKUP($A1277,Rooke_Full_Seaosn[[Name]:[WHIP]], 16, FALSE),Rooke_Full_Seaosn[ERA],1)</f>
        <v>701</v>
      </c>
      <c r="R1277" s="11">
        <f>_xlfn.RANK.EQ(VLOOKUP($A1277,Rooke_Full_Seaosn[[Name]:[WHIP]], 17, FALSE),Rooke_Full_Seaosn[FIP],1)</f>
        <v>601</v>
      </c>
      <c r="S1277" s="5">
        <f>_xlfn.RANK.EQ(VLOOKUP($A1277,Rooke_Full_Seaosn[[Name]:[WHIP]], 18,FALSE),Rooke_Full_Seaosn[WAR],0)</f>
        <v>1018</v>
      </c>
      <c r="T1277" s="5">
        <f>_xlfn.RANK.EQ(VLOOKUP($A1277,Rooke_Full_Seaosn[[Name]:[WHIP]], 19, FALSE),Rooke_Full_Seaosn[WAR/162],0)</f>
        <v>1047</v>
      </c>
      <c r="U1277" s="5">
        <f>_xlfn.RANK.EQ(VLOOKUP($A1277,Rooke_Full_Seaosn[[Name]:[WHIP]], 20, FALSE),Rooke_Full_Seaosn[WHIP],1)</f>
        <v>851</v>
      </c>
      <c r="V12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952.15991430137035</v>
      </c>
    </row>
    <row r="1278" spans="1:22" x14ac:dyDescent="0.45">
      <c r="A1278" s="11" t="s">
        <v>1862</v>
      </c>
      <c r="B1278" s="11">
        <v>1984</v>
      </c>
      <c r="C1278" s="11" t="str">
        <f>VLOOKUP(Table10[[#This Row],[Name]], Rooke_Full_Seaosn[[Name]:[Team]], 2, FALSE)</f>
        <v>CLE</v>
      </c>
      <c r="D1278" s="11">
        <v>9</v>
      </c>
      <c r="E1278" s="11">
        <v>7</v>
      </c>
      <c r="F1278" s="12">
        <v>0.77777777777777779</v>
      </c>
      <c r="G1278" s="5">
        <f>_xlfn.RANK.EQ(VLOOKUP($A1278,Rooke_Full_Seaosn[[Name]:[WHIP]], 6, FALSE),Rooke_Full_Seaosn[W],0)</f>
        <v>1465</v>
      </c>
      <c r="H1278" s="5">
        <f>_xlfn.RANK.EQ(VLOOKUP($A1278,Rooke_Full_Seaosn[[Name]:[WHIP]], 7, FALSE),Rooke_Full_Seaosn[L],1)</f>
        <v>1209</v>
      </c>
      <c r="I1278" s="11">
        <f>_xlfn.RANK.EQ(VLOOKUP($A1278,Rooke_Full_Seaosn[[Name]:[WHIP]], 8, FALSE),Rooke_Full_Seaosn[SV],0)</f>
        <v>225</v>
      </c>
      <c r="J1278" s="11">
        <f>_xlfn.RANK.EQ(VLOOKUP($A1278,Rooke_Full_Seaosn[[Name]:[WHIP]], 9, FALSE),Rooke_Full_Seaosn[IP],0)</f>
        <v>1045</v>
      </c>
      <c r="K1278" s="5">
        <f>_xlfn.RANK.EQ(VLOOKUP($A1278,Rooke_Full_Seaosn[[Name]:[WHIP]], 10, FALSE),Rooke_Full_Seaosn[SO],0)</f>
        <v>801</v>
      </c>
      <c r="L1278" s="5">
        <f>_xlfn.RANK.EQ(VLOOKUP($A1278,Rooke_Full_Seaosn[[Name]:[WHIP]], 11, FALSE),Rooke_Full_Seaosn[K/9],0)</f>
        <v>489</v>
      </c>
      <c r="M1278" s="5">
        <f>_xlfn.RANK.EQ(VLOOKUP($A1278,Rooke_Full_Seaosn[[Name]:[WHIP]], 12, FALSE),Rooke_Full_Seaosn[BB/9],1)</f>
        <v>1071</v>
      </c>
      <c r="N1278" s="11">
        <f>_xlfn.RANK.EQ(VLOOKUP($A1278,Rooke_Full_Seaosn[[Name]:[WHIP]], 13, FALSE),Rooke_Full_Seaosn[HR/9],1)</f>
        <v>1317</v>
      </c>
      <c r="O1278" s="5">
        <f>_xlfn.RANK.EQ(VLOOKUP($A1278,Rooke_Full_Seaosn[[Name]:[WHIP]], 14, FALSE),Rooke_Full_Seaosn[AVG],1)</f>
        <v>599</v>
      </c>
      <c r="P1278" s="11">
        <f>_xlfn.RANK.EQ(VLOOKUP($A1278,Rooke_Full_Seaosn[[Name]:[WHIP]], 15, FALSE),Rooke_Full_Seaosn[BABIP],1)</f>
        <v>603</v>
      </c>
      <c r="Q1278" s="5">
        <f>_xlfn.RANK.EQ(VLOOKUP($A1278,Rooke_Full_Seaosn[[Name]:[WHIP]], 16, FALSE),Rooke_Full_Seaosn[ERA],1)</f>
        <v>1393</v>
      </c>
      <c r="R1278" s="11">
        <f>_xlfn.RANK.EQ(VLOOKUP($A1278,Rooke_Full_Seaosn[[Name]:[WHIP]], 17, FALSE),Rooke_Full_Seaosn[FIP],1)</f>
        <v>1073</v>
      </c>
      <c r="S1278" s="5">
        <f>_xlfn.RANK.EQ(VLOOKUP($A1278,Rooke_Full_Seaosn[[Name]:[WHIP]], 18,FALSE),Rooke_Full_Seaosn[WAR],0)</f>
        <v>1168</v>
      </c>
      <c r="T1278" s="5">
        <f>_xlfn.RANK.EQ(VLOOKUP($A1278,Rooke_Full_Seaosn[[Name]:[WHIP]], 19, FALSE),Rooke_Full_Seaosn[WAR/162],0)</f>
        <v>1139</v>
      </c>
      <c r="U1278" s="5">
        <f>_xlfn.RANK.EQ(VLOOKUP($A1278,Rooke_Full_Seaosn[[Name]:[WHIP]], 20, FALSE),Rooke_Full_Seaosn[WHIP],1)</f>
        <v>745</v>
      </c>
      <c r="V12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952.46616076771511</v>
      </c>
    </row>
    <row r="1279" spans="1:22" x14ac:dyDescent="0.45">
      <c r="A1279" s="11" t="s">
        <v>531</v>
      </c>
      <c r="B1279" s="11">
        <v>2015</v>
      </c>
      <c r="C1279" s="11" t="str">
        <f>VLOOKUP(Table10[[#This Row],[Name]], Rooke_Full_Seaosn[[Name]:[Team]], 2, FALSE)</f>
        <v>SEA</v>
      </c>
      <c r="D1279" s="11">
        <v>11</v>
      </c>
      <c r="E1279" s="11">
        <v>11</v>
      </c>
      <c r="F1279" s="12">
        <v>1</v>
      </c>
      <c r="G1279" s="5">
        <f>_xlfn.RANK.EQ(VLOOKUP($A1279,Rooke_Full_Seaosn[[Name]:[WHIP]], 6, FALSE),Rooke_Full_Seaosn[W],0)</f>
        <v>1054</v>
      </c>
      <c r="H1279" s="5">
        <f>_xlfn.RANK.EQ(VLOOKUP($A1279,Rooke_Full_Seaosn[[Name]:[WHIP]], 7, FALSE),Rooke_Full_Seaosn[L],1)</f>
        <v>695</v>
      </c>
      <c r="I1279" s="11">
        <f>_xlfn.RANK.EQ(VLOOKUP($A1279,Rooke_Full_Seaosn[[Name]:[WHIP]], 8, FALSE),Rooke_Full_Seaosn[SV],0)</f>
        <v>225</v>
      </c>
      <c r="J1279" s="11">
        <f>_xlfn.RANK.EQ(VLOOKUP($A1279,Rooke_Full_Seaosn[[Name]:[WHIP]], 9, FALSE),Rooke_Full_Seaosn[IP],0)</f>
        <v>971</v>
      </c>
      <c r="K1279" s="5">
        <f>_xlfn.RANK.EQ(VLOOKUP($A1279,Rooke_Full_Seaosn[[Name]:[WHIP]], 10, FALSE),Rooke_Full_Seaosn[SO],0)</f>
        <v>765</v>
      </c>
      <c r="L1279" s="5">
        <f>_xlfn.RANK.EQ(VLOOKUP($A1279,Rooke_Full_Seaosn[[Name]:[WHIP]], 11, FALSE),Rooke_Full_Seaosn[K/9],0)</f>
        <v>536</v>
      </c>
      <c r="M1279" s="5">
        <f>_xlfn.RANK.EQ(VLOOKUP($A1279,Rooke_Full_Seaosn[[Name]:[WHIP]], 12, FALSE),Rooke_Full_Seaosn[BB/9],1)</f>
        <v>1061</v>
      </c>
      <c r="N1279" s="11">
        <f>_xlfn.RANK.EQ(VLOOKUP($A1279,Rooke_Full_Seaosn[[Name]:[WHIP]], 13, FALSE),Rooke_Full_Seaosn[HR/9],1)</f>
        <v>1154</v>
      </c>
      <c r="O1279" s="5">
        <f>_xlfn.RANK.EQ(VLOOKUP($A1279,Rooke_Full_Seaosn[[Name]:[WHIP]], 14, FALSE),Rooke_Full_Seaosn[AVG],1)</f>
        <v>894</v>
      </c>
      <c r="P1279" s="11">
        <f>_xlfn.RANK.EQ(VLOOKUP($A1279,Rooke_Full_Seaosn[[Name]:[WHIP]], 15, FALSE),Rooke_Full_Seaosn[BABIP],1)</f>
        <v>980</v>
      </c>
      <c r="Q1279" s="5">
        <f>_xlfn.RANK.EQ(VLOOKUP($A1279,Rooke_Full_Seaosn[[Name]:[WHIP]], 16, FALSE),Rooke_Full_Seaosn[ERA],1)</f>
        <v>1089</v>
      </c>
      <c r="R1279" s="11">
        <f>_xlfn.RANK.EQ(VLOOKUP($A1279,Rooke_Full_Seaosn[[Name]:[WHIP]], 17, FALSE),Rooke_Full_Seaosn[FIP],1)</f>
        <v>1163</v>
      </c>
      <c r="S1279" s="5">
        <f>_xlfn.RANK.EQ(VLOOKUP($A1279,Rooke_Full_Seaosn[[Name]:[WHIP]], 18,FALSE),Rooke_Full_Seaosn[WAR],0)</f>
        <v>1417</v>
      </c>
      <c r="T1279" s="5">
        <f>_xlfn.RANK.EQ(VLOOKUP($A1279,Rooke_Full_Seaosn[[Name]:[WHIP]], 19, FALSE),Rooke_Full_Seaosn[WAR/162],0)</f>
        <v>1427</v>
      </c>
      <c r="U1279" s="5">
        <f>_xlfn.RANK.EQ(VLOOKUP($A1279,Rooke_Full_Seaosn[[Name]:[WHIP]], 20, FALSE),Rooke_Full_Seaosn[WHIP],1)</f>
        <v>981</v>
      </c>
      <c r="V12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952.61962751060378</v>
      </c>
    </row>
    <row r="1280" spans="1:22" x14ac:dyDescent="0.45">
      <c r="A1280" s="11" t="s">
        <v>1985</v>
      </c>
      <c r="B1280" s="11">
        <v>1994</v>
      </c>
      <c r="C1280" s="11" t="str">
        <f>VLOOKUP(Table10[[#This Row],[Name]], Rooke_Full_Seaosn[[Name]:[Team]], 2, FALSE)</f>
        <v>TEX</v>
      </c>
      <c r="D1280" s="11">
        <v>15</v>
      </c>
      <c r="E1280" s="11">
        <v>12</v>
      </c>
      <c r="F1280" s="12">
        <v>0.8</v>
      </c>
      <c r="G1280" s="5">
        <f>_xlfn.RANK.EQ(VLOOKUP($A1280,Rooke_Full_Seaosn[[Name]:[WHIP]], 6, FALSE),Rooke_Full_Seaosn[W],0)</f>
        <v>1282</v>
      </c>
      <c r="H1280" s="5">
        <f>_xlfn.RANK.EQ(VLOOKUP($A1280,Rooke_Full_Seaosn[[Name]:[WHIP]], 7, FALSE),Rooke_Full_Seaosn[L],1)</f>
        <v>45</v>
      </c>
      <c r="I1280" s="11">
        <f>_xlfn.RANK.EQ(VLOOKUP($A1280,Rooke_Full_Seaosn[[Name]:[WHIP]], 8, FALSE),Rooke_Full_Seaosn[SV],0)</f>
        <v>225</v>
      </c>
      <c r="J1280" s="11">
        <f>_xlfn.RANK.EQ(VLOOKUP($A1280,Rooke_Full_Seaosn[[Name]:[WHIP]], 9, FALSE),Rooke_Full_Seaosn[IP],0)</f>
        <v>1563</v>
      </c>
      <c r="K1280" s="5">
        <f>_xlfn.RANK.EQ(VLOOKUP($A1280,Rooke_Full_Seaosn[[Name]:[WHIP]], 10, FALSE),Rooke_Full_Seaosn[SO],0)</f>
        <v>1567</v>
      </c>
      <c r="L1280" s="5">
        <f>_xlfn.RANK.EQ(VLOOKUP($A1280,Rooke_Full_Seaosn[[Name]:[WHIP]], 11, FALSE),Rooke_Full_Seaosn[K/9],0)</f>
        <v>1185</v>
      </c>
      <c r="M1280" s="5">
        <f>_xlfn.RANK.EQ(VLOOKUP($A1280,Rooke_Full_Seaosn[[Name]:[WHIP]], 12, FALSE),Rooke_Full_Seaosn[BB/9],1)</f>
        <v>682</v>
      </c>
      <c r="N1280" s="11">
        <f>_xlfn.RANK.EQ(VLOOKUP($A1280,Rooke_Full_Seaosn[[Name]:[WHIP]], 13, FALSE),Rooke_Full_Seaosn[HR/9],1)</f>
        <v>1677</v>
      </c>
      <c r="O1280" s="5">
        <f>_xlfn.RANK.EQ(VLOOKUP($A1280,Rooke_Full_Seaosn[[Name]:[WHIP]], 14, FALSE),Rooke_Full_Seaosn[AVG],1)</f>
        <v>1526</v>
      </c>
      <c r="P1280" s="11">
        <f>_xlfn.RANK.EQ(VLOOKUP($A1280,Rooke_Full_Seaosn[[Name]:[WHIP]], 15, FALSE),Rooke_Full_Seaosn[BABIP],1)</f>
        <v>778</v>
      </c>
      <c r="Q1280" s="5">
        <f>_xlfn.RANK.EQ(VLOOKUP($A1280,Rooke_Full_Seaosn[[Name]:[WHIP]], 16, FALSE),Rooke_Full_Seaosn[ERA],1)</f>
        <v>1544</v>
      </c>
      <c r="R1280" s="11">
        <f>_xlfn.RANK.EQ(VLOOKUP($A1280,Rooke_Full_Seaosn[[Name]:[WHIP]], 17, FALSE),Rooke_Full_Seaosn[FIP],1)</f>
        <v>1680</v>
      </c>
      <c r="S1280" s="5">
        <f>_xlfn.RANK.EQ(VLOOKUP($A1280,Rooke_Full_Seaosn[[Name]:[WHIP]], 18,FALSE),Rooke_Full_Seaosn[WAR],0)</f>
        <v>1633</v>
      </c>
      <c r="T1280" s="5">
        <f>_xlfn.RANK.EQ(VLOOKUP($A1280,Rooke_Full_Seaosn[[Name]:[WHIP]], 19, FALSE),Rooke_Full_Seaosn[WAR/162],0)</f>
        <v>1678</v>
      </c>
      <c r="U1280" s="5">
        <f>_xlfn.RANK.EQ(VLOOKUP($A1280,Rooke_Full_Seaosn[[Name]:[WHIP]], 20, FALSE),Rooke_Full_Seaosn[WHIP],1)</f>
        <v>1314</v>
      </c>
      <c r="V12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953.28939054459522</v>
      </c>
    </row>
    <row r="1281" spans="1:22" x14ac:dyDescent="0.45">
      <c r="A1281" s="11" t="s">
        <v>1593</v>
      </c>
      <c r="B1281" s="11">
        <v>1940</v>
      </c>
      <c r="C1281" s="11" t="str">
        <f>VLOOKUP(Table10[[#This Row],[Name]], Rooke_Full_Seaosn[[Name]:[Team]], 2, FALSE)</f>
        <v>NYY</v>
      </c>
      <c r="D1281" s="11">
        <v>11</v>
      </c>
      <c r="E1281" s="11">
        <v>9</v>
      </c>
      <c r="F1281" s="12">
        <v>0.81818181818181823</v>
      </c>
      <c r="G1281" s="5">
        <f>_xlfn.RANK.EQ(VLOOKUP($A1281,Rooke_Full_Seaosn[[Name]:[WHIP]], 6, FALSE),Rooke_Full_Seaosn[W],0)</f>
        <v>503</v>
      </c>
      <c r="H1281" s="5">
        <f>_xlfn.RANK.EQ(VLOOKUP($A1281,Rooke_Full_Seaosn[[Name]:[WHIP]], 7, FALSE),Rooke_Full_Seaosn[L],1)</f>
        <v>1209</v>
      </c>
      <c r="I1281" s="11">
        <f>_xlfn.RANK.EQ(VLOOKUP($A1281,Rooke_Full_Seaosn[[Name]:[WHIP]], 8, FALSE),Rooke_Full_Seaosn[SV],0)</f>
        <v>225</v>
      </c>
      <c r="J1281" s="11">
        <f>_xlfn.RANK.EQ(VLOOKUP($A1281,Rooke_Full_Seaosn[[Name]:[WHIP]], 9, FALSE),Rooke_Full_Seaosn[IP],0)</f>
        <v>369</v>
      </c>
      <c r="K1281" s="5">
        <f>_xlfn.RANK.EQ(VLOOKUP($A1281,Rooke_Full_Seaosn[[Name]:[WHIP]], 10, FALSE),Rooke_Full_Seaosn[SO],0)</f>
        <v>637</v>
      </c>
      <c r="L1281" s="5">
        <f>_xlfn.RANK.EQ(VLOOKUP($A1281,Rooke_Full_Seaosn[[Name]:[WHIP]], 11, FALSE),Rooke_Full_Seaosn[K/9],0)</f>
        <v>1300</v>
      </c>
      <c r="M1281" s="5">
        <f>_xlfn.RANK.EQ(VLOOKUP($A1281,Rooke_Full_Seaosn[[Name]:[WHIP]], 12, FALSE),Rooke_Full_Seaosn[BB/9],1)</f>
        <v>842</v>
      </c>
      <c r="N1281" s="11">
        <f>_xlfn.RANK.EQ(VLOOKUP($A1281,Rooke_Full_Seaosn[[Name]:[WHIP]], 13, FALSE),Rooke_Full_Seaosn[HR/9],1)</f>
        <v>1150</v>
      </c>
      <c r="O1281" s="5">
        <f>_xlfn.RANK.EQ(VLOOKUP($A1281,Rooke_Full_Seaosn[[Name]:[WHIP]], 14, FALSE),Rooke_Full_Seaosn[AVG],1)</f>
        <v>1019</v>
      </c>
      <c r="P1281" s="11">
        <f>_xlfn.RANK.EQ(VLOOKUP($A1281,Rooke_Full_Seaosn[[Name]:[WHIP]], 15, FALSE),Rooke_Full_Seaosn[BABIP],1)</f>
        <v>573</v>
      </c>
      <c r="Q1281" s="5">
        <f>_xlfn.RANK.EQ(VLOOKUP($A1281,Rooke_Full_Seaosn[[Name]:[WHIP]], 16, FALSE),Rooke_Full_Seaosn[ERA],1)</f>
        <v>1071</v>
      </c>
      <c r="R1281" s="11">
        <f>_xlfn.RANK.EQ(VLOOKUP($A1281,Rooke_Full_Seaosn[[Name]:[WHIP]], 17, FALSE),Rooke_Full_Seaosn[FIP],1)</f>
        <v>1189</v>
      </c>
      <c r="S1281" s="5">
        <f>_xlfn.RANK.EQ(VLOOKUP($A1281,Rooke_Full_Seaosn[[Name]:[WHIP]], 18,FALSE),Rooke_Full_Seaosn[WAR],0)</f>
        <v>1057</v>
      </c>
      <c r="T1281" s="5">
        <f>_xlfn.RANK.EQ(VLOOKUP($A1281,Rooke_Full_Seaosn[[Name]:[WHIP]], 19, FALSE),Rooke_Full_Seaosn[WAR/162],0)</f>
        <v>1272</v>
      </c>
      <c r="U1281" s="5">
        <f>_xlfn.RANK.EQ(VLOOKUP($A1281,Rooke_Full_Seaosn[[Name]:[WHIP]], 20, FALSE),Rooke_Full_Seaosn[WHIP],1)</f>
        <v>1002</v>
      </c>
      <c r="V12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953.8460019698523</v>
      </c>
    </row>
    <row r="1282" spans="1:22" x14ac:dyDescent="0.45">
      <c r="A1282" s="11" t="s">
        <v>2016</v>
      </c>
      <c r="B1282" s="11">
        <v>1950</v>
      </c>
      <c r="C1282" s="11" t="str">
        <f>VLOOKUP(Table10[[#This Row],[Name]], Rooke_Full_Seaosn[[Name]:[Team]], 2, FALSE)</f>
        <v>BOS</v>
      </c>
      <c r="D1282" s="11">
        <v>29</v>
      </c>
      <c r="E1282" s="11">
        <v>29</v>
      </c>
      <c r="F1282" s="12">
        <v>1</v>
      </c>
      <c r="G1282" s="5">
        <f>_xlfn.RANK.EQ(VLOOKUP($A1282,Rooke_Full_Seaosn[[Name]:[WHIP]], 6, FALSE),Rooke_Full_Seaosn[W],0)</f>
        <v>503</v>
      </c>
      <c r="H1282" s="5">
        <f>_xlfn.RANK.EQ(VLOOKUP($A1282,Rooke_Full_Seaosn[[Name]:[WHIP]], 7, FALSE),Rooke_Full_Seaosn[L],1)</f>
        <v>695</v>
      </c>
      <c r="I1282" s="11">
        <f>_xlfn.RANK.EQ(VLOOKUP($A1282,Rooke_Full_Seaosn[[Name]:[WHIP]], 8, FALSE),Rooke_Full_Seaosn[SV],0)</f>
        <v>44</v>
      </c>
      <c r="J1282" s="11">
        <f>_xlfn.RANK.EQ(VLOOKUP($A1282,Rooke_Full_Seaosn[[Name]:[WHIP]], 9, FALSE),Rooke_Full_Seaosn[IP],0)</f>
        <v>851</v>
      </c>
      <c r="K1282" s="5">
        <f>_xlfn.RANK.EQ(VLOOKUP($A1282,Rooke_Full_Seaosn[[Name]:[WHIP]], 10, FALSE),Rooke_Full_Seaosn[SO],0)</f>
        <v>880</v>
      </c>
      <c r="L1282" s="5">
        <f>_xlfn.RANK.EQ(VLOOKUP($A1282,Rooke_Full_Seaosn[[Name]:[WHIP]], 11, FALSE),Rooke_Full_Seaosn[K/9],0)</f>
        <v>955</v>
      </c>
      <c r="M1282" s="5">
        <f>_xlfn.RANK.EQ(VLOOKUP($A1282,Rooke_Full_Seaosn[[Name]:[WHIP]], 12, FALSE),Rooke_Full_Seaosn[BB/9],1)</f>
        <v>1559</v>
      </c>
      <c r="N1282" s="11">
        <f>_xlfn.RANK.EQ(VLOOKUP($A1282,Rooke_Full_Seaosn[[Name]:[WHIP]], 13, FALSE),Rooke_Full_Seaosn[HR/9],1)</f>
        <v>621</v>
      </c>
      <c r="O1282" s="5">
        <f>_xlfn.RANK.EQ(VLOOKUP($A1282,Rooke_Full_Seaosn[[Name]:[WHIP]], 14, FALSE),Rooke_Full_Seaosn[AVG],1)</f>
        <v>1591</v>
      </c>
      <c r="P1282" s="11">
        <f>_xlfn.RANK.EQ(VLOOKUP($A1282,Rooke_Full_Seaosn[[Name]:[WHIP]], 15, FALSE),Rooke_Full_Seaosn[BABIP],1)</f>
        <v>1598</v>
      </c>
      <c r="Q1282" s="5">
        <f>_xlfn.RANK.EQ(VLOOKUP($A1282,Rooke_Full_Seaosn[[Name]:[WHIP]], 16, FALSE),Rooke_Full_Seaosn[ERA],1)</f>
        <v>1576</v>
      </c>
      <c r="R1282" s="11">
        <f>_xlfn.RANK.EQ(VLOOKUP($A1282,Rooke_Full_Seaosn[[Name]:[WHIP]], 17, FALSE),Rooke_Full_Seaosn[FIP],1)</f>
        <v>860</v>
      </c>
      <c r="S1282" s="5">
        <f>_xlfn.RANK.EQ(VLOOKUP($A1282,Rooke_Full_Seaosn[[Name]:[WHIP]], 18,FALSE),Rooke_Full_Seaosn[WAR],0)</f>
        <v>536</v>
      </c>
      <c r="T1282" s="5">
        <f>_xlfn.RANK.EQ(VLOOKUP($A1282,Rooke_Full_Seaosn[[Name]:[WHIP]], 19, FALSE),Rooke_Full_Seaosn[WAR/162],0)</f>
        <v>611</v>
      </c>
      <c r="U1282" s="5">
        <f>_xlfn.RANK.EQ(VLOOKUP($A1282,Rooke_Full_Seaosn[[Name]:[WHIP]], 20, FALSE),Rooke_Full_Seaosn[WHIP],1)</f>
        <v>1664</v>
      </c>
      <c r="V12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954.21681718219975</v>
      </c>
    </row>
    <row r="1283" spans="1:22" x14ac:dyDescent="0.45">
      <c r="A1283" s="11" t="s">
        <v>1636</v>
      </c>
      <c r="B1283" s="11">
        <v>2018</v>
      </c>
      <c r="C1283" s="11" t="str">
        <f>VLOOKUP(Table10[[#This Row],[Name]], Rooke_Full_Seaosn[[Name]:[Team]], 2, FALSE)</f>
        <v>ARI</v>
      </c>
      <c r="D1283" s="11">
        <v>28</v>
      </c>
      <c r="E1283" s="11">
        <v>27</v>
      </c>
      <c r="F1283" s="12">
        <v>0.9642857142857143</v>
      </c>
      <c r="G1283" s="5">
        <f>_xlfn.RANK.EQ(VLOOKUP($A1283,Rooke_Full_Seaosn[[Name]:[WHIP]], 6, FALSE),Rooke_Full_Seaosn[W],0)</f>
        <v>889</v>
      </c>
      <c r="H1283" s="5">
        <f>_xlfn.RANK.EQ(VLOOKUP($A1283,Rooke_Full_Seaosn[[Name]:[WHIP]], 7, FALSE),Rooke_Full_Seaosn[L],1)</f>
        <v>492</v>
      </c>
      <c r="I1283" s="11">
        <f>_xlfn.RANK.EQ(VLOOKUP($A1283,Rooke_Full_Seaosn[[Name]:[WHIP]], 8, FALSE),Rooke_Full_Seaosn[SV],0)</f>
        <v>225</v>
      </c>
      <c r="J1283" s="11">
        <f>_xlfn.RANK.EQ(VLOOKUP($A1283,Rooke_Full_Seaosn[[Name]:[WHIP]], 9, FALSE),Rooke_Full_Seaosn[IP],0)</f>
        <v>1157</v>
      </c>
      <c r="K1283" s="5">
        <f>_xlfn.RANK.EQ(VLOOKUP($A1283,Rooke_Full_Seaosn[[Name]:[WHIP]], 10, FALSE),Rooke_Full_Seaosn[SO],0)</f>
        <v>1278</v>
      </c>
      <c r="L1283" s="5">
        <f>_xlfn.RANK.EQ(VLOOKUP($A1283,Rooke_Full_Seaosn[[Name]:[WHIP]], 11, FALSE),Rooke_Full_Seaosn[K/9],0)</f>
        <v>1123</v>
      </c>
      <c r="M1283" s="5">
        <f>_xlfn.RANK.EQ(VLOOKUP($A1283,Rooke_Full_Seaosn[[Name]:[WHIP]], 12, FALSE),Rooke_Full_Seaosn[BB/9],1)</f>
        <v>348</v>
      </c>
      <c r="N1283" s="11">
        <f>_xlfn.RANK.EQ(VLOOKUP($A1283,Rooke_Full_Seaosn[[Name]:[WHIP]], 13, FALSE),Rooke_Full_Seaosn[HR/9],1)</f>
        <v>1665</v>
      </c>
      <c r="O1283" s="5">
        <f>_xlfn.RANK.EQ(VLOOKUP($A1283,Rooke_Full_Seaosn[[Name]:[WHIP]], 14, FALSE),Rooke_Full_Seaosn[AVG],1)</f>
        <v>1246</v>
      </c>
      <c r="P1283" s="11">
        <f>_xlfn.RANK.EQ(VLOOKUP($A1283,Rooke_Full_Seaosn[[Name]:[WHIP]], 15, FALSE),Rooke_Full_Seaosn[BABIP],1)</f>
        <v>425</v>
      </c>
      <c r="Q1283" s="5">
        <f>_xlfn.RANK.EQ(VLOOKUP($A1283,Rooke_Full_Seaosn[[Name]:[WHIP]], 16, FALSE),Rooke_Full_Seaosn[ERA],1)</f>
        <v>1132</v>
      </c>
      <c r="R1283" s="11">
        <f>_xlfn.RANK.EQ(VLOOKUP($A1283,Rooke_Full_Seaosn[[Name]:[WHIP]], 17, FALSE),Rooke_Full_Seaosn[FIP],1)</f>
        <v>1667</v>
      </c>
      <c r="S1283" s="5">
        <f>_xlfn.RANK.EQ(VLOOKUP($A1283,Rooke_Full_Seaosn[[Name]:[WHIP]], 18,FALSE),Rooke_Full_Seaosn[WAR],0)</f>
        <v>1704</v>
      </c>
      <c r="T1283" s="5">
        <f>_xlfn.RANK.EQ(VLOOKUP($A1283,Rooke_Full_Seaosn[[Name]:[WHIP]], 19, FALSE),Rooke_Full_Seaosn[WAR/162],0)</f>
        <v>1701</v>
      </c>
      <c r="U1283" s="5">
        <f>_xlfn.RANK.EQ(VLOOKUP($A1283,Rooke_Full_Seaosn[[Name]:[WHIP]], 20, FALSE),Rooke_Full_Seaosn[WHIP],1)</f>
        <v>703</v>
      </c>
      <c r="V12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954.52001984568972</v>
      </c>
    </row>
    <row r="1284" spans="1:22" x14ac:dyDescent="0.45">
      <c r="A1284" s="11" t="s">
        <v>1910</v>
      </c>
      <c r="B1284" s="11">
        <v>2008</v>
      </c>
      <c r="C1284" s="11" t="str">
        <f>VLOOKUP(Table10[[#This Row],[Name]], Rooke_Full_Seaosn[[Name]:[Team]], 2, FALSE)</f>
        <v>KCR</v>
      </c>
      <c r="D1284" s="11">
        <v>8</v>
      </c>
      <c r="E1284" s="11">
        <v>8</v>
      </c>
      <c r="F1284" s="12">
        <v>1</v>
      </c>
      <c r="G1284" s="5">
        <f>_xlfn.RANK.EQ(VLOOKUP($A1284,Rooke_Full_Seaosn[[Name]:[WHIP]], 6, FALSE),Rooke_Full_Seaosn[W],0)</f>
        <v>735</v>
      </c>
      <c r="H1284" s="5">
        <f>_xlfn.RANK.EQ(VLOOKUP($A1284,Rooke_Full_Seaosn[[Name]:[WHIP]], 7, FALSE),Rooke_Full_Seaosn[L],1)</f>
        <v>1512</v>
      </c>
      <c r="I1284" s="11">
        <f>_xlfn.RANK.EQ(VLOOKUP($A1284,Rooke_Full_Seaosn[[Name]:[WHIP]], 8, FALSE),Rooke_Full_Seaosn[SV],0)</f>
        <v>225</v>
      </c>
      <c r="J1284" s="11">
        <f>_xlfn.RANK.EQ(VLOOKUP($A1284,Rooke_Full_Seaosn[[Name]:[WHIP]], 9, FALSE),Rooke_Full_Seaosn[IP],0)</f>
        <v>598</v>
      </c>
      <c r="K1284" s="5">
        <f>_xlfn.RANK.EQ(VLOOKUP($A1284,Rooke_Full_Seaosn[[Name]:[WHIP]], 10, FALSE),Rooke_Full_Seaosn[SO],0)</f>
        <v>619</v>
      </c>
      <c r="L1284" s="5">
        <f>_xlfn.RANK.EQ(VLOOKUP($A1284,Rooke_Full_Seaosn[[Name]:[WHIP]], 11, FALSE),Rooke_Full_Seaosn[K/9],0)</f>
        <v>966</v>
      </c>
      <c r="M1284" s="5">
        <f>_xlfn.RANK.EQ(VLOOKUP($A1284,Rooke_Full_Seaosn[[Name]:[WHIP]], 12, FALSE),Rooke_Full_Seaosn[BB/9],1)</f>
        <v>794</v>
      </c>
      <c r="N1284" s="11">
        <f>_xlfn.RANK.EQ(VLOOKUP($A1284,Rooke_Full_Seaosn[[Name]:[WHIP]], 13, FALSE),Rooke_Full_Seaosn[HR/9],1)</f>
        <v>806</v>
      </c>
      <c r="O1284" s="5">
        <f>_xlfn.RANK.EQ(VLOOKUP($A1284,Rooke_Full_Seaosn[[Name]:[WHIP]], 14, FALSE),Rooke_Full_Seaosn[AVG],1)</f>
        <v>1291</v>
      </c>
      <c r="P1284" s="11">
        <f>_xlfn.RANK.EQ(VLOOKUP($A1284,Rooke_Full_Seaosn[[Name]:[WHIP]], 15, FALSE),Rooke_Full_Seaosn[BABIP],1)</f>
        <v>1271</v>
      </c>
      <c r="Q1284" s="5">
        <f>_xlfn.RANK.EQ(VLOOKUP($A1284,Rooke_Full_Seaosn[[Name]:[WHIP]], 16, FALSE),Rooke_Full_Seaosn[ERA],1)</f>
        <v>1455</v>
      </c>
      <c r="R1284" s="11">
        <f>_xlfn.RANK.EQ(VLOOKUP($A1284,Rooke_Full_Seaosn[[Name]:[WHIP]], 17, FALSE),Rooke_Full_Seaosn[FIP],1)</f>
        <v>1000</v>
      </c>
      <c r="S1284" s="5">
        <f>_xlfn.RANK.EQ(VLOOKUP($A1284,Rooke_Full_Seaosn[[Name]:[WHIP]], 18,FALSE),Rooke_Full_Seaosn[WAR],0)</f>
        <v>702</v>
      </c>
      <c r="T1284" s="5">
        <f>_xlfn.RANK.EQ(VLOOKUP($A1284,Rooke_Full_Seaosn[[Name]:[WHIP]], 19, FALSE),Rooke_Full_Seaosn[WAR/162],0)</f>
        <v>816</v>
      </c>
      <c r="U1284" s="5">
        <f>_xlfn.RANK.EQ(VLOOKUP($A1284,Rooke_Full_Seaosn[[Name]:[WHIP]], 20, FALSE),Rooke_Full_Seaosn[WHIP],1)</f>
        <v>1107</v>
      </c>
      <c r="V12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954.61697680789371</v>
      </c>
    </row>
    <row r="1285" spans="1:22" x14ac:dyDescent="0.45">
      <c r="A1285" s="11" t="s">
        <v>1525</v>
      </c>
      <c r="B1285" s="11">
        <v>1952</v>
      </c>
      <c r="C1285" s="11" t="str">
        <f>VLOOKUP(Table10[[#This Row],[Name]], Rooke_Full_Seaosn[[Name]:[Team]], 2, FALSE)</f>
        <v>BOS</v>
      </c>
      <c r="D1285" s="11">
        <v>12</v>
      </c>
      <c r="E1285" s="11">
        <v>12</v>
      </c>
      <c r="F1285" s="12">
        <v>1</v>
      </c>
      <c r="G1285" s="5">
        <f>_xlfn.RANK.EQ(VLOOKUP($A1285,Rooke_Full_Seaosn[[Name]:[WHIP]], 6, FALSE),Rooke_Full_Seaosn[W],0)</f>
        <v>889</v>
      </c>
      <c r="H1285" s="5">
        <f>_xlfn.RANK.EQ(VLOOKUP($A1285,Rooke_Full_Seaosn[[Name]:[WHIP]], 7, FALSE),Rooke_Full_Seaosn[L],1)</f>
        <v>492</v>
      </c>
      <c r="I1285" s="11">
        <f>_xlfn.RANK.EQ(VLOOKUP($A1285,Rooke_Full_Seaosn[[Name]:[WHIP]], 8, FALSE),Rooke_Full_Seaosn[SV],0)</f>
        <v>225</v>
      </c>
      <c r="J1285" s="11">
        <f>_xlfn.RANK.EQ(VLOOKUP($A1285,Rooke_Full_Seaosn[[Name]:[WHIP]], 9, FALSE),Rooke_Full_Seaosn[IP],0)</f>
        <v>727</v>
      </c>
      <c r="K1285" s="5">
        <f>_xlfn.RANK.EQ(VLOOKUP($A1285,Rooke_Full_Seaosn[[Name]:[WHIP]], 10, FALSE),Rooke_Full_Seaosn[SO],0)</f>
        <v>1210</v>
      </c>
      <c r="L1285" s="5">
        <f>_xlfn.RANK.EQ(VLOOKUP($A1285,Rooke_Full_Seaosn[[Name]:[WHIP]], 11, FALSE),Rooke_Full_Seaosn[K/9],0)</f>
        <v>1468</v>
      </c>
      <c r="M1285" s="5">
        <f>_xlfn.RANK.EQ(VLOOKUP($A1285,Rooke_Full_Seaosn[[Name]:[WHIP]], 12, FALSE),Rooke_Full_Seaosn[BB/9],1)</f>
        <v>1165</v>
      </c>
      <c r="N1285" s="11">
        <f>_xlfn.RANK.EQ(VLOOKUP($A1285,Rooke_Full_Seaosn[[Name]:[WHIP]], 13, FALSE),Rooke_Full_Seaosn[HR/9],1)</f>
        <v>955</v>
      </c>
      <c r="O1285" s="5">
        <f>_xlfn.RANK.EQ(VLOOKUP($A1285,Rooke_Full_Seaosn[[Name]:[WHIP]], 14, FALSE),Rooke_Full_Seaosn[AVG],1)</f>
        <v>615</v>
      </c>
      <c r="P1285" s="11">
        <f>_xlfn.RANK.EQ(VLOOKUP($A1285,Rooke_Full_Seaosn[[Name]:[WHIP]], 15, FALSE),Rooke_Full_Seaosn[BABIP],1)</f>
        <v>224</v>
      </c>
      <c r="Q1285" s="5">
        <f>_xlfn.RANK.EQ(VLOOKUP($A1285,Rooke_Full_Seaosn[[Name]:[WHIP]], 16, FALSE),Rooke_Full_Seaosn[ERA],1)</f>
        <v>986</v>
      </c>
      <c r="R1285" s="11">
        <f>_xlfn.RANK.EQ(VLOOKUP($A1285,Rooke_Full_Seaosn[[Name]:[WHIP]], 17, FALSE),Rooke_Full_Seaosn[FIP],1)</f>
        <v>978</v>
      </c>
      <c r="S1285" s="5">
        <f>_xlfn.RANK.EQ(VLOOKUP($A1285,Rooke_Full_Seaosn[[Name]:[WHIP]], 18,FALSE),Rooke_Full_Seaosn[WAR],0)</f>
        <v>1105</v>
      </c>
      <c r="T1285" s="5">
        <f>_xlfn.RANK.EQ(VLOOKUP($A1285,Rooke_Full_Seaosn[[Name]:[WHIP]], 19, FALSE),Rooke_Full_Seaosn[WAR/162],0)</f>
        <v>1182</v>
      </c>
      <c r="U1285" s="5">
        <f>_xlfn.RANK.EQ(VLOOKUP($A1285,Rooke_Full_Seaosn[[Name]:[WHIP]], 20, FALSE),Rooke_Full_Seaosn[WHIP],1)</f>
        <v>887</v>
      </c>
      <c r="V12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955.7316360750491</v>
      </c>
    </row>
    <row r="1286" spans="1:22" x14ac:dyDescent="0.45">
      <c r="A1286" s="11" t="s">
        <v>1286</v>
      </c>
      <c r="B1286" s="11">
        <v>1952</v>
      </c>
      <c r="C1286" s="11" t="str">
        <f>VLOOKUP(Table10[[#This Row],[Name]], Rooke_Full_Seaosn[[Name]:[Team]], 2, FALSE)</f>
        <v>BOS</v>
      </c>
      <c r="D1286" s="11">
        <v>7</v>
      </c>
      <c r="E1286" s="11">
        <v>6</v>
      </c>
      <c r="F1286" s="12">
        <v>0.8571428571428571</v>
      </c>
      <c r="G1286" s="5">
        <f>_xlfn.RANK.EQ(VLOOKUP($A1286,Rooke_Full_Seaosn[[Name]:[WHIP]], 6, FALSE),Rooke_Full_Seaosn[W],0)</f>
        <v>889</v>
      </c>
      <c r="H1286" s="5">
        <f>_xlfn.RANK.EQ(VLOOKUP($A1286,Rooke_Full_Seaosn[[Name]:[WHIP]], 7, FALSE),Rooke_Full_Seaosn[L],1)</f>
        <v>298</v>
      </c>
      <c r="I1286" s="11">
        <f>_xlfn.RANK.EQ(VLOOKUP($A1286,Rooke_Full_Seaosn[[Name]:[WHIP]], 8, FALSE),Rooke_Full_Seaosn[SV],0)</f>
        <v>225</v>
      </c>
      <c r="J1286" s="11">
        <f>_xlfn.RANK.EQ(VLOOKUP($A1286,Rooke_Full_Seaosn[[Name]:[WHIP]], 9, FALSE),Rooke_Full_Seaosn[IP],0)</f>
        <v>1164</v>
      </c>
      <c r="K1286" s="5">
        <f>_xlfn.RANK.EQ(VLOOKUP($A1286,Rooke_Full_Seaosn[[Name]:[WHIP]], 10, FALSE),Rooke_Full_Seaosn[SO],0)</f>
        <v>1605</v>
      </c>
      <c r="L1286" s="5">
        <f>_xlfn.RANK.EQ(VLOOKUP($A1286,Rooke_Full_Seaosn[[Name]:[WHIP]], 11, FALSE),Rooke_Full_Seaosn[K/9],0)</f>
        <v>1586</v>
      </c>
      <c r="M1286" s="5">
        <f>_xlfn.RANK.EQ(VLOOKUP($A1286,Rooke_Full_Seaosn[[Name]:[WHIP]], 12, FALSE),Rooke_Full_Seaosn[BB/9],1)</f>
        <v>1303</v>
      </c>
      <c r="N1286" s="11">
        <f>_xlfn.RANK.EQ(VLOOKUP($A1286,Rooke_Full_Seaosn[[Name]:[WHIP]], 13, FALSE),Rooke_Full_Seaosn[HR/9],1)</f>
        <v>784</v>
      </c>
      <c r="O1286" s="5">
        <f>_xlfn.RANK.EQ(VLOOKUP($A1286,Rooke_Full_Seaosn[[Name]:[WHIP]], 14, FALSE),Rooke_Full_Seaosn[AVG],1)</f>
        <v>682</v>
      </c>
      <c r="P1286" s="11">
        <f>_xlfn.RANK.EQ(VLOOKUP($A1286,Rooke_Full_Seaosn[[Name]:[WHIP]], 15, FALSE),Rooke_Full_Seaosn[BABIP],1)</f>
        <v>237</v>
      </c>
      <c r="Q1286" s="5">
        <f>_xlfn.RANK.EQ(VLOOKUP($A1286,Rooke_Full_Seaosn[[Name]:[WHIP]], 16, FALSE),Rooke_Full_Seaosn[ERA],1)</f>
        <v>689</v>
      </c>
      <c r="R1286" s="11">
        <f>_xlfn.RANK.EQ(VLOOKUP($A1286,Rooke_Full_Seaosn[[Name]:[WHIP]], 17, FALSE),Rooke_Full_Seaosn[FIP],1)</f>
        <v>1022</v>
      </c>
      <c r="S1286" s="5">
        <f>_xlfn.RANK.EQ(VLOOKUP($A1286,Rooke_Full_Seaosn[[Name]:[WHIP]], 18,FALSE),Rooke_Full_Seaosn[WAR],0)</f>
        <v>1267</v>
      </c>
      <c r="T1286" s="5">
        <f>_xlfn.RANK.EQ(VLOOKUP($A1286,Rooke_Full_Seaosn[[Name]:[WHIP]], 19, FALSE),Rooke_Full_Seaosn[WAR/162],0)</f>
        <v>1175</v>
      </c>
      <c r="U1286" s="5">
        <f>_xlfn.RANK.EQ(VLOOKUP($A1286,Rooke_Full_Seaosn[[Name]:[WHIP]], 20, FALSE),Rooke_Full_Seaosn[WHIP],1)</f>
        <v>1036</v>
      </c>
      <c r="V12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955.8766423700755</v>
      </c>
    </row>
    <row r="1287" spans="1:22" x14ac:dyDescent="0.45">
      <c r="A1287" s="11" t="s">
        <v>1509</v>
      </c>
      <c r="B1287" s="11">
        <v>2017</v>
      </c>
      <c r="C1287" s="11" t="str">
        <f>VLOOKUP(Table10[[#This Row],[Name]], Rooke_Full_Seaosn[[Name]:[Team]], 2, FALSE)</f>
        <v>- - -</v>
      </c>
      <c r="D1287" s="11">
        <v>7</v>
      </c>
      <c r="E1287" s="11">
        <v>7</v>
      </c>
      <c r="F1287" s="12">
        <v>1</v>
      </c>
      <c r="G1287" s="5">
        <f>_xlfn.RANK.EQ(VLOOKUP($A1287,Rooke_Full_Seaosn[[Name]:[WHIP]], 6, FALSE),Rooke_Full_Seaosn[W],0)</f>
        <v>1054</v>
      </c>
      <c r="H1287" s="5">
        <f>_xlfn.RANK.EQ(VLOOKUP($A1287,Rooke_Full_Seaosn[[Name]:[WHIP]], 7, FALSE),Rooke_Full_Seaosn[L],1)</f>
        <v>492</v>
      </c>
      <c r="I1287" s="11">
        <f>_xlfn.RANK.EQ(VLOOKUP($A1287,Rooke_Full_Seaosn[[Name]:[WHIP]], 8, FALSE),Rooke_Full_Seaosn[SV],0)</f>
        <v>225</v>
      </c>
      <c r="J1287" s="11">
        <f>_xlfn.RANK.EQ(VLOOKUP($A1287,Rooke_Full_Seaosn[[Name]:[WHIP]], 9, FALSE),Rooke_Full_Seaosn[IP],0)</f>
        <v>1240</v>
      </c>
      <c r="K1287" s="5">
        <f>_xlfn.RANK.EQ(VLOOKUP($A1287,Rooke_Full_Seaosn[[Name]:[WHIP]], 10, FALSE),Rooke_Full_Seaosn[SO],0)</f>
        <v>1163</v>
      </c>
      <c r="L1287" s="5">
        <f>_xlfn.RANK.EQ(VLOOKUP($A1287,Rooke_Full_Seaosn[[Name]:[WHIP]], 11, FALSE),Rooke_Full_Seaosn[K/9],0)</f>
        <v>770</v>
      </c>
      <c r="M1287" s="5">
        <f>_xlfn.RANK.EQ(VLOOKUP($A1287,Rooke_Full_Seaosn[[Name]:[WHIP]], 12, FALSE),Rooke_Full_Seaosn[BB/9],1)</f>
        <v>653</v>
      </c>
      <c r="N1287" s="11">
        <f>_xlfn.RANK.EQ(VLOOKUP($A1287,Rooke_Full_Seaosn[[Name]:[WHIP]], 13, FALSE),Rooke_Full_Seaosn[HR/9],1)</f>
        <v>1625</v>
      </c>
      <c r="O1287" s="5">
        <f>_xlfn.RANK.EQ(VLOOKUP($A1287,Rooke_Full_Seaosn[[Name]:[WHIP]], 14, FALSE),Rooke_Full_Seaosn[AVG],1)</f>
        <v>1098</v>
      </c>
      <c r="P1287" s="11">
        <f>_xlfn.RANK.EQ(VLOOKUP($A1287,Rooke_Full_Seaosn[[Name]:[WHIP]], 15, FALSE),Rooke_Full_Seaosn[BABIP],1)</f>
        <v>590</v>
      </c>
      <c r="Q1287" s="5">
        <f>_xlfn.RANK.EQ(VLOOKUP($A1287,Rooke_Full_Seaosn[[Name]:[WHIP]], 16, FALSE),Rooke_Full_Seaosn[ERA],1)</f>
        <v>966</v>
      </c>
      <c r="R1287" s="11">
        <f>_xlfn.RANK.EQ(VLOOKUP($A1287,Rooke_Full_Seaosn[[Name]:[WHIP]], 17, FALSE),Rooke_Full_Seaosn[FIP],1)</f>
        <v>1605</v>
      </c>
      <c r="S1287" s="5">
        <f>_xlfn.RANK.EQ(VLOOKUP($A1287,Rooke_Full_Seaosn[[Name]:[WHIP]], 18,FALSE),Rooke_Full_Seaosn[WAR],0)</f>
        <v>1605</v>
      </c>
      <c r="T1287" s="5">
        <f>_xlfn.RANK.EQ(VLOOKUP($A1287,Rooke_Full_Seaosn[[Name]:[WHIP]], 19, FALSE),Rooke_Full_Seaosn[WAR/162],0)</f>
        <v>1603</v>
      </c>
      <c r="U1287" s="5">
        <f>_xlfn.RANK.EQ(VLOOKUP($A1287,Rooke_Full_Seaosn[[Name]:[WHIP]], 20, FALSE),Rooke_Full_Seaosn[WHIP],1)</f>
        <v>770</v>
      </c>
      <c r="V12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955.93157875865097</v>
      </c>
    </row>
    <row r="1288" spans="1:22" x14ac:dyDescent="0.45">
      <c r="A1288" s="11" t="s">
        <v>912</v>
      </c>
      <c r="B1288" s="11">
        <v>1922</v>
      </c>
      <c r="C1288" s="11" t="str">
        <f>VLOOKUP(Table10[[#This Row],[Name]], Rooke_Full_Seaosn[[Name]:[Team]], 2, FALSE)</f>
        <v>BRO</v>
      </c>
      <c r="D1288" s="11">
        <v>33</v>
      </c>
      <c r="E1288" s="11">
        <v>22</v>
      </c>
      <c r="F1288" s="12">
        <v>0.66666666666666663</v>
      </c>
      <c r="G1288" s="5">
        <f>_xlfn.RANK.EQ(VLOOKUP($A1288,Rooke_Full_Seaosn[[Name]:[WHIP]], 6, FALSE),Rooke_Full_Seaosn[W],0)</f>
        <v>1054</v>
      </c>
      <c r="H1288" s="5">
        <f>_xlfn.RANK.EQ(VLOOKUP($A1288,Rooke_Full_Seaosn[[Name]:[WHIP]], 7, FALSE),Rooke_Full_Seaosn[L],1)</f>
        <v>695</v>
      </c>
      <c r="I1288" s="11">
        <f>_xlfn.RANK.EQ(VLOOKUP($A1288,Rooke_Full_Seaosn[[Name]:[WHIP]], 8, FALSE),Rooke_Full_Seaosn[SV],0)</f>
        <v>225</v>
      </c>
      <c r="J1288" s="11">
        <f>_xlfn.RANK.EQ(VLOOKUP($A1288,Rooke_Full_Seaosn[[Name]:[WHIP]], 9, FALSE),Rooke_Full_Seaosn[IP],0)</f>
        <v>784</v>
      </c>
      <c r="K1288" s="5">
        <f>_xlfn.RANK.EQ(VLOOKUP($A1288,Rooke_Full_Seaosn[[Name]:[WHIP]], 10, FALSE),Rooke_Full_Seaosn[SO],0)</f>
        <v>1307</v>
      </c>
      <c r="L1288" s="5">
        <f>_xlfn.RANK.EQ(VLOOKUP($A1288,Rooke_Full_Seaosn[[Name]:[WHIP]], 11, FALSE),Rooke_Full_Seaosn[K/9],0)</f>
        <v>1504</v>
      </c>
      <c r="M1288" s="5">
        <f>_xlfn.RANK.EQ(VLOOKUP($A1288,Rooke_Full_Seaosn[[Name]:[WHIP]], 12, FALSE),Rooke_Full_Seaosn[BB/9],1)</f>
        <v>1191</v>
      </c>
      <c r="N1288" s="11">
        <f>_xlfn.RANK.EQ(VLOOKUP($A1288,Rooke_Full_Seaosn[[Name]:[WHIP]], 13, FALSE),Rooke_Full_Seaosn[HR/9],1)</f>
        <v>258</v>
      </c>
      <c r="O1288" s="5">
        <f>_xlfn.RANK.EQ(VLOOKUP($A1288,Rooke_Full_Seaosn[[Name]:[WHIP]], 14, FALSE),Rooke_Full_Seaosn[AVG],1)</f>
        <v>1180</v>
      </c>
      <c r="P1288" s="11">
        <f>_xlfn.RANK.EQ(VLOOKUP($A1288,Rooke_Full_Seaosn[[Name]:[WHIP]], 15, FALSE),Rooke_Full_Seaosn[BABIP],1)</f>
        <v>990</v>
      </c>
      <c r="Q1288" s="5">
        <f>_xlfn.RANK.EQ(VLOOKUP($A1288,Rooke_Full_Seaosn[[Name]:[WHIP]], 16, FALSE),Rooke_Full_Seaosn[ERA],1)</f>
        <v>208</v>
      </c>
      <c r="R1288" s="11">
        <f>_xlfn.RANK.EQ(VLOOKUP($A1288,Rooke_Full_Seaosn[[Name]:[WHIP]], 17, FALSE),Rooke_Full_Seaosn[FIP],1)</f>
        <v>999</v>
      </c>
      <c r="S1288" s="5">
        <f>_xlfn.RANK.EQ(VLOOKUP($A1288,Rooke_Full_Seaosn[[Name]:[WHIP]], 18,FALSE),Rooke_Full_Seaosn[WAR],0)</f>
        <v>1047</v>
      </c>
      <c r="T1288" s="5">
        <f>_xlfn.RANK.EQ(VLOOKUP($A1288,Rooke_Full_Seaosn[[Name]:[WHIP]], 19, FALSE),Rooke_Full_Seaosn[WAR/162],0)</f>
        <v>1236</v>
      </c>
      <c r="U1288" s="5">
        <f>_xlfn.RANK.EQ(VLOOKUP($A1288,Rooke_Full_Seaosn[[Name]:[WHIP]], 20, FALSE),Rooke_Full_Seaosn[WHIP],1)</f>
        <v>1172</v>
      </c>
      <c r="V12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956.11442549967308</v>
      </c>
    </row>
    <row r="1289" spans="1:22" x14ac:dyDescent="0.45">
      <c r="A1289" s="11" t="s">
        <v>1676</v>
      </c>
      <c r="B1289" s="11">
        <v>2015</v>
      </c>
      <c r="C1289" s="11" t="str">
        <f>VLOOKUP(Table10[[#This Row],[Name]], Rooke_Full_Seaosn[[Name]:[Team]], 2, FALSE)</f>
        <v>ATL</v>
      </c>
      <c r="D1289" s="11">
        <v>15</v>
      </c>
      <c r="E1289" s="11">
        <v>10</v>
      </c>
      <c r="F1289" s="12">
        <v>0.66666666666666663</v>
      </c>
      <c r="G1289" s="5">
        <f>_xlfn.RANK.EQ(VLOOKUP($A1289,Rooke_Full_Seaosn[[Name]:[WHIP]], 6, FALSE),Rooke_Full_Seaosn[W],0)</f>
        <v>503</v>
      </c>
      <c r="H1289" s="5">
        <f>_xlfn.RANK.EQ(VLOOKUP($A1289,Rooke_Full_Seaosn[[Name]:[WHIP]], 7, FALSE),Rooke_Full_Seaosn[L],1)</f>
        <v>1060</v>
      </c>
      <c r="I1289" s="11">
        <f>_xlfn.RANK.EQ(VLOOKUP($A1289,Rooke_Full_Seaosn[[Name]:[WHIP]], 8, FALSE),Rooke_Full_Seaosn[SV],0)</f>
        <v>225</v>
      </c>
      <c r="J1289" s="11">
        <f>_xlfn.RANK.EQ(VLOOKUP($A1289,Rooke_Full_Seaosn[[Name]:[WHIP]], 9, FALSE),Rooke_Full_Seaosn[IP],0)</f>
        <v>795</v>
      </c>
      <c r="K1289" s="5">
        <f>_xlfn.RANK.EQ(VLOOKUP($A1289,Rooke_Full_Seaosn[[Name]:[WHIP]], 10, FALSE),Rooke_Full_Seaosn[SO],0)</f>
        <v>658</v>
      </c>
      <c r="L1289" s="5">
        <f>_xlfn.RANK.EQ(VLOOKUP($A1289,Rooke_Full_Seaosn[[Name]:[WHIP]], 11, FALSE),Rooke_Full_Seaosn[K/9],0)</f>
        <v>684</v>
      </c>
      <c r="M1289" s="5">
        <f>_xlfn.RANK.EQ(VLOOKUP($A1289,Rooke_Full_Seaosn[[Name]:[WHIP]], 12, FALSE),Rooke_Full_Seaosn[BB/9],1)</f>
        <v>796</v>
      </c>
      <c r="N1289" s="11">
        <f>_xlfn.RANK.EQ(VLOOKUP($A1289,Rooke_Full_Seaosn[[Name]:[WHIP]], 13, FALSE),Rooke_Full_Seaosn[HR/9],1)</f>
        <v>1389</v>
      </c>
      <c r="O1289" s="5">
        <f>_xlfn.RANK.EQ(VLOOKUP($A1289,Rooke_Full_Seaosn[[Name]:[WHIP]], 14, FALSE),Rooke_Full_Seaosn[AVG],1)</f>
        <v>1296</v>
      </c>
      <c r="P1289" s="11">
        <f>_xlfn.RANK.EQ(VLOOKUP($A1289,Rooke_Full_Seaosn[[Name]:[WHIP]], 15, FALSE),Rooke_Full_Seaosn[BABIP],1)</f>
        <v>1223</v>
      </c>
      <c r="Q1289" s="5">
        <f>_xlfn.RANK.EQ(VLOOKUP($A1289,Rooke_Full_Seaosn[[Name]:[WHIP]], 16, FALSE),Rooke_Full_Seaosn[ERA],1)</f>
        <v>1181</v>
      </c>
      <c r="R1289" s="11">
        <f>_xlfn.RANK.EQ(VLOOKUP($A1289,Rooke_Full_Seaosn[[Name]:[WHIP]], 17, FALSE),Rooke_Full_Seaosn[FIP],1)</f>
        <v>1336</v>
      </c>
      <c r="S1289" s="5">
        <f>_xlfn.RANK.EQ(VLOOKUP($A1289,Rooke_Full_Seaosn[[Name]:[WHIP]], 18,FALSE),Rooke_Full_Seaosn[WAR],0)</f>
        <v>1383</v>
      </c>
      <c r="T1289" s="5">
        <f>_xlfn.RANK.EQ(VLOOKUP($A1289,Rooke_Full_Seaosn[[Name]:[WHIP]], 19, FALSE),Rooke_Full_Seaosn[WAR/162],0)</f>
        <v>1419</v>
      </c>
      <c r="U1289" s="5">
        <f>_xlfn.RANK.EQ(VLOOKUP($A1289,Rooke_Full_Seaosn[[Name]:[WHIP]], 20, FALSE),Rooke_Full_Seaosn[WHIP],1)</f>
        <v>1113</v>
      </c>
      <c r="V12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956.14191101651795</v>
      </c>
    </row>
    <row r="1290" spans="1:22" x14ac:dyDescent="0.45">
      <c r="A1290" s="11" t="s">
        <v>1801</v>
      </c>
      <c r="B1290" s="11">
        <v>1998</v>
      </c>
      <c r="C1290" s="11" t="str">
        <f>VLOOKUP(Table10[[#This Row],[Name]], Rooke_Full_Seaosn[[Name]:[Team]], 2, FALSE)</f>
        <v>DET</v>
      </c>
      <c r="D1290" s="11">
        <v>33</v>
      </c>
      <c r="E1290" s="11">
        <v>18</v>
      </c>
      <c r="F1290" s="12">
        <v>0.54545454545454541</v>
      </c>
      <c r="G1290" s="5">
        <f>_xlfn.RANK.EQ(VLOOKUP($A1290,Rooke_Full_Seaosn[[Name]:[WHIP]], 6, FALSE),Rooke_Full_Seaosn[W],0)</f>
        <v>735</v>
      </c>
      <c r="H1290" s="5">
        <f>_xlfn.RANK.EQ(VLOOKUP($A1290,Rooke_Full_Seaosn[[Name]:[WHIP]], 7, FALSE),Rooke_Full_Seaosn[L],1)</f>
        <v>1209</v>
      </c>
      <c r="I1290" s="11">
        <f>_xlfn.RANK.EQ(VLOOKUP($A1290,Rooke_Full_Seaosn[[Name]:[WHIP]], 8, FALSE),Rooke_Full_Seaosn[SV],0)</f>
        <v>225</v>
      </c>
      <c r="J1290" s="11">
        <f>_xlfn.RANK.EQ(VLOOKUP($A1290,Rooke_Full_Seaosn[[Name]:[WHIP]], 9, FALSE),Rooke_Full_Seaosn[IP],0)</f>
        <v>590</v>
      </c>
      <c r="K1290" s="5">
        <f>_xlfn.RANK.EQ(VLOOKUP($A1290,Rooke_Full_Seaosn[[Name]:[WHIP]], 10, FALSE),Rooke_Full_Seaosn[SO],0)</f>
        <v>725</v>
      </c>
      <c r="L1290" s="5">
        <f>_xlfn.RANK.EQ(VLOOKUP($A1290,Rooke_Full_Seaosn[[Name]:[WHIP]], 11, FALSE),Rooke_Full_Seaosn[K/9],0)</f>
        <v>1118</v>
      </c>
      <c r="M1290" s="5">
        <f>_xlfn.RANK.EQ(VLOOKUP($A1290,Rooke_Full_Seaosn[[Name]:[WHIP]], 12, FALSE),Rooke_Full_Seaosn[BB/9],1)</f>
        <v>826</v>
      </c>
      <c r="N1290" s="11">
        <f>_xlfn.RANK.EQ(VLOOKUP($A1290,Rooke_Full_Seaosn[[Name]:[WHIP]], 13, FALSE),Rooke_Full_Seaosn[HR/9],1)</f>
        <v>1227</v>
      </c>
      <c r="O1290" s="5">
        <f>_xlfn.RANK.EQ(VLOOKUP($A1290,Rooke_Full_Seaosn[[Name]:[WHIP]], 14, FALSE),Rooke_Full_Seaosn[AVG],1)</f>
        <v>1292</v>
      </c>
      <c r="P1290" s="11">
        <f>_xlfn.RANK.EQ(VLOOKUP($A1290,Rooke_Full_Seaosn[[Name]:[WHIP]], 15, FALSE),Rooke_Full_Seaosn[BABIP],1)</f>
        <v>1042</v>
      </c>
      <c r="Q1290" s="5">
        <f>_xlfn.RANK.EQ(VLOOKUP($A1290,Rooke_Full_Seaosn[[Name]:[WHIP]], 16, FALSE),Rooke_Full_Seaosn[ERA],1)</f>
        <v>1325</v>
      </c>
      <c r="R1290" s="11">
        <f>_xlfn.RANK.EQ(VLOOKUP($A1290,Rooke_Full_Seaosn[[Name]:[WHIP]], 17, FALSE),Rooke_Full_Seaosn[FIP],1)</f>
        <v>1381</v>
      </c>
      <c r="S1290" s="5">
        <f>_xlfn.RANK.EQ(VLOOKUP($A1290,Rooke_Full_Seaosn[[Name]:[WHIP]], 18,FALSE),Rooke_Full_Seaosn[WAR],0)</f>
        <v>734</v>
      </c>
      <c r="T1290" s="5">
        <f>_xlfn.RANK.EQ(VLOOKUP($A1290,Rooke_Full_Seaosn[[Name]:[WHIP]], 19, FALSE),Rooke_Full_Seaosn[WAR/162],0)</f>
        <v>798</v>
      </c>
      <c r="U1290" s="5">
        <f>_xlfn.RANK.EQ(VLOOKUP($A1290,Rooke_Full_Seaosn[[Name]:[WHIP]], 20, FALSE),Rooke_Full_Seaosn[WHIP],1)</f>
        <v>1073</v>
      </c>
      <c r="V12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956.3680441048798</v>
      </c>
    </row>
    <row r="1291" spans="1:22" x14ac:dyDescent="0.45">
      <c r="A1291" s="11" t="s">
        <v>1695</v>
      </c>
      <c r="B1291" s="11">
        <v>1996</v>
      </c>
      <c r="C1291" s="11" t="str">
        <f>VLOOKUP(Table10[[#This Row],[Name]], Rooke_Full_Seaosn[[Name]:[Team]], 2, FALSE)</f>
        <v>COL</v>
      </c>
      <c r="D1291" s="11">
        <v>34</v>
      </c>
      <c r="E1291" s="11">
        <v>32</v>
      </c>
      <c r="F1291" s="12">
        <v>0.94117647058823528</v>
      </c>
      <c r="G1291" s="5">
        <f>_xlfn.RANK.EQ(VLOOKUP($A1291,Rooke_Full_Seaosn[[Name]:[WHIP]], 6, FALSE),Rooke_Full_Seaosn[W],0)</f>
        <v>1054</v>
      </c>
      <c r="H1291" s="5">
        <f>_xlfn.RANK.EQ(VLOOKUP($A1291,Rooke_Full_Seaosn[[Name]:[WHIP]], 7, FALSE),Rooke_Full_Seaosn[L],1)</f>
        <v>298</v>
      </c>
      <c r="I1291" s="11">
        <f>_xlfn.RANK.EQ(VLOOKUP($A1291,Rooke_Full_Seaosn[[Name]:[WHIP]], 8, FALSE),Rooke_Full_Seaosn[SV],0)</f>
        <v>225</v>
      </c>
      <c r="J1291" s="11">
        <f>_xlfn.RANK.EQ(VLOOKUP($A1291,Rooke_Full_Seaosn[[Name]:[WHIP]], 9, FALSE),Rooke_Full_Seaosn[IP],0)</f>
        <v>964</v>
      </c>
      <c r="K1291" s="5">
        <f>_xlfn.RANK.EQ(VLOOKUP($A1291,Rooke_Full_Seaosn[[Name]:[WHIP]], 10, FALSE),Rooke_Full_Seaosn[SO],0)</f>
        <v>1140</v>
      </c>
      <c r="L1291" s="5">
        <f>_xlfn.RANK.EQ(VLOOKUP($A1291,Rooke_Full_Seaosn[[Name]:[WHIP]], 11, FALSE),Rooke_Full_Seaosn[K/9],0)</f>
        <v>1156</v>
      </c>
      <c r="M1291" s="5">
        <f>_xlfn.RANK.EQ(VLOOKUP($A1291,Rooke_Full_Seaosn[[Name]:[WHIP]], 12, FALSE),Rooke_Full_Seaosn[BB/9],1)</f>
        <v>1178</v>
      </c>
      <c r="N1291" s="11">
        <f>_xlfn.RANK.EQ(VLOOKUP($A1291,Rooke_Full_Seaosn[[Name]:[WHIP]], 13, FALSE),Rooke_Full_Seaosn[HR/9],1)</f>
        <v>742</v>
      </c>
      <c r="O1291" s="5">
        <f>_xlfn.RANK.EQ(VLOOKUP($A1291,Rooke_Full_Seaosn[[Name]:[WHIP]], 14, FALSE),Rooke_Full_Seaosn[AVG],1)</f>
        <v>1510</v>
      </c>
      <c r="P1291" s="11">
        <f>_xlfn.RANK.EQ(VLOOKUP($A1291,Rooke_Full_Seaosn[[Name]:[WHIP]], 15, FALSE),Rooke_Full_Seaosn[BABIP],1)</f>
        <v>1464</v>
      </c>
      <c r="Q1291" s="5">
        <f>_xlfn.RANK.EQ(VLOOKUP($A1291,Rooke_Full_Seaosn[[Name]:[WHIP]], 16, FALSE),Rooke_Full_Seaosn[ERA],1)</f>
        <v>1206</v>
      </c>
      <c r="R1291" s="11">
        <f>_xlfn.RANK.EQ(VLOOKUP($A1291,Rooke_Full_Seaosn[[Name]:[WHIP]], 17, FALSE),Rooke_Full_Seaosn[FIP],1)</f>
        <v>1299</v>
      </c>
      <c r="S1291" s="5">
        <f>_xlfn.RANK.EQ(VLOOKUP($A1291,Rooke_Full_Seaosn[[Name]:[WHIP]], 18,FALSE),Rooke_Full_Seaosn[WAR],0)</f>
        <v>814</v>
      </c>
      <c r="T1291" s="5">
        <f>_xlfn.RANK.EQ(VLOOKUP($A1291,Rooke_Full_Seaosn[[Name]:[WHIP]], 19, FALSE),Rooke_Full_Seaosn[WAR/162],0)</f>
        <v>625</v>
      </c>
      <c r="U1291" s="5">
        <f>_xlfn.RANK.EQ(VLOOKUP($A1291,Rooke_Full_Seaosn[[Name]:[WHIP]], 20, FALSE),Rooke_Full_Seaosn[WHIP],1)</f>
        <v>1433</v>
      </c>
      <c r="V12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957.44530059804981</v>
      </c>
    </row>
    <row r="1292" spans="1:22" x14ac:dyDescent="0.45">
      <c r="A1292" s="11" t="s">
        <v>1678</v>
      </c>
      <c r="B1292" s="11">
        <v>1924</v>
      </c>
      <c r="C1292" s="11" t="str">
        <f>VLOOKUP(Table10[[#This Row],[Name]], Rooke_Full_Seaosn[[Name]:[Team]], 2, FALSE)</f>
        <v>- - -</v>
      </c>
      <c r="D1292" s="11">
        <v>7</v>
      </c>
      <c r="E1292" s="11">
        <v>6</v>
      </c>
      <c r="F1292" s="12">
        <v>0.8571428571428571</v>
      </c>
      <c r="G1292" s="5">
        <f>_xlfn.RANK.EQ(VLOOKUP($A1292,Rooke_Full_Seaosn[[Name]:[WHIP]], 6, FALSE),Rooke_Full_Seaosn[W],0)</f>
        <v>1609</v>
      </c>
      <c r="H1292" s="5">
        <f>_xlfn.RANK.EQ(VLOOKUP($A1292,Rooke_Full_Seaosn[[Name]:[WHIP]], 7, FALSE),Rooke_Full_Seaosn[L],1)</f>
        <v>885</v>
      </c>
      <c r="I1292" s="11">
        <f>_xlfn.RANK.EQ(VLOOKUP($A1292,Rooke_Full_Seaosn[[Name]:[WHIP]], 8, FALSE),Rooke_Full_Seaosn[SV],0)</f>
        <v>225</v>
      </c>
      <c r="J1292" s="11">
        <f>_xlfn.RANK.EQ(VLOOKUP($A1292,Rooke_Full_Seaosn[[Name]:[WHIP]], 9, FALSE),Rooke_Full_Seaosn[IP],0)</f>
        <v>1263</v>
      </c>
      <c r="K1292" s="5">
        <f>_xlfn.RANK.EQ(VLOOKUP($A1292,Rooke_Full_Seaosn[[Name]:[WHIP]], 10, FALSE),Rooke_Full_Seaosn[SO],0)</f>
        <v>1045</v>
      </c>
      <c r="L1292" s="5">
        <f>_xlfn.RANK.EQ(VLOOKUP($A1292,Rooke_Full_Seaosn[[Name]:[WHIP]], 11, FALSE),Rooke_Full_Seaosn[K/9],0)</f>
        <v>547</v>
      </c>
      <c r="M1292" s="5">
        <f>_xlfn.RANK.EQ(VLOOKUP($A1292,Rooke_Full_Seaosn[[Name]:[WHIP]], 12, FALSE),Rooke_Full_Seaosn[BB/9],1)</f>
        <v>862</v>
      </c>
      <c r="N1292" s="11">
        <f>_xlfn.RANK.EQ(VLOOKUP($A1292,Rooke_Full_Seaosn[[Name]:[WHIP]], 13, FALSE),Rooke_Full_Seaosn[HR/9],1)</f>
        <v>1</v>
      </c>
      <c r="O1292" s="5">
        <f>_xlfn.RANK.EQ(VLOOKUP($A1292,Rooke_Full_Seaosn[[Name]:[WHIP]], 14, FALSE),Rooke_Full_Seaosn[AVG],1)</f>
        <v>1521</v>
      </c>
      <c r="P1292" s="11">
        <f>_xlfn.RANK.EQ(VLOOKUP($A1292,Rooke_Full_Seaosn[[Name]:[WHIP]], 15, FALSE),Rooke_Full_Seaosn[BABIP],1)</f>
        <v>1661</v>
      </c>
      <c r="Q1292" s="5">
        <f>_xlfn.RANK.EQ(VLOOKUP($A1292,Rooke_Full_Seaosn[[Name]:[WHIP]], 16, FALSE),Rooke_Full_Seaosn[ERA],1)</f>
        <v>1184</v>
      </c>
      <c r="R1292" s="11">
        <f>_xlfn.RANK.EQ(VLOOKUP($A1292,Rooke_Full_Seaosn[[Name]:[WHIP]], 17, FALSE),Rooke_Full_Seaosn[FIP],1)</f>
        <v>172</v>
      </c>
      <c r="S1292" s="5">
        <f>_xlfn.RANK.EQ(VLOOKUP($A1292,Rooke_Full_Seaosn[[Name]:[WHIP]], 18,FALSE),Rooke_Full_Seaosn[WAR],0)</f>
        <v>769</v>
      </c>
      <c r="T1292" s="5">
        <f>_xlfn.RANK.EQ(VLOOKUP($A1292,Rooke_Full_Seaosn[[Name]:[WHIP]], 19, FALSE),Rooke_Full_Seaosn[WAR/162],0)</f>
        <v>469</v>
      </c>
      <c r="U1292" s="5">
        <f>_xlfn.RANK.EQ(VLOOKUP($A1292,Rooke_Full_Seaosn[[Name]:[WHIP]], 20, FALSE),Rooke_Full_Seaosn[WHIP],1)</f>
        <v>1424</v>
      </c>
      <c r="V12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957.67914169700362</v>
      </c>
    </row>
    <row r="1293" spans="1:22" x14ac:dyDescent="0.45">
      <c r="A1293" s="11" t="s">
        <v>1196</v>
      </c>
      <c r="B1293" s="11">
        <v>1923</v>
      </c>
      <c r="C1293" s="11" t="str">
        <f>VLOOKUP(Table10[[#This Row],[Name]], Rooke_Full_Seaosn[[Name]:[Team]], 2, FALSE)</f>
        <v>BRO</v>
      </c>
      <c r="D1293" s="11">
        <v>43</v>
      </c>
      <c r="E1293" s="11">
        <v>24</v>
      </c>
      <c r="F1293" s="12">
        <v>0.55813953488372092</v>
      </c>
      <c r="G1293" s="5">
        <f>_xlfn.RANK.EQ(VLOOKUP($A1293,Rooke_Full_Seaosn[[Name]:[WHIP]], 6, FALSE),Rooke_Full_Seaosn[W],0)</f>
        <v>503</v>
      </c>
      <c r="H1293" s="5">
        <f>_xlfn.RANK.EQ(VLOOKUP($A1293,Rooke_Full_Seaosn[[Name]:[WHIP]], 7, FALSE),Rooke_Full_Seaosn[L],1)</f>
        <v>1512</v>
      </c>
      <c r="I1293" s="11">
        <f>_xlfn.RANK.EQ(VLOOKUP($A1293,Rooke_Full_Seaosn[[Name]:[WHIP]], 8, FALSE),Rooke_Full_Seaosn[SV],0)</f>
        <v>225</v>
      </c>
      <c r="J1293" s="11">
        <f>_xlfn.RANK.EQ(VLOOKUP($A1293,Rooke_Full_Seaosn[[Name]:[WHIP]], 9, FALSE),Rooke_Full_Seaosn[IP],0)</f>
        <v>395</v>
      </c>
      <c r="K1293" s="5">
        <f>_xlfn.RANK.EQ(VLOOKUP($A1293,Rooke_Full_Seaosn[[Name]:[WHIP]], 10, FALSE),Rooke_Full_Seaosn[SO],0)</f>
        <v>855</v>
      </c>
      <c r="L1293" s="5">
        <f>_xlfn.RANK.EQ(VLOOKUP($A1293,Rooke_Full_Seaosn[[Name]:[WHIP]], 11, FALSE),Rooke_Full_Seaosn[K/9],0)</f>
        <v>1476</v>
      </c>
      <c r="M1293" s="5">
        <f>_xlfn.RANK.EQ(VLOOKUP($A1293,Rooke_Full_Seaosn[[Name]:[WHIP]], 12, FALSE),Rooke_Full_Seaosn[BB/9],1)</f>
        <v>1223</v>
      </c>
      <c r="N1293" s="11">
        <f>_xlfn.RANK.EQ(VLOOKUP($A1293,Rooke_Full_Seaosn[[Name]:[WHIP]], 13, FALSE),Rooke_Full_Seaosn[HR/9],1)</f>
        <v>71</v>
      </c>
      <c r="O1293" s="5">
        <f>_xlfn.RANK.EQ(VLOOKUP($A1293,Rooke_Full_Seaosn[[Name]:[WHIP]], 14, FALSE),Rooke_Full_Seaosn[AVG],1)</f>
        <v>1098</v>
      </c>
      <c r="P1293" s="11">
        <f>_xlfn.RANK.EQ(VLOOKUP($A1293,Rooke_Full_Seaosn[[Name]:[WHIP]], 15, FALSE),Rooke_Full_Seaosn[BABIP],1)</f>
        <v>968</v>
      </c>
      <c r="Q1293" s="5">
        <f>_xlfn.RANK.EQ(VLOOKUP($A1293,Rooke_Full_Seaosn[[Name]:[WHIP]], 16, FALSE),Rooke_Full_Seaosn[ERA],1)</f>
        <v>575</v>
      </c>
      <c r="R1293" s="11">
        <f>_xlfn.RANK.EQ(VLOOKUP($A1293,Rooke_Full_Seaosn[[Name]:[WHIP]], 17, FALSE),Rooke_Full_Seaosn[FIP],1)</f>
        <v>675</v>
      </c>
      <c r="S1293" s="5">
        <f>_xlfn.RANK.EQ(VLOOKUP($A1293,Rooke_Full_Seaosn[[Name]:[WHIP]], 18,FALSE),Rooke_Full_Seaosn[WAR],0)</f>
        <v>595</v>
      </c>
      <c r="T1293" s="5">
        <f>_xlfn.RANK.EQ(VLOOKUP($A1293,Rooke_Full_Seaosn[[Name]:[WHIP]], 19, FALSE),Rooke_Full_Seaosn[WAR/162],0)</f>
        <v>1048</v>
      </c>
      <c r="U1293" s="5">
        <f>_xlfn.RANK.EQ(VLOOKUP($A1293,Rooke_Full_Seaosn[[Name]:[WHIP]], 20, FALSE),Rooke_Full_Seaosn[WHIP],1)</f>
        <v>1411</v>
      </c>
      <c r="V12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958.13656708265694</v>
      </c>
    </row>
    <row r="1294" spans="1:22" x14ac:dyDescent="0.45">
      <c r="A1294" s="11" t="s">
        <v>1886</v>
      </c>
      <c r="B1294" s="11">
        <v>1938</v>
      </c>
      <c r="C1294" s="11" t="str">
        <f>VLOOKUP(Table10[[#This Row],[Name]], Rooke_Full_Seaosn[[Name]:[Team]], 2, FALSE)</f>
        <v>NYY</v>
      </c>
      <c r="D1294" s="11">
        <v>11</v>
      </c>
      <c r="E1294" s="11">
        <v>11</v>
      </c>
      <c r="F1294" s="12">
        <v>1</v>
      </c>
      <c r="G1294" s="5">
        <f>_xlfn.RANK.EQ(VLOOKUP($A1294,Rooke_Full_Seaosn[[Name]:[WHIP]], 6, FALSE),Rooke_Full_Seaosn[W],0)</f>
        <v>1282</v>
      </c>
      <c r="H1294" s="5">
        <f>_xlfn.RANK.EQ(VLOOKUP($A1294,Rooke_Full_Seaosn[[Name]:[WHIP]], 7, FALSE),Rooke_Full_Seaosn[L],1)</f>
        <v>45</v>
      </c>
      <c r="I1294" s="11">
        <f>_xlfn.RANK.EQ(VLOOKUP($A1294,Rooke_Full_Seaosn[[Name]:[WHIP]], 8, FALSE),Rooke_Full_Seaosn[SV],0)</f>
        <v>225</v>
      </c>
      <c r="J1294" s="11">
        <f>_xlfn.RANK.EQ(VLOOKUP($A1294,Rooke_Full_Seaosn[[Name]:[WHIP]], 9, FALSE),Rooke_Full_Seaosn[IP],0)</f>
        <v>1443</v>
      </c>
      <c r="K1294" s="5">
        <f>_xlfn.RANK.EQ(VLOOKUP($A1294,Rooke_Full_Seaosn[[Name]:[WHIP]], 10, FALSE),Rooke_Full_Seaosn[SO],0)</f>
        <v>1706</v>
      </c>
      <c r="L1294" s="5">
        <f>_xlfn.RANK.EQ(VLOOKUP($A1294,Rooke_Full_Seaosn[[Name]:[WHIP]], 11, FALSE),Rooke_Full_Seaosn[K/9],0)</f>
        <v>1702</v>
      </c>
      <c r="M1294" s="5">
        <f>_xlfn.RANK.EQ(VLOOKUP($A1294,Rooke_Full_Seaosn[[Name]:[WHIP]], 12, FALSE),Rooke_Full_Seaosn[BB/9],1)</f>
        <v>666</v>
      </c>
      <c r="N1294" s="11">
        <f>_xlfn.RANK.EQ(VLOOKUP($A1294,Rooke_Full_Seaosn[[Name]:[WHIP]], 13, FALSE),Rooke_Full_Seaosn[HR/9],1)</f>
        <v>1134</v>
      </c>
      <c r="O1294" s="5">
        <f>_xlfn.RANK.EQ(VLOOKUP($A1294,Rooke_Full_Seaosn[[Name]:[WHIP]], 14, FALSE),Rooke_Full_Seaosn[AVG],1)</f>
        <v>1475</v>
      </c>
      <c r="P1294" s="11">
        <f>_xlfn.RANK.EQ(VLOOKUP($A1294,Rooke_Full_Seaosn[[Name]:[WHIP]], 15, FALSE),Rooke_Full_Seaosn[BABIP],1)</f>
        <v>751</v>
      </c>
      <c r="Q1294" s="5">
        <f>_xlfn.RANK.EQ(VLOOKUP($A1294,Rooke_Full_Seaosn[[Name]:[WHIP]], 16, FALSE),Rooke_Full_Seaosn[ERA],1)</f>
        <v>1424</v>
      </c>
      <c r="R1294" s="11">
        <f>_xlfn.RANK.EQ(VLOOKUP($A1294,Rooke_Full_Seaosn[[Name]:[WHIP]], 17, FALSE),Rooke_Full_Seaosn[FIP],1)</f>
        <v>1509</v>
      </c>
      <c r="S1294" s="5">
        <f>_xlfn.RANK.EQ(VLOOKUP($A1294,Rooke_Full_Seaosn[[Name]:[WHIP]], 18,FALSE),Rooke_Full_Seaosn[WAR],0)</f>
        <v>1485</v>
      </c>
      <c r="T1294" s="5">
        <f>_xlfn.RANK.EQ(VLOOKUP($A1294,Rooke_Full_Seaosn[[Name]:[WHIP]], 19, FALSE),Rooke_Full_Seaosn[WAR/162],0)</f>
        <v>1486</v>
      </c>
      <c r="U1294" s="5">
        <f>_xlfn.RANK.EQ(VLOOKUP($A1294,Rooke_Full_Seaosn[[Name]:[WHIP]], 20, FALSE),Rooke_Full_Seaosn[WHIP],1)</f>
        <v>1277</v>
      </c>
      <c r="V12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959.34574147668184</v>
      </c>
    </row>
    <row r="1295" spans="1:22" x14ac:dyDescent="0.45">
      <c r="A1295" s="11" t="s">
        <v>1613</v>
      </c>
      <c r="B1295" s="11">
        <v>1941</v>
      </c>
      <c r="C1295" s="11" t="str">
        <f>VLOOKUP(Table10[[#This Row],[Name]], Rooke_Full_Seaosn[[Name]:[Team]], 2, FALSE)</f>
        <v>PHI</v>
      </c>
      <c r="D1295" s="11">
        <v>32</v>
      </c>
      <c r="E1295" s="11">
        <v>22</v>
      </c>
      <c r="F1295" s="12">
        <v>0.6875</v>
      </c>
      <c r="G1295" s="5">
        <f>_xlfn.RANK.EQ(VLOOKUP($A1295,Rooke_Full_Seaosn[[Name]:[WHIP]], 6, FALSE),Rooke_Full_Seaosn[W],0)</f>
        <v>401</v>
      </c>
      <c r="H1295" s="5">
        <f>_xlfn.RANK.EQ(VLOOKUP($A1295,Rooke_Full_Seaosn[[Name]:[WHIP]], 7, FALSE),Rooke_Full_Seaosn[L],1)</f>
        <v>1512</v>
      </c>
      <c r="I1295" s="11">
        <f>_xlfn.RANK.EQ(VLOOKUP($A1295,Rooke_Full_Seaosn[[Name]:[WHIP]], 8, FALSE),Rooke_Full_Seaosn[SV],0)</f>
        <v>225</v>
      </c>
      <c r="J1295" s="11">
        <f>_xlfn.RANK.EQ(VLOOKUP($A1295,Rooke_Full_Seaosn[[Name]:[WHIP]], 9, FALSE),Rooke_Full_Seaosn[IP],0)</f>
        <v>258</v>
      </c>
      <c r="K1295" s="5">
        <f>_xlfn.RANK.EQ(VLOOKUP($A1295,Rooke_Full_Seaosn[[Name]:[WHIP]], 10, FALSE),Rooke_Full_Seaosn[SO],0)</f>
        <v>966</v>
      </c>
      <c r="L1295" s="5">
        <f>_xlfn.RANK.EQ(VLOOKUP($A1295,Rooke_Full_Seaosn[[Name]:[WHIP]], 11, FALSE),Rooke_Full_Seaosn[K/9],0)</f>
        <v>1599</v>
      </c>
      <c r="M1295" s="5">
        <f>_xlfn.RANK.EQ(VLOOKUP($A1295,Rooke_Full_Seaosn[[Name]:[WHIP]], 12, FALSE),Rooke_Full_Seaosn[BB/9],1)</f>
        <v>923</v>
      </c>
      <c r="N1295" s="11">
        <f>_xlfn.RANK.EQ(VLOOKUP($A1295,Rooke_Full_Seaosn[[Name]:[WHIP]], 13, FALSE),Rooke_Full_Seaosn[HR/9],1)</f>
        <v>233</v>
      </c>
      <c r="O1295" s="5">
        <f>_xlfn.RANK.EQ(VLOOKUP($A1295,Rooke_Full_Seaosn[[Name]:[WHIP]], 14, FALSE),Rooke_Full_Seaosn[AVG],1)</f>
        <v>1036</v>
      </c>
      <c r="P1295" s="11">
        <f>_xlfn.RANK.EQ(VLOOKUP($A1295,Rooke_Full_Seaosn[[Name]:[WHIP]], 15, FALSE),Rooke_Full_Seaosn[BABIP],1)</f>
        <v>716</v>
      </c>
      <c r="Q1295" s="5">
        <f>_xlfn.RANK.EQ(VLOOKUP($A1295,Rooke_Full_Seaosn[[Name]:[WHIP]], 16, FALSE),Rooke_Full_Seaosn[ERA],1)</f>
        <v>1102</v>
      </c>
      <c r="R1295" s="11">
        <f>_xlfn.RANK.EQ(VLOOKUP($A1295,Rooke_Full_Seaosn[[Name]:[WHIP]], 17, FALSE),Rooke_Full_Seaosn[FIP],1)</f>
        <v>540</v>
      </c>
      <c r="S1295" s="5">
        <f>_xlfn.RANK.EQ(VLOOKUP($A1295,Rooke_Full_Seaosn[[Name]:[WHIP]], 18,FALSE),Rooke_Full_Seaosn[WAR],0)</f>
        <v>642</v>
      </c>
      <c r="T1295" s="5">
        <f>_xlfn.RANK.EQ(VLOOKUP($A1295,Rooke_Full_Seaosn[[Name]:[WHIP]], 19, FALSE),Rooke_Full_Seaosn[WAR/162],0)</f>
        <v>1069</v>
      </c>
      <c r="U1295" s="5">
        <f>_xlfn.RANK.EQ(VLOOKUP($A1295,Rooke_Full_Seaosn[[Name]:[WHIP]], 20, FALSE),Rooke_Full_Seaosn[WHIP],1)</f>
        <v>1005</v>
      </c>
      <c r="V12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962.26426947437358</v>
      </c>
    </row>
    <row r="1296" spans="1:22" x14ac:dyDescent="0.45">
      <c r="A1296" s="11" t="s">
        <v>1982</v>
      </c>
      <c r="B1296" s="11">
        <v>2019</v>
      </c>
      <c r="C1296" s="11" t="str">
        <f>VLOOKUP(Table10[[#This Row],[Name]], Rooke_Full_Seaosn[[Name]:[Team]], 2, FALSE)</f>
        <v>ARI</v>
      </c>
      <c r="D1296" s="11">
        <v>12</v>
      </c>
      <c r="E1296" s="11">
        <v>12</v>
      </c>
      <c r="F1296" s="12">
        <v>1</v>
      </c>
      <c r="G1296" s="5">
        <f>_xlfn.RANK.EQ(VLOOKUP($A1296,Rooke_Full_Seaosn[[Name]:[WHIP]], 6, FALSE),Rooke_Full_Seaosn[W],0)</f>
        <v>1054</v>
      </c>
      <c r="H1296" s="5">
        <f>_xlfn.RANK.EQ(VLOOKUP($A1296,Rooke_Full_Seaosn[[Name]:[WHIP]], 7, FALSE),Rooke_Full_Seaosn[L],1)</f>
        <v>298</v>
      </c>
      <c r="I1296" s="11">
        <f>_xlfn.RANK.EQ(VLOOKUP($A1296,Rooke_Full_Seaosn[[Name]:[WHIP]], 8, FALSE),Rooke_Full_Seaosn[SV],0)</f>
        <v>225</v>
      </c>
      <c r="J1296" s="11">
        <f>_xlfn.RANK.EQ(VLOOKUP($A1296,Rooke_Full_Seaosn[[Name]:[WHIP]], 9, FALSE),Rooke_Full_Seaosn[IP],0)</f>
        <v>1347</v>
      </c>
      <c r="K1296" s="5">
        <f>_xlfn.RANK.EQ(VLOOKUP($A1296,Rooke_Full_Seaosn[[Name]:[WHIP]], 10, FALSE),Rooke_Full_Seaosn[SO],0)</f>
        <v>1011</v>
      </c>
      <c r="L1296" s="5">
        <f>_xlfn.RANK.EQ(VLOOKUP($A1296,Rooke_Full_Seaosn[[Name]:[WHIP]], 11, FALSE),Rooke_Full_Seaosn[K/9],0)</f>
        <v>367</v>
      </c>
      <c r="M1296" s="5">
        <f>_xlfn.RANK.EQ(VLOOKUP($A1296,Rooke_Full_Seaosn[[Name]:[WHIP]], 12, FALSE),Rooke_Full_Seaosn[BB/9],1)</f>
        <v>847</v>
      </c>
      <c r="N1296" s="11">
        <f>_xlfn.RANK.EQ(VLOOKUP($A1296,Rooke_Full_Seaosn[[Name]:[WHIP]], 13, FALSE),Rooke_Full_Seaosn[HR/9],1)</f>
        <v>1667</v>
      </c>
      <c r="O1296" s="5">
        <f>_xlfn.RANK.EQ(VLOOKUP($A1296,Rooke_Full_Seaosn[[Name]:[WHIP]], 14, FALSE),Rooke_Full_Seaosn[AVG],1)</f>
        <v>1329</v>
      </c>
      <c r="P1296" s="11">
        <f>_xlfn.RANK.EQ(VLOOKUP($A1296,Rooke_Full_Seaosn[[Name]:[WHIP]], 15, FALSE),Rooke_Full_Seaosn[BABIP],1)</f>
        <v>1089</v>
      </c>
      <c r="Q1296" s="5">
        <f>_xlfn.RANK.EQ(VLOOKUP($A1296,Rooke_Full_Seaosn[[Name]:[WHIP]], 16, FALSE),Rooke_Full_Seaosn[ERA],1)</f>
        <v>1541</v>
      </c>
      <c r="R1296" s="11">
        <f>_xlfn.RANK.EQ(VLOOKUP($A1296,Rooke_Full_Seaosn[[Name]:[WHIP]], 17, FALSE),Rooke_Full_Seaosn[FIP],1)</f>
        <v>1652</v>
      </c>
      <c r="S1296" s="5">
        <f>_xlfn.RANK.EQ(VLOOKUP($A1296,Rooke_Full_Seaosn[[Name]:[WHIP]], 18,FALSE),Rooke_Full_Seaosn[WAR],0)</f>
        <v>1671</v>
      </c>
      <c r="T1296" s="5">
        <f>_xlfn.RANK.EQ(VLOOKUP($A1296,Rooke_Full_Seaosn[[Name]:[WHIP]], 19, FALSE),Rooke_Full_Seaosn[WAR/162],0)</f>
        <v>1661</v>
      </c>
      <c r="U1296" s="5">
        <f>_xlfn.RANK.EQ(VLOOKUP($A1296,Rooke_Full_Seaosn[[Name]:[WHIP]], 20, FALSE),Rooke_Full_Seaosn[WHIP],1)</f>
        <v>1214</v>
      </c>
      <c r="V12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962.33213727375096</v>
      </c>
    </row>
    <row r="1297" spans="1:22" x14ac:dyDescent="0.45">
      <c r="A1297" s="11" t="s">
        <v>592</v>
      </c>
      <c r="B1297" s="11">
        <v>2010</v>
      </c>
      <c r="C1297" s="11" t="str">
        <f>VLOOKUP(Table10[[#This Row],[Name]], Rooke_Full_Seaosn[[Name]:[Team]], 2, FALSE)</f>
        <v>LAD</v>
      </c>
      <c r="D1297" s="11">
        <v>24</v>
      </c>
      <c r="E1297" s="11">
        <v>24</v>
      </c>
      <c r="F1297" s="12">
        <v>1</v>
      </c>
      <c r="G1297" s="5">
        <f>_xlfn.RANK.EQ(VLOOKUP($A1297,Rooke_Full_Seaosn[[Name]:[WHIP]], 6, FALSE),Rooke_Full_Seaosn[W],0)</f>
        <v>1054</v>
      </c>
      <c r="H1297" s="5">
        <f>_xlfn.RANK.EQ(VLOOKUP($A1297,Rooke_Full_Seaosn[[Name]:[WHIP]], 7, FALSE),Rooke_Full_Seaosn[L],1)</f>
        <v>1341</v>
      </c>
      <c r="I1297" s="11">
        <f>_xlfn.RANK.EQ(VLOOKUP($A1297,Rooke_Full_Seaosn[[Name]:[WHIP]], 8, FALSE),Rooke_Full_Seaosn[SV],0)</f>
        <v>225</v>
      </c>
      <c r="J1297" s="11">
        <f>_xlfn.RANK.EQ(VLOOKUP($A1297,Rooke_Full_Seaosn[[Name]:[WHIP]], 9, FALSE),Rooke_Full_Seaosn[IP],0)</f>
        <v>869</v>
      </c>
      <c r="K1297" s="5">
        <f>_xlfn.RANK.EQ(VLOOKUP($A1297,Rooke_Full_Seaosn[[Name]:[WHIP]], 10, FALSE),Rooke_Full_Seaosn[SO],0)</f>
        <v>566</v>
      </c>
      <c r="L1297" s="5">
        <f>_xlfn.RANK.EQ(VLOOKUP($A1297,Rooke_Full_Seaosn[[Name]:[WHIP]], 11, FALSE),Rooke_Full_Seaosn[K/9],0)</f>
        <v>432</v>
      </c>
      <c r="M1297" s="5">
        <f>_xlfn.RANK.EQ(VLOOKUP($A1297,Rooke_Full_Seaosn[[Name]:[WHIP]], 12, FALSE),Rooke_Full_Seaosn[BB/9],1)</f>
        <v>1006</v>
      </c>
      <c r="N1297" s="11">
        <f>_xlfn.RANK.EQ(VLOOKUP($A1297,Rooke_Full_Seaosn[[Name]:[WHIP]], 13, FALSE),Rooke_Full_Seaosn[HR/9],1)</f>
        <v>1131</v>
      </c>
      <c r="O1297" s="5">
        <f>_xlfn.RANK.EQ(VLOOKUP($A1297,Rooke_Full_Seaosn[[Name]:[WHIP]], 14, FALSE),Rooke_Full_Seaosn[AVG],1)</f>
        <v>1147</v>
      </c>
      <c r="P1297" s="11">
        <f>_xlfn.RANK.EQ(VLOOKUP($A1297,Rooke_Full_Seaosn[[Name]:[WHIP]], 15, FALSE),Rooke_Full_Seaosn[BABIP],1)</f>
        <v>1347</v>
      </c>
      <c r="Q1297" s="5">
        <f>_xlfn.RANK.EQ(VLOOKUP($A1297,Rooke_Full_Seaosn[[Name]:[WHIP]], 16, FALSE),Rooke_Full_Seaosn[ERA],1)</f>
        <v>1449</v>
      </c>
      <c r="R1297" s="11">
        <f>_xlfn.RANK.EQ(VLOOKUP($A1297,Rooke_Full_Seaosn[[Name]:[WHIP]], 17, FALSE),Rooke_Full_Seaosn[FIP],1)</f>
        <v>949</v>
      </c>
      <c r="S1297" s="5">
        <f>_xlfn.RANK.EQ(VLOOKUP($A1297,Rooke_Full_Seaosn[[Name]:[WHIP]], 18,FALSE),Rooke_Full_Seaosn[WAR],0)</f>
        <v>1067</v>
      </c>
      <c r="T1297" s="5">
        <f>_xlfn.RANK.EQ(VLOOKUP($A1297,Rooke_Full_Seaosn[[Name]:[WHIP]], 19, FALSE),Rooke_Full_Seaosn[WAR/162],0)</f>
        <v>1078</v>
      </c>
      <c r="U1297" s="5">
        <f>_xlfn.RANK.EQ(VLOOKUP($A1297,Rooke_Full_Seaosn[[Name]:[WHIP]], 20, FALSE),Rooke_Full_Seaosn[WHIP],1)</f>
        <v>1043</v>
      </c>
      <c r="V12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964.02142037640147</v>
      </c>
    </row>
    <row r="1298" spans="1:22" x14ac:dyDescent="0.45">
      <c r="A1298" s="11" t="s">
        <v>1793</v>
      </c>
      <c r="B1298" s="11">
        <v>1988</v>
      </c>
      <c r="C1298" s="11" t="str">
        <f>VLOOKUP(Table10[[#This Row],[Name]], Rooke_Full_Seaosn[[Name]:[Team]], 2, FALSE)</f>
        <v>CLE</v>
      </c>
      <c r="D1298" s="11">
        <v>17</v>
      </c>
      <c r="E1298" s="11">
        <v>17</v>
      </c>
      <c r="F1298" s="12">
        <v>1</v>
      </c>
      <c r="G1298" s="5">
        <f>_xlfn.RANK.EQ(VLOOKUP($A1298,Rooke_Full_Seaosn[[Name]:[WHIP]], 6, FALSE),Rooke_Full_Seaosn[W],0)</f>
        <v>1609</v>
      </c>
      <c r="H1298" s="5">
        <f>_xlfn.RANK.EQ(VLOOKUP($A1298,Rooke_Full_Seaosn[[Name]:[WHIP]], 7, FALSE),Rooke_Full_Seaosn[L],1)</f>
        <v>695</v>
      </c>
      <c r="I1298" s="11">
        <f>_xlfn.RANK.EQ(VLOOKUP($A1298,Rooke_Full_Seaosn[[Name]:[WHIP]], 8, FALSE),Rooke_Full_Seaosn[SV],0)</f>
        <v>225</v>
      </c>
      <c r="J1298" s="11">
        <f>_xlfn.RANK.EQ(VLOOKUP($A1298,Rooke_Full_Seaosn[[Name]:[WHIP]], 9, FALSE),Rooke_Full_Seaosn[IP],0)</f>
        <v>1335</v>
      </c>
      <c r="K1298" s="5">
        <f>_xlfn.RANK.EQ(VLOOKUP($A1298,Rooke_Full_Seaosn[[Name]:[WHIP]], 10, FALSE),Rooke_Full_Seaosn[SO],0)</f>
        <v>1510</v>
      </c>
      <c r="L1298" s="5">
        <f>_xlfn.RANK.EQ(VLOOKUP($A1298,Rooke_Full_Seaosn[[Name]:[WHIP]], 11, FALSE),Rooke_Full_Seaosn[K/9],0)</f>
        <v>1277</v>
      </c>
      <c r="M1298" s="5">
        <f>_xlfn.RANK.EQ(VLOOKUP($A1298,Rooke_Full_Seaosn[[Name]:[WHIP]], 12, FALSE),Rooke_Full_Seaosn[BB/9],1)</f>
        <v>532</v>
      </c>
      <c r="N1298" s="11">
        <f>_xlfn.RANK.EQ(VLOOKUP($A1298,Rooke_Full_Seaosn[[Name]:[WHIP]], 13, FALSE),Rooke_Full_Seaosn[HR/9],1)</f>
        <v>591</v>
      </c>
      <c r="O1298" s="5">
        <f>_xlfn.RANK.EQ(VLOOKUP($A1298,Rooke_Full_Seaosn[[Name]:[WHIP]], 14, FALSE),Rooke_Full_Seaosn[AVG],1)</f>
        <v>1095</v>
      </c>
      <c r="P1298" s="11">
        <f>_xlfn.RANK.EQ(VLOOKUP($A1298,Rooke_Full_Seaosn[[Name]:[WHIP]], 15, FALSE),Rooke_Full_Seaosn[BABIP],1)</f>
        <v>915</v>
      </c>
      <c r="Q1298" s="5">
        <f>_xlfn.RANK.EQ(VLOOKUP($A1298,Rooke_Full_Seaosn[[Name]:[WHIP]], 16, FALSE),Rooke_Full_Seaosn[ERA],1)</f>
        <v>1318</v>
      </c>
      <c r="R1298" s="11">
        <f>_xlfn.RANK.EQ(VLOOKUP($A1298,Rooke_Full_Seaosn[[Name]:[WHIP]], 17, FALSE),Rooke_Full_Seaosn[FIP],1)</f>
        <v>587</v>
      </c>
      <c r="S1298" s="5">
        <f>_xlfn.RANK.EQ(VLOOKUP($A1298,Rooke_Full_Seaosn[[Name]:[WHIP]], 18,FALSE),Rooke_Full_Seaosn[WAR],0)</f>
        <v>1025</v>
      </c>
      <c r="T1298" s="5">
        <f>_xlfn.RANK.EQ(VLOOKUP($A1298,Rooke_Full_Seaosn[[Name]:[WHIP]], 19, FALSE),Rooke_Full_Seaosn[WAR/162],0)</f>
        <v>507</v>
      </c>
      <c r="U1298" s="5">
        <f>_xlfn.RANK.EQ(VLOOKUP($A1298,Rooke_Full_Seaosn[[Name]:[WHIP]], 20, FALSE),Rooke_Full_Seaosn[WHIP],1)</f>
        <v>811</v>
      </c>
      <c r="V12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964.651076727754</v>
      </c>
    </row>
    <row r="1299" spans="1:22" x14ac:dyDescent="0.45">
      <c r="A1299" s="11" t="s">
        <v>673</v>
      </c>
      <c r="B1299" s="11">
        <v>1960</v>
      </c>
      <c r="C1299" s="11" t="str">
        <f>VLOOKUP(Table10[[#This Row],[Name]], Rooke_Full_Seaosn[[Name]:[Team]], 2, FALSE)</f>
        <v>CIN</v>
      </c>
      <c r="D1299" s="11">
        <v>28</v>
      </c>
      <c r="E1299" s="11">
        <v>20</v>
      </c>
      <c r="F1299" s="12">
        <v>0.7142857142857143</v>
      </c>
      <c r="G1299" s="5">
        <f>_xlfn.RANK.EQ(VLOOKUP($A1299,Rooke_Full_Seaosn[[Name]:[WHIP]], 6, FALSE),Rooke_Full_Seaosn[W],0)</f>
        <v>1465</v>
      </c>
      <c r="H1299" s="5">
        <f>_xlfn.RANK.EQ(VLOOKUP($A1299,Rooke_Full_Seaosn[[Name]:[WHIP]], 7, FALSE),Rooke_Full_Seaosn[L],1)</f>
        <v>695</v>
      </c>
      <c r="I1299" s="11">
        <f>_xlfn.RANK.EQ(VLOOKUP($A1299,Rooke_Full_Seaosn[[Name]:[WHIP]], 8, FALSE),Rooke_Full_Seaosn[SV],0)</f>
        <v>225</v>
      </c>
      <c r="J1299" s="11">
        <f>_xlfn.RANK.EQ(VLOOKUP($A1299,Rooke_Full_Seaosn[[Name]:[WHIP]], 9, FALSE),Rooke_Full_Seaosn[IP],0)</f>
        <v>1358</v>
      </c>
      <c r="K1299" s="5">
        <f>_xlfn.RANK.EQ(VLOOKUP($A1299,Rooke_Full_Seaosn[[Name]:[WHIP]], 10, FALSE),Rooke_Full_Seaosn[SO],0)</f>
        <v>1072</v>
      </c>
      <c r="L1299" s="5">
        <f>_xlfn.RANK.EQ(VLOOKUP($A1299,Rooke_Full_Seaosn[[Name]:[WHIP]], 11, FALSE),Rooke_Full_Seaosn[K/9],0)</f>
        <v>441</v>
      </c>
      <c r="M1299" s="5">
        <f>_xlfn.RANK.EQ(VLOOKUP($A1299,Rooke_Full_Seaosn[[Name]:[WHIP]], 12, FALSE),Rooke_Full_Seaosn[BB/9],1)</f>
        <v>1576</v>
      </c>
      <c r="N1299" s="11">
        <f>_xlfn.RANK.EQ(VLOOKUP($A1299,Rooke_Full_Seaosn[[Name]:[WHIP]], 13, FALSE),Rooke_Full_Seaosn[HR/9],1)</f>
        <v>616</v>
      </c>
      <c r="O1299" s="5">
        <f>_xlfn.RANK.EQ(VLOOKUP($A1299,Rooke_Full_Seaosn[[Name]:[WHIP]], 14, FALSE),Rooke_Full_Seaosn[AVG],1)</f>
        <v>700</v>
      </c>
      <c r="P1299" s="11">
        <f>_xlfn.RANK.EQ(VLOOKUP($A1299,Rooke_Full_Seaosn[[Name]:[WHIP]], 15, FALSE),Rooke_Full_Seaosn[BABIP],1)</f>
        <v>1108</v>
      </c>
      <c r="Q1299" s="5">
        <f>_xlfn.RANK.EQ(VLOOKUP($A1299,Rooke_Full_Seaosn[[Name]:[WHIP]], 16, FALSE),Rooke_Full_Seaosn[ERA],1)</f>
        <v>1127</v>
      </c>
      <c r="R1299" s="11">
        <f>_xlfn.RANK.EQ(VLOOKUP($A1299,Rooke_Full_Seaosn[[Name]:[WHIP]], 17, FALSE),Rooke_Full_Seaosn[FIP],1)</f>
        <v>536</v>
      </c>
      <c r="S1299" s="5">
        <f>_xlfn.RANK.EQ(VLOOKUP($A1299,Rooke_Full_Seaosn[[Name]:[WHIP]], 18,FALSE),Rooke_Full_Seaosn[WAR],0)</f>
        <v>1125</v>
      </c>
      <c r="T1299" s="5">
        <f>_xlfn.RANK.EQ(VLOOKUP($A1299,Rooke_Full_Seaosn[[Name]:[WHIP]], 19, FALSE),Rooke_Full_Seaosn[WAR/162],0)</f>
        <v>789</v>
      </c>
      <c r="U1299" s="5">
        <f>_xlfn.RANK.EQ(VLOOKUP($A1299,Rooke_Full_Seaosn[[Name]:[WHIP]], 20, FALSE),Rooke_Full_Seaosn[WHIP],1)</f>
        <v>1319</v>
      </c>
      <c r="V12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965.05225408092849</v>
      </c>
    </row>
    <row r="1300" spans="1:22" x14ac:dyDescent="0.45">
      <c r="A1300" s="11" t="s">
        <v>1894</v>
      </c>
      <c r="B1300" s="11">
        <v>2000</v>
      </c>
      <c r="C1300" s="11" t="str">
        <f>VLOOKUP(Table10[[#This Row],[Name]], Rooke_Full_Seaosn[[Name]:[Team]], 2, FALSE)</f>
        <v>OAK</v>
      </c>
      <c r="D1300" s="11">
        <v>34</v>
      </c>
      <c r="E1300" s="11">
        <v>34</v>
      </c>
      <c r="F1300" s="12">
        <v>1</v>
      </c>
      <c r="G1300" s="5">
        <f>_xlfn.RANK.EQ(VLOOKUP($A1300,Rooke_Full_Seaosn[[Name]:[WHIP]], 6, FALSE),Rooke_Full_Seaosn[W],0)</f>
        <v>401</v>
      </c>
      <c r="H1300" s="5">
        <f>_xlfn.RANK.EQ(VLOOKUP($A1300,Rooke_Full_Seaosn[[Name]:[WHIP]], 7, FALSE),Rooke_Full_Seaosn[L],1)</f>
        <v>1341</v>
      </c>
      <c r="I1300" s="11">
        <f>_xlfn.RANK.EQ(VLOOKUP($A1300,Rooke_Full_Seaosn[[Name]:[WHIP]], 8, FALSE),Rooke_Full_Seaosn[SV],0)</f>
        <v>225</v>
      </c>
      <c r="J1300" s="11">
        <f>_xlfn.RANK.EQ(VLOOKUP($A1300,Rooke_Full_Seaosn[[Name]:[WHIP]], 9, FALSE),Rooke_Full_Seaosn[IP],0)</f>
        <v>426</v>
      </c>
      <c r="K1300" s="5">
        <f>_xlfn.RANK.EQ(VLOOKUP($A1300,Rooke_Full_Seaosn[[Name]:[WHIP]], 10, FALSE),Rooke_Full_Seaosn[SO],0)</f>
        <v>433</v>
      </c>
      <c r="L1300" s="5">
        <f>_xlfn.RANK.EQ(VLOOKUP($A1300,Rooke_Full_Seaosn[[Name]:[WHIP]], 11, FALSE),Rooke_Full_Seaosn[K/9],0)</f>
        <v>932</v>
      </c>
      <c r="M1300" s="5">
        <f>_xlfn.RANK.EQ(VLOOKUP($A1300,Rooke_Full_Seaosn[[Name]:[WHIP]], 12, FALSE),Rooke_Full_Seaosn[BB/9],1)</f>
        <v>1208</v>
      </c>
      <c r="N1300" s="11">
        <f>_xlfn.RANK.EQ(VLOOKUP($A1300,Rooke_Full_Seaosn[[Name]:[WHIP]], 13, FALSE),Rooke_Full_Seaosn[HR/9],1)</f>
        <v>1325</v>
      </c>
      <c r="O1300" s="5">
        <f>_xlfn.RANK.EQ(VLOOKUP($A1300,Rooke_Full_Seaosn[[Name]:[WHIP]], 14, FALSE),Rooke_Full_Seaosn[AVG],1)</f>
        <v>1586</v>
      </c>
      <c r="P1300" s="11">
        <f>_xlfn.RANK.EQ(VLOOKUP($A1300,Rooke_Full_Seaosn[[Name]:[WHIP]], 15, FALSE),Rooke_Full_Seaosn[BABIP],1)</f>
        <v>1504</v>
      </c>
      <c r="Q1300" s="5">
        <f>_xlfn.RANK.EQ(VLOOKUP($A1300,Rooke_Full_Seaosn[[Name]:[WHIP]], 16, FALSE),Rooke_Full_Seaosn[ERA],1)</f>
        <v>1432</v>
      </c>
      <c r="R1300" s="11">
        <f>_xlfn.RANK.EQ(VLOOKUP($A1300,Rooke_Full_Seaosn[[Name]:[WHIP]], 17, FALSE),Rooke_Full_Seaosn[FIP],1)</f>
        <v>1476</v>
      </c>
      <c r="S1300" s="5">
        <f>_xlfn.RANK.EQ(VLOOKUP($A1300,Rooke_Full_Seaosn[[Name]:[WHIP]], 18,FALSE),Rooke_Full_Seaosn[WAR],0)</f>
        <v>746</v>
      </c>
      <c r="T1300" s="5">
        <f>_xlfn.RANK.EQ(VLOOKUP($A1300,Rooke_Full_Seaosn[[Name]:[WHIP]], 19, FALSE),Rooke_Full_Seaosn[WAR/162],0)</f>
        <v>1010</v>
      </c>
      <c r="U1300" s="5">
        <f>_xlfn.RANK.EQ(VLOOKUP($A1300,Rooke_Full_Seaosn[[Name]:[WHIP]], 20, FALSE),Rooke_Full_Seaosn[WHIP],1)</f>
        <v>1574</v>
      </c>
      <c r="V13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965.79622238774414</v>
      </c>
    </row>
    <row r="1301" spans="1:22" x14ac:dyDescent="0.45">
      <c r="A1301" s="11" t="s">
        <v>1960</v>
      </c>
      <c r="B1301" s="11">
        <v>1989</v>
      </c>
      <c r="C1301" s="11" t="str">
        <f>VLOOKUP(Table10[[#This Row],[Name]], Rooke_Full_Seaosn[[Name]:[Team]], 2, FALSE)</f>
        <v>BOS</v>
      </c>
      <c r="D1301" s="11">
        <v>6</v>
      </c>
      <c r="E1301" s="11">
        <v>5</v>
      </c>
      <c r="F1301" s="12">
        <v>0.83333333333333337</v>
      </c>
      <c r="G1301" s="5">
        <f>_xlfn.RANK.EQ(VLOOKUP($A1301,Rooke_Full_Seaosn[[Name]:[WHIP]], 6, FALSE),Rooke_Full_Seaosn[W],0)</f>
        <v>1465</v>
      </c>
      <c r="H1301" s="5">
        <f>_xlfn.RANK.EQ(VLOOKUP($A1301,Rooke_Full_Seaosn[[Name]:[WHIP]], 7, FALSE),Rooke_Full_Seaosn[L],1)</f>
        <v>45</v>
      </c>
      <c r="I1301" s="11">
        <f>_xlfn.RANK.EQ(VLOOKUP($A1301,Rooke_Full_Seaosn[[Name]:[WHIP]], 8, FALSE),Rooke_Full_Seaosn[SV],0)</f>
        <v>225</v>
      </c>
      <c r="J1301" s="11">
        <f>_xlfn.RANK.EQ(VLOOKUP($A1301,Rooke_Full_Seaosn[[Name]:[WHIP]], 9, FALSE),Rooke_Full_Seaosn[IP],0)</f>
        <v>1605</v>
      </c>
      <c r="K1301" s="5">
        <f>_xlfn.RANK.EQ(VLOOKUP($A1301,Rooke_Full_Seaosn[[Name]:[WHIP]], 10, FALSE),Rooke_Full_Seaosn[SO],0)</f>
        <v>1425</v>
      </c>
      <c r="L1301" s="5">
        <f>_xlfn.RANK.EQ(VLOOKUP($A1301,Rooke_Full_Seaosn[[Name]:[WHIP]], 11, FALSE),Rooke_Full_Seaosn[K/9],0)</f>
        <v>670</v>
      </c>
      <c r="M1301" s="5">
        <f>_xlfn.RANK.EQ(VLOOKUP($A1301,Rooke_Full_Seaosn[[Name]:[WHIP]], 12, FALSE),Rooke_Full_Seaosn[BB/9],1)</f>
        <v>1394</v>
      </c>
      <c r="N1301" s="11">
        <f>_xlfn.RANK.EQ(VLOOKUP($A1301,Rooke_Full_Seaosn[[Name]:[WHIP]], 13, FALSE),Rooke_Full_Seaosn[HR/9],1)</f>
        <v>1308</v>
      </c>
      <c r="O1301" s="5">
        <f>_xlfn.RANK.EQ(VLOOKUP($A1301,Rooke_Full_Seaosn[[Name]:[WHIP]], 14, FALSE),Rooke_Full_Seaosn[AVG],1)</f>
        <v>1456</v>
      </c>
      <c r="P1301" s="11">
        <f>_xlfn.RANK.EQ(VLOOKUP($A1301,Rooke_Full_Seaosn[[Name]:[WHIP]], 15, FALSE),Rooke_Full_Seaosn[BABIP],1)</f>
        <v>1448</v>
      </c>
      <c r="Q1301" s="5">
        <f>_xlfn.RANK.EQ(VLOOKUP($A1301,Rooke_Full_Seaosn[[Name]:[WHIP]], 16, FALSE),Rooke_Full_Seaosn[ERA],1)</f>
        <v>1513</v>
      </c>
      <c r="R1301" s="11">
        <f>_xlfn.RANK.EQ(VLOOKUP($A1301,Rooke_Full_Seaosn[[Name]:[WHIP]], 17, FALSE),Rooke_Full_Seaosn[FIP],1)</f>
        <v>1304</v>
      </c>
      <c r="S1301" s="5">
        <f>_xlfn.RANK.EQ(VLOOKUP($A1301,Rooke_Full_Seaosn[[Name]:[WHIP]], 18,FALSE),Rooke_Full_Seaosn[WAR],0)</f>
        <v>1523</v>
      </c>
      <c r="T1301" s="5">
        <f>_xlfn.RANK.EQ(VLOOKUP($A1301,Rooke_Full_Seaosn[[Name]:[WHIP]], 19, FALSE),Rooke_Full_Seaosn[WAR/162],0)</f>
        <v>1521</v>
      </c>
      <c r="U1301" s="5">
        <f>_xlfn.RANK.EQ(VLOOKUP($A1301,Rooke_Full_Seaosn[[Name]:[WHIP]], 20, FALSE),Rooke_Full_Seaosn[WHIP],1)</f>
        <v>1586</v>
      </c>
      <c r="V13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966.34792459254845</v>
      </c>
    </row>
    <row r="1302" spans="1:22" x14ac:dyDescent="0.45">
      <c r="A1302" s="11" t="s">
        <v>432</v>
      </c>
      <c r="B1302" s="11">
        <v>1995</v>
      </c>
      <c r="C1302" s="11" t="str">
        <f>VLOOKUP(Table10[[#This Row],[Name]], Rooke_Full_Seaosn[[Name]:[Team]], 2, FALSE)</f>
        <v>PIT</v>
      </c>
      <c r="D1302" s="11">
        <v>38</v>
      </c>
      <c r="E1302" s="11">
        <v>27</v>
      </c>
      <c r="F1302" s="12">
        <v>0.71052631578947367</v>
      </c>
      <c r="G1302" s="5">
        <f>_xlfn.RANK.EQ(VLOOKUP($A1302,Rooke_Full_Seaosn[[Name]:[WHIP]], 6, FALSE),Rooke_Full_Seaosn[W],0)</f>
        <v>735</v>
      </c>
      <c r="H1302" s="5">
        <f>_xlfn.RANK.EQ(VLOOKUP($A1302,Rooke_Full_Seaosn[[Name]:[WHIP]], 7, FALSE),Rooke_Full_Seaosn[L],1)</f>
        <v>695</v>
      </c>
      <c r="I1302" s="11">
        <f>_xlfn.RANK.EQ(VLOOKUP($A1302,Rooke_Full_Seaosn[[Name]:[WHIP]], 8, FALSE),Rooke_Full_Seaosn[SV],0)</f>
        <v>225</v>
      </c>
      <c r="J1302" s="11">
        <f>_xlfn.RANK.EQ(VLOOKUP($A1302,Rooke_Full_Seaosn[[Name]:[WHIP]], 9, FALSE),Rooke_Full_Seaosn[IP],0)</f>
        <v>1084</v>
      </c>
      <c r="K1302" s="5">
        <f>_xlfn.RANK.EQ(VLOOKUP($A1302,Rooke_Full_Seaosn[[Name]:[WHIP]], 10, FALSE),Rooke_Full_Seaosn[SO],0)</f>
        <v>810</v>
      </c>
      <c r="L1302" s="5">
        <f>_xlfn.RANK.EQ(VLOOKUP($A1302,Rooke_Full_Seaosn[[Name]:[WHIP]], 11, FALSE),Rooke_Full_Seaosn[K/9],0)</f>
        <v>464</v>
      </c>
      <c r="M1302" s="5">
        <f>_xlfn.RANK.EQ(VLOOKUP($A1302,Rooke_Full_Seaosn[[Name]:[WHIP]], 12, FALSE),Rooke_Full_Seaosn[BB/9],1)</f>
        <v>1019</v>
      </c>
      <c r="N1302" s="11">
        <f>_xlfn.RANK.EQ(VLOOKUP($A1302,Rooke_Full_Seaosn[[Name]:[WHIP]], 13, FALSE),Rooke_Full_Seaosn[HR/9],1)</f>
        <v>1363</v>
      </c>
      <c r="O1302" s="5">
        <f>_xlfn.RANK.EQ(VLOOKUP($A1302,Rooke_Full_Seaosn[[Name]:[WHIP]], 14, FALSE),Rooke_Full_Seaosn[AVG],1)</f>
        <v>1288</v>
      </c>
      <c r="P1302" s="11">
        <f>_xlfn.RANK.EQ(VLOOKUP($A1302,Rooke_Full_Seaosn[[Name]:[WHIP]], 15, FALSE),Rooke_Full_Seaosn[BABIP],1)</f>
        <v>1376</v>
      </c>
      <c r="Q1302" s="5">
        <f>_xlfn.RANK.EQ(VLOOKUP($A1302,Rooke_Full_Seaosn[[Name]:[WHIP]], 16, FALSE),Rooke_Full_Seaosn[ERA],1)</f>
        <v>1414</v>
      </c>
      <c r="R1302" s="11">
        <f>_xlfn.RANK.EQ(VLOOKUP($A1302,Rooke_Full_Seaosn[[Name]:[WHIP]], 17, FALSE),Rooke_Full_Seaosn[FIP],1)</f>
        <v>1360</v>
      </c>
      <c r="S1302" s="5">
        <f>_xlfn.RANK.EQ(VLOOKUP($A1302,Rooke_Full_Seaosn[[Name]:[WHIP]], 18,FALSE),Rooke_Full_Seaosn[WAR],0)</f>
        <v>1325</v>
      </c>
      <c r="T1302" s="5">
        <f>_xlfn.RANK.EQ(VLOOKUP($A1302,Rooke_Full_Seaosn[[Name]:[WHIP]], 19, FALSE),Rooke_Full_Seaosn[WAR/162],0)</f>
        <v>1317</v>
      </c>
      <c r="U1302" s="5">
        <f>_xlfn.RANK.EQ(VLOOKUP($A1302,Rooke_Full_Seaosn[[Name]:[WHIP]], 20, FALSE),Rooke_Full_Seaosn[WHIP],1)</f>
        <v>1145</v>
      </c>
      <c r="V13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966.58972442541301</v>
      </c>
    </row>
    <row r="1303" spans="1:22" x14ac:dyDescent="0.45">
      <c r="A1303" s="11" t="s">
        <v>523</v>
      </c>
      <c r="B1303" s="11">
        <v>2023</v>
      </c>
      <c r="C1303" s="11" t="str">
        <f>VLOOKUP(Table10[[#This Row],[Name]], Rooke_Full_Seaosn[[Name]:[Team]], 2, FALSE)</f>
        <v>OAK</v>
      </c>
      <c r="D1303" s="11">
        <v>11</v>
      </c>
      <c r="E1303" s="11">
        <v>11</v>
      </c>
      <c r="F1303" s="12">
        <v>1</v>
      </c>
      <c r="G1303" s="5">
        <f>_xlfn.RANK.EQ(VLOOKUP($A1303,Rooke_Full_Seaosn[[Name]:[WHIP]], 6, FALSE),Rooke_Full_Seaosn[W],0)</f>
        <v>1465</v>
      </c>
      <c r="H1303" s="5">
        <f>_xlfn.RANK.EQ(VLOOKUP($A1303,Rooke_Full_Seaosn[[Name]:[WHIP]], 7, FALSE),Rooke_Full_Seaosn[L],1)</f>
        <v>1209</v>
      </c>
      <c r="I1303" s="11">
        <f>_xlfn.RANK.EQ(VLOOKUP($A1303,Rooke_Full_Seaosn[[Name]:[WHIP]], 8, FALSE),Rooke_Full_Seaosn[SV],0)</f>
        <v>225</v>
      </c>
      <c r="J1303" s="11">
        <f>_xlfn.RANK.EQ(VLOOKUP($A1303,Rooke_Full_Seaosn[[Name]:[WHIP]], 9, FALSE),Rooke_Full_Seaosn[IP],0)</f>
        <v>1080</v>
      </c>
      <c r="K1303" s="5">
        <f>_xlfn.RANK.EQ(VLOOKUP($A1303,Rooke_Full_Seaosn[[Name]:[WHIP]], 10, FALSE),Rooke_Full_Seaosn[SO],0)</f>
        <v>593</v>
      </c>
      <c r="L1303" s="5">
        <f>_xlfn.RANK.EQ(VLOOKUP($A1303,Rooke_Full_Seaosn[[Name]:[WHIP]], 11, FALSE),Rooke_Full_Seaosn[K/9],0)</f>
        <v>209</v>
      </c>
      <c r="M1303" s="5">
        <f>_xlfn.RANK.EQ(VLOOKUP($A1303,Rooke_Full_Seaosn[[Name]:[WHIP]], 12, FALSE),Rooke_Full_Seaosn[BB/9],1)</f>
        <v>1508</v>
      </c>
      <c r="N1303" s="11">
        <f>_xlfn.RANK.EQ(VLOOKUP($A1303,Rooke_Full_Seaosn[[Name]:[WHIP]], 13, FALSE),Rooke_Full_Seaosn[HR/9],1)</f>
        <v>1147</v>
      </c>
      <c r="O1303" s="5">
        <f>_xlfn.RANK.EQ(VLOOKUP($A1303,Rooke_Full_Seaosn[[Name]:[WHIP]], 14, FALSE),Rooke_Full_Seaosn[AVG],1)</f>
        <v>694</v>
      </c>
      <c r="P1303" s="11">
        <f>_xlfn.RANK.EQ(VLOOKUP($A1303,Rooke_Full_Seaosn[[Name]:[WHIP]], 15, FALSE),Rooke_Full_Seaosn[BABIP],1)</f>
        <v>1153</v>
      </c>
      <c r="Q1303" s="5">
        <f>_xlfn.RANK.EQ(VLOOKUP($A1303,Rooke_Full_Seaosn[[Name]:[WHIP]], 16, FALSE),Rooke_Full_Seaosn[ERA],1)</f>
        <v>1443</v>
      </c>
      <c r="R1303" s="11">
        <f>_xlfn.RANK.EQ(VLOOKUP($A1303,Rooke_Full_Seaosn[[Name]:[WHIP]], 17, FALSE),Rooke_Full_Seaosn[FIP],1)</f>
        <v>1308</v>
      </c>
      <c r="S1303" s="5">
        <f>_xlfn.RANK.EQ(VLOOKUP($A1303,Rooke_Full_Seaosn[[Name]:[WHIP]], 18,FALSE),Rooke_Full_Seaosn[WAR],0)</f>
        <v>1303</v>
      </c>
      <c r="T1303" s="5">
        <f>_xlfn.RANK.EQ(VLOOKUP($A1303,Rooke_Full_Seaosn[[Name]:[WHIP]], 19, FALSE),Rooke_Full_Seaosn[WAR/162],0)</f>
        <v>1332</v>
      </c>
      <c r="U1303" s="5">
        <f>_xlfn.RANK.EQ(VLOOKUP($A1303,Rooke_Full_Seaosn[[Name]:[WHIP]], 20, FALSE),Rooke_Full_Seaosn[WHIP],1)</f>
        <v>1287</v>
      </c>
      <c r="V13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970.40253763813178</v>
      </c>
    </row>
    <row r="1304" spans="1:22" x14ac:dyDescent="0.45">
      <c r="A1304" s="11" t="s">
        <v>558</v>
      </c>
      <c r="B1304" s="11">
        <v>1965</v>
      </c>
      <c r="C1304" s="11" t="str">
        <f>VLOOKUP(Table10[[#This Row],[Name]], Rooke_Full_Seaosn[[Name]:[Team]], 2, FALSE)</f>
        <v>CAL</v>
      </c>
      <c r="D1304" s="11">
        <v>29</v>
      </c>
      <c r="E1304" s="11">
        <v>29</v>
      </c>
      <c r="F1304" s="12">
        <v>1</v>
      </c>
      <c r="G1304" s="5">
        <f>_xlfn.RANK.EQ(VLOOKUP($A1304,Rooke_Full_Seaosn[[Name]:[WHIP]], 6, FALSE),Rooke_Full_Seaosn[W],0)</f>
        <v>1054</v>
      </c>
      <c r="H1304" s="5">
        <f>_xlfn.RANK.EQ(VLOOKUP($A1304,Rooke_Full_Seaosn[[Name]:[WHIP]], 7, FALSE),Rooke_Full_Seaosn[L],1)</f>
        <v>1209</v>
      </c>
      <c r="I1304" s="11">
        <f>_xlfn.RANK.EQ(VLOOKUP($A1304,Rooke_Full_Seaosn[[Name]:[WHIP]], 8, FALSE),Rooke_Full_Seaosn[SV],0)</f>
        <v>225</v>
      </c>
      <c r="J1304" s="11">
        <f>_xlfn.RANK.EQ(VLOOKUP($A1304,Rooke_Full_Seaosn[[Name]:[WHIP]], 9, FALSE),Rooke_Full_Seaosn[IP],0)</f>
        <v>653</v>
      </c>
      <c r="K1304" s="5">
        <f>_xlfn.RANK.EQ(VLOOKUP($A1304,Rooke_Full_Seaosn[[Name]:[WHIP]], 10, FALSE),Rooke_Full_Seaosn[SO],0)</f>
        <v>566</v>
      </c>
      <c r="L1304" s="5">
        <f>_xlfn.RANK.EQ(VLOOKUP($A1304,Rooke_Full_Seaosn[[Name]:[WHIP]], 11, FALSE),Rooke_Full_Seaosn[K/9],0)</f>
        <v>805</v>
      </c>
      <c r="M1304" s="5">
        <f>_xlfn.RANK.EQ(VLOOKUP($A1304,Rooke_Full_Seaosn[[Name]:[WHIP]], 12, FALSE),Rooke_Full_Seaosn[BB/9],1)</f>
        <v>1643</v>
      </c>
      <c r="N1304" s="11">
        <f>_xlfn.RANK.EQ(VLOOKUP($A1304,Rooke_Full_Seaosn[[Name]:[WHIP]], 13, FALSE),Rooke_Full_Seaosn[HR/9],1)</f>
        <v>363</v>
      </c>
      <c r="O1304" s="5">
        <f>_xlfn.RANK.EQ(VLOOKUP($A1304,Rooke_Full_Seaosn[[Name]:[WHIP]], 14, FALSE),Rooke_Full_Seaosn[AVG],1)</f>
        <v>455</v>
      </c>
      <c r="P1304" s="11">
        <f>_xlfn.RANK.EQ(VLOOKUP($A1304,Rooke_Full_Seaosn[[Name]:[WHIP]], 15, FALSE),Rooke_Full_Seaosn[BABIP],1)</f>
        <v>619</v>
      </c>
      <c r="Q1304" s="5">
        <f>_xlfn.RANK.EQ(VLOOKUP($A1304,Rooke_Full_Seaosn[[Name]:[WHIP]], 16, FALSE),Rooke_Full_Seaosn[ERA],1)</f>
        <v>716</v>
      </c>
      <c r="R1304" s="11">
        <f>_xlfn.RANK.EQ(VLOOKUP($A1304,Rooke_Full_Seaosn[[Name]:[WHIP]], 17, FALSE),Rooke_Full_Seaosn[FIP],1)</f>
        <v>660</v>
      </c>
      <c r="S1304" s="5">
        <f>_xlfn.RANK.EQ(VLOOKUP($A1304,Rooke_Full_Seaosn[[Name]:[WHIP]], 18,FALSE),Rooke_Full_Seaosn[WAR],0)</f>
        <v>1309</v>
      </c>
      <c r="T1304" s="5">
        <f>_xlfn.RANK.EQ(VLOOKUP($A1304,Rooke_Full_Seaosn[[Name]:[WHIP]], 19, FALSE),Rooke_Full_Seaosn[WAR/162],0)</f>
        <v>1431</v>
      </c>
      <c r="U1304" s="5">
        <f>_xlfn.RANK.EQ(VLOOKUP($A1304,Rooke_Full_Seaosn[[Name]:[WHIP]], 20, FALSE),Rooke_Full_Seaosn[WHIP],1)</f>
        <v>1274</v>
      </c>
      <c r="V13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970.55240790979553</v>
      </c>
    </row>
    <row r="1305" spans="1:22" x14ac:dyDescent="0.45">
      <c r="A1305" s="11" t="s">
        <v>1481</v>
      </c>
      <c r="B1305" s="11">
        <v>1943</v>
      </c>
      <c r="C1305" s="11" t="str">
        <f>VLOOKUP(Table10[[#This Row],[Name]], Rooke_Full_Seaosn[[Name]:[Team]], 2, FALSE)</f>
        <v>PIT</v>
      </c>
      <c r="D1305" s="11">
        <v>31</v>
      </c>
      <c r="E1305" s="11">
        <v>31</v>
      </c>
      <c r="F1305" s="12">
        <v>1</v>
      </c>
      <c r="G1305" s="5">
        <f>_xlfn.RANK.EQ(VLOOKUP($A1305,Rooke_Full_Seaosn[[Name]:[WHIP]], 6, FALSE),Rooke_Full_Seaosn[W],0)</f>
        <v>1054</v>
      </c>
      <c r="H1305" s="5">
        <f>_xlfn.RANK.EQ(VLOOKUP($A1305,Rooke_Full_Seaosn[[Name]:[WHIP]], 7, FALSE),Rooke_Full_Seaosn[L],1)</f>
        <v>298</v>
      </c>
      <c r="I1305" s="11">
        <f>_xlfn.RANK.EQ(VLOOKUP($A1305,Rooke_Full_Seaosn[[Name]:[WHIP]], 8, FALSE),Rooke_Full_Seaosn[SV],0)</f>
        <v>225</v>
      </c>
      <c r="J1305" s="11">
        <f>_xlfn.RANK.EQ(VLOOKUP($A1305,Rooke_Full_Seaosn[[Name]:[WHIP]], 9, FALSE),Rooke_Full_Seaosn[IP],0)</f>
        <v>1084</v>
      </c>
      <c r="K1305" s="5">
        <f>_xlfn.RANK.EQ(VLOOKUP($A1305,Rooke_Full_Seaosn[[Name]:[WHIP]], 10, FALSE),Rooke_Full_Seaosn[SO],0)</f>
        <v>1665</v>
      </c>
      <c r="L1305" s="5">
        <f>_xlfn.RANK.EQ(VLOOKUP($A1305,Rooke_Full_Seaosn[[Name]:[WHIP]], 11, FALSE),Rooke_Full_Seaosn[K/9],0)</f>
        <v>1669</v>
      </c>
      <c r="M1305" s="5">
        <f>_xlfn.RANK.EQ(VLOOKUP($A1305,Rooke_Full_Seaosn[[Name]:[WHIP]], 12, FALSE),Rooke_Full_Seaosn[BB/9],1)</f>
        <v>586</v>
      </c>
      <c r="N1305" s="11">
        <f>_xlfn.RANK.EQ(VLOOKUP($A1305,Rooke_Full_Seaosn[[Name]:[WHIP]], 13, FALSE),Rooke_Full_Seaosn[HR/9],1)</f>
        <v>427</v>
      </c>
      <c r="O1305" s="5">
        <f>_xlfn.RANK.EQ(VLOOKUP($A1305,Rooke_Full_Seaosn[[Name]:[WHIP]], 14, FALSE),Rooke_Full_Seaosn[AVG],1)</f>
        <v>1225</v>
      </c>
      <c r="P1305" s="11">
        <f>_xlfn.RANK.EQ(VLOOKUP($A1305,Rooke_Full_Seaosn[[Name]:[WHIP]], 15, FALSE),Rooke_Full_Seaosn[BABIP],1)</f>
        <v>744</v>
      </c>
      <c r="Q1305" s="5">
        <f>_xlfn.RANK.EQ(VLOOKUP($A1305,Rooke_Full_Seaosn[[Name]:[WHIP]], 16, FALSE),Rooke_Full_Seaosn[ERA],1)</f>
        <v>931</v>
      </c>
      <c r="R1305" s="11">
        <f>_xlfn.RANK.EQ(VLOOKUP($A1305,Rooke_Full_Seaosn[[Name]:[WHIP]], 17, FALSE),Rooke_Full_Seaosn[FIP],1)</f>
        <v>650</v>
      </c>
      <c r="S1305" s="5">
        <f>_xlfn.RANK.EQ(VLOOKUP($A1305,Rooke_Full_Seaosn[[Name]:[WHIP]], 18,FALSE),Rooke_Full_Seaosn[WAR],0)</f>
        <v>1199</v>
      </c>
      <c r="T1305" s="5">
        <f>_xlfn.RANK.EQ(VLOOKUP($A1305,Rooke_Full_Seaosn[[Name]:[WHIP]], 19, FALSE),Rooke_Full_Seaosn[WAR/162],0)</f>
        <v>1146</v>
      </c>
      <c r="U1305" s="5">
        <f>_xlfn.RANK.EQ(VLOOKUP($A1305,Rooke_Full_Seaosn[[Name]:[WHIP]], 20, FALSE),Rooke_Full_Seaosn[WHIP],1)</f>
        <v>926</v>
      </c>
      <c r="V13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970.62743427569887</v>
      </c>
    </row>
    <row r="1306" spans="1:22" x14ac:dyDescent="0.45">
      <c r="A1306" s="11" t="s">
        <v>1709</v>
      </c>
      <c r="B1306" s="11">
        <v>1934</v>
      </c>
      <c r="C1306" s="11" t="str">
        <f>VLOOKUP(Table10[[#This Row],[Name]], Rooke_Full_Seaosn[[Name]:[Team]], 2, FALSE)</f>
        <v>PHA</v>
      </c>
      <c r="D1306" s="11">
        <v>12</v>
      </c>
      <c r="E1306" s="11">
        <v>12</v>
      </c>
      <c r="F1306" s="12">
        <v>1</v>
      </c>
      <c r="G1306" s="5">
        <f>_xlfn.RANK.EQ(VLOOKUP($A1306,Rooke_Full_Seaosn[[Name]:[WHIP]], 6, FALSE),Rooke_Full_Seaosn[W],0)</f>
        <v>610</v>
      </c>
      <c r="H1306" s="5">
        <f>_xlfn.RANK.EQ(VLOOKUP($A1306,Rooke_Full_Seaosn[[Name]:[WHIP]], 7, FALSE),Rooke_Full_Seaosn[L],1)</f>
        <v>1209</v>
      </c>
      <c r="I1306" s="11">
        <f>_xlfn.RANK.EQ(VLOOKUP($A1306,Rooke_Full_Seaosn[[Name]:[WHIP]], 8, FALSE),Rooke_Full_Seaosn[SV],0)</f>
        <v>94</v>
      </c>
      <c r="J1306" s="11">
        <f>_xlfn.RANK.EQ(VLOOKUP($A1306,Rooke_Full_Seaosn[[Name]:[WHIP]], 9, FALSE),Rooke_Full_Seaosn[IP],0)</f>
        <v>421</v>
      </c>
      <c r="K1306" s="5">
        <f>_xlfn.RANK.EQ(VLOOKUP($A1306,Rooke_Full_Seaosn[[Name]:[WHIP]], 10, FALSE),Rooke_Full_Seaosn[SO],0)</f>
        <v>855</v>
      </c>
      <c r="L1306" s="5">
        <f>_xlfn.RANK.EQ(VLOOKUP($A1306,Rooke_Full_Seaosn[[Name]:[WHIP]], 11, FALSE),Rooke_Full_Seaosn[K/9],0)</f>
        <v>1449</v>
      </c>
      <c r="M1306" s="5">
        <f>_xlfn.RANK.EQ(VLOOKUP($A1306,Rooke_Full_Seaosn[[Name]:[WHIP]], 12, FALSE),Rooke_Full_Seaosn[BB/9],1)</f>
        <v>1549</v>
      </c>
      <c r="N1306" s="11">
        <f>_xlfn.RANK.EQ(VLOOKUP($A1306,Rooke_Full_Seaosn[[Name]:[WHIP]], 13, FALSE),Rooke_Full_Seaosn[HR/9],1)</f>
        <v>248</v>
      </c>
      <c r="O1306" s="5">
        <f>_xlfn.RANK.EQ(VLOOKUP($A1306,Rooke_Full_Seaosn[[Name]:[WHIP]], 14, FALSE),Rooke_Full_Seaosn[AVG],1)</f>
        <v>540</v>
      </c>
      <c r="P1306" s="11">
        <f>_xlfn.RANK.EQ(VLOOKUP($A1306,Rooke_Full_Seaosn[[Name]:[WHIP]], 15, FALSE),Rooke_Full_Seaosn[BABIP],1)</f>
        <v>399</v>
      </c>
      <c r="Q1306" s="5">
        <f>_xlfn.RANK.EQ(VLOOKUP($A1306,Rooke_Full_Seaosn[[Name]:[WHIP]], 16, FALSE),Rooke_Full_Seaosn[ERA],1)</f>
        <v>1220</v>
      </c>
      <c r="R1306" s="11">
        <f>_xlfn.RANK.EQ(VLOOKUP($A1306,Rooke_Full_Seaosn[[Name]:[WHIP]], 17, FALSE),Rooke_Full_Seaosn[FIP],1)</f>
        <v>1227</v>
      </c>
      <c r="S1306" s="5">
        <f>_xlfn.RANK.EQ(VLOOKUP($A1306,Rooke_Full_Seaosn[[Name]:[WHIP]], 18,FALSE),Rooke_Full_Seaosn[WAR],0)</f>
        <v>645</v>
      </c>
      <c r="T1306" s="5">
        <f>_xlfn.RANK.EQ(VLOOKUP($A1306,Rooke_Full_Seaosn[[Name]:[WHIP]], 19, FALSE),Rooke_Full_Seaosn[WAR/162],0)</f>
        <v>1029</v>
      </c>
      <c r="U1306" s="5">
        <f>_xlfn.RANK.EQ(VLOOKUP($A1306,Rooke_Full_Seaosn[[Name]:[WHIP]], 20, FALSE),Rooke_Full_Seaosn[WHIP],1)</f>
        <v>1200</v>
      </c>
      <c r="V13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970.67802534471252</v>
      </c>
    </row>
    <row r="1307" spans="1:22" x14ac:dyDescent="0.45">
      <c r="A1307" s="11" t="s">
        <v>1488</v>
      </c>
      <c r="B1307" s="11">
        <v>1950</v>
      </c>
      <c r="C1307" s="11" t="str">
        <f>VLOOKUP(Table10[[#This Row],[Name]], Rooke_Full_Seaosn[[Name]:[Team]], 2, FALSE)</f>
        <v>PIT</v>
      </c>
      <c r="D1307" s="11">
        <v>15</v>
      </c>
      <c r="E1307" s="11">
        <v>15</v>
      </c>
      <c r="F1307" s="12">
        <v>1</v>
      </c>
      <c r="G1307" s="5">
        <f>_xlfn.RANK.EQ(VLOOKUP($A1307,Rooke_Full_Seaosn[[Name]:[WHIP]], 6, FALSE),Rooke_Full_Seaosn[W],0)</f>
        <v>503</v>
      </c>
      <c r="H1307" s="5">
        <f>_xlfn.RANK.EQ(VLOOKUP($A1307,Rooke_Full_Seaosn[[Name]:[WHIP]], 7, FALSE),Rooke_Full_Seaosn[L],1)</f>
        <v>1341</v>
      </c>
      <c r="I1307" s="11">
        <f>_xlfn.RANK.EQ(VLOOKUP($A1307,Rooke_Full_Seaosn[[Name]:[WHIP]], 8, FALSE),Rooke_Full_Seaosn[SV],0)</f>
        <v>94</v>
      </c>
      <c r="J1307" s="11">
        <f>_xlfn.RANK.EQ(VLOOKUP($A1307,Rooke_Full_Seaosn[[Name]:[WHIP]], 9, FALSE),Rooke_Full_Seaosn[IP],0)</f>
        <v>430</v>
      </c>
      <c r="K1307" s="5">
        <f>_xlfn.RANK.EQ(VLOOKUP($A1307,Rooke_Full_Seaosn[[Name]:[WHIP]], 10, FALSE),Rooke_Full_Seaosn[SO],0)</f>
        <v>824</v>
      </c>
      <c r="L1307" s="5">
        <f>_xlfn.RANK.EQ(VLOOKUP($A1307,Rooke_Full_Seaosn[[Name]:[WHIP]], 11, FALSE),Rooke_Full_Seaosn[K/9],0)</f>
        <v>1407</v>
      </c>
      <c r="M1307" s="5">
        <f>_xlfn.RANK.EQ(VLOOKUP($A1307,Rooke_Full_Seaosn[[Name]:[WHIP]], 12, FALSE),Rooke_Full_Seaosn[BB/9],1)</f>
        <v>1565</v>
      </c>
      <c r="N1307" s="11">
        <f>_xlfn.RANK.EQ(VLOOKUP($A1307,Rooke_Full_Seaosn[[Name]:[WHIP]], 13, FALSE),Rooke_Full_Seaosn[HR/9],1)</f>
        <v>1043</v>
      </c>
      <c r="O1307" s="5">
        <f>_xlfn.RANK.EQ(VLOOKUP($A1307,Rooke_Full_Seaosn[[Name]:[WHIP]], 14, FALSE),Rooke_Full_Seaosn[AVG],1)</f>
        <v>458</v>
      </c>
      <c r="P1307" s="11">
        <f>_xlfn.RANK.EQ(VLOOKUP($A1307,Rooke_Full_Seaosn[[Name]:[WHIP]], 15, FALSE),Rooke_Full_Seaosn[BABIP],1)</f>
        <v>127</v>
      </c>
      <c r="Q1307" s="5">
        <f>_xlfn.RANK.EQ(VLOOKUP($A1307,Rooke_Full_Seaosn[[Name]:[WHIP]], 16, FALSE),Rooke_Full_Seaosn[ERA],1)</f>
        <v>939</v>
      </c>
      <c r="R1307" s="11">
        <f>_xlfn.RANK.EQ(VLOOKUP($A1307,Rooke_Full_Seaosn[[Name]:[WHIP]], 17, FALSE),Rooke_Full_Seaosn[FIP],1)</f>
        <v>1365</v>
      </c>
      <c r="S1307" s="5">
        <f>_xlfn.RANK.EQ(VLOOKUP($A1307,Rooke_Full_Seaosn[[Name]:[WHIP]], 18,FALSE),Rooke_Full_Seaosn[WAR],0)</f>
        <v>983</v>
      </c>
      <c r="T1307" s="5">
        <f>_xlfn.RANK.EQ(VLOOKUP($A1307,Rooke_Full_Seaosn[[Name]:[WHIP]], 19, FALSE),Rooke_Full_Seaosn[WAR/162],0)</f>
        <v>1292</v>
      </c>
      <c r="U1307" s="5">
        <f>_xlfn.RANK.EQ(VLOOKUP($A1307,Rooke_Full_Seaosn[[Name]:[WHIP]], 20, FALSE),Rooke_Full_Seaosn[WHIP],1)</f>
        <v>1115</v>
      </c>
      <c r="V13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971.03623957821401</v>
      </c>
    </row>
    <row r="1308" spans="1:22" x14ac:dyDescent="0.45">
      <c r="A1308" s="11" t="s">
        <v>1189</v>
      </c>
      <c r="B1308" s="11">
        <v>1931</v>
      </c>
      <c r="C1308" s="11" t="str">
        <f>VLOOKUP(Table10[[#This Row],[Name]], Rooke_Full_Seaosn[[Name]:[Team]], 2, FALSE)</f>
        <v>PHA</v>
      </c>
      <c r="D1308" s="11">
        <v>6</v>
      </c>
      <c r="E1308" s="11">
        <v>6</v>
      </c>
      <c r="F1308" s="12">
        <v>1</v>
      </c>
      <c r="G1308" s="5">
        <f>_xlfn.RANK.EQ(VLOOKUP($A1308,Rooke_Full_Seaosn[[Name]:[WHIP]], 6, FALSE),Rooke_Full_Seaosn[W],0)</f>
        <v>1465</v>
      </c>
      <c r="H1308" s="5">
        <f>_xlfn.RANK.EQ(VLOOKUP($A1308,Rooke_Full_Seaosn[[Name]:[WHIP]], 7, FALSE),Rooke_Full_Seaosn[L],1)</f>
        <v>298</v>
      </c>
      <c r="I1308" s="11">
        <f>_xlfn.RANK.EQ(VLOOKUP($A1308,Rooke_Full_Seaosn[[Name]:[WHIP]], 8, FALSE),Rooke_Full_Seaosn[SV],0)</f>
        <v>225</v>
      </c>
      <c r="J1308" s="11">
        <f>_xlfn.RANK.EQ(VLOOKUP($A1308,Rooke_Full_Seaosn[[Name]:[WHIP]], 9, FALSE),Rooke_Full_Seaosn[IP],0)</f>
        <v>1240</v>
      </c>
      <c r="K1308" s="5">
        <f>_xlfn.RANK.EQ(VLOOKUP($A1308,Rooke_Full_Seaosn[[Name]:[WHIP]], 10, FALSE),Rooke_Full_Seaosn[SO],0)</f>
        <v>1605</v>
      </c>
      <c r="L1308" s="5">
        <f>_xlfn.RANK.EQ(VLOOKUP($A1308,Rooke_Full_Seaosn[[Name]:[WHIP]], 11, FALSE),Rooke_Full_Seaosn[K/9],0)</f>
        <v>1538</v>
      </c>
      <c r="M1308" s="5">
        <f>_xlfn.RANK.EQ(VLOOKUP($A1308,Rooke_Full_Seaosn[[Name]:[WHIP]], 12, FALSE),Rooke_Full_Seaosn[BB/9],1)</f>
        <v>1579</v>
      </c>
      <c r="N1308" s="11">
        <f>_xlfn.RANK.EQ(VLOOKUP($A1308,Rooke_Full_Seaosn[[Name]:[WHIP]], 13, FALSE),Rooke_Full_Seaosn[HR/9],1)</f>
        <v>215</v>
      </c>
      <c r="O1308" s="5">
        <f>_xlfn.RANK.EQ(VLOOKUP($A1308,Rooke_Full_Seaosn[[Name]:[WHIP]], 14, FALSE),Rooke_Full_Seaosn[AVG],1)</f>
        <v>379</v>
      </c>
      <c r="P1308" s="11">
        <f>_xlfn.RANK.EQ(VLOOKUP($A1308,Rooke_Full_Seaosn[[Name]:[WHIP]], 15, FALSE),Rooke_Full_Seaosn[BABIP],1)</f>
        <v>181</v>
      </c>
      <c r="Q1308" s="5">
        <f>_xlfn.RANK.EQ(VLOOKUP($A1308,Rooke_Full_Seaosn[[Name]:[WHIP]], 16, FALSE),Rooke_Full_Seaosn[ERA],1)</f>
        <v>568</v>
      </c>
      <c r="R1308" s="11">
        <f>_xlfn.RANK.EQ(VLOOKUP($A1308,Rooke_Full_Seaosn[[Name]:[WHIP]], 17, FALSE),Rooke_Full_Seaosn[FIP],1)</f>
        <v>1272</v>
      </c>
      <c r="S1308" s="5">
        <f>_xlfn.RANK.EQ(VLOOKUP($A1308,Rooke_Full_Seaosn[[Name]:[WHIP]], 18,FALSE),Rooke_Full_Seaosn[WAR],0)</f>
        <v>1357</v>
      </c>
      <c r="T1308" s="5">
        <f>_xlfn.RANK.EQ(VLOOKUP($A1308,Rooke_Full_Seaosn[[Name]:[WHIP]], 19, FALSE),Rooke_Full_Seaosn[WAR/162],0)</f>
        <v>1396</v>
      </c>
      <c r="U1308" s="5">
        <f>_xlfn.RANK.EQ(VLOOKUP($A1308,Rooke_Full_Seaosn[[Name]:[WHIP]], 20, FALSE),Rooke_Full_Seaosn[WHIP],1)</f>
        <v>1080</v>
      </c>
      <c r="V13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971.57067013563972</v>
      </c>
    </row>
    <row r="1309" spans="1:22" x14ac:dyDescent="0.45">
      <c r="A1309" s="11" t="s">
        <v>1874</v>
      </c>
      <c r="B1309" s="11">
        <v>2021</v>
      </c>
      <c r="C1309" s="11" t="str">
        <f>VLOOKUP(Table10[[#This Row],[Name]], Rooke_Full_Seaosn[[Name]:[Team]], 2, FALSE)</f>
        <v>BAL</v>
      </c>
      <c r="D1309" s="11">
        <v>9</v>
      </c>
      <c r="E1309" s="11">
        <v>9</v>
      </c>
      <c r="F1309" s="12">
        <v>1</v>
      </c>
      <c r="G1309" s="5">
        <f>_xlfn.RANK.EQ(VLOOKUP($A1309,Rooke_Full_Seaosn[[Name]:[WHIP]], 6, FALSE),Rooke_Full_Seaosn[W],0)</f>
        <v>1282</v>
      </c>
      <c r="H1309" s="5">
        <f>_xlfn.RANK.EQ(VLOOKUP($A1309,Rooke_Full_Seaosn[[Name]:[WHIP]], 7, FALSE),Rooke_Full_Seaosn[L],1)</f>
        <v>492</v>
      </c>
      <c r="I1309" s="11">
        <f>_xlfn.RANK.EQ(VLOOKUP($A1309,Rooke_Full_Seaosn[[Name]:[WHIP]], 8, FALSE),Rooke_Full_Seaosn[SV],0)</f>
        <v>225</v>
      </c>
      <c r="J1309" s="11">
        <f>_xlfn.RANK.EQ(VLOOKUP($A1309,Rooke_Full_Seaosn[[Name]:[WHIP]], 9, FALSE),Rooke_Full_Seaosn[IP],0)</f>
        <v>1434</v>
      </c>
      <c r="K1309" s="5">
        <f>_xlfn.RANK.EQ(VLOOKUP($A1309,Rooke_Full_Seaosn[[Name]:[WHIP]], 10, FALSE),Rooke_Full_Seaosn[SO],0)</f>
        <v>1025</v>
      </c>
      <c r="L1309" s="5">
        <f>_xlfn.RANK.EQ(VLOOKUP($A1309,Rooke_Full_Seaosn[[Name]:[WHIP]], 11, FALSE),Rooke_Full_Seaosn[K/9],0)</f>
        <v>268</v>
      </c>
      <c r="M1309" s="5">
        <f>_xlfn.RANK.EQ(VLOOKUP($A1309,Rooke_Full_Seaosn[[Name]:[WHIP]], 12, FALSE),Rooke_Full_Seaosn[BB/9],1)</f>
        <v>753</v>
      </c>
      <c r="N1309" s="11">
        <f>_xlfn.RANK.EQ(VLOOKUP($A1309,Rooke_Full_Seaosn[[Name]:[WHIP]], 13, FALSE),Rooke_Full_Seaosn[HR/9],1)</f>
        <v>1637</v>
      </c>
      <c r="O1309" s="5">
        <f>_xlfn.RANK.EQ(VLOOKUP($A1309,Rooke_Full_Seaosn[[Name]:[WHIP]], 14, FALSE),Rooke_Full_Seaosn[AVG],1)</f>
        <v>1580</v>
      </c>
      <c r="P1309" s="11">
        <f>_xlfn.RANK.EQ(VLOOKUP($A1309,Rooke_Full_Seaosn[[Name]:[WHIP]], 15, FALSE),Rooke_Full_Seaosn[BABIP],1)</f>
        <v>1591</v>
      </c>
      <c r="Q1309" s="5">
        <f>_xlfn.RANK.EQ(VLOOKUP($A1309,Rooke_Full_Seaosn[[Name]:[WHIP]], 16, FALSE),Rooke_Full_Seaosn[ERA],1)</f>
        <v>1410</v>
      </c>
      <c r="R1309" s="11">
        <f>_xlfn.RANK.EQ(VLOOKUP($A1309,Rooke_Full_Seaosn[[Name]:[WHIP]], 17, FALSE),Rooke_Full_Seaosn[FIP],1)</f>
        <v>1555</v>
      </c>
      <c r="S1309" s="5">
        <f>_xlfn.RANK.EQ(VLOOKUP($A1309,Rooke_Full_Seaosn[[Name]:[WHIP]], 18,FALSE),Rooke_Full_Seaosn[WAR],0)</f>
        <v>1359</v>
      </c>
      <c r="T1309" s="5">
        <f>_xlfn.RANK.EQ(VLOOKUP($A1309,Rooke_Full_Seaosn[[Name]:[WHIP]], 19, FALSE),Rooke_Full_Seaosn[WAR/162],0)</f>
        <v>1314</v>
      </c>
      <c r="U1309" s="5">
        <f>_xlfn.RANK.EQ(VLOOKUP($A1309,Rooke_Full_Seaosn[[Name]:[WHIP]], 20, FALSE),Rooke_Full_Seaosn[WHIP],1)</f>
        <v>1445</v>
      </c>
      <c r="V13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971.64263529835</v>
      </c>
    </row>
    <row r="1310" spans="1:22" x14ac:dyDescent="0.45">
      <c r="A1310" s="11" t="s">
        <v>1553</v>
      </c>
      <c r="B1310" s="11">
        <v>1920</v>
      </c>
      <c r="C1310" s="11" t="str">
        <f>VLOOKUP(Table10[[#This Row],[Name]], Rooke_Full_Seaosn[[Name]:[Team]], 2, FALSE)</f>
        <v>WAS</v>
      </c>
      <c r="D1310" s="11">
        <v>38</v>
      </c>
      <c r="E1310" s="11">
        <v>22</v>
      </c>
      <c r="F1310" s="12">
        <v>0.57894736842105265</v>
      </c>
      <c r="G1310" s="5">
        <f>_xlfn.RANK.EQ(VLOOKUP($A1310,Rooke_Full_Seaosn[[Name]:[WHIP]], 6, FALSE),Rooke_Full_Seaosn[W],0)</f>
        <v>735</v>
      </c>
      <c r="H1310" s="5">
        <f>_xlfn.RANK.EQ(VLOOKUP($A1310,Rooke_Full_Seaosn[[Name]:[WHIP]], 7, FALSE),Rooke_Full_Seaosn[L],1)</f>
        <v>298</v>
      </c>
      <c r="I1310" s="11">
        <f>_xlfn.RANK.EQ(VLOOKUP($A1310,Rooke_Full_Seaosn[[Name]:[WHIP]], 8, FALSE),Rooke_Full_Seaosn[SV],0)</f>
        <v>94</v>
      </c>
      <c r="J1310" s="11">
        <f>_xlfn.RANK.EQ(VLOOKUP($A1310,Rooke_Full_Seaosn[[Name]:[WHIP]], 9, FALSE),Rooke_Full_Seaosn[IP],0)</f>
        <v>875</v>
      </c>
      <c r="K1310" s="5">
        <f>_xlfn.RANK.EQ(VLOOKUP($A1310,Rooke_Full_Seaosn[[Name]:[WHIP]], 10, FALSE),Rooke_Full_Seaosn[SO],0)</f>
        <v>1656</v>
      </c>
      <c r="L1310" s="5">
        <f>_xlfn.RANK.EQ(VLOOKUP($A1310,Rooke_Full_Seaosn[[Name]:[WHIP]], 11, FALSE),Rooke_Full_Seaosn[K/9],0)</f>
        <v>1685</v>
      </c>
      <c r="M1310" s="5">
        <f>_xlfn.RANK.EQ(VLOOKUP($A1310,Rooke_Full_Seaosn[[Name]:[WHIP]], 12, FALSE),Rooke_Full_Seaosn[BB/9],1)</f>
        <v>428</v>
      </c>
      <c r="N1310" s="11">
        <f>_xlfn.RANK.EQ(VLOOKUP($A1310,Rooke_Full_Seaosn[[Name]:[WHIP]], 13, FALSE),Rooke_Full_Seaosn[HR/9],1)</f>
        <v>53</v>
      </c>
      <c r="O1310" s="5">
        <f>_xlfn.RANK.EQ(VLOOKUP($A1310,Rooke_Full_Seaosn[[Name]:[WHIP]], 14, FALSE),Rooke_Full_Seaosn[AVG],1)</f>
        <v>1671</v>
      </c>
      <c r="P1310" s="11">
        <f>_xlfn.RANK.EQ(VLOOKUP($A1310,Rooke_Full_Seaosn[[Name]:[WHIP]], 15, FALSE),Rooke_Full_Seaosn[BABIP],1)</f>
        <v>1553</v>
      </c>
      <c r="Q1310" s="5">
        <f>_xlfn.RANK.EQ(VLOOKUP($A1310,Rooke_Full_Seaosn[[Name]:[WHIP]], 16, FALSE),Rooke_Full_Seaosn[ERA],1)</f>
        <v>1021</v>
      </c>
      <c r="R1310" s="11">
        <f>_xlfn.RANK.EQ(VLOOKUP($A1310,Rooke_Full_Seaosn[[Name]:[WHIP]], 17, FALSE),Rooke_Full_Seaosn[FIP],1)</f>
        <v>343</v>
      </c>
      <c r="S1310" s="5">
        <f>_xlfn.RANK.EQ(VLOOKUP($A1310,Rooke_Full_Seaosn[[Name]:[WHIP]], 18,FALSE),Rooke_Full_Seaosn[WAR],0)</f>
        <v>1012</v>
      </c>
      <c r="T1310" s="5">
        <f>_xlfn.RANK.EQ(VLOOKUP($A1310,Rooke_Full_Seaosn[[Name]:[WHIP]], 19, FALSE),Rooke_Full_Seaosn[WAR/162],0)</f>
        <v>1144</v>
      </c>
      <c r="U1310" s="5">
        <f>_xlfn.RANK.EQ(VLOOKUP($A1310,Rooke_Full_Seaosn[[Name]:[WHIP]], 20, FALSE),Rooke_Full_Seaosn[WHIP],1)</f>
        <v>1462</v>
      </c>
      <c r="V13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972.33601268830807</v>
      </c>
    </row>
    <row r="1311" spans="1:22" x14ac:dyDescent="0.45">
      <c r="A1311" s="11" t="s">
        <v>1352</v>
      </c>
      <c r="B1311" s="11">
        <v>1924</v>
      </c>
      <c r="C1311" s="11" t="str">
        <f>VLOOKUP(Table10[[#This Row],[Name]], Rooke_Full_Seaosn[[Name]:[Team]], 2, FALSE)</f>
        <v>CHC</v>
      </c>
      <c r="D1311" s="11">
        <v>38</v>
      </c>
      <c r="E1311" s="11">
        <v>23</v>
      </c>
      <c r="F1311" s="12">
        <v>0.60526315789473684</v>
      </c>
      <c r="G1311" s="5">
        <f>_xlfn.RANK.EQ(VLOOKUP($A1311,Rooke_Full_Seaosn[[Name]:[WHIP]], 6, FALSE),Rooke_Full_Seaosn[W],0)</f>
        <v>1465</v>
      </c>
      <c r="H1311" s="5">
        <f>_xlfn.RANK.EQ(VLOOKUP($A1311,Rooke_Full_Seaosn[[Name]:[WHIP]], 7, FALSE),Rooke_Full_Seaosn[L],1)</f>
        <v>492</v>
      </c>
      <c r="I1311" s="11">
        <f>_xlfn.RANK.EQ(VLOOKUP($A1311,Rooke_Full_Seaosn[[Name]:[WHIP]], 8, FALSE),Rooke_Full_Seaosn[SV],0)</f>
        <v>225</v>
      </c>
      <c r="J1311" s="11">
        <f>_xlfn.RANK.EQ(VLOOKUP($A1311,Rooke_Full_Seaosn[[Name]:[WHIP]], 9, FALSE),Rooke_Full_Seaosn[IP],0)</f>
        <v>1108</v>
      </c>
      <c r="K1311" s="5">
        <f>_xlfn.RANK.EQ(VLOOKUP($A1311,Rooke_Full_Seaosn[[Name]:[WHIP]], 10, FALSE),Rooke_Full_Seaosn[SO],0)</f>
        <v>1355</v>
      </c>
      <c r="L1311" s="5">
        <f>_xlfn.RANK.EQ(VLOOKUP($A1311,Rooke_Full_Seaosn[[Name]:[WHIP]], 11, FALSE),Rooke_Full_Seaosn[K/9],0)</f>
        <v>1270</v>
      </c>
      <c r="M1311" s="5">
        <f>_xlfn.RANK.EQ(VLOOKUP($A1311,Rooke_Full_Seaosn[[Name]:[WHIP]], 12, FALSE),Rooke_Full_Seaosn[BB/9],1)</f>
        <v>404</v>
      </c>
      <c r="N1311" s="11">
        <f>_xlfn.RANK.EQ(VLOOKUP($A1311,Rooke_Full_Seaosn[[Name]:[WHIP]], 13, FALSE),Rooke_Full_Seaosn[HR/9],1)</f>
        <v>729</v>
      </c>
      <c r="O1311" s="5">
        <f>_xlfn.RANK.EQ(VLOOKUP($A1311,Rooke_Full_Seaosn[[Name]:[WHIP]], 14, FALSE),Rooke_Full_Seaosn[AVG],1)</f>
        <v>1349</v>
      </c>
      <c r="P1311" s="11">
        <f>_xlfn.RANK.EQ(VLOOKUP($A1311,Rooke_Full_Seaosn[[Name]:[WHIP]], 15, FALSE),Rooke_Full_Seaosn[BABIP],1)</f>
        <v>1184</v>
      </c>
      <c r="Q1311" s="5">
        <f>_xlfn.RANK.EQ(VLOOKUP($A1311,Rooke_Full_Seaosn[[Name]:[WHIP]], 16, FALSE),Rooke_Full_Seaosn[ERA],1)</f>
        <v>773</v>
      </c>
      <c r="R1311" s="11">
        <f>_xlfn.RANK.EQ(VLOOKUP($A1311,Rooke_Full_Seaosn[[Name]:[WHIP]], 17, FALSE),Rooke_Full_Seaosn[FIP],1)</f>
        <v>927</v>
      </c>
      <c r="S1311" s="5">
        <f>_xlfn.RANK.EQ(VLOOKUP($A1311,Rooke_Full_Seaosn[[Name]:[WHIP]], 18,FALSE),Rooke_Full_Seaosn[WAR],0)</f>
        <v>1232</v>
      </c>
      <c r="T1311" s="5">
        <f>_xlfn.RANK.EQ(VLOOKUP($A1311,Rooke_Full_Seaosn[[Name]:[WHIP]], 19, FALSE),Rooke_Full_Seaosn[WAR/162],0)</f>
        <v>1225</v>
      </c>
      <c r="U1311" s="5">
        <f>_xlfn.RANK.EQ(VLOOKUP($A1311,Rooke_Full_Seaosn[[Name]:[WHIP]], 20, FALSE),Rooke_Full_Seaosn[WHIP],1)</f>
        <v>962</v>
      </c>
      <c r="V13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972.75627742479662</v>
      </c>
    </row>
    <row r="1312" spans="1:22" x14ac:dyDescent="0.45">
      <c r="A1312" s="11" t="s">
        <v>1534</v>
      </c>
      <c r="B1312" s="11">
        <v>1991</v>
      </c>
      <c r="C1312" s="11" t="str">
        <f>VLOOKUP(Table10[[#This Row],[Name]], Rooke_Full_Seaosn[[Name]:[Team]], 2, FALSE)</f>
        <v>BOS</v>
      </c>
      <c r="D1312" s="11">
        <v>7</v>
      </c>
      <c r="E1312" s="11">
        <v>6</v>
      </c>
      <c r="F1312" s="12">
        <v>0.8571428571428571</v>
      </c>
      <c r="G1312" s="5">
        <f>_xlfn.RANK.EQ(VLOOKUP($A1312,Rooke_Full_Seaosn[[Name]:[WHIP]], 6, FALSE),Rooke_Full_Seaosn[W],0)</f>
        <v>735</v>
      </c>
      <c r="H1312" s="5">
        <f>_xlfn.RANK.EQ(VLOOKUP($A1312,Rooke_Full_Seaosn[[Name]:[WHIP]], 7, FALSE),Rooke_Full_Seaosn[L],1)</f>
        <v>492</v>
      </c>
      <c r="I1312" s="11">
        <f>_xlfn.RANK.EQ(VLOOKUP($A1312,Rooke_Full_Seaosn[[Name]:[WHIP]], 8, FALSE),Rooke_Full_Seaosn[SV],0)</f>
        <v>225</v>
      </c>
      <c r="J1312" s="11">
        <f>_xlfn.RANK.EQ(VLOOKUP($A1312,Rooke_Full_Seaosn[[Name]:[WHIP]], 9, FALSE),Rooke_Full_Seaosn[IP],0)</f>
        <v>1029</v>
      </c>
      <c r="K1312" s="5">
        <f>_xlfn.RANK.EQ(VLOOKUP($A1312,Rooke_Full_Seaosn[[Name]:[WHIP]], 10, FALSE),Rooke_Full_Seaosn[SO],0)</f>
        <v>1140</v>
      </c>
      <c r="L1312" s="5">
        <f>_xlfn.RANK.EQ(VLOOKUP($A1312,Rooke_Full_Seaosn[[Name]:[WHIP]], 11, FALSE),Rooke_Full_Seaosn[K/9],0)</f>
        <v>1060</v>
      </c>
      <c r="M1312" s="5">
        <f>_xlfn.RANK.EQ(VLOOKUP($A1312,Rooke_Full_Seaosn[[Name]:[WHIP]], 12, FALSE),Rooke_Full_Seaosn[BB/9],1)</f>
        <v>1150</v>
      </c>
      <c r="N1312" s="11">
        <f>_xlfn.RANK.EQ(VLOOKUP($A1312,Rooke_Full_Seaosn[[Name]:[WHIP]], 13, FALSE),Rooke_Full_Seaosn[HR/9],1)</f>
        <v>965</v>
      </c>
      <c r="O1312" s="5">
        <f>_xlfn.RANK.EQ(VLOOKUP($A1312,Rooke_Full_Seaosn[[Name]:[WHIP]], 14, FALSE),Rooke_Full_Seaosn[AVG],1)</f>
        <v>1134</v>
      </c>
      <c r="P1312" s="11">
        <f>_xlfn.RANK.EQ(VLOOKUP($A1312,Rooke_Full_Seaosn[[Name]:[WHIP]], 15, FALSE),Rooke_Full_Seaosn[BABIP],1)</f>
        <v>980</v>
      </c>
      <c r="Q1312" s="5">
        <f>_xlfn.RANK.EQ(VLOOKUP($A1312,Rooke_Full_Seaosn[[Name]:[WHIP]], 16, FALSE),Rooke_Full_Seaosn[ERA],1)</f>
        <v>998</v>
      </c>
      <c r="R1312" s="11">
        <f>_xlfn.RANK.EQ(VLOOKUP($A1312,Rooke_Full_Seaosn[[Name]:[WHIP]], 17, FALSE),Rooke_Full_Seaosn[FIP],1)</f>
        <v>1053</v>
      </c>
      <c r="S1312" s="5">
        <f>_xlfn.RANK.EQ(VLOOKUP($A1312,Rooke_Full_Seaosn[[Name]:[WHIP]], 18,FALSE),Rooke_Full_Seaosn[WAR],0)</f>
        <v>1134</v>
      </c>
      <c r="T1312" s="5">
        <f>_xlfn.RANK.EQ(VLOOKUP($A1312,Rooke_Full_Seaosn[[Name]:[WHIP]], 19, FALSE),Rooke_Full_Seaosn[WAR/162],0)</f>
        <v>1042</v>
      </c>
      <c r="U1312" s="5">
        <f>_xlfn.RANK.EQ(VLOOKUP($A1312,Rooke_Full_Seaosn[[Name]:[WHIP]], 20, FALSE),Rooke_Full_Seaosn[WHIP],1)</f>
        <v>1131</v>
      </c>
      <c r="V13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972.93717415479273</v>
      </c>
    </row>
    <row r="1313" spans="1:22" x14ac:dyDescent="0.45">
      <c r="A1313" s="11" t="s">
        <v>1656</v>
      </c>
      <c r="B1313" s="11">
        <v>1977</v>
      </c>
      <c r="C1313" s="11" t="str">
        <f>VLOOKUP(Table10[[#This Row],[Name]], Rooke_Full_Seaosn[[Name]:[Team]], 2, FALSE)</f>
        <v>BOS</v>
      </c>
      <c r="D1313" s="11">
        <v>11</v>
      </c>
      <c r="E1313" s="11">
        <v>8</v>
      </c>
      <c r="F1313" s="12">
        <v>0.72727272727272729</v>
      </c>
      <c r="G1313" s="5">
        <f>_xlfn.RANK.EQ(VLOOKUP($A1313,Rooke_Full_Seaosn[[Name]:[WHIP]], 6, FALSE),Rooke_Full_Seaosn[W],0)</f>
        <v>889</v>
      </c>
      <c r="H1313" s="5">
        <f>_xlfn.RANK.EQ(VLOOKUP($A1313,Rooke_Full_Seaosn[[Name]:[WHIP]], 7, FALSE),Rooke_Full_Seaosn[L],1)</f>
        <v>492</v>
      </c>
      <c r="I1313" s="11">
        <f>_xlfn.RANK.EQ(VLOOKUP($A1313,Rooke_Full_Seaosn[[Name]:[WHIP]], 8, FALSE),Rooke_Full_Seaosn[SV],0)</f>
        <v>225</v>
      </c>
      <c r="J1313" s="11">
        <f>_xlfn.RANK.EQ(VLOOKUP($A1313,Rooke_Full_Seaosn[[Name]:[WHIP]], 9, FALSE),Rooke_Full_Seaosn[IP],0)</f>
        <v>1090</v>
      </c>
      <c r="K1313" s="5">
        <f>_xlfn.RANK.EQ(VLOOKUP($A1313,Rooke_Full_Seaosn[[Name]:[WHIP]], 10, FALSE),Rooke_Full_Seaosn[SO],0)</f>
        <v>1645</v>
      </c>
      <c r="L1313" s="5">
        <f>_xlfn.RANK.EQ(VLOOKUP($A1313,Rooke_Full_Seaosn[[Name]:[WHIP]], 11, FALSE),Rooke_Full_Seaosn[K/9],0)</f>
        <v>1651</v>
      </c>
      <c r="M1313" s="5">
        <f>_xlfn.RANK.EQ(VLOOKUP($A1313,Rooke_Full_Seaosn[[Name]:[WHIP]], 12, FALSE),Rooke_Full_Seaosn[BB/9],1)</f>
        <v>323</v>
      </c>
      <c r="N1313" s="11">
        <f>_xlfn.RANK.EQ(VLOOKUP($A1313,Rooke_Full_Seaosn[[Name]:[WHIP]], 13, FALSE),Rooke_Full_Seaosn[HR/9],1)</f>
        <v>863</v>
      </c>
      <c r="O1313" s="5">
        <f>_xlfn.RANK.EQ(VLOOKUP($A1313,Rooke_Full_Seaosn[[Name]:[WHIP]], 14, FALSE),Rooke_Full_Seaosn[AVG],1)</f>
        <v>1582</v>
      </c>
      <c r="P1313" s="11">
        <f>_xlfn.RANK.EQ(VLOOKUP($A1313,Rooke_Full_Seaosn[[Name]:[WHIP]], 15, FALSE),Rooke_Full_Seaosn[BABIP],1)</f>
        <v>1248</v>
      </c>
      <c r="Q1313" s="5">
        <f>_xlfn.RANK.EQ(VLOOKUP($A1313,Rooke_Full_Seaosn[[Name]:[WHIP]], 16, FALSE),Rooke_Full_Seaosn[ERA],1)</f>
        <v>1158</v>
      </c>
      <c r="R1313" s="11">
        <f>_xlfn.RANK.EQ(VLOOKUP($A1313,Rooke_Full_Seaosn[[Name]:[WHIP]], 17, FALSE),Rooke_Full_Seaosn[FIP],1)</f>
        <v>1032</v>
      </c>
      <c r="S1313" s="5">
        <f>_xlfn.RANK.EQ(VLOOKUP($A1313,Rooke_Full_Seaosn[[Name]:[WHIP]], 18,FALSE),Rooke_Full_Seaosn[WAR],0)</f>
        <v>1051</v>
      </c>
      <c r="T1313" s="5">
        <f>_xlfn.RANK.EQ(VLOOKUP($A1313,Rooke_Full_Seaosn[[Name]:[WHIP]], 19, FALSE),Rooke_Full_Seaosn[WAR/162],0)</f>
        <v>802</v>
      </c>
      <c r="U1313" s="5">
        <f>_xlfn.RANK.EQ(VLOOKUP($A1313,Rooke_Full_Seaosn[[Name]:[WHIP]], 20, FALSE),Rooke_Full_Seaosn[WHIP],1)</f>
        <v>1288</v>
      </c>
      <c r="V13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973.32759148899697</v>
      </c>
    </row>
    <row r="1314" spans="1:22" x14ac:dyDescent="0.45">
      <c r="A1314" s="11" t="s">
        <v>1824</v>
      </c>
      <c r="B1314" s="11">
        <v>1948</v>
      </c>
      <c r="C1314" s="11" t="str">
        <f>VLOOKUP(Table10[[#This Row],[Name]], Rooke_Full_Seaosn[[Name]:[Team]], 2, FALSE)</f>
        <v>- - -</v>
      </c>
      <c r="D1314" s="11">
        <v>17</v>
      </c>
      <c r="E1314" s="11">
        <v>17</v>
      </c>
      <c r="F1314" s="12">
        <v>1</v>
      </c>
      <c r="G1314" s="5">
        <f>_xlfn.RANK.EQ(VLOOKUP($A1314,Rooke_Full_Seaosn[[Name]:[WHIP]], 6, FALSE),Rooke_Full_Seaosn[W],0)</f>
        <v>503</v>
      </c>
      <c r="H1314" s="5">
        <f>_xlfn.RANK.EQ(VLOOKUP($A1314,Rooke_Full_Seaosn[[Name]:[WHIP]], 7, FALSE),Rooke_Full_Seaosn[L],1)</f>
        <v>1060</v>
      </c>
      <c r="I1314" s="11">
        <f>_xlfn.RANK.EQ(VLOOKUP($A1314,Rooke_Full_Seaosn[[Name]:[WHIP]], 8, FALSE),Rooke_Full_Seaosn[SV],0)</f>
        <v>225</v>
      </c>
      <c r="J1314" s="11">
        <f>_xlfn.RANK.EQ(VLOOKUP($A1314,Rooke_Full_Seaosn[[Name]:[WHIP]], 9, FALSE),Rooke_Full_Seaosn[IP],0)</f>
        <v>495</v>
      </c>
      <c r="K1314" s="5">
        <f>_xlfn.RANK.EQ(VLOOKUP($A1314,Rooke_Full_Seaosn[[Name]:[WHIP]], 10, FALSE),Rooke_Full_Seaosn[SO],0)</f>
        <v>423</v>
      </c>
      <c r="L1314" s="5">
        <f>_xlfn.RANK.EQ(VLOOKUP($A1314,Rooke_Full_Seaosn[[Name]:[WHIP]], 11, FALSE),Rooke_Full_Seaosn[K/9],0)</f>
        <v>776</v>
      </c>
      <c r="M1314" s="5">
        <f>_xlfn.RANK.EQ(VLOOKUP($A1314,Rooke_Full_Seaosn[[Name]:[WHIP]], 12, FALSE),Rooke_Full_Seaosn[BB/9],1)</f>
        <v>1697</v>
      </c>
      <c r="N1314" s="11">
        <f>_xlfn.RANK.EQ(VLOOKUP($A1314,Rooke_Full_Seaosn[[Name]:[WHIP]], 13, FALSE),Rooke_Full_Seaosn[HR/9],1)</f>
        <v>531</v>
      </c>
      <c r="O1314" s="5">
        <f>_xlfn.RANK.EQ(VLOOKUP($A1314,Rooke_Full_Seaosn[[Name]:[WHIP]], 14, FALSE),Rooke_Full_Seaosn[AVG],1)</f>
        <v>953</v>
      </c>
      <c r="P1314" s="11">
        <f>_xlfn.RANK.EQ(VLOOKUP($A1314,Rooke_Full_Seaosn[[Name]:[WHIP]], 15, FALSE),Rooke_Full_Seaosn[BABIP],1)</f>
        <v>1123</v>
      </c>
      <c r="Q1314" s="5">
        <f>_xlfn.RANK.EQ(VLOOKUP($A1314,Rooke_Full_Seaosn[[Name]:[WHIP]], 16, FALSE),Rooke_Full_Seaosn[ERA],1)</f>
        <v>1350</v>
      </c>
      <c r="R1314" s="11">
        <f>_xlfn.RANK.EQ(VLOOKUP($A1314,Rooke_Full_Seaosn[[Name]:[WHIP]], 17, FALSE),Rooke_Full_Seaosn[FIP],1)</f>
        <v>1355</v>
      </c>
      <c r="S1314" s="5">
        <f>_xlfn.RANK.EQ(VLOOKUP($A1314,Rooke_Full_Seaosn[[Name]:[WHIP]], 18,FALSE),Rooke_Full_Seaosn[WAR],0)</f>
        <v>945</v>
      </c>
      <c r="T1314" s="5">
        <f>_xlfn.RANK.EQ(VLOOKUP($A1314,Rooke_Full_Seaosn[[Name]:[WHIP]], 19, FALSE),Rooke_Full_Seaosn[WAR/162],0)</f>
        <v>1267</v>
      </c>
      <c r="U1314" s="5">
        <f>_xlfn.RANK.EQ(VLOOKUP($A1314,Rooke_Full_Seaosn[[Name]:[WHIP]], 20, FALSE),Rooke_Full_Seaosn[WHIP],1)</f>
        <v>1674</v>
      </c>
      <c r="V13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973.67682385688613</v>
      </c>
    </row>
    <row r="1315" spans="1:22" x14ac:dyDescent="0.45">
      <c r="A1315" s="11" t="s">
        <v>653</v>
      </c>
      <c r="B1315" s="11">
        <v>1996</v>
      </c>
      <c r="C1315" s="11" t="str">
        <f>VLOOKUP(Table10[[#This Row],[Name]], Rooke_Full_Seaosn[[Name]:[Team]], 2, FALSE)</f>
        <v>DET</v>
      </c>
      <c r="D1315" s="11">
        <v>21</v>
      </c>
      <c r="E1315" s="11">
        <v>21</v>
      </c>
      <c r="F1315" s="12">
        <v>1</v>
      </c>
      <c r="G1315" s="5">
        <f>_xlfn.RANK.EQ(VLOOKUP($A1315,Rooke_Full_Seaosn[[Name]:[WHIP]], 6, FALSE),Rooke_Full_Seaosn[W],0)</f>
        <v>1609</v>
      </c>
      <c r="H1315" s="5">
        <f>_xlfn.RANK.EQ(VLOOKUP($A1315,Rooke_Full_Seaosn[[Name]:[WHIP]], 7, FALSE),Rooke_Full_Seaosn[L],1)</f>
        <v>695</v>
      </c>
      <c r="I1315" s="11">
        <f>_xlfn.RANK.EQ(VLOOKUP($A1315,Rooke_Full_Seaosn[[Name]:[WHIP]], 8, FALSE),Rooke_Full_Seaosn[SV],0)</f>
        <v>225</v>
      </c>
      <c r="J1315" s="11">
        <f>_xlfn.RANK.EQ(VLOOKUP($A1315,Rooke_Full_Seaosn[[Name]:[WHIP]], 9, FALSE),Rooke_Full_Seaosn[IP],0)</f>
        <v>1425</v>
      </c>
      <c r="K1315" s="5">
        <f>_xlfn.RANK.EQ(VLOOKUP($A1315,Rooke_Full_Seaosn[[Name]:[WHIP]], 10, FALSE),Rooke_Full_Seaosn[SO],0)</f>
        <v>1163</v>
      </c>
      <c r="L1315" s="5">
        <f>_xlfn.RANK.EQ(VLOOKUP($A1315,Rooke_Full_Seaosn[[Name]:[WHIP]], 11, FALSE),Rooke_Full_Seaosn[K/9],0)</f>
        <v>459</v>
      </c>
      <c r="M1315" s="5">
        <f>_xlfn.RANK.EQ(VLOOKUP($A1315,Rooke_Full_Seaosn[[Name]:[WHIP]], 12, FALSE),Rooke_Full_Seaosn[BB/9],1)</f>
        <v>1449</v>
      </c>
      <c r="N1315" s="11">
        <f>_xlfn.RANK.EQ(VLOOKUP($A1315,Rooke_Full_Seaosn[[Name]:[WHIP]], 13, FALSE),Rooke_Full_Seaosn[HR/9],1)</f>
        <v>1117</v>
      </c>
      <c r="O1315" s="5">
        <f>_xlfn.RANK.EQ(VLOOKUP($A1315,Rooke_Full_Seaosn[[Name]:[WHIP]], 14, FALSE),Rooke_Full_Seaosn[AVG],1)</f>
        <v>1021</v>
      </c>
      <c r="P1315" s="11">
        <f>_xlfn.RANK.EQ(VLOOKUP($A1315,Rooke_Full_Seaosn[[Name]:[WHIP]], 15, FALSE),Rooke_Full_Seaosn[BABIP],1)</f>
        <v>1196</v>
      </c>
      <c r="Q1315" s="5">
        <f>_xlfn.RANK.EQ(VLOOKUP($A1315,Rooke_Full_Seaosn[[Name]:[WHIP]], 16, FALSE),Rooke_Full_Seaosn[ERA],1)</f>
        <v>1082</v>
      </c>
      <c r="R1315" s="11">
        <f>_xlfn.RANK.EQ(VLOOKUP($A1315,Rooke_Full_Seaosn[[Name]:[WHIP]], 17, FALSE),Rooke_Full_Seaosn[FIP],1)</f>
        <v>1313</v>
      </c>
      <c r="S1315" s="5">
        <f>_xlfn.RANK.EQ(VLOOKUP($A1315,Rooke_Full_Seaosn[[Name]:[WHIP]], 18,FALSE),Rooke_Full_Seaosn[WAR],0)</f>
        <v>997</v>
      </c>
      <c r="T1315" s="5">
        <f>_xlfn.RANK.EQ(VLOOKUP($A1315,Rooke_Full_Seaosn[[Name]:[WHIP]], 19, FALSE),Rooke_Full_Seaosn[WAR/162],0)</f>
        <v>579</v>
      </c>
      <c r="U1315" s="5">
        <f>_xlfn.RANK.EQ(VLOOKUP($A1315,Rooke_Full_Seaosn[[Name]:[WHIP]], 20, FALSE),Rooke_Full_Seaosn[WHIP],1)</f>
        <v>1400</v>
      </c>
      <c r="V13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974.4860792392891</v>
      </c>
    </row>
    <row r="1316" spans="1:22" x14ac:dyDescent="0.45">
      <c r="A1316" s="11" t="s">
        <v>1897</v>
      </c>
      <c r="B1316" s="11">
        <v>1996</v>
      </c>
      <c r="C1316" s="11" t="str">
        <f>VLOOKUP(Table10[[#This Row],[Name]], Rooke_Full_Seaosn[[Name]:[Team]], 2, FALSE)</f>
        <v>MIL</v>
      </c>
      <c r="D1316" s="11">
        <v>24</v>
      </c>
      <c r="E1316" s="11">
        <v>15</v>
      </c>
      <c r="F1316" s="12">
        <v>0.625</v>
      </c>
      <c r="G1316" s="5">
        <f>_xlfn.RANK.EQ(VLOOKUP($A1316,Rooke_Full_Seaosn[[Name]:[WHIP]], 6, FALSE),Rooke_Full_Seaosn[W],0)</f>
        <v>735</v>
      </c>
      <c r="H1316" s="5">
        <f>_xlfn.RANK.EQ(VLOOKUP($A1316,Rooke_Full_Seaosn[[Name]:[WHIP]], 7, FALSE),Rooke_Full_Seaosn[L],1)</f>
        <v>695</v>
      </c>
      <c r="I1316" s="11">
        <f>_xlfn.RANK.EQ(VLOOKUP($A1316,Rooke_Full_Seaosn[[Name]:[WHIP]], 8, FALSE),Rooke_Full_Seaosn[SV],0)</f>
        <v>225</v>
      </c>
      <c r="J1316" s="11">
        <f>_xlfn.RANK.EQ(VLOOKUP($A1316,Rooke_Full_Seaosn[[Name]:[WHIP]], 9, FALSE),Rooke_Full_Seaosn[IP],0)</f>
        <v>1028</v>
      </c>
      <c r="K1316" s="5">
        <f>_xlfn.RANK.EQ(VLOOKUP($A1316,Rooke_Full_Seaosn[[Name]:[WHIP]], 10, FALSE),Rooke_Full_Seaosn[SO],0)</f>
        <v>966</v>
      </c>
      <c r="L1316" s="5">
        <f>_xlfn.RANK.EQ(VLOOKUP($A1316,Rooke_Full_Seaosn[[Name]:[WHIP]], 11, FALSE),Rooke_Full_Seaosn[K/9],0)</f>
        <v>799</v>
      </c>
      <c r="M1316" s="5">
        <f>_xlfn.RANK.EQ(VLOOKUP($A1316,Rooke_Full_Seaosn[[Name]:[WHIP]], 12, FALSE),Rooke_Full_Seaosn[BB/9],1)</f>
        <v>771</v>
      </c>
      <c r="N1316" s="11">
        <f>_xlfn.RANK.EQ(VLOOKUP($A1316,Rooke_Full_Seaosn[[Name]:[WHIP]], 13, FALSE),Rooke_Full_Seaosn[HR/9],1)</f>
        <v>1660</v>
      </c>
      <c r="O1316" s="5">
        <f>_xlfn.RANK.EQ(VLOOKUP($A1316,Rooke_Full_Seaosn[[Name]:[WHIP]], 14, FALSE),Rooke_Full_Seaosn[AVG],1)</f>
        <v>944</v>
      </c>
      <c r="P1316" s="11">
        <f>_xlfn.RANK.EQ(VLOOKUP($A1316,Rooke_Full_Seaosn[[Name]:[WHIP]], 15, FALSE),Rooke_Full_Seaosn[BABIP],1)</f>
        <v>283</v>
      </c>
      <c r="Q1316" s="5">
        <f>_xlfn.RANK.EQ(VLOOKUP($A1316,Rooke_Full_Seaosn[[Name]:[WHIP]], 16, FALSE),Rooke_Full_Seaosn[ERA],1)</f>
        <v>1435</v>
      </c>
      <c r="R1316" s="11">
        <f>_xlfn.RANK.EQ(VLOOKUP($A1316,Rooke_Full_Seaosn[[Name]:[WHIP]], 17, FALSE),Rooke_Full_Seaosn[FIP],1)</f>
        <v>1649</v>
      </c>
      <c r="S1316" s="5">
        <f>_xlfn.RANK.EQ(VLOOKUP($A1316,Rooke_Full_Seaosn[[Name]:[WHIP]], 18,FALSE),Rooke_Full_Seaosn[WAR],0)</f>
        <v>1510</v>
      </c>
      <c r="T1316" s="5">
        <f>_xlfn.RANK.EQ(VLOOKUP($A1316,Rooke_Full_Seaosn[[Name]:[WHIP]], 19, FALSE),Rooke_Full_Seaosn[WAR/162],0)</f>
        <v>1510</v>
      </c>
      <c r="U1316" s="5">
        <f>_xlfn.RANK.EQ(VLOOKUP($A1316,Rooke_Full_Seaosn[[Name]:[WHIP]], 20, FALSE),Rooke_Full_Seaosn[WHIP],1)</f>
        <v>824</v>
      </c>
      <c r="V13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974.66538597215447</v>
      </c>
    </row>
    <row r="1317" spans="1:22" x14ac:dyDescent="0.45">
      <c r="A1317" s="11" t="s">
        <v>590</v>
      </c>
      <c r="B1317" s="11">
        <v>2013</v>
      </c>
      <c r="C1317" s="11" t="str">
        <f>VLOOKUP(Table10[[#This Row],[Name]], Rooke_Full_Seaosn[[Name]:[Team]], 2, FALSE)</f>
        <v>TEX</v>
      </c>
      <c r="D1317" s="11">
        <v>13</v>
      </c>
      <c r="E1317" s="11">
        <v>13</v>
      </c>
      <c r="F1317" s="12">
        <v>1</v>
      </c>
      <c r="G1317" s="5">
        <f>_xlfn.RANK.EQ(VLOOKUP($A1317,Rooke_Full_Seaosn[[Name]:[WHIP]], 6, FALSE),Rooke_Full_Seaosn[W],0)</f>
        <v>610</v>
      </c>
      <c r="H1317" s="5">
        <f>_xlfn.RANK.EQ(VLOOKUP($A1317,Rooke_Full_Seaosn[[Name]:[WHIP]], 7, FALSE),Rooke_Full_Seaosn[L],1)</f>
        <v>885</v>
      </c>
      <c r="I1317" s="11">
        <f>_xlfn.RANK.EQ(VLOOKUP($A1317,Rooke_Full_Seaosn[[Name]:[WHIP]], 8, FALSE),Rooke_Full_Seaosn[SV],0)</f>
        <v>225</v>
      </c>
      <c r="J1317" s="11">
        <f>_xlfn.RANK.EQ(VLOOKUP($A1317,Rooke_Full_Seaosn[[Name]:[WHIP]], 9, FALSE),Rooke_Full_Seaosn[IP],0)</f>
        <v>984</v>
      </c>
      <c r="K1317" s="5">
        <f>_xlfn.RANK.EQ(VLOOKUP($A1317,Rooke_Full_Seaosn[[Name]:[WHIP]], 10, FALSE),Rooke_Full_Seaosn[SO],0)</f>
        <v>689</v>
      </c>
      <c r="L1317" s="5">
        <f>_xlfn.RANK.EQ(VLOOKUP($A1317,Rooke_Full_Seaosn[[Name]:[WHIP]], 11, FALSE),Rooke_Full_Seaosn[K/9],0)</f>
        <v>425</v>
      </c>
      <c r="M1317" s="5">
        <f>_xlfn.RANK.EQ(VLOOKUP($A1317,Rooke_Full_Seaosn[[Name]:[WHIP]], 12, FALSE),Rooke_Full_Seaosn[BB/9],1)</f>
        <v>695</v>
      </c>
      <c r="N1317" s="11">
        <f>_xlfn.RANK.EQ(VLOOKUP($A1317,Rooke_Full_Seaosn[[Name]:[WHIP]], 13, FALSE),Rooke_Full_Seaosn[HR/9],1)</f>
        <v>1493</v>
      </c>
      <c r="O1317" s="5">
        <f>_xlfn.RANK.EQ(VLOOKUP($A1317,Rooke_Full_Seaosn[[Name]:[WHIP]], 14, FALSE),Rooke_Full_Seaosn[AVG],1)</f>
        <v>1631</v>
      </c>
      <c r="P1317" s="11">
        <f>_xlfn.RANK.EQ(VLOOKUP($A1317,Rooke_Full_Seaosn[[Name]:[WHIP]], 15, FALSE),Rooke_Full_Seaosn[BABIP],1)</f>
        <v>1648</v>
      </c>
      <c r="Q1317" s="5">
        <f>_xlfn.RANK.EQ(VLOOKUP($A1317,Rooke_Full_Seaosn[[Name]:[WHIP]], 16, FALSE),Rooke_Full_Seaosn[ERA],1)</f>
        <v>1619</v>
      </c>
      <c r="R1317" s="11">
        <f>_xlfn.RANK.EQ(VLOOKUP($A1317,Rooke_Full_Seaosn[[Name]:[WHIP]], 17, FALSE),Rooke_Full_Seaosn[FIP],1)</f>
        <v>1245</v>
      </c>
      <c r="S1317" s="5">
        <f>_xlfn.RANK.EQ(VLOOKUP($A1317,Rooke_Full_Seaosn[[Name]:[WHIP]], 18,FALSE),Rooke_Full_Seaosn[WAR],0)</f>
        <v>1310</v>
      </c>
      <c r="T1317" s="5">
        <f>_xlfn.RANK.EQ(VLOOKUP($A1317,Rooke_Full_Seaosn[[Name]:[WHIP]], 19, FALSE),Rooke_Full_Seaosn[WAR/162],0)</f>
        <v>1340</v>
      </c>
      <c r="U1317" s="5">
        <f>_xlfn.RANK.EQ(VLOOKUP($A1317,Rooke_Full_Seaosn[[Name]:[WHIP]], 20, FALSE),Rooke_Full_Seaosn[WHIP],1)</f>
        <v>1529</v>
      </c>
      <c r="V13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975.29286075857476</v>
      </c>
    </row>
    <row r="1318" spans="1:22" x14ac:dyDescent="0.45">
      <c r="A1318" s="11" t="s">
        <v>2040</v>
      </c>
      <c r="B1318" s="11">
        <v>2021</v>
      </c>
      <c r="C1318" s="11" t="str">
        <f>VLOOKUP(Table10[[#This Row],[Name]], Rooke_Full_Seaosn[[Name]:[Team]], 2, FALSE)</f>
        <v>TBR</v>
      </c>
      <c r="D1318" s="11">
        <v>8</v>
      </c>
      <c r="E1318" s="11">
        <v>8</v>
      </c>
      <c r="F1318" s="12">
        <v>1</v>
      </c>
      <c r="G1318" s="5">
        <f>_xlfn.RANK.EQ(VLOOKUP($A1318,Rooke_Full_Seaosn[[Name]:[WHIP]], 6, FALSE),Rooke_Full_Seaosn[W],0)</f>
        <v>1054</v>
      </c>
      <c r="H1318" s="5">
        <f>_xlfn.RANK.EQ(VLOOKUP($A1318,Rooke_Full_Seaosn[[Name]:[WHIP]], 7, FALSE),Rooke_Full_Seaosn[L],1)</f>
        <v>492</v>
      </c>
      <c r="I1318" s="11">
        <f>_xlfn.RANK.EQ(VLOOKUP($A1318,Rooke_Full_Seaosn[[Name]:[WHIP]], 8, FALSE),Rooke_Full_Seaosn[SV],0)</f>
        <v>225</v>
      </c>
      <c r="J1318" s="11">
        <f>_xlfn.RANK.EQ(VLOOKUP($A1318,Rooke_Full_Seaosn[[Name]:[WHIP]], 9, FALSE),Rooke_Full_Seaosn[IP],0)</f>
        <v>1477</v>
      </c>
      <c r="K1318" s="5">
        <f>_xlfn.RANK.EQ(VLOOKUP($A1318,Rooke_Full_Seaosn[[Name]:[WHIP]], 10, FALSE),Rooke_Full_Seaosn[SO],0)</f>
        <v>1278</v>
      </c>
      <c r="L1318" s="5">
        <f>_xlfn.RANK.EQ(VLOOKUP($A1318,Rooke_Full_Seaosn[[Name]:[WHIP]], 11, FALSE),Rooke_Full_Seaosn[K/9],0)</f>
        <v>582</v>
      </c>
      <c r="M1318" s="5">
        <f>_xlfn.RANK.EQ(VLOOKUP($A1318,Rooke_Full_Seaosn[[Name]:[WHIP]], 12, FALSE),Rooke_Full_Seaosn[BB/9],1)</f>
        <v>734</v>
      </c>
      <c r="N1318" s="11">
        <f>_xlfn.RANK.EQ(VLOOKUP($A1318,Rooke_Full_Seaosn[[Name]:[WHIP]], 13, FALSE),Rooke_Full_Seaosn[HR/9],1)</f>
        <v>987</v>
      </c>
      <c r="O1318" s="5">
        <f>_xlfn.RANK.EQ(VLOOKUP($A1318,Rooke_Full_Seaosn[[Name]:[WHIP]], 14, FALSE),Rooke_Full_Seaosn[AVG],1)</f>
        <v>1385</v>
      </c>
      <c r="P1318" s="11">
        <f>_xlfn.RANK.EQ(VLOOKUP($A1318,Rooke_Full_Seaosn[[Name]:[WHIP]], 15, FALSE),Rooke_Full_Seaosn[BABIP],1)</f>
        <v>1476</v>
      </c>
      <c r="Q1318" s="5">
        <f>_xlfn.RANK.EQ(VLOOKUP($A1318,Rooke_Full_Seaosn[[Name]:[WHIP]], 16, FALSE),Rooke_Full_Seaosn[ERA],1)</f>
        <v>1602</v>
      </c>
      <c r="R1318" s="11">
        <f>_xlfn.RANK.EQ(VLOOKUP($A1318,Rooke_Full_Seaosn[[Name]:[WHIP]], 17, FALSE),Rooke_Full_Seaosn[FIP],1)</f>
        <v>878</v>
      </c>
      <c r="S1318" s="5">
        <f>_xlfn.RANK.EQ(VLOOKUP($A1318,Rooke_Full_Seaosn[[Name]:[WHIP]], 18,FALSE),Rooke_Full_Seaosn[WAR],0)</f>
        <v>1172</v>
      </c>
      <c r="T1318" s="5">
        <f>_xlfn.RANK.EQ(VLOOKUP($A1318,Rooke_Full_Seaosn[[Name]:[WHIP]], 19, FALSE),Rooke_Full_Seaosn[WAR/162],0)</f>
        <v>884</v>
      </c>
      <c r="U1318" s="5">
        <f>_xlfn.RANK.EQ(VLOOKUP($A1318,Rooke_Full_Seaosn[[Name]:[WHIP]], 20, FALSE),Rooke_Full_Seaosn[WHIP],1)</f>
        <v>1221</v>
      </c>
      <c r="V13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977.27399796633017</v>
      </c>
    </row>
    <row r="1319" spans="1:22" x14ac:dyDescent="0.45">
      <c r="A1319" s="11" t="s">
        <v>1912</v>
      </c>
      <c r="B1319" s="11">
        <v>1988</v>
      </c>
      <c r="C1319" s="11" t="str">
        <f>VLOOKUP(Table10[[#This Row],[Name]], Rooke_Full_Seaosn[[Name]:[Team]], 2, FALSE)</f>
        <v>BAL</v>
      </c>
      <c r="D1319" s="11">
        <v>12</v>
      </c>
      <c r="E1319" s="11">
        <v>12</v>
      </c>
      <c r="F1319" s="12">
        <v>1</v>
      </c>
      <c r="G1319" s="5">
        <f>_xlfn.RANK.EQ(VLOOKUP($A1319,Rooke_Full_Seaosn[[Name]:[WHIP]], 6, FALSE),Rooke_Full_Seaosn[W],0)</f>
        <v>889</v>
      </c>
      <c r="H1319" s="5">
        <f>_xlfn.RANK.EQ(VLOOKUP($A1319,Rooke_Full_Seaosn[[Name]:[WHIP]], 7, FALSE),Rooke_Full_Seaosn[L],1)</f>
        <v>885</v>
      </c>
      <c r="I1319" s="11">
        <f>_xlfn.RANK.EQ(VLOOKUP($A1319,Rooke_Full_Seaosn[[Name]:[WHIP]], 8, FALSE),Rooke_Full_Seaosn[SV],0)</f>
        <v>225</v>
      </c>
      <c r="J1319" s="11">
        <f>_xlfn.RANK.EQ(VLOOKUP($A1319,Rooke_Full_Seaosn[[Name]:[WHIP]], 9, FALSE),Rooke_Full_Seaosn[IP],0)</f>
        <v>1115</v>
      </c>
      <c r="K1319" s="5">
        <f>_xlfn.RANK.EQ(VLOOKUP($A1319,Rooke_Full_Seaosn[[Name]:[WHIP]], 10, FALSE),Rooke_Full_Seaosn[SO],0)</f>
        <v>898</v>
      </c>
      <c r="L1319" s="5">
        <f>_xlfn.RANK.EQ(VLOOKUP($A1319,Rooke_Full_Seaosn[[Name]:[WHIP]], 11, FALSE),Rooke_Full_Seaosn[K/9],0)</f>
        <v>563</v>
      </c>
      <c r="M1319" s="5">
        <f>_xlfn.RANK.EQ(VLOOKUP($A1319,Rooke_Full_Seaosn[[Name]:[WHIP]], 12, FALSE),Rooke_Full_Seaosn[BB/9],1)</f>
        <v>932</v>
      </c>
      <c r="N1319" s="11">
        <f>_xlfn.RANK.EQ(VLOOKUP($A1319,Rooke_Full_Seaosn[[Name]:[WHIP]], 13, FALSE),Rooke_Full_Seaosn[HR/9],1)</f>
        <v>1053</v>
      </c>
      <c r="O1319" s="5">
        <f>_xlfn.RANK.EQ(VLOOKUP($A1319,Rooke_Full_Seaosn[[Name]:[WHIP]], 14, FALSE),Rooke_Full_Seaosn[AVG],1)</f>
        <v>1406</v>
      </c>
      <c r="P1319" s="11">
        <f>_xlfn.RANK.EQ(VLOOKUP($A1319,Rooke_Full_Seaosn[[Name]:[WHIP]], 15, FALSE),Rooke_Full_Seaosn[BABIP],1)</f>
        <v>1487</v>
      </c>
      <c r="Q1319" s="5">
        <f>_xlfn.RANK.EQ(VLOOKUP($A1319,Rooke_Full_Seaosn[[Name]:[WHIP]], 16, FALSE),Rooke_Full_Seaosn[ERA],1)</f>
        <v>1457</v>
      </c>
      <c r="R1319" s="11">
        <f>_xlfn.RANK.EQ(VLOOKUP($A1319,Rooke_Full_Seaosn[[Name]:[WHIP]], 17, FALSE),Rooke_Full_Seaosn[FIP],1)</f>
        <v>712</v>
      </c>
      <c r="S1319" s="5">
        <f>_xlfn.RANK.EQ(VLOOKUP($A1319,Rooke_Full_Seaosn[[Name]:[WHIP]], 18,FALSE),Rooke_Full_Seaosn[WAR],0)</f>
        <v>957</v>
      </c>
      <c r="T1319" s="5">
        <f>_xlfn.RANK.EQ(VLOOKUP($A1319,Rooke_Full_Seaosn[[Name]:[WHIP]], 19, FALSE),Rooke_Full_Seaosn[WAR/162],0)</f>
        <v>800</v>
      </c>
      <c r="U1319" s="5">
        <f>_xlfn.RANK.EQ(VLOOKUP($A1319,Rooke_Full_Seaosn[[Name]:[WHIP]], 20, FALSE),Rooke_Full_Seaosn[WHIP],1)</f>
        <v>1370</v>
      </c>
      <c r="V13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977.51021390814299</v>
      </c>
    </row>
    <row r="1320" spans="1:22" x14ac:dyDescent="0.45">
      <c r="A1320" s="11" t="s">
        <v>1885</v>
      </c>
      <c r="B1320" s="11">
        <v>2009</v>
      </c>
      <c r="C1320" s="11" t="str">
        <f>VLOOKUP(Table10[[#This Row],[Name]], Rooke_Full_Seaosn[[Name]:[Team]], 2, FALSE)</f>
        <v>WSN</v>
      </c>
      <c r="D1320" s="11">
        <v>7</v>
      </c>
      <c r="E1320" s="11">
        <v>6</v>
      </c>
      <c r="F1320" s="12">
        <v>0.8571428571428571</v>
      </c>
      <c r="G1320" s="5">
        <f>_xlfn.RANK.EQ(VLOOKUP($A1320,Rooke_Full_Seaosn[[Name]:[WHIP]], 6, FALSE),Rooke_Full_Seaosn[W],0)</f>
        <v>1282</v>
      </c>
      <c r="H1320" s="5">
        <f>_xlfn.RANK.EQ(VLOOKUP($A1320,Rooke_Full_Seaosn[[Name]:[WHIP]], 7, FALSE),Rooke_Full_Seaosn[L],1)</f>
        <v>1060</v>
      </c>
      <c r="I1320" s="11">
        <f>_xlfn.RANK.EQ(VLOOKUP($A1320,Rooke_Full_Seaosn[[Name]:[WHIP]], 8, FALSE),Rooke_Full_Seaosn[SV],0)</f>
        <v>225</v>
      </c>
      <c r="J1320" s="11">
        <f>_xlfn.RANK.EQ(VLOOKUP($A1320,Rooke_Full_Seaosn[[Name]:[WHIP]], 9, FALSE),Rooke_Full_Seaosn[IP],0)</f>
        <v>1138</v>
      </c>
      <c r="K1320" s="5">
        <f>_xlfn.RANK.EQ(VLOOKUP($A1320,Rooke_Full_Seaosn[[Name]:[WHIP]], 10, FALSE),Rooke_Full_Seaosn[SO],0)</f>
        <v>725</v>
      </c>
      <c r="L1320" s="5">
        <f>_xlfn.RANK.EQ(VLOOKUP($A1320,Rooke_Full_Seaosn[[Name]:[WHIP]], 11, FALSE),Rooke_Full_Seaosn[K/9],0)</f>
        <v>285</v>
      </c>
      <c r="M1320" s="5">
        <f>_xlfn.RANK.EQ(VLOOKUP($A1320,Rooke_Full_Seaosn[[Name]:[WHIP]], 12, FALSE),Rooke_Full_Seaosn[BB/9],1)</f>
        <v>1261</v>
      </c>
      <c r="N1320" s="11">
        <f>_xlfn.RANK.EQ(VLOOKUP($A1320,Rooke_Full_Seaosn[[Name]:[WHIP]], 13, FALSE),Rooke_Full_Seaosn[HR/9],1)</f>
        <v>1083</v>
      </c>
      <c r="O1320" s="5">
        <f>_xlfn.RANK.EQ(VLOOKUP($A1320,Rooke_Full_Seaosn[[Name]:[WHIP]], 14, FALSE),Rooke_Full_Seaosn[AVG],1)</f>
        <v>1595</v>
      </c>
      <c r="P1320" s="11">
        <f>_xlfn.RANK.EQ(VLOOKUP($A1320,Rooke_Full_Seaosn[[Name]:[WHIP]], 15, FALSE),Rooke_Full_Seaosn[BABIP],1)</f>
        <v>1671</v>
      </c>
      <c r="Q1320" s="5">
        <f>_xlfn.RANK.EQ(VLOOKUP($A1320,Rooke_Full_Seaosn[[Name]:[WHIP]], 16, FALSE),Rooke_Full_Seaosn[ERA],1)</f>
        <v>1422</v>
      </c>
      <c r="R1320" s="11">
        <f>_xlfn.RANK.EQ(VLOOKUP($A1320,Rooke_Full_Seaosn[[Name]:[WHIP]], 17, FALSE),Rooke_Full_Seaosn[FIP],1)</f>
        <v>875</v>
      </c>
      <c r="S1320" s="5">
        <f>_xlfn.RANK.EQ(VLOOKUP($A1320,Rooke_Full_Seaosn[[Name]:[WHIP]], 18,FALSE),Rooke_Full_Seaosn[WAR],0)</f>
        <v>876</v>
      </c>
      <c r="T1320" s="5">
        <f>_xlfn.RANK.EQ(VLOOKUP($A1320,Rooke_Full_Seaosn[[Name]:[WHIP]], 19, FALSE),Rooke_Full_Seaosn[WAR/162],0)</f>
        <v>714</v>
      </c>
      <c r="U1320" s="5">
        <f>_xlfn.RANK.EQ(VLOOKUP($A1320,Rooke_Full_Seaosn[[Name]:[WHIP]], 20, FALSE),Rooke_Full_Seaosn[WHIP],1)</f>
        <v>1595</v>
      </c>
      <c r="V13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978.07354732900274</v>
      </c>
    </row>
    <row r="1321" spans="1:22" x14ac:dyDescent="0.45">
      <c r="A1321" s="11" t="s">
        <v>1679</v>
      </c>
      <c r="B1321" s="11">
        <v>2006</v>
      </c>
      <c r="C1321" s="11" t="str">
        <f>VLOOKUP(Table10[[#This Row],[Name]], Rooke_Full_Seaosn[[Name]:[Team]], 2, FALSE)</f>
        <v>WSN</v>
      </c>
      <c r="D1321" s="11">
        <v>32</v>
      </c>
      <c r="E1321" s="11">
        <v>23</v>
      </c>
      <c r="F1321" s="12">
        <v>0.71875</v>
      </c>
      <c r="G1321" s="5">
        <f>_xlfn.RANK.EQ(VLOOKUP($A1321,Rooke_Full_Seaosn[[Name]:[WHIP]], 6, FALSE),Rooke_Full_Seaosn[W],0)</f>
        <v>1282</v>
      </c>
      <c r="H1321" s="5">
        <f>_xlfn.RANK.EQ(VLOOKUP($A1321,Rooke_Full_Seaosn[[Name]:[WHIP]], 7, FALSE),Rooke_Full_Seaosn[L],1)</f>
        <v>1060</v>
      </c>
      <c r="I1321" s="11">
        <f>_xlfn.RANK.EQ(VLOOKUP($A1321,Rooke_Full_Seaosn[[Name]:[WHIP]], 8, FALSE),Rooke_Full_Seaosn[SV],0)</f>
        <v>225</v>
      </c>
      <c r="J1321" s="11">
        <f>_xlfn.RANK.EQ(VLOOKUP($A1321,Rooke_Full_Seaosn[[Name]:[WHIP]], 9, FALSE),Rooke_Full_Seaosn[IP],0)</f>
        <v>835</v>
      </c>
      <c r="K1321" s="5">
        <f>_xlfn.RANK.EQ(VLOOKUP($A1321,Rooke_Full_Seaosn[[Name]:[WHIP]], 10, FALSE),Rooke_Full_Seaosn[SO],0)</f>
        <v>840</v>
      </c>
      <c r="L1321" s="5">
        <f>_xlfn.RANK.EQ(VLOOKUP($A1321,Rooke_Full_Seaosn[[Name]:[WHIP]], 11, FALSE),Rooke_Full_Seaosn[K/9],0)</f>
        <v>925</v>
      </c>
      <c r="M1321" s="5">
        <f>_xlfn.RANK.EQ(VLOOKUP($A1321,Rooke_Full_Seaosn[[Name]:[WHIP]], 12, FALSE),Rooke_Full_Seaosn[BB/9],1)</f>
        <v>1168</v>
      </c>
      <c r="N1321" s="11">
        <f>_xlfn.RANK.EQ(VLOOKUP($A1321,Rooke_Full_Seaosn[[Name]:[WHIP]], 13, FALSE),Rooke_Full_Seaosn[HR/9],1)</f>
        <v>1274</v>
      </c>
      <c r="O1321" s="5">
        <f>_xlfn.RANK.EQ(VLOOKUP($A1321,Rooke_Full_Seaosn[[Name]:[WHIP]], 14, FALSE),Rooke_Full_Seaosn[AVG],1)</f>
        <v>447</v>
      </c>
      <c r="P1321" s="11">
        <f>_xlfn.RANK.EQ(VLOOKUP($A1321,Rooke_Full_Seaosn[[Name]:[WHIP]], 15, FALSE),Rooke_Full_Seaosn[BABIP],1)</f>
        <v>190</v>
      </c>
      <c r="Q1321" s="5">
        <f>_xlfn.RANK.EQ(VLOOKUP($A1321,Rooke_Full_Seaosn[[Name]:[WHIP]], 16, FALSE),Rooke_Full_Seaosn[ERA],1)</f>
        <v>1185</v>
      </c>
      <c r="R1321" s="11">
        <f>_xlfn.RANK.EQ(VLOOKUP($A1321,Rooke_Full_Seaosn[[Name]:[WHIP]], 17, FALSE),Rooke_Full_Seaosn[FIP],1)</f>
        <v>1484</v>
      </c>
      <c r="S1321" s="5">
        <f>_xlfn.RANK.EQ(VLOOKUP($A1321,Rooke_Full_Seaosn[[Name]:[WHIP]], 18,FALSE),Rooke_Full_Seaosn[WAR],0)</f>
        <v>1253</v>
      </c>
      <c r="T1321" s="5">
        <f>_xlfn.RANK.EQ(VLOOKUP($A1321,Rooke_Full_Seaosn[[Name]:[WHIP]], 19, FALSE),Rooke_Full_Seaosn[WAR/162],0)</f>
        <v>1330</v>
      </c>
      <c r="U1321" s="5">
        <f>_xlfn.RANK.EQ(VLOOKUP($A1321,Rooke_Full_Seaosn[[Name]:[WHIP]], 20, FALSE),Rooke_Full_Seaosn[WHIP],1)</f>
        <v>748</v>
      </c>
      <c r="V13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979.66770923688921</v>
      </c>
    </row>
    <row r="1322" spans="1:22" x14ac:dyDescent="0.45">
      <c r="A1322" s="11" t="s">
        <v>606</v>
      </c>
      <c r="B1322" s="11">
        <v>2001</v>
      </c>
      <c r="C1322" s="11" t="str">
        <f>VLOOKUP(Table10[[#This Row],[Name]], Rooke_Full_Seaosn[[Name]:[Team]], 2, FALSE)</f>
        <v>- - -</v>
      </c>
      <c r="D1322" s="11">
        <v>27</v>
      </c>
      <c r="E1322" s="11">
        <v>19</v>
      </c>
      <c r="F1322" s="12">
        <v>0.70370370370370372</v>
      </c>
      <c r="G1322" s="5">
        <f>_xlfn.RANK.EQ(VLOOKUP($A1322,Rooke_Full_Seaosn[[Name]:[WHIP]], 6, FALSE),Rooke_Full_Seaosn[W],0)</f>
        <v>889</v>
      </c>
      <c r="H1322" s="5">
        <f>_xlfn.RANK.EQ(VLOOKUP($A1322,Rooke_Full_Seaosn[[Name]:[WHIP]], 7, FALSE),Rooke_Full_Seaosn[L],1)</f>
        <v>695</v>
      </c>
      <c r="I1322" s="11">
        <f>_xlfn.RANK.EQ(VLOOKUP($A1322,Rooke_Full_Seaosn[[Name]:[WHIP]], 8, FALSE),Rooke_Full_Seaosn[SV],0)</f>
        <v>225</v>
      </c>
      <c r="J1322" s="11">
        <f>_xlfn.RANK.EQ(VLOOKUP($A1322,Rooke_Full_Seaosn[[Name]:[WHIP]], 9, FALSE),Rooke_Full_Seaosn[IP],0)</f>
        <v>1051</v>
      </c>
      <c r="K1322" s="5">
        <f>_xlfn.RANK.EQ(VLOOKUP($A1322,Rooke_Full_Seaosn[[Name]:[WHIP]], 10, FALSE),Rooke_Full_Seaosn[SO],0)</f>
        <v>605</v>
      </c>
      <c r="L1322" s="5">
        <f>_xlfn.RANK.EQ(VLOOKUP($A1322,Rooke_Full_Seaosn[[Name]:[WHIP]], 11, FALSE),Rooke_Full_Seaosn[K/9],0)</f>
        <v>246</v>
      </c>
      <c r="M1322" s="5">
        <f>_xlfn.RANK.EQ(VLOOKUP($A1322,Rooke_Full_Seaosn[[Name]:[WHIP]], 12, FALSE),Rooke_Full_Seaosn[BB/9],1)</f>
        <v>1271</v>
      </c>
      <c r="N1322" s="11">
        <f>_xlfn.RANK.EQ(VLOOKUP($A1322,Rooke_Full_Seaosn[[Name]:[WHIP]], 13, FALSE),Rooke_Full_Seaosn[HR/9],1)</f>
        <v>1595</v>
      </c>
      <c r="O1322" s="5">
        <f>_xlfn.RANK.EQ(VLOOKUP($A1322,Rooke_Full_Seaosn[[Name]:[WHIP]], 14, FALSE),Rooke_Full_Seaosn[AVG],1)</f>
        <v>1447</v>
      </c>
      <c r="P1322" s="11">
        <f>_xlfn.RANK.EQ(VLOOKUP($A1322,Rooke_Full_Seaosn[[Name]:[WHIP]], 15, FALSE),Rooke_Full_Seaosn[BABIP],1)</f>
        <v>1509</v>
      </c>
      <c r="Q1322" s="5">
        <f>_xlfn.RANK.EQ(VLOOKUP($A1322,Rooke_Full_Seaosn[[Name]:[WHIP]], 16, FALSE),Rooke_Full_Seaosn[ERA],1)</f>
        <v>1467</v>
      </c>
      <c r="R1322" s="11">
        <f>_xlfn.RANK.EQ(VLOOKUP($A1322,Rooke_Full_Seaosn[[Name]:[WHIP]], 17, FALSE),Rooke_Full_Seaosn[FIP],1)</f>
        <v>1536</v>
      </c>
      <c r="S1322" s="5">
        <f>_xlfn.RANK.EQ(VLOOKUP($A1322,Rooke_Full_Seaosn[[Name]:[WHIP]], 18,FALSE),Rooke_Full_Seaosn[WAR],0)</f>
        <v>1473</v>
      </c>
      <c r="T1322" s="5">
        <f>_xlfn.RANK.EQ(VLOOKUP($A1322,Rooke_Full_Seaosn[[Name]:[WHIP]], 19, FALSE),Rooke_Full_Seaosn[WAR/162],0)</f>
        <v>1479</v>
      </c>
      <c r="U1322" s="5">
        <f>_xlfn.RANK.EQ(VLOOKUP($A1322,Rooke_Full_Seaosn[[Name]:[WHIP]], 20, FALSE),Rooke_Full_Seaosn[WHIP],1)</f>
        <v>1521</v>
      </c>
      <c r="V13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980.60056191016417</v>
      </c>
    </row>
    <row r="1323" spans="1:22" x14ac:dyDescent="0.45">
      <c r="A1323" s="11" t="s">
        <v>1785</v>
      </c>
      <c r="B1323" s="11">
        <v>1988</v>
      </c>
      <c r="C1323" s="11" t="str">
        <f>VLOOKUP(Table10[[#This Row],[Name]], Rooke_Full_Seaosn[[Name]:[Team]], 2, FALSE)</f>
        <v>CAL</v>
      </c>
      <c r="D1323" s="11">
        <v>10</v>
      </c>
      <c r="E1323" s="11">
        <v>10</v>
      </c>
      <c r="F1323" s="12">
        <v>1</v>
      </c>
      <c r="G1323" s="5">
        <f>_xlfn.RANK.EQ(VLOOKUP($A1323,Rooke_Full_Seaosn[[Name]:[WHIP]], 6, FALSE),Rooke_Full_Seaosn[W],0)</f>
        <v>735</v>
      </c>
      <c r="H1323" s="5">
        <f>_xlfn.RANK.EQ(VLOOKUP($A1323,Rooke_Full_Seaosn[[Name]:[WHIP]], 7, FALSE),Rooke_Full_Seaosn[L],1)</f>
        <v>695</v>
      </c>
      <c r="I1323" s="11">
        <f>_xlfn.RANK.EQ(VLOOKUP($A1323,Rooke_Full_Seaosn[[Name]:[WHIP]], 8, FALSE),Rooke_Full_Seaosn[SV],0)</f>
        <v>225</v>
      </c>
      <c r="J1323" s="11">
        <f>_xlfn.RANK.EQ(VLOOKUP($A1323,Rooke_Full_Seaosn[[Name]:[WHIP]], 9, FALSE),Rooke_Full_Seaosn[IP],0)</f>
        <v>928</v>
      </c>
      <c r="K1323" s="5">
        <f>_xlfn.RANK.EQ(VLOOKUP($A1323,Rooke_Full_Seaosn[[Name]:[WHIP]], 10, FALSE),Rooke_Full_Seaosn[SO],0)</f>
        <v>1278</v>
      </c>
      <c r="L1323" s="5">
        <f>_xlfn.RANK.EQ(VLOOKUP($A1323,Rooke_Full_Seaosn[[Name]:[WHIP]], 11, FALSE),Rooke_Full_Seaosn[K/9],0)</f>
        <v>1346</v>
      </c>
      <c r="M1323" s="5">
        <f>_xlfn.RANK.EQ(VLOOKUP($A1323,Rooke_Full_Seaosn[[Name]:[WHIP]], 12, FALSE),Rooke_Full_Seaosn[BB/9],1)</f>
        <v>591</v>
      </c>
      <c r="N1323" s="11">
        <f>_xlfn.RANK.EQ(VLOOKUP($A1323,Rooke_Full_Seaosn[[Name]:[WHIP]], 13, FALSE),Rooke_Full_Seaosn[HR/9],1)</f>
        <v>703</v>
      </c>
      <c r="O1323" s="5">
        <f>_xlfn.RANK.EQ(VLOOKUP($A1323,Rooke_Full_Seaosn[[Name]:[WHIP]], 14, FALSE),Rooke_Full_Seaosn[AVG],1)</f>
        <v>1665</v>
      </c>
      <c r="P1323" s="11">
        <f>_xlfn.RANK.EQ(VLOOKUP($A1323,Rooke_Full_Seaosn[[Name]:[WHIP]], 15, FALSE),Rooke_Full_Seaosn[BABIP],1)</f>
        <v>1604</v>
      </c>
      <c r="Q1323" s="5">
        <f>_xlfn.RANK.EQ(VLOOKUP($A1323,Rooke_Full_Seaosn[[Name]:[WHIP]], 16, FALSE),Rooke_Full_Seaosn[ERA],1)</f>
        <v>1310</v>
      </c>
      <c r="R1323" s="11">
        <f>_xlfn.RANK.EQ(VLOOKUP($A1323,Rooke_Full_Seaosn[[Name]:[WHIP]], 17, FALSE),Rooke_Full_Seaosn[FIP],1)</f>
        <v>681</v>
      </c>
      <c r="S1323" s="5">
        <f>_xlfn.RANK.EQ(VLOOKUP($A1323,Rooke_Full_Seaosn[[Name]:[WHIP]], 18,FALSE),Rooke_Full_Seaosn[WAR],0)</f>
        <v>812</v>
      </c>
      <c r="T1323" s="5">
        <f>_xlfn.RANK.EQ(VLOOKUP($A1323,Rooke_Full_Seaosn[[Name]:[WHIP]], 19, FALSE),Rooke_Full_Seaosn[WAR/162],0)</f>
        <v>617</v>
      </c>
      <c r="U1323" s="5">
        <f>_xlfn.RANK.EQ(VLOOKUP($A1323,Rooke_Full_Seaosn[[Name]:[WHIP]], 20, FALSE),Rooke_Full_Seaosn[WHIP],1)</f>
        <v>1453</v>
      </c>
      <c r="V13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980.89560340714809</v>
      </c>
    </row>
    <row r="1324" spans="1:22" x14ac:dyDescent="0.45">
      <c r="A1324" s="11" t="s">
        <v>1312</v>
      </c>
      <c r="B1324" s="11">
        <v>1956</v>
      </c>
      <c r="C1324" s="11" t="str">
        <f>VLOOKUP(Table10[[#This Row],[Name]], Rooke_Full_Seaosn[[Name]:[Team]], 2, FALSE)</f>
        <v>NYG</v>
      </c>
      <c r="D1324" s="11">
        <v>11</v>
      </c>
      <c r="E1324" s="11">
        <v>6</v>
      </c>
      <c r="F1324" s="12">
        <v>0.54545454545454541</v>
      </c>
      <c r="G1324" s="5">
        <f>_xlfn.RANK.EQ(VLOOKUP($A1324,Rooke_Full_Seaosn[[Name]:[WHIP]], 6, FALSE),Rooke_Full_Seaosn[W],0)</f>
        <v>735</v>
      </c>
      <c r="H1324" s="5">
        <f>_xlfn.RANK.EQ(VLOOKUP($A1324,Rooke_Full_Seaosn[[Name]:[WHIP]], 7, FALSE),Rooke_Full_Seaosn[L],1)</f>
        <v>695</v>
      </c>
      <c r="I1324" s="11">
        <f>_xlfn.RANK.EQ(VLOOKUP($A1324,Rooke_Full_Seaosn[[Name]:[WHIP]], 8, FALSE),Rooke_Full_Seaosn[SV],0)</f>
        <v>225</v>
      </c>
      <c r="J1324" s="11">
        <f>_xlfn.RANK.EQ(VLOOKUP($A1324,Rooke_Full_Seaosn[[Name]:[WHIP]], 9, FALSE),Rooke_Full_Seaosn[IP],0)</f>
        <v>951</v>
      </c>
      <c r="K1324" s="5">
        <f>_xlfn.RANK.EQ(VLOOKUP($A1324,Rooke_Full_Seaosn[[Name]:[WHIP]], 10, FALSE),Rooke_Full_Seaosn[SO],0)</f>
        <v>1045</v>
      </c>
      <c r="L1324" s="5">
        <f>_xlfn.RANK.EQ(VLOOKUP($A1324,Rooke_Full_Seaosn[[Name]:[WHIP]], 11, FALSE),Rooke_Full_Seaosn[K/9],0)</f>
        <v>1033</v>
      </c>
      <c r="M1324" s="5">
        <f>_xlfn.RANK.EQ(VLOOKUP($A1324,Rooke_Full_Seaosn[[Name]:[WHIP]], 12, FALSE),Rooke_Full_Seaosn[BB/9],1)</f>
        <v>1473</v>
      </c>
      <c r="N1324" s="11">
        <f>_xlfn.RANK.EQ(VLOOKUP($A1324,Rooke_Full_Seaosn[[Name]:[WHIP]], 13, FALSE),Rooke_Full_Seaosn[HR/9],1)</f>
        <v>1228</v>
      </c>
      <c r="O1324" s="5">
        <f>_xlfn.RANK.EQ(VLOOKUP($A1324,Rooke_Full_Seaosn[[Name]:[WHIP]], 14, FALSE),Rooke_Full_Seaosn[AVG],1)</f>
        <v>589</v>
      </c>
      <c r="P1324" s="11">
        <f>_xlfn.RANK.EQ(VLOOKUP($A1324,Rooke_Full_Seaosn[[Name]:[WHIP]], 15, FALSE),Rooke_Full_Seaosn[BABIP],1)</f>
        <v>316</v>
      </c>
      <c r="Q1324" s="5">
        <f>_xlfn.RANK.EQ(VLOOKUP($A1324,Rooke_Full_Seaosn[[Name]:[WHIP]], 16, FALSE),Rooke_Full_Seaosn[ERA],1)</f>
        <v>721</v>
      </c>
      <c r="R1324" s="11">
        <f>_xlfn.RANK.EQ(VLOOKUP($A1324,Rooke_Full_Seaosn[[Name]:[WHIP]], 17, FALSE),Rooke_Full_Seaosn[FIP],1)</f>
        <v>1123</v>
      </c>
      <c r="S1324" s="5">
        <f>_xlfn.RANK.EQ(VLOOKUP($A1324,Rooke_Full_Seaosn[[Name]:[WHIP]], 18,FALSE),Rooke_Full_Seaosn[WAR],0)</f>
        <v>1410</v>
      </c>
      <c r="T1324" s="5">
        <f>_xlfn.RANK.EQ(VLOOKUP($A1324,Rooke_Full_Seaosn[[Name]:[WHIP]], 19, FALSE),Rooke_Full_Seaosn[WAR/162],0)</f>
        <v>1457</v>
      </c>
      <c r="U1324" s="5">
        <f>_xlfn.RANK.EQ(VLOOKUP($A1324,Rooke_Full_Seaosn[[Name]:[WHIP]], 20, FALSE),Rooke_Full_Seaosn[WHIP],1)</f>
        <v>1171</v>
      </c>
      <c r="V13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981.51685561062777</v>
      </c>
    </row>
    <row r="1325" spans="1:22" x14ac:dyDescent="0.45">
      <c r="A1325" s="11" t="s">
        <v>1821</v>
      </c>
      <c r="B1325" s="11">
        <v>1945</v>
      </c>
      <c r="C1325" s="11" t="str">
        <f>VLOOKUP(Table10[[#This Row],[Name]], Rooke_Full_Seaosn[[Name]:[Team]], 2, FALSE)</f>
        <v>BRO</v>
      </c>
      <c r="D1325" s="11">
        <v>22</v>
      </c>
      <c r="E1325" s="11">
        <v>13</v>
      </c>
      <c r="F1325" s="12">
        <v>0.59090909090909094</v>
      </c>
      <c r="G1325" s="5">
        <f>_xlfn.RANK.EQ(VLOOKUP($A1325,Rooke_Full_Seaosn[[Name]:[WHIP]], 6, FALSE),Rooke_Full_Seaosn[W],0)</f>
        <v>1282</v>
      </c>
      <c r="H1325" s="5">
        <f>_xlfn.RANK.EQ(VLOOKUP($A1325,Rooke_Full_Seaosn[[Name]:[WHIP]], 7, FALSE),Rooke_Full_Seaosn[L],1)</f>
        <v>45</v>
      </c>
      <c r="I1325" s="11">
        <f>_xlfn.RANK.EQ(VLOOKUP($A1325,Rooke_Full_Seaosn[[Name]:[WHIP]], 8, FALSE),Rooke_Full_Seaosn[SV],0)</f>
        <v>225</v>
      </c>
      <c r="J1325" s="11">
        <f>_xlfn.RANK.EQ(VLOOKUP($A1325,Rooke_Full_Seaosn[[Name]:[WHIP]], 9, FALSE),Rooke_Full_Seaosn[IP],0)</f>
        <v>1376</v>
      </c>
      <c r="K1325" s="5">
        <f>_xlfn.RANK.EQ(VLOOKUP($A1325,Rooke_Full_Seaosn[[Name]:[WHIP]], 10, FALSE),Rooke_Full_Seaosn[SO],0)</f>
        <v>1540</v>
      </c>
      <c r="L1325" s="5">
        <f>_xlfn.RANK.EQ(VLOOKUP($A1325,Rooke_Full_Seaosn[[Name]:[WHIP]], 11, FALSE),Rooke_Full_Seaosn[K/9],0)</f>
        <v>1298</v>
      </c>
      <c r="M1325" s="5">
        <f>_xlfn.RANK.EQ(VLOOKUP($A1325,Rooke_Full_Seaosn[[Name]:[WHIP]], 12, FALSE),Rooke_Full_Seaosn[BB/9],1)</f>
        <v>1540</v>
      </c>
      <c r="N1325" s="11">
        <f>_xlfn.RANK.EQ(VLOOKUP($A1325,Rooke_Full_Seaosn[[Name]:[WHIP]], 13, FALSE),Rooke_Full_Seaosn[HR/9],1)</f>
        <v>466</v>
      </c>
      <c r="O1325" s="5">
        <f>_xlfn.RANK.EQ(VLOOKUP($A1325,Rooke_Full_Seaosn[[Name]:[WHIP]], 14, FALSE),Rooke_Full_Seaosn[AVG],1)</f>
        <v>1077</v>
      </c>
      <c r="P1325" s="11">
        <f>_xlfn.RANK.EQ(VLOOKUP($A1325,Rooke_Full_Seaosn[[Name]:[WHIP]], 15, FALSE),Rooke_Full_Seaosn[BABIP],1)</f>
        <v>905</v>
      </c>
      <c r="Q1325" s="5">
        <f>_xlfn.RANK.EQ(VLOOKUP($A1325,Rooke_Full_Seaosn[[Name]:[WHIP]], 16, FALSE),Rooke_Full_Seaosn[ERA],1)</f>
        <v>1347</v>
      </c>
      <c r="R1325" s="11">
        <f>_xlfn.RANK.EQ(VLOOKUP($A1325,Rooke_Full_Seaosn[[Name]:[WHIP]], 17, FALSE),Rooke_Full_Seaosn[FIP],1)</f>
        <v>1103</v>
      </c>
      <c r="S1325" s="5">
        <f>_xlfn.RANK.EQ(VLOOKUP($A1325,Rooke_Full_Seaosn[[Name]:[WHIP]], 18,FALSE),Rooke_Full_Seaosn[WAR],0)</f>
        <v>1444</v>
      </c>
      <c r="T1325" s="5">
        <f>_xlfn.RANK.EQ(VLOOKUP($A1325,Rooke_Full_Seaosn[[Name]:[WHIP]], 19, FALSE),Rooke_Full_Seaosn[WAR/162],0)</f>
        <v>1441</v>
      </c>
      <c r="U1325" s="5">
        <f>_xlfn.RANK.EQ(VLOOKUP($A1325,Rooke_Full_Seaosn[[Name]:[WHIP]], 20, FALSE),Rooke_Full_Seaosn[WHIP],1)</f>
        <v>1557</v>
      </c>
      <c r="V13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982.09155344069302</v>
      </c>
    </row>
    <row r="1326" spans="1:22" x14ac:dyDescent="0.45">
      <c r="A1326" s="11" t="s">
        <v>1939</v>
      </c>
      <c r="B1326" s="11">
        <v>2016</v>
      </c>
      <c r="C1326" s="11" t="str">
        <f>VLOOKUP(Table10[[#This Row],[Name]], Rooke_Full_Seaosn[[Name]:[Team]], 2, FALSE)</f>
        <v>BAL</v>
      </c>
      <c r="D1326" s="11">
        <v>14</v>
      </c>
      <c r="E1326" s="11">
        <v>12</v>
      </c>
      <c r="F1326" s="12">
        <v>0.8571428571428571</v>
      </c>
      <c r="G1326" s="5">
        <f>_xlfn.RANK.EQ(VLOOKUP($A1326,Rooke_Full_Seaosn[[Name]:[WHIP]], 6, FALSE),Rooke_Full_Seaosn[W],0)</f>
        <v>1054</v>
      </c>
      <c r="H1326" s="5">
        <f>_xlfn.RANK.EQ(VLOOKUP($A1326,Rooke_Full_Seaosn[[Name]:[WHIP]], 7, FALSE),Rooke_Full_Seaosn[L],1)</f>
        <v>695</v>
      </c>
      <c r="I1326" s="11">
        <f>_xlfn.RANK.EQ(VLOOKUP($A1326,Rooke_Full_Seaosn[[Name]:[WHIP]], 8, FALSE),Rooke_Full_Seaosn[SV],0)</f>
        <v>225</v>
      </c>
      <c r="J1326" s="11">
        <f>_xlfn.RANK.EQ(VLOOKUP($A1326,Rooke_Full_Seaosn[[Name]:[WHIP]], 9, FALSE),Rooke_Full_Seaosn[IP],0)</f>
        <v>1205</v>
      </c>
      <c r="K1326" s="5">
        <f>_xlfn.RANK.EQ(VLOOKUP($A1326,Rooke_Full_Seaosn[[Name]:[WHIP]], 10, FALSE),Rooke_Full_Seaosn[SO],0)</f>
        <v>1278</v>
      </c>
      <c r="L1326" s="5">
        <f>_xlfn.RANK.EQ(VLOOKUP($A1326,Rooke_Full_Seaosn[[Name]:[WHIP]], 11, FALSE),Rooke_Full_Seaosn[K/9],0)</f>
        <v>1034</v>
      </c>
      <c r="M1326" s="5">
        <f>_xlfn.RANK.EQ(VLOOKUP($A1326,Rooke_Full_Seaosn[[Name]:[WHIP]], 12, FALSE),Rooke_Full_Seaosn[BB/9],1)</f>
        <v>228</v>
      </c>
      <c r="N1326" s="11">
        <f>_xlfn.RANK.EQ(VLOOKUP($A1326,Rooke_Full_Seaosn[[Name]:[WHIP]], 13, FALSE),Rooke_Full_Seaosn[HR/9],1)</f>
        <v>1532</v>
      </c>
      <c r="O1326" s="5">
        <f>_xlfn.RANK.EQ(VLOOKUP($A1326,Rooke_Full_Seaosn[[Name]:[WHIP]], 14, FALSE),Rooke_Full_Seaosn[AVG],1)</f>
        <v>1363</v>
      </c>
      <c r="P1326" s="11">
        <f>_xlfn.RANK.EQ(VLOOKUP($A1326,Rooke_Full_Seaosn[[Name]:[WHIP]], 15, FALSE),Rooke_Full_Seaosn[BABIP],1)</f>
        <v>957</v>
      </c>
      <c r="Q1326" s="5">
        <f>_xlfn.RANK.EQ(VLOOKUP($A1326,Rooke_Full_Seaosn[[Name]:[WHIP]], 16, FALSE),Rooke_Full_Seaosn[ERA],1)</f>
        <v>1489</v>
      </c>
      <c r="R1326" s="11">
        <f>_xlfn.RANK.EQ(VLOOKUP($A1326,Rooke_Full_Seaosn[[Name]:[WHIP]], 17, FALSE),Rooke_Full_Seaosn[FIP],1)</f>
        <v>1488</v>
      </c>
      <c r="S1326" s="5">
        <f>_xlfn.RANK.EQ(VLOOKUP($A1326,Rooke_Full_Seaosn[[Name]:[WHIP]], 18,FALSE),Rooke_Full_Seaosn[WAR],0)</f>
        <v>1413</v>
      </c>
      <c r="T1326" s="5">
        <f>_xlfn.RANK.EQ(VLOOKUP($A1326,Rooke_Full_Seaosn[[Name]:[WHIP]], 19, FALSE),Rooke_Full_Seaosn[WAR/162],0)</f>
        <v>1394</v>
      </c>
      <c r="U1326" s="5">
        <f>_xlfn.RANK.EQ(VLOOKUP($A1326,Rooke_Full_Seaosn[[Name]:[WHIP]], 20, FALSE),Rooke_Full_Seaosn[WHIP],1)</f>
        <v>959</v>
      </c>
      <c r="V13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983.42801324787081</v>
      </c>
    </row>
    <row r="1327" spans="1:22" x14ac:dyDescent="0.45">
      <c r="A1327" s="11" t="s">
        <v>1934</v>
      </c>
      <c r="B1327" s="11">
        <v>2007</v>
      </c>
      <c r="C1327" s="11" t="str">
        <f>VLOOKUP(Table10[[#This Row],[Name]], Rooke_Full_Seaosn[[Name]:[Team]], 2, FALSE)</f>
        <v>DET</v>
      </c>
      <c r="D1327" s="11">
        <v>14</v>
      </c>
      <c r="E1327" s="11">
        <v>14</v>
      </c>
      <c r="F1327" s="12">
        <v>1</v>
      </c>
      <c r="G1327" s="5">
        <f>_xlfn.RANK.EQ(VLOOKUP($A1327,Rooke_Full_Seaosn[[Name]:[WHIP]], 6, FALSE),Rooke_Full_Seaosn[W],0)</f>
        <v>889</v>
      </c>
      <c r="H1327" s="5">
        <f>_xlfn.RANK.EQ(VLOOKUP($A1327,Rooke_Full_Seaosn[[Name]:[WHIP]], 7, FALSE),Rooke_Full_Seaosn[L],1)</f>
        <v>492</v>
      </c>
      <c r="I1327" s="11">
        <f>_xlfn.RANK.EQ(VLOOKUP($A1327,Rooke_Full_Seaosn[[Name]:[WHIP]], 8, FALSE),Rooke_Full_Seaosn[SV],0)</f>
        <v>225</v>
      </c>
      <c r="J1327" s="11">
        <f>_xlfn.RANK.EQ(VLOOKUP($A1327,Rooke_Full_Seaosn[[Name]:[WHIP]], 9, FALSE),Rooke_Full_Seaosn[IP],0)</f>
        <v>1351</v>
      </c>
      <c r="K1327" s="5">
        <f>_xlfn.RANK.EQ(VLOOKUP($A1327,Rooke_Full_Seaosn[[Name]:[WHIP]], 10, FALSE),Rooke_Full_Seaosn[SO],0)</f>
        <v>898</v>
      </c>
      <c r="L1327" s="5">
        <f>_xlfn.RANK.EQ(VLOOKUP($A1327,Rooke_Full_Seaosn[[Name]:[WHIP]], 11, FALSE),Rooke_Full_Seaosn[K/9],0)</f>
        <v>232</v>
      </c>
      <c r="M1327" s="5">
        <f>_xlfn.RANK.EQ(VLOOKUP($A1327,Rooke_Full_Seaosn[[Name]:[WHIP]], 12, FALSE),Rooke_Full_Seaosn[BB/9],1)</f>
        <v>1611</v>
      </c>
      <c r="N1327" s="11">
        <f>_xlfn.RANK.EQ(VLOOKUP($A1327,Rooke_Full_Seaosn[[Name]:[WHIP]], 13, FALSE),Rooke_Full_Seaosn[HR/9],1)</f>
        <v>1185</v>
      </c>
      <c r="O1327" s="5">
        <f>_xlfn.RANK.EQ(VLOOKUP($A1327,Rooke_Full_Seaosn[[Name]:[WHIP]], 14, FALSE),Rooke_Full_Seaosn[AVG],1)</f>
        <v>1277</v>
      </c>
      <c r="P1327" s="11">
        <f>_xlfn.RANK.EQ(VLOOKUP($A1327,Rooke_Full_Seaosn[[Name]:[WHIP]], 15, FALSE),Rooke_Full_Seaosn[BABIP],1)</f>
        <v>1524</v>
      </c>
      <c r="Q1327" s="5">
        <f>_xlfn.RANK.EQ(VLOOKUP($A1327,Rooke_Full_Seaosn[[Name]:[WHIP]], 16, FALSE),Rooke_Full_Seaosn[ERA],1)</f>
        <v>1484</v>
      </c>
      <c r="R1327" s="11">
        <f>_xlfn.RANK.EQ(VLOOKUP($A1327,Rooke_Full_Seaosn[[Name]:[WHIP]], 17, FALSE),Rooke_Full_Seaosn[FIP],1)</f>
        <v>1477</v>
      </c>
      <c r="S1327" s="5">
        <f>_xlfn.RANK.EQ(VLOOKUP($A1327,Rooke_Full_Seaosn[[Name]:[WHIP]], 18,FALSE),Rooke_Full_Seaosn[WAR],0)</f>
        <v>1385</v>
      </c>
      <c r="T1327" s="5">
        <f>_xlfn.RANK.EQ(VLOOKUP($A1327,Rooke_Full_Seaosn[[Name]:[WHIP]], 19, FALSE),Rooke_Full_Seaosn[WAR/162],0)</f>
        <v>1356</v>
      </c>
      <c r="U1327" s="5">
        <f>_xlfn.RANK.EQ(VLOOKUP($A1327,Rooke_Full_Seaosn[[Name]:[WHIP]], 20, FALSE),Rooke_Full_Seaosn[WHIP],1)</f>
        <v>1624</v>
      </c>
      <c r="V13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983.70459758529262</v>
      </c>
    </row>
    <row r="1328" spans="1:22" x14ac:dyDescent="0.45">
      <c r="A1328" s="11" t="s">
        <v>1992</v>
      </c>
      <c r="B1328" s="11">
        <v>2004</v>
      </c>
      <c r="C1328" s="11" t="str">
        <f>VLOOKUP(Table10[[#This Row],[Name]], Rooke_Full_Seaosn[[Name]:[Team]], 2, FALSE)</f>
        <v>KCR</v>
      </c>
      <c r="D1328" s="11">
        <v>11</v>
      </c>
      <c r="E1328" s="11">
        <v>11</v>
      </c>
      <c r="F1328" s="12">
        <v>1</v>
      </c>
      <c r="G1328" s="5">
        <f>_xlfn.RANK.EQ(VLOOKUP($A1328,Rooke_Full_Seaosn[[Name]:[WHIP]], 6, FALSE),Rooke_Full_Seaosn[W],0)</f>
        <v>1282</v>
      </c>
      <c r="H1328" s="5">
        <f>_xlfn.RANK.EQ(VLOOKUP($A1328,Rooke_Full_Seaosn[[Name]:[WHIP]], 7, FALSE),Rooke_Full_Seaosn[L],1)</f>
        <v>1060</v>
      </c>
      <c r="I1328" s="11">
        <f>_xlfn.RANK.EQ(VLOOKUP($A1328,Rooke_Full_Seaosn[[Name]:[WHIP]], 8, FALSE),Rooke_Full_Seaosn[SV],0)</f>
        <v>225</v>
      </c>
      <c r="J1328" s="11">
        <f>_xlfn.RANK.EQ(VLOOKUP($A1328,Rooke_Full_Seaosn[[Name]:[WHIP]], 9, FALSE),Rooke_Full_Seaosn[IP],0)</f>
        <v>869</v>
      </c>
      <c r="K1328" s="5">
        <f>_xlfn.RANK.EQ(VLOOKUP($A1328,Rooke_Full_Seaosn[[Name]:[WHIP]], 10, FALSE),Rooke_Full_Seaosn[SO],0)</f>
        <v>941</v>
      </c>
      <c r="L1328" s="5">
        <f>_xlfn.RANK.EQ(VLOOKUP($A1328,Rooke_Full_Seaosn[[Name]:[WHIP]], 11, FALSE),Rooke_Full_Seaosn[K/9],0)</f>
        <v>1020</v>
      </c>
      <c r="M1328" s="5">
        <f>_xlfn.RANK.EQ(VLOOKUP($A1328,Rooke_Full_Seaosn[[Name]:[WHIP]], 12, FALSE),Rooke_Full_Seaosn[BB/9],1)</f>
        <v>317</v>
      </c>
      <c r="N1328" s="11">
        <f>_xlfn.RANK.EQ(VLOOKUP($A1328,Rooke_Full_Seaosn[[Name]:[WHIP]], 13, FALSE),Rooke_Full_Seaosn[HR/9],1)</f>
        <v>1448</v>
      </c>
      <c r="O1328" s="5">
        <f>_xlfn.RANK.EQ(VLOOKUP($A1328,Rooke_Full_Seaosn[[Name]:[WHIP]], 14, FALSE),Rooke_Full_Seaosn[AVG],1)</f>
        <v>1341</v>
      </c>
      <c r="P1328" s="11">
        <f>_xlfn.RANK.EQ(VLOOKUP($A1328,Rooke_Full_Seaosn[[Name]:[WHIP]], 15, FALSE),Rooke_Full_Seaosn[BABIP],1)</f>
        <v>1040</v>
      </c>
      <c r="Q1328" s="5">
        <f>_xlfn.RANK.EQ(VLOOKUP($A1328,Rooke_Full_Seaosn[[Name]:[WHIP]], 16, FALSE),Rooke_Full_Seaosn[ERA],1)</f>
        <v>1551</v>
      </c>
      <c r="R1328" s="11">
        <f>_xlfn.RANK.EQ(VLOOKUP($A1328,Rooke_Full_Seaosn[[Name]:[WHIP]], 17, FALSE),Rooke_Full_Seaosn[FIP],1)</f>
        <v>1397</v>
      </c>
      <c r="S1328" s="5">
        <f>_xlfn.RANK.EQ(VLOOKUP($A1328,Rooke_Full_Seaosn[[Name]:[WHIP]], 18,FALSE),Rooke_Full_Seaosn[WAR],0)</f>
        <v>1076</v>
      </c>
      <c r="T1328" s="5">
        <f>_xlfn.RANK.EQ(VLOOKUP($A1328,Rooke_Full_Seaosn[[Name]:[WHIP]], 19, FALSE),Rooke_Full_Seaosn[WAR/162],0)</f>
        <v>1057</v>
      </c>
      <c r="U1328" s="5">
        <f>_xlfn.RANK.EQ(VLOOKUP($A1328,Rooke_Full_Seaosn[[Name]:[WHIP]], 20, FALSE),Rooke_Full_Seaosn[WHIP],1)</f>
        <v>876</v>
      </c>
      <c r="V13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984.66270477792398</v>
      </c>
    </row>
    <row r="1329" spans="1:22" x14ac:dyDescent="0.45">
      <c r="A1329" s="11" t="s">
        <v>1446</v>
      </c>
      <c r="B1329" s="11">
        <v>1943</v>
      </c>
      <c r="C1329" s="11" t="str">
        <f>VLOOKUP(Table10[[#This Row],[Name]], Rooke_Full_Seaosn[[Name]:[Team]], 2, FALSE)</f>
        <v>PHA</v>
      </c>
      <c r="D1329" s="11">
        <v>16</v>
      </c>
      <c r="E1329" s="11">
        <v>12</v>
      </c>
      <c r="F1329" s="12">
        <v>0.75</v>
      </c>
      <c r="G1329" s="5">
        <f>_xlfn.RANK.EQ(VLOOKUP($A1329,Rooke_Full_Seaosn[[Name]:[WHIP]], 6, FALSE),Rooke_Full_Seaosn[W],0)</f>
        <v>1054</v>
      </c>
      <c r="H1329" s="5">
        <f>_xlfn.RANK.EQ(VLOOKUP($A1329,Rooke_Full_Seaosn[[Name]:[WHIP]], 7, FALSE),Rooke_Full_Seaosn[L],1)</f>
        <v>1574</v>
      </c>
      <c r="I1329" s="11">
        <f>_xlfn.RANK.EQ(VLOOKUP($A1329,Rooke_Full_Seaosn[[Name]:[WHIP]], 8, FALSE),Rooke_Full_Seaosn[SV],0)</f>
        <v>225</v>
      </c>
      <c r="J1329" s="11">
        <f>_xlfn.RANK.EQ(VLOOKUP($A1329,Rooke_Full_Seaosn[[Name]:[WHIP]], 9, FALSE),Rooke_Full_Seaosn[IP],0)</f>
        <v>368</v>
      </c>
      <c r="K1329" s="5">
        <f>_xlfn.RANK.EQ(VLOOKUP($A1329,Rooke_Full_Seaosn[[Name]:[WHIP]], 10, FALSE),Rooke_Full_Seaosn[SO],0)</f>
        <v>725</v>
      </c>
      <c r="L1329" s="5">
        <f>_xlfn.RANK.EQ(VLOOKUP($A1329,Rooke_Full_Seaosn[[Name]:[WHIP]], 11, FALSE),Rooke_Full_Seaosn[K/9],0)</f>
        <v>1383</v>
      </c>
      <c r="M1329" s="5">
        <f>_xlfn.RANK.EQ(VLOOKUP($A1329,Rooke_Full_Seaosn[[Name]:[WHIP]], 12, FALSE),Rooke_Full_Seaosn[BB/9],1)</f>
        <v>1095</v>
      </c>
      <c r="N1329" s="11">
        <f>_xlfn.RANK.EQ(VLOOKUP($A1329,Rooke_Full_Seaosn[[Name]:[WHIP]], 13, FALSE),Rooke_Full_Seaosn[HR/9],1)</f>
        <v>109</v>
      </c>
      <c r="O1329" s="5">
        <f>_xlfn.RANK.EQ(VLOOKUP($A1329,Rooke_Full_Seaosn[[Name]:[WHIP]], 14, FALSE),Rooke_Full_Seaosn[AVG],1)</f>
        <v>1158</v>
      </c>
      <c r="P1329" s="11">
        <f>_xlfn.RANK.EQ(VLOOKUP($A1329,Rooke_Full_Seaosn[[Name]:[WHIP]], 15, FALSE),Rooke_Full_Seaosn[BABIP],1)</f>
        <v>1120</v>
      </c>
      <c r="Q1329" s="5">
        <f>_xlfn.RANK.EQ(VLOOKUP($A1329,Rooke_Full_Seaosn[[Name]:[WHIP]], 16, FALSE),Rooke_Full_Seaosn[ERA],1)</f>
        <v>889</v>
      </c>
      <c r="R1329" s="11">
        <f>_xlfn.RANK.EQ(VLOOKUP($A1329,Rooke_Full_Seaosn[[Name]:[WHIP]], 17, FALSE),Rooke_Full_Seaosn[FIP],1)</f>
        <v>330</v>
      </c>
      <c r="S1329" s="5">
        <f>_xlfn.RANK.EQ(VLOOKUP($A1329,Rooke_Full_Seaosn[[Name]:[WHIP]], 18,FALSE),Rooke_Full_Seaosn[WAR],0)</f>
        <v>480</v>
      </c>
      <c r="T1329" s="5">
        <f>_xlfn.RANK.EQ(VLOOKUP($A1329,Rooke_Full_Seaosn[[Name]:[WHIP]], 19, FALSE),Rooke_Full_Seaosn[WAR/162],0)</f>
        <v>881</v>
      </c>
      <c r="U1329" s="5">
        <f>_xlfn.RANK.EQ(VLOOKUP($A1329,Rooke_Full_Seaosn[[Name]:[WHIP]], 20, FALSE),Rooke_Full_Seaosn[WHIP],1)</f>
        <v>1084</v>
      </c>
      <c r="V13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984.98051498304324</v>
      </c>
    </row>
    <row r="1330" spans="1:22" x14ac:dyDescent="0.45">
      <c r="A1330" s="11" t="s">
        <v>2106</v>
      </c>
      <c r="B1330" s="11">
        <v>2016</v>
      </c>
      <c r="C1330" s="11" t="str">
        <f>VLOOKUP(Table10[[#This Row],[Name]], Rooke_Full_Seaosn[[Name]:[Team]], 2, FALSE)</f>
        <v>ARI</v>
      </c>
      <c r="D1330" s="11">
        <v>22</v>
      </c>
      <c r="E1330" s="11">
        <v>22</v>
      </c>
      <c r="F1330" s="12">
        <v>1</v>
      </c>
      <c r="G1330" s="5">
        <f>_xlfn.RANK.EQ(VLOOKUP($A1330,Rooke_Full_Seaosn[[Name]:[WHIP]], 6, FALSE),Rooke_Full_Seaosn[W],0)</f>
        <v>1054</v>
      </c>
      <c r="H1330" s="5">
        <f>_xlfn.RANK.EQ(VLOOKUP($A1330,Rooke_Full_Seaosn[[Name]:[WHIP]], 7, FALSE),Rooke_Full_Seaosn[L],1)</f>
        <v>147</v>
      </c>
      <c r="I1330" s="11">
        <f>_xlfn.RANK.EQ(VLOOKUP($A1330,Rooke_Full_Seaosn[[Name]:[WHIP]], 8, FALSE),Rooke_Full_Seaosn[SV],0)</f>
        <v>225</v>
      </c>
      <c r="J1330" s="11">
        <f>_xlfn.RANK.EQ(VLOOKUP($A1330,Rooke_Full_Seaosn[[Name]:[WHIP]], 9, FALSE),Rooke_Full_Seaosn[IP],0)</f>
        <v>1647</v>
      </c>
      <c r="K1330" s="5">
        <f>_xlfn.RANK.EQ(VLOOKUP($A1330,Rooke_Full_Seaosn[[Name]:[WHIP]], 10, FALSE),Rooke_Full_Seaosn[SO],0)</f>
        <v>1398</v>
      </c>
      <c r="L1330" s="5">
        <f>_xlfn.RANK.EQ(VLOOKUP($A1330,Rooke_Full_Seaosn[[Name]:[WHIP]], 11, FALSE),Rooke_Full_Seaosn[K/9],0)</f>
        <v>539</v>
      </c>
      <c r="M1330" s="5">
        <f>_xlfn.RANK.EQ(VLOOKUP($A1330,Rooke_Full_Seaosn[[Name]:[WHIP]], 12, FALSE),Rooke_Full_Seaosn[BB/9],1)</f>
        <v>728</v>
      </c>
      <c r="N1330" s="11">
        <f>_xlfn.RANK.EQ(VLOOKUP($A1330,Rooke_Full_Seaosn[[Name]:[WHIP]], 13, FALSE),Rooke_Full_Seaosn[HR/9],1)</f>
        <v>1560</v>
      </c>
      <c r="O1330" s="5">
        <f>_xlfn.RANK.EQ(VLOOKUP($A1330,Rooke_Full_Seaosn[[Name]:[WHIP]], 14, FALSE),Rooke_Full_Seaosn[AVG],1)</f>
        <v>1633</v>
      </c>
      <c r="P1330" s="11">
        <f>_xlfn.RANK.EQ(VLOOKUP($A1330,Rooke_Full_Seaosn[[Name]:[WHIP]], 15, FALSE),Rooke_Full_Seaosn[BABIP],1)</f>
        <v>1605</v>
      </c>
      <c r="Q1330" s="5">
        <f>_xlfn.RANK.EQ(VLOOKUP($A1330,Rooke_Full_Seaosn[[Name]:[WHIP]], 16, FALSE),Rooke_Full_Seaosn[ERA],1)</f>
        <v>1680</v>
      </c>
      <c r="R1330" s="11">
        <f>_xlfn.RANK.EQ(VLOOKUP($A1330,Rooke_Full_Seaosn[[Name]:[WHIP]], 17, FALSE),Rooke_Full_Seaosn[FIP],1)</f>
        <v>1523</v>
      </c>
      <c r="S1330" s="5">
        <f>_xlfn.RANK.EQ(VLOOKUP($A1330,Rooke_Full_Seaosn[[Name]:[WHIP]], 18,FALSE),Rooke_Full_Seaosn[WAR],0)</f>
        <v>1543</v>
      </c>
      <c r="T1330" s="5">
        <f>_xlfn.RANK.EQ(VLOOKUP($A1330,Rooke_Full_Seaosn[[Name]:[WHIP]], 19, FALSE),Rooke_Full_Seaosn[WAR/162],0)</f>
        <v>1551</v>
      </c>
      <c r="U1330" s="5">
        <f>_xlfn.RANK.EQ(VLOOKUP($A1330,Rooke_Full_Seaosn[[Name]:[WHIP]], 20, FALSE),Rooke_Full_Seaosn[WHIP],1)</f>
        <v>1555</v>
      </c>
      <c r="V13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985.91366146352311</v>
      </c>
    </row>
    <row r="1331" spans="1:22" x14ac:dyDescent="0.45">
      <c r="A1331" s="11" t="s">
        <v>1869</v>
      </c>
      <c r="B1331" s="11">
        <v>2019</v>
      </c>
      <c r="C1331" s="11" t="str">
        <f>VLOOKUP(Table10[[#This Row],[Name]], Rooke_Full_Seaosn[[Name]:[Team]], 2, FALSE)</f>
        <v>SFG</v>
      </c>
      <c r="D1331" s="11">
        <v>9</v>
      </c>
      <c r="E1331" s="11">
        <v>9</v>
      </c>
      <c r="F1331" s="12">
        <v>1</v>
      </c>
      <c r="G1331" s="5">
        <f>_xlfn.RANK.EQ(VLOOKUP($A1331,Rooke_Full_Seaosn[[Name]:[WHIP]], 6, FALSE),Rooke_Full_Seaosn[W],0)</f>
        <v>1282</v>
      </c>
      <c r="H1331" s="5">
        <f>_xlfn.RANK.EQ(VLOOKUP($A1331,Rooke_Full_Seaosn[[Name]:[WHIP]], 7, FALSE),Rooke_Full_Seaosn[L],1)</f>
        <v>298</v>
      </c>
      <c r="I1331" s="11">
        <f>_xlfn.RANK.EQ(VLOOKUP($A1331,Rooke_Full_Seaosn[[Name]:[WHIP]], 8, FALSE),Rooke_Full_Seaosn[SV],0)</f>
        <v>225</v>
      </c>
      <c r="J1331" s="11">
        <f>_xlfn.RANK.EQ(VLOOKUP($A1331,Rooke_Full_Seaosn[[Name]:[WHIP]], 9, FALSE),Rooke_Full_Seaosn[IP],0)</f>
        <v>1075</v>
      </c>
      <c r="K1331" s="5">
        <f>_xlfn.RANK.EQ(VLOOKUP($A1331,Rooke_Full_Seaosn[[Name]:[WHIP]], 10, FALSE),Rooke_Full_Seaosn[SO],0)</f>
        <v>917</v>
      </c>
      <c r="L1331" s="5">
        <f>_xlfn.RANK.EQ(VLOOKUP($A1331,Rooke_Full_Seaosn[[Name]:[WHIP]], 11, FALSE),Rooke_Full_Seaosn[K/9],0)</f>
        <v>656</v>
      </c>
      <c r="M1331" s="5">
        <f>_xlfn.RANK.EQ(VLOOKUP($A1331,Rooke_Full_Seaosn[[Name]:[WHIP]], 12, FALSE),Rooke_Full_Seaosn[BB/9],1)</f>
        <v>856</v>
      </c>
      <c r="N1331" s="11">
        <f>_xlfn.RANK.EQ(VLOOKUP($A1331,Rooke_Full_Seaosn[[Name]:[WHIP]], 13, FALSE),Rooke_Full_Seaosn[HR/9],1)</f>
        <v>1354</v>
      </c>
      <c r="O1331" s="5">
        <f>_xlfn.RANK.EQ(VLOOKUP($A1331,Rooke_Full_Seaosn[[Name]:[WHIP]], 14, FALSE),Rooke_Full_Seaosn[AVG],1)</f>
        <v>1452</v>
      </c>
      <c r="P1331" s="11">
        <f>_xlfn.RANK.EQ(VLOOKUP($A1331,Rooke_Full_Seaosn[[Name]:[WHIP]], 15, FALSE),Rooke_Full_Seaosn[BABIP],1)</f>
        <v>1447</v>
      </c>
      <c r="Q1331" s="5">
        <f>_xlfn.RANK.EQ(VLOOKUP($A1331,Rooke_Full_Seaosn[[Name]:[WHIP]], 16, FALSE),Rooke_Full_Seaosn[ERA],1)</f>
        <v>1402</v>
      </c>
      <c r="R1331" s="11">
        <f>_xlfn.RANK.EQ(VLOOKUP($A1331,Rooke_Full_Seaosn[[Name]:[WHIP]], 17, FALSE),Rooke_Full_Seaosn[FIP],1)</f>
        <v>1350</v>
      </c>
      <c r="S1331" s="5">
        <f>_xlfn.RANK.EQ(VLOOKUP($A1331,Rooke_Full_Seaosn[[Name]:[WHIP]], 18,FALSE),Rooke_Full_Seaosn[WAR],0)</f>
        <v>1272</v>
      </c>
      <c r="T1331" s="5">
        <f>_xlfn.RANK.EQ(VLOOKUP($A1331,Rooke_Full_Seaosn[[Name]:[WHIP]], 19, FALSE),Rooke_Full_Seaosn[WAR/162],0)</f>
        <v>1278</v>
      </c>
      <c r="U1331" s="5">
        <f>_xlfn.RANK.EQ(VLOOKUP($A1331,Rooke_Full_Seaosn[[Name]:[WHIP]], 20, FALSE),Rooke_Full_Seaosn[WHIP],1)</f>
        <v>1336</v>
      </c>
      <c r="V13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986.14102891065238</v>
      </c>
    </row>
    <row r="1332" spans="1:22" x14ac:dyDescent="0.45">
      <c r="A1332" s="11" t="s">
        <v>1141</v>
      </c>
      <c r="B1332" s="11">
        <v>1932</v>
      </c>
      <c r="C1332" s="11" t="str">
        <f>VLOOKUP(Table10[[#This Row],[Name]], Rooke_Full_Seaosn[[Name]:[Team]], 2, FALSE)</f>
        <v>PIT</v>
      </c>
      <c r="D1332" s="11">
        <v>8</v>
      </c>
      <c r="E1332" s="11">
        <v>5</v>
      </c>
      <c r="F1332" s="12">
        <v>0.625</v>
      </c>
      <c r="G1332" s="5">
        <f>_xlfn.RANK.EQ(VLOOKUP($A1332,Rooke_Full_Seaosn[[Name]:[WHIP]], 6, FALSE),Rooke_Full_Seaosn[W],0)</f>
        <v>86</v>
      </c>
      <c r="H1332" s="5">
        <f>_xlfn.RANK.EQ(VLOOKUP($A1332,Rooke_Full_Seaosn[[Name]:[WHIP]], 7, FALSE),Rooke_Full_Seaosn[L],1)</f>
        <v>1341</v>
      </c>
      <c r="I1332" s="11">
        <f>_xlfn.RANK.EQ(VLOOKUP($A1332,Rooke_Full_Seaosn[[Name]:[WHIP]], 8, FALSE),Rooke_Full_Seaosn[SV],0)</f>
        <v>11</v>
      </c>
      <c r="J1332" s="11">
        <f>_xlfn.RANK.EQ(VLOOKUP($A1332,Rooke_Full_Seaosn[[Name]:[WHIP]], 9, FALSE),Rooke_Full_Seaosn[IP],0)</f>
        <v>107</v>
      </c>
      <c r="K1332" s="5">
        <f>_xlfn.RANK.EQ(VLOOKUP($A1332,Rooke_Full_Seaosn[[Name]:[WHIP]], 10, FALSE),Rooke_Full_Seaosn[SO],0)</f>
        <v>765</v>
      </c>
      <c r="L1332" s="5">
        <f>_xlfn.RANK.EQ(VLOOKUP($A1332,Rooke_Full_Seaosn[[Name]:[WHIP]], 11, FALSE),Rooke_Full_Seaosn[K/9],0)</f>
        <v>1588</v>
      </c>
      <c r="M1332" s="5">
        <f>_xlfn.RANK.EQ(VLOOKUP($A1332,Rooke_Full_Seaosn[[Name]:[WHIP]], 12, FALSE),Rooke_Full_Seaosn[BB/9],1)</f>
        <v>7</v>
      </c>
      <c r="N1332" s="11">
        <f>_xlfn.RANK.EQ(VLOOKUP($A1332,Rooke_Full_Seaosn[[Name]:[WHIP]], 13, FALSE),Rooke_Full_Seaosn[HR/9],1)</f>
        <v>533</v>
      </c>
      <c r="O1332" s="5">
        <f>_xlfn.RANK.EQ(VLOOKUP($A1332,Rooke_Full_Seaosn[[Name]:[WHIP]], 14, FALSE),Rooke_Full_Seaosn[AVG],1)</f>
        <v>539</v>
      </c>
      <c r="P1332" s="11">
        <f>_xlfn.RANK.EQ(VLOOKUP($A1332,Rooke_Full_Seaosn[[Name]:[WHIP]], 15, FALSE),Rooke_Full_Seaosn[BABIP],1)</f>
        <v>206</v>
      </c>
      <c r="Q1332" s="5">
        <f>_xlfn.RANK.EQ(VLOOKUP($A1332,Rooke_Full_Seaosn[[Name]:[WHIP]], 16, FALSE),Rooke_Full_Seaosn[ERA],1)</f>
        <v>510</v>
      </c>
      <c r="R1332" s="11">
        <f>_xlfn.RANK.EQ(VLOOKUP($A1332,Rooke_Full_Seaosn[[Name]:[WHIP]], 17, FALSE),Rooke_Full_Seaosn[FIP],1)</f>
        <v>410</v>
      </c>
      <c r="S1332" s="5">
        <f>_xlfn.RANK.EQ(VLOOKUP($A1332,Rooke_Full_Seaosn[[Name]:[WHIP]], 18,FALSE),Rooke_Full_Seaosn[WAR],0)</f>
        <v>195</v>
      </c>
      <c r="T1332" s="5">
        <f>_xlfn.RANK.EQ(VLOOKUP($A1332,Rooke_Full_Seaosn[[Name]:[WHIP]], 19, FALSE),Rooke_Full_Seaosn[WAR/162],0)</f>
        <v>683</v>
      </c>
      <c r="U1332" s="5">
        <f>_xlfn.RANK.EQ(VLOOKUP($A1332,Rooke_Full_Seaosn[[Name]:[WHIP]], 20, FALSE),Rooke_Full_Seaosn[WHIP],1)</f>
        <v>63</v>
      </c>
      <c r="V13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272.55189178360121</v>
      </c>
    </row>
    <row r="1333" spans="1:22" x14ac:dyDescent="0.45">
      <c r="A1333" s="11" t="s">
        <v>1141</v>
      </c>
      <c r="B1333" s="11">
        <v>1985</v>
      </c>
      <c r="C1333" s="11" t="str">
        <f>VLOOKUP(Table10[[#This Row],[Name]], Rooke_Full_Seaosn[[Name]:[Team]], 2, FALSE)</f>
        <v>PIT</v>
      </c>
      <c r="D1333" s="11">
        <v>31</v>
      </c>
      <c r="E1333" s="11">
        <v>24</v>
      </c>
      <c r="F1333" s="12">
        <v>0.77419354838709675</v>
      </c>
      <c r="G1333" s="5">
        <f>_xlfn.RANK.EQ(VLOOKUP($A1333,Rooke_Full_Seaosn[[Name]:[WHIP]], 6, FALSE),Rooke_Full_Seaosn[W],0)</f>
        <v>86</v>
      </c>
      <c r="H1333" s="5">
        <f>_xlfn.RANK.EQ(VLOOKUP($A1333,Rooke_Full_Seaosn[[Name]:[WHIP]], 7, FALSE),Rooke_Full_Seaosn[L],1)</f>
        <v>1341</v>
      </c>
      <c r="I1333" s="11">
        <f>_xlfn.RANK.EQ(VLOOKUP($A1333,Rooke_Full_Seaosn[[Name]:[WHIP]], 8, FALSE),Rooke_Full_Seaosn[SV],0)</f>
        <v>11</v>
      </c>
      <c r="J1333" s="11">
        <f>_xlfn.RANK.EQ(VLOOKUP($A1333,Rooke_Full_Seaosn[[Name]:[WHIP]], 9, FALSE),Rooke_Full_Seaosn[IP],0)</f>
        <v>107</v>
      </c>
      <c r="K1333" s="5">
        <f>_xlfn.RANK.EQ(VLOOKUP($A1333,Rooke_Full_Seaosn[[Name]:[WHIP]], 10, FALSE),Rooke_Full_Seaosn[SO],0)</f>
        <v>765</v>
      </c>
      <c r="L1333" s="5">
        <f>_xlfn.RANK.EQ(VLOOKUP($A1333,Rooke_Full_Seaosn[[Name]:[WHIP]], 11, FALSE),Rooke_Full_Seaosn[K/9],0)</f>
        <v>1588</v>
      </c>
      <c r="M1333" s="5">
        <f>_xlfn.RANK.EQ(VLOOKUP($A1333,Rooke_Full_Seaosn[[Name]:[WHIP]], 12, FALSE),Rooke_Full_Seaosn[BB/9],1)</f>
        <v>7</v>
      </c>
      <c r="N1333" s="11">
        <f>_xlfn.RANK.EQ(VLOOKUP($A1333,Rooke_Full_Seaosn[[Name]:[WHIP]], 13, FALSE),Rooke_Full_Seaosn[HR/9],1)</f>
        <v>533</v>
      </c>
      <c r="O1333" s="5">
        <f>_xlfn.RANK.EQ(VLOOKUP($A1333,Rooke_Full_Seaosn[[Name]:[WHIP]], 14, FALSE),Rooke_Full_Seaosn[AVG],1)</f>
        <v>539</v>
      </c>
      <c r="P1333" s="11">
        <f>_xlfn.RANK.EQ(VLOOKUP($A1333,Rooke_Full_Seaosn[[Name]:[WHIP]], 15, FALSE),Rooke_Full_Seaosn[BABIP],1)</f>
        <v>206</v>
      </c>
      <c r="Q1333" s="5">
        <f>_xlfn.RANK.EQ(VLOOKUP($A1333,Rooke_Full_Seaosn[[Name]:[WHIP]], 16, FALSE),Rooke_Full_Seaosn[ERA],1)</f>
        <v>510</v>
      </c>
      <c r="R1333" s="11">
        <f>_xlfn.RANK.EQ(VLOOKUP($A1333,Rooke_Full_Seaosn[[Name]:[WHIP]], 17, FALSE),Rooke_Full_Seaosn[FIP],1)</f>
        <v>410</v>
      </c>
      <c r="S1333" s="5">
        <f>_xlfn.RANK.EQ(VLOOKUP($A1333,Rooke_Full_Seaosn[[Name]:[WHIP]], 18,FALSE),Rooke_Full_Seaosn[WAR],0)</f>
        <v>195</v>
      </c>
      <c r="T1333" s="5">
        <f>_xlfn.RANK.EQ(VLOOKUP($A1333,Rooke_Full_Seaosn[[Name]:[WHIP]], 19, FALSE),Rooke_Full_Seaosn[WAR/162],0)</f>
        <v>683</v>
      </c>
      <c r="U1333" s="5">
        <f>_xlfn.RANK.EQ(VLOOKUP($A1333,Rooke_Full_Seaosn[[Name]:[WHIP]], 20, FALSE),Rooke_Full_Seaosn[WHIP],1)</f>
        <v>63</v>
      </c>
      <c r="V13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272.55189178360121</v>
      </c>
    </row>
    <row r="1334" spans="1:22" x14ac:dyDescent="0.45">
      <c r="A1334" s="11" t="s">
        <v>1600</v>
      </c>
      <c r="B1334" s="11">
        <v>1980</v>
      </c>
      <c r="C1334" s="11" t="str">
        <f>VLOOKUP(Table10[[#This Row],[Name]], Rooke_Full_Seaosn[[Name]:[Team]], 2, FALSE)</f>
        <v>CAL</v>
      </c>
      <c r="D1334" s="11">
        <v>10</v>
      </c>
      <c r="E1334" s="11">
        <v>8</v>
      </c>
      <c r="F1334" s="12">
        <v>0.8</v>
      </c>
      <c r="G1334" s="5">
        <f>_xlfn.RANK.EQ(VLOOKUP($A1334,Rooke_Full_Seaosn[[Name]:[WHIP]], 6, FALSE),Rooke_Full_Seaosn[W],0)</f>
        <v>610</v>
      </c>
      <c r="H1334" s="5">
        <f>_xlfn.RANK.EQ(VLOOKUP($A1334,Rooke_Full_Seaosn[[Name]:[WHIP]], 7, FALSE),Rooke_Full_Seaosn[L],1)</f>
        <v>1209</v>
      </c>
      <c r="I1334" s="11">
        <f>_xlfn.RANK.EQ(VLOOKUP($A1334,Rooke_Full_Seaosn[[Name]:[WHIP]], 8, FALSE),Rooke_Full_Seaosn[SV],0)</f>
        <v>225</v>
      </c>
      <c r="J1334" s="11">
        <f>_xlfn.RANK.EQ(VLOOKUP($A1334,Rooke_Full_Seaosn[[Name]:[WHIP]], 9, FALSE),Rooke_Full_Seaosn[IP],0)</f>
        <v>559</v>
      </c>
      <c r="K1334" s="5">
        <f>_xlfn.RANK.EQ(VLOOKUP($A1334,Rooke_Full_Seaosn[[Name]:[WHIP]], 10, FALSE),Rooke_Full_Seaosn[SO],0)</f>
        <v>1099</v>
      </c>
      <c r="L1334" s="5">
        <f>_xlfn.RANK.EQ(VLOOKUP($A1334,Rooke_Full_Seaosn[[Name]:[WHIP]], 11, FALSE),Rooke_Full_Seaosn[K/9],0)</f>
        <v>1502</v>
      </c>
      <c r="M1334" s="5">
        <f>_xlfn.RANK.EQ(VLOOKUP($A1334,Rooke_Full_Seaosn[[Name]:[WHIP]], 12, FALSE),Rooke_Full_Seaosn[BB/9],1)</f>
        <v>811</v>
      </c>
      <c r="N1334" s="11">
        <f>_xlfn.RANK.EQ(VLOOKUP($A1334,Rooke_Full_Seaosn[[Name]:[WHIP]], 13, FALSE),Rooke_Full_Seaosn[HR/9],1)</f>
        <v>851</v>
      </c>
      <c r="O1334" s="5">
        <f>_xlfn.RANK.EQ(VLOOKUP($A1334,Rooke_Full_Seaosn[[Name]:[WHIP]], 14, FALSE),Rooke_Full_Seaosn[AVG],1)</f>
        <v>939</v>
      </c>
      <c r="P1334" s="11">
        <f>_xlfn.RANK.EQ(VLOOKUP($A1334,Rooke_Full_Seaosn[[Name]:[WHIP]], 15, FALSE),Rooke_Full_Seaosn[BABIP],1)</f>
        <v>482</v>
      </c>
      <c r="Q1334" s="5">
        <f>_xlfn.RANK.EQ(VLOOKUP($A1334,Rooke_Full_Seaosn[[Name]:[WHIP]], 16, FALSE),Rooke_Full_Seaosn[ERA],1)</f>
        <v>1083</v>
      </c>
      <c r="R1334" s="11">
        <f>_xlfn.RANK.EQ(VLOOKUP($A1334,Rooke_Full_Seaosn[[Name]:[WHIP]], 17, FALSE),Rooke_Full_Seaosn[FIP],1)</f>
        <v>1002</v>
      </c>
      <c r="S1334" s="5">
        <f>_xlfn.RANK.EQ(VLOOKUP($A1334,Rooke_Full_Seaosn[[Name]:[WHIP]], 18,FALSE),Rooke_Full_Seaosn[WAR],0)</f>
        <v>899</v>
      </c>
      <c r="T1334" s="5">
        <f>_xlfn.RANK.EQ(VLOOKUP($A1334,Rooke_Full_Seaosn[[Name]:[WHIP]], 19, FALSE),Rooke_Full_Seaosn[WAR/162],0)</f>
        <v>1062</v>
      </c>
      <c r="U1334" s="5">
        <f>_xlfn.RANK.EQ(VLOOKUP($A1334,Rooke_Full_Seaosn[[Name]:[WHIP]], 20, FALSE),Rooke_Full_Seaosn[WHIP],1)</f>
        <v>923</v>
      </c>
      <c r="V13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987.83055950251605</v>
      </c>
    </row>
    <row r="1335" spans="1:22" x14ac:dyDescent="0.45">
      <c r="A1335" s="11" t="s">
        <v>2010</v>
      </c>
      <c r="B1335" s="11">
        <v>2002</v>
      </c>
      <c r="C1335" s="11" t="str">
        <f>VLOOKUP(Table10[[#This Row],[Name]], Rooke_Full_Seaosn[[Name]:[Team]], 2, FALSE)</f>
        <v>HOU</v>
      </c>
      <c r="D1335" s="11">
        <v>12</v>
      </c>
      <c r="E1335" s="11">
        <v>12</v>
      </c>
      <c r="F1335" s="12">
        <v>1</v>
      </c>
      <c r="G1335" s="5">
        <f>_xlfn.RANK.EQ(VLOOKUP($A1335,Rooke_Full_Seaosn[[Name]:[WHIP]], 6, FALSE),Rooke_Full_Seaosn[W],0)</f>
        <v>735</v>
      </c>
      <c r="H1335" s="5">
        <f>_xlfn.RANK.EQ(VLOOKUP($A1335,Rooke_Full_Seaosn[[Name]:[WHIP]], 7, FALSE),Rooke_Full_Seaosn[L],1)</f>
        <v>885</v>
      </c>
      <c r="I1335" s="11">
        <f>_xlfn.RANK.EQ(VLOOKUP($A1335,Rooke_Full_Seaosn[[Name]:[WHIP]], 8, FALSE),Rooke_Full_Seaosn[SV],0)</f>
        <v>225</v>
      </c>
      <c r="J1335" s="11">
        <f>_xlfn.RANK.EQ(VLOOKUP($A1335,Rooke_Full_Seaosn[[Name]:[WHIP]], 9, FALSE),Rooke_Full_Seaosn[IP],0)</f>
        <v>1036</v>
      </c>
      <c r="K1335" s="5">
        <f>_xlfn.RANK.EQ(VLOOKUP($A1335,Rooke_Full_Seaosn[[Name]:[WHIP]], 10, FALSE),Rooke_Full_Seaosn[SO],0)</f>
        <v>941</v>
      </c>
      <c r="L1335" s="5">
        <f>_xlfn.RANK.EQ(VLOOKUP($A1335,Rooke_Full_Seaosn[[Name]:[WHIP]], 11, FALSE),Rooke_Full_Seaosn[K/9],0)</f>
        <v>743</v>
      </c>
      <c r="M1335" s="5">
        <f>_xlfn.RANK.EQ(VLOOKUP($A1335,Rooke_Full_Seaosn[[Name]:[WHIP]], 12, FALSE),Rooke_Full_Seaosn[BB/9],1)</f>
        <v>497</v>
      </c>
      <c r="N1335" s="11">
        <f>_xlfn.RANK.EQ(VLOOKUP($A1335,Rooke_Full_Seaosn[[Name]:[WHIP]], 13, FALSE),Rooke_Full_Seaosn[HR/9],1)</f>
        <v>1311</v>
      </c>
      <c r="O1335" s="5">
        <f>_xlfn.RANK.EQ(VLOOKUP($A1335,Rooke_Full_Seaosn[[Name]:[WHIP]], 14, FALSE),Rooke_Full_Seaosn[AVG],1)</f>
        <v>1522</v>
      </c>
      <c r="P1335" s="11">
        <f>_xlfn.RANK.EQ(VLOOKUP($A1335,Rooke_Full_Seaosn[[Name]:[WHIP]], 15, FALSE),Rooke_Full_Seaosn[BABIP],1)</f>
        <v>1491</v>
      </c>
      <c r="Q1335" s="5">
        <f>_xlfn.RANK.EQ(VLOOKUP($A1335,Rooke_Full_Seaosn[[Name]:[WHIP]], 16, FALSE),Rooke_Full_Seaosn[ERA],1)</f>
        <v>1568</v>
      </c>
      <c r="R1335" s="11">
        <f>_xlfn.RANK.EQ(VLOOKUP($A1335,Rooke_Full_Seaosn[[Name]:[WHIP]], 17, FALSE),Rooke_Full_Seaosn[FIP],1)</f>
        <v>1173</v>
      </c>
      <c r="S1335" s="5">
        <f>_xlfn.RANK.EQ(VLOOKUP($A1335,Rooke_Full_Seaosn[[Name]:[WHIP]], 18,FALSE),Rooke_Full_Seaosn[WAR],0)</f>
        <v>1195</v>
      </c>
      <c r="T1335" s="5">
        <f>_xlfn.RANK.EQ(VLOOKUP($A1335,Rooke_Full_Seaosn[[Name]:[WHIP]], 19, FALSE),Rooke_Full_Seaosn[WAR/162],0)</f>
        <v>1200</v>
      </c>
      <c r="U1335" s="5">
        <f>_xlfn.RANK.EQ(VLOOKUP($A1335,Rooke_Full_Seaosn[[Name]:[WHIP]], 20, FALSE),Rooke_Full_Seaosn[WHIP],1)</f>
        <v>1148</v>
      </c>
      <c r="V13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988.19287578131252</v>
      </c>
    </row>
    <row r="1336" spans="1:22" x14ac:dyDescent="0.45">
      <c r="A1336" s="11" t="s">
        <v>1607</v>
      </c>
      <c r="B1336" s="11">
        <v>2015</v>
      </c>
      <c r="C1336" s="11" t="str">
        <f>VLOOKUP(Table10[[#This Row],[Name]], Rooke_Full_Seaosn[[Name]:[Team]], 2, FALSE)</f>
        <v>ATL</v>
      </c>
      <c r="D1336" s="11">
        <v>9</v>
      </c>
      <c r="E1336" s="11">
        <v>8</v>
      </c>
      <c r="F1336" s="12">
        <v>0.88888888888888884</v>
      </c>
      <c r="G1336" s="5">
        <f>_xlfn.RANK.EQ(VLOOKUP($A1336,Rooke_Full_Seaosn[[Name]:[WHIP]], 6, FALSE),Rooke_Full_Seaosn[W],0)</f>
        <v>610</v>
      </c>
      <c r="H1336" s="5">
        <f>_xlfn.RANK.EQ(VLOOKUP($A1336,Rooke_Full_Seaosn[[Name]:[WHIP]], 7, FALSE),Rooke_Full_Seaosn[L],1)</f>
        <v>695</v>
      </c>
      <c r="I1336" s="11">
        <f>_xlfn.RANK.EQ(VLOOKUP($A1336,Rooke_Full_Seaosn[[Name]:[WHIP]], 8, FALSE),Rooke_Full_Seaosn[SV],0)</f>
        <v>225</v>
      </c>
      <c r="J1336" s="11">
        <f>_xlfn.RANK.EQ(VLOOKUP($A1336,Rooke_Full_Seaosn[[Name]:[WHIP]], 9, FALSE),Rooke_Full_Seaosn[IP],0)</f>
        <v>735</v>
      </c>
      <c r="K1336" s="5">
        <f>_xlfn.RANK.EQ(VLOOKUP($A1336,Rooke_Full_Seaosn[[Name]:[WHIP]], 10, FALSE),Rooke_Full_Seaosn[SO],0)</f>
        <v>637</v>
      </c>
      <c r="L1336" s="5">
        <f>_xlfn.RANK.EQ(VLOOKUP($A1336,Rooke_Full_Seaosn[[Name]:[WHIP]], 11, FALSE),Rooke_Full_Seaosn[K/9],0)</f>
        <v>768</v>
      </c>
      <c r="M1336" s="5">
        <f>_xlfn.RANK.EQ(VLOOKUP($A1336,Rooke_Full_Seaosn[[Name]:[WHIP]], 12, FALSE),Rooke_Full_Seaosn[BB/9],1)</f>
        <v>1077</v>
      </c>
      <c r="N1336" s="11">
        <f>_xlfn.RANK.EQ(VLOOKUP($A1336,Rooke_Full_Seaosn[[Name]:[WHIP]], 13, FALSE),Rooke_Full_Seaosn[HR/9],1)</f>
        <v>976</v>
      </c>
      <c r="O1336" s="5">
        <f>_xlfn.RANK.EQ(VLOOKUP($A1336,Rooke_Full_Seaosn[[Name]:[WHIP]], 14, FALSE),Rooke_Full_Seaosn[AVG],1)</f>
        <v>1379</v>
      </c>
      <c r="P1336" s="11">
        <f>_xlfn.RANK.EQ(VLOOKUP($A1336,Rooke_Full_Seaosn[[Name]:[WHIP]], 15, FALSE),Rooke_Full_Seaosn[BABIP],1)</f>
        <v>1421</v>
      </c>
      <c r="Q1336" s="5">
        <f>_xlfn.RANK.EQ(VLOOKUP($A1336,Rooke_Full_Seaosn[[Name]:[WHIP]], 16, FALSE),Rooke_Full_Seaosn[ERA],1)</f>
        <v>1093</v>
      </c>
      <c r="R1336" s="11">
        <f>_xlfn.RANK.EQ(VLOOKUP($A1336,Rooke_Full_Seaosn[[Name]:[WHIP]], 17, FALSE),Rooke_Full_Seaosn[FIP],1)</f>
        <v>1205</v>
      </c>
      <c r="S1336" s="5">
        <f>_xlfn.RANK.EQ(VLOOKUP($A1336,Rooke_Full_Seaosn[[Name]:[WHIP]], 18,FALSE),Rooke_Full_Seaosn[WAR],0)</f>
        <v>1445</v>
      </c>
      <c r="T1336" s="5">
        <f>_xlfn.RANK.EQ(VLOOKUP($A1336,Rooke_Full_Seaosn[[Name]:[WHIP]], 19, FALSE),Rooke_Full_Seaosn[WAR/162],0)</f>
        <v>1476</v>
      </c>
      <c r="U1336" s="5">
        <f>_xlfn.RANK.EQ(VLOOKUP($A1336,Rooke_Full_Seaosn[[Name]:[WHIP]], 20, FALSE),Rooke_Full_Seaosn[WHIP],1)</f>
        <v>1253</v>
      </c>
      <c r="V13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989.49150465997866</v>
      </c>
    </row>
    <row r="1337" spans="1:22" x14ac:dyDescent="0.45">
      <c r="A1337" s="11" t="s">
        <v>1758</v>
      </c>
      <c r="B1337" s="11">
        <v>1997</v>
      </c>
      <c r="C1337" s="11" t="str">
        <f>VLOOKUP(Table10[[#This Row],[Name]], Rooke_Full_Seaosn[[Name]:[Team]], 2, FALSE)</f>
        <v>TOR</v>
      </c>
      <c r="D1337" s="11">
        <v>27</v>
      </c>
      <c r="E1337" s="11">
        <v>15</v>
      </c>
      <c r="F1337" s="12">
        <v>0.55555555555555558</v>
      </c>
      <c r="G1337" s="5">
        <f>_xlfn.RANK.EQ(VLOOKUP($A1337,Rooke_Full_Seaosn[[Name]:[WHIP]], 6, FALSE),Rooke_Full_Seaosn[W],0)</f>
        <v>1282</v>
      </c>
      <c r="H1337" s="5">
        <f>_xlfn.RANK.EQ(VLOOKUP($A1337,Rooke_Full_Seaosn[[Name]:[WHIP]], 7, FALSE),Rooke_Full_Seaosn[L],1)</f>
        <v>885</v>
      </c>
      <c r="I1337" s="11">
        <f>_xlfn.RANK.EQ(VLOOKUP($A1337,Rooke_Full_Seaosn[[Name]:[WHIP]], 8, FALSE),Rooke_Full_Seaosn[SV],0)</f>
        <v>225</v>
      </c>
      <c r="J1337" s="11">
        <f>_xlfn.RANK.EQ(VLOOKUP($A1337,Rooke_Full_Seaosn[[Name]:[WHIP]], 9, FALSE),Rooke_Full_Seaosn[IP],0)</f>
        <v>1178</v>
      </c>
      <c r="K1337" s="5">
        <f>_xlfn.RANK.EQ(VLOOKUP($A1337,Rooke_Full_Seaosn[[Name]:[WHIP]], 10, FALSE),Rooke_Full_Seaosn[SO],0)</f>
        <v>1011</v>
      </c>
      <c r="L1337" s="5">
        <f>_xlfn.RANK.EQ(VLOOKUP($A1337,Rooke_Full_Seaosn[[Name]:[WHIP]], 11, FALSE),Rooke_Full_Seaosn[K/9],0)</f>
        <v>614</v>
      </c>
      <c r="M1337" s="5">
        <f>_xlfn.RANK.EQ(VLOOKUP($A1337,Rooke_Full_Seaosn[[Name]:[WHIP]], 12, FALSE),Rooke_Full_Seaosn[BB/9],1)</f>
        <v>1227</v>
      </c>
      <c r="N1337" s="11">
        <f>_xlfn.RANK.EQ(VLOOKUP($A1337,Rooke_Full_Seaosn[[Name]:[WHIP]], 13, FALSE),Rooke_Full_Seaosn[HR/9],1)</f>
        <v>632</v>
      </c>
      <c r="O1337" s="5">
        <f>_xlfn.RANK.EQ(VLOOKUP($A1337,Rooke_Full_Seaosn[[Name]:[WHIP]], 14, FALSE),Rooke_Full_Seaosn[AVG],1)</f>
        <v>1660</v>
      </c>
      <c r="P1337" s="11">
        <f>_xlfn.RANK.EQ(VLOOKUP($A1337,Rooke_Full_Seaosn[[Name]:[WHIP]], 15, FALSE),Rooke_Full_Seaosn[BABIP],1)</f>
        <v>1675</v>
      </c>
      <c r="Q1337" s="5">
        <f>_xlfn.RANK.EQ(VLOOKUP($A1337,Rooke_Full_Seaosn[[Name]:[WHIP]], 16, FALSE),Rooke_Full_Seaosn[ERA],1)</f>
        <v>1277</v>
      </c>
      <c r="R1337" s="11">
        <f>_xlfn.RANK.EQ(VLOOKUP($A1337,Rooke_Full_Seaosn[[Name]:[WHIP]], 17, FALSE),Rooke_Full_Seaosn[FIP],1)</f>
        <v>832</v>
      </c>
      <c r="S1337" s="5">
        <f>_xlfn.RANK.EQ(VLOOKUP($A1337,Rooke_Full_Seaosn[[Name]:[WHIP]], 18,FALSE),Rooke_Full_Seaosn[WAR],0)</f>
        <v>771</v>
      </c>
      <c r="T1337" s="5">
        <f>_xlfn.RANK.EQ(VLOOKUP($A1337,Rooke_Full_Seaosn[[Name]:[WHIP]], 19, FALSE),Rooke_Full_Seaosn[WAR/162],0)</f>
        <v>395</v>
      </c>
      <c r="U1337" s="5">
        <f>_xlfn.RANK.EQ(VLOOKUP($A1337,Rooke_Full_Seaosn[[Name]:[WHIP]], 20, FALSE),Rooke_Full_Seaosn[WHIP],1)</f>
        <v>1616</v>
      </c>
      <c r="V13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989.68894711876567</v>
      </c>
    </row>
    <row r="1338" spans="1:22" x14ac:dyDescent="0.45">
      <c r="A1338" s="11" t="s">
        <v>1873</v>
      </c>
      <c r="B1338" s="11">
        <v>2022</v>
      </c>
      <c r="C1338" s="11" t="str">
        <f>VLOOKUP(Table10[[#This Row],[Name]], Rooke_Full_Seaosn[[Name]:[Team]], 2, FALSE)</f>
        <v>ARI</v>
      </c>
      <c r="D1338" s="11">
        <v>15</v>
      </c>
      <c r="E1338" s="11">
        <v>15</v>
      </c>
      <c r="F1338" s="12">
        <v>1</v>
      </c>
      <c r="G1338" s="5">
        <f>_xlfn.RANK.EQ(VLOOKUP($A1338,Rooke_Full_Seaosn[[Name]:[WHIP]], 6, FALSE),Rooke_Full_Seaosn[W],0)</f>
        <v>1282</v>
      </c>
      <c r="H1338" s="5">
        <f>_xlfn.RANK.EQ(VLOOKUP($A1338,Rooke_Full_Seaosn[[Name]:[WHIP]], 7, FALSE),Rooke_Full_Seaosn[L],1)</f>
        <v>298</v>
      </c>
      <c r="I1338" s="11">
        <f>_xlfn.RANK.EQ(VLOOKUP($A1338,Rooke_Full_Seaosn[[Name]:[WHIP]], 8, FALSE),Rooke_Full_Seaosn[SV],0)</f>
        <v>225</v>
      </c>
      <c r="J1338" s="11">
        <f>_xlfn.RANK.EQ(VLOOKUP($A1338,Rooke_Full_Seaosn[[Name]:[WHIP]], 9, FALSE),Rooke_Full_Seaosn[IP],0)</f>
        <v>1659</v>
      </c>
      <c r="K1338" s="5">
        <f>_xlfn.RANK.EQ(VLOOKUP($A1338,Rooke_Full_Seaosn[[Name]:[WHIP]], 10, FALSE),Rooke_Full_Seaosn[SO],0)</f>
        <v>1355</v>
      </c>
      <c r="L1338" s="5">
        <f>_xlfn.RANK.EQ(VLOOKUP($A1338,Rooke_Full_Seaosn[[Name]:[WHIP]], 11, FALSE),Rooke_Full_Seaosn[K/9],0)</f>
        <v>416</v>
      </c>
      <c r="M1338" s="5">
        <f>_xlfn.RANK.EQ(VLOOKUP($A1338,Rooke_Full_Seaosn[[Name]:[WHIP]], 12, FALSE),Rooke_Full_Seaosn[BB/9],1)</f>
        <v>1204</v>
      </c>
      <c r="N1338" s="11">
        <f>_xlfn.RANK.EQ(VLOOKUP($A1338,Rooke_Full_Seaosn[[Name]:[WHIP]], 13, FALSE),Rooke_Full_Seaosn[HR/9],1)</f>
        <v>1623</v>
      </c>
      <c r="O1338" s="5">
        <f>_xlfn.RANK.EQ(VLOOKUP($A1338,Rooke_Full_Seaosn[[Name]:[WHIP]], 14, FALSE),Rooke_Full_Seaosn[AVG],1)</f>
        <v>886</v>
      </c>
      <c r="P1338" s="11">
        <f>_xlfn.RANK.EQ(VLOOKUP($A1338,Rooke_Full_Seaosn[[Name]:[WHIP]], 15, FALSE),Rooke_Full_Seaosn[BABIP],1)</f>
        <v>628</v>
      </c>
      <c r="Q1338" s="5">
        <f>_xlfn.RANK.EQ(VLOOKUP($A1338,Rooke_Full_Seaosn[[Name]:[WHIP]], 16, FALSE),Rooke_Full_Seaosn[ERA],1)</f>
        <v>1409</v>
      </c>
      <c r="R1338" s="11">
        <f>_xlfn.RANK.EQ(VLOOKUP($A1338,Rooke_Full_Seaosn[[Name]:[WHIP]], 17, FALSE),Rooke_Full_Seaosn[FIP],1)</f>
        <v>1613</v>
      </c>
      <c r="S1338" s="5">
        <f>_xlfn.RANK.EQ(VLOOKUP($A1338,Rooke_Full_Seaosn[[Name]:[WHIP]], 18,FALSE),Rooke_Full_Seaosn[WAR],0)</f>
        <v>1660</v>
      </c>
      <c r="T1338" s="5">
        <f>_xlfn.RANK.EQ(VLOOKUP($A1338,Rooke_Full_Seaosn[[Name]:[WHIP]], 19, FALSE),Rooke_Full_Seaosn[WAR/162],0)</f>
        <v>1689</v>
      </c>
      <c r="U1338" s="5">
        <f>_xlfn.RANK.EQ(VLOOKUP($A1338,Rooke_Full_Seaosn[[Name]:[WHIP]], 20, FALSE),Rooke_Full_Seaosn[WHIP],1)</f>
        <v>1033</v>
      </c>
      <c r="V13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993.56118690874075</v>
      </c>
    </row>
    <row r="1339" spans="1:22" x14ac:dyDescent="0.45">
      <c r="A1339" s="11" t="s">
        <v>1871</v>
      </c>
      <c r="B1339" s="11">
        <v>1939</v>
      </c>
      <c r="C1339" s="11" t="str">
        <f>VLOOKUP(Table10[[#This Row],[Name]], Rooke_Full_Seaosn[[Name]:[Team]], 2, FALSE)</f>
        <v>WAS</v>
      </c>
      <c r="D1339" s="11">
        <v>11</v>
      </c>
      <c r="E1339" s="11">
        <v>11</v>
      </c>
      <c r="F1339" s="12">
        <v>1</v>
      </c>
      <c r="G1339" s="5">
        <f>_xlfn.RANK.EQ(VLOOKUP($A1339,Rooke_Full_Seaosn[[Name]:[WHIP]], 6, FALSE),Rooke_Full_Seaosn[W],0)</f>
        <v>503</v>
      </c>
      <c r="H1339" s="5">
        <f>_xlfn.RANK.EQ(VLOOKUP($A1339,Rooke_Full_Seaosn[[Name]:[WHIP]], 7, FALSE),Rooke_Full_Seaosn[L],1)</f>
        <v>1512</v>
      </c>
      <c r="I1339" s="11">
        <f>_xlfn.RANK.EQ(VLOOKUP($A1339,Rooke_Full_Seaosn[[Name]:[WHIP]], 8, FALSE),Rooke_Full_Seaosn[SV],0)</f>
        <v>225</v>
      </c>
      <c r="J1339" s="11">
        <f>_xlfn.RANK.EQ(VLOOKUP($A1339,Rooke_Full_Seaosn[[Name]:[WHIP]], 9, FALSE),Rooke_Full_Seaosn[IP],0)</f>
        <v>309</v>
      </c>
      <c r="K1339" s="5">
        <f>_xlfn.RANK.EQ(VLOOKUP($A1339,Rooke_Full_Seaosn[[Name]:[WHIP]], 10, FALSE),Rooke_Full_Seaosn[SO],0)</f>
        <v>765</v>
      </c>
      <c r="L1339" s="5">
        <f>_xlfn.RANK.EQ(VLOOKUP($A1339,Rooke_Full_Seaosn[[Name]:[WHIP]], 11, FALSE),Rooke_Full_Seaosn[K/9],0)</f>
        <v>1458</v>
      </c>
      <c r="M1339" s="5">
        <f>_xlfn.RANK.EQ(VLOOKUP($A1339,Rooke_Full_Seaosn[[Name]:[WHIP]], 12, FALSE),Rooke_Full_Seaosn[BB/9],1)</f>
        <v>1222</v>
      </c>
      <c r="N1339" s="11">
        <f>_xlfn.RANK.EQ(VLOOKUP($A1339,Rooke_Full_Seaosn[[Name]:[WHIP]], 13, FALSE),Rooke_Full_Seaosn[HR/9],1)</f>
        <v>391</v>
      </c>
      <c r="O1339" s="5">
        <f>_xlfn.RANK.EQ(VLOOKUP($A1339,Rooke_Full_Seaosn[[Name]:[WHIP]], 14, FALSE),Rooke_Full_Seaosn[AVG],1)</f>
        <v>1126</v>
      </c>
      <c r="P1339" s="11">
        <f>_xlfn.RANK.EQ(VLOOKUP($A1339,Rooke_Full_Seaosn[[Name]:[WHIP]], 15, FALSE),Rooke_Full_Seaosn[BABIP],1)</f>
        <v>903</v>
      </c>
      <c r="Q1339" s="5">
        <f>_xlfn.RANK.EQ(VLOOKUP($A1339,Rooke_Full_Seaosn[[Name]:[WHIP]], 16, FALSE),Rooke_Full_Seaosn[ERA],1)</f>
        <v>1407</v>
      </c>
      <c r="R1339" s="11">
        <f>_xlfn.RANK.EQ(VLOOKUP($A1339,Rooke_Full_Seaosn[[Name]:[WHIP]], 17, FALSE),Rooke_Full_Seaosn[FIP],1)</f>
        <v>934</v>
      </c>
      <c r="S1339" s="5">
        <f>_xlfn.RANK.EQ(VLOOKUP($A1339,Rooke_Full_Seaosn[[Name]:[WHIP]], 18,FALSE),Rooke_Full_Seaosn[WAR],0)</f>
        <v>552</v>
      </c>
      <c r="T1339" s="5">
        <f>_xlfn.RANK.EQ(VLOOKUP($A1339,Rooke_Full_Seaosn[[Name]:[WHIP]], 19, FALSE),Rooke_Full_Seaosn[WAR/162],0)</f>
        <v>811</v>
      </c>
      <c r="U1339" s="5">
        <f>_xlfn.RANK.EQ(VLOOKUP($A1339,Rooke_Full_Seaosn[[Name]:[WHIP]], 20, FALSE),Rooke_Full_Seaosn[WHIP],1)</f>
        <v>1278</v>
      </c>
      <c r="V13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993.78702328558927</v>
      </c>
    </row>
    <row r="1340" spans="1:22" x14ac:dyDescent="0.45">
      <c r="A1340" s="11" t="s">
        <v>1946</v>
      </c>
      <c r="B1340" s="11">
        <v>2007</v>
      </c>
      <c r="C1340" s="11" t="str">
        <f>VLOOKUP(Table10[[#This Row],[Name]], Rooke_Full_Seaosn[[Name]:[Team]], 2, FALSE)</f>
        <v>BAL</v>
      </c>
      <c r="D1340" s="11">
        <v>11</v>
      </c>
      <c r="E1340" s="11">
        <v>6</v>
      </c>
      <c r="F1340" s="12">
        <v>0.54545454545454541</v>
      </c>
      <c r="G1340" s="5">
        <f>_xlfn.RANK.EQ(VLOOKUP($A1340,Rooke_Full_Seaosn[[Name]:[WHIP]], 6, FALSE),Rooke_Full_Seaosn[W],0)</f>
        <v>735</v>
      </c>
      <c r="H1340" s="5">
        <f>_xlfn.RANK.EQ(VLOOKUP($A1340,Rooke_Full_Seaosn[[Name]:[WHIP]], 7, FALSE),Rooke_Full_Seaosn[L],1)</f>
        <v>1060</v>
      </c>
      <c r="I1340" s="11">
        <f>_xlfn.RANK.EQ(VLOOKUP($A1340,Rooke_Full_Seaosn[[Name]:[WHIP]], 8, FALSE),Rooke_Full_Seaosn[SV],0)</f>
        <v>225</v>
      </c>
      <c r="J1340" s="11">
        <f>_xlfn.RANK.EQ(VLOOKUP($A1340,Rooke_Full_Seaosn[[Name]:[WHIP]], 9, FALSE),Rooke_Full_Seaosn[IP],0)</f>
        <v>1018</v>
      </c>
      <c r="K1340" s="5">
        <f>_xlfn.RANK.EQ(VLOOKUP($A1340,Rooke_Full_Seaosn[[Name]:[WHIP]], 10, FALSE),Rooke_Full_Seaosn[SO],0)</f>
        <v>743</v>
      </c>
      <c r="L1340" s="5">
        <f>_xlfn.RANK.EQ(VLOOKUP($A1340,Rooke_Full_Seaosn[[Name]:[WHIP]], 11, FALSE),Rooke_Full_Seaosn[K/9],0)</f>
        <v>454</v>
      </c>
      <c r="M1340" s="5">
        <f>_xlfn.RANK.EQ(VLOOKUP($A1340,Rooke_Full_Seaosn[[Name]:[WHIP]], 12, FALSE),Rooke_Full_Seaosn[BB/9],1)</f>
        <v>1346</v>
      </c>
      <c r="N1340" s="11">
        <f>_xlfn.RANK.EQ(VLOOKUP($A1340,Rooke_Full_Seaosn[[Name]:[WHIP]], 13, FALSE),Rooke_Full_Seaosn[HR/9],1)</f>
        <v>1084</v>
      </c>
      <c r="O1340" s="5">
        <f>_xlfn.RANK.EQ(VLOOKUP($A1340,Rooke_Full_Seaosn[[Name]:[WHIP]], 14, FALSE),Rooke_Full_Seaosn[AVG],1)</f>
        <v>1520</v>
      </c>
      <c r="P1340" s="11">
        <f>_xlfn.RANK.EQ(VLOOKUP($A1340,Rooke_Full_Seaosn[[Name]:[WHIP]], 15, FALSE),Rooke_Full_Seaosn[BABIP],1)</f>
        <v>1613</v>
      </c>
      <c r="Q1340" s="5">
        <f>_xlfn.RANK.EQ(VLOOKUP($A1340,Rooke_Full_Seaosn[[Name]:[WHIP]], 16, FALSE),Rooke_Full_Seaosn[ERA],1)</f>
        <v>1496</v>
      </c>
      <c r="R1340" s="11">
        <f>_xlfn.RANK.EQ(VLOOKUP($A1340,Rooke_Full_Seaosn[[Name]:[WHIP]], 17, FALSE),Rooke_Full_Seaosn[FIP],1)</f>
        <v>1288</v>
      </c>
      <c r="S1340" s="5">
        <f>_xlfn.RANK.EQ(VLOOKUP($A1340,Rooke_Full_Seaosn[[Name]:[WHIP]], 18,FALSE),Rooke_Full_Seaosn[WAR],0)</f>
        <v>901</v>
      </c>
      <c r="T1340" s="5">
        <f>_xlfn.RANK.EQ(VLOOKUP($A1340,Rooke_Full_Seaosn[[Name]:[WHIP]], 19, FALSE),Rooke_Full_Seaosn[WAR/162],0)</f>
        <v>836</v>
      </c>
      <c r="U1340" s="5">
        <f>_xlfn.RANK.EQ(VLOOKUP($A1340,Rooke_Full_Seaosn[[Name]:[WHIP]], 20, FALSE),Rooke_Full_Seaosn[WHIP],1)</f>
        <v>1565</v>
      </c>
      <c r="V13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994.69595593014651</v>
      </c>
    </row>
    <row r="1341" spans="1:22" x14ac:dyDescent="0.45">
      <c r="A1341" s="11" t="s">
        <v>639</v>
      </c>
      <c r="B1341" s="11">
        <v>2011</v>
      </c>
      <c r="C1341" s="11" t="str">
        <f>VLOOKUP(Table10[[#This Row],[Name]], Rooke_Full_Seaosn[[Name]:[Team]], 2, FALSE)</f>
        <v>KCR</v>
      </c>
      <c r="D1341" s="11">
        <v>10</v>
      </c>
      <c r="E1341" s="11">
        <v>10</v>
      </c>
      <c r="F1341" s="12">
        <v>1</v>
      </c>
      <c r="G1341" s="5">
        <f>_xlfn.RANK.EQ(VLOOKUP($A1341,Rooke_Full_Seaosn[[Name]:[WHIP]], 6, FALSE),Rooke_Full_Seaosn[W],0)</f>
        <v>1054</v>
      </c>
      <c r="H1341" s="5">
        <f>_xlfn.RANK.EQ(VLOOKUP($A1341,Rooke_Full_Seaosn[[Name]:[WHIP]], 7, FALSE),Rooke_Full_Seaosn[L],1)</f>
        <v>1060</v>
      </c>
      <c r="I1341" s="11">
        <f>_xlfn.RANK.EQ(VLOOKUP($A1341,Rooke_Full_Seaosn[[Name]:[WHIP]], 8, FALSE),Rooke_Full_Seaosn[SV],0)</f>
        <v>225</v>
      </c>
      <c r="J1341" s="11">
        <f>_xlfn.RANK.EQ(VLOOKUP($A1341,Rooke_Full_Seaosn[[Name]:[WHIP]], 9, FALSE),Rooke_Full_Seaosn[IP],0)</f>
        <v>810</v>
      </c>
      <c r="K1341" s="5">
        <f>_xlfn.RANK.EQ(VLOOKUP($A1341,Rooke_Full_Seaosn[[Name]:[WHIP]], 10, FALSE),Rooke_Full_Seaosn[SO],0)</f>
        <v>451</v>
      </c>
      <c r="L1341" s="5">
        <f>_xlfn.RANK.EQ(VLOOKUP($A1341,Rooke_Full_Seaosn[[Name]:[WHIP]], 11, FALSE),Rooke_Full_Seaosn[K/9],0)</f>
        <v>313</v>
      </c>
      <c r="M1341" s="5">
        <f>_xlfn.RANK.EQ(VLOOKUP($A1341,Rooke_Full_Seaosn[[Name]:[WHIP]], 12, FALSE),Rooke_Full_Seaosn[BB/9],1)</f>
        <v>1352</v>
      </c>
      <c r="N1341" s="11">
        <f>_xlfn.RANK.EQ(VLOOKUP($A1341,Rooke_Full_Seaosn[[Name]:[WHIP]], 13, FALSE),Rooke_Full_Seaosn[HR/9],1)</f>
        <v>1322</v>
      </c>
      <c r="O1341" s="5">
        <f>_xlfn.RANK.EQ(VLOOKUP($A1341,Rooke_Full_Seaosn[[Name]:[WHIP]], 14, FALSE),Rooke_Full_Seaosn[AVG],1)</f>
        <v>1396</v>
      </c>
      <c r="P1341" s="11">
        <f>_xlfn.RANK.EQ(VLOOKUP($A1341,Rooke_Full_Seaosn[[Name]:[WHIP]], 15, FALSE),Rooke_Full_Seaosn[BABIP],1)</f>
        <v>1545</v>
      </c>
      <c r="Q1341" s="5">
        <f>_xlfn.RANK.EQ(VLOOKUP($A1341,Rooke_Full_Seaosn[[Name]:[WHIP]], 16, FALSE),Rooke_Full_Seaosn[ERA],1)</f>
        <v>1485</v>
      </c>
      <c r="R1341" s="11">
        <f>_xlfn.RANK.EQ(VLOOKUP($A1341,Rooke_Full_Seaosn[[Name]:[WHIP]], 17, FALSE),Rooke_Full_Seaosn[FIP],1)</f>
        <v>1266</v>
      </c>
      <c r="S1341" s="5">
        <f>_xlfn.RANK.EQ(VLOOKUP($A1341,Rooke_Full_Seaosn[[Name]:[WHIP]], 18,FALSE),Rooke_Full_Seaosn[WAR],0)</f>
        <v>1173</v>
      </c>
      <c r="T1341" s="5">
        <f>_xlfn.RANK.EQ(VLOOKUP($A1341,Rooke_Full_Seaosn[[Name]:[WHIP]], 19, FALSE),Rooke_Full_Seaosn[WAR/162],0)</f>
        <v>1250</v>
      </c>
      <c r="U1341" s="5">
        <f>_xlfn.RANK.EQ(VLOOKUP($A1341,Rooke_Full_Seaosn[[Name]:[WHIP]], 20, FALSE),Rooke_Full_Seaosn[WHIP],1)</f>
        <v>1465</v>
      </c>
      <c r="V13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994.83294021579923</v>
      </c>
    </row>
    <row r="1342" spans="1:22" x14ac:dyDescent="0.45">
      <c r="A1342" s="11" t="s">
        <v>2013</v>
      </c>
      <c r="B1342" s="11">
        <v>2007</v>
      </c>
      <c r="C1342" s="11" t="str">
        <f>VLOOKUP(Table10[[#This Row],[Name]], Rooke_Full_Seaosn[[Name]:[Team]], 2, FALSE)</f>
        <v>WSN</v>
      </c>
      <c r="D1342" s="11">
        <v>9</v>
      </c>
      <c r="E1342" s="11">
        <v>8</v>
      </c>
      <c r="F1342" s="12">
        <v>0.88888888888888884</v>
      </c>
      <c r="G1342" s="5">
        <f>_xlfn.RANK.EQ(VLOOKUP($A1342,Rooke_Full_Seaosn[[Name]:[WHIP]], 6, FALSE),Rooke_Full_Seaosn[W],0)</f>
        <v>1054</v>
      </c>
      <c r="H1342" s="5">
        <f>_xlfn.RANK.EQ(VLOOKUP($A1342,Rooke_Full_Seaosn[[Name]:[WHIP]], 7, FALSE),Rooke_Full_Seaosn[L],1)</f>
        <v>147</v>
      </c>
      <c r="I1342" s="11">
        <f>_xlfn.RANK.EQ(VLOOKUP($A1342,Rooke_Full_Seaosn[[Name]:[WHIP]], 8, FALSE),Rooke_Full_Seaosn[SV],0)</f>
        <v>225</v>
      </c>
      <c r="J1342" s="11">
        <f>_xlfn.RANK.EQ(VLOOKUP($A1342,Rooke_Full_Seaosn[[Name]:[WHIP]], 9, FALSE),Rooke_Full_Seaosn[IP],0)</f>
        <v>1620</v>
      </c>
      <c r="K1342" s="5">
        <f>_xlfn.RANK.EQ(VLOOKUP($A1342,Rooke_Full_Seaosn[[Name]:[WHIP]], 10, FALSE),Rooke_Full_Seaosn[SO],0)</f>
        <v>1238</v>
      </c>
      <c r="L1342" s="5">
        <f>_xlfn.RANK.EQ(VLOOKUP($A1342,Rooke_Full_Seaosn[[Name]:[WHIP]], 11, FALSE),Rooke_Full_Seaosn[K/9],0)</f>
        <v>304</v>
      </c>
      <c r="M1342" s="5">
        <f>_xlfn.RANK.EQ(VLOOKUP($A1342,Rooke_Full_Seaosn[[Name]:[WHIP]], 12, FALSE),Rooke_Full_Seaosn[BB/9],1)</f>
        <v>1684</v>
      </c>
      <c r="N1342" s="11">
        <f>_xlfn.RANK.EQ(VLOOKUP($A1342,Rooke_Full_Seaosn[[Name]:[WHIP]], 13, FALSE),Rooke_Full_Seaosn[HR/9],1)</f>
        <v>1546</v>
      </c>
      <c r="O1342" s="5">
        <f>_xlfn.RANK.EQ(VLOOKUP($A1342,Rooke_Full_Seaosn[[Name]:[WHIP]], 14, FALSE),Rooke_Full_Seaosn[AVG],1)</f>
        <v>1406</v>
      </c>
      <c r="P1342" s="11">
        <f>_xlfn.RANK.EQ(VLOOKUP($A1342,Rooke_Full_Seaosn[[Name]:[WHIP]], 15, FALSE),Rooke_Full_Seaosn[BABIP],1)</f>
        <v>1472</v>
      </c>
      <c r="Q1342" s="5">
        <f>_xlfn.RANK.EQ(VLOOKUP($A1342,Rooke_Full_Seaosn[[Name]:[WHIP]], 16, FALSE),Rooke_Full_Seaosn[ERA],1)</f>
        <v>1572</v>
      </c>
      <c r="R1342" s="11">
        <f>_xlfn.RANK.EQ(VLOOKUP($A1342,Rooke_Full_Seaosn[[Name]:[WHIP]], 17, FALSE),Rooke_Full_Seaosn[FIP],1)</f>
        <v>1641</v>
      </c>
      <c r="S1342" s="5">
        <f>_xlfn.RANK.EQ(VLOOKUP($A1342,Rooke_Full_Seaosn[[Name]:[WHIP]], 18,FALSE),Rooke_Full_Seaosn[WAR],0)</f>
        <v>1616</v>
      </c>
      <c r="T1342" s="5">
        <f>_xlfn.RANK.EQ(VLOOKUP($A1342,Rooke_Full_Seaosn[[Name]:[WHIP]], 19, FALSE),Rooke_Full_Seaosn[WAR/162],0)</f>
        <v>1635</v>
      </c>
      <c r="U1342" s="5">
        <f>_xlfn.RANK.EQ(VLOOKUP($A1342,Rooke_Full_Seaosn[[Name]:[WHIP]], 20, FALSE),Rooke_Full_Seaosn[WHIP],1)</f>
        <v>1688</v>
      </c>
      <c r="V13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996.75028363985462</v>
      </c>
    </row>
    <row r="1343" spans="1:22" x14ac:dyDescent="0.45">
      <c r="A1343" s="11" t="s">
        <v>1930</v>
      </c>
      <c r="B1343" s="11">
        <v>2001</v>
      </c>
      <c r="C1343" s="11" t="str">
        <f>VLOOKUP(Table10[[#This Row],[Name]], Rooke_Full_Seaosn[[Name]:[Team]], 2, FALSE)</f>
        <v>KCR</v>
      </c>
      <c r="D1343" s="11">
        <v>14</v>
      </c>
      <c r="E1343" s="11">
        <v>14</v>
      </c>
      <c r="F1343" s="12">
        <v>1</v>
      </c>
      <c r="G1343" s="5">
        <f>_xlfn.RANK.EQ(VLOOKUP($A1343,Rooke_Full_Seaosn[[Name]:[WHIP]], 6, FALSE),Rooke_Full_Seaosn[W],0)</f>
        <v>1054</v>
      </c>
      <c r="H1343" s="5">
        <f>_xlfn.RANK.EQ(VLOOKUP($A1343,Rooke_Full_Seaosn[[Name]:[WHIP]], 7, FALSE),Rooke_Full_Seaosn[L],1)</f>
        <v>1060</v>
      </c>
      <c r="I1343" s="11">
        <f>_xlfn.RANK.EQ(VLOOKUP($A1343,Rooke_Full_Seaosn[[Name]:[WHIP]], 8, FALSE),Rooke_Full_Seaosn[SV],0)</f>
        <v>225</v>
      </c>
      <c r="J1343" s="11">
        <f>_xlfn.RANK.EQ(VLOOKUP($A1343,Rooke_Full_Seaosn[[Name]:[WHIP]], 9, FALSE),Rooke_Full_Seaosn[IP],0)</f>
        <v>1193</v>
      </c>
      <c r="K1343" s="5">
        <f>_xlfn.RANK.EQ(VLOOKUP($A1343,Rooke_Full_Seaosn[[Name]:[WHIP]], 10, FALSE),Rooke_Full_Seaosn[SO],0)</f>
        <v>1445</v>
      </c>
      <c r="L1343" s="5">
        <f>_xlfn.RANK.EQ(VLOOKUP($A1343,Rooke_Full_Seaosn[[Name]:[WHIP]], 11, FALSE),Rooke_Full_Seaosn[K/9],0)</f>
        <v>1301</v>
      </c>
      <c r="M1343" s="5">
        <f>_xlfn.RANK.EQ(VLOOKUP($A1343,Rooke_Full_Seaosn[[Name]:[WHIP]], 12, FALSE),Rooke_Full_Seaosn[BB/9],1)</f>
        <v>172</v>
      </c>
      <c r="N1343" s="11">
        <f>_xlfn.RANK.EQ(VLOOKUP($A1343,Rooke_Full_Seaosn[[Name]:[WHIP]], 13, FALSE),Rooke_Full_Seaosn[HR/9],1)</f>
        <v>1565</v>
      </c>
      <c r="O1343" s="5">
        <f>_xlfn.RANK.EQ(VLOOKUP($A1343,Rooke_Full_Seaosn[[Name]:[WHIP]], 14, FALSE),Rooke_Full_Seaosn[AVG],1)</f>
        <v>1338</v>
      </c>
      <c r="P1343" s="11">
        <f>_xlfn.RANK.EQ(VLOOKUP($A1343,Rooke_Full_Seaosn[[Name]:[WHIP]], 15, FALSE),Rooke_Full_Seaosn[BABIP],1)</f>
        <v>696</v>
      </c>
      <c r="Q1343" s="5">
        <f>_xlfn.RANK.EQ(VLOOKUP($A1343,Rooke_Full_Seaosn[[Name]:[WHIP]], 16, FALSE),Rooke_Full_Seaosn[ERA],1)</f>
        <v>1480</v>
      </c>
      <c r="R1343" s="11">
        <f>_xlfn.RANK.EQ(VLOOKUP($A1343,Rooke_Full_Seaosn[[Name]:[WHIP]], 17, FALSE),Rooke_Full_Seaosn[FIP],1)</f>
        <v>1510</v>
      </c>
      <c r="S1343" s="5">
        <f>_xlfn.RANK.EQ(VLOOKUP($A1343,Rooke_Full_Seaosn[[Name]:[WHIP]], 18,FALSE),Rooke_Full_Seaosn[WAR],0)</f>
        <v>1353</v>
      </c>
      <c r="T1343" s="5">
        <f>_xlfn.RANK.EQ(VLOOKUP($A1343,Rooke_Full_Seaosn[[Name]:[WHIP]], 19, FALSE),Rooke_Full_Seaosn[WAR/162],0)</f>
        <v>1306</v>
      </c>
      <c r="U1343" s="5">
        <f>_xlfn.RANK.EQ(VLOOKUP($A1343,Rooke_Full_Seaosn[[Name]:[WHIP]], 20, FALSE),Rooke_Full_Seaosn[WHIP],1)</f>
        <v>768</v>
      </c>
      <c r="V13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997.04327583014037</v>
      </c>
    </row>
    <row r="1344" spans="1:22" x14ac:dyDescent="0.45">
      <c r="A1344" s="11" t="s">
        <v>351</v>
      </c>
      <c r="B1344" s="11">
        <v>1973</v>
      </c>
      <c r="C1344" s="11" t="str">
        <f>VLOOKUP(Table10[[#This Row],[Name]], Rooke_Full_Seaosn[[Name]:[Team]], 2, FALSE)</f>
        <v>TEX</v>
      </c>
      <c r="D1344" s="11">
        <v>35</v>
      </c>
      <c r="E1344" s="11">
        <v>21</v>
      </c>
      <c r="F1344" s="12">
        <v>0.6</v>
      </c>
      <c r="G1344" s="5">
        <f>_xlfn.RANK.EQ(VLOOKUP($A1344,Rooke_Full_Seaosn[[Name]:[WHIP]], 6, FALSE),Rooke_Full_Seaosn[W],0)</f>
        <v>1054</v>
      </c>
      <c r="H1344" s="5">
        <f>_xlfn.RANK.EQ(VLOOKUP($A1344,Rooke_Full_Seaosn[[Name]:[WHIP]], 7, FALSE),Rooke_Full_Seaosn[L],1)</f>
        <v>1060</v>
      </c>
      <c r="I1344" s="11">
        <f>_xlfn.RANK.EQ(VLOOKUP($A1344,Rooke_Full_Seaosn[[Name]:[WHIP]], 8, FALSE),Rooke_Full_Seaosn[SV],0)</f>
        <v>225</v>
      </c>
      <c r="J1344" s="11">
        <f>_xlfn.RANK.EQ(VLOOKUP($A1344,Rooke_Full_Seaosn[[Name]:[WHIP]], 9, FALSE),Rooke_Full_Seaosn[IP],0)</f>
        <v>933</v>
      </c>
      <c r="K1344" s="5">
        <f>_xlfn.RANK.EQ(VLOOKUP($A1344,Rooke_Full_Seaosn[[Name]:[WHIP]], 10, FALSE),Rooke_Full_Seaosn[SO],0)</f>
        <v>593</v>
      </c>
      <c r="L1344" s="5">
        <f>_xlfn.RANK.EQ(VLOOKUP($A1344,Rooke_Full_Seaosn[[Name]:[WHIP]], 11, FALSE),Rooke_Full_Seaosn[K/9],0)</f>
        <v>366</v>
      </c>
      <c r="M1344" s="5">
        <f>_xlfn.RANK.EQ(VLOOKUP($A1344,Rooke_Full_Seaosn[[Name]:[WHIP]], 12, FALSE),Rooke_Full_Seaosn[BB/9],1)</f>
        <v>1572</v>
      </c>
      <c r="N1344" s="11">
        <f>_xlfn.RANK.EQ(VLOOKUP($A1344,Rooke_Full_Seaosn[[Name]:[WHIP]], 13, FALSE),Rooke_Full_Seaosn[HR/9],1)</f>
        <v>712</v>
      </c>
      <c r="O1344" s="5">
        <f>_xlfn.RANK.EQ(VLOOKUP($A1344,Rooke_Full_Seaosn[[Name]:[WHIP]], 14, FALSE),Rooke_Full_Seaosn[AVG],1)</f>
        <v>1437</v>
      </c>
      <c r="P1344" s="11">
        <f>_xlfn.RANK.EQ(VLOOKUP($A1344,Rooke_Full_Seaosn[[Name]:[WHIP]], 15, FALSE),Rooke_Full_Seaosn[BABIP],1)</f>
        <v>1634</v>
      </c>
      <c r="Q1344" s="5">
        <f>_xlfn.RANK.EQ(VLOOKUP($A1344,Rooke_Full_Seaosn[[Name]:[WHIP]], 16, FALSE),Rooke_Full_Seaosn[ERA],1)</f>
        <v>1276</v>
      </c>
      <c r="R1344" s="11">
        <f>_xlfn.RANK.EQ(VLOOKUP($A1344,Rooke_Full_Seaosn[[Name]:[WHIP]], 17, FALSE),Rooke_Full_Seaosn[FIP],1)</f>
        <v>614</v>
      </c>
      <c r="S1344" s="5">
        <f>_xlfn.RANK.EQ(VLOOKUP($A1344,Rooke_Full_Seaosn[[Name]:[WHIP]], 18,FALSE),Rooke_Full_Seaosn[WAR],0)</f>
        <v>939</v>
      </c>
      <c r="T1344" s="5">
        <f>_xlfn.RANK.EQ(VLOOKUP($A1344,Rooke_Full_Seaosn[[Name]:[WHIP]], 19, FALSE),Rooke_Full_Seaosn[WAR/162],0)</f>
        <v>932</v>
      </c>
      <c r="U1344" s="5">
        <f>_xlfn.RANK.EQ(VLOOKUP($A1344,Rooke_Full_Seaosn[[Name]:[WHIP]], 20, FALSE),Rooke_Full_Seaosn[WHIP],1)</f>
        <v>1598</v>
      </c>
      <c r="V13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997.72315614790682</v>
      </c>
    </row>
    <row r="1345" spans="1:22" x14ac:dyDescent="0.45">
      <c r="A1345" s="11" t="s">
        <v>1483</v>
      </c>
      <c r="B1345" s="11">
        <v>1991</v>
      </c>
      <c r="C1345" s="11" t="str">
        <f>VLOOKUP(Table10[[#This Row],[Name]], Rooke_Full_Seaosn[[Name]:[Team]], 2, FALSE)</f>
        <v>CHC</v>
      </c>
      <c r="D1345" s="11">
        <v>22</v>
      </c>
      <c r="E1345" s="11">
        <v>18</v>
      </c>
      <c r="F1345" s="12">
        <v>0.81818181818181823</v>
      </c>
      <c r="G1345" s="5">
        <f>_xlfn.RANK.EQ(VLOOKUP($A1345,Rooke_Full_Seaosn[[Name]:[WHIP]], 6, FALSE),Rooke_Full_Seaosn[W],0)</f>
        <v>1465</v>
      </c>
      <c r="H1345" s="5">
        <f>_xlfn.RANK.EQ(VLOOKUP($A1345,Rooke_Full_Seaosn[[Name]:[WHIP]], 7, FALSE),Rooke_Full_Seaosn[L],1)</f>
        <v>298</v>
      </c>
      <c r="I1345" s="11">
        <f>_xlfn.RANK.EQ(VLOOKUP($A1345,Rooke_Full_Seaosn[[Name]:[WHIP]], 8, FALSE),Rooke_Full_Seaosn[SV],0)</f>
        <v>225</v>
      </c>
      <c r="J1345" s="11">
        <f>_xlfn.RANK.EQ(VLOOKUP($A1345,Rooke_Full_Seaosn[[Name]:[WHIP]], 9, FALSE),Rooke_Full_Seaosn[IP],0)</f>
        <v>1263</v>
      </c>
      <c r="K1345" s="5">
        <f>_xlfn.RANK.EQ(VLOOKUP($A1345,Rooke_Full_Seaosn[[Name]:[WHIP]], 10, FALSE),Rooke_Full_Seaosn[SO],0)</f>
        <v>1567</v>
      </c>
      <c r="L1345" s="5">
        <f>_xlfn.RANK.EQ(VLOOKUP($A1345,Rooke_Full_Seaosn[[Name]:[WHIP]], 11, FALSE),Rooke_Full_Seaosn[K/9],0)</f>
        <v>1484</v>
      </c>
      <c r="M1345" s="5">
        <f>_xlfn.RANK.EQ(VLOOKUP($A1345,Rooke_Full_Seaosn[[Name]:[WHIP]], 12, FALSE),Rooke_Full_Seaosn[BB/9],1)</f>
        <v>855</v>
      </c>
      <c r="N1345" s="11">
        <f>_xlfn.RANK.EQ(VLOOKUP($A1345,Rooke_Full_Seaosn[[Name]:[WHIP]], 13, FALSE),Rooke_Full_Seaosn[HR/9],1)</f>
        <v>97</v>
      </c>
      <c r="O1345" s="5">
        <f>_xlfn.RANK.EQ(VLOOKUP($A1345,Rooke_Full_Seaosn[[Name]:[WHIP]], 14, FALSE),Rooke_Full_Seaosn[AVG],1)</f>
        <v>1513</v>
      </c>
      <c r="P1345" s="11">
        <f>_xlfn.RANK.EQ(VLOOKUP($A1345,Rooke_Full_Seaosn[[Name]:[WHIP]], 15, FALSE),Rooke_Full_Seaosn[BABIP],1)</f>
        <v>1452</v>
      </c>
      <c r="Q1345" s="5">
        <f>_xlfn.RANK.EQ(VLOOKUP($A1345,Rooke_Full_Seaosn[[Name]:[WHIP]], 16, FALSE),Rooke_Full_Seaosn[ERA],1)</f>
        <v>934</v>
      </c>
      <c r="R1345" s="11">
        <f>_xlfn.RANK.EQ(VLOOKUP($A1345,Rooke_Full_Seaosn[[Name]:[WHIP]], 17, FALSE),Rooke_Full_Seaosn[FIP],1)</f>
        <v>446</v>
      </c>
      <c r="S1345" s="5">
        <f>_xlfn.RANK.EQ(VLOOKUP($A1345,Rooke_Full_Seaosn[[Name]:[WHIP]], 18,FALSE),Rooke_Full_Seaosn[WAR],0)</f>
        <v>921</v>
      </c>
      <c r="T1345" s="5">
        <f>_xlfn.RANK.EQ(VLOOKUP($A1345,Rooke_Full_Seaosn[[Name]:[WHIP]], 19, FALSE),Rooke_Full_Seaosn[WAR/162],0)</f>
        <v>628</v>
      </c>
      <c r="U1345" s="5">
        <f>_xlfn.RANK.EQ(VLOOKUP($A1345,Rooke_Full_Seaosn[[Name]:[WHIP]], 20, FALSE),Rooke_Full_Seaosn[WHIP],1)</f>
        <v>1391</v>
      </c>
      <c r="V13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998.67806450946364</v>
      </c>
    </row>
    <row r="1346" spans="1:22" x14ac:dyDescent="0.45">
      <c r="A1346" s="11" t="s">
        <v>1798</v>
      </c>
      <c r="B1346" s="11">
        <v>1992</v>
      </c>
      <c r="C1346" s="11" t="str">
        <f>VLOOKUP(Table10[[#This Row],[Name]], Rooke_Full_Seaosn[[Name]:[Team]], 2, FALSE)</f>
        <v>MIN</v>
      </c>
      <c r="D1346" s="11">
        <v>42</v>
      </c>
      <c r="E1346" s="11">
        <v>24</v>
      </c>
      <c r="F1346" s="12">
        <v>0.5714285714285714</v>
      </c>
      <c r="G1346" s="5">
        <f>_xlfn.RANK.EQ(VLOOKUP($A1346,Rooke_Full_Seaosn[[Name]:[WHIP]], 6, FALSE),Rooke_Full_Seaosn[W],0)</f>
        <v>1282</v>
      </c>
      <c r="H1346" s="5">
        <f>_xlfn.RANK.EQ(VLOOKUP($A1346,Rooke_Full_Seaosn[[Name]:[WHIP]], 7, FALSE),Rooke_Full_Seaosn[L],1)</f>
        <v>298</v>
      </c>
      <c r="I1346" s="11">
        <f>_xlfn.RANK.EQ(VLOOKUP($A1346,Rooke_Full_Seaosn[[Name]:[WHIP]], 8, FALSE),Rooke_Full_Seaosn[SV],0)</f>
        <v>225</v>
      </c>
      <c r="J1346" s="11">
        <f>_xlfn.RANK.EQ(VLOOKUP($A1346,Rooke_Full_Seaosn[[Name]:[WHIP]], 9, FALSE),Rooke_Full_Seaosn[IP],0)</f>
        <v>1277</v>
      </c>
      <c r="K1346" s="5">
        <f>_xlfn.RANK.EQ(VLOOKUP($A1346,Rooke_Full_Seaosn[[Name]:[WHIP]], 10, FALSE),Rooke_Full_Seaosn[SO],0)</f>
        <v>1163</v>
      </c>
      <c r="L1346" s="5">
        <f>_xlfn.RANK.EQ(VLOOKUP($A1346,Rooke_Full_Seaosn[[Name]:[WHIP]], 11, FALSE),Rooke_Full_Seaosn[K/9],0)</f>
        <v>715</v>
      </c>
      <c r="M1346" s="5">
        <f>_xlfn.RANK.EQ(VLOOKUP($A1346,Rooke_Full_Seaosn[[Name]:[WHIP]], 12, FALSE),Rooke_Full_Seaosn[BB/9],1)</f>
        <v>1488</v>
      </c>
      <c r="N1346" s="11">
        <f>_xlfn.RANK.EQ(VLOOKUP($A1346,Rooke_Full_Seaosn[[Name]:[WHIP]], 13, FALSE),Rooke_Full_Seaosn[HR/9],1)</f>
        <v>557</v>
      </c>
      <c r="O1346" s="5">
        <f>_xlfn.RANK.EQ(VLOOKUP($A1346,Rooke_Full_Seaosn[[Name]:[WHIP]], 14, FALSE),Rooke_Full_Seaosn[AVG],1)</f>
        <v>1241</v>
      </c>
      <c r="P1346" s="11">
        <f>_xlfn.RANK.EQ(VLOOKUP($A1346,Rooke_Full_Seaosn[[Name]:[WHIP]], 15, FALSE),Rooke_Full_Seaosn[BABIP],1)</f>
        <v>1428</v>
      </c>
      <c r="Q1346" s="5">
        <f>_xlfn.RANK.EQ(VLOOKUP($A1346,Rooke_Full_Seaosn[[Name]:[WHIP]], 16, FALSE),Rooke_Full_Seaosn[ERA],1)</f>
        <v>1322</v>
      </c>
      <c r="R1346" s="11">
        <f>_xlfn.RANK.EQ(VLOOKUP($A1346,Rooke_Full_Seaosn[[Name]:[WHIP]], 17, FALSE),Rooke_Full_Seaosn[FIP],1)</f>
        <v>706</v>
      </c>
      <c r="S1346" s="5">
        <f>_xlfn.RANK.EQ(VLOOKUP($A1346,Rooke_Full_Seaosn[[Name]:[WHIP]], 18,FALSE),Rooke_Full_Seaosn[WAR],0)</f>
        <v>1068</v>
      </c>
      <c r="T1346" s="5">
        <f>_xlfn.RANK.EQ(VLOOKUP($A1346,Rooke_Full_Seaosn[[Name]:[WHIP]], 19, FALSE),Rooke_Full_Seaosn[WAR/162],0)</f>
        <v>839</v>
      </c>
      <c r="U1346" s="5">
        <f>_xlfn.RANK.EQ(VLOOKUP($A1346,Rooke_Full_Seaosn[[Name]:[WHIP]], 20, FALSE),Rooke_Full_Seaosn[WHIP],1)</f>
        <v>1425</v>
      </c>
      <c r="V13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999.02056686571859</v>
      </c>
    </row>
    <row r="1347" spans="1:22" x14ac:dyDescent="0.45">
      <c r="A1347" s="11" t="s">
        <v>1447</v>
      </c>
      <c r="B1347" s="11">
        <v>1926</v>
      </c>
      <c r="C1347" s="11" t="str">
        <f>VLOOKUP(Table10[[#This Row],[Name]], Rooke_Full_Seaosn[[Name]:[Team]], 2, FALSE)</f>
        <v>BOS</v>
      </c>
      <c r="D1347" s="11">
        <v>14</v>
      </c>
      <c r="E1347" s="11">
        <v>14</v>
      </c>
      <c r="F1347" s="12">
        <v>1</v>
      </c>
      <c r="G1347" s="5">
        <f>_xlfn.RANK.EQ(VLOOKUP($A1347,Rooke_Full_Seaosn[[Name]:[WHIP]], 6, FALSE),Rooke_Full_Seaosn[W],0)</f>
        <v>503</v>
      </c>
      <c r="H1347" s="5">
        <f>_xlfn.RANK.EQ(VLOOKUP($A1347,Rooke_Full_Seaosn[[Name]:[WHIP]], 7, FALSE),Rooke_Full_Seaosn[L],1)</f>
        <v>1644</v>
      </c>
      <c r="I1347" s="11">
        <f>_xlfn.RANK.EQ(VLOOKUP($A1347,Rooke_Full_Seaosn[[Name]:[WHIP]], 8, FALSE),Rooke_Full_Seaosn[SV],0)</f>
        <v>225</v>
      </c>
      <c r="J1347" s="11">
        <f>_xlfn.RANK.EQ(VLOOKUP($A1347,Rooke_Full_Seaosn[[Name]:[WHIP]], 9, FALSE),Rooke_Full_Seaosn[IP],0)</f>
        <v>173</v>
      </c>
      <c r="K1347" s="5">
        <f>_xlfn.RANK.EQ(VLOOKUP($A1347,Rooke_Full_Seaosn[[Name]:[WHIP]], 10, FALSE),Rooke_Full_Seaosn[SO],0)</f>
        <v>840</v>
      </c>
      <c r="L1347" s="5">
        <f>_xlfn.RANK.EQ(VLOOKUP($A1347,Rooke_Full_Seaosn[[Name]:[WHIP]], 11, FALSE),Rooke_Full_Seaosn[K/9],0)</f>
        <v>1583</v>
      </c>
      <c r="M1347" s="5">
        <f>_xlfn.RANK.EQ(VLOOKUP($A1347,Rooke_Full_Seaosn[[Name]:[WHIP]], 12, FALSE),Rooke_Full_Seaosn[BB/9],1)</f>
        <v>1404</v>
      </c>
      <c r="N1347" s="11">
        <f>_xlfn.RANK.EQ(VLOOKUP($A1347,Rooke_Full_Seaosn[[Name]:[WHIP]], 13, FALSE),Rooke_Full_Seaosn[HR/9],1)</f>
        <v>112</v>
      </c>
      <c r="O1347" s="5">
        <f>_xlfn.RANK.EQ(VLOOKUP($A1347,Rooke_Full_Seaosn[[Name]:[WHIP]], 14, FALSE),Rooke_Full_Seaosn[AVG],1)</f>
        <v>898</v>
      </c>
      <c r="P1347" s="11">
        <f>_xlfn.RANK.EQ(VLOOKUP($A1347,Rooke_Full_Seaosn[[Name]:[WHIP]], 15, FALSE),Rooke_Full_Seaosn[BABIP],1)</f>
        <v>659</v>
      </c>
      <c r="Q1347" s="5">
        <f>_xlfn.RANK.EQ(VLOOKUP($A1347,Rooke_Full_Seaosn[[Name]:[WHIP]], 16, FALSE),Rooke_Full_Seaosn[ERA],1)</f>
        <v>890</v>
      </c>
      <c r="R1347" s="11">
        <f>_xlfn.RANK.EQ(VLOOKUP($A1347,Rooke_Full_Seaosn[[Name]:[WHIP]], 17, FALSE),Rooke_Full_Seaosn[FIP],1)</f>
        <v>995</v>
      </c>
      <c r="S1347" s="5">
        <f>_xlfn.RANK.EQ(VLOOKUP($A1347,Rooke_Full_Seaosn[[Name]:[WHIP]], 18,FALSE),Rooke_Full_Seaosn[WAR],0)</f>
        <v>585</v>
      </c>
      <c r="T1347" s="5">
        <f>_xlfn.RANK.EQ(VLOOKUP($A1347,Rooke_Full_Seaosn[[Name]:[WHIP]], 19, FALSE),Rooke_Full_Seaosn[WAR/162],0)</f>
        <v>1077</v>
      </c>
      <c r="U1347" s="5">
        <f>_xlfn.RANK.EQ(VLOOKUP($A1347,Rooke_Full_Seaosn[[Name]:[WHIP]], 20, FALSE),Rooke_Full_Seaosn[WHIP],1)</f>
        <v>1282</v>
      </c>
      <c r="V13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999.65997633074198</v>
      </c>
    </row>
    <row r="1348" spans="1:22" x14ac:dyDescent="0.45">
      <c r="A1348" s="11" t="s">
        <v>386</v>
      </c>
      <c r="B1348" s="11">
        <v>1970</v>
      </c>
      <c r="C1348" s="11" t="str">
        <f>VLOOKUP(Table10[[#This Row],[Name]], Rooke_Full_Seaosn[[Name]:[Team]], 2, FALSE)</f>
        <v>CLE</v>
      </c>
      <c r="D1348" s="11">
        <v>28</v>
      </c>
      <c r="E1348" s="11">
        <v>28</v>
      </c>
      <c r="F1348" s="12">
        <v>1</v>
      </c>
      <c r="G1348" s="5">
        <f>_xlfn.RANK.EQ(VLOOKUP($A1348,Rooke_Full_Seaosn[[Name]:[WHIP]], 6, FALSE),Rooke_Full_Seaosn[W],0)</f>
        <v>1054</v>
      </c>
      <c r="H1348" s="5">
        <f>_xlfn.RANK.EQ(VLOOKUP($A1348,Rooke_Full_Seaosn[[Name]:[WHIP]], 7, FALSE),Rooke_Full_Seaosn[L],1)</f>
        <v>1209</v>
      </c>
      <c r="I1348" s="11">
        <f>_xlfn.RANK.EQ(VLOOKUP($A1348,Rooke_Full_Seaosn[[Name]:[WHIP]], 8, FALSE),Rooke_Full_Seaosn[SV],0)</f>
        <v>225</v>
      </c>
      <c r="J1348" s="11">
        <f>_xlfn.RANK.EQ(VLOOKUP($A1348,Rooke_Full_Seaosn[[Name]:[WHIP]], 9, FALSE),Rooke_Full_Seaosn[IP],0)</f>
        <v>926</v>
      </c>
      <c r="K1348" s="5">
        <f>_xlfn.RANK.EQ(VLOOKUP($A1348,Rooke_Full_Seaosn[[Name]:[WHIP]], 10, FALSE),Rooke_Full_Seaosn[SO],0)</f>
        <v>554</v>
      </c>
      <c r="L1348" s="5">
        <f>_xlfn.RANK.EQ(VLOOKUP($A1348,Rooke_Full_Seaosn[[Name]:[WHIP]], 11, FALSE),Rooke_Full_Seaosn[K/9],0)</f>
        <v>326</v>
      </c>
      <c r="M1348" s="5">
        <f>_xlfn.RANK.EQ(VLOOKUP($A1348,Rooke_Full_Seaosn[[Name]:[WHIP]], 12, FALSE),Rooke_Full_Seaosn[BB/9],1)</f>
        <v>1560</v>
      </c>
      <c r="N1348" s="11">
        <f>_xlfn.RANK.EQ(VLOOKUP($A1348,Rooke_Full_Seaosn[[Name]:[WHIP]], 13, FALSE),Rooke_Full_Seaosn[HR/9],1)</f>
        <v>1497</v>
      </c>
      <c r="O1348" s="5">
        <f>_xlfn.RANK.EQ(VLOOKUP($A1348,Rooke_Full_Seaosn[[Name]:[WHIP]], 14, FALSE),Rooke_Full_Seaosn[AVG],1)</f>
        <v>800</v>
      </c>
      <c r="P1348" s="11">
        <f>_xlfn.RANK.EQ(VLOOKUP($A1348,Rooke_Full_Seaosn[[Name]:[WHIP]], 15, FALSE),Rooke_Full_Seaosn[BABIP],1)</f>
        <v>876</v>
      </c>
      <c r="Q1348" s="5">
        <f>_xlfn.RANK.EQ(VLOOKUP($A1348,Rooke_Full_Seaosn[[Name]:[WHIP]], 16, FALSE),Rooke_Full_Seaosn[ERA],1)</f>
        <v>1247</v>
      </c>
      <c r="R1348" s="11">
        <f>_xlfn.RANK.EQ(VLOOKUP($A1348,Rooke_Full_Seaosn[[Name]:[WHIP]], 17, FALSE),Rooke_Full_Seaosn[FIP],1)</f>
        <v>1389</v>
      </c>
      <c r="S1348" s="5">
        <f>_xlfn.RANK.EQ(VLOOKUP($A1348,Rooke_Full_Seaosn[[Name]:[WHIP]], 18,FALSE),Rooke_Full_Seaosn[WAR],0)</f>
        <v>1428</v>
      </c>
      <c r="T1348" s="5">
        <f>_xlfn.RANK.EQ(VLOOKUP($A1348,Rooke_Full_Seaosn[[Name]:[WHIP]], 19, FALSE),Rooke_Full_Seaosn[WAR/162],0)</f>
        <v>1454</v>
      </c>
      <c r="U1348" s="5">
        <f>_xlfn.RANK.EQ(VLOOKUP($A1348,Rooke_Full_Seaosn[[Name]:[WHIP]], 20, FALSE),Rooke_Full_Seaosn[WHIP],1)</f>
        <v>1358</v>
      </c>
      <c r="V13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1000.9831570535472</v>
      </c>
    </row>
    <row r="1349" spans="1:22" x14ac:dyDescent="0.45">
      <c r="A1349" s="11" t="s">
        <v>1325</v>
      </c>
      <c r="B1349" s="11">
        <v>1926</v>
      </c>
      <c r="C1349" s="11" t="str">
        <f>VLOOKUP(Table10[[#This Row],[Name]], Rooke_Full_Seaosn[[Name]:[Team]], 2, FALSE)</f>
        <v>WAS</v>
      </c>
      <c r="D1349" s="11">
        <v>10</v>
      </c>
      <c r="E1349" s="11">
        <v>10</v>
      </c>
      <c r="F1349" s="12">
        <v>1</v>
      </c>
      <c r="G1349" s="5">
        <f>_xlfn.RANK.EQ(VLOOKUP($A1349,Rooke_Full_Seaosn[[Name]:[WHIP]], 6, FALSE),Rooke_Full_Seaosn[W],0)</f>
        <v>610</v>
      </c>
      <c r="H1349" s="5">
        <f>_xlfn.RANK.EQ(VLOOKUP($A1349,Rooke_Full_Seaosn[[Name]:[WHIP]], 7, FALSE),Rooke_Full_Seaosn[L],1)</f>
        <v>298</v>
      </c>
      <c r="I1349" s="11">
        <f>_xlfn.RANK.EQ(VLOOKUP($A1349,Rooke_Full_Seaosn[[Name]:[WHIP]], 8, FALSE),Rooke_Full_Seaosn[SV],0)</f>
        <v>94</v>
      </c>
      <c r="J1349" s="11">
        <f>_xlfn.RANK.EQ(VLOOKUP($A1349,Rooke_Full_Seaosn[[Name]:[WHIP]], 9, FALSE),Rooke_Full_Seaosn[IP],0)</f>
        <v>869</v>
      </c>
      <c r="K1349" s="5">
        <f>_xlfn.RANK.EQ(VLOOKUP($A1349,Rooke_Full_Seaosn[[Name]:[WHIP]], 10, FALSE),Rooke_Full_Seaosn[SO],0)</f>
        <v>1551</v>
      </c>
      <c r="L1349" s="5">
        <f>_xlfn.RANK.EQ(VLOOKUP($A1349,Rooke_Full_Seaosn[[Name]:[WHIP]], 11, FALSE),Rooke_Full_Seaosn[K/9],0)</f>
        <v>1635</v>
      </c>
      <c r="M1349" s="5">
        <f>_xlfn.RANK.EQ(VLOOKUP($A1349,Rooke_Full_Seaosn[[Name]:[WHIP]], 12, FALSE),Rooke_Full_Seaosn[BB/9],1)</f>
        <v>1603</v>
      </c>
      <c r="N1349" s="11">
        <f>_xlfn.RANK.EQ(VLOOKUP($A1349,Rooke_Full_Seaosn[[Name]:[WHIP]], 13, FALSE),Rooke_Full_Seaosn[HR/9],1)</f>
        <v>107</v>
      </c>
      <c r="O1349" s="5">
        <f>_xlfn.RANK.EQ(VLOOKUP($A1349,Rooke_Full_Seaosn[[Name]:[WHIP]], 14, FALSE),Rooke_Full_Seaosn[AVG],1)</f>
        <v>655</v>
      </c>
      <c r="P1349" s="11">
        <f>_xlfn.RANK.EQ(VLOOKUP($A1349,Rooke_Full_Seaosn[[Name]:[WHIP]], 15, FALSE),Rooke_Full_Seaosn[BABIP],1)</f>
        <v>398</v>
      </c>
      <c r="Q1349" s="5">
        <f>_xlfn.RANK.EQ(VLOOKUP($A1349,Rooke_Full_Seaosn[[Name]:[WHIP]], 16, FALSE),Rooke_Full_Seaosn[ERA],1)</f>
        <v>738</v>
      </c>
      <c r="R1349" s="11">
        <f>_xlfn.RANK.EQ(VLOOKUP($A1349,Rooke_Full_Seaosn[[Name]:[WHIP]], 17, FALSE),Rooke_Full_Seaosn[FIP],1)</f>
        <v>1222</v>
      </c>
      <c r="S1349" s="5">
        <f>_xlfn.RANK.EQ(VLOOKUP($A1349,Rooke_Full_Seaosn[[Name]:[WHIP]], 18,FALSE),Rooke_Full_Seaosn[WAR],0)</f>
        <v>1421</v>
      </c>
      <c r="T1349" s="5">
        <f>_xlfn.RANK.EQ(VLOOKUP($A1349,Rooke_Full_Seaosn[[Name]:[WHIP]], 19, FALSE),Rooke_Full_Seaosn[WAR/162],0)</f>
        <v>1448</v>
      </c>
      <c r="U1349" s="5">
        <f>_xlfn.RANK.EQ(VLOOKUP($A1349,Rooke_Full_Seaosn[[Name]:[WHIP]], 20, FALSE),Rooke_Full_Seaosn[WHIP],1)</f>
        <v>1388</v>
      </c>
      <c r="V13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1001.9957844633395</v>
      </c>
    </row>
    <row r="1350" spans="1:22" x14ac:dyDescent="0.45">
      <c r="A1350" s="11" t="s">
        <v>1566</v>
      </c>
      <c r="B1350" s="11">
        <v>1948</v>
      </c>
      <c r="C1350" s="11" t="str">
        <f>VLOOKUP(Table10[[#This Row],[Name]], Rooke_Full_Seaosn[[Name]:[Team]], 2, FALSE)</f>
        <v>CHW</v>
      </c>
      <c r="D1350" s="11">
        <v>12</v>
      </c>
      <c r="E1350" s="11">
        <v>12</v>
      </c>
      <c r="F1350" s="12">
        <v>1</v>
      </c>
      <c r="G1350" s="5">
        <f>_xlfn.RANK.EQ(VLOOKUP($A1350,Rooke_Full_Seaosn[[Name]:[WHIP]], 6, FALSE),Rooke_Full_Seaosn[W],0)</f>
        <v>401</v>
      </c>
      <c r="H1350" s="5">
        <f>_xlfn.RANK.EQ(VLOOKUP($A1350,Rooke_Full_Seaosn[[Name]:[WHIP]], 7, FALSE),Rooke_Full_Seaosn[L],1)</f>
        <v>1701</v>
      </c>
      <c r="I1350" s="11">
        <f>_xlfn.RANK.EQ(VLOOKUP($A1350,Rooke_Full_Seaosn[[Name]:[WHIP]], 8, FALSE),Rooke_Full_Seaosn[SV],0)</f>
        <v>94</v>
      </c>
      <c r="J1350" s="11">
        <f>_xlfn.RANK.EQ(VLOOKUP($A1350,Rooke_Full_Seaosn[[Name]:[WHIP]], 9, FALSE),Rooke_Full_Seaosn[IP],0)</f>
        <v>78</v>
      </c>
      <c r="K1350" s="5">
        <f>_xlfn.RANK.EQ(VLOOKUP($A1350,Rooke_Full_Seaosn[[Name]:[WHIP]], 10, FALSE),Rooke_Full_Seaosn[SO],0)</f>
        <v>689</v>
      </c>
      <c r="L1350" s="5">
        <f>_xlfn.RANK.EQ(VLOOKUP($A1350,Rooke_Full_Seaosn[[Name]:[WHIP]], 11, FALSE),Rooke_Full_Seaosn[K/9],0)</f>
        <v>1580</v>
      </c>
      <c r="M1350" s="5">
        <f>_xlfn.RANK.EQ(VLOOKUP($A1350,Rooke_Full_Seaosn[[Name]:[WHIP]], 12, FALSE),Rooke_Full_Seaosn[BB/9],1)</f>
        <v>1607</v>
      </c>
      <c r="N1350" s="11">
        <f>_xlfn.RANK.EQ(VLOOKUP($A1350,Rooke_Full_Seaosn[[Name]:[WHIP]], 13, FALSE),Rooke_Full_Seaosn[HR/9],1)</f>
        <v>191</v>
      </c>
      <c r="O1350" s="5">
        <f>_xlfn.RANK.EQ(VLOOKUP($A1350,Rooke_Full_Seaosn[[Name]:[WHIP]], 14, FALSE),Rooke_Full_Seaosn[AVG],1)</f>
        <v>1177</v>
      </c>
      <c r="P1350" s="11">
        <f>_xlfn.RANK.EQ(VLOOKUP($A1350,Rooke_Full_Seaosn[[Name]:[WHIP]], 15, FALSE),Rooke_Full_Seaosn[BABIP],1)</f>
        <v>921</v>
      </c>
      <c r="Q1350" s="5">
        <f>_xlfn.RANK.EQ(VLOOKUP($A1350,Rooke_Full_Seaosn[[Name]:[WHIP]], 16, FALSE),Rooke_Full_Seaosn[ERA],1)</f>
        <v>1182</v>
      </c>
      <c r="R1350" s="11">
        <f>_xlfn.RANK.EQ(VLOOKUP($A1350,Rooke_Full_Seaosn[[Name]:[WHIP]], 17, FALSE),Rooke_Full_Seaosn[FIP],1)</f>
        <v>1049</v>
      </c>
      <c r="S1350" s="5">
        <f>_xlfn.RANK.EQ(VLOOKUP($A1350,Rooke_Full_Seaosn[[Name]:[WHIP]], 18,FALSE),Rooke_Full_Seaosn[WAR],0)</f>
        <v>447</v>
      </c>
      <c r="T1350" s="5">
        <f>_xlfn.RANK.EQ(VLOOKUP($A1350,Rooke_Full_Seaosn[[Name]:[WHIP]], 19, FALSE),Rooke_Full_Seaosn[WAR/162],0)</f>
        <v>894</v>
      </c>
      <c r="U1350" s="5">
        <f>_xlfn.RANK.EQ(VLOOKUP($A1350,Rooke_Full_Seaosn[[Name]:[WHIP]], 20, FALSE),Rooke_Full_Seaosn[WHIP],1)</f>
        <v>1559</v>
      </c>
      <c r="V13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1003.37343092625</v>
      </c>
    </row>
    <row r="1351" spans="1:22" x14ac:dyDescent="0.45">
      <c r="A1351" s="11" t="s">
        <v>1792</v>
      </c>
      <c r="B1351" s="11">
        <v>1962</v>
      </c>
      <c r="C1351" s="11" t="str">
        <f>VLOOKUP(Table10[[#This Row],[Name]], Rooke_Full_Seaosn[[Name]:[Team]], 2, FALSE)</f>
        <v>PHI</v>
      </c>
      <c r="D1351" s="11">
        <v>14</v>
      </c>
      <c r="E1351" s="11">
        <v>7</v>
      </c>
      <c r="F1351" s="12">
        <v>0.5</v>
      </c>
      <c r="G1351" s="5">
        <f>_xlfn.RANK.EQ(VLOOKUP($A1351,Rooke_Full_Seaosn[[Name]:[WHIP]], 6, FALSE),Rooke_Full_Seaosn[W],0)</f>
        <v>401</v>
      </c>
      <c r="H1351" s="5">
        <f>_xlfn.RANK.EQ(VLOOKUP($A1351,Rooke_Full_Seaosn[[Name]:[WHIP]], 7, FALSE),Rooke_Full_Seaosn[L],1)</f>
        <v>1512</v>
      </c>
      <c r="I1351" s="11">
        <f>_xlfn.RANK.EQ(VLOOKUP($A1351,Rooke_Full_Seaosn[[Name]:[WHIP]], 8, FALSE),Rooke_Full_Seaosn[SV],0)</f>
        <v>44</v>
      </c>
      <c r="J1351" s="11">
        <f>_xlfn.RANK.EQ(VLOOKUP($A1351,Rooke_Full_Seaosn[[Name]:[WHIP]], 9, FALSE),Rooke_Full_Seaosn[IP],0)</f>
        <v>251</v>
      </c>
      <c r="K1351" s="5">
        <f>_xlfn.RANK.EQ(VLOOKUP($A1351,Rooke_Full_Seaosn[[Name]:[WHIP]], 10, FALSE),Rooke_Full_Seaosn[SO],0)</f>
        <v>321</v>
      </c>
      <c r="L1351" s="5">
        <f>_xlfn.RANK.EQ(VLOOKUP($A1351,Rooke_Full_Seaosn[[Name]:[WHIP]], 11, FALSE),Rooke_Full_Seaosn[K/9],0)</f>
        <v>974</v>
      </c>
      <c r="M1351" s="5">
        <f>_xlfn.RANK.EQ(VLOOKUP($A1351,Rooke_Full_Seaosn[[Name]:[WHIP]], 12, FALSE),Rooke_Full_Seaosn[BB/9],1)</f>
        <v>1587</v>
      </c>
      <c r="N1351" s="11">
        <f>_xlfn.RANK.EQ(VLOOKUP($A1351,Rooke_Full_Seaosn[[Name]:[WHIP]], 13, FALSE),Rooke_Full_Seaosn[HR/9],1)</f>
        <v>877</v>
      </c>
      <c r="O1351" s="5">
        <f>_xlfn.RANK.EQ(VLOOKUP($A1351,Rooke_Full_Seaosn[[Name]:[WHIP]], 14, FALSE),Rooke_Full_Seaosn[AVG],1)</f>
        <v>933</v>
      </c>
      <c r="P1351" s="11">
        <f>_xlfn.RANK.EQ(VLOOKUP($A1351,Rooke_Full_Seaosn[[Name]:[WHIP]], 15, FALSE),Rooke_Full_Seaosn[BABIP],1)</f>
        <v>846</v>
      </c>
      <c r="Q1351" s="5">
        <f>_xlfn.RANK.EQ(VLOOKUP($A1351,Rooke_Full_Seaosn[[Name]:[WHIP]], 16, FALSE),Rooke_Full_Seaosn[ERA],1)</f>
        <v>1317</v>
      </c>
      <c r="R1351" s="11">
        <f>_xlfn.RANK.EQ(VLOOKUP($A1351,Rooke_Full_Seaosn[[Name]:[WHIP]], 17, FALSE),Rooke_Full_Seaosn[FIP],1)</f>
        <v>1148</v>
      </c>
      <c r="S1351" s="5">
        <f>_xlfn.RANK.EQ(VLOOKUP($A1351,Rooke_Full_Seaosn[[Name]:[WHIP]], 18,FALSE),Rooke_Full_Seaosn[WAR],0)</f>
        <v>1319</v>
      </c>
      <c r="T1351" s="5">
        <f>_xlfn.RANK.EQ(VLOOKUP($A1351,Rooke_Full_Seaosn[[Name]:[WHIP]], 19, FALSE),Rooke_Full_Seaosn[WAR/162],0)</f>
        <v>1466</v>
      </c>
      <c r="U1351" s="5">
        <f>_xlfn.RANK.EQ(VLOOKUP($A1351,Rooke_Full_Seaosn[[Name]:[WHIP]], 20, FALSE),Rooke_Full_Seaosn[WHIP],1)</f>
        <v>1448</v>
      </c>
      <c r="V13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1003.4487184143753</v>
      </c>
    </row>
    <row r="1352" spans="1:22" x14ac:dyDescent="0.45">
      <c r="A1352" s="11" t="s">
        <v>1016</v>
      </c>
      <c r="B1352" s="11">
        <v>1996</v>
      </c>
      <c r="C1352" s="11" t="str">
        <f>VLOOKUP(Table10[[#This Row],[Name]], Rooke_Full_Seaosn[[Name]:[Team]], 2, FALSE)</f>
        <v>MON</v>
      </c>
      <c r="D1352" s="11">
        <v>24</v>
      </c>
      <c r="E1352" s="11">
        <v>24</v>
      </c>
      <c r="F1352" s="12">
        <v>1</v>
      </c>
      <c r="G1352" s="5">
        <f>_xlfn.RANK.EQ(VLOOKUP($A1352,Rooke_Full_Seaosn[[Name]:[WHIP]], 6, FALSE),Rooke_Full_Seaosn[W],0)</f>
        <v>1465</v>
      </c>
      <c r="H1352" s="5">
        <f>_xlfn.RANK.EQ(VLOOKUP($A1352,Rooke_Full_Seaosn[[Name]:[WHIP]], 7, FALSE),Rooke_Full_Seaosn[L],1)</f>
        <v>298</v>
      </c>
      <c r="I1352" s="11">
        <f>_xlfn.RANK.EQ(VLOOKUP($A1352,Rooke_Full_Seaosn[[Name]:[WHIP]], 8, FALSE),Rooke_Full_Seaosn[SV],0)</f>
        <v>225</v>
      </c>
      <c r="J1352" s="11">
        <f>_xlfn.RANK.EQ(VLOOKUP($A1352,Rooke_Full_Seaosn[[Name]:[WHIP]], 9, FALSE),Rooke_Full_Seaosn[IP],0)</f>
        <v>1627</v>
      </c>
      <c r="K1352" s="5">
        <f>_xlfn.RANK.EQ(VLOOKUP($A1352,Rooke_Full_Seaosn[[Name]:[WHIP]], 10, FALSE),Rooke_Full_Seaosn[SO],0)</f>
        <v>1551</v>
      </c>
      <c r="L1352" s="5">
        <f>_xlfn.RANK.EQ(VLOOKUP($A1352,Rooke_Full_Seaosn[[Name]:[WHIP]], 11, FALSE),Rooke_Full_Seaosn[K/9],0)</f>
        <v>1042</v>
      </c>
      <c r="M1352" s="5">
        <f>_xlfn.RANK.EQ(VLOOKUP($A1352,Rooke_Full_Seaosn[[Name]:[WHIP]], 12, FALSE),Rooke_Full_Seaosn[BB/9],1)</f>
        <v>1133</v>
      </c>
      <c r="N1352" s="11">
        <f>_xlfn.RANK.EQ(VLOOKUP($A1352,Rooke_Full_Seaosn[[Name]:[WHIP]], 13, FALSE),Rooke_Full_Seaosn[HR/9],1)</f>
        <v>1325</v>
      </c>
      <c r="O1352" s="5">
        <f>_xlfn.RANK.EQ(VLOOKUP($A1352,Rooke_Full_Seaosn[[Name]:[WHIP]], 14, FALSE),Rooke_Full_Seaosn[AVG],1)</f>
        <v>1299</v>
      </c>
      <c r="P1352" s="11">
        <f>_xlfn.RANK.EQ(VLOOKUP($A1352,Rooke_Full_Seaosn[[Name]:[WHIP]], 15, FALSE),Rooke_Full_Seaosn[BABIP],1)</f>
        <v>1047</v>
      </c>
      <c r="Q1352" s="5">
        <f>_xlfn.RANK.EQ(VLOOKUP($A1352,Rooke_Full_Seaosn[[Name]:[WHIP]], 16, FALSE),Rooke_Full_Seaosn[ERA],1)</f>
        <v>350</v>
      </c>
      <c r="R1352" s="11">
        <f>_xlfn.RANK.EQ(VLOOKUP($A1352,Rooke_Full_Seaosn[[Name]:[WHIP]], 17, FALSE),Rooke_Full_Seaosn[FIP],1)</f>
        <v>1511</v>
      </c>
      <c r="S1352" s="5">
        <f>_xlfn.RANK.EQ(VLOOKUP($A1352,Rooke_Full_Seaosn[[Name]:[WHIP]], 18,FALSE),Rooke_Full_Seaosn[WAR],0)</f>
        <v>1524</v>
      </c>
      <c r="T1352" s="5">
        <f>_xlfn.RANK.EQ(VLOOKUP($A1352,Rooke_Full_Seaosn[[Name]:[WHIP]], 19, FALSE),Rooke_Full_Seaosn[WAR/162],0)</f>
        <v>1524</v>
      </c>
      <c r="U1352" s="5">
        <f>_xlfn.RANK.EQ(VLOOKUP($A1352,Rooke_Full_Seaosn[[Name]:[WHIP]], 20, FALSE),Rooke_Full_Seaosn[WHIP],1)</f>
        <v>1229</v>
      </c>
      <c r="V13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1003.6822245792296</v>
      </c>
    </row>
    <row r="1353" spans="1:22" x14ac:dyDescent="0.45">
      <c r="A1353" s="11" t="s">
        <v>1701</v>
      </c>
      <c r="B1353" s="11">
        <v>1971</v>
      </c>
      <c r="C1353" s="11" t="str">
        <f>VLOOKUP(Table10[[#This Row],[Name]], Rooke_Full_Seaosn[[Name]:[Team]], 2, FALSE)</f>
        <v>WAS</v>
      </c>
      <c r="D1353" s="11">
        <v>14</v>
      </c>
      <c r="E1353" s="11">
        <v>14</v>
      </c>
      <c r="F1353" s="12">
        <v>1</v>
      </c>
      <c r="G1353" s="5">
        <f>_xlfn.RANK.EQ(VLOOKUP($A1353,Rooke_Full_Seaosn[[Name]:[WHIP]], 6, FALSE),Rooke_Full_Seaosn[W],0)</f>
        <v>1609</v>
      </c>
      <c r="H1353" s="5">
        <f>_xlfn.RANK.EQ(VLOOKUP($A1353,Rooke_Full_Seaosn[[Name]:[WHIP]], 7, FALSE),Rooke_Full_Seaosn[L],1)</f>
        <v>695</v>
      </c>
      <c r="I1353" s="11">
        <f>_xlfn.RANK.EQ(VLOOKUP($A1353,Rooke_Full_Seaosn[[Name]:[WHIP]], 8, FALSE),Rooke_Full_Seaosn[SV],0)</f>
        <v>225</v>
      </c>
      <c r="J1353" s="11">
        <f>_xlfn.RANK.EQ(VLOOKUP($A1353,Rooke_Full_Seaosn[[Name]:[WHIP]], 9, FALSE),Rooke_Full_Seaosn[IP],0)</f>
        <v>1314</v>
      </c>
      <c r="K1353" s="5">
        <f>_xlfn.RANK.EQ(VLOOKUP($A1353,Rooke_Full_Seaosn[[Name]:[WHIP]], 10, FALSE),Rooke_Full_Seaosn[SO],0)</f>
        <v>1238</v>
      </c>
      <c r="L1353" s="5">
        <f>_xlfn.RANK.EQ(VLOOKUP($A1353,Rooke_Full_Seaosn[[Name]:[WHIP]], 11, FALSE),Rooke_Full_Seaosn[K/9],0)</f>
        <v>800</v>
      </c>
      <c r="M1353" s="5">
        <f>_xlfn.RANK.EQ(VLOOKUP($A1353,Rooke_Full_Seaosn[[Name]:[WHIP]], 12, FALSE),Rooke_Full_Seaosn[BB/9],1)</f>
        <v>1694</v>
      </c>
      <c r="N1353" s="11">
        <f>_xlfn.RANK.EQ(VLOOKUP($A1353,Rooke_Full_Seaosn[[Name]:[WHIP]], 13, FALSE),Rooke_Full_Seaosn[HR/9],1)</f>
        <v>242</v>
      </c>
      <c r="O1353" s="5">
        <f>_xlfn.RANK.EQ(VLOOKUP($A1353,Rooke_Full_Seaosn[[Name]:[WHIP]], 14, FALSE),Rooke_Full_Seaosn[AVG],1)</f>
        <v>134</v>
      </c>
      <c r="P1353" s="11">
        <f>_xlfn.RANK.EQ(VLOOKUP($A1353,Rooke_Full_Seaosn[[Name]:[WHIP]], 15, FALSE),Rooke_Full_Seaosn[BABIP],1)</f>
        <v>190</v>
      </c>
      <c r="Q1353" s="5">
        <f>_xlfn.RANK.EQ(VLOOKUP($A1353,Rooke_Full_Seaosn[[Name]:[WHIP]], 16, FALSE),Rooke_Full_Seaosn[ERA],1)</f>
        <v>1212</v>
      </c>
      <c r="R1353" s="11">
        <f>_xlfn.RANK.EQ(VLOOKUP($A1353,Rooke_Full_Seaosn[[Name]:[WHIP]], 17, FALSE),Rooke_Full_Seaosn[FIP],1)</f>
        <v>944</v>
      </c>
      <c r="S1353" s="5">
        <f>_xlfn.RANK.EQ(VLOOKUP($A1353,Rooke_Full_Seaosn[[Name]:[WHIP]], 18,FALSE),Rooke_Full_Seaosn[WAR],0)</f>
        <v>1533</v>
      </c>
      <c r="T1353" s="5">
        <f>_xlfn.RANK.EQ(VLOOKUP($A1353,Rooke_Full_Seaosn[[Name]:[WHIP]], 19, FALSE),Rooke_Full_Seaosn[WAR/162],0)</f>
        <v>1534</v>
      </c>
      <c r="U1353" s="5">
        <f>_xlfn.RANK.EQ(VLOOKUP($A1353,Rooke_Full_Seaosn[[Name]:[WHIP]], 20, FALSE),Rooke_Full_Seaosn[WHIP],1)</f>
        <v>1449</v>
      </c>
      <c r="V13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1003.7621620880257</v>
      </c>
    </row>
    <row r="1354" spans="1:22" x14ac:dyDescent="0.45">
      <c r="A1354" s="11" t="s">
        <v>1701</v>
      </c>
      <c r="B1354" s="11">
        <v>2006</v>
      </c>
      <c r="C1354" s="11" t="str">
        <f>VLOOKUP(Table10[[#This Row],[Name]], Rooke_Full_Seaosn[[Name]:[Team]], 2, FALSE)</f>
        <v>WAS</v>
      </c>
      <c r="D1354" s="11">
        <v>10</v>
      </c>
      <c r="E1354" s="11">
        <v>7</v>
      </c>
      <c r="F1354" s="12">
        <v>0.7</v>
      </c>
      <c r="G1354" s="5">
        <f>_xlfn.RANK.EQ(VLOOKUP($A1354,Rooke_Full_Seaosn[[Name]:[WHIP]], 6, FALSE),Rooke_Full_Seaosn[W],0)</f>
        <v>1609</v>
      </c>
      <c r="H1354" s="5">
        <f>_xlfn.RANK.EQ(VLOOKUP($A1354,Rooke_Full_Seaosn[[Name]:[WHIP]], 7, FALSE),Rooke_Full_Seaosn[L],1)</f>
        <v>695</v>
      </c>
      <c r="I1354" s="11">
        <f>_xlfn.RANK.EQ(VLOOKUP($A1354,Rooke_Full_Seaosn[[Name]:[WHIP]], 8, FALSE),Rooke_Full_Seaosn[SV],0)</f>
        <v>225</v>
      </c>
      <c r="J1354" s="11">
        <f>_xlfn.RANK.EQ(VLOOKUP($A1354,Rooke_Full_Seaosn[[Name]:[WHIP]], 9, FALSE),Rooke_Full_Seaosn[IP],0)</f>
        <v>1314</v>
      </c>
      <c r="K1354" s="5">
        <f>_xlfn.RANK.EQ(VLOOKUP($A1354,Rooke_Full_Seaosn[[Name]:[WHIP]], 10, FALSE),Rooke_Full_Seaosn[SO],0)</f>
        <v>1238</v>
      </c>
      <c r="L1354" s="5">
        <f>_xlfn.RANK.EQ(VLOOKUP($A1354,Rooke_Full_Seaosn[[Name]:[WHIP]], 11, FALSE),Rooke_Full_Seaosn[K/9],0)</f>
        <v>800</v>
      </c>
      <c r="M1354" s="5">
        <f>_xlfn.RANK.EQ(VLOOKUP($A1354,Rooke_Full_Seaosn[[Name]:[WHIP]], 12, FALSE),Rooke_Full_Seaosn[BB/9],1)</f>
        <v>1694</v>
      </c>
      <c r="N1354" s="11">
        <f>_xlfn.RANK.EQ(VLOOKUP($A1354,Rooke_Full_Seaosn[[Name]:[WHIP]], 13, FALSE),Rooke_Full_Seaosn[HR/9],1)</f>
        <v>242</v>
      </c>
      <c r="O1354" s="5">
        <f>_xlfn.RANK.EQ(VLOOKUP($A1354,Rooke_Full_Seaosn[[Name]:[WHIP]], 14, FALSE),Rooke_Full_Seaosn[AVG],1)</f>
        <v>134</v>
      </c>
      <c r="P1354" s="11">
        <f>_xlfn.RANK.EQ(VLOOKUP($A1354,Rooke_Full_Seaosn[[Name]:[WHIP]], 15, FALSE),Rooke_Full_Seaosn[BABIP],1)</f>
        <v>190</v>
      </c>
      <c r="Q1354" s="5">
        <f>_xlfn.RANK.EQ(VLOOKUP($A1354,Rooke_Full_Seaosn[[Name]:[WHIP]], 16, FALSE),Rooke_Full_Seaosn[ERA],1)</f>
        <v>1212</v>
      </c>
      <c r="R1354" s="11">
        <f>_xlfn.RANK.EQ(VLOOKUP($A1354,Rooke_Full_Seaosn[[Name]:[WHIP]], 17, FALSE),Rooke_Full_Seaosn[FIP],1)</f>
        <v>944</v>
      </c>
      <c r="S1354" s="5">
        <f>_xlfn.RANK.EQ(VLOOKUP($A1354,Rooke_Full_Seaosn[[Name]:[WHIP]], 18,FALSE),Rooke_Full_Seaosn[WAR],0)</f>
        <v>1533</v>
      </c>
      <c r="T1354" s="5">
        <f>_xlfn.RANK.EQ(VLOOKUP($A1354,Rooke_Full_Seaosn[[Name]:[WHIP]], 19, FALSE),Rooke_Full_Seaosn[WAR/162],0)</f>
        <v>1534</v>
      </c>
      <c r="U1354" s="5">
        <f>_xlfn.RANK.EQ(VLOOKUP($A1354,Rooke_Full_Seaosn[[Name]:[WHIP]], 20, FALSE),Rooke_Full_Seaosn[WHIP],1)</f>
        <v>1449</v>
      </c>
      <c r="V13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1003.7621620880257</v>
      </c>
    </row>
    <row r="1355" spans="1:22" x14ac:dyDescent="0.45">
      <c r="A1355" s="11" t="s">
        <v>1315</v>
      </c>
      <c r="B1355" s="11">
        <v>2013</v>
      </c>
      <c r="C1355" s="11" t="str">
        <f>VLOOKUP(Table10[[#This Row],[Name]], Rooke_Full_Seaosn[[Name]:[Team]], 2, FALSE)</f>
        <v>CHC</v>
      </c>
      <c r="D1355" s="11">
        <v>14</v>
      </c>
      <c r="E1355" s="11">
        <v>11</v>
      </c>
      <c r="F1355" s="12">
        <v>0.7857142857142857</v>
      </c>
      <c r="G1355" s="5">
        <f>_xlfn.RANK.EQ(VLOOKUP($A1355,Rooke_Full_Seaosn[[Name]:[WHIP]], 6, FALSE),Rooke_Full_Seaosn[W],0)</f>
        <v>1465</v>
      </c>
      <c r="H1355" s="5">
        <f>_xlfn.RANK.EQ(VLOOKUP($A1355,Rooke_Full_Seaosn[[Name]:[WHIP]], 7, FALSE),Rooke_Full_Seaosn[L],1)</f>
        <v>695</v>
      </c>
      <c r="I1355" s="11">
        <f>_xlfn.RANK.EQ(VLOOKUP($A1355,Rooke_Full_Seaosn[[Name]:[WHIP]], 8, FALSE),Rooke_Full_Seaosn[SV],0)</f>
        <v>225</v>
      </c>
      <c r="J1355" s="11">
        <f>_xlfn.RANK.EQ(VLOOKUP($A1355,Rooke_Full_Seaosn[[Name]:[WHIP]], 9, FALSE),Rooke_Full_Seaosn[IP],0)</f>
        <v>1322</v>
      </c>
      <c r="K1355" s="5">
        <f>_xlfn.RANK.EQ(VLOOKUP($A1355,Rooke_Full_Seaosn[[Name]:[WHIP]], 10, FALSE),Rooke_Full_Seaosn[SO],0)</f>
        <v>1355</v>
      </c>
      <c r="L1355" s="5">
        <f>_xlfn.RANK.EQ(VLOOKUP($A1355,Rooke_Full_Seaosn[[Name]:[WHIP]], 11, FALSE),Rooke_Full_Seaosn[K/9],0)</f>
        <v>1009</v>
      </c>
      <c r="M1355" s="5">
        <f>_xlfn.RANK.EQ(VLOOKUP($A1355,Rooke_Full_Seaosn[[Name]:[WHIP]], 12, FALSE),Rooke_Full_Seaosn[BB/9],1)</f>
        <v>779</v>
      </c>
      <c r="N1355" s="11">
        <f>_xlfn.RANK.EQ(VLOOKUP($A1355,Rooke_Full_Seaosn[[Name]:[WHIP]], 13, FALSE),Rooke_Full_Seaosn[HR/9],1)</f>
        <v>1138</v>
      </c>
      <c r="O1355" s="5">
        <f>_xlfn.RANK.EQ(VLOOKUP($A1355,Rooke_Full_Seaosn[[Name]:[WHIP]], 14, FALSE),Rooke_Full_Seaosn[AVG],1)</f>
        <v>861</v>
      </c>
      <c r="P1355" s="11">
        <f>_xlfn.RANK.EQ(VLOOKUP($A1355,Rooke_Full_Seaosn[[Name]:[WHIP]], 15, FALSE),Rooke_Full_Seaosn[BABIP],1)</f>
        <v>646</v>
      </c>
      <c r="Q1355" s="5">
        <f>_xlfn.RANK.EQ(VLOOKUP($A1355,Rooke_Full_Seaosn[[Name]:[WHIP]], 16, FALSE),Rooke_Full_Seaosn[ERA],1)</f>
        <v>725</v>
      </c>
      <c r="R1355" s="11">
        <f>_xlfn.RANK.EQ(VLOOKUP($A1355,Rooke_Full_Seaosn[[Name]:[WHIP]], 17, FALSE),Rooke_Full_Seaosn[FIP],1)</f>
        <v>1216</v>
      </c>
      <c r="S1355" s="5">
        <f>_xlfn.RANK.EQ(VLOOKUP($A1355,Rooke_Full_Seaosn[[Name]:[WHIP]], 18,FALSE),Rooke_Full_Seaosn[WAR],0)</f>
        <v>1463</v>
      </c>
      <c r="T1355" s="5">
        <f>_xlfn.RANK.EQ(VLOOKUP($A1355,Rooke_Full_Seaosn[[Name]:[WHIP]], 19, FALSE),Rooke_Full_Seaosn[WAR/162],0)</f>
        <v>1440</v>
      </c>
      <c r="U1355" s="5">
        <f>_xlfn.RANK.EQ(VLOOKUP($A1355,Rooke_Full_Seaosn[[Name]:[WHIP]], 20, FALSE),Rooke_Full_Seaosn[WHIP],1)</f>
        <v>735</v>
      </c>
      <c r="V13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1004.7142602058444</v>
      </c>
    </row>
    <row r="1356" spans="1:22" x14ac:dyDescent="0.45">
      <c r="A1356" s="11" t="s">
        <v>1693</v>
      </c>
      <c r="B1356" s="11">
        <v>2018</v>
      </c>
      <c r="C1356" s="11" t="str">
        <f>VLOOKUP(Table10[[#This Row],[Name]], Rooke_Full_Seaosn[[Name]:[Team]], 2, FALSE)</f>
        <v>BAL</v>
      </c>
      <c r="D1356" s="11">
        <v>15</v>
      </c>
      <c r="E1356" s="11">
        <v>14</v>
      </c>
      <c r="F1356" s="12">
        <v>0.93333333333333335</v>
      </c>
      <c r="G1356" s="5">
        <f>_xlfn.RANK.EQ(VLOOKUP($A1356,Rooke_Full_Seaosn[[Name]:[WHIP]], 6, FALSE),Rooke_Full_Seaosn[W],0)</f>
        <v>1282</v>
      </c>
      <c r="H1356" s="5">
        <f>_xlfn.RANK.EQ(VLOOKUP($A1356,Rooke_Full_Seaosn[[Name]:[WHIP]], 7, FALSE),Rooke_Full_Seaosn[L],1)</f>
        <v>1341</v>
      </c>
      <c r="I1356" s="11">
        <f>_xlfn.RANK.EQ(VLOOKUP($A1356,Rooke_Full_Seaosn[[Name]:[WHIP]], 8, FALSE),Rooke_Full_Seaosn[SV],0)</f>
        <v>225</v>
      </c>
      <c r="J1356" s="11">
        <f>_xlfn.RANK.EQ(VLOOKUP($A1356,Rooke_Full_Seaosn[[Name]:[WHIP]], 9, FALSE),Rooke_Full_Seaosn[IP],0)</f>
        <v>862</v>
      </c>
      <c r="K1356" s="5">
        <f>_xlfn.RANK.EQ(VLOOKUP($A1356,Rooke_Full_Seaosn[[Name]:[WHIP]], 10, FALSE),Rooke_Full_Seaosn[SO],0)</f>
        <v>658</v>
      </c>
      <c r="L1356" s="5">
        <f>_xlfn.RANK.EQ(VLOOKUP($A1356,Rooke_Full_Seaosn[[Name]:[WHIP]], 11, FALSE),Rooke_Full_Seaosn[K/9],0)</f>
        <v>566</v>
      </c>
      <c r="M1356" s="5">
        <f>_xlfn.RANK.EQ(VLOOKUP($A1356,Rooke_Full_Seaosn[[Name]:[WHIP]], 12, FALSE),Rooke_Full_Seaosn[BB/9],1)</f>
        <v>759</v>
      </c>
      <c r="N1356" s="11">
        <f>_xlfn.RANK.EQ(VLOOKUP($A1356,Rooke_Full_Seaosn[[Name]:[WHIP]], 13, FALSE),Rooke_Full_Seaosn[HR/9],1)</f>
        <v>1616</v>
      </c>
      <c r="O1356" s="5">
        <f>_xlfn.RANK.EQ(VLOOKUP($A1356,Rooke_Full_Seaosn[[Name]:[WHIP]], 14, FALSE),Rooke_Full_Seaosn[AVG],1)</f>
        <v>934</v>
      </c>
      <c r="P1356" s="11">
        <f>_xlfn.RANK.EQ(VLOOKUP($A1356,Rooke_Full_Seaosn[[Name]:[WHIP]], 15, FALSE),Rooke_Full_Seaosn[BABIP],1)</f>
        <v>540</v>
      </c>
      <c r="Q1356" s="5">
        <f>_xlfn.RANK.EQ(VLOOKUP($A1356,Rooke_Full_Seaosn[[Name]:[WHIP]], 16, FALSE),Rooke_Full_Seaosn[ERA],1)</f>
        <v>1204</v>
      </c>
      <c r="R1356" s="11">
        <f>_xlfn.RANK.EQ(VLOOKUP($A1356,Rooke_Full_Seaosn[[Name]:[WHIP]], 17, FALSE),Rooke_Full_Seaosn[FIP],1)</f>
        <v>1600</v>
      </c>
      <c r="S1356" s="5">
        <f>_xlfn.RANK.EQ(VLOOKUP($A1356,Rooke_Full_Seaosn[[Name]:[WHIP]], 18,FALSE),Rooke_Full_Seaosn[WAR],0)</f>
        <v>1487</v>
      </c>
      <c r="T1356" s="5">
        <f>_xlfn.RANK.EQ(VLOOKUP($A1356,Rooke_Full_Seaosn[[Name]:[WHIP]], 19, FALSE),Rooke_Full_Seaosn[WAR/162],0)</f>
        <v>1498</v>
      </c>
      <c r="U1356" s="5">
        <f>_xlfn.RANK.EQ(VLOOKUP($A1356,Rooke_Full_Seaosn[[Name]:[WHIP]], 20, FALSE),Rooke_Full_Seaosn[WHIP],1)</f>
        <v>862</v>
      </c>
      <c r="V13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1004.8249993175614</v>
      </c>
    </row>
    <row r="1357" spans="1:22" x14ac:dyDescent="0.45">
      <c r="A1357" s="11" t="s">
        <v>1809</v>
      </c>
      <c r="B1357" s="11">
        <v>1992</v>
      </c>
      <c r="C1357" s="11" t="str">
        <f>VLOOKUP(Table10[[#This Row],[Name]], Rooke_Full_Seaosn[[Name]:[Team]], 2, FALSE)</f>
        <v>CHC</v>
      </c>
      <c r="D1357" s="11">
        <v>17</v>
      </c>
      <c r="E1357" s="11">
        <v>17</v>
      </c>
      <c r="F1357" s="12">
        <v>1</v>
      </c>
      <c r="G1357" s="5">
        <f>_xlfn.RANK.EQ(VLOOKUP($A1357,Rooke_Full_Seaosn[[Name]:[WHIP]], 6, FALSE),Rooke_Full_Seaosn[W],0)</f>
        <v>1609</v>
      </c>
      <c r="H1357" s="5">
        <f>_xlfn.RANK.EQ(VLOOKUP($A1357,Rooke_Full_Seaosn[[Name]:[WHIP]], 7, FALSE),Rooke_Full_Seaosn[L],1)</f>
        <v>695</v>
      </c>
      <c r="I1357" s="11">
        <f>_xlfn.RANK.EQ(VLOOKUP($A1357,Rooke_Full_Seaosn[[Name]:[WHIP]], 8, FALSE),Rooke_Full_Seaosn[SV],0)</f>
        <v>225</v>
      </c>
      <c r="J1357" s="11">
        <f>_xlfn.RANK.EQ(VLOOKUP($A1357,Rooke_Full_Seaosn[[Name]:[WHIP]], 9, FALSE),Rooke_Full_Seaosn[IP],0)</f>
        <v>1591</v>
      </c>
      <c r="K1357" s="5">
        <f>_xlfn.RANK.EQ(VLOOKUP($A1357,Rooke_Full_Seaosn[[Name]:[WHIP]], 10, FALSE),Rooke_Full_Seaosn[SO],0)</f>
        <v>1605</v>
      </c>
      <c r="L1357" s="5">
        <f>_xlfn.RANK.EQ(VLOOKUP($A1357,Rooke_Full_Seaosn[[Name]:[WHIP]], 11, FALSE),Rooke_Full_Seaosn[K/9],0)</f>
        <v>1249</v>
      </c>
      <c r="M1357" s="5">
        <f>_xlfn.RANK.EQ(VLOOKUP($A1357,Rooke_Full_Seaosn[[Name]:[WHIP]], 12, FALSE),Rooke_Full_Seaosn[BB/9],1)</f>
        <v>1617</v>
      </c>
      <c r="N1357" s="11">
        <f>_xlfn.RANK.EQ(VLOOKUP($A1357,Rooke_Full_Seaosn[[Name]:[WHIP]], 13, FALSE),Rooke_Full_Seaosn[HR/9],1)</f>
        <v>1434</v>
      </c>
      <c r="O1357" s="5">
        <f>_xlfn.RANK.EQ(VLOOKUP($A1357,Rooke_Full_Seaosn[[Name]:[WHIP]], 14, FALSE),Rooke_Full_Seaosn[AVG],1)</f>
        <v>86</v>
      </c>
      <c r="P1357" s="11">
        <f>_xlfn.RANK.EQ(VLOOKUP($A1357,Rooke_Full_Seaosn[[Name]:[WHIP]], 15, FALSE),Rooke_Full_Seaosn[BABIP],1)</f>
        <v>6</v>
      </c>
      <c r="Q1357" s="5">
        <f>_xlfn.RANK.EQ(VLOOKUP($A1357,Rooke_Full_Seaosn[[Name]:[WHIP]], 16, FALSE),Rooke_Full_Seaosn[ERA],1)</f>
        <v>1334</v>
      </c>
      <c r="R1357" s="11">
        <f>_xlfn.RANK.EQ(VLOOKUP($A1357,Rooke_Full_Seaosn[[Name]:[WHIP]], 17, FALSE),Rooke_Full_Seaosn[FIP],1)</f>
        <v>1622</v>
      </c>
      <c r="S1357" s="5">
        <f>_xlfn.RANK.EQ(VLOOKUP($A1357,Rooke_Full_Seaosn[[Name]:[WHIP]], 18,FALSE),Rooke_Full_Seaosn[WAR],0)</f>
        <v>1694</v>
      </c>
      <c r="T1357" s="5">
        <f>_xlfn.RANK.EQ(VLOOKUP($A1357,Rooke_Full_Seaosn[[Name]:[WHIP]], 19, FALSE),Rooke_Full_Seaosn[WAR/162],0)</f>
        <v>1700</v>
      </c>
      <c r="U1357" s="5">
        <f>_xlfn.RANK.EQ(VLOOKUP($A1357,Rooke_Full_Seaosn[[Name]:[WHIP]], 20, FALSE),Rooke_Full_Seaosn[WHIP],1)</f>
        <v>879</v>
      </c>
      <c r="V13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1005.1465415483143</v>
      </c>
    </row>
    <row r="1358" spans="1:22" x14ac:dyDescent="0.45">
      <c r="A1358" s="11" t="s">
        <v>1465</v>
      </c>
      <c r="B1358" s="11">
        <v>1932</v>
      </c>
      <c r="C1358" s="11" t="str">
        <f>VLOOKUP(Table10[[#This Row],[Name]], Rooke_Full_Seaosn[[Name]:[Team]], 2, FALSE)</f>
        <v>PHA</v>
      </c>
      <c r="D1358" s="11">
        <v>22</v>
      </c>
      <c r="E1358" s="11">
        <v>22</v>
      </c>
      <c r="F1358" s="12">
        <v>1</v>
      </c>
      <c r="G1358" s="5">
        <f>_xlfn.RANK.EQ(VLOOKUP($A1358,Rooke_Full_Seaosn[[Name]:[WHIP]], 6, FALSE),Rooke_Full_Seaosn[W],0)</f>
        <v>1282</v>
      </c>
      <c r="H1358" s="5">
        <f>_xlfn.RANK.EQ(VLOOKUP($A1358,Rooke_Full_Seaosn[[Name]:[WHIP]], 7, FALSE),Rooke_Full_Seaosn[L],1)</f>
        <v>298</v>
      </c>
      <c r="I1358" s="11">
        <f>_xlfn.RANK.EQ(VLOOKUP($A1358,Rooke_Full_Seaosn[[Name]:[WHIP]], 8, FALSE),Rooke_Full_Seaosn[SV],0)</f>
        <v>225</v>
      </c>
      <c r="J1358" s="11">
        <f>_xlfn.RANK.EQ(VLOOKUP($A1358,Rooke_Full_Seaosn[[Name]:[WHIP]], 9, FALSE),Rooke_Full_Seaosn[IP],0)</f>
        <v>1700</v>
      </c>
      <c r="K1358" s="5">
        <f>_xlfn.RANK.EQ(VLOOKUP($A1358,Rooke_Full_Seaosn[[Name]:[WHIP]], 10, FALSE),Rooke_Full_Seaosn[SO],0)</f>
        <v>1585</v>
      </c>
      <c r="L1358" s="5">
        <f>_xlfn.RANK.EQ(VLOOKUP($A1358,Rooke_Full_Seaosn[[Name]:[WHIP]], 11, FALSE),Rooke_Full_Seaosn[K/9],0)</f>
        <v>1037</v>
      </c>
      <c r="M1358" s="5">
        <f>_xlfn.RANK.EQ(VLOOKUP($A1358,Rooke_Full_Seaosn[[Name]:[WHIP]], 12, FALSE),Rooke_Full_Seaosn[BB/9],1)</f>
        <v>1634</v>
      </c>
      <c r="N1358" s="11">
        <f>_xlfn.RANK.EQ(VLOOKUP($A1358,Rooke_Full_Seaosn[[Name]:[WHIP]], 13, FALSE),Rooke_Full_Seaosn[HR/9],1)</f>
        <v>63</v>
      </c>
      <c r="O1358" s="5">
        <f>_xlfn.RANK.EQ(VLOOKUP($A1358,Rooke_Full_Seaosn[[Name]:[WHIP]], 14, FALSE),Rooke_Full_Seaosn[AVG],1)</f>
        <v>620</v>
      </c>
      <c r="P1358" s="11">
        <f>_xlfn.RANK.EQ(VLOOKUP($A1358,Rooke_Full_Seaosn[[Name]:[WHIP]], 15, FALSE),Rooke_Full_Seaosn[BABIP],1)</f>
        <v>870</v>
      </c>
      <c r="Q1358" s="5">
        <f>_xlfn.RANK.EQ(VLOOKUP($A1358,Rooke_Full_Seaosn[[Name]:[WHIP]], 16, FALSE),Rooke_Full_Seaosn[ERA],1)</f>
        <v>1264</v>
      </c>
      <c r="R1358" s="11">
        <f>_xlfn.RANK.EQ(VLOOKUP($A1358,Rooke_Full_Seaosn[[Name]:[WHIP]], 17, FALSE),Rooke_Full_Seaosn[FIP],1)</f>
        <v>736</v>
      </c>
      <c r="S1358" s="5">
        <f>_xlfn.RANK.EQ(VLOOKUP($A1358,Rooke_Full_Seaosn[[Name]:[WHIP]], 18,FALSE),Rooke_Full_Seaosn[WAR],0)</f>
        <v>1182</v>
      </c>
      <c r="T1358" s="5">
        <f>_xlfn.RANK.EQ(VLOOKUP($A1358,Rooke_Full_Seaosn[[Name]:[WHIP]], 19, FALSE),Rooke_Full_Seaosn[WAR/162],0)</f>
        <v>824</v>
      </c>
      <c r="U1358" s="5">
        <f>_xlfn.RANK.EQ(VLOOKUP($A1358,Rooke_Full_Seaosn[[Name]:[WHIP]], 20, FALSE),Rooke_Full_Seaosn[WHIP],1)</f>
        <v>1354</v>
      </c>
      <c r="V13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1005.8810999842389</v>
      </c>
    </row>
    <row r="1359" spans="1:22" x14ac:dyDescent="0.45">
      <c r="A1359" s="11" t="s">
        <v>1465</v>
      </c>
      <c r="B1359" s="11">
        <v>1933</v>
      </c>
      <c r="C1359" s="11" t="str">
        <f>VLOOKUP(Table10[[#This Row],[Name]], Rooke_Full_Seaosn[[Name]:[Team]], 2, FALSE)</f>
        <v>PHA</v>
      </c>
      <c r="D1359" s="11">
        <v>38</v>
      </c>
      <c r="E1359" s="11">
        <v>24</v>
      </c>
      <c r="F1359" s="12">
        <v>0.63157894736842102</v>
      </c>
      <c r="G1359" s="5">
        <f>_xlfn.RANK.EQ(VLOOKUP($A1359,Rooke_Full_Seaosn[[Name]:[WHIP]], 6, FALSE),Rooke_Full_Seaosn[W],0)</f>
        <v>1282</v>
      </c>
      <c r="H1359" s="5">
        <f>_xlfn.RANK.EQ(VLOOKUP($A1359,Rooke_Full_Seaosn[[Name]:[WHIP]], 7, FALSE),Rooke_Full_Seaosn[L],1)</f>
        <v>298</v>
      </c>
      <c r="I1359" s="11">
        <f>_xlfn.RANK.EQ(VLOOKUP($A1359,Rooke_Full_Seaosn[[Name]:[WHIP]], 8, FALSE),Rooke_Full_Seaosn[SV],0)</f>
        <v>225</v>
      </c>
      <c r="J1359" s="11">
        <f>_xlfn.RANK.EQ(VLOOKUP($A1359,Rooke_Full_Seaosn[[Name]:[WHIP]], 9, FALSE),Rooke_Full_Seaosn[IP],0)</f>
        <v>1700</v>
      </c>
      <c r="K1359" s="5">
        <f>_xlfn.RANK.EQ(VLOOKUP($A1359,Rooke_Full_Seaosn[[Name]:[WHIP]], 10, FALSE),Rooke_Full_Seaosn[SO],0)</f>
        <v>1585</v>
      </c>
      <c r="L1359" s="5">
        <f>_xlfn.RANK.EQ(VLOOKUP($A1359,Rooke_Full_Seaosn[[Name]:[WHIP]], 11, FALSE),Rooke_Full_Seaosn[K/9],0)</f>
        <v>1037</v>
      </c>
      <c r="M1359" s="5">
        <f>_xlfn.RANK.EQ(VLOOKUP($A1359,Rooke_Full_Seaosn[[Name]:[WHIP]], 12, FALSE),Rooke_Full_Seaosn[BB/9],1)</f>
        <v>1634</v>
      </c>
      <c r="N1359" s="11">
        <f>_xlfn.RANK.EQ(VLOOKUP($A1359,Rooke_Full_Seaosn[[Name]:[WHIP]], 13, FALSE),Rooke_Full_Seaosn[HR/9],1)</f>
        <v>63</v>
      </c>
      <c r="O1359" s="5">
        <f>_xlfn.RANK.EQ(VLOOKUP($A1359,Rooke_Full_Seaosn[[Name]:[WHIP]], 14, FALSE),Rooke_Full_Seaosn[AVG],1)</f>
        <v>620</v>
      </c>
      <c r="P1359" s="11">
        <f>_xlfn.RANK.EQ(VLOOKUP($A1359,Rooke_Full_Seaosn[[Name]:[WHIP]], 15, FALSE),Rooke_Full_Seaosn[BABIP],1)</f>
        <v>870</v>
      </c>
      <c r="Q1359" s="5">
        <f>_xlfn.RANK.EQ(VLOOKUP($A1359,Rooke_Full_Seaosn[[Name]:[WHIP]], 16, FALSE),Rooke_Full_Seaosn[ERA],1)</f>
        <v>1264</v>
      </c>
      <c r="R1359" s="11">
        <f>_xlfn.RANK.EQ(VLOOKUP($A1359,Rooke_Full_Seaosn[[Name]:[WHIP]], 17, FALSE),Rooke_Full_Seaosn[FIP],1)</f>
        <v>736</v>
      </c>
      <c r="S1359" s="5">
        <f>_xlfn.RANK.EQ(VLOOKUP($A1359,Rooke_Full_Seaosn[[Name]:[WHIP]], 18,FALSE),Rooke_Full_Seaosn[WAR],0)</f>
        <v>1182</v>
      </c>
      <c r="T1359" s="5">
        <f>_xlfn.RANK.EQ(VLOOKUP($A1359,Rooke_Full_Seaosn[[Name]:[WHIP]], 19, FALSE),Rooke_Full_Seaosn[WAR/162],0)</f>
        <v>824</v>
      </c>
      <c r="U1359" s="5">
        <f>_xlfn.RANK.EQ(VLOOKUP($A1359,Rooke_Full_Seaosn[[Name]:[WHIP]], 20, FALSE),Rooke_Full_Seaosn[WHIP],1)</f>
        <v>1354</v>
      </c>
      <c r="V13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1005.8810999842389</v>
      </c>
    </row>
    <row r="1360" spans="1:22" x14ac:dyDescent="0.45">
      <c r="A1360" s="11" t="s">
        <v>1788</v>
      </c>
      <c r="B1360" s="11">
        <v>2003</v>
      </c>
      <c r="C1360" s="11" t="str">
        <f>VLOOKUP(Table10[[#This Row],[Name]], Rooke_Full_Seaosn[[Name]:[Team]], 2, FALSE)</f>
        <v>STL</v>
      </c>
      <c r="D1360" s="11">
        <v>13</v>
      </c>
      <c r="E1360" s="11">
        <v>13</v>
      </c>
      <c r="F1360" s="12">
        <v>1</v>
      </c>
      <c r="G1360" s="5">
        <f>_xlfn.RANK.EQ(VLOOKUP($A1360,Rooke_Full_Seaosn[[Name]:[WHIP]], 6, FALSE),Rooke_Full_Seaosn[W],0)</f>
        <v>1282</v>
      </c>
      <c r="H1360" s="5">
        <f>_xlfn.RANK.EQ(VLOOKUP($A1360,Rooke_Full_Seaosn[[Name]:[WHIP]], 7, FALSE),Rooke_Full_Seaosn[L],1)</f>
        <v>885</v>
      </c>
      <c r="I1360" s="11">
        <f>_xlfn.RANK.EQ(VLOOKUP($A1360,Rooke_Full_Seaosn[[Name]:[WHIP]], 8, FALSE),Rooke_Full_Seaosn[SV],0)</f>
        <v>225</v>
      </c>
      <c r="J1360" s="11">
        <f>_xlfn.RANK.EQ(VLOOKUP($A1360,Rooke_Full_Seaosn[[Name]:[WHIP]], 9, FALSE),Rooke_Full_Seaosn[IP],0)</f>
        <v>1209</v>
      </c>
      <c r="K1360" s="5">
        <f>_xlfn.RANK.EQ(VLOOKUP($A1360,Rooke_Full_Seaosn[[Name]:[WHIP]], 10, FALSE),Rooke_Full_Seaosn[SO],0)</f>
        <v>1187</v>
      </c>
      <c r="L1360" s="5">
        <f>_xlfn.RANK.EQ(VLOOKUP($A1360,Rooke_Full_Seaosn[[Name]:[WHIP]], 11, FALSE),Rooke_Full_Seaosn[K/9],0)</f>
        <v>868</v>
      </c>
      <c r="M1360" s="5">
        <f>_xlfn.RANK.EQ(VLOOKUP($A1360,Rooke_Full_Seaosn[[Name]:[WHIP]], 12, FALSE),Rooke_Full_Seaosn[BB/9],1)</f>
        <v>433</v>
      </c>
      <c r="N1360" s="11">
        <f>_xlfn.RANK.EQ(VLOOKUP($A1360,Rooke_Full_Seaosn[[Name]:[WHIP]], 13, FALSE),Rooke_Full_Seaosn[HR/9],1)</f>
        <v>1169</v>
      </c>
      <c r="O1360" s="5">
        <f>_xlfn.RANK.EQ(VLOOKUP($A1360,Rooke_Full_Seaosn[[Name]:[WHIP]], 14, FALSE),Rooke_Full_Seaosn[AVG],1)</f>
        <v>1422</v>
      </c>
      <c r="P1360" s="11">
        <f>_xlfn.RANK.EQ(VLOOKUP($A1360,Rooke_Full_Seaosn[[Name]:[WHIP]], 15, FALSE),Rooke_Full_Seaosn[BABIP],1)</f>
        <v>1369</v>
      </c>
      <c r="Q1360" s="5">
        <f>_xlfn.RANK.EQ(VLOOKUP($A1360,Rooke_Full_Seaosn[[Name]:[WHIP]], 16, FALSE),Rooke_Full_Seaosn[ERA],1)</f>
        <v>1313</v>
      </c>
      <c r="R1360" s="11">
        <f>_xlfn.RANK.EQ(VLOOKUP($A1360,Rooke_Full_Seaosn[[Name]:[WHIP]], 17, FALSE),Rooke_Full_Seaosn[FIP],1)</f>
        <v>1097</v>
      </c>
      <c r="S1360" s="5">
        <f>_xlfn.RANK.EQ(VLOOKUP($A1360,Rooke_Full_Seaosn[[Name]:[WHIP]], 18,FALSE),Rooke_Full_Seaosn[WAR],0)</f>
        <v>1107</v>
      </c>
      <c r="T1360" s="5">
        <f>_xlfn.RANK.EQ(VLOOKUP($A1360,Rooke_Full_Seaosn[[Name]:[WHIP]], 19, FALSE),Rooke_Full_Seaosn[WAR/162],0)</f>
        <v>966</v>
      </c>
      <c r="U1360" s="5">
        <f>_xlfn.RANK.EQ(VLOOKUP($A1360,Rooke_Full_Seaosn[[Name]:[WHIP]], 20, FALSE),Rooke_Full_Seaosn[WHIP],1)</f>
        <v>1067</v>
      </c>
      <c r="V13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1007.5678759938119</v>
      </c>
    </row>
    <row r="1361" spans="1:22" x14ac:dyDescent="0.45">
      <c r="A1361" s="11" t="s">
        <v>1304</v>
      </c>
      <c r="B1361" s="11">
        <v>1923</v>
      </c>
      <c r="C1361" s="11" t="str">
        <f>VLOOKUP(Table10[[#This Row],[Name]], Rooke_Full_Seaosn[[Name]:[Team]], 2, FALSE)</f>
        <v>BRO</v>
      </c>
      <c r="D1361" s="11">
        <v>14</v>
      </c>
      <c r="E1361" s="11">
        <v>14</v>
      </c>
      <c r="F1361" s="12">
        <v>1</v>
      </c>
      <c r="G1361" s="5">
        <f>_xlfn.RANK.EQ(VLOOKUP($A1361,Rooke_Full_Seaosn[[Name]:[WHIP]], 6, FALSE),Rooke_Full_Seaosn[W],0)</f>
        <v>1054</v>
      </c>
      <c r="H1361" s="5">
        <f>_xlfn.RANK.EQ(VLOOKUP($A1361,Rooke_Full_Seaosn[[Name]:[WHIP]], 7, FALSE),Rooke_Full_Seaosn[L],1)</f>
        <v>695</v>
      </c>
      <c r="I1361" s="11">
        <f>_xlfn.RANK.EQ(VLOOKUP($A1361,Rooke_Full_Seaosn[[Name]:[WHIP]], 8, FALSE),Rooke_Full_Seaosn[SV],0)</f>
        <v>225</v>
      </c>
      <c r="J1361" s="11">
        <f>_xlfn.RANK.EQ(VLOOKUP($A1361,Rooke_Full_Seaosn[[Name]:[WHIP]], 9, FALSE),Rooke_Full_Seaosn[IP],0)</f>
        <v>926</v>
      </c>
      <c r="K1361" s="5">
        <f>_xlfn.RANK.EQ(VLOOKUP($A1361,Rooke_Full_Seaosn[[Name]:[WHIP]], 10, FALSE),Rooke_Full_Seaosn[SO],0)</f>
        <v>1526</v>
      </c>
      <c r="L1361" s="5">
        <f>_xlfn.RANK.EQ(VLOOKUP($A1361,Rooke_Full_Seaosn[[Name]:[WHIP]], 11, FALSE),Rooke_Full_Seaosn[K/9],0)</f>
        <v>1592</v>
      </c>
      <c r="M1361" s="5">
        <f>_xlfn.RANK.EQ(VLOOKUP($A1361,Rooke_Full_Seaosn[[Name]:[WHIP]], 12, FALSE),Rooke_Full_Seaosn[BB/9],1)</f>
        <v>400</v>
      </c>
      <c r="N1361" s="11">
        <f>_xlfn.RANK.EQ(VLOOKUP($A1361,Rooke_Full_Seaosn[[Name]:[WHIP]], 13, FALSE),Rooke_Full_Seaosn[HR/9],1)</f>
        <v>838</v>
      </c>
      <c r="O1361" s="5">
        <f>_xlfn.RANK.EQ(VLOOKUP($A1361,Rooke_Full_Seaosn[[Name]:[WHIP]], 14, FALSE),Rooke_Full_Seaosn[AVG],1)</f>
        <v>1215</v>
      </c>
      <c r="P1361" s="11">
        <f>_xlfn.RANK.EQ(VLOOKUP($A1361,Rooke_Full_Seaosn[[Name]:[WHIP]], 15, FALSE),Rooke_Full_Seaosn[BABIP],1)</f>
        <v>705</v>
      </c>
      <c r="Q1361" s="5">
        <f>_xlfn.RANK.EQ(VLOOKUP($A1361,Rooke_Full_Seaosn[[Name]:[WHIP]], 16, FALSE),Rooke_Full_Seaosn[ERA],1)</f>
        <v>711</v>
      </c>
      <c r="R1361" s="11">
        <f>_xlfn.RANK.EQ(VLOOKUP($A1361,Rooke_Full_Seaosn[[Name]:[WHIP]], 17, FALSE),Rooke_Full_Seaosn[FIP],1)</f>
        <v>1146</v>
      </c>
      <c r="S1361" s="5">
        <f>_xlfn.RANK.EQ(VLOOKUP($A1361,Rooke_Full_Seaosn[[Name]:[WHIP]], 18,FALSE),Rooke_Full_Seaosn[WAR],0)</f>
        <v>1390</v>
      </c>
      <c r="T1361" s="5">
        <f>_xlfn.RANK.EQ(VLOOKUP($A1361,Rooke_Full_Seaosn[[Name]:[WHIP]], 19, FALSE),Rooke_Full_Seaosn[WAR/162],0)</f>
        <v>1415</v>
      </c>
      <c r="U1361" s="5">
        <f>_xlfn.RANK.EQ(VLOOKUP($A1361,Rooke_Full_Seaosn[[Name]:[WHIP]], 20, FALSE),Rooke_Full_Seaosn[WHIP],1)</f>
        <v>904</v>
      </c>
      <c r="V13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1008.9667518444813</v>
      </c>
    </row>
    <row r="1362" spans="1:22" x14ac:dyDescent="0.45">
      <c r="A1362" s="11" t="s">
        <v>2070</v>
      </c>
      <c r="B1362" s="11">
        <v>1996</v>
      </c>
      <c r="C1362" s="11" t="str">
        <f>VLOOKUP(Table10[[#This Row],[Name]], Rooke_Full_Seaosn[[Name]:[Team]], 2, FALSE)</f>
        <v>OAK</v>
      </c>
      <c r="D1362" s="11">
        <v>15</v>
      </c>
      <c r="E1362" s="11">
        <v>15</v>
      </c>
      <c r="F1362" s="12">
        <v>1</v>
      </c>
      <c r="G1362" s="5">
        <f>_xlfn.RANK.EQ(VLOOKUP($A1362,Rooke_Full_Seaosn[[Name]:[WHIP]], 6, FALSE),Rooke_Full_Seaosn[W],0)</f>
        <v>1054</v>
      </c>
      <c r="H1362" s="5">
        <f>_xlfn.RANK.EQ(VLOOKUP($A1362,Rooke_Full_Seaosn[[Name]:[WHIP]], 7, FALSE),Rooke_Full_Seaosn[L],1)</f>
        <v>45</v>
      </c>
      <c r="I1362" s="11">
        <f>_xlfn.RANK.EQ(VLOOKUP($A1362,Rooke_Full_Seaosn[[Name]:[WHIP]], 8, FALSE),Rooke_Full_Seaosn[SV],0)</f>
        <v>225</v>
      </c>
      <c r="J1362" s="11">
        <f>_xlfn.RANK.EQ(VLOOKUP($A1362,Rooke_Full_Seaosn[[Name]:[WHIP]], 9, FALSE),Rooke_Full_Seaosn[IP],0)</f>
        <v>1503</v>
      </c>
      <c r="K1362" s="5">
        <f>_xlfn.RANK.EQ(VLOOKUP($A1362,Rooke_Full_Seaosn[[Name]:[WHIP]], 10, FALSE),Rooke_Full_Seaosn[SO],0)</f>
        <v>1464</v>
      </c>
      <c r="L1362" s="5">
        <f>_xlfn.RANK.EQ(VLOOKUP($A1362,Rooke_Full_Seaosn[[Name]:[WHIP]], 11, FALSE),Rooke_Full_Seaosn[K/9],0)</f>
        <v>943</v>
      </c>
      <c r="M1362" s="5">
        <f>_xlfn.RANK.EQ(VLOOKUP($A1362,Rooke_Full_Seaosn[[Name]:[WHIP]], 12, FALSE),Rooke_Full_Seaosn[BB/9],1)</f>
        <v>1547</v>
      </c>
      <c r="N1362" s="11">
        <f>_xlfn.RANK.EQ(VLOOKUP($A1362,Rooke_Full_Seaosn[[Name]:[WHIP]], 13, FALSE),Rooke_Full_Seaosn[HR/9],1)</f>
        <v>1549</v>
      </c>
      <c r="O1362" s="5">
        <f>_xlfn.RANK.EQ(VLOOKUP($A1362,Rooke_Full_Seaosn[[Name]:[WHIP]], 14, FALSE),Rooke_Full_Seaosn[AVG],1)</f>
        <v>1626</v>
      </c>
      <c r="P1362" s="11">
        <f>_xlfn.RANK.EQ(VLOOKUP($A1362,Rooke_Full_Seaosn[[Name]:[WHIP]], 15, FALSE),Rooke_Full_Seaosn[BABIP],1)</f>
        <v>1495</v>
      </c>
      <c r="Q1362" s="5">
        <f>_xlfn.RANK.EQ(VLOOKUP($A1362,Rooke_Full_Seaosn[[Name]:[WHIP]], 16, FALSE),Rooke_Full_Seaosn[ERA],1)</f>
        <v>1639</v>
      </c>
      <c r="R1362" s="11">
        <f>_xlfn.RANK.EQ(VLOOKUP($A1362,Rooke_Full_Seaosn[[Name]:[WHIP]], 17, FALSE),Rooke_Full_Seaosn[FIP],1)</f>
        <v>1660</v>
      </c>
      <c r="S1362" s="5">
        <f>_xlfn.RANK.EQ(VLOOKUP($A1362,Rooke_Full_Seaosn[[Name]:[WHIP]], 18,FALSE),Rooke_Full_Seaosn[WAR],0)</f>
        <v>1553</v>
      </c>
      <c r="T1362" s="5">
        <f>_xlfn.RANK.EQ(VLOOKUP($A1362,Rooke_Full_Seaosn[[Name]:[WHIP]], 19, FALSE),Rooke_Full_Seaosn[WAR/162],0)</f>
        <v>1560</v>
      </c>
      <c r="U1362" s="5">
        <f>_xlfn.RANK.EQ(VLOOKUP($A1362,Rooke_Full_Seaosn[[Name]:[WHIP]], 20, FALSE),Rooke_Full_Seaosn[WHIP],1)</f>
        <v>1677</v>
      </c>
      <c r="V13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1009.281893140597</v>
      </c>
    </row>
    <row r="1363" spans="1:22" x14ac:dyDescent="0.45">
      <c r="A1363" s="11" t="s">
        <v>1169</v>
      </c>
      <c r="B1363" s="11">
        <v>1945</v>
      </c>
      <c r="C1363" s="11" t="str">
        <f>VLOOKUP(Table10[[#This Row],[Name]], Rooke_Full_Seaosn[[Name]:[Team]], 2, FALSE)</f>
        <v>CIN</v>
      </c>
      <c r="D1363" s="11">
        <v>46</v>
      </c>
      <c r="E1363" s="11">
        <v>33</v>
      </c>
      <c r="F1363" s="12">
        <v>0.71739130434782605</v>
      </c>
      <c r="G1363" s="5">
        <f>_xlfn.RANK.EQ(VLOOKUP($A1363,Rooke_Full_Seaosn[[Name]:[WHIP]], 6, FALSE),Rooke_Full_Seaosn[W],0)</f>
        <v>1054</v>
      </c>
      <c r="H1363" s="5">
        <f>_xlfn.RANK.EQ(VLOOKUP($A1363,Rooke_Full_Seaosn[[Name]:[WHIP]], 7, FALSE),Rooke_Full_Seaosn[L],1)</f>
        <v>492</v>
      </c>
      <c r="I1363" s="11">
        <f>_xlfn.RANK.EQ(VLOOKUP($A1363,Rooke_Full_Seaosn[[Name]:[WHIP]], 8, FALSE),Rooke_Full_Seaosn[SV],0)</f>
        <v>225</v>
      </c>
      <c r="J1363" s="11">
        <f>_xlfn.RANK.EQ(VLOOKUP($A1363,Rooke_Full_Seaosn[[Name]:[WHIP]], 9, FALSE),Rooke_Full_Seaosn[IP],0)</f>
        <v>916</v>
      </c>
      <c r="K1363" s="5">
        <f>_xlfn.RANK.EQ(VLOOKUP($A1363,Rooke_Full_Seaosn[[Name]:[WHIP]], 10, FALSE),Rooke_Full_Seaosn[SO],0)</f>
        <v>1278</v>
      </c>
      <c r="L1363" s="5">
        <f>_xlfn.RANK.EQ(VLOOKUP($A1363,Rooke_Full_Seaosn[[Name]:[WHIP]], 11, FALSE),Rooke_Full_Seaosn[K/9],0)</f>
        <v>1365</v>
      </c>
      <c r="M1363" s="5">
        <f>_xlfn.RANK.EQ(VLOOKUP($A1363,Rooke_Full_Seaosn[[Name]:[WHIP]], 12, FALSE),Rooke_Full_Seaosn[BB/9],1)</f>
        <v>1532</v>
      </c>
      <c r="N1363" s="11">
        <f>_xlfn.RANK.EQ(VLOOKUP($A1363,Rooke_Full_Seaosn[[Name]:[WHIP]], 13, FALSE),Rooke_Full_Seaosn[HR/9],1)</f>
        <v>812</v>
      </c>
      <c r="O1363" s="5">
        <f>_xlfn.RANK.EQ(VLOOKUP($A1363,Rooke_Full_Seaosn[[Name]:[WHIP]], 14, FALSE),Rooke_Full_Seaosn[AVG],1)</f>
        <v>517</v>
      </c>
      <c r="P1363" s="11">
        <f>_xlfn.RANK.EQ(VLOOKUP($A1363,Rooke_Full_Seaosn[[Name]:[WHIP]], 15, FALSE),Rooke_Full_Seaosn[BABIP],1)</f>
        <v>231</v>
      </c>
      <c r="Q1363" s="5">
        <f>_xlfn.RANK.EQ(VLOOKUP($A1363,Rooke_Full_Seaosn[[Name]:[WHIP]], 16, FALSE),Rooke_Full_Seaosn[ERA],1)</f>
        <v>544</v>
      </c>
      <c r="R1363" s="11">
        <f>_xlfn.RANK.EQ(VLOOKUP($A1363,Rooke_Full_Seaosn[[Name]:[WHIP]], 17, FALSE),Rooke_Full_Seaosn[FIP],1)</f>
        <v>1224</v>
      </c>
      <c r="S1363" s="5">
        <f>_xlfn.RANK.EQ(VLOOKUP($A1363,Rooke_Full_Seaosn[[Name]:[WHIP]], 18,FALSE),Rooke_Full_Seaosn[WAR],0)</f>
        <v>1583</v>
      </c>
      <c r="T1363" s="5">
        <f>_xlfn.RANK.EQ(VLOOKUP($A1363,Rooke_Full_Seaosn[[Name]:[WHIP]], 19, FALSE),Rooke_Full_Seaosn[WAR/162],0)</f>
        <v>1578</v>
      </c>
      <c r="U1363" s="5">
        <f>_xlfn.RANK.EQ(VLOOKUP($A1363,Rooke_Full_Seaosn[[Name]:[WHIP]], 20, FALSE),Rooke_Full_Seaosn[WHIP],1)</f>
        <v>1133</v>
      </c>
      <c r="V13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1009.8654753211136</v>
      </c>
    </row>
    <row r="1364" spans="1:22" x14ac:dyDescent="0.45">
      <c r="A1364" s="11" t="s">
        <v>1596</v>
      </c>
      <c r="B1364" s="11">
        <v>1947</v>
      </c>
      <c r="C1364" s="11" t="str">
        <f>VLOOKUP(Table10[[#This Row],[Name]], Rooke_Full_Seaosn[[Name]:[Team]], 2, FALSE)</f>
        <v>NYG</v>
      </c>
      <c r="D1364" s="11">
        <v>33</v>
      </c>
      <c r="E1364" s="11">
        <v>33</v>
      </c>
      <c r="F1364" s="12">
        <v>1</v>
      </c>
      <c r="G1364" s="5">
        <f>_xlfn.RANK.EQ(VLOOKUP($A1364,Rooke_Full_Seaosn[[Name]:[WHIP]], 6, FALSE),Rooke_Full_Seaosn[W],0)</f>
        <v>401</v>
      </c>
      <c r="H1364" s="5">
        <f>_xlfn.RANK.EQ(VLOOKUP($A1364,Rooke_Full_Seaosn[[Name]:[WHIP]], 7, FALSE),Rooke_Full_Seaosn[L],1)</f>
        <v>885</v>
      </c>
      <c r="I1364" s="11">
        <f>_xlfn.RANK.EQ(VLOOKUP($A1364,Rooke_Full_Seaosn[[Name]:[WHIP]], 8, FALSE),Rooke_Full_Seaosn[SV],0)</f>
        <v>225</v>
      </c>
      <c r="J1364" s="11">
        <f>_xlfn.RANK.EQ(VLOOKUP($A1364,Rooke_Full_Seaosn[[Name]:[WHIP]], 9, FALSE),Rooke_Full_Seaosn[IP],0)</f>
        <v>532</v>
      </c>
      <c r="K1364" s="5">
        <f>_xlfn.RANK.EQ(VLOOKUP($A1364,Rooke_Full_Seaosn[[Name]:[WHIP]], 10, FALSE),Rooke_Full_Seaosn[SO],0)</f>
        <v>941</v>
      </c>
      <c r="L1364" s="5">
        <f>_xlfn.RANK.EQ(VLOOKUP($A1364,Rooke_Full_Seaosn[[Name]:[WHIP]], 11, FALSE),Rooke_Full_Seaosn[K/9],0)</f>
        <v>1410</v>
      </c>
      <c r="M1364" s="5">
        <f>_xlfn.RANK.EQ(VLOOKUP($A1364,Rooke_Full_Seaosn[[Name]:[WHIP]], 12, FALSE),Rooke_Full_Seaosn[BB/9],1)</f>
        <v>1388</v>
      </c>
      <c r="N1364" s="11">
        <f>_xlfn.RANK.EQ(VLOOKUP($A1364,Rooke_Full_Seaosn[[Name]:[WHIP]], 13, FALSE),Rooke_Full_Seaosn[HR/9],1)</f>
        <v>1018</v>
      </c>
      <c r="O1364" s="5">
        <f>_xlfn.RANK.EQ(VLOOKUP($A1364,Rooke_Full_Seaosn[[Name]:[WHIP]], 14, FALSE),Rooke_Full_Seaosn[AVG],1)</f>
        <v>916</v>
      </c>
      <c r="P1364" s="11">
        <f>_xlfn.RANK.EQ(VLOOKUP($A1364,Rooke_Full_Seaosn[[Name]:[WHIP]], 15, FALSE),Rooke_Full_Seaosn[BABIP],1)</f>
        <v>477</v>
      </c>
      <c r="Q1364" s="5">
        <f>_xlfn.RANK.EQ(VLOOKUP($A1364,Rooke_Full_Seaosn[[Name]:[WHIP]], 16, FALSE),Rooke_Full_Seaosn[ERA],1)</f>
        <v>1076</v>
      </c>
      <c r="R1364" s="11">
        <f>_xlfn.RANK.EQ(VLOOKUP($A1364,Rooke_Full_Seaosn[[Name]:[WHIP]], 17, FALSE),Rooke_Full_Seaosn[FIP],1)</f>
        <v>1283</v>
      </c>
      <c r="S1364" s="5">
        <f>_xlfn.RANK.EQ(VLOOKUP($A1364,Rooke_Full_Seaosn[[Name]:[WHIP]], 18,FALSE),Rooke_Full_Seaosn[WAR],0)</f>
        <v>1104</v>
      </c>
      <c r="T1364" s="5">
        <f>_xlfn.RANK.EQ(VLOOKUP($A1364,Rooke_Full_Seaosn[[Name]:[WHIP]], 19, FALSE),Rooke_Full_Seaosn[WAR/162],0)</f>
        <v>1253</v>
      </c>
      <c r="U1364" s="5">
        <f>_xlfn.RANK.EQ(VLOOKUP($A1364,Rooke_Full_Seaosn[[Name]:[WHIP]], 20, FALSE),Rooke_Full_Seaosn[WHIP],1)</f>
        <v>1244</v>
      </c>
      <c r="V13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1010.3536425377523</v>
      </c>
    </row>
    <row r="1365" spans="1:22" x14ac:dyDescent="0.45">
      <c r="A1365" s="11" t="s">
        <v>1968</v>
      </c>
      <c r="B1365" s="11">
        <v>2023</v>
      </c>
      <c r="C1365" s="11" t="str">
        <f>VLOOKUP(Table10[[#This Row],[Name]], Rooke_Full_Seaosn[[Name]:[Team]], 2, FALSE)</f>
        <v>ATL</v>
      </c>
      <c r="D1365" s="11">
        <v>30</v>
      </c>
      <c r="E1365" s="11">
        <v>18</v>
      </c>
      <c r="F1365" s="12">
        <v>0.6</v>
      </c>
      <c r="G1365" s="5">
        <f>_xlfn.RANK.EQ(VLOOKUP($A1365,Rooke_Full_Seaosn[[Name]:[WHIP]], 6, FALSE),Rooke_Full_Seaosn[W],0)</f>
        <v>1054</v>
      </c>
      <c r="H1365" s="5">
        <f>_xlfn.RANK.EQ(VLOOKUP($A1365,Rooke_Full_Seaosn[[Name]:[WHIP]], 7, FALSE),Rooke_Full_Seaosn[L],1)</f>
        <v>147</v>
      </c>
      <c r="I1365" s="11">
        <f>_xlfn.RANK.EQ(VLOOKUP($A1365,Rooke_Full_Seaosn[[Name]:[WHIP]], 8, FALSE),Rooke_Full_Seaosn[SV],0)</f>
        <v>225</v>
      </c>
      <c r="J1365" s="11">
        <f>_xlfn.RANK.EQ(VLOOKUP($A1365,Rooke_Full_Seaosn[[Name]:[WHIP]], 9, FALSE),Rooke_Full_Seaosn[IP],0)</f>
        <v>1548</v>
      </c>
      <c r="K1365" s="5">
        <f>_xlfn.RANK.EQ(VLOOKUP($A1365,Rooke_Full_Seaosn[[Name]:[WHIP]], 10, FALSE),Rooke_Full_Seaosn[SO],0)</f>
        <v>1484</v>
      </c>
      <c r="L1365" s="5">
        <f>_xlfn.RANK.EQ(VLOOKUP($A1365,Rooke_Full_Seaosn[[Name]:[WHIP]], 11, FALSE),Rooke_Full_Seaosn[K/9],0)</f>
        <v>935</v>
      </c>
      <c r="M1365" s="5">
        <f>_xlfn.RANK.EQ(VLOOKUP($A1365,Rooke_Full_Seaosn[[Name]:[WHIP]], 12, FALSE),Rooke_Full_Seaosn[BB/9],1)</f>
        <v>1373</v>
      </c>
      <c r="N1365" s="11">
        <f>_xlfn.RANK.EQ(VLOOKUP($A1365,Rooke_Full_Seaosn[[Name]:[WHIP]], 13, FALSE),Rooke_Full_Seaosn[HR/9],1)</f>
        <v>1254</v>
      </c>
      <c r="O1365" s="5">
        <f>_xlfn.RANK.EQ(VLOOKUP($A1365,Rooke_Full_Seaosn[[Name]:[WHIP]], 14, FALSE),Rooke_Full_Seaosn[AVG],1)</f>
        <v>924</v>
      </c>
      <c r="P1365" s="11">
        <f>_xlfn.RANK.EQ(VLOOKUP($A1365,Rooke_Full_Seaosn[[Name]:[WHIP]], 15, FALSE),Rooke_Full_Seaosn[BABIP],1)</f>
        <v>696</v>
      </c>
      <c r="Q1365" s="5">
        <f>_xlfn.RANK.EQ(VLOOKUP($A1365,Rooke_Full_Seaosn[[Name]:[WHIP]], 16, FALSE),Rooke_Full_Seaosn[ERA],1)</f>
        <v>1523</v>
      </c>
      <c r="R1365" s="11">
        <f>_xlfn.RANK.EQ(VLOOKUP($A1365,Rooke_Full_Seaosn[[Name]:[WHIP]], 17, FALSE),Rooke_Full_Seaosn[FIP],1)</f>
        <v>1514</v>
      </c>
      <c r="S1365" s="5">
        <f>_xlfn.RANK.EQ(VLOOKUP($A1365,Rooke_Full_Seaosn[[Name]:[WHIP]], 18,FALSE),Rooke_Full_Seaosn[WAR],0)</f>
        <v>1504</v>
      </c>
      <c r="T1365" s="5">
        <f>_xlfn.RANK.EQ(VLOOKUP($A1365,Rooke_Full_Seaosn[[Name]:[WHIP]], 19, FALSE),Rooke_Full_Seaosn[WAR/162],0)</f>
        <v>1488</v>
      </c>
      <c r="U1365" s="5">
        <f>_xlfn.RANK.EQ(VLOOKUP($A1365,Rooke_Full_Seaosn[[Name]:[WHIP]], 20, FALSE),Rooke_Full_Seaosn[WHIP],1)</f>
        <v>1194</v>
      </c>
      <c r="V13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1010.4855241474866</v>
      </c>
    </row>
    <row r="1366" spans="1:22" x14ac:dyDescent="0.45">
      <c r="A1366" s="11" t="s">
        <v>1995</v>
      </c>
      <c r="B1366" s="11">
        <v>1995</v>
      </c>
      <c r="C1366" s="11" t="str">
        <f>VLOOKUP(Table10[[#This Row],[Name]], Rooke_Full_Seaosn[[Name]:[Team]], 2, FALSE)</f>
        <v>TOR</v>
      </c>
      <c r="D1366" s="11">
        <v>23</v>
      </c>
      <c r="E1366" s="11">
        <v>23</v>
      </c>
      <c r="F1366" s="12">
        <v>1</v>
      </c>
      <c r="G1366" s="5">
        <f>_xlfn.RANK.EQ(VLOOKUP($A1366,Rooke_Full_Seaosn[[Name]:[WHIP]], 6, FALSE),Rooke_Full_Seaosn[W],0)</f>
        <v>1054</v>
      </c>
      <c r="H1366" s="5">
        <f>_xlfn.RANK.EQ(VLOOKUP($A1366,Rooke_Full_Seaosn[[Name]:[WHIP]], 7, FALSE),Rooke_Full_Seaosn[L],1)</f>
        <v>45</v>
      </c>
      <c r="I1366" s="11">
        <f>_xlfn.RANK.EQ(VLOOKUP($A1366,Rooke_Full_Seaosn[[Name]:[WHIP]], 8, FALSE),Rooke_Full_Seaosn[SV],0)</f>
        <v>225</v>
      </c>
      <c r="J1366" s="11">
        <f>_xlfn.RANK.EQ(VLOOKUP($A1366,Rooke_Full_Seaosn[[Name]:[WHIP]], 9, FALSE),Rooke_Full_Seaosn[IP],0)</f>
        <v>1341</v>
      </c>
      <c r="K1366" s="5">
        <f>_xlfn.RANK.EQ(VLOOKUP($A1366,Rooke_Full_Seaosn[[Name]:[WHIP]], 10, FALSE),Rooke_Full_Seaosn[SO],0)</f>
        <v>1567</v>
      </c>
      <c r="L1366" s="5">
        <f>_xlfn.RANK.EQ(VLOOKUP($A1366,Rooke_Full_Seaosn[[Name]:[WHIP]], 11, FALSE),Rooke_Full_Seaosn[K/9],0)</f>
        <v>1418</v>
      </c>
      <c r="M1366" s="5">
        <f>_xlfn.RANK.EQ(VLOOKUP($A1366,Rooke_Full_Seaosn[[Name]:[WHIP]], 12, FALSE),Rooke_Full_Seaosn[BB/9],1)</f>
        <v>1531</v>
      </c>
      <c r="N1366" s="11">
        <f>_xlfn.RANK.EQ(VLOOKUP($A1366,Rooke_Full_Seaosn[[Name]:[WHIP]], 13, FALSE),Rooke_Full_Seaosn[HR/9],1)</f>
        <v>1415</v>
      </c>
      <c r="O1366" s="5">
        <f>_xlfn.RANK.EQ(VLOOKUP($A1366,Rooke_Full_Seaosn[[Name]:[WHIP]], 14, FALSE),Rooke_Full_Seaosn[AVG],1)</f>
        <v>1205</v>
      </c>
      <c r="P1366" s="11">
        <f>_xlfn.RANK.EQ(VLOOKUP($A1366,Rooke_Full_Seaosn[[Name]:[WHIP]], 15, FALSE),Rooke_Full_Seaosn[BABIP],1)</f>
        <v>571</v>
      </c>
      <c r="Q1366" s="5">
        <f>_xlfn.RANK.EQ(VLOOKUP($A1366,Rooke_Full_Seaosn[[Name]:[WHIP]], 16, FALSE),Rooke_Full_Seaosn[ERA],1)</f>
        <v>1554</v>
      </c>
      <c r="R1366" s="11">
        <f>_xlfn.RANK.EQ(VLOOKUP($A1366,Rooke_Full_Seaosn[[Name]:[WHIP]], 17, FALSE),Rooke_Full_Seaosn[FIP],1)</f>
        <v>1653</v>
      </c>
      <c r="S1366" s="5">
        <f>_xlfn.RANK.EQ(VLOOKUP($A1366,Rooke_Full_Seaosn[[Name]:[WHIP]], 18,FALSE),Rooke_Full_Seaosn[WAR],0)</f>
        <v>1577</v>
      </c>
      <c r="T1366" s="5">
        <f>_xlfn.RANK.EQ(VLOOKUP($A1366,Rooke_Full_Seaosn[[Name]:[WHIP]], 19, FALSE),Rooke_Full_Seaosn[WAR/162],0)</f>
        <v>1594</v>
      </c>
      <c r="U1366" s="5">
        <f>_xlfn.RANK.EQ(VLOOKUP($A1366,Rooke_Full_Seaosn[[Name]:[WHIP]], 20, FALSE),Rooke_Full_Seaosn[WHIP],1)</f>
        <v>1467</v>
      </c>
      <c r="V13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1010.8720129826198</v>
      </c>
    </row>
    <row r="1367" spans="1:22" x14ac:dyDescent="0.45">
      <c r="A1367" s="11" t="s">
        <v>1199</v>
      </c>
      <c r="B1367" s="11">
        <v>1954</v>
      </c>
      <c r="C1367" s="11" t="str">
        <f>VLOOKUP(Table10[[#This Row],[Name]], Rooke_Full_Seaosn[[Name]:[Team]], 2, FALSE)</f>
        <v>STL</v>
      </c>
      <c r="D1367" s="11">
        <v>15</v>
      </c>
      <c r="E1367" s="11">
        <v>15</v>
      </c>
      <c r="F1367" s="12">
        <v>1</v>
      </c>
      <c r="G1367" s="5">
        <f>_xlfn.RANK.EQ(VLOOKUP($A1367,Rooke_Full_Seaosn[[Name]:[WHIP]], 6, FALSE),Rooke_Full_Seaosn[W],0)</f>
        <v>1692</v>
      </c>
      <c r="H1367" s="5">
        <f>_xlfn.RANK.EQ(VLOOKUP($A1367,Rooke_Full_Seaosn[[Name]:[WHIP]], 7, FALSE),Rooke_Full_Seaosn[L],1)</f>
        <v>298</v>
      </c>
      <c r="I1367" s="11">
        <f>_xlfn.RANK.EQ(VLOOKUP($A1367,Rooke_Full_Seaosn[[Name]:[WHIP]], 8, FALSE),Rooke_Full_Seaosn[SV],0)</f>
        <v>225</v>
      </c>
      <c r="J1367" s="11">
        <f>_xlfn.RANK.EQ(VLOOKUP($A1367,Rooke_Full_Seaosn[[Name]:[WHIP]], 9, FALSE),Rooke_Full_Seaosn[IP],0)</f>
        <v>1447</v>
      </c>
      <c r="K1367" s="5">
        <f>_xlfn.RANK.EQ(VLOOKUP($A1367,Rooke_Full_Seaosn[[Name]:[WHIP]], 10, FALSE),Rooke_Full_Seaosn[SO],0)</f>
        <v>1674</v>
      </c>
      <c r="L1367" s="5">
        <f>_xlfn.RANK.EQ(VLOOKUP($A1367,Rooke_Full_Seaosn[[Name]:[WHIP]], 11, FALSE),Rooke_Full_Seaosn[K/9],0)</f>
        <v>1598</v>
      </c>
      <c r="M1367" s="5">
        <f>_xlfn.RANK.EQ(VLOOKUP($A1367,Rooke_Full_Seaosn[[Name]:[WHIP]], 12, FALSE),Rooke_Full_Seaosn[BB/9],1)</f>
        <v>1345</v>
      </c>
      <c r="N1367" s="11">
        <f>_xlfn.RANK.EQ(VLOOKUP($A1367,Rooke_Full_Seaosn[[Name]:[WHIP]], 13, FALSE),Rooke_Full_Seaosn[HR/9],1)</f>
        <v>141</v>
      </c>
      <c r="O1367" s="5">
        <f>_xlfn.RANK.EQ(VLOOKUP($A1367,Rooke_Full_Seaosn[[Name]:[WHIP]], 14, FALSE),Rooke_Full_Seaosn[AVG],1)</f>
        <v>1115</v>
      </c>
      <c r="P1367" s="11">
        <f>_xlfn.RANK.EQ(VLOOKUP($A1367,Rooke_Full_Seaosn[[Name]:[WHIP]], 15, FALSE),Rooke_Full_Seaosn[BABIP],1)</f>
        <v>863</v>
      </c>
      <c r="Q1367" s="5">
        <f>_xlfn.RANK.EQ(VLOOKUP($A1367,Rooke_Full_Seaosn[[Name]:[WHIP]], 16, FALSE),Rooke_Full_Seaosn[ERA],1)</f>
        <v>578</v>
      </c>
      <c r="R1367" s="11">
        <f>_xlfn.RANK.EQ(VLOOKUP($A1367,Rooke_Full_Seaosn[[Name]:[WHIP]], 17, FALSE),Rooke_Full_Seaosn[FIP],1)</f>
        <v>484</v>
      </c>
      <c r="S1367" s="5">
        <f>_xlfn.RANK.EQ(VLOOKUP($A1367,Rooke_Full_Seaosn[[Name]:[WHIP]], 18,FALSE),Rooke_Full_Seaosn[WAR],0)</f>
        <v>987</v>
      </c>
      <c r="T1367" s="5">
        <f>_xlfn.RANK.EQ(VLOOKUP($A1367,Rooke_Full_Seaosn[[Name]:[WHIP]], 19, FALSE),Rooke_Full_Seaosn[WAR/162],0)</f>
        <v>731</v>
      </c>
      <c r="U1367" s="5">
        <f>_xlfn.RANK.EQ(VLOOKUP($A1367,Rooke_Full_Seaosn[[Name]:[WHIP]], 20, FALSE),Rooke_Full_Seaosn[WHIP],1)</f>
        <v>1345</v>
      </c>
      <c r="V13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1012.7052596216519</v>
      </c>
    </row>
    <row r="1368" spans="1:22" x14ac:dyDescent="0.45">
      <c r="A1368" s="11" t="s">
        <v>1631</v>
      </c>
      <c r="B1368" s="11">
        <v>2010</v>
      </c>
      <c r="C1368" s="11" t="str">
        <f>VLOOKUP(Table10[[#This Row],[Name]], Rooke_Full_Seaosn[[Name]:[Team]], 2, FALSE)</f>
        <v>BAL</v>
      </c>
      <c r="D1368" s="11">
        <v>24</v>
      </c>
      <c r="E1368" s="11">
        <v>18</v>
      </c>
      <c r="F1368" s="12">
        <v>0.75</v>
      </c>
      <c r="G1368" s="5">
        <f>_xlfn.RANK.EQ(VLOOKUP($A1368,Rooke_Full_Seaosn[[Name]:[WHIP]], 6, FALSE),Rooke_Full_Seaosn[W],0)</f>
        <v>735</v>
      </c>
      <c r="H1368" s="5">
        <f>_xlfn.RANK.EQ(VLOOKUP($A1368,Rooke_Full_Seaosn[[Name]:[WHIP]], 7, FALSE),Rooke_Full_Seaosn[L],1)</f>
        <v>695</v>
      </c>
      <c r="I1368" s="11">
        <f>_xlfn.RANK.EQ(VLOOKUP($A1368,Rooke_Full_Seaosn[[Name]:[WHIP]], 8, FALSE),Rooke_Full_Seaosn[SV],0)</f>
        <v>225</v>
      </c>
      <c r="J1368" s="11">
        <f>_xlfn.RANK.EQ(VLOOKUP($A1368,Rooke_Full_Seaosn[[Name]:[WHIP]], 9, FALSE),Rooke_Full_Seaosn[IP],0)</f>
        <v>862</v>
      </c>
      <c r="K1368" s="5">
        <f>_xlfn.RANK.EQ(VLOOKUP($A1368,Rooke_Full_Seaosn[[Name]:[WHIP]], 10, FALSE),Rooke_Full_Seaosn[SO],0)</f>
        <v>996</v>
      </c>
      <c r="L1368" s="5">
        <f>_xlfn.RANK.EQ(VLOOKUP($A1368,Rooke_Full_Seaosn[[Name]:[WHIP]], 11, FALSE),Rooke_Full_Seaosn[K/9],0)</f>
        <v>1079</v>
      </c>
      <c r="M1368" s="5">
        <f>_xlfn.RANK.EQ(VLOOKUP($A1368,Rooke_Full_Seaosn[[Name]:[WHIP]], 12, FALSE),Rooke_Full_Seaosn[BB/9],1)</f>
        <v>1329</v>
      </c>
      <c r="N1368" s="11">
        <f>_xlfn.RANK.EQ(VLOOKUP($A1368,Rooke_Full_Seaosn[[Name]:[WHIP]], 13, FALSE),Rooke_Full_Seaosn[HR/9],1)</f>
        <v>765</v>
      </c>
      <c r="O1368" s="5">
        <f>_xlfn.RANK.EQ(VLOOKUP($A1368,Rooke_Full_Seaosn[[Name]:[WHIP]], 14, FALSE),Rooke_Full_Seaosn[AVG],1)</f>
        <v>1069</v>
      </c>
      <c r="P1368" s="11">
        <f>_xlfn.RANK.EQ(VLOOKUP($A1368,Rooke_Full_Seaosn[[Name]:[WHIP]], 15, FALSE),Rooke_Full_Seaosn[BABIP],1)</f>
        <v>946</v>
      </c>
      <c r="Q1368" s="5">
        <f>_xlfn.RANK.EQ(VLOOKUP($A1368,Rooke_Full_Seaosn[[Name]:[WHIP]], 16, FALSE),Rooke_Full_Seaosn[ERA],1)</f>
        <v>1126</v>
      </c>
      <c r="R1368" s="11">
        <f>_xlfn.RANK.EQ(VLOOKUP($A1368,Rooke_Full_Seaosn[[Name]:[WHIP]], 17, FALSE),Rooke_Full_Seaosn[FIP],1)</f>
        <v>1228</v>
      </c>
      <c r="S1368" s="5">
        <f>_xlfn.RANK.EQ(VLOOKUP($A1368,Rooke_Full_Seaosn[[Name]:[WHIP]], 18,FALSE),Rooke_Full_Seaosn[WAR],0)</f>
        <v>1003</v>
      </c>
      <c r="T1368" s="5">
        <f>_xlfn.RANK.EQ(VLOOKUP($A1368,Rooke_Full_Seaosn[[Name]:[WHIP]], 19, FALSE),Rooke_Full_Seaosn[WAR/162],0)</f>
        <v>990</v>
      </c>
      <c r="U1368" s="5">
        <f>_xlfn.RANK.EQ(VLOOKUP($A1368,Rooke_Full_Seaosn[[Name]:[WHIP]], 20, FALSE),Rooke_Full_Seaosn[WHIP],1)</f>
        <v>1304</v>
      </c>
      <c r="V13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1012.9331216329111</v>
      </c>
    </row>
    <row r="1369" spans="1:22" x14ac:dyDescent="0.45">
      <c r="A1369" s="11" t="s">
        <v>2038</v>
      </c>
      <c r="B1369" s="11">
        <v>2016</v>
      </c>
      <c r="C1369" s="11" t="str">
        <f>VLOOKUP(Table10[[#This Row],[Name]], Rooke_Full_Seaosn[[Name]:[Team]], 2, FALSE)</f>
        <v>BAL</v>
      </c>
      <c r="D1369" s="11">
        <v>33</v>
      </c>
      <c r="E1369" s="11">
        <v>33</v>
      </c>
      <c r="F1369" s="12">
        <v>1</v>
      </c>
      <c r="G1369" s="5">
        <f>_xlfn.RANK.EQ(VLOOKUP($A1369,Rooke_Full_Seaosn[[Name]:[WHIP]], 6, FALSE),Rooke_Full_Seaosn[W],0)</f>
        <v>1282</v>
      </c>
      <c r="H1369" s="5">
        <f>_xlfn.RANK.EQ(VLOOKUP($A1369,Rooke_Full_Seaosn[[Name]:[WHIP]], 7, FALSE),Rooke_Full_Seaosn[L],1)</f>
        <v>298</v>
      </c>
      <c r="I1369" s="11">
        <f>_xlfn.RANK.EQ(VLOOKUP($A1369,Rooke_Full_Seaosn[[Name]:[WHIP]], 8, FALSE),Rooke_Full_Seaosn[SV],0)</f>
        <v>225</v>
      </c>
      <c r="J1369" s="11">
        <f>_xlfn.RANK.EQ(VLOOKUP($A1369,Rooke_Full_Seaosn[[Name]:[WHIP]], 9, FALSE),Rooke_Full_Seaosn[IP],0)</f>
        <v>1358</v>
      </c>
      <c r="K1369" s="5">
        <f>_xlfn.RANK.EQ(VLOOKUP($A1369,Rooke_Full_Seaosn[[Name]:[WHIP]], 10, FALSE),Rooke_Full_Seaosn[SO],0)</f>
        <v>1116</v>
      </c>
      <c r="L1369" s="5">
        <f>_xlfn.RANK.EQ(VLOOKUP($A1369,Rooke_Full_Seaosn[[Name]:[WHIP]], 11, FALSE),Rooke_Full_Seaosn[K/9],0)</f>
        <v>509</v>
      </c>
      <c r="M1369" s="5">
        <f>_xlfn.RANK.EQ(VLOOKUP($A1369,Rooke_Full_Seaosn[[Name]:[WHIP]], 12, FALSE),Rooke_Full_Seaosn[BB/9],1)</f>
        <v>870</v>
      </c>
      <c r="N1369" s="11">
        <f>_xlfn.RANK.EQ(VLOOKUP($A1369,Rooke_Full_Seaosn[[Name]:[WHIP]], 13, FALSE),Rooke_Full_Seaosn[HR/9],1)</f>
        <v>1563</v>
      </c>
      <c r="O1369" s="5">
        <f>_xlfn.RANK.EQ(VLOOKUP($A1369,Rooke_Full_Seaosn[[Name]:[WHIP]], 14, FALSE),Rooke_Full_Seaosn[AVG],1)</f>
        <v>1425</v>
      </c>
      <c r="P1369" s="11">
        <f>_xlfn.RANK.EQ(VLOOKUP($A1369,Rooke_Full_Seaosn[[Name]:[WHIP]], 15, FALSE),Rooke_Full_Seaosn[BABIP],1)</f>
        <v>1364</v>
      </c>
      <c r="Q1369" s="5">
        <f>_xlfn.RANK.EQ(VLOOKUP($A1369,Rooke_Full_Seaosn[[Name]:[WHIP]], 16, FALSE),Rooke_Full_Seaosn[ERA],1)</f>
        <v>1600</v>
      </c>
      <c r="R1369" s="11">
        <f>_xlfn.RANK.EQ(VLOOKUP($A1369,Rooke_Full_Seaosn[[Name]:[WHIP]], 17, FALSE),Rooke_Full_Seaosn[FIP],1)</f>
        <v>1562</v>
      </c>
      <c r="S1369" s="5">
        <f>_xlfn.RANK.EQ(VLOOKUP($A1369,Rooke_Full_Seaosn[[Name]:[WHIP]], 18,FALSE),Rooke_Full_Seaosn[WAR],0)</f>
        <v>1480</v>
      </c>
      <c r="T1369" s="5">
        <f>_xlfn.RANK.EQ(VLOOKUP($A1369,Rooke_Full_Seaosn[[Name]:[WHIP]], 19, FALSE),Rooke_Full_Seaosn[WAR/162],0)</f>
        <v>1474</v>
      </c>
      <c r="U1369" s="5">
        <f>_xlfn.RANK.EQ(VLOOKUP($A1369,Rooke_Full_Seaosn[[Name]:[WHIP]], 20, FALSE),Rooke_Full_Seaosn[WHIP],1)</f>
        <v>1216</v>
      </c>
      <c r="V13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1013.3589649887582</v>
      </c>
    </row>
    <row r="1370" spans="1:22" x14ac:dyDescent="0.45">
      <c r="A1370" s="11" t="s">
        <v>1975</v>
      </c>
      <c r="B1370" s="11">
        <v>2005</v>
      </c>
      <c r="C1370" s="11" t="str">
        <f>VLOOKUP(Table10[[#This Row],[Name]], Rooke_Full_Seaosn[[Name]:[Team]], 2, FALSE)</f>
        <v>HOU</v>
      </c>
      <c r="D1370" s="11">
        <v>20</v>
      </c>
      <c r="E1370" s="11">
        <v>16</v>
      </c>
      <c r="F1370" s="12">
        <v>0.8</v>
      </c>
      <c r="G1370" s="5">
        <f>_xlfn.RANK.EQ(VLOOKUP($A1370,Rooke_Full_Seaosn[[Name]:[WHIP]], 6, FALSE),Rooke_Full_Seaosn[W],0)</f>
        <v>1282</v>
      </c>
      <c r="H1370" s="5">
        <f>_xlfn.RANK.EQ(VLOOKUP($A1370,Rooke_Full_Seaosn[[Name]:[WHIP]], 7, FALSE),Rooke_Full_Seaosn[L],1)</f>
        <v>695</v>
      </c>
      <c r="I1370" s="11">
        <f>_xlfn.RANK.EQ(VLOOKUP($A1370,Rooke_Full_Seaosn[[Name]:[WHIP]], 8, FALSE),Rooke_Full_Seaosn[SV],0)</f>
        <v>225</v>
      </c>
      <c r="J1370" s="11">
        <f>_xlfn.RANK.EQ(VLOOKUP($A1370,Rooke_Full_Seaosn[[Name]:[WHIP]], 9, FALSE),Rooke_Full_Seaosn[IP],0)</f>
        <v>1231</v>
      </c>
      <c r="K1370" s="5">
        <f>_xlfn.RANK.EQ(VLOOKUP($A1370,Rooke_Full_Seaosn[[Name]:[WHIP]], 10, FALSE),Rooke_Full_Seaosn[SO],0)</f>
        <v>840</v>
      </c>
      <c r="L1370" s="5">
        <f>_xlfn.RANK.EQ(VLOOKUP($A1370,Rooke_Full_Seaosn[[Name]:[WHIP]], 11, FALSE),Rooke_Full_Seaosn[K/9],0)</f>
        <v>305</v>
      </c>
      <c r="M1370" s="5">
        <f>_xlfn.RANK.EQ(VLOOKUP($A1370,Rooke_Full_Seaosn[[Name]:[WHIP]], 12, FALSE),Rooke_Full_Seaosn[BB/9],1)</f>
        <v>549</v>
      </c>
      <c r="N1370" s="11">
        <f>_xlfn.RANK.EQ(VLOOKUP($A1370,Rooke_Full_Seaosn[[Name]:[WHIP]], 13, FALSE),Rooke_Full_Seaosn[HR/9],1)</f>
        <v>1682</v>
      </c>
      <c r="O1370" s="5">
        <f>_xlfn.RANK.EQ(VLOOKUP($A1370,Rooke_Full_Seaosn[[Name]:[WHIP]], 14, FALSE),Rooke_Full_Seaosn[AVG],1)</f>
        <v>1537</v>
      </c>
      <c r="P1370" s="11">
        <f>_xlfn.RANK.EQ(VLOOKUP($A1370,Rooke_Full_Seaosn[[Name]:[WHIP]], 15, FALSE),Rooke_Full_Seaosn[BABIP],1)</f>
        <v>1382</v>
      </c>
      <c r="Q1370" s="5">
        <f>_xlfn.RANK.EQ(VLOOKUP($A1370,Rooke_Full_Seaosn[[Name]:[WHIP]], 16, FALSE),Rooke_Full_Seaosn[ERA],1)</f>
        <v>1531</v>
      </c>
      <c r="R1370" s="11">
        <f>_xlfn.RANK.EQ(VLOOKUP($A1370,Rooke_Full_Seaosn[[Name]:[WHIP]], 17, FALSE),Rooke_Full_Seaosn[FIP],1)</f>
        <v>1628</v>
      </c>
      <c r="S1370" s="5">
        <f>_xlfn.RANK.EQ(VLOOKUP($A1370,Rooke_Full_Seaosn[[Name]:[WHIP]], 18,FALSE),Rooke_Full_Seaosn[WAR],0)</f>
        <v>1663</v>
      </c>
      <c r="T1370" s="5">
        <f>_xlfn.RANK.EQ(VLOOKUP($A1370,Rooke_Full_Seaosn[[Name]:[WHIP]], 19, FALSE),Rooke_Full_Seaosn[WAR/162],0)</f>
        <v>1660</v>
      </c>
      <c r="U1370" s="5">
        <f>_xlfn.RANK.EQ(VLOOKUP($A1370,Rooke_Full_Seaosn[[Name]:[WHIP]], 20, FALSE),Rooke_Full_Seaosn[WHIP],1)</f>
        <v>1408</v>
      </c>
      <c r="V13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1013.7424552100495</v>
      </c>
    </row>
    <row r="1371" spans="1:22" x14ac:dyDescent="0.45">
      <c r="A1371" s="11" t="s">
        <v>1433</v>
      </c>
      <c r="B1371" s="11">
        <v>1943</v>
      </c>
      <c r="C1371" s="11" t="str">
        <f>VLOOKUP(Table10[[#This Row],[Name]], Rooke_Full_Seaosn[[Name]:[Team]], 2, FALSE)</f>
        <v>PHA</v>
      </c>
      <c r="D1371" s="11">
        <v>11</v>
      </c>
      <c r="E1371" s="11">
        <v>10</v>
      </c>
      <c r="F1371" s="12">
        <v>0.90909090909090906</v>
      </c>
      <c r="G1371" s="5">
        <f>_xlfn.RANK.EQ(VLOOKUP($A1371,Rooke_Full_Seaosn[[Name]:[WHIP]], 6, FALSE),Rooke_Full_Seaosn[W],0)</f>
        <v>735</v>
      </c>
      <c r="H1371" s="5">
        <f>_xlfn.RANK.EQ(VLOOKUP($A1371,Rooke_Full_Seaosn[[Name]:[WHIP]], 7, FALSE),Rooke_Full_Seaosn[L],1)</f>
        <v>1667</v>
      </c>
      <c r="I1371" s="11">
        <f>_xlfn.RANK.EQ(VLOOKUP($A1371,Rooke_Full_Seaosn[[Name]:[WHIP]], 8, FALSE),Rooke_Full_Seaosn[SV],0)</f>
        <v>94</v>
      </c>
      <c r="J1371" s="11">
        <f>_xlfn.RANK.EQ(VLOOKUP($A1371,Rooke_Full_Seaosn[[Name]:[WHIP]], 9, FALSE),Rooke_Full_Seaosn[IP],0)</f>
        <v>129</v>
      </c>
      <c r="K1371" s="5">
        <f>_xlfn.RANK.EQ(VLOOKUP($A1371,Rooke_Full_Seaosn[[Name]:[WHIP]], 10, FALSE),Rooke_Full_Seaosn[SO],0)</f>
        <v>743</v>
      </c>
      <c r="L1371" s="5">
        <f>_xlfn.RANK.EQ(VLOOKUP($A1371,Rooke_Full_Seaosn[[Name]:[WHIP]], 11, FALSE),Rooke_Full_Seaosn[K/9],0)</f>
        <v>1562</v>
      </c>
      <c r="M1371" s="5">
        <f>_xlfn.RANK.EQ(VLOOKUP($A1371,Rooke_Full_Seaosn[[Name]:[WHIP]], 12, FALSE),Rooke_Full_Seaosn[BB/9],1)</f>
        <v>1459</v>
      </c>
      <c r="N1371" s="11">
        <f>_xlfn.RANK.EQ(VLOOKUP($A1371,Rooke_Full_Seaosn[[Name]:[WHIP]], 13, FALSE),Rooke_Full_Seaosn[HR/9],1)</f>
        <v>177</v>
      </c>
      <c r="O1371" s="5">
        <f>_xlfn.RANK.EQ(VLOOKUP($A1371,Rooke_Full_Seaosn[[Name]:[WHIP]], 14, FALSE),Rooke_Full_Seaosn[AVG],1)</f>
        <v>471</v>
      </c>
      <c r="P1371" s="11">
        <f>_xlfn.RANK.EQ(VLOOKUP($A1371,Rooke_Full_Seaosn[[Name]:[WHIP]], 15, FALSE),Rooke_Full_Seaosn[BABIP],1)</f>
        <v>258</v>
      </c>
      <c r="Q1371" s="5">
        <f>_xlfn.RANK.EQ(VLOOKUP($A1371,Rooke_Full_Seaosn[[Name]:[WHIP]], 16, FALSE),Rooke_Full_Seaosn[ERA],1)</f>
        <v>872</v>
      </c>
      <c r="R1371" s="11">
        <f>_xlfn.RANK.EQ(VLOOKUP($A1371,Rooke_Full_Seaosn[[Name]:[WHIP]], 17, FALSE),Rooke_Full_Seaosn[FIP],1)</f>
        <v>814</v>
      </c>
      <c r="S1371" s="5">
        <f>_xlfn.RANK.EQ(VLOOKUP($A1371,Rooke_Full_Seaosn[[Name]:[WHIP]], 18,FALSE),Rooke_Full_Seaosn[WAR],0)</f>
        <v>984</v>
      </c>
      <c r="T1371" s="5">
        <f>_xlfn.RANK.EQ(VLOOKUP($A1371,Rooke_Full_Seaosn[[Name]:[WHIP]], 19, FALSE),Rooke_Full_Seaosn[WAR/162],0)</f>
        <v>1305</v>
      </c>
      <c r="U1371" s="5">
        <f>_xlfn.RANK.EQ(VLOOKUP($A1371,Rooke_Full_Seaosn[[Name]:[WHIP]], 20, FALSE),Rooke_Full_Seaosn[WHIP],1)</f>
        <v>1061</v>
      </c>
      <c r="V13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1015.0341313894808</v>
      </c>
    </row>
    <row r="1372" spans="1:22" x14ac:dyDescent="0.45">
      <c r="A1372" s="11" t="s">
        <v>1966</v>
      </c>
      <c r="B1372" s="11">
        <v>2021</v>
      </c>
      <c r="C1372" s="11" t="str">
        <f>VLOOKUP(Table10[[#This Row],[Name]], Rooke_Full_Seaosn[[Name]:[Team]], 2, FALSE)</f>
        <v>DET</v>
      </c>
      <c r="D1372" s="11">
        <v>16</v>
      </c>
      <c r="E1372" s="11">
        <v>10</v>
      </c>
      <c r="F1372" s="12">
        <v>0.625</v>
      </c>
      <c r="G1372" s="5">
        <f>_xlfn.RANK.EQ(VLOOKUP($A1372,Rooke_Full_Seaosn[[Name]:[WHIP]], 6, FALSE),Rooke_Full_Seaosn[W],0)</f>
        <v>1054</v>
      </c>
      <c r="H1372" s="5">
        <f>_xlfn.RANK.EQ(VLOOKUP($A1372,Rooke_Full_Seaosn[[Name]:[WHIP]], 7, FALSE),Rooke_Full_Seaosn[L],1)</f>
        <v>885</v>
      </c>
      <c r="I1372" s="11">
        <f>_xlfn.RANK.EQ(VLOOKUP($A1372,Rooke_Full_Seaosn[[Name]:[WHIP]], 8, FALSE),Rooke_Full_Seaosn[SV],0)</f>
        <v>225</v>
      </c>
      <c r="J1372" s="11">
        <f>_xlfn.RANK.EQ(VLOOKUP($A1372,Rooke_Full_Seaosn[[Name]:[WHIP]], 9, FALSE),Rooke_Full_Seaosn[IP],0)</f>
        <v>1036</v>
      </c>
      <c r="K1372" s="5">
        <f>_xlfn.RANK.EQ(VLOOKUP($A1372,Rooke_Full_Seaosn[[Name]:[WHIP]], 10, FALSE),Rooke_Full_Seaosn[SO],0)</f>
        <v>880</v>
      </c>
      <c r="L1372" s="5">
        <f>_xlfn.RANK.EQ(VLOOKUP($A1372,Rooke_Full_Seaosn[[Name]:[WHIP]], 11, FALSE),Rooke_Full_Seaosn[K/9],0)</f>
        <v>644</v>
      </c>
      <c r="M1372" s="5">
        <f>_xlfn.RANK.EQ(VLOOKUP($A1372,Rooke_Full_Seaosn[[Name]:[WHIP]], 12, FALSE),Rooke_Full_Seaosn[BB/9],1)</f>
        <v>927</v>
      </c>
      <c r="N1372" s="11">
        <f>_xlfn.RANK.EQ(VLOOKUP($A1372,Rooke_Full_Seaosn[[Name]:[WHIP]], 13, FALSE),Rooke_Full_Seaosn[HR/9],1)</f>
        <v>1105</v>
      </c>
      <c r="O1372" s="5">
        <f>_xlfn.RANK.EQ(VLOOKUP($A1372,Rooke_Full_Seaosn[[Name]:[WHIP]], 14, FALSE),Rooke_Full_Seaosn[AVG],1)</f>
        <v>1229</v>
      </c>
      <c r="P1372" s="11">
        <f>_xlfn.RANK.EQ(VLOOKUP($A1372,Rooke_Full_Seaosn[[Name]:[WHIP]], 15, FALSE),Rooke_Full_Seaosn[BABIP],1)</f>
        <v>1275</v>
      </c>
      <c r="Q1372" s="5">
        <f>_xlfn.RANK.EQ(VLOOKUP($A1372,Rooke_Full_Seaosn[[Name]:[WHIP]], 16, FALSE),Rooke_Full_Seaosn[ERA],1)</f>
        <v>1521</v>
      </c>
      <c r="R1372" s="11">
        <f>_xlfn.RANK.EQ(VLOOKUP($A1372,Rooke_Full_Seaosn[[Name]:[WHIP]], 17, FALSE),Rooke_Full_Seaosn[FIP],1)</f>
        <v>1136</v>
      </c>
      <c r="S1372" s="5">
        <f>_xlfn.RANK.EQ(VLOOKUP($A1372,Rooke_Full_Seaosn[[Name]:[WHIP]], 18,FALSE),Rooke_Full_Seaosn[WAR],0)</f>
        <v>1019</v>
      </c>
      <c r="T1372" s="5">
        <f>_xlfn.RANK.EQ(VLOOKUP($A1372,Rooke_Full_Seaosn[[Name]:[WHIP]], 19, FALSE),Rooke_Full_Seaosn[WAR/162],0)</f>
        <v>1007</v>
      </c>
      <c r="U1372" s="5">
        <f>_xlfn.RANK.EQ(VLOOKUP($A1372,Rooke_Full_Seaosn[[Name]:[WHIP]], 20, FALSE),Rooke_Full_Seaosn[WHIP],1)</f>
        <v>1236</v>
      </c>
      <c r="V13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1015.1110089341154</v>
      </c>
    </row>
    <row r="1373" spans="1:22" x14ac:dyDescent="0.45">
      <c r="A1373" s="11" t="s">
        <v>1672</v>
      </c>
      <c r="B1373" s="11">
        <v>1928</v>
      </c>
      <c r="C1373" s="11" t="str">
        <f>VLOOKUP(Table10[[#This Row],[Name]], Rooke_Full_Seaosn[[Name]:[Team]], 2, FALSE)</f>
        <v>DET</v>
      </c>
      <c r="D1373" s="11">
        <v>9</v>
      </c>
      <c r="E1373" s="11">
        <v>8</v>
      </c>
      <c r="F1373" s="12">
        <v>0.88888888888888884</v>
      </c>
      <c r="G1373" s="5">
        <f>_xlfn.RANK.EQ(VLOOKUP($A1373,Rooke_Full_Seaosn[[Name]:[WHIP]], 6, FALSE),Rooke_Full_Seaosn[W],0)</f>
        <v>503</v>
      </c>
      <c r="H1373" s="5">
        <f>_xlfn.RANK.EQ(VLOOKUP($A1373,Rooke_Full_Seaosn[[Name]:[WHIP]], 7, FALSE),Rooke_Full_Seaosn[L],1)</f>
        <v>1442</v>
      </c>
      <c r="I1373" s="11">
        <f>_xlfn.RANK.EQ(VLOOKUP($A1373,Rooke_Full_Seaosn[[Name]:[WHIP]], 8, FALSE),Rooke_Full_Seaosn[SV],0)</f>
        <v>225</v>
      </c>
      <c r="J1373" s="11">
        <f>_xlfn.RANK.EQ(VLOOKUP($A1373,Rooke_Full_Seaosn[[Name]:[WHIP]], 9, FALSE),Rooke_Full_Seaosn[IP],0)</f>
        <v>325</v>
      </c>
      <c r="K1373" s="5">
        <f>_xlfn.RANK.EQ(VLOOKUP($A1373,Rooke_Full_Seaosn[[Name]:[WHIP]], 10, FALSE),Rooke_Full_Seaosn[SO],0)</f>
        <v>706</v>
      </c>
      <c r="L1373" s="5">
        <f>_xlfn.RANK.EQ(VLOOKUP($A1373,Rooke_Full_Seaosn[[Name]:[WHIP]], 11, FALSE),Rooke_Full_Seaosn[K/9],0)</f>
        <v>1408</v>
      </c>
      <c r="M1373" s="5">
        <f>_xlfn.RANK.EQ(VLOOKUP($A1373,Rooke_Full_Seaosn[[Name]:[WHIP]], 12, FALSE),Rooke_Full_Seaosn[BB/9],1)</f>
        <v>1356</v>
      </c>
      <c r="N1373" s="11">
        <f>_xlfn.RANK.EQ(VLOOKUP($A1373,Rooke_Full_Seaosn[[Name]:[WHIP]], 13, FALSE),Rooke_Full_Seaosn[HR/9],1)</f>
        <v>325</v>
      </c>
      <c r="O1373" s="5">
        <f>_xlfn.RANK.EQ(VLOOKUP($A1373,Rooke_Full_Seaosn[[Name]:[WHIP]], 14, FALSE),Rooke_Full_Seaosn[AVG],1)</f>
        <v>1010</v>
      </c>
      <c r="P1373" s="11">
        <f>_xlfn.RANK.EQ(VLOOKUP($A1373,Rooke_Full_Seaosn[[Name]:[WHIP]], 15, FALSE),Rooke_Full_Seaosn[BABIP],1)</f>
        <v>827</v>
      </c>
      <c r="Q1373" s="5">
        <f>_xlfn.RANK.EQ(VLOOKUP($A1373,Rooke_Full_Seaosn[[Name]:[WHIP]], 16, FALSE),Rooke_Full_Seaosn[ERA],1)</f>
        <v>1178</v>
      </c>
      <c r="R1373" s="11">
        <f>_xlfn.RANK.EQ(VLOOKUP($A1373,Rooke_Full_Seaosn[[Name]:[WHIP]], 17, FALSE),Rooke_Full_Seaosn[FIP],1)</f>
        <v>1026</v>
      </c>
      <c r="S1373" s="5">
        <f>_xlfn.RANK.EQ(VLOOKUP($A1373,Rooke_Full_Seaosn[[Name]:[WHIP]], 18,FALSE),Rooke_Full_Seaosn[WAR],0)</f>
        <v>726</v>
      </c>
      <c r="T1373" s="5">
        <f>_xlfn.RANK.EQ(VLOOKUP($A1373,Rooke_Full_Seaosn[[Name]:[WHIP]], 19, FALSE),Rooke_Full_Seaosn[WAR/162],0)</f>
        <v>1038</v>
      </c>
      <c r="U1373" s="5">
        <f>_xlfn.RANK.EQ(VLOOKUP($A1373,Rooke_Full_Seaosn[[Name]:[WHIP]], 20, FALSE),Rooke_Full_Seaosn[WHIP],1)</f>
        <v>1339</v>
      </c>
      <c r="V13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1016.1507700978696</v>
      </c>
    </row>
    <row r="1374" spans="1:22" x14ac:dyDescent="0.45">
      <c r="A1374" s="11" t="s">
        <v>644</v>
      </c>
      <c r="B1374" s="11">
        <v>2008</v>
      </c>
      <c r="C1374" s="11" t="str">
        <f>VLOOKUP(Table10[[#This Row],[Name]], Rooke_Full_Seaosn[[Name]:[Team]], 2, FALSE)</f>
        <v>BAL</v>
      </c>
      <c r="D1374" s="11">
        <v>32</v>
      </c>
      <c r="E1374" s="11">
        <v>32</v>
      </c>
      <c r="F1374" s="12">
        <v>1</v>
      </c>
      <c r="G1374" s="5">
        <f>_xlfn.RANK.EQ(VLOOKUP($A1374,Rooke_Full_Seaosn[[Name]:[WHIP]], 6, FALSE),Rooke_Full_Seaosn[W],0)</f>
        <v>401</v>
      </c>
      <c r="H1374" s="5">
        <f>_xlfn.RANK.EQ(VLOOKUP($A1374,Rooke_Full_Seaosn[[Name]:[WHIP]], 7, FALSE),Rooke_Full_Seaosn[L],1)</f>
        <v>1341</v>
      </c>
      <c r="I1374" s="11">
        <f>_xlfn.RANK.EQ(VLOOKUP($A1374,Rooke_Full_Seaosn[[Name]:[WHIP]], 8, FALSE),Rooke_Full_Seaosn[SV],0)</f>
        <v>225</v>
      </c>
      <c r="J1374" s="11">
        <f>_xlfn.RANK.EQ(VLOOKUP($A1374,Rooke_Full_Seaosn[[Name]:[WHIP]], 9, FALSE),Rooke_Full_Seaosn[IP],0)</f>
        <v>569</v>
      </c>
      <c r="K1374" s="5">
        <f>_xlfn.RANK.EQ(VLOOKUP($A1374,Rooke_Full_Seaosn[[Name]:[WHIP]], 10, FALSE),Rooke_Full_Seaosn[SO],0)</f>
        <v>486</v>
      </c>
      <c r="L1374" s="5">
        <f>_xlfn.RANK.EQ(VLOOKUP($A1374,Rooke_Full_Seaosn[[Name]:[WHIP]], 11, FALSE),Rooke_Full_Seaosn[K/9],0)</f>
        <v>769</v>
      </c>
      <c r="M1374" s="5">
        <f>_xlfn.RANK.EQ(VLOOKUP($A1374,Rooke_Full_Seaosn[[Name]:[WHIP]], 12, FALSE),Rooke_Full_Seaosn[BB/9],1)</f>
        <v>1295</v>
      </c>
      <c r="N1374" s="11">
        <f>_xlfn.RANK.EQ(VLOOKUP($A1374,Rooke_Full_Seaosn[[Name]:[WHIP]], 13, FALSE),Rooke_Full_Seaosn[HR/9],1)</f>
        <v>1210</v>
      </c>
      <c r="O1374" s="5">
        <f>_xlfn.RANK.EQ(VLOOKUP($A1374,Rooke_Full_Seaosn[[Name]:[WHIP]], 14, FALSE),Rooke_Full_Seaosn[AVG],1)</f>
        <v>1604</v>
      </c>
      <c r="P1374" s="11">
        <f>_xlfn.RANK.EQ(VLOOKUP($A1374,Rooke_Full_Seaosn[[Name]:[WHIP]], 15, FALSE),Rooke_Full_Seaosn[BABIP],1)</f>
        <v>1584</v>
      </c>
      <c r="Q1374" s="5">
        <f>_xlfn.RANK.EQ(VLOOKUP($A1374,Rooke_Full_Seaosn[[Name]:[WHIP]], 16, FALSE),Rooke_Full_Seaosn[ERA],1)</f>
        <v>1642</v>
      </c>
      <c r="R1374" s="11">
        <f>_xlfn.RANK.EQ(VLOOKUP($A1374,Rooke_Full_Seaosn[[Name]:[WHIP]], 17, FALSE),Rooke_Full_Seaosn[FIP],1)</f>
        <v>1430</v>
      </c>
      <c r="S1374" s="5">
        <f>_xlfn.RANK.EQ(VLOOKUP($A1374,Rooke_Full_Seaosn[[Name]:[WHIP]], 18,FALSE),Rooke_Full_Seaosn[WAR],0)</f>
        <v>923</v>
      </c>
      <c r="T1374" s="5">
        <f>_xlfn.RANK.EQ(VLOOKUP($A1374,Rooke_Full_Seaosn[[Name]:[WHIP]], 19, FALSE),Rooke_Full_Seaosn[WAR/162],0)</f>
        <v>1157</v>
      </c>
      <c r="U1374" s="5">
        <f>_xlfn.RANK.EQ(VLOOKUP($A1374,Rooke_Full_Seaosn[[Name]:[WHIP]], 20, FALSE),Rooke_Full_Seaosn[WHIP],1)</f>
        <v>1610</v>
      </c>
      <c r="V13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1016.5632328976254</v>
      </c>
    </row>
    <row r="1375" spans="1:22" x14ac:dyDescent="0.45">
      <c r="A1375" s="11" t="s">
        <v>1403</v>
      </c>
      <c r="B1375" s="11">
        <v>1973</v>
      </c>
      <c r="C1375" s="11" t="str">
        <f>VLOOKUP(Table10[[#This Row],[Name]], Rooke_Full_Seaosn[[Name]:[Team]], 2, FALSE)</f>
        <v>BAL</v>
      </c>
      <c r="D1375" s="11">
        <v>19</v>
      </c>
      <c r="E1375" s="11">
        <v>19</v>
      </c>
      <c r="F1375" s="12">
        <v>1</v>
      </c>
      <c r="G1375" s="5">
        <f>_xlfn.RANK.EQ(VLOOKUP($A1375,Rooke_Full_Seaosn[[Name]:[WHIP]], 6, FALSE),Rooke_Full_Seaosn[W],0)</f>
        <v>735</v>
      </c>
      <c r="H1375" s="5">
        <f>_xlfn.RANK.EQ(VLOOKUP($A1375,Rooke_Full_Seaosn[[Name]:[WHIP]], 7, FALSE),Rooke_Full_Seaosn[L],1)</f>
        <v>492</v>
      </c>
      <c r="I1375" s="11">
        <f>_xlfn.RANK.EQ(VLOOKUP($A1375,Rooke_Full_Seaosn[[Name]:[WHIP]], 8, FALSE),Rooke_Full_Seaosn[SV],0)</f>
        <v>225</v>
      </c>
      <c r="J1375" s="11">
        <f>_xlfn.RANK.EQ(VLOOKUP($A1375,Rooke_Full_Seaosn[[Name]:[WHIP]], 9, FALSE),Rooke_Full_Seaosn[IP],0)</f>
        <v>858</v>
      </c>
      <c r="K1375" s="5">
        <f>_xlfn.RANK.EQ(VLOOKUP($A1375,Rooke_Full_Seaosn[[Name]:[WHIP]], 10, FALSE),Rooke_Full_Seaosn[SO],0)</f>
        <v>996</v>
      </c>
      <c r="L1375" s="5">
        <f>_xlfn.RANK.EQ(VLOOKUP($A1375,Rooke_Full_Seaosn[[Name]:[WHIP]], 11, FALSE),Rooke_Full_Seaosn[K/9],0)</f>
        <v>1083</v>
      </c>
      <c r="M1375" s="5">
        <f>_xlfn.RANK.EQ(VLOOKUP($A1375,Rooke_Full_Seaosn[[Name]:[WHIP]], 12, FALSE),Rooke_Full_Seaosn[BB/9],1)</f>
        <v>1250</v>
      </c>
      <c r="N1375" s="11">
        <f>_xlfn.RANK.EQ(VLOOKUP($A1375,Rooke_Full_Seaosn[[Name]:[WHIP]], 13, FALSE),Rooke_Full_Seaosn[HR/9],1)</f>
        <v>1384</v>
      </c>
      <c r="O1375" s="5">
        <f>_xlfn.RANK.EQ(VLOOKUP($A1375,Rooke_Full_Seaosn[[Name]:[WHIP]], 14, FALSE),Rooke_Full_Seaosn[AVG],1)</f>
        <v>1015</v>
      </c>
      <c r="P1375" s="11">
        <f>_xlfn.RANK.EQ(VLOOKUP($A1375,Rooke_Full_Seaosn[[Name]:[WHIP]], 15, FALSE),Rooke_Full_Seaosn[BABIP],1)</f>
        <v>599</v>
      </c>
      <c r="Q1375" s="5">
        <f>_xlfn.RANK.EQ(VLOOKUP($A1375,Rooke_Full_Seaosn[[Name]:[WHIP]], 16, FALSE),Rooke_Full_Seaosn[ERA],1)</f>
        <v>832</v>
      </c>
      <c r="R1375" s="11">
        <f>_xlfn.RANK.EQ(VLOOKUP($A1375,Rooke_Full_Seaosn[[Name]:[WHIP]], 17, FALSE),Rooke_Full_Seaosn[FIP],1)</f>
        <v>1281</v>
      </c>
      <c r="S1375" s="5">
        <f>_xlfn.RANK.EQ(VLOOKUP($A1375,Rooke_Full_Seaosn[[Name]:[WHIP]], 18,FALSE),Rooke_Full_Seaosn[WAR],0)</f>
        <v>1599</v>
      </c>
      <c r="T1375" s="5">
        <f>_xlfn.RANK.EQ(VLOOKUP($A1375,Rooke_Full_Seaosn[[Name]:[WHIP]], 19, FALSE),Rooke_Full_Seaosn[WAR/162],0)</f>
        <v>1582</v>
      </c>
      <c r="U1375" s="5">
        <f>_xlfn.RANK.EQ(VLOOKUP($A1375,Rooke_Full_Seaosn[[Name]:[WHIP]], 20, FALSE),Rooke_Full_Seaosn[WHIP],1)</f>
        <v>1151</v>
      </c>
      <c r="V13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1018.3029185529383</v>
      </c>
    </row>
    <row r="1376" spans="1:22" x14ac:dyDescent="0.45">
      <c r="A1376" s="11" t="s">
        <v>1724</v>
      </c>
      <c r="B1376" s="11">
        <v>1925</v>
      </c>
      <c r="C1376" s="11" t="str">
        <f>VLOOKUP(Table10[[#This Row],[Name]], Rooke_Full_Seaosn[[Name]:[Team]], 2, FALSE)</f>
        <v>STL</v>
      </c>
      <c r="D1376" s="11">
        <v>39</v>
      </c>
      <c r="E1376" s="11">
        <v>34</v>
      </c>
      <c r="F1376" s="12">
        <v>0.87179487179487181</v>
      </c>
      <c r="G1376" s="5">
        <f>_xlfn.RANK.EQ(VLOOKUP($A1376,Rooke_Full_Seaosn[[Name]:[WHIP]], 6, FALSE),Rooke_Full_Seaosn[W],0)</f>
        <v>503</v>
      </c>
      <c r="H1376" s="5">
        <f>_xlfn.RANK.EQ(VLOOKUP($A1376,Rooke_Full_Seaosn[[Name]:[WHIP]], 7, FALSE),Rooke_Full_Seaosn[L],1)</f>
        <v>1574</v>
      </c>
      <c r="I1376" s="11">
        <f>_xlfn.RANK.EQ(VLOOKUP($A1376,Rooke_Full_Seaosn[[Name]:[WHIP]], 8, FALSE),Rooke_Full_Seaosn[SV],0)</f>
        <v>94</v>
      </c>
      <c r="J1376" s="11">
        <f>_xlfn.RANK.EQ(VLOOKUP($A1376,Rooke_Full_Seaosn[[Name]:[WHIP]], 9, FALSE),Rooke_Full_Seaosn[IP],0)</f>
        <v>329</v>
      </c>
      <c r="K1376" s="5">
        <f>_xlfn.RANK.EQ(VLOOKUP($A1376,Rooke_Full_Seaosn[[Name]:[WHIP]], 10, FALSE),Rooke_Full_Seaosn[SO],0)</f>
        <v>725</v>
      </c>
      <c r="L1376" s="5">
        <f>_xlfn.RANK.EQ(VLOOKUP($A1376,Rooke_Full_Seaosn[[Name]:[WHIP]], 11, FALSE),Rooke_Full_Seaosn[K/9],0)</f>
        <v>1414</v>
      </c>
      <c r="M1376" s="5">
        <f>_xlfn.RANK.EQ(VLOOKUP($A1376,Rooke_Full_Seaosn[[Name]:[WHIP]], 12, FALSE),Rooke_Full_Seaosn[BB/9],1)</f>
        <v>652</v>
      </c>
      <c r="N1376" s="11">
        <f>_xlfn.RANK.EQ(VLOOKUP($A1376,Rooke_Full_Seaosn[[Name]:[WHIP]], 13, FALSE),Rooke_Full_Seaosn[HR/9],1)</f>
        <v>813</v>
      </c>
      <c r="O1376" s="5">
        <f>_xlfn.RANK.EQ(VLOOKUP($A1376,Rooke_Full_Seaosn[[Name]:[WHIP]], 14, FALSE),Rooke_Full_Seaosn[AVG],1)</f>
        <v>1515</v>
      </c>
      <c r="P1376" s="11">
        <f>_xlfn.RANK.EQ(VLOOKUP($A1376,Rooke_Full_Seaosn[[Name]:[WHIP]], 15, FALSE),Rooke_Full_Seaosn[BABIP],1)</f>
        <v>1317</v>
      </c>
      <c r="Q1376" s="5">
        <f>_xlfn.RANK.EQ(VLOOKUP($A1376,Rooke_Full_Seaosn[[Name]:[WHIP]], 16, FALSE),Rooke_Full_Seaosn[ERA],1)</f>
        <v>1237</v>
      </c>
      <c r="R1376" s="11">
        <f>_xlfn.RANK.EQ(VLOOKUP($A1376,Rooke_Full_Seaosn[[Name]:[WHIP]], 17, FALSE),Rooke_Full_Seaosn[FIP],1)</f>
        <v>1298</v>
      </c>
      <c r="S1376" s="5">
        <f>_xlfn.RANK.EQ(VLOOKUP($A1376,Rooke_Full_Seaosn[[Name]:[WHIP]], 18,FALSE),Rooke_Full_Seaosn[WAR],0)</f>
        <v>801</v>
      </c>
      <c r="T1376" s="5">
        <f>_xlfn.RANK.EQ(VLOOKUP($A1376,Rooke_Full_Seaosn[[Name]:[WHIP]], 19, FALSE),Rooke_Full_Seaosn[WAR/162],0)</f>
        <v>1140</v>
      </c>
      <c r="U1376" s="5">
        <f>_xlfn.RANK.EQ(VLOOKUP($A1376,Rooke_Full_Seaosn[[Name]:[WHIP]], 20, FALSE),Rooke_Full_Seaosn[WHIP],1)</f>
        <v>1324</v>
      </c>
      <c r="V13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1018.3135929526442</v>
      </c>
    </row>
    <row r="1377" spans="1:22" x14ac:dyDescent="0.45">
      <c r="A1377" s="11" t="s">
        <v>1538</v>
      </c>
      <c r="B1377" s="11">
        <v>2015</v>
      </c>
      <c r="C1377" s="11" t="str">
        <f>VLOOKUP(Table10[[#This Row],[Name]], Rooke_Full_Seaosn[[Name]:[Team]], 2, FALSE)</f>
        <v>LAD</v>
      </c>
      <c r="D1377" s="11">
        <v>19</v>
      </c>
      <c r="E1377" s="11">
        <v>19</v>
      </c>
      <c r="F1377" s="12">
        <v>1</v>
      </c>
      <c r="G1377" s="5">
        <f>_xlfn.RANK.EQ(VLOOKUP($A1377,Rooke_Full_Seaosn[[Name]:[WHIP]], 6, FALSE),Rooke_Full_Seaosn[W],0)</f>
        <v>1054</v>
      </c>
      <c r="H1377" s="5">
        <f>_xlfn.RANK.EQ(VLOOKUP($A1377,Rooke_Full_Seaosn[[Name]:[WHIP]], 7, FALSE),Rooke_Full_Seaosn[L],1)</f>
        <v>492</v>
      </c>
      <c r="I1377" s="11">
        <f>_xlfn.RANK.EQ(VLOOKUP($A1377,Rooke_Full_Seaosn[[Name]:[WHIP]], 8, FALSE),Rooke_Full_Seaosn[SV],0)</f>
        <v>225</v>
      </c>
      <c r="J1377" s="11">
        <f>_xlfn.RANK.EQ(VLOOKUP($A1377,Rooke_Full_Seaosn[[Name]:[WHIP]], 9, FALSE),Rooke_Full_Seaosn[IP],0)</f>
        <v>1228</v>
      </c>
      <c r="K1377" s="5">
        <f>_xlfn.RANK.EQ(VLOOKUP($A1377,Rooke_Full_Seaosn[[Name]:[WHIP]], 10, FALSE),Rooke_Full_Seaosn[SO],0)</f>
        <v>1255</v>
      </c>
      <c r="L1377" s="5">
        <f>_xlfn.RANK.EQ(VLOOKUP($A1377,Rooke_Full_Seaosn[[Name]:[WHIP]], 11, FALSE),Rooke_Full_Seaosn[K/9],0)</f>
        <v>959</v>
      </c>
      <c r="M1377" s="5">
        <f>_xlfn.RANK.EQ(VLOOKUP($A1377,Rooke_Full_Seaosn[[Name]:[WHIP]], 12, FALSE),Rooke_Full_Seaosn[BB/9],1)</f>
        <v>542</v>
      </c>
      <c r="N1377" s="11">
        <f>_xlfn.RANK.EQ(VLOOKUP($A1377,Rooke_Full_Seaosn[[Name]:[WHIP]], 13, FALSE),Rooke_Full_Seaosn[HR/9],1)</f>
        <v>867</v>
      </c>
      <c r="O1377" s="5">
        <f>_xlfn.RANK.EQ(VLOOKUP($A1377,Rooke_Full_Seaosn[[Name]:[WHIP]], 14, FALSE),Rooke_Full_Seaosn[AVG],1)</f>
        <v>1513</v>
      </c>
      <c r="P1377" s="11">
        <f>_xlfn.RANK.EQ(VLOOKUP($A1377,Rooke_Full_Seaosn[[Name]:[WHIP]], 15, FALSE),Rooke_Full_Seaosn[BABIP],1)</f>
        <v>1501</v>
      </c>
      <c r="Q1377" s="5">
        <f>_xlfn.RANK.EQ(VLOOKUP($A1377,Rooke_Full_Seaosn[[Name]:[WHIP]], 16, FALSE),Rooke_Full_Seaosn[ERA],1)</f>
        <v>1003</v>
      </c>
      <c r="R1377" s="11">
        <f>_xlfn.RANK.EQ(VLOOKUP($A1377,Rooke_Full_Seaosn[[Name]:[WHIP]], 17, FALSE),Rooke_Full_Seaosn[FIP],1)</f>
        <v>951</v>
      </c>
      <c r="S1377" s="5">
        <f>_xlfn.RANK.EQ(VLOOKUP($A1377,Rooke_Full_Seaosn[[Name]:[WHIP]], 18,FALSE),Rooke_Full_Seaosn[WAR],0)</f>
        <v>1446</v>
      </c>
      <c r="T1377" s="5">
        <f>_xlfn.RANK.EQ(VLOOKUP($A1377,Rooke_Full_Seaosn[[Name]:[WHIP]], 19, FALSE),Rooke_Full_Seaosn[WAR/162],0)</f>
        <v>1429</v>
      </c>
      <c r="U1377" s="5">
        <f>_xlfn.RANK.EQ(VLOOKUP($A1377,Rooke_Full_Seaosn[[Name]:[WHIP]], 20, FALSE),Rooke_Full_Seaosn[WHIP],1)</f>
        <v>1138</v>
      </c>
      <c r="V13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1019.0019094386842</v>
      </c>
    </row>
    <row r="1378" spans="1:22" x14ac:dyDescent="0.45">
      <c r="A1378" s="11" t="s">
        <v>1981</v>
      </c>
      <c r="B1378" s="11">
        <v>2001</v>
      </c>
      <c r="C1378" s="11" t="str">
        <f>VLOOKUP(Table10[[#This Row],[Name]], Rooke_Full_Seaosn[[Name]:[Team]], 2, FALSE)</f>
        <v>MIN</v>
      </c>
      <c r="D1378" s="11">
        <v>9</v>
      </c>
      <c r="E1378" s="11">
        <v>8</v>
      </c>
      <c r="F1378" s="12">
        <v>0.88888888888888884</v>
      </c>
      <c r="G1378" s="5">
        <f>_xlfn.RANK.EQ(VLOOKUP($A1378,Rooke_Full_Seaosn[[Name]:[WHIP]], 6, FALSE),Rooke_Full_Seaosn[W],0)</f>
        <v>1054</v>
      </c>
      <c r="H1378" s="5">
        <f>_xlfn.RANK.EQ(VLOOKUP($A1378,Rooke_Full_Seaosn[[Name]:[WHIP]], 7, FALSE),Rooke_Full_Seaosn[L],1)</f>
        <v>885</v>
      </c>
      <c r="I1378" s="11">
        <f>_xlfn.RANK.EQ(VLOOKUP($A1378,Rooke_Full_Seaosn[[Name]:[WHIP]], 8, FALSE),Rooke_Full_Seaosn[SV],0)</f>
        <v>225</v>
      </c>
      <c r="J1378" s="11">
        <f>_xlfn.RANK.EQ(VLOOKUP($A1378,Rooke_Full_Seaosn[[Name]:[WHIP]], 9, FALSE),Rooke_Full_Seaosn[IP],0)</f>
        <v>1051</v>
      </c>
      <c r="K1378" s="5">
        <f>_xlfn.RANK.EQ(VLOOKUP($A1378,Rooke_Full_Seaosn[[Name]:[WHIP]], 10, FALSE),Rooke_Full_Seaosn[SO],0)</f>
        <v>898</v>
      </c>
      <c r="L1378" s="5">
        <f>_xlfn.RANK.EQ(VLOOKUP($A1378,Rooke_Full_Seaosn[[Name]:[WHIP]], 11, FALSE),Rooke_Full_Seaosn[K/9],0)</f>
        <v>658</v>
      </c>
      <c r="M1378" s="5">
        <f>_xlfn.RANK.EQ(VLOOKUP($A1378,Rooke_Full_Seaosn[[Name]:[WHIP]], 12, FALSE),Rooke_Full_Seaosn[BB/9],1)</f>
        <v>465</v>
      </c>
      <c r="N1378" s="11">
        <f>_xlfn.RANK.EQ(VLOOKUP($A1378,Rooke_Full_Seaosn[[Name]:[WHIP]], 13, FALSE),Rooke_Full_Seaosn[HR/9],1)</f>
        <v>1531</v>
      </c>
      <c r="O1378" s="5">
        <f>_xlfn.RANK.EQ(VLOOKUP($A1378,Rooke_Full_Seaosn[[Name]:[WHIP]], 14, FALSE),Rooke_Full_Seaosn[AVG],1)</f>
        <v>1434</v>
      </c>
      <c r="P1378" s="11">
        <f>_xlfn.RANK.EQ(VLOOKUP($A1378,Rooke_Full_Seaosn[[Name]:[WHIP]], 15, FALSE),Rooke_Full_Seaosn[BABIP],1)</f>
        <v>1317</v>
      </c>
      <c r="Q1378" s="5">
        <f>_xlfn.RANK.EQ(VLOOKUP($A1378,Rooke_Full_Seaosn[[Name]:[WHIP]], 16, FALSE),Rooke_Full_Seaosn[ERA],1)</f>
        <v>1540</v>
      </c>
      <c r="R1378" s="11">
        <f>_xlfn.RANK.EQ(VLOOKUP($A1378,Rooke_Full_Seaosn[[Name]:[WHIP]], 17, FALSE),Rooke_Full_Seaosn[FIP],1)</f>
        <v>1449</v>
      </c>
      <c r="S1378" s="5">
        <f>_xlfn.RANK.EQ(VLOOKUP($A1378,Rooke_Full_Seaosn[[Name]:[WHIP]], 18,FALSE),Rooke_Full_Seaosn[WAR],0)</f>
        <v>1373</v>
      </c>
      <c r="T1378" s="5">
        <f>_xlfn.RANK.EQ(VLOOKUP($A1378,Rooke_Full_Seaosn[[Name]:[WHIP]], 19, FALSE),Rooke_Full_Seaosn[WAR/162],0)</f>
        <v>1378</v>
      </c>
      <c r="U1378" s="5">
        <f>_xlfn.RANK.EQ(VLOOKUP($A1378,Rooke_Full_Seaosn[[Name]:[WHIP]], 20, FALSE),Rooke_Full_Seaosn[WHIP],1)</f>
        <v>1130</v>
      </c>
      <c r="V13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1019.249984501864</v>
      </c>
    </row>
    <row r="1379" spans="1:22" x14ac:dyDescent="0.45">
      <c r="A1379" s="11" t="s">
        <v>1906</v>
      </c>
      <c r="B1379" s="11">
        <v>1941</v>
      </c>
      <c r="C1379" s="11" t="str">
        <f>VLOOKUP(Table10[[#This Row],[Name]], Rooke_Full_Seaosn[[Name]:[Team]], 2, FALSE)</f>
        <v>PHA</v>
      </c>
      <c r="D1379" s="11">
        <v>42</v>
      </c>
      <c r="E1379" s="11">
        <v>30</v>
      </c>
      <c r="F1379" s="12">
        <v>0.7142857142857143</v>
      </c>
      <c r="G1379" s="5">
        <f>_xlfn.RANK.EQ(VLOOKUP($A1379,Rooke_Full_Seaosn[[Name]:[WHIP]], 6, FALSE),Rooke_Full_Seaosn[W],0)</f>
        <v>401</v>
      </c>
      <c r="H1379" s="5">
        <f>_xlfn.RANK.EQ(VLOOKUP($A1379,Rooke_Full_Seaosn[[Name]:[WHIP]], 7, FALSE),Rooke_Full_Seaosn[L],1)</f>
        <v>1574</v>
      </c>
      <c r="I1379" s="11">
        <f>_xlfn.RANK.EQ(VLOOKUP($A1379,Rooke_Full_Seaosn[[Name]:[WHIP]], 8, FALSE),Rooke_Full_Seaosn[SV],0)</f>
        <v>44</v>
      </c>
      <c r="J1379" s="11">
        <f>_xlfn.RANK.EQ(VLOOKUP($A1379,Rooke_Full_Seaosn[[Name]:[WHIP]], 9, FALSE),Rooke_Full_Seaosn[IP],0)</f>
        <v>408</v>
      </c>
      <c r="K1379" s="5">
        <f>_xlfn.RANK.EQ(VLOOKUP($A1379,Rooke_Full_Seaosn[[Name]:[WHIP]], 10, FALSE),Rooke_Full_Seaosn[SO],0)</f>
        <v>1255</v>
      </c>
      <c r="L1379" s="5">
        <f>_xlfn.RANK.EQ(VLOOKUP($A1379,Rooke_Full_Seaosn[[Name]:[WHIP]], 11, FALSE),Rooke_Full_Seaosn[K/9],0)</f>
        <v>1644</v>
      </c>
      <c r="M1379" s="5">
        <f>_xlfn.RANK.EQ(VLOOKUP($A1379,Rooke_Full_Seaosn[[Name]:[WHIP]], 12, FALSE),Rooke_Full_Seaosn[BB/9],1)</f>
        <v>478</v>
      </c>
      <c r="N1379" s="11">
        <f>_xlfn.RANK.EQ(VLOOKUP($A1379,Rooke_Full_Seaosn[[Name]:[WHIP]], 13, FALSE),Rooke_Full_Seaosn[HR/9],1)</f>
        <v>919</v>
      </c>
      <c r="O1379" s="5">
        <f>_xlfn.RANK.EQ(VLOOKUP($A1379,Rooke_Full_Seaosn[[Name]:[WHIP]], 14, FALSE),Rooke_Full_Seaosn[AVG],1)</f>
        <v>1420</v>
      </c>
      <c r="P1379" s="11">
        <f>_xlfn.RANK.EQ(VLOOKUP($A1379,Rooke_Full_Seaosn[[Name]:[WHIP]], 15, FALSE),Rooke_Full_Seaosn[BABIP],1)</f>
        <v>911</v>
      </c>
      <c r="Q1379" s="5">
        <f>_xlfn.RANK.EQ(VLOOKUP($A1379,Rooke_Full_Seaosn[[Name]:[WHIP]], 16, FALSE),Rooke_Full_Seaosn[ERA],1)</f>
        <v>1450</v>
      </c>
      <c r="R1379" s="11">
        <f>_xlfn.RANK.EQ(VLOOKUP($A1379,Rooke_Full_Seaosn[[Name]:[WHIP]], 17, FALSE),Rooke_Full_Seaosn[FIP],1)</f>
        <v>1004</v>
      </c>
      <c r="S1379" s="5">
        <f>_xlfn.RANK.EQ(VLOOKUP($A1379,Rooke_Full_Seaosn[[Name]:[WHIP]], 18,FALSE),Rooke_Full_Seaosn[WAR],0)</f>
        <v>774</v>
      </c>
      <c r="T1379" s="5">
        <f>_xlfn.RANK.EQ(VLOOKUP($A1379,Rooke_Full_Seaosn[[Name]:[WHIP]], 19, FALSE),Rooke_Full_Seaosn[WAR/162],0)</f>
        <v>1012</v>
      </c>
      <c r="U1379" s="5">
        <f>_xlfn.RANK.EQ(VLOOKUP($A1379,Rooke_Full_Seaosn[[Name]:[WHIP]], 20, FALSE),Rooke_Full_Seaosn[WHIP],1)</f>
        <v>1209</v>
      </c>
      <c r="V13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1019.5597114039282</v>
      </c>
    </row>
    <row r="1380" spans="1:22" x14ac:dyDescent="0.45">
      <c r="A1380" s="11" t="s">
        <v>1728</v>
      </c>
      <c r="B1380" s="11">
        <v>1938</v>
      </c>
      <c r="C1380" s="11" t="str">
        <f>VLOOKUP(Table10[[#This Row],[Name]], Rooke_Full_Seaosn[[Name]:[Team]], 2, FALSE)</f>
        <v>- - -</v>
      </c>
      <c r="D1380" s="11">
        <v>24</v>
      </c>
      <c r="E1380" s="11">
        <v>16</v>
      </c>
      <c r="F1380" s="12">
        <v>0.66666666666666663</v>
      </c>
      <c r="G1380" s="5">
        <f>_xlfn.RANK.EQ(VLOOKUP($A1380,Rooke_Full_Seaosn[[Name]:[WHIP]], 6, FALSE),Rooke_Full_Seaosn[W],0)</f>
        <v>735</v>
      </c>
      <c r="H1380" s="5">
        <f>_xlfn.RANK.EQ(VLOOKUP($A1380,Rooke_Full_Seaosn[[Name]:[WHIP]], 7, FALSE),Rooke_Full_Seaosn[L],1)</f>
        <v>1442</v>
      </c>
      <c r="I1380" s="11">
        <f>_xlfn.RANK.EQ(VLOOKUP($A1380,Rooke_Full_Seaosn[[Name]:[WHIP]], 8, FALSE),Rooke_Full_Seaosn[SV],0)</f>
        <v>225</v>
      </c>
      <c r="J1380" s="11">
        <f>_xlfn.RANK.EQ(VLOOKUP($A1380,Rooke_Full_Seaosn[[Name]:[WHIP]], 9, FALSE),Rooke_Full_Seaosn[IP],0)</f>
        <v>885</v>
      </c>
      <c r="K1380" s="5">
        <f>_xlfn.RANK.EQ(VLOOKUP($A1380,Rooke_Full_Seaosn[[Name]:[WHIP]], 10, FALSE),Rooke_Full_Seaosn[SO],0)</f>
        <v>1045</v>
      </c>
      <c r="L1380" s="5">
        <f>_xlfn.RANK.EQ(VLOOKUP($A1380,Rooke_Full_Seaosn[[Name]:[WHIP]], 11, FALSE),Rooke_Full_Seaosn[K/9],0)</f>
        <v>1142</v>
      </c>
      <c r="M1380" s="5">
        <f>_xlfn.RANK.EQ(VLOOKUP($A1380,Rooke_Full_Seaosn[[Name]:[WHIP]], 12, FALSE),Rooke_Full_Seaosn[BB/9],1)</f>
        <v>739</v>
      </c>
      <c r="N1380" s="11">
        <f>_xlfn.RANK.EQ(VLOOKUP($A1380,Rooke_Full_Seaosn[[Name]:[WHIP]], 13, FALSE),Rooke_Full_Seaosn[HR/9],1)</f>
        <v>308</v>
      </c>
      <c r="O1380" s="5">
        <f>_xlfn.RANK.EQ(VLOOKUP($A1380,Rooke_Full_Seaosn[[Name]:[WHIP]], 14, FALSE),Rooke_Full_Seaosn[AVG],1)</f>
        <v>817</v>
      </c>
      <c r="P1380" s="11">
        <f>_xlfn.RANK.EQ(VLOOKUP($A1380,Rooke_Full_Seaosn[[Name]:[WHIP]], 15, FALSE),Rooke_Full_Seaosn[BABIP],1)</f>
        <v>821</v>
      </c>
      <c r="Q1380" s="5">
        <f>_xlfn.RANK.EQ(VLOOKUP($A1380,Rooke_Full_Seaosn[[Name]:[WHIP]], 16, FALSE),Rooke_Full_Seaosn[ERA],1)</f>
        <v>1241</v>
      </c>
      <c r="R1380" s="11">
        <f>_xlfn.RANK.EQ(VLOOKUP($A1380,Rooke_Full_Seaosn[[Name]:[WHIP]], 17, FALSE),Rooke_Full_Seaosn[FIP],1)</f>
        <v>486</v>
      </c>
      <c r="S1380" s="5">
        <f>_xlfn.RANK.EQ(VLOOKUP($A1380,Rooke_Full_Seaosn[[Name]:[WHIP]], 18,FALSE),Rooke_Full_Seaosn[WAR],0)</f>
        <v>1189</v>
      </c>
      <c r="T1380" s="5">
        <f>_xlfn.RANK.EQ(VLOOKUP($A1380,Rooke_Full_Seaosn[[Name]:[WHIP]], 19, FALSE),Rooke_Full_Seaosn[WAR/162],0)</f>
        <v>1224</v>
      </c>
      <c r="U1380" s="5">
        <f>_xlfn.RANK.EQ(VLOOKUP($A1380,Rooke_Full_Seaosn[[Name]:[WHIP]], 20, FALSE),Rooke_Full_Seaosn[WHIP],1)</f>
        <v>885</v>
      </c>
      <c r="V13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1020.1357827335879</v>
      </c>
    </row>
    <row r="1381" spans="1:22" x14ac:dyDescent="0.45">
      <c r="A1381" s="11" t="s">
        <v>1947</v>
      </c>
      <c r="B1381" s="11">
        <v>2021</v>
      </c>
      <c r="C1381" s="11" t="str">
        <f>VLOOKUP(Table10[[#This Row],[Name]], Rooke_Full_Seaosn[[Name]:[Team]], 2, FALSE)</f>
        <v>KCR</v>
      </c>
      <c r="D1381" s="11">
        <v>19</v>
      </c>
      <c r="E1381" s="11">
        <v>19</v>
      </c>
      <c r="F1381" s="12">
        <v>1</v>
      </c>
      <c r="G1381" s="5">
        <f>_xlfn.RANK.EQ(VLOOKUP($A1381,Rooke_Full_Seaosn[[Name]:[WHIP]], 6, FALSE),Rooke_Full_Seaosn[W],0)</f>
        <v>1054</v>
      </c>
      <c r="H1381" s="5">
        <f>_xlfn.RANK.EQ(VLOOKUP($A1381,Rooke_Full_Seaosn[[Name]:[WHIP]], 7, FALSE),Rooke_Full_Seaosn[L],1)</f>
        <v>695</v>
      </c>
      <c r="I1381" s="11">
        <f>_xlfn.RANK.EQ(VLOOKUP($A1381,Rooke_Full_Seaosn[[Name]:[WHIP]], 8, FALSE),Rooke_Full_Seaosn[SV],0)</f>
        <v>225</v>
      </c>
      <c r="J1381" s="11">
        <f>_xlfn.RANK.EQ(VLOOKUP($A1381,Rooke_Full_Seaosn[[Name]:[WHIP]], 9, FALSE),Rooke_Full_Seaosn[IP],0)</f>
        <v>1290</v>
      </c>
      <c r="K1381" s="5">
        <f>_xlfn.RANK.EQ(VLOOKUP($A1381,Rooke_Full_Seaosn[[Name]:[WHIP]], 10, FALSE),Rooke_Full_Seaosn[SO],0)</f>
        <v>917</v>
      </c>
      <c r="L1381" s="5">
        <f>_xlfn.RANK.EQ(VLOOKUP($A1381,Rooke_Full_Seaosn[[Name]:[WHIP]], 11, FALSE),Rooke_Full_Seaosn[K/9],0)</f>
        <v>338</v>
      </c>
      <c r="M1381" s="5">
        <f>_xlfn.RANK.EQ(VLOOKUP($A1381,Rooke_Full_Seaosn[[Name]:[WHIP]], 12, FALSE),Rooke_Full_Seaosn[BB/9],1)</f>
        <v>1245</v>
      </c>
      <c r="N1381" s="11">
        <f>_xlfn.RANK.EQ(VLOOKUP($A1381,Rooke_Full_Seaosn[[Name]:[WHIP]], 13, FALSE),Rooke_Full_Seaosn[HR/9],1)</f>
        <v>1243</v>
      </c>
      <c r="O1381" s="5">
        <f>_xlfn.RANK.EQ(VLOOKUP($A1381,Rooke_Full_Seaosn[[Name]:[WHIP]], 14, FALSE),Rooke_Full_Seaosn[AVG],1)</f>
        <v>1456</v>
      </c>
      <c r="P1381" s="11">
        <f>_xlfn.RANK.EQ(VLOOKUP($A1381,Rooke_Full_Seaosn[[Name]:[WHIP]], 15, FALSE),Rooke_Full_Seaosn[BABIP],1)</f>
        <v>1586</v>
      </c>
      <c r="Q1381" s="5">
        <f>_xlfn.RANK.EQ(VLOOKUP($A1381,Rooke_Full_Seaosn[[Name]:[WHIP]], 16, FALSE),Rooke_Full_Seaosn[ERA],1)</f>
        <v>1497</v>
      </c>
      <c r="R1381" s="11">
        <f>_xlfn.RANK.EQ(VLOOKUP($A1381,Rooke_Full_Seaosn[[Name]:[WHIP]], 17, FALSE),Rooke_Full_Seaosn[FIP],1)</f>
        <v>1263</v>
      </c>
      <c r="S1381" s="5">
        <f>_xlfn.RANK.EQ(VLOOKUP($A1381,Rooke_Full_Seaosn[[Name]:[WHIP]], 18,FALSE),Rooke_Full_Seaosn[WAR],0)</f>
        <v>1183</v>
      </c>
      <c r="T1381" s="5">
        <f>_xlfn.RANK.EQ(VLOOKUP($A1381,Rooke_Full_Seaosn[[Name]:[WHIP]], 19, FALSE),Rooke_Full_Seaosn[WAR/162],0)</f>
        <v>1124</v>
      </c>
      <c r="U1381" s="5">
        <f>_xlfn.RANK.EQ(VLOOKUP($A1381,Rooke_Full_Seaosn[[Name]:[WHIP]], 20, FALSE),Rooke_Full_Seaosn[WHIP],1)</f>
        <v>1496</v>
      </c>
      <c r="V13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1020.5508828829408</v>
      </c>
    </row>
    <row r="1382" spans="1:22" x14ac:dyDescent="0.45">
      <c r="A1382" s="11" t="s">
        <v>1800</v>
      </c>
      <c r="B1382" s="11">
        <v>1930</v>
      </c>
      <c r="C1382" s="11" t="str">
        <f>VLOOKUP(Table10[[#This Row],[Name]], Rooke_Full_Seaosn[[Name]:[Team]], 2, FALSE)</f>
        <v>PIT</v>
      </c>
      <c r="D1382" s="11">
        <v>15</v>
      </c>
      <c r="E1382" s="11">
        <v>15</v>
      </c>
      <c r="F1382" s="12">
        <v>1</v>
      </c>
      <c r="G1382" s="5">
        <f>_xlfn.RANK.EQ(VLOOKUP($A1382,Rooke_Full_Seaosn[[Name]:[WHIP]], 6, FALSE),Rooke_Full_Seaosn[W],0)</f>
        <v>1054</v>
      </c>
      <c r="H1382" s="5">
        <f>_xlfn.RANK.EQ(VLOOKUP($A1382,Rooke_Full_Seaosn[[Name]:[WHIP]], 7, FALSE),Rooke_Full_Seaosn[L],1)</f>
        <v>147</v>
      </c>
      <c r="I1382" s="11">
        <f>_xlfn.RANK.EQ(VLOOKUP($A1382,Rooke_Full_Seaosn[[Name]:[WHIP]], 8, FALSE),Rooke_Full_Seaosn[SV],0)</f>
        <v>225</v>
      </c>
      <c r="J1382" s="11">
        <f>_xlfn.RANK.EQ(VLOOKUP($A1382,Rooke_Full_Seaosn[[Name]:[WHIP]], 9, FALSE),Rooke_Full_Seaosn[IP],0)</f>
        <v>1447</v>
      </c>
      <c r="K1382" s="5">
        <f>_xlfn.RANK.EQ(VLOOKUP($A1382,Rooke_Full_Seaosn[[Name]:[WHIP]], 10, FALSE),Rooke_Full_Seaosn[SO],0)</f>
        <v>1605</v>
      </c>
      <c r="L1382" s="5">
        <f>_xlfn.RANK.EQ(VLOOKUP($A1382,Rooke_Full_Seaosn[[Name]:[WHIP]], 11, FALSE),Rooke_Full_Seaosn[K/9],0)</f>
        <v>1397</v>
      </c>
      <c r="M1382" s="5">
        <f>_xlfn.RANK.EQ(VLOOKUP($A1382,Rooke_Full_Seaosn[[Name]:[WHIP]], 12, FALSE),Rooke_Full_Seaosn[BB/9],1)</f>
        <v>1526</v>
      </c>
      <c r="N1382" s="11">
        <f>_xlfn.RANK.EQ(VLOOKUP($A1382,Rooke_Full_Seaosn[[Name]:[WHIP]], 13, FALSE),Rooke_Full_Seaosn[HR/9],1)</f>
        <v>520</v>
      </c>
      <c r="O1382" s="5">
        <f>_xlfn.RANK.EQ(VLOOKUP($A1382,Rooke_Full_Seaosn[[Name]:[WHIP]], 14, FALSE),Rooke_Full_Seaosn[AVG],1)</f>
        <v>1054</v>
      </c>
      <c r="P1382" s="11">
        <f>_xlfn.RANK.EQ(VLOOKUP($A1382,Rooke_Full_Seaosn[[Name]:[WHIP]], 15, FALSE),Rooke_Full_Seaosn[BABIP],1)</f>
        <v>816</v>
      </c>
      <c r="Q1382" s="5">
        <f>_xlfn.RANK.EQ(VLOOKUP($A1382,Rooke_Full_Seaosn[[Name]:[WHIP]], 16, FALSE),Rooke_Full_Seaosn[ERA],1)</f>
        <v>1324</v>
      </c>
      <c r="R1382" s="11">
        <f>_xlfn.RANK.EQ(VLOOKUP($A1382,Rooke_Full_Seaosn[[Name]:[WHIP]], 17, FALSE),Rooke_Full_Seaosn[FIP],1)</f>
        <v>1470</v>
      </c>
      <c r="S1382" s="5">
        <f>_xlfn.RANK.EQ(VLOOKUP($A1382,Rooke_Full_Seaosn[[Name]:[WHIP]], 18,FALSE),Rooke_Full_Seaosn[WAR],0)</f>
        <v>1258</v>
      </c>
      <c r="T1382" s="5">
        <f>_xlfn.RANK.EQ(VLOOKUP($A1382,Rooke_Full_Seaosn[[Name]:[WHIP]], 19, FALSE),Rooke_Full_Seaosn[WAR/162],0)</f>
        <v>913</v>
      </c>
      <c r="U1382" s="5">
        <f>_xlfn.RANK.EQ(VLOOKUP($A1382,Rooke_Full_Seaosn[[Name]:[WHIP]], 20, FALSE),Rooke_Full_Seaosn[WHIP],1)</f>
        <v>1446</v>
      </c>
      <c r="V13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1020.8060209832664</v>
      </c>
    </row>
    <row r="1383" spans="1:22" x14ac:dyDescent="0.45">
      <c r="A1383" s="11" t="s">
        <v>1619</v>
      </c>
      <c r="B1383" s="11">
        <v>2007</v>
      </c>
      <c r="C1383" s="11" t="str">
        <f>VLOOKUP(Table10[[#This Row],[Name]], Rooke_Full_Seaosn[[Name]:[Team]], 2, FALSE)</f>
        <v>WSN</v>
      </c>
      <c r="D1383" s="11">
        <v>12</v>
      </c>
      <c r="E1383" s="11">
        <v>12</v>
      </c>
      <c r="F1383" s="12">
        <v>1</v>
      </c>
      <c r="G1383" s="5">
        <f>_xlfn.RANK.EQ(VLOOKUP($A1383,Rooke_Full_Seaosn[[Name]:[WHIP]], 6, FALSE),Rooke_Full_Seaosn[W],0)</f>
        <v>610</v>
      </c>
      <c r="H1383" s="5">
        <f>_xlfn.RANK.EQ(VLOOKUP($A1383,Rooke_Full_Seaosn[[Name]:[WHIP]], 7, FALSE),Rooke_Full_Seaosn[L],1)</f>
        <v>1209</v>
      </c>
      <c r="I1383" s="11">
        <f>_xlfn.RANK.EQ(VLOOKUP($A1383,Rooke_Full_Seaosn[[Name]:[WHIP]], 8, FALSE),Rooke_Full_Seaosn[SV],0)</f>
        <v>225</v>
      </c>
      <c r="J1383" s="11">
        <f>_xlfn.RANK.EQ(VLOOKUP($A1383,Rooke_Full_Seaosn[[Name]:[WHIP]], 9, FALSE),Rooke_Full_Seaosn[IP],0)</f>
        <v>347</v>
      </c>
      <c r="K1383" s="5">
        <f>_xlfn.RANK.EQ(VLOOKUP($A1383,Rooke_Full_Seaosn[[Name]:[WHIP]], 10, FALSE),Rooke_Full_Seaosn[SO],0)</f>
        <v>378</v>
      </c>
      <c r="L1383" s="5">
        <f>_xlfn.RANK.EQ(VLOOKUP($A1383,Rooke_Full_Seaosn[[Name]:[WHIP]], 11, FALSE),Rooke_Full_Seaosn[K/9],0)</f>
        <v>954</v>
      </c>
      <c r="M1383" s="5">
        <f>_xlfn.RANK.EQ(VLOOKUP($A1383,Rooke_Full_Seaosn[[Name]:[WHIP]], 12, FALSE),Rooke_Full_Seaosn[BB/9],1)</f>
        <v>1192</v>
      </c>
      <c r="N1383" s="11">
        <f>_xlfn.RANK.EQ(VLOOKUP($A1383,Rooke_Full_Seaosn[[Name]:[WHIP]], 13, FALSE),Rooke_Full_Seaosn[HR/9],1)</f>
        <v>1425</v>
      </c>
      <c r="O1383" s="5">
        <f>_xlfn.RANK.EQ(VLOOKUP($A1383,Rooke_Full_Seaosn[[Name]:[WHIP]], 14, FALSE),Rooke_Full_Seaosn[AVG],1)</f>
        <v>1209</v>
      </c>
      <c r="P1383" s="11">
        <f>_xlfn.RANK.EQ(VLOOKUP($A1383,Rooke_Full_Seaosn[[Name]:[WHIP]], 15, FALSE),Rooke_Full_Seaosn[BABIP],1)</f>
        <v>907</v>
      </c>
      <c r="Q1383" s="5">
        <f>_xlfn.RANK.EQ(VLOOKUP($A1383,Rooke_Full_Seaosn[[Name]:[WHIP]], 16, FALSE),Rooke_Full_Seaosn[ERA],1)</f>
        <v>1109</v>
      </c>
      <c r="R1383" s="11">
        <f>_xlfn.RANK.EQ(VLOOKUP($A1383,Rooke_Full_Seaosn[[Name]:[WHIP]], 17, FALSE),Rooke_Full_Seaosn[FIP],1)</f>
        <v>1559</v>
      </c>
      <c r="S1383" s="5">
        <f>_xlfn.RANK.EQ(VLOOKUP($A1383,Rooke_Full_Seaosn[[Name]:[WHIP]], 18,FALSE),Rooke_Full_Seaosn[WAR],0)</f>
        <v>1469</v>
      </c>
      <c r="T1383" s="5">
        <f>_xlfn.RANK.EQ(VLOOKUP($A1383,Rooke_Full_Seaosn[[Name]:[WHIP]], 19, FALSE),Rooke_Full_Seaosn[WAR/162],0)</f>
        <v>1500</v>
      </c>
      <c r="U1383" s="5">
        <f>_xlfn.RANK.EQ(VLOOKUP($A1383,Rooke_Full_Seaosn[[Name]:[WHIP]], 20, FALSE),Rooke_Full_Seaosn[WHIP],1)</f>
        <v>1317</v>
      </c>
      <c r="V13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1021.204980585773</v>
      </c>
    </row>
    <row r="1384" spans="1:22" x14ac:dyDescent="0.45">
      <c r="A1384" s="11" t="s">
        <v>1154</v>
      </c>
      <c r="B1384" s="11">
        <v>1936</v>
      </c>
      <c r="C1384" s="11" t="str">
        <f>VLOOKUP(Table10[[#This Row],[Name]], Rooke_Full_Seaosn[[Name]:[Team]], 2, FALSE)</f>
        <v>BSN</v>
      </c>
      <c r="D1384" s="11">
        <v>17</v>
      </c>
      <c r="E1384" s="11">
        <v>17</v>
      </c>
      <c r="F1384" s="12">
        <v>1</v>
      </c>
      <c r="G1384" s="5">
        <f>_xlfn.RANK.EQ(VLOOKUP($A1384,Rooke_Full_Seaosn[[Name]:[WHIP]], 6, FALSE),Rooke_Full_Seaosn[W],0)</f>
        <v>610</v>
      </c>
      <c r="H1384" s="5">
        <f>_xlfn.RANK.EQ(VLOOKUP($A1384,Rooke_Full_Seaosn[[Name]:[WHIP]], 7, FALSE),Rooke_Full_Seaosn[L],1)</f>
        <v>1442</v>
      </c>
      <c r="I1384" s="11">
        <f>_xlfn.RANK.EQ(VLOOKUP($A1384,Rooke_Full_Seaosn[[Name]:[WHIP]], 8, FALSE),Rooke_Full_Seaosn[SV],0)</f>
        <v>225</v>
      </c>
      <c r="J1384" s="11">
        <f>_xlfn.RANK.EQ(VLOOKUP($A1384,Rooke_Full_Seaosn[[Name]:[WHIP]], 9, FALSE),Rooke_Full_Seaosn[IP],0)</f>
        <v>430</v>
      </c>
      <c r="K1384" s="5">
        <f>_xlfn.RANK.EQ(VLOOKUP($A1384,Rooke_Full_Seaosn[[Name]:[WHIP]], 10, FALSE),Rooke_Full_Seaosn[SO],0)</f>
        <v>1425</v>
      </c>
      <c r="L1384" s="5">
        <f>_xlfn.RANK.EQ(VLOOKUP($A1384,Rooke_Full_Seaosn[[Name]:[WHIP]], 11, FALSE),Rooke_Full_Seaosn[K/9],0)</f>
        <v>1672</v>
      </c>
      <c r="M1384" s="5">
        <f>_xlfn.RANK.EQ(VLOOKUP($A1384,Rooke_Full_Seaosn[[Name]:[WHIP]], 12, FALSE),Rooke_Full_Seaosn[BB/9],1)</f>
        <v>764</v>
      </c>
      <c r="N1384" s="11">
        <f>_xlfn.RANK.EQ(VLOOKUP($A1384,Rooke_Full_Seaosn[[Name]:[WHIP]], 13, FALSE),Rooke_Full_Seaosn[HR/9],1)</f>
        <v>405</v>
      </c>
      <c r="O1384" s="5">
        <f>_xlfn.RANK.EQ(VLOOKUP($A1384,Rooke_Full_Seaosn[[Name]:[WHIP]], 14, FALSE),Rooke_Full_Seaosn[AVG],1)</f>
        <v>877</v>
      </c>
      <c r="P1384" s="11">
        <f>_xlfn.RANK.EQ(VLOOKUP($A1384,Rooke_Full_Seaosn[[Name]:[WHIP]], 15, FALSE),Rooke_Full_Seaosn[BABIP],1)</f>
        <v>411</v>
      </c>
      <c r="Q1384" s="5">
        <f>_xlfn.RANK.EQ(VLOOKUP($A1384,Rooke_Full_Seaosn[[Name]:[WHIP]], 16, FALSE),Rooke_Full_Seaosn[ERA],1)</f>
        <v>524</v>
      </c>
      <c r="R1384" s="11">
        <f>_xlfn.RANK.EQ(VLOOKUP($A1384,Rooke_Full_Seaosn[[Name]:[WHIP]], 17, FALSE),Rooke_Full_Seaosn[FIP],1)</f>
        <v>1197</v>
      </c>
      <c r="S1384" s="5">
        <f>_xlfn.RANK.EQ(VLOOKUP($A1384,Rooke_Full_Seaosn[[Name]:[WHIP]], 18,FALSE),Rooke_Full_Seaosn[WAR],0)</f>
        <v>1459</v>
      </c>
      <c r="T1384" s="5">
        <f>_xlfn.RANK.EQ(VLOOKUP($A1384,Rooke_Full_Seaosn[[Name]:[WHIP]], 19, FALSE),Rooke_Full_Seaosn[WAR/162],0)</f>
        <v>1493</v>
      </c>
      <c r="U1384" s="5">
        <f>_xlfn.RANK.EQ(VLOOKUP($A1384,Rooke_Full_Seaosn[[Name]:[WHIP]], 20, FALSE),Rooke_Full_Seaosn[WHIP],1)</f>
        <v>776</v>
      </c>
      <c r="V13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1022.0560874506169</v>
      </c>
    </row>
    <row r="1385" spans="1:22" x14ac:dyDescent="0.45">
      <c r="A1385" s="11" t="s">
        <v>2028</v>
      </c>
      <c r="B1385" s="11">
        <v>1999</v>
      </c>
      <c r="C1385" s="11" t="str">
        <f>VLOOKUP(Table10[[#This Row],[Name]], Rooke_Full_Seaosn[[Name]:[Team]], 2, FALSE)</f>
        <v>MON</v>
      </c>
      <c r="D1385" s="11">
        <v>11</v>
      </c>
      <c r="E1385" s="11">
        <v>11</v>
      </c>
      <c r="F1385" s="12">
        <v>1</v>
      </c>
      <c r="G1385" s="5">
        <f>_xlfn.RANK.EQ(VLOOKUP($A1385,Rooke_Full_Seaosn[[Name]:[WHIP]], 6, FALSE),Rooke_Full_Seaosn[W],0)</f>
        <v>1282</v>
      </c>
      <c r="H1385" s="5">
        <f>_xlfn.RANK.EQ(VLOOKUP($A1385,Rooke_Full_Seaosn[[Name]:[WHIP]], 7, FALSE),Rooke_Full_Seaosn[L],1)</f>
        <v>1209</v>
      </c>
      <c r="I1385" s="11">
        <f>_xlfn.RANK.EQ(VLOOKUP($A1385,Rooke_Full_Seaosn[[Name]:[WHIP]], 8, FALSE),Rooke_Full_Seaosn[SV],0)</f>
        <v>225</v>
      </c>
      <c r="J1385" s="11">
        <f>_xlfn.RANK.EQ(VLOOKUP($A1385,Rooke_Full_Seaosn[[Name]:[WHIP]], 9, FALSE),Rooke_Full_Seaosn[IP],0)</f>
        <v>1064</v>
      </c>
      <c r="K1385" s="5">
        <f>_xlfn.RANK.EQ(VLOOKUP($A1385,Rooke_Full_Seaosn[[Name]:[WHIP]], 10, FALSE),Rooke_Full_Seaosn[SO],0)</f>
        <v>706</v>
      </c>
      <c r="L1385" s="5">
        <f>_xlfn.RANK.EQ(VLOOKUP($A1385,Rooke_Full_Seaosn[[Name]:[WHIP]], 11, FALSE),Rooke_Full_Seaosn[K/9],0)</f>
        <v>348</v>
      </c>
      <c r="M1385" s="5">
        <f>_xlfn.RANK.EQ(VLOOKUP($A1385,Rooke_Full_Seaosn[[Name]:[WHIP]], 12, FALSE),Rooke_Full_Seaosn[BB/9],1)</f>
        <v>1188</v>
      </c>
      <c r="N1385" s="11">
        <f>_xlfn.RANK.EQ(VLOOKUP($A1385,Rooke_Full_Seaosn[[Name]:[WHIP]], 13, FALSE),Rooke_Full_Seaosn[HR/9],1)</f>
        <v>1234</v>
      </c>
      <c r="O1385" s="5">
        <f>_xlfn.RANK.EQ(VLOOKUP($A1385,Rooke_Full_Seaosn[[Name]:[WHIP]], 14, FALSE),Rooke_Full_Seaosn[AVG],1)</f>
        <v>1518</v>
      </c>
      <c r="P1385" s="11">
        <f>_xlfn.RANK.EQ(VLOOKUP($A1385,Rooke_Full_Seaosn[[Name]:[WHIP]], 15, FALSE),Rooke_Full_Seaosn[BABIP],1)</f>
        <v>1621</v>
      </c>
      <c r="Q1385" s="5">
        <f>_xlfn.RANK.EQ(VLOOKUP($A1385,Rooke_Full_Seaosn[[Name]:[WHIP]], 16, FALSE),Rooke_Full_Seaosn[ERA],1)</f>
        <v>1588</v>
      </c>
      <c r="R1385" s="11">
        <f>_xlfn.RANK.EQ(VLOOKUP($A1385,Rooke_Full_Seaosn[[Name]:[WHIP]], 17, FALSE),Rooke_Full_Seaosn[FIP],1)</f>
        <v>1187</v>
      </c>
      <c r="S1385" s="5">
        <f>_xlfn.RANK.EQ(VLOOKUP($A1385,Rooke_Full_Seaosn[[Name]:[WHIP]], 18,FALSE),Rooke_Full_Seaosn[WAR],0)</f>
        <v>903</v>
      </c>
      <c r="T1385" s="5">
        <f>_xlfn.RANK.EQ(VLOOKUP($A1385,Rooke_Full_Seaosn[[Name]:[WHIP]], 19, FALSE),Rooke_Full_Seaosn[WAR/162],0)</f>
        <v>837</v>
      </c>
      <c r="U1385" s="5">
        <f>_xlfn.RANK.EQ(VLOOKUP($A1385,Rooke_Full_Seaosn[[Name]:[WHIP]], 20, FALSE),Rooke_Full_Seaosn[WHIP],1)</f>
        <v>1524</v>
      </c>
      <c r="V13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1023.0656792898931</v>
      </c>
    </row>
    <row r="1386" spans="1:22" x14ac:dyDescent="0.45">
      <c r="A1386" s="11" t="s">
        <v>1561</v>
      </c>
      <c r="B1386" s="11">
        <v>1923</v>
      </c>
      <c r="C1386" s="11" t="str">
        <f>VLOOKUP(Table10[[#This Row],[Name]], Rooke_Full_Seaosn[[Name]:[Team]], 2, FALSE)</f>
        <v>DET</v>
      </c>
      <c r="D1386" s="11">
        <v>12</v>
      </c>
      <c r="E1386" s="11">
        <v>10</v>
      </c>
      <c r="F1386" s="12">
        <v>0.83333333333333337</v>
      </c>
      <c r="G1386" s="5">
        <f>_xlfn.RANK.EQ(VLOOKUP($A1386,Rooke_Full_Seaosn[[Name]:[WHIP]], 6, FALSE),Rooke_Full_Seaosn[W],0)</f>
        <v>244</v>
      </c>
      <c r="H1386" s="5">
        <f>_xlfn.RANK.EQ(VLOOKUP($A1386,Rooke_Full_Seaosn[[Name]:[WHIP]], 7, FALSE),Rooke_Full_Seaosn[L],1)</f>
        <v>1341</v>
      </c>
      <c r="I1386" s="11">
        <f>_xlfn.RANK.EQ(VLOOKUP($A1386,Rooke_Full_Seaosn[[Name]:[WHIP]], 8, FALSE),Rooke_Full_Seaosn[SV],0)</f>
        <v>94</v>
      </c>
      <c r="J1386" s="11">
        <f>_xlfn.RANK.EQ(VLOOKUP($A1386,Rooke_Full_Seaosn[[Name]:[WHIP]], 9, FALSE),Rooke_Full_Seaosn[IP],0)</f>
        <v>184</v>
      </c>
      <c r="K1386" s="5">
        <f>_xlfn.RANK.EQ(VLOOKUP($A1386,Rooke_Full_Seaosn[[Name]:[WHIP]], 10, FALSE),Rooke_Full_Seaosn[SO],0)</f>
        <v>917</v>
      </c>
      <c r="L1386" s="5">
        <f>_xlfn.RANK.EQ(VLOOKUP($A1386,Rooke_Full_Seaosn[[Name]:[WHIP]], 11, FALSE),Rooke_Full_Seaosn[K/9],0)</f>
        <v>1608</v>
      </c>
      <c r="M1386" s="5">
        <f>_xlfn.RANK.EQ(VLOOKUP($A1386,Rooke_Full_Seaosn[[Name]:[WHIP]], 12, FALSE),Rooke_Full_Seaosn[BB/9],1)</f>
        <v>925</v>
      </c>
      <c r="N1386" s="11">
        <f>_xlfn.RANK.EQ(VLOOKUP($A1386,Rooke_Full_Seaosn[[Name]:[WHIP]], 13, FALSE),Rooke_Full_Seaosn[HR/9],1)</f>
        <v>441</v>
      </c>
      <c r="O1386" s="5">
        <f>_xlfn.RANK.EQ(VLOOKUP($A1386,Rooke_Full_Seaosn[[Name]:[WHIP]], 14, FALSE),Rooke_Full_Seaosn[AVG],1)</f>
        <v>1490</v>
      </c>
      <c r="P1386" s="11">
        <f>_xlfn.RANK.EQ(VLOOKUP($A1386,Rooke_Full_Seaosn[[Name]:[WHIP]], 15, FALSE),Rooke_Full_Seaosn[BABIP],1)</f>
        <v>1240</v>
      </c>
      <c r="Q1386" s="5">
        <f>_xlfn.RANK.EQ(VLOOKUP($A1386,Rooke_Full_Seaosn[[Name]:[WHIP]], 16, FALSE),Rooke_Full_Seaosn[ERA],1)</f>
        <v>1031</v>
      </c>
      <c r="R1386" s="11">
        <f>_xlfn.RANK.EQ(VLOOKUP($A1386,Rooke_Full_Seaosn[[Name]:[WHIP]], 17, FALSE),Rooke_Full_Seaosn[FIP],1)</f>
        <v>1111</v>
      </c>
      <c r="S1386" s="5">
        <f>_xlfn.RANK.EQ(VLOOKUP($A1386,Rooke_Full_Seaosn[[Name]:[WHIP]], 18,FALSE),Rooke_Full_Seaosn[WAR],0)</f>
        <v>988</v>
      </c>
      <c r="T1386" s="5">
        <f>_xlfn.RANK.EQ(VLOOKUP($A1386,Rooke_Full_Seaosn[[Name]:[WHIP]], 19, FALSE),Rooke_Full_Seaosn[WAR/162],0)</f>
        <v>1367</v>
      </c>
      <c r="U1386" s="5">
        <f>_xlfn.RANK.EQ(VLOOKUP($A1386,Rooke_Full_Seaosn[[Name]:[WHIP]], 20, FALSE),Rooke_Full_Seaosn[WHIP],1)</f>
        <v>1417</v>
      </c>
      <c r="V13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1027.5325683100359</v>
      </c>
    </row>
    <row r="1387" spans="1:22" x14ac:dyDescent="0.45">
      <c r="A1387" s="11" t="s">
        <v>1277</v>
      </c>
      <c r="B1387" s="11">
        <v>1923</v>
      </c>
      <c r="C1387" s="11" t="str">
        <f>VLOOKUP(Table10[[#This Row],[Name]], Rooke_Full_Seaosn[[Name]:[Team]], 2, FALSE)</f>
        <v>WAS</v>
      </c>
      <c r="D1387" s="11">
        <v>34</v>
      </c>
      <c r="E1387" s="11">
        <v>26</v>
      </c>
      <c r="F1387" s="12">
        <v>0.76470588235294112</v>
      </c>
      <c r="G1387" s="5">
        <f>_xlfn.RANK.EQ(VLOOKUP($A1387,Rooke_Full_Seaosn[[Name]:[WHIP]], 6, FALSE),Rooke_Full_Seaosn[W],0)</f>
        <v>401</v>
      </c>
      <c r="H1387" s="5">
        <f>_xlfn.RANK.EQ(VLOOKUP($A1387,Rooke_Full_Seaosn[[Name]:[WHIP]], 7, FALSE),Rooke_Full_Seaosn[L],1)</f>
        <v>1341</v>
      </c>
      <c r="I1387" s="11">
        <f>_xlfn.RANK.EQ(VLOOKUP($A1387,Rooke_Full_Seaosn[[Name]:[WHIP]], 8, FALSE),Rooke_Full_Seaosn[SV],0)</f>
        <v>225</v>
      </c>
      <c r="J1387" s="11">
        <f>_xlfn.RANK.EQ(VLOOKUP($A1387,Rooke_Full_Seaosn[[Name]:[WHIP]], 9, FALSE),Rooke_Full_Seaosn[IP],0)</f>
        <v>287</v>
      </c>
      <c r="K1387" s="5">
        <f>_xlfn.RANK.EQ(VLOOKUP($A1387,Rooke_Full_Seaosn[[Name]:[WHIP]], 10, FALSE),Rooke_Full_Seaosn[SO],0)</f>
        <v>996</v>
      </c>
      <c r="L1387" s="5">
        <f>_xlfn.RANK.EQ(VLOOKUP($A1387,Rooke_Full_Seaosn[[Name]:[WHIP]], 11, FALSE),Rooke_Full_Seaosn[K/9],0)</f>
        <v>1597</v>
      </c>
      <c r="M1387" s="5">
        <f>_xlfn.RANK.EQ(VLOOKUP($A1387,Rooke_Full_Seaosn[[Name]:[WHIP]], 12, FALSE),Rooke_Full_Seaosn[BB/9],1)</f>
        <v>1137</v>
      </c>
      <c r="N1387" s="11">
        <f>_xlfn.RANK.EQ(VLOOKUP($A1387,Rooke_Full_Seaosn[[Name]:[WHIP]], 13, FALSE),Rooke_Full_Seaosn[HR/9],1)</f>
        <v>183</v>
      </c>
      <c r="O1387" s="5">
        <f>_xlfn.RANK.EQ(VLOOKUP($A1387,Rooke_Full_Seaosn[[Name]:[WHIP]], 14, FALSE),Rooke_Full_Seaosn[AVG],1)</f>
        <v>1361</v>
      </c>
      <c r="P1387" s="11">
        <f>_xlfn.RANK.EQ(VLOOKUP($A1387,Rooke_Full_Seaosn[[Name]:[WHIP]], 15, FALSE),Rooke_Full_Seaosn[BABIP],1)</f>
        <v>1127</v>
      </c>
      <c r="Q1387" s="5">
        <f>_xlfn.RANK.EQ(VLOOKUP($A1387,Rooke_Full_Seaosn[[Name]:[WHIP]], 16, FALSE),Rooke_Full_Seaosn[ERA],1)</f>
        <v>678</v>
      </c>
      <c r="R1387" s="11">
        <f>_xlfn.RANK.EQ(VLOOKUP($A1387,Rooke_Full_Seaosn[[Name]:[WHIP]], 17, FALSE),Rooke_Full_Seaosn[FIP],1)</f>
        <v>897</v>
      </c>
      <c r="S1387" s="5">
        <f>_xlfn.RANK.EQ(VLOOKUP($A1387,Rooke_Full_Seaosn[[Name]:[WHIP]], 18,FALSE),Rooke_Full_Seaosn[WAR],0)</f>
        <v>877</v>
      </c>
      <c r="T1387" s="5">
        <f>_xlfn.RANK.EQ(VLOOKUP($A1387,Rooke_Full_Seaosn[[Name]:[WHIP]], 19, FALSE),Rooke_Full_Seaosn[WAR/162],0)</f>
        <v>1245</v>
      </c>
      <c r="U1387" s="5">
        <f>_xlfn.RANK.EQ(VLOOKUP($A1387,Rooke_Full_Seaosn[[Name]:[WHIP]], 20, FALSE),Rooke_Full_Seaosn[WHIP],1)</f>
        <v>1376</v>
      </c>
      <c r="V13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1030.3322809364097</v>
      </c>
    </row>
    <row r="1388" spans="1:22" x14ac:dyDescent="0.45">
      <c r="A1388" s="11" t="s">
        <v>2061</v>
      </c>
      <c r="B1388" s="11">
        <v>2007</v>
      </c>
      <c r="C1388" s="11" t="str">
        <f>VLOOKUP(Table10[[#This Row],[Name]], Rooke_Full_Seaosn[[Name]:[Team]], 2, FALSE)</f>
        <v>ATL</v>
      </c>
      <c r="D1388" s="11">
        <v>10</v>
      </c>
      <c r="E1388" s="11">
        <v>10</v>
      </c>
      <c r="F1388" s="12">
        <v>1</v>
      </c>
      <c r="G1388" s="5">
        <f>_xlfn.RANK.EQ(VLOOKUP($A1388,Rooke_Full_Seaosn[[Name]:[WHIP]], 6, FALSE),Rooke_Full_Seaosn[W],0)</f>
        <v>1465</v>
      </c>
      <c r="H1388" s="5">
        <f>_xlfn.RANK.EQ(VLOOKUP($A1388,Rooke_Full_Seaosn[[Name]:[WHIP]], 7, FALSE),Rooke_Full_Seaosn[L],1)</f>
        <v>45</v>
      </c>
      <c r="I1388" s="11">
        <f>_xlfn.RANK.EQ(VLOOKUP($A1388,Rooke_Full_Seaosn[[Name]:[WHIP]], 8, FALSE),Rooke_Full_Seaosn[SV],0)</f>
        <v>225</v>
      </c>
      <c r="J1388" s="11">
        <f>_xlfn.RANK.EQ(VLOOKUP($A1388,Rooke_Full_Seaosn[[Name]:[WHIP]], 9, FALSE),Rooke_Full_Seaosn[IP],0)</f>
        <v>1656</v>
      </c>
      <c r="K1388" s="5">
        <f>_xlfn.RANK.EQ(VLOOKUP($A1388,Rooke_Full_Seaosn[[Name]:[WHIP]], 10, FALSE),Rooke_Full_Seaosn[SO],0)</f>
        <v>1551</v>
      </c>
      <c r="L1388" s="5">
        <f>_xlfn.RANK.EQ(VLOOKUP($A1388,Rooke_Full_Seaosn[[Name]:[WHIP]], 11, FALSE),Rooke_Full_Seaosn[K/9],0)</f>
        <v>991</v>
      </c>
      <c r="M1388" s="5">
        <f>_xlfn.RANK.EQ(VLOOKUP($A1388,Rooke_Full_Seaosn[[Name]:[WHIP]], 12, FALSE),Rooke_Full_Seaosn[BB/9],1)</f>
        <v>1519</v>
      </c>
      <c r="N1388" s="11">
        <f>_xlfn.RANK.EQ(VLOOKUP($A1388,Rooke_Full_Seaosn[[Name]:[WHIP]], 13, FALSE),Rooke_Full_Seaosn[HR/9],1)</f>
        <v>1569</v>
      </c>
      <c r="O1388" s="5">
        <f>_xlfn.RANK.EQ(VLOOKUP($A1388,Rooke_Full_Seaosn[[Name]:[WHIP]], 14, FALSE),Rooke_Full_Seaosn[AVG],1)</f>
        <v>1286</v>
      </c>
      <c r="P1388" s="11">
        <f>_xlfn.RANK.EQ(VLOOKUP($A1388,Rooke_Full_Seaosn[[Name]:[WHIP]], 15, FALSE),Rooke_Full_Seaosn[BABIP],1)</f>
        <v>834</v>
      </c>
      <c r="Q1388" s="5">
        <f>_xlfn.RANK.EQ(VLOOKUP($A1388,Rooke_Full_Seaosn[[Name]:[WHIP]], 16, FALSE),Rooke_Full_Seaosn[ERA],1)</f>
        <v>1629</v>
      </c>
      <c r="R1388" s="11">
        <f>_xlfn.RANK.EQ(VLOOKUP($A1388,Rooke_Full_Seaosn[[Name]:[WHIP]], 17, FALSE),Rooke_Full_Seaosn[FIP],1)</f>
        <v>1661</v>
      </c>
      <c r="S1388" s="5">
        <f>_xlfn.RANK.EQ(VLOOKUP($A1388,Rooke_Full_Seaosn[[Name]:[WHIP]], 18,FALSE),Rooke_Full_Seaosn[WAR],0)</f>
        <v>1649</v>
      </c>
      <c r="T1388" s="5">
        <f>_xlfn.RANK.EQ(VLOOKUP($A1388,Rooke_Full_Seaosn[[Name]:[WHIP]], 19, FALSE),Rooke_Full_Seaosn[WAR/162],0)</f>
        <v>1680</v>
      </c>
      <c r="U1388" s="5">
        <f>_xlfn.RANK.EQ(VLOOKUP($A1388,Rooke_Full_Seaosn[[Name]:[WHIP]], 20, FALSE),Rooke_Full_Seaosn[WHIP],1)</f>
        <v>1520</v>
      </c>
      <c r="V13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1031.0575204089882</v>
      </c>
    </row>
    <row r="1389" spans="1:22" x14ac:dyDescent="0.45">
      <c r="A1389" s="11" t="s">
        <v>1443</v>
      </c>
      <c r="B1389" s="11">
        <v>1936</v>
      </c>
      <c r="C1389" s="11" t="str">
        <f>VLOOKUP(Table10[[#This Row],[Name]], Rooke_Full_Seaosn[[Name]:[Team]], 2, FALSE)</f>
        <v>PIT</v>
      </c>
      <c r="D1389" s="11">
        <v>18</v>
      </c>
      <c r="E1389" s="11">
        <v>18</v>
      </c>
      <c r="F1389" s="12">
        <v>1</v>
      </c>
      <c r="G1389" s="5">
        <f>_xlfn.RANK.EQ(VLOOKUP($A1389,Rooke_Full_Seaosn[[Name]:[WHIP]], 6, FALSE),Rooke_Full_Seaosn[W],0)</f>
        <v>1609</v>
      </c>
      <c r="H1389" s="5">
        <f>_xlfn.RANK.EQ(VLOOKUP($A1389,Rooke_Full_Seaosn[[Name]:[WHIP]], 7, FALSE),Rooke_Full_Seaosn[L],1)</f>
        <v>147</v>
      </c>
      <c r="I1389" s="11">
        <f>_xlfn.RANK.EQ(VLOOKUP($A1389,Rooke_Full_Seaosn[[Name]:[WHIP]], 8, FALSE),Rooke_Full_Seaosn[SV],0)</f>
        <v>225</v>
      </c>
      <c r="J1389" s="11">
        <f>_xlfn.RANK.EQ(VLOOKUP($A1389,Rooke_Full_Seaosn[[Name]:[WHIP]], 9, FALSE),Rooke_Full_Seaosn[IP],0)</f>
        <v>1659</v>
      </c>
      <c r="K1389" s="5">
        <f>_xlfn.RANK.EQ(VLOOKUP($A1389,Rooke_Full_Seaosn[[Name]:[WHIP]], 10, FALSE),Rooke_Full_Seaosn[SO],0)</f>
        <v>1540</v>
      </c>
      <c r="L1389" s="5">
        <f>_xlfn.RANK.EQ(VLOOKUP($A1389,Rooke_Full_Seaosn[[Name]:[WHIP]], 11, FALSE),Rooke_Full_Seaosn[K/9],0)</f>
        <v>921</v>
      </c>
      <c r="M1389" s="5">
        <f>_xlfn.RANK.EQ(VLOOKUP($A1389,Rooke_Full_Seaosn[[Name]:[WHIP]], 12, FALSE),Rooke_Full_Seaosn[BB/9],1)</f>
        <v>1425</v>
      </c>
      <c r="N1389" s="11">
        <f>_xlfn.RANK.EQ(VLOOKUP($A1389,Rooke_Full_Seaosn[[Name]:[WHIP]], 13, FALSE),Rooke_Full_Seaosn[HR/9],1)</f>
        <v>982</v>
      </c>
      <c r="O1389" s="5">
        <f>_xlfn.RANK.EQ(VLOOKUP($A1389,Rooke_Full_Seaosn[[Name]:[WHIP]], 14, FALSE),Rooke_Full_Seaosn[AVG],1)</f>
        <v>1060</v>
      </c>
      <c r="P1389" s="11">
        <f>_xlfn.RANK.EQ(VLOOKUP($A1389,Rooke_Full_Seaosn[[Name]:[WHIP]], 15, FALSE),Rooke_Full_Seaosn[BABIP],1)</f>
        <v>938</v>
      </c>
      <c r="Q1389" s="5">
        <f>_xlfn.RANK.EQ(VLOOKUP($A1389,Rooke_Full_Seaosn[[Name]:[WHIP]], 16, FALSE),Rooke_Full_Seaosn[ERA],1)</f>
        <v>884</v>
      </c>
      <c r="R1389" s="11">
        <f>_xlfn.RANK.EQ(VLOOKUP($A1389,Rooke_Full_Seaosn[[Name]:[WHIP]], 17, FALSE),Rooke_Full_Seaosn[FIP],1)</f>
        <v>1403</v>
      </c>
      <c r="S1389" s="5">
        <f>_xlfn.RANK.EQ(VLOOKUP($A1389,Rooke_Full_Seaosn[[Name]:[WHIP]], 18,FALSE),Rooke_Full_Seaosn[WAR],0)</f>
        <v>1471</v>
      </c>
      <c r="T1389" s="5">
        <f>_xlfn.RANK.EQ(VLOOKUP($A1389,Rooke_Full_Seaosn[[Name]:[WHIP]], 19, FALSE),Rooke_Full_Seaosn[WAR/162],0)</f>
        <v>1430</v>
      </c>
      <c r="U1389" s="5">
        <f>_xlfn.RANK.EQ(VLOOKUP($A1389,Rooke_Full_Seaosn[[Name]:[WHIP]], 20, FALSE),Rooke_Full_Seaosn[WHIP],1)</f>
        <v>1470</v>
      </c>
      <c r="V13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1033.1164504875314</v>
      </c>
    </row>
    <row r="1390" spans="1:22" x14ac:dyDescent="0.45">
      <c r="A1390" s="11" t="s">
        <v>1831</v>
      </c>
      <c r="B1390" s="11">
        <v>2011</v>
      </c>
      <c r="C1390" s="11" t="str">
        <f>VLOOKUP(Table10[[#This Row],[Name]], Rooke_Full_Seaosn[[Name]:[Team]], 2, FALSE)</f>
        <v>HOU</v>
      </c>
      <c r="D1390" s="11">
        <v>12</v>
      </c>
      <c r="E1390" s="11">
        <v>12</v>
      </c>
      <c r="F1390" s="12">
        <v>1</v>
      </c>
      <c r="G1390" s="5">
        <f>_xlfn.RANK.EQ(VLOOKUP($A1390,Rooke_Full_Seaosn[[Name]:[WHIP]], 6, FALSE),Rooke_Full_Seaosn[W],0)</f>
        <v>1282</v>
      </c>
      <c r="H1390" s="5">
        <f>_xlfn.RANK.EQ(VLOOKUP($A1390,Rooke_Full_Seaosn[[Name]:[WHIP]], 7, FALSE),Rooke_Full_Seaosn[L],1)</f>
        <v>492</v>
      </c>
      <c r="I1390" s="11">
        <f>_xlfn.RANK.EQ(VLOOKUP($A1390,Rooke_Full_Seaosn[[Name]:[WHIP]], 8, FALSE),Rooke_Full_Seaosn[SV],0)</f>
        <v>225</v>
      </c>
      <c r="J1390" s="11">
        <f>_xlfn.RANK.EQ(VLOOKUP($A1390,Rooke_Full_Seaosn[[Name]:[WHIP]], 9, FALSE),Rooke_Full_Seaosn[IP],0)</f>
        <v>1537</v>
      </c>
      <c r="K1390" s="5">
        <f>_xlfn.RANK.EQ(VLOOKUP($A1390,Rooke_Full_Seaosn[[Name]:[WHIP]], 10, FALSE),Rooke_Full_Seaosn[SO],0)</f>
        <v>1307</v>
      </c>
      <c r="L1390" s="5">
        <f>_xlfn.RANK.EQ(VLOOKUP($A1390,Rooke_Full_Seaosn[[Name]:[WHIP]], 11, FALSE),Rooke_Full_Seaosn[K/9],0)</f>
        <v>531</v>
      </c>
      <c r="M1390" s="5">
        <f>_xlfn.RANK.EQ(VLOOKUP($A1390,Rooke_Full_Seaosn[[Name]:[WHIP]], 12, FALSE),Rooke_Full_Seaosn[BB/9],1)</f>
        <v>1144</v>
      </c>
      <c r="N1390" s="11">
        <f>_xlfn.RANK.EQ(VLOOKUP($A1390,Rooke_Full_Seaosn[[Name]:[WHIP]], 13, FALSE),Rooke_Full_Seaosn[HR/9],1)</f>
        <v>1230</v>
      </c>
      <c r="O1390" s="5">
        <f>_xlfn.RANK.EQ(VLOOKUP($A1390,Rooke_Full_Seaosn[[Name]:[WHIP]], 14, FALSE),Rooke_Full_Seaosn[AVG],1)</f>
        <v>974</v>
      </c>
      <c r="P1390" s="11">
        <f>_xlfn.RANK.EQ(VLOOKUP($A1390,Rooke_Full_Seaosn[[Name]:[WHIP]], 15, FALSE),Rooke_Full_Seaosn[BABIP],1)</f>
        <v>1059</v>
      </c>
      <c r="Q1390" s="5">
        <f>_xlfn.RANK.EQ(VLOOKUP($A1390,Rooke_Full_Seaosn[[Name]:[WHIP]], 16, FALSE),Rooke_Full_Seaosn[ERA],1)</f>
        <v>1357</v>
      </c>
      <c r="R1390" s="11">
        <f>_xlfn.RANK.EQ(VLOOKUP($A1390,Rooke_Full_Seaosn[[Name]:[WHIP]], 17, FALSE),Rooke_Full_Seaosn[FIP],1)</f>
        <v>1231</v>
      </c>
      <c r="S1390" s="5">
        <f>_xlfn.RANK.EQ(VLOOKUP($A1390,Rooke_Full_Seaosn[[Name]:[WHIP]], 18,FALSE),Rooke_Full_Seaosn[WAR],0)</f>
        <v>1457</v>
      </c>
      <c r="T1390" s="5">
        <f>_xlfn.RANK.EQ(VLOOKUP($A1390,Rooke_Full_Seaosn[[Name]:[WHIP]], 19, FALSE),Rooke_Full_Seaosn[WAR/162],0)</f>
        <v>1412</v>
      </c>
      <c r="U1390" s="5">
        <f>_xlfn.RANK.EQ(VLOOKUP($A1390,Rooke_Full_Seaosn[[Name]:[WHIP]], 20, FALSE),Rooke_Full_Seaosn[WHIP],1)</f>
        <v>1020</v>
      </c>
      <c r="V13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1033.3995035808111</v>
      </c>
    </row>
    <row r="1391" spans="1:22" x14ac:dyDescent="0.45">
      <c r="A1391" s="11" t="s">
        <v>1515</v>
      </c>
      <c r="B1391" s="11">
        <v>1926</v>
      </c>
      <c r="C1391" s="11" t="str">
        <f>VLOOKUP(Table10[[#This Row],[Name]], Rooke_Full_Seaosn[[Name]:[Team]], 2, FALSE)</f>
        <v>BSN</v>
      </c>
      <c r="D1391" s="11">
        <v>8</v>
      </c>
      <c r="E1391" s="11">
        <v>5</v>
      </c>
      <c r="F1391" s="12">
        <v>0.625</v>
      </c>
      <c r="G1391" s="5">
        <f>_xlfn.RANK.EQ(VLOOKUP($A1391,Rooke_Full_Seaosn[[Name]:[WHIP]], 6, FALSE),Rooke_Full_Seaosn[W],0)</f>
        <v>889</v>
      </c>
      <c r="H1391" s="5">
        <f>_xlfn.RANK.EQ(VLOOKUP($A1391,Rooke_Full_Seaosn[[Name]:[WHIP]], 7, FALSE),Rooke_Full_Seaosn[L],1)</f>
        <v>885</v>
      </c>
      <c r="I1391" s="11">
        <f>_xlfn.RANK.EQ(VLOOKUP($A1391,Rooke_Full_Seaosn[[Name]:[WHIP]], 8, FALSE),Rooke_Full_Seaosn[SV],0)</f>
        <v>225</v>
      </c>
      <c r="J1391" s="11">
        <f>_xlfn.RANK.EQ(VLOOKUP($A1391,Rooke_Full_Seaosn[[Name]:[WHIP]], 9, FALSE),Rooke_Full_Seaosn[IP],0)</f>
        <v>854</v>
      </c>
      <c r="K1391" s="5">
        <f>_xlfn.RANK.EQ(VLOOKUP($A1391,Rooke_Full_Seaosn[[Name]:[WHIP]], 10, FALSE),Rooke_Full_Seaosn[SO],0)</f>
        <v>1680</v>
      </c>
      <c r="L1391" s="5">
        <f>_xlfn.RANK.EQ(VLOOKUP($A1391,Rooke_Full_Seaosn[[Name]:[WHIP]], 11, FALSE),Rooke_Full_Seaosn[K/9],0)</f>
        <v>1699</v>
      </c>
      <c r="M1391" s="5">
        <f>_xlfn.RANK.EQ(VLOOKUP($A1391,Rooke_Full_Seaosn[[Name]:[WHIP]], 12, FALSE),Rooke_Full_Seaosn[BB/9],1)</f>
        <v>299</v>
      </c>
      <c r="N1391" s="11">
        <f>_xlfn.RANK.EQ(VLOOKUP($A1391,Rooke_Full_Seaosn[[Name]:[WHIP]], 13, FALSE),Rooke_Full_Seaosn[HR/9],1)</f>
        <v>49</v>
      </c>
      <c r="O1391" s="5">
        <f>_xlfn.RANK.EQ(VLOOKUP($A1391,Rooke_Full_Seaosn[[Name]:[WHIP]], 14, FALSE),Rooke_Full_Seaosn[AVG],1)</f>
        <v>1677</v>
      </c>
      <c r="P1391" s="11">
        <f>_xlfn.RANK.EQ(VLOOKUP($A1391,Rooke_Full_Seaosn[[Name]:[WHIP]], 15, FALSE),Rooke_Full_Seaosn[BABIP],1)</f>
        <v>1547</v>
      </c>
      <c r="Q1391" s="5">
        <f>_xlfn.RANK.EQ(VLOOKUP($A1391,Rooke_Full_Seaosn[[Name]:[WHIP]], 16, FALSE),Rooke_Full_Seaosn[ERA],1)</f>
        <v>973</v>
      </c>
      <c r="R1391" s="11">
        <f>_xlfn.RANK.EQ(VLOOKUP($A1391,Rooke_Full_Seaosn[[Name]:[WHIP]], 17, FALSE),Rooke_Full_Seaosn[FIP],1)</f>
        <v>501</v>
      </c>
      <c r="S1391" s="5">
        <f>_xlfn.RANK.EQ(VLOOKUP($A1391,Rooke_Full_Seaosn[[Name]:[WHIP]], 18,FALSE),Rooke_Full_Seaosn[WAR],0)</f>
        <v>916</v>
      </c>
      <c r="T1391" s="5">
        <f>_xlfn.RANK.EQ(VLOOKUP($A1391,Rooke_Full_Seaosn[[Name]:[WHIP]], 19, FALSE),Rooke_Full_Seaosn[WAR/162],0)</f>
        <v>948</v>
      </c>
      <c r="U1391" s="5">
        <f>_xlfn.RANK.EQ(VLOOKUP($A1391,Rooke_Full_Seaosn[[Name]:[WHIP]], 20, FALSE),Rooke_Full_Seaosn[WHIP],1)</f>
        <v>1464</v>
      </c>
      <c r="V13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1033.6915524000556</v>
      </c>
    </row>
    <row r="1392" spans="1:22" x14ac:dyDescent="0.45">
      <c r="A1392" s="11" t="s">
        <v>1635</v>
      </c>
      <c r="B1392" s="11">
        <v>1982</v>
      </c>
      <c r="C1392" s="11" t="str">
        <f>VLOOKUP(Table10[[#This Row],[Name]], Rooke_Full_Seaosn[[Name]:[Team]], 2, FALSE)</f>
        <v>TOR</v>
      </c>
      <c r="D1392" s="11">
        <v>34</v>
      </c>
      <c r="E1392" s="11">
        <v>34</v>
      </c>
      <c r="F1392" s="12">
        <v>1</v>
      </c>
      <c r="G1392" s="5">
        <f>_xlfn.RANK.EQ(VLOOKUP($A1392,Rooke_Full_Seaosn[[Name]:[WHIP]], 6, FALSE),Rooke_Full_Seaosn[W],0)</f>
        <v>889</v>
      </c>
      <c r="H1392" s="5">
        <f>_xlfn.RANK.EQ(VLOOKUP($A1392,Rooke_Full_Seaosn[[Name]:[WHIP]], 7, FALSE),Rooke_Full_Seaosn[L],1)</f>
        <v>1341</v>
      </c>
      <c r="I1392" s="11">
        <f>_xlfn.RANK.EQ(VLOOKUP($A1392,Rooke_Full_Seaosn[[Name]:[WHIP]], 8, FALSE),Rooke_Full_Seaosn[SV],0)</f>
        <v>225</v>
      </c>
      <c r="J1392" s="11">
        <f>_xlfn.RANK.EQ(VLOOKUP($A1392,Rooke_Full_Seaosn[[Name]:[WHIP]], 9, FALSE),Rooke_Full_Seaosn[IP],0)</f>
        <v>671</v>
      </c>
      <c r="K1392" s="5">
        <f>_xlfn.RANK.EQ(VLOOKUP($A1392,Rooke_Full_Seaosn[[Name]:[WHIP]], 10, FALSE),Rooke_Full_Seaosn[SO],0)</f>
        <v>637</v>
      </c>
      <c r="L1392" s="5">
        <f>_xlfn.RANK.EQ(VLOOKUP($A1392,Rooke_Full_Seaosn[[Name]:[WHIP]], 11, FALSE),Rooke_Full_Seaosn[K/9],0)</f>
        <v>886</v>
      </c>
      <c r="M1392" s="5">
        <f>_xlfn.RANK.EQ(VLOOKUP($A1392,Rooke_Full_Seaosn[[Name]:[WHIP]], 12, FALSE),Rooke_Full_Seaosn[BB/9],1)</f>
        <v>1327</v>
      </c>
      <c r="N1392" s="11">
        <f>_xlfn.RANK.EQ(VLOOKUP($A1392,Rooke_Full_Seaosn[[Name]:[WHIP]], 13, FALSE),Rooke_Full_Seaosn[HR/9],1)</f>
        <v>1166</v>
      </c>
      <c r="O1392" s="5">
        <f>_xlfn.RANK.EQ(VLOOKUP($A1392,Rooke_Full_Seaosn[[Name]:[WHIP]], 14, FALSE),Rooke_Full_Seaosn[AVG],1)</f>
        <v>997</v>
      </c>
      <c r="P1392" s="11">
        <f>_xlfn.RANK.EQ(VLOOKUP($A1392,Rooke_Full_Seaosn[[Name]:[WHIP]], 15, FALSE),Rooke_Full_Seaosn[BABIP],1)</f>
        <v>849</v>
      </c>
      <c r="Q1392" s="5">
        <f>_xlfn.RANK.EQ(VLOOKUP($A1392,Rooke_Full_Seaosn[[Name]:[WHIP]], 16, FALSE),Rooke_Full_Seaosn[ERA],1)</f>
        <v>1131</v>
      </c>
      <c r="R1392" s="11">
        <f>_xlfn.RANK.EQ(VLOOKUP($A1392,Rooke_Full_Seaosn[[Name]:[WHIP]], 17, FALSE),Rooke_Full_Seaosn[FIP],1)</f>
        <v>1159</v>
      </c>
      <c r="S1392" s="5">
        <f>_xlfn.RANK.EQ(VLOOKUP($A1392,Rooke_Full_Seaosn[[Name]:[WHIP]], 18,FALSE),Rooke_Full_Seaosn[WAR],0)</f>
        <v>976</v>
      </c>
      <c r="T1392" s="5">
        <f>_xlfn.RANK.EQ(VLOOKUP($A1392,Rooke_Full_Seaosn[[Name]:[WHIP]], 19, FALSE),Rooke_Full_Seaosn[WAR/162],0)</f>
        <v>1136</v>
      </c>
      <c r="U1392" s="5">
        <f>_xlfn.RANK.EQ(VLOOKUP($A1392,Rooke_Full_Seaosn[[Name]:[WHIP]], 20, FALSE),Rooke_Full_Seaosn[WHIP],1)</f>
        <v>1250</v>
      </c>
      <c r="V13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1033.872667710157</v>
      </c>
    </row>
    <row r="1393" spans="1:22" x14ac:dyDescent="0.45">
      <c r="A1393" s="11" t="s">
        <v>1802</v>
      </c>
      <c r="B1393" s="11">
        <v>2002</v>
      </c>
      <c r="C1393" s="11" t="str">
        <f>VLOOKUP(Table10[[#This Row],[Name]], Rooke_Full_Seaosn[[Name]:[Team]], 2, FALSE)</f>
        <v>BAL</v>
      </c>
      <c r="D1393" s="11">
        <v>26</v>
      </c>
      <c r="E1393" s="11">
        <v>15</v>
      </c>
      <c r="F1393" s="12">
        <v>0.57692307692307687</v>
      </c>
      <c r="G1393" s="5">
        <f>_xlfn.RANK.EQ(VLOOKUP($A1393,Rooke_Full_Seaosn[[Name]:[WHIP]], 6, FALSE),Rooke_Full_Seaosn[W],0)</f>
        <v>610</v>
      </c>
      <c r="H1393" s="5">
        <f>_xlfn.RANK.EQ(VLOOKUP($A1393,Rooke_Full_Seaosn[[Name]:[WHIP]], 7, FALSE),Rooke_Full_Seaosn[L],1)</f>
        <v>1060</v>
      </c>
      <c r="I1393" s="11">
        <f>_xlfn.RANK.EQ(VLOOKUP($A1393,Rooke_Full_Seaosn[[Name]:[WHIP]], 8, FALSE),Rooke_Full_Seaosn[SV],0)</f>
        <v>225</v>
      </c>
      <c r="J1393" s="11">
        <f>_xlfn.RANK.EQ(VLOOKUP($A1393,Rooke_Full_Seaosn[[Name]:[WHIP]], 9, FALSE),Rooke_Full_Seaosn[IP],0)</f>
        <v>781</v>
      </c>
      <c r="K1393" s="5">
        <f>_xlfn.RANK.EQ(VLOOKUP($A1393,Rooke_Full_Seaosn[[Name]:[WHIP]], 10, FALSE),Rooke_Full_Seaosn[SO],0)</f>
        <v>706</v>
      </c>
      <c r="L1393" s="5">
        <f>_xlfn.RANK.EQ(VLOOKUP($A1393,Rooke_Full_Seaosn[[Name]:[WHIP]], 11, FALSE),Rooke_Full_Seaosn[K/9],0)</f>
        <v>795</v>
      </c>
      <c r="M1393" s="5">
        <f>_xlfn.RANK.EQ(VLOOKUP($A1393,Rooke_Full_Seaosn[[Name]:[WHIP]], 12, FALSE),Rooke_Full_Seaosn[BB/9],1)</f>
        <v>816</v>
      </c>
      <c r="N1393" s="11">
        <f>_xlfn.RANK.EQ(VLOOKUP($A1393,Rooke_Full_Seaosn[[Name]:[WHIP]], 13, FALSE),Rooke_Full_Seaosn[HR/9],1)</f>
        <v>1429</v>
      </c>
      <c r="O1393" s="5">
        <f>_xlfn.RANK.EQ(VLOOKUP($A1393,Rooke_Full_Seaosn[[Name]:[WHIP]], 14, FALSE),Rooke_Full_Seaosn[AVG],1)</f>
        <v>1536</v>
      </c>
      <c r="P1393" s="11">
        <f>_xlfn.RANK.EQ(VLOOKUP($A1393,Rooke_Full_Seaosn[[Name]:[WHIP]], 15, FALSE),Rooke_Full_Seaosn[BABIP],1)</f>
        <v>1461</v>
      </c>
      <c r="Q1393" s="5">
        <f>_xlfn.RANK.EQ(VLOOKUP($A1393,Rooke_Full_Seaosn[[Name]:[WHIP]], 16, FALSE),Rooke_Full_Seaosn[ERA],1)</f>
        <v>1326</v>
      </c>
      <c r="R1393" s="11">
        <f>_xlfn.RANK.EQ(VLOOKUP($A1393,Rooke_Full_Seaosn[[Name]:[WHIP]], 17, FALSE),Rooke_Full_Seaosn[FIP],1)</f>
        <v>1393</v>
      </c>
      <c r="S1393" s="5">
        <f>_xlfn.RANK.EQ(VLOOKUP($A1393,Rooke_Full_Seaosn[[Name]:[WHIP]], 18,FALSE),Rooke_Full_Seaosn[WAR],0)</f>
        <v>1246</v>
      </c>
      <c r="T1393" s="5">
        <f>_xlfn.RANK.EQ(VLOOKUP($A1393,Rooke_Full_Seaosn[[Name]:[WHIP]], 19, FALSE),Rooke_Full_Seaosn[WAR/162],0)</f>
        <v>1310</v>
      </c>
      <c r="U1393" s="5">
        <f>_xlfn.RANK.EQ(VLOOKUP($A1393,Rooke_Full_Seaosn[[Name]:[WHIP]], 20, FALSE),Rooke_Full_Seaosn[WHIP],1)</f>
        <v>1420</v>
      </c>
      <c r="V13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1034.0725532889944</v>
      </c>
    </row>
    <row r="1394" spans="1:22" x14ac:dyDescent="0.45">
      <c r="A1394" s="11" t="s">
        <v>2107</v>
      </c>
      <c r="B1394" s="11">
        <v>2007</v>
      </c>
      <c r="C1394" s="11" t="str">
        <f>VLOOKUP(Table10[[#This Row],[Name]], Rooke_Full_Seaosn[[Name]:[Team]], 2, FALSE)</f>
        <v>OAK</v>
      </c>
      <c r="D1394" s="11">
        <v>13</v>
      </c>
      <c r="E1394" s="11">
        <v>13</v>
      </c>
      <c r="F1394" s="12">
        <v>1</v>
      </c>
      <c r="G1394" s="5">
        <f>_xlfn.RANK.EQ(VLOOKUP($A1394,Rooke_Full_Seaosn[[Name]:[WHIP]], 6, FALSE),Rooke_Full_Seaosn[W],0)</f>
        <v>1609</v>
      </c>
      <c r="H1394" s="5">
        <f>_xlfn.RANK.EQ(VLOOKUP($A1394,Rooke_Full_Seaosn[[Name]:[WHIP]], 7, FALSE),Rooke_Full_Seaosn[L],1)</f>
        <v>1060</v>
      </c>
      <c r="I1394" s="11">
        <f>_xlfn.RANK.EQ(VLOOKUP($A1394,Rooke_Full_Seaosn[[Name]:[WHIP]], 8, FALSE),Rooke_Full_Seaosn[SV],0)</f>
        <v>225</v>
      </c>
      <c r="J1394" s="11">
        <f>_xlfn.RANK.EQ(VLOOKUP($A1394,Rooke_Full_Seaosn[[Name]:[WHIP]], 9, FALSE),Rooke_Full_Seaosn[IP],0)</f>
        <v>1351</v>
      </c>
      <c r="K1394" s="5">
        <f>_xlfn.RANK.EQ(VLOOKUP($A1394,Rooke_Full_Seaosn[[Name]:[WHIP]], 10, FALSE),Rooke_Full_Seaosn[SO],0)</f>
        <v>1045</v>
      </c>
      <c r="L1394" s="5">
        <f>_xlfn.RANK.EQ(VLOOKUP($A1394,Rooke_Full_Seaosn[[Name]:[WHIP]], 11, FALSE),Rooke_Full_Seaosn[K/9],0)</f>
        <v>419</v>
      </c>
      <c r="M1394" s="5">
        <f>_xlfn.RANK.EQ(VLOOKUP($A1394,Rooke_Full_Seaosn[[Name]:[WHIP]], 12, FALSE),Rooke_Full_Seaosn[BB/9],1)</f>
        <v>763</v>
      </c>
      <c r="N1394" s="11">
        <f>_xlfn.RANK.EQ(VLOOKUP($A1394,Rooke_Full_Seaosn[[Name]:[WHIP]], 13, FALSE),Rooke_Full_Seaosn[HR/9],1)</f>
        <v>1026</v>
      </c>
      <c r="O1394" s="5">
        <f>_xlfn.RANK.EQ(VLOOKUP($A1394,Rooke_Full_Seaosn[[Name]:[WHIP]], 14, FALSE),Rooke_Full_Seaosn[AVG],1)</f>
        <v>1632</v>
      </c>
      <c r="P1394" s="11">
        <f>_xlfn.RANK.EQ(VLOOKUP($A1394,Rooke_Full_Seaosn[[Name]:[WHIP]], 15, FALSE),Rooke_Full_Seaosn[BABIP],1)</f>
        <v>1666</v>
      </c>
      <c r="Q1394" s="5">
        <f>_xlfn.RANK.EQ(VLOOKUP($A1394,Rooke_Full_Seaosn[[Name]:[WHIP]], 16, FALSE),Rooke_Full_Seaosn[ERA],1)</f>
        <v>1681</v>
      </c>
      <c r="R1394" s="11">
        <f>_xlfn.RANK.EQ(VLOOKUP($A1394,Rooke_Full_Seaosn[[Name]:[WHIP]], 17, FALSE),Rooke_Full_Seaosn[FIP],1)</f>
        <v>893</v>
      </c>
      <c r="S1394" s="5">
        <f>_xlfn.RANK.EQ(VLOOKUP($A1394,Rooke_Full_Seaosn[[Name]:[WHIP]], 18,FALSE),Rooke_Full_Seaosn[WAR],0)</f>
        <v>879</v>
      </c>
      <c r="T1394" s="5">
        <f>_xlfn.RANK.EQ(VLOOKUP($A1394,Rooke_Full_Seaosn[[Name]:[WHIP]], 19, FALSE),Rooke_Full_Seaosn[WAR/162],0)</f>
        <v>650</v>
      </c>
      <c r="U1394" s="5">
        <f>_xlfn.RANK.EQ(VLOOKUP($A1394,Rooke_Full_Seaosn[[Name]:[WHIP]], 20, FALSE),Rooke_Full_Seaosn[WHIP],1)</f>
        <v>1571</v>
      </c>
      <c r="V13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1034.4471431188601</v>
      </c>
    </row>
    <row r="1395" spans="1:22" x14ac:dyDescent="0.45">
      <c r="A1395" s="11" t="s">
        <v>2048</v>
      </c>
      <c r="B1395" s="11">
        <v>1927</v>
      </c>
      <c r="C1395" s="11" t="str">
        <f>VLOOKUP(Table10[[#This Row],[Name]], Rooke_Full_Seaosn[[Name]:[Team]], 2, FALSE)</f>
        <v>- - -</v>
      </c>
      <c r="D1395" s="11">
        <v>31</v>
      </c>
      <c r="E1395" s="11">
        <v>18</v>
      </c>
      <c r="F1395" s="12">
        <v>0.58064516129032262</v>
      </c>
      <c r="G1395" s="5">
        <f>_xlfn.RANK.EQ(VLOOKUP($A1395,Rooke_Full_Seaosn[[Name]:[WHIP]], 6, FALSE),Rooke_Full_Seaosn[W],0)</f>
        <v>1465</v>
      </c>
      <c r="H1395" s="5">
        <f>_xlfn.RANK.EQ(VLOOKUP($A1395,Rooke_Full_Seaosn[[Name]:[WHIP]], 7, FALSE),Rooke_Full_Seaosn[L],1)</f>
        <v>45</v>
      </c>
      <c r="I1395" s="11">
        <f>_xlfn.RANK.EQ(VLOOKUP($A1395,Rooke_Full_Seaosn[[Name]:[WHIP]], 8, FALSE),Rooke_Full_Seaosn[SV],0)</f>
        <v>94</v>
      </c>
      <c r="J1395" s="11">
        <f>_xlfn.RANK.EQ(VLOOKUP($A1395,Rooke_Full_Seaosn[[Name]:[WHIP]], 9, FALSE),Rooke_Full_Seaosn[IP],0)</f>
        <v>1548</v>
      </c>
      <c r="K1395" s="5">
        <f>_xlfn.RANK.EQ(VLOOKUP($A1395,Rooke_Full_Seaosn[[Name]:[WHIP]], 10, FALSE),Rooke_Full_Seaosn[SO],0)</f>
        <v>1645</v>
      </c>
      <c r="L1395" s="5">
        <f>_xlfn.RANK.EQ(VLOOKUP($A1395,Rooke_Full_Seaosn[[Name]:[WHIP]], 11, FALSE),Rooke_Full_Seaosn[K/9],0)</f>
        <v>1436</v>
      </c>
      <c r="M1395" s="5">
        <f>_xlfn.RANK.EQ(VLOOKUP($A1395,Rooke_Full_Seaosn[[Name]:[WHIP]], 12, FALSE),Rooke_Full_Seaosn[BB/9],1)</f>
        <v>1243</v>
      </c>
      <c r="N1395" s="11">
        <f>_xlfn.RANK.EQ(VLOOKUP($A1395,Rooke_Full_Seaosn[[Name]:[WHIP]], 13, FALSE),Rooke_Full_Seaosn[HR/9],1)</f>
        <v>584</v>
      </c>
      <c r="O1395" s="5">
        <f>_xlfn.RANK.EQ(VLOOKUP($A1395,Rooke_Full_Seaosn[[Name]:[WHIP]], 14, FALSE),Rooke_Full_Seaosn[AVG],1)</f>
        <v>1411</v>
      </c>
      <c r="P1395" s="11">
        <f>_xlfn.RANK.EQ(VLOOKUP($A1395,Rooke_Full_Seaosn[[Name]:[WHIP]], 15, FALSE),Rooke_Full_Seaosn[BABIP],1)</f>
        <v>1194</v>
      </c>
      <c r="Q1395" s="5">
        <f>_xlfn.RANK.EQ(VLOOKUP($A1395,Rooke_Full_Seaosn[[Name]:[WHIP]], 16, FALSE),Rooke_Full_Seaosn[ERA],1)</f>
        <v>1611</v>
      </c>
      <c r="R1395" s="11">
        <f>_xlfn.RANK.EQ(VLOOKUP($A1395,Rooke_Full_Seaosn[[Name]:[WHIP]], 17, FALSE),Rooke_Full_Seaosn[FIP],1)</f>
        <v>1293</v>
      </c>
      <c r="S1395" s="5">
        <f>_xlfn.RANK.EQ(VLOOKUP($A1395,Rooke_Full_Seaosn[[Name]:[WHIP]], 18,FALSE),Rooke_Full_Seaosn[WAR],0)</f>
        <v>1448</v>
      </c>
      <c r="T1395" s="5">
        <f>_xlfn.RANK.EQ(VLOOKUP($A1395,Rooke_Full_Seaosn[[Name]:[WHIP]], 19, FALSE),Rooke_Full_Seaosn[WAR/162],0)</f>
        <v>1399</v>
      </c>
      <c r="U1395" s="5">
        <f>_xlfn.RANK.EQ(VLOOKUP($A1395,Rooke_Full_Seaosn[[Name]:[WHIP]], 20, FALSE),Rooke_Full_Seaosn[WHIP],1)</f>
        <v>1577</v>
      </c>
      <c r="V13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1034.6374955610954</v>
      </c>
    </row>
    <row r="1396" spans="1:22" x14ac:dyDescent="0.45">
      <c r="A1396" s="11" t="s">
        <v>1767</v>
      </c>
      <c r="B1396" s="11">
        <v>1989</v>
      </c>
      <c r="C1396" s="11" t="str">
        <f>VLOOKUP(Table10[[#This Row],[Name]], Rooke_Full_Seaosn[[Name]:[Team]], 2, FALSE)</f>
        <v>MIN</v>
      </c>
      <c r="D1396" s="11">
        <v>16</v>
      </c>
      <c r="E1396" s="11">
        <v>16</v>
      </c>
      <c r="F1396" s="12">
        <v>1</v>
      </c>
      <c r="G1396" s="5">
        <f>_xlfn.RANK.EQ(VLOOKUP($A1396,Rooke_Full_Seaosn[[Name]:[WHIP]], 6, FALSE),Rooke_Full_Seaosn[W],0)</f>
        <v>1054</v>
      </c>
      <c r="H1396" s="5">
        <f>_xlfn.RANK.EQ(VLOOKUP($A1396,Rooke_Full_Seaosn[[Name]:[WHIP]], 7, FALSE),Rooke_Full_Seaosn[L],1)</f>
        <v>695</v>
      </c>
      <c r="I1396" s="11">
        <f>_xlfn.RANK.EQ(VLOOKUP($A1396,Rooke_Full_Seaosn[[Name]:[WHIP]], 8, FALSE),Rooke_Full_Seaosn[SV],0)</f>
        <v>225</v>
      </c>
      <c r="J1396" s="11">
        <f>_xlfn.RANK.EQ(VLOOKUP($A1396,Rooke_Full_Seaosn[[Name]:[WHIP]], 9, FALSE),Rooke_Full_Seaosn[IP],0)</f>
        <v>1347</v>
      </c>
      <c r="K1396" s="5">
        <f>_xlfn.RANK.EQ(VLOOKUP($A1396,Rooke_Full_Seaosn[[Name]:[WHIP]], 10, FALSE),Rooke_Full_Seaosn[SO],0)</f>
        <v>1398</v>
      </c>
      <c r="L1396" s="5">
        <f>_xlfn.RANK.EQ(VLOOKUP($A1396,Rooke_Full_Seaosn[[Name]:[WHIP]], 11, FALSE),Rooke_Full_Seaosn[K/9],0)</f>
        <v>1050</v>
      </c>
      <c r="M1396" s="5">
        <f>_xlfn.RANK.EQ(VLOOKUP($A1396,Rooke_Full_Seaosn[[Name]:[WHIP]], 12, FALSE),Rooke_Full_Seaosn[BB/9],1)</f>
        <v>1290</v>
      </c>
      <c r="N1396" s="11">
        <f>_xlfn.RANK.EQ(VLOOKUP($A1396,Rooke_Full_Seaosn[[Name]:[WHIP]], 13, FALSE),Rooke_Full_Seaosn[HR/9],1)</f>
        <v>118</v>
      </c>
      <c r="O1396" s="5">
        <f>_xlfn.RANK.EQ(VLOOKUP($A1396,Rooke_Full_Seaosn[[Name]:[WHIP]], 14, FALSE),Rooke_Full_Seaosn[AVG],1)</f>
        <v>1270</v>
      </c>
      <c r="P1396" s="11">
        <f>_xlfn.RANK.EQ(VLOOKUP($A1396,Rooke_Full_Seaosn[[Name]:[WHIP]], 15, FALSE),Rooke_Full_Seaosn[BABIP],1)</f>
        <v>1402</v>
      </c>
      <c r="Q1396" s="5">
        <f>_xlfn.RANK.EQ(VLOOKUP($A1396,Rooke_Full_Seaosn[[Name]:[WHIP]], 16, FALSE),Rooke_Full_Seaosn[ERA],1)</f>
        <v>1289</v>
      </c>
      <c r="R1396" s="11">
        <f>_xlfn.RANK.EQ(VLOOKUP($A1396,Rooke_Full_Seaosn[[Name]:[WHIP]], 17, FALSE),Rooke_Full_Seaosn[FIP],1)</f>
        <v>297</v>
      </c>
      <c r="S1396" s="5">
        <f>_xlfn.RANK.EQ(VLOOKUP($A1396,Rooke_Full_Seaosn[[Name]:[WHIP]], 18,FALSE),Rooke_Full_Seaosn[WAR],0)</f>
        <v>891</v>
      </c>
      <c r="T1396" s="5">
        <f>_xlfn.RANK.EQ(VLOOKUP($A1396,Rooke_Full_Seaosn[[Name]:[WHIP]], 19, FALSE),Rooke_Full_Seaosn[WAR/162],0)</f>
        <v>501</v>
      </c>
      <c r="U1396" s="5">
        <f>_xlfn.RANK.EQ(VLOOKUP($A1396,Rooke_Full_Seaosn[[Name]:[WHIP]], 20, FALSE),Rooke_Full_Seaosn[WHIP],1)</f>
        <v>1387</v>
      </c>
      <c r="V13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1034.6560761707972</v>
      </c>
    </row>
    <row r="1397" spans="1:22" x14ac:dyDescent="0.45">
      <c r="A1397" s="11" t="s">
        <v>1586</v>
      </c>
      <c r="B1397" s="11">
        <v>1983</v>
      </c>
      <c r="C1397" s="11" t="str">
        <f>VLOOKUP(Table10[[#This Row],[Name]], Rooke_Full_Seaosn[[Name]:[Team]], 2, FALSE)</f>
        <v>OAK</v>
      </c>
      <c r="D1397" s="11">
        <v>5</v>
      </c>
      <c r="E1397" s="11">
        <v>5</v>
      </c>
      <c r="F1397" s="12">
        <v>1</v>
      </c>
      <c r="G1397" s="5">
        <f>_xlfn.RANK.EQ(VLOOKUP($A1397,Rooke_Full_Seaosn[[Name]:[WHIP]], 6, FALSE),Rooke_Full_Seaosn[W],0)</f>
        <v>1282</v>
      </c>
      <c r="H1397" s="5">
        <f>_xlfn.RANK.EQ(VLOOKUP($A1397,Rooke_Full_Seaosn[[Name]:[WHIP]], 7, FALSE),Rooke_Full_Seaosn[L],1)</f>
        <v>492</v>
      </c>
      <c r="I1397" s="11">
        <f>_xlfn.RANK.EQ(VLOOKUP($A1397,Rooke_Full_Seaosn[[Name]:[WHIP]], 8, FALSE),Rooke_Full_Seaosn[SV],0)</f>
        <v>225</v>
      </c>
      <c r="J1397" s="11">
        <f>_xlfn.RANK.EQ(VLOOKUP($A1397,Rooke_Full_Seaosn[[Name]:[WHIP]], 9, FALSE),Rooke_Full_Seaosn[IP],0)</f>
        <v>1097</v>
      </c>
      <c r="K1397" s="5">
        <f>_xlfn.RANK.EQ(VLOOKUP($A1397,Rooke_Full_Seaosn[[Name]:[WHIP]], 10, FALSE),Rooke_Full_Seaosn[SO],0)</f>
        <v>1484</v>
      </c>
      <c r="L1397" s="5">
        <f>_xlfn.RANK.EQ(VLOOKUP($A1397,Rooke_Full_Seaosn[[Name]:[WHIP]], 11, FALSE),Rooke_Full_Seaosn[K/9],0)</f>
        <v>1463</v>
      </c>
      <c r="M1397" s="5">
        <f>_xlfn.RANK.EQ(VLOOKUP($A1397,Rooke_Full_Seaosn[[Name]:[WHIP]], 12, FALSE),Rooke_Full_Seaosn[BB/9],1)</f>
        <v>602</v>
      </c>
      <c r="N1397" s="11">
        <f>_xlfn.RANK.EQ(VLOOKUP($A1397,Rooke_Full_Seaosn[[Name]:[WHIP]], 13, FALSE),Rooke_Full_Seaosn[HR/9],1)</f>
        <v>870</v>
      </c>
      <c r="O1397" s="5">
        <f>_xlfn.RANK.EQ(VLOOKUP($A1397,Rooke_Full_Seaosn[[Name]:[WHIP]], 14, FALSE),Rooke_Full_Seaosn[AVG],1)</f>
        <v>1388</v>
      </c>
      <c r="P1397" s="11">
        <f>_xlfn.RANK.EQ(VLOOKUP($A1397,Rooke_Full_Seaosn[[Name]:[WHIP]], 15, FALSE),Rooke_Full_Seaosn[BABIP],1)</f>
        <v>1056</v>
      </c>
      <c r="Q1397" s="5">
        <f>_xlfn.RANK.EQ(VLOOKUP($A1397,Rooke_Full_Seaosn[[Name]:[WHIP]], 16, FALSE),Rooke_Full_Seaosn[ERA],1)</f>
        <v>1061</v>
      </c>
      <c r="R1397" s="11">
        <f>_xlfn.RANK.EQ(VLOOKUP($A1397,Rooke_Full_Seaosn[[Name]:[WHIP]], 17, FALSE),Rooke_Full_Seaosn[FIP],1)</f>
        <v>911</v>
      </c>
      <c r="S1397" s="5">
        <f>_xlfn.RANK.EQ(VLOOKUP($A1397,Rooke_Full_Seaosn[[Name]:[WHIP]], 18,FALSE),Rooke_Full_Seaosn[WAR],0)</f>
        <v>1114</v>
      </c>
      <c r="T1397" s="5">
        <f>_xlfn.RANK.EQ(VLOOKUP($A1397,Rooke_Full_Seaosn[[Name]:[WHIP]], 19, FALSE),Rooke_Full_Seaosn[WAR/162],0)</f>
        <v>968</v>
      </c>
      <c r="U1397" s="5">
        <f>_xlfn.RANK.EQ(VLOOKUP($A1397,Rooke_Full_Seaosn[[Name]:[WHIP]], 20, FALSE),Rooke_Full_Seaosn[WHIP],1)</f>
        <v>1077</v>
      </c>
      <c r="V13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1034.9536363127479</v>
      </c>
    </row>
    <row r="1398" spans="1:22" x14ac:dyDescent="0.45">
      <c r="A1398" s="11" t="s">
        <v>1698</v>
      </c>
      <c r="B1398" s="11">
        <v>1939</v>
      </c>
      <c r="C1398" s="11" t="str">
        <f>VLOOKUP(Table10[[#This Row],[Name]], Rooke_Full_Seaosn[[Name]:[Team]], 2, FALSE)</f>
        <v>PHI</v>
      </c>
      <c r="D1398" s="11">
        <v>6</v>
      </c>
      <c r="E1398" s="11">
        <v>3</v>
      </c>
      <c r="F1398" s="12">
        <v>0.5</v>
      </c>
      <c r="G1398" s="5">
        <f>_xlfn.RANK.EQ(VLOOKUP($A1398,Rooke_Full_Seaosn[[Name]:[WHIP]], 6, FALSE),Rooke_Full_Seaosn[W],0)</f>
        <v>320</v>
      </c>
      <c r="H1398" s="5">
        <f>_xlfn.RANK.EQ(VLOOKUP($A1398,Rooke_Full_Seaosn[[Name]:[WHIP]], 7, FALSE),Rooke_Full_Seaosn[L],1)</f>
        <v>1621</v>
      </c>
      <c r="I1398" s="11">
        <f>_xlfn.RANK.EQ(VLOOKUP($A1398,Rooke_Full_Seaosn[[Name]:[WHIP]], 8, FALSE),Rooke_Full_Seaosn[SV],0)</f>
        <v>44</v>
      </c>
      <c r="J1398" s="11">
        <f>_xlfn.RANK.EQ(VLOOKUP($A1398,Rooke_Full_Seaosn[[Name]:[WHIP]], 9, FALSE),Rooke_Full_Seaosn[IP],0)</f>
        <v>227</v>
      </c>
      <c r="K1398" s="5">
        <f>_xlfn.RANK.EQ(VLOOKUP($A1398,Rooke_Full_Seaosn[[Name]:[WHIP]], 10, FALSE),Rooke_Full_Seaosn[SO],0)</f>
        <v>528</v>
      </c>
      <c r="L1398" s="5">
        <f>_xlfn.RANK.EQ(VLOOKUP($A1398,Rooke_Full_Seaosn[[Name]:[WHIP]], 11, FALSE),Rooke_Full_Seaosn[K/9],0)</f>
        <v>1328</v>
      </c>
      <c r="M1398" s="5">
        <f>_xlfn.RANK.EQ(VLOOKUP($A1398,Rooke_Full_Seaosn[[Name]:[WHIP]], 12, FALSE),Rooke_Full_Seaosn[BB/9],1)</f>
        <v>1492</v>
      </c>
      <c r="N1398" s="11">
        <f>_xlfn.RANK.EQ(VLOOKUP($A1398,Rooke_Full_Seaosn[[Name]:[WHIP]], 13, FALSE),Rooke_Full_Seaosn[HR/9],1)</f>
        <v>330</v>
      </c>
      <c r="O1398" s="5">
        <f>_xlfn.RANK.EQ(VLOOKUP($A1398,Rooke_Full_Seaosn[[Name]:[WHIP]], 14, FALSE),Rooke_Full_Seaosn[AVG],1)</f>
        <v>1250</v>
      </c>
      <c r="P1398" s="11">
        <f>_xlfn.RANK.EQ(VLOOKUP($A1398,Rooke_Full_Seaosn[[Name]:[WHIP]], 15, FALSE),Rooke_Full_Seaosn[BABIP],1)</f>
        <v>1149</v>
      </c>
      <c r="Q1398" s="5">
        <f>_xlfn.RANK.EQ(VLOOKUP($A1398,Rooke_Full_Seaosn[[Name]:[WHIP]], 16, FALSE),Rooke_Full_Seaosn[ERA],1)</f>
        <v>1209</v>
      </c>
      <c r="R1398" s="11">
        <f>_xlfn.RANK.EQ(VLOOKUP($A1398,Rooke_Full_Seaosn[[Name]:[WHIP]], 17, FALSE),Rooke_Full_Seaosn[FIP],1)</f>
        <v>1126</v>
      </c>
      <c r="S1398" s="5">
        <f>_xlfn.RANK.EQ(VLOOKUP($A1398,Rooke_Full_Seaosn[[Name]:[WHIP]], 18,FALSE),Rooke_Full_Seaosn[WAR],0)</f>
        <v>897</v>
      </c>
      <c r="T1398" s="5">
        <f>_xlfn.RANK.EQ(VLOOKUP($A1398,Rooke_Full_Seaosn[[Name]:[WHIP]], 19, FALSE),Rooke_Full_Seaosn[WAR/162],0)</f>
        <v>1270</v>
      </c>
      <c r="U1398" s="5">
        <f>_xlfn.RANK.EQ(VLOOKUP($A1398,Rooke_Full_Seaosn[[Name]:[WHIP]], 20, FALSE),Rooke_Full_Seaosn[WHIP],1)</f>
        <v>1525</v>
      </c>
      <c r="V13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1036.0330588011025</v>
      </c>
    </row>
    <row r="1399" spans="1:22" x14ac:dyDescent="0.45">
      <c r="A1399" s="11" t="s">
        <v>430</v>
      </c>
      <c r="B1399" s="11">
        <v>1998</v>
      </c>
      <c r="C1399" s="11" t="str">
        <f>VLOOKUP(Table10[[#This Row],[Name]], Rooke_Full_Seaosn[[Name]:[Team]], 2, FALSE)</f>
        <v>OAK</v>
      </c>
      <c r="D1399" s="11">
        <v>27</v>
      </c>
      <c r="E1399" s="11">
        <v>25</v>
      </c>
      <c r="F1399" s="12">
        <v>0.92592592592592593</v>
      </c>
      <c r="G1399" s="5">
        <f>_xlfn.RANK.EQ(VLOOKUP($A1399,Rooke_Full_Seaosn[[Name]:[WHIP]], 6, FALSE),Rooke_Full_Seaosn[W],0)</f>
        <v>889</v>
      </c>
      <c r="H1399" s="5">
        <f>_xlfn.RANK.EQ(VLOOKUP($A1399,Rooke_Full_Seaosn[[Name]:[WHIP]], 7, FALSE),Rooke_Full_Seaosn[L],1)</f>
        <v>1060</v>
      </c>
      <c r="I1399" s="11">
        <f>_xlfn.RANK.EQ(VLOOKUP($A1399,Rooke_Full_Seaosn[[Name]:[WHIP]], 8, FALSE),Rooke_Full_Seaosn[SV],0)</f>
        <v>225</v>
      </c>
      <c r="J1399" s="11">
        <f>_xlfn.RANK.EQ(VLOOKUP($A1399,Rooke_Full_Seaosn[[Name]:[WHIP]], 9, FALSE),Rooke_Full_Seaosn[IP],0)</f>
        <v>778</v>
      </c>
      <c r="K1399" s="5">
        <f>_xlfn.RANK.EQ(VLOOKUP($A1399,Rooke_Full_Seaosn[[Name]:[WHIP]], 10, FALSE),Rooke_Full_Seaosn[SO],0)</f>
        <v>528</v>
      </c>
      <c r="L1399" s="5">
        <f>_xlfn.RANK.EQ(VLOOKUP($A1399,Rooke_Full_Seaosn[[Name]:[WHIP]], 11, FALSE),Rooke_Full_Seaosn[K/9],0)</f>
        <v>504</v>
      </c>
      <c r="M1399" s="5">
        <f>_xlfn.RANK.EQ(VLOOKUP($A1399,Rooke_Full_Seaosn[[Name]:[WHIP]], 12, FALSE),Rooke_Full_Seaosn[BB/9],1)</f>
        <v>1586</v>
      </c>
      <c r="N1399" s="11">
        <f>_xlfn.RANK.EQ(VLOOKUP($A1399,Rooke_Full_Seaosn[[Name]:[WHIP]], 13, FALSE),Rooke_Full_Seaosn[HR/9],1)</f>
        <v>1575</v>
      </c>
      <c r="O1399" s="5">
        <f>_xlfn.RANK.EQ(VLOOKUP($A1399,Rooke_Full_Seaosn[[Name]:[WHIP]], 14, FALSE),Rooke_Full_Seaosn[AVG],1)</f>
        <v>613</v>
      </c>
      <c r="P1399" s="11">
        <f>_xlfn.RANK.EQ(VLOOKUP($A1399,Rooke_Full_Seaosn[[Name]:[WHIP]], 15, FALSE),Rooke_Full_Seaosn[BABIP],1)</f>
        <v>357</v>
      </c>
      <c r="Q1399" s="5">
        <f>_xlfn.RANK.EQ(VLOOKUP($A1399,Rooke_Full_Seaosn[[Name]:[WHIP]], 16, FALSE),Rooke_Full_Seaosn[ERA],1)</f>
        <v>1617</v>
      </c>
      <c r="R1399" s="11">
        <f>_xlfn.RANK.EQ(VLOOKUP($A1399,Rooke_Full_Seaosn[[Name]:[WHIP]], 17, FALSE),Rooke_Full_Seaosn[FIP],1)</f>
        <v>1636</v>
      </c>
      <c r="S1399" s="5">
        <f>_xlfn.RANK.EQ(VLOOKUP($A1399,Rooke_Full_Seaosn[[Name]:[WHIP]], 18,FALSE),Rooke_Full_Seaosn[WAR],0)</f>
        <v>1646</v>
      </c>
      <c r="T1399" s="5">
        <f>_xlfn.RANK.EQ(VLOOKUP($A1399,Rooke_Full_Seaosn[[Name]:[WHIP]], 19, FALSE),Rooke_Full_Seaosn[WAR/162],0)</f>
        <v>1610</v>
      </c>
      <c r="U1399" s="5">
        <f>_xlfn.RANK.EQ(VLOOKUP($A1399,Rooke_Full_Seaosn[[Name]:[WHIP]], 20, FALSE),Rooke_Full_Seaosn[WHIP],1)</f>
        <v>1366</v>
      </c>
      <c r="V13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1036.2038865494781</v>
      </c>
    </row>
    <row r="1400" spans="1:22" x14ac:dyDescent="0.45">
      <c r="A1400" s="11" t="s">
        <v>2034</v>
      </c>
      <c r="B1400" s="11">
        <v>2005</v>
      </c>
      <c r="C1400" s="11" t="str">
        <f>VLOOKUP(Table10[[#This Row],[Name]], Rooke_Full_Seaosn[[Name]:[Team]], 2, FALSE)</f>
        <v>KCR</v>
      </c>
      <c r="D1400" s="11">
        <v>11</v>
      </c>
      <c r="E1400" s="11">
        <v>11</v>
      </c>
      <c r="F1400" s="12">
        <v>1</v>
      </c>
      <c r="G1400" s="5">
        <f>_xlfn.RANK.EQ(VLOOKUP($A1400,Rooke_Full_Seaosn[[Name]:[WHIP]], 6, FALSE),Rooke_Full_Seaosn[W],0)</f>
        <v>1282</v>
      </c>
      <c r="H1400" s="5">
        <f>_xlfn.RANK.EQ(VLOOKUP($A1400,Rooke_Full_Seaosn[[Name]:[WHIP]], 7, FALSE),Rooke_Full_Seaosn[L],1)</f>
        <v>492</v>
      </c>
      <c r="I1400" s="11">
        <f>_xlfn.RANK.EQ(VLOOKUP($A1400,Rooke_Full_Seaosn[[Name]:[WHIP]], 8, FALSE),Rooke_Full_Seaosn[SV],0)</f>
        <v>225</v>
      </c>
      <c r="J1400" s="11">
        <f>_xlfn.RANK.EQ(VLOOKUP($A1400,Rooke_Full_Seaosn[[Name]:[WHIP]], 9, FALSE),Rooke_Full_Seaosn[IP],0)</f>
        <v>1209</v>
      </c>
      <c r="K1400" s="5">
        <f>_xlfn.RANK.EQ(VLOOKUP($A1400,Rooke_Full_Seaosn[[Name]:[WHIP]], 10, FALSE),Rooke_Full_Seaosn[SO],0)</f>
        <v>941</v>
      </c>
      <c r="L1400" s="5">
        <f>_xlfn.RANK.EQ(VLOOKUP($A1400,Rooke_Full_Seaosn[[Name]:[WHIP]], 11, FALSE),Rooke_Full_Seaosn[K/9],0)</f>
        <v>466</v>
      </c>
      <c r="M1400" s="5">
        <f>_xlfn.RANK.EQ(VLOOKUP($A1400,Rooke_Full_Seaosn[[Name]:[WHIP]], 12, FALSE),Rooke_Full_Seaosn[BB/9],1)</f>
        <v>1480</v>
      </c>
      <c r="N1400" s="11">
        <f>_xlfn.RANK.EQ(VLOOKUP($A1400,Rooke_Full_Seaosn[[Name]:[WHIP]], 13, FALSE),Rooke_Full_Seaosn[HR/9],1)</f>
        <v>1171</v>
      </c>
      <c r="O1400" s="5">
        <f>_xlfn.RANK.EQ(VLOOKUP($A1400,Rooke_Full_Seaosn[[Name]:[WHIP]], 14, FALSE),Rooke_Full_Seaosn[AVG],1)</f>
        <v>835</v>
      </c>
      <c r="P1400" s="11">
        <f>_xlfn.RANK.EQ(VLOOKUP($A1400,Rooke_Full_Seaosn[[Name]:[WHIP]], 15, FALSE),Rooke_Full_Seaosn[BABIP],1)</f>
        <v>997</v>
      </c>
      <c r="Q1400" s="5">
        <f>_xlfn.RANK.EQ(VLOOKUP($A1400,Rooke_Full_Seaosn[[Name]:[WHIP]], 16, FALSE),Rooke_Full_Seaosn[ERA],1)</f>
        <v>1596</v>
      </c>
      <c r="R1400" s="11">
        <f>_xlfn.RANK.EQ(VLOOKUP($A1400,Rooke_Full_Seaosn[[Name]:[WHIP]], 17, FALSE),Rooke_Full_Seaosn[FIP],1)</f>
        <v>1367</v>
      </c>
      <c r="S1400" s="5">
        <f>_xlfn.RANK.EQ(VLOOKUP($A1400,Rooke_Full_Seaosn[[Name]:[WHIP]], 18,FALSE),Rooke_Full_Seaosn[WAR],0)</f>
        <v>1404</v>
      </c>
      <c r="T1400" s="5">
        <f>_xlfn.RANK.EQ(VLOOKUP($A1400,Rooke_Full_Seaosn[[Name]:[WHIP]], 19, FALSE),Rooke_Full_Seaosn[WAR/162],0)</f>
        <v>1410</v>
      </c>
      <c r="U1400" s="5">
        <f>_xlfn.RANK.EQ(VLOOKUP($A1400,Rooke_Full_Seaosn[[Name]:[WHIP]], 20, FALSE),Rooke_Full_Seaosn[WHIP],1)</f>
        <v>1325</v>
      </c>
      <c r="V14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1036.4806160684896</v>
      </c>
    </row>
    <row r="1401" spans="1:22" x14ac:dyDescent="0.45">
      <c r="A1401" s="11" t="s">
        <v>1601</v>
      </c>
      <c r="B1401" s="11">
        <v>1987</v>
      </c>
      <c r="C1401" s="11" t="str">
        <f>VLOOKUP(Table10[[#This Row],[Name]], Rooke_Full_Seaosn[[Name]:[Team]], 2, FALSE)</f>
        <v>TEX</v>
      </c>
      <c r="D1401" s="11">
        <v>20</v>
      </c>
      <c r="E1401" s="11">
        <v>20</v>
      </c>
      <c r="F1401" s="12">
        <v>1</v>
      </c>
      <c r="G1401" s="5">
        <f>_xlfn.RANK.EQ(VLOOKUP($A1401,Rooke_Full_Seaosn[[Name]:[WHIP]], 6, FALSE),Rooke_Full_Seaosn[W],0)</f>
        <v>1465</v>
      </c>
      <c r="H1401" s="5">
        <f>_xlfn.RANK.EQ(VLOOKUP($A1401,Rooke_Full_Seaosn[[Name]:[WHIP]], 7, FALSE),Rooke_Full_Seaosn[L],1)</f>
        <v>492</v>
      </c>
      <c r="I1401" s="11">
        <f>_xlfn.RANK.EQ(VLOOKUP($A1401,Rooke_Full_Seaosn[[Name]:[WHIP]], 8, FALSE),Rooke_Full_Seaosn[SV],0)</f>
        <v>225</v>
      </c>
      <c r="J1401" s="11">
        <f>_xlfn.RANK.EQ(VLOOKUP($A1401,Rooke_Full_Seaosn[[Name]:[WHIP]], 9, FALSE),Rooke_Full_Seaosn[IP],0)</f>
        <v>1277</v>
      </c>
      <c r="K1401" s="5">
        <f>_xlfn.RANK.EQ(VLOOKUP($A1401,Rooke_Full_Seaosn[[Name]:[WHIP]], 10, FALSE),Rooke_Full_Seaosn[SO],0)</f>
        <v>1398</v>
      </c>
      <c r="L1401" s="5">
        <f>_xlfn.RANK.EQ(VLOOKUP($A1401,Rooke_Full_Seaosn[[Name]:[WHIP]], 11, FALSE),Rooke_Full_Seaosn[K/9],0)</f>
        <v>1153</v>
      </c>
      <c r="M1401" s="5">
        <f>_xlfn.RANK.EQ(VLOOKUP($A1401,Rooke_Full_Seaosn[[Name]:[WHIP]], 12, FALSE),Rooke_Full_Seaosn[BB/9],1)</f>
        <v>792</v>
      </c>
      <c r="N1401" s="11">
        <f>_xlfn.RANK.EQ(VLOOKUP($A1401,Rooke_Full_Seaosn[[Name]:[WHIP]], 13, FALSE),Rooke_Full_Seaosn[HR/9],1)</f>
        <v>1514</v>
      </c>
      <c r="O1401" s="5">
        <f>_xlfn.RANK.EQ(VLOOKUP($A1401,Rooke_Full_Seaosn[[Name]:[WHIP]], 14, FALSE),Rooke_Full_Seaosn[AVG],1)</f>
        <v>965</v>
      </c>
      <c r="P1401" s="11">
        <f>_xlfn.RANK.EQ(VLOOKUP($A1401,Rooke_Full_Seaosn[[Name]:[WHIP]], 15, FALSE),Rooke_Full_Seaosn[BABIP],1)</f>
        <v>423</v>
      </c>
      <c r="Q1401" s="5">
        <f>_xlfn.RANK.EQ(VLOOKUP($A1401,Rooke_Full_Seaosn[[Name]:[WHIP]], 16, FALSE),Rooke_Full_Seaosn[ERA],1)</f>
        <v>1084</v>
      </c>
      <c r="R1401" s="11">
        <f>_xlfn.RANK.EQ(VLOOKUP($A1401,Rooke_Full_Seaosn[[Name]:[WHIP]], 17, FALSE),Rooke_Full_Seaosn[FIP],1)</f>
        <v>1469</v>
      </c>
      <c r="S1401" s="5">
        <f>_xlfn.RANK.EQ(VLOOKUP($A1401,Rooke_Full_Seaosn[[Name]:[WHIP]], 18,FALSE),Rooke_Full_Seaosn[WAR],0)</f>
        <v>1351</v>
      </c>
      <c r="T1401" s="5">
        <f>_xlfn.RANK.EQ(VLOOKUP($A1401,Rooke_Full_Seaosn[[Name]:[WHIP]], 19, FALSE),Rooke_Full_Seaosn[WAR/162],0)</f>
        <v>1273</v>
      </c>
      <c r="U1401" s="5">
        <f>_xlfn.RANK.EQ(VLOOKUP($A1401,Rooke_Full_Seaosn[[Name]:[WHIP]], 20, FALSE),Rooke_Full_Seaosn[WHIP],1)</f>
        <v>869</v>
      </c>
      <c r="V14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1037.0327008221798</v>
      </c>
    </row>
    <row r="1402" spans="1:22" x14ac:dyDescent="0.45">
      <c r="A1402" s="11" t="s">
        <v>1878</v>
      </c>
      <c r="B1402" s="11">
        <v>1939</v>
      </c>
      <c r="C1402" s="11" t="str">
        <f>VLOOKUP(Table10[[#This Row],[Name]], Rooke_Full_Seaosn[[Name]:[Team]], 2, FALSE)</f>
        <v>PHA</v>
      </c>
      <c r="D1402" s="11">
        <v>40</v>
      </c>
      <c r="E1402" s="11">
        <v>29</v>
      </c>
      <c r="F1402" s="12">
        <v>0.72499999999999998</v>
      </c>
      <c r="G1402" s="5">
        <f>_xlfn.RANK.EQ(VLOOKUP($A1402,Rooke_Full_Seaosn[[Name]:[WHIP]], 6, FALSE),Rooke_Full_Seaosn[W],0)</f>
        <v>610</v>
      </c>
      <c r="H1402" s="5">
        <f>_xlfn.RANK.EQ(VLOOKUP($A1402,Rooke_Full_Seaosn[[Name]:[WHIP]], 7, FALSE),Rooke_Full_Seaosn[L],1)</f>
        <v>1442</v>
      </c>
      <c r="I1402" s="11">
        <f>_xlfn.RANK.EQ(VLOOKUP($A1402,Rooke_Full_Seaosn[[Name]:[WHIP]], 8, FALSE),Rooke_Full_Seaosn[SV],0)</f>
        <v>225</v>
      </c>
      <c r="J1402" s="11">
        <f>_xlfn.RANK.EQ(VLOOKUP($A1402,Rooke_Full_Seaosn[[Name]:[WHIP]], 9, FALSE),Rooke_Full_Seaosn[IP],0)</f>
        <v>418</v>
      </c>
      <c r="K1402" s="5">
        <f>_xlfn.RANK.EQ(VLOOKUP($A1402,Rooke_Full_Seaosn[[Name]:[WHIP]], 10, FALSE),Rooke_Full_Seaosn[SO],0)</f>
        <v>1645</v>
      </c>
      <c r="L1402" s="5">
        <f>_xlfn.RANK.EQ(VLOOKUP($A1402,Rooke_Full_Seaosn[[Name]:[WHIP]], 11, FALSE),Rooke_Full_Seaosn[K/9],0)</f>
        <v>1703</v>
      </c>
      <c r="M1402" s="5">
        <f>_xlfn.RANK.EQ(VLOOKUP($A1402,Rooke_Full_Seaosn[[Name]:[WHIP]], 12, FALSE),Rooke_Full_Seaosn[BB/9],1)</f>
        <v>242</v>
      </c>
      <c r="N1402" s="11">
        <f>_xlfn.RANK.EQ(VLOOKUP($A1402,Rooke_Full_Seaosn[[Name]:[WHIP]], 13, FALSE),Rooke_Full_Seaosn[HR/9],1)</f>
        <v>846</v>
      </c>
      <c r="O1402" s="5">
        <f>_xlfn.RANK.EQ(VLOOKUP($A1402,Rooke_Full_Seaosn[[Name]:[WHIP]], 14, FALSE),Rooke_Full_Seaosn[AVG],1)</f>
        <v>1601</v>
      </c>
      <c r="P1402" s="11">
        <f>_xlfn.RANK.EQ(VLOOKUP($A1402,Rooke_Full_Seaosn[[Name]:[WHIP]], 15, FALSE),Rooke_Full_Seaosn[BABIP],1)</f>
        <v>1138</v>
      </c>
      <c r="Q1402" s="5">
        <f>_xlfn.RANK.EQ(VLOOKUP($A1402,Rooke_Full_Seaosn[[Name]:[WHIP]], 16, FALSE),Rooke_Full_Seaosn[ERA],1)</f>
        <v>1415</v>
      </c>
      <c r="R1402" s="11">
        <f>_xlfn.RANK.EQ(VLOOKUP($A1402,Rooke_Full_Seaosn[[Name]:[WHIP]], 17, FALSE),Rooke_Full_Seaosn[FIP],1)</f>
        <v>1244</v>
      </c>
      <c r="S1402" s="5">
        <f>_xlfn.RANK.EQ(VLOOKUP($A1402,Rooke_Full_Seaosn[[Name]:[WHIP]], 18,FALSE),Rooke_Full_Seaosn[WAR],0)</f>
        <v>778</v>
      </c>
      <c r="T1402" s="5">
        <f>_xlfn.RANK.EQ(VLOOKUP($A1402,Rooke_Full_Seaosn[[Name]:[WHIP]], 19, FALSE),Rooke_Full_Seaosn[WAR/162],0)</f>
        <v>1045</v>
      </c>
      <c r="U1402" s="5">
        <f>_xlfn.RANK.EQ(VLOOKUP($A1402,Rooke_Full_Seaosn[[Name]:[WHIP]], 20, FALSE),Rooke_Full_Seaosn[WHIP],1)</f>
        <v>1315</v>
      </c>
      <c r="V14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1037.4472942892887</v>
      </c>
    </row>
    <row r="1403" spans="1:22" x14ac:dyDescent="0.45">
      <c r="A1403" s="11" t="s">
        <v>1502</v>
      </c>
      <c r="B1403" s="11">
        <v>1947</v>
      </c>
      <c r="C1403" s="11" t="str">
        <f>VLOOKUP(Table10[[#This Row],[Name]], Rooke_Full_Seaosn[[Name]:[Team]], 2, FALSE)</f>
        <v>PHA</v>
      </c>
      <c r="D1403" s="11">
        <v>10</v>
      </c>
      <c r="E1403" s="11">
        <v>10</v>
      </c>
      <c r="F1403" s="12">
        <v>1</v>
      </c>
      <c r="G1403" s="5">
        <f>_xlfn.RANK.EQ(VLOOKUP($A1403,Rooke_Full_Seaosn[[Name]:[WHIP]], 6, FALSE),Rooke_Full_Seaosn[W],0)</f>
        <v>735</v>
      </c>
      <c r="H1403" s="5">
        <f>_xlfn.RANK.EQ(VLOOKUP($A1403,Rooke_Full_Seaosn[[Name]:[WHIP]], 7, FALSE),Rooke_Full_Seaosn[L],1)</f>
        <v>1512</v>
      </c>
      <c r="I1403" s="11">
        <f>_xlfn.RANK.EQ(VLOOKUP($A1403,Rooke_Full_Seaosn[[Name]:[WHIP]], 8, FALSE),Rooke_Full_Seaosn[SV],0)</f>
        <v>94</v>
      </c>
      <c r="J1403" s="11">
        <f>_xlfn.RANK.EQ(VLOOKUP($A1403,Rooke_Full_Seaosn[[Name]:[WHIP]], 9, FALSE),Rooke_Full_Seaosn[IP],0)</f>
        <v>391</v>
      </c>
      <c r="K1403" s="5">
        <f>_xlfn.RANK.EQ(VLOOKUP($A1403,Rooke_Full_Seaosn[[Name]:[WHIP]], 10, FALSE),Rooke_Full_Seaosn[SO],0)</f>
        <v>743</v>
      </c>
      <c r="L1403" s="5">
        <f>_xlfn.RANK.EQ(VLOOKUP($A1403,Rooke_Full_Seaosn[[Name]:[WHIP]], 11, FALSE),Rooke_Full_Seaosn[K/9],0)</f>
        <v>1372</v>
      </c>
      <c r="M1403" s="5">
        <f>_xlfn.RANK.EQ(VLOOKUP($A1403,Rooke_Full_Seaosn[[Name]:[WHIP]], 12, FALSE),Rooke_Full_Seaosn[BB/9],1)</f>
        <v>926</v>
      </c>
      <c r="N1403" s="11">
        <f>_xlfn.RANK.EQ(VLOOKUP($A1403,Rooke_Full_Seaosn[[Name]:[WHIP]], 13, FALSE),Rooke_Full_Seaosn[HR/9],1)</f>
        <v>977</v>
      </c>
      <c r="O1403" s="5">
        <f>_xlfn.RANK.EQ(VLOOKUP($A1403,Rooke_Full_Seaosn[[Name]:[WHIP]], 14, FALSE),Rooke_Full_Seaosn[AVG],1)</f>
        <v>1180</v>
      </c>
      <c r="P1403" s="11">
        <f>_xlfn.RANK.EQ(VLOOKUP($A1403,Rooke_Full_Seaosn[[Name]:[WHIP]], 15, FALSE),Rooke_Full_Seaosn[BABIP],1)</f>
        <v>825</v>
      </c>
      <c r="Q1403" s="5">
        <f>_xlfn.RANK.EQ(VLOOKUP($A1403,Rooke_Full_Seaosn[[Name]:[WHIP]], 16, FALSE),Rooke_Full_Seaosn[ERA],1)</f>
        <v>959</v>
      </c>
      <c r="R1403" s="11">
        <f>_xlfn.RANK.EQ(VLOOKUP($A1403,Rooke_Full_Seaosn[[Name]:[WHIP]], 17, FALSE),Rooke_Full_Seaosn[FIP],1)</f>
        <v>966</v>
      </c>
      <c r="S1403" s="5">
        <f>_xlfn.RANK.EQ(VLOOKUP($A1403,Rooke_Full_Seaosn[[Name]:[WHIP]], 18,FALSE),Rooke_Full_Seaosn[WAR],0)</f>
        <v>926</v>
      </c>
      <c r="T1403" s="5">
        <f>_xlfn.RANK.EQ(VLOOKUP($A1403,Rooke_Full_Seaosn[[Name]:[WHIP]], 19, FALSE),Rooke_Full_Seaosn[WAR/162],0)</f>
        <v>1257</v>
      </c>
      <c r="U1403" s="5">
        <f>_xlfn.RANK.EQ(VLOOKUP($A1403,Rooke_Full_Seaosn[[Name]:[WHIP]], 20, FALSE),Rooke_Full_Seaosn[WHIP],1)</f>
        <v>1051</v>
      </c>
      <c r="V14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1038.0165160400634</v>
      </c>
    </row>
    <row r="1404" spans="1:22" x14ac:dyDescent="0.45">
      <c r="A1404" s="11" t="s">
        <v>1863</v>
      </c>
      <c r="B1404" s="11">
        <v>2012</v>
      </c>
      <c r="C1404" s="11" t="str">
        <f>VLOOKUP(Table10[[#This Row],[Name]], Rooke_Full_Seaosn[[Name]:[Team]], 2, FALSE)</f>
        <v>KCR</v>
      </c>
      <c r="D1404" s="11">
        <v>25</v>
      </c>
      <c r="E1404" s="11">
        <v>25</v>
      </c>
      <c r="F1404" s="12">
        <v>1</v>
      </c>
      <c r="G1404" s="5">
        <f>_xlfn.RANK.EQ(VLOOKUP($A1404,Rooke_Full_Seaosn[[Name]:[WHIP]], 6, FALSE),Rooke_Full_Seaosn[W],0)</f>
        <v>735</v>
      </c>
      <c r="H1404" s="5">
        <f>_xlfn.RANK.EQ(VLOOKUP($A1404,Rooke_Full_Seaosn[[Name]:[WHIP]], 7, FALSE),Rooke_Full_Seaosn[L],1)</f>
        <v>1209</v>
      </c>
      <c r="I1404" s="11">
        <f>_xlfn.RANK.EQ(VLOOKUP($A1404,Rooke_Full_Seaosn[[Name]:[WHIP]], 8, FALSE),Rooke_Full_Seaosn[SV],0)</f>
        <v>225</v>
      </c>
      <c r="J1404" s="11">
        <f>_xlfn.RANK.EQ(VLOOKUP($A1404,Rooke_Full_Seaosn[[Name]:[WHIP]], 9, FALSE),Rooke_Full_Seaosn[IP],0)</f>
        <v>976</v>
      </c>
      <c r="K1404" s="5">
        <f>_xlfn.RANK.EQ(VLOOKUP($A1404,Rooke_Full_Seaosn[[Name]:[WHIP]], 10, FALSE),Rooke_Full_Seaosn[SO],0)</f>
        <v>840</v>
      </c>
      <c r="L1404" s="5">
        <f>_xlfn.RANK.EQ(VLOOKUP($A1404,Rooke_Full_Seaosn[[Name]:[WHIP]], 11, FALSE),Rooke_Full_Seaosn[K/9],0)</f>
        <v>673</v>
      </c>
      <c r="M1404" s="5">
        <f>_xlfn.RANK.EQ(VLOOKUP($A1404,Rooke_Full_Seaosn[[Name]:[WHIP]], 12, FALSE),Rooke_Full_Seaosn[BB/9],1)</f>
        <v>815</v>
      </c>
      <c r="N1404" s="11">
        <f>_xlfn.RANK.EQ(VLOOKUP($A1404,Rooke_Full_Seaosn[[Name]:[WHIP]], 13, FALSE),Rooke_Full_Seaosn[HR/9],1)</f>
        <v>1258</v>
      </c>
      <c r="O1404" s="5">
        <f>_xlfn.RANK.EQ(VLOOKUP($A1404,Rooke_Full_Seaosn[[Name]:[WHIP]], 14, FALSE),Rooke_Full_Seaosn[AVG],1)</f>
        <v>1613</v>
      </c>
      <c r="P1404" s="11">
        <f>_xlfn.RANK.EQ(VLOOKUP($A1404,Rooke_Full_Seaosn[[Name]:[WHIP]], 15, FALSE),Rooke_Full_Seaosn[BABIP],1)</f>
        <v>1624</v>
      </c>
      <c r="Q1404" s="5">
        <f>_xlfn.RANK.EQ(VLOOKUP($A1404,Rooke_Full_Seaosn[[Name]:[WHIP]], 16, FALSE),Rooke_Full_Seaosn[ERA],1)</f>
        <v>1394</v>
      </c>
      <c r="R1404" s="11">
        <f>_xlfn.RANK.EQ(VLOOKUP($A1404,Rooke_Full_Seaosn[[Name]:[WHIP]], 17, FALSE),Rooke_Full_Seaosn[FIP],1)</f>
        <v>1155</v>
      </c>
      <c r="S1404" s="5">
        <f>_xlfn.RANK.EQ(VLOOKUP($A1404,Rooke_Full_Seaosn[[Name]:[WHIP]], 18,FALSE),Rooke_Full_Seaosn[WAR],0)</f>
        <v>1078</v>
      </c>
      <c r="T1404" s="5">
        <f>_xlfn.RANK.EQ(VLOOKUP($A1404,Rooke_Full_Seaosn[[Name]:[WHIP]], 19, FALSE),Rooke_Full_Seaosn[WAR/162],0)</f>
        <v>1018</v>
      </c>
      <c r="U1404" s="5">
        <f>_xlfn.RANK.EQ(VLOOKUP($A1404,Rooke_Full_Seaosn[[Name]:[WHIP]], 20, FALSE),Rooke_Full_Seaosn[WHIP],1)</f>
        <v>1451</v>
      </c>
      <c r="V14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1038.9859366553596</v>
      </c>
    </row>
    <row r="1405" spans="1:22" x14ac:dyDescent="0.45">
      <c r="A1405" s="11" t="s">
        <v>1414</v>
      </c>
      <c r="B1405" s="11">
        <v>1971</v>
      </c>
      <c r="C1405" s="11" t="str">
        <f>VLOOKUP(Table10[[#This Row],[Name]], Rooke_Full_Seaosn[[Name]:[Team]], 2, FALSE)</f>
        <v>SFG</v>
      </c>
      <c r="D1405" s="11">
        <v>44</v>
      </c>
      <c r="E1405" s="11">
        <v>28</v>
      </c>
      <c r="F1405" s="12">
        <v>0.63636363636363635</v>
      </c>
      <c r="G1405" s="5">
        <f>_xlfn.RANK.EQ(VLOOKUP($A1405,Rooke_Full_Seaosn[[Name]:[WHIP]], 6, FALSE),Rooke_Full_Seaosn[W],0)</f>
        <v>889</v>
      </c>
      <c r="H1405" s="5">
        <f>_xlfn.RANK.EQ(VLOOKUP($A1405,Rooke_Full_Seaosn[[Name]:[WHIP]], 7, FALSE),Rooke_Full_Seaosn[L],1)</f>
        <v>1209</v>
      </c>
      <c r="I1405" s="11">
        <f>_xlfn.RANK.EQ(VLOOKUP($A1405,Rooke_Full_Seaosn[[Name]:[WHIP]], 8, FALSE),Rooke_Full_Seaosn[SV],0)</f>
        <v>225</v>
      </c>
      <c r="J1405" s="11">
        <f>_xlfn.RANK.EQ(VLOOKUP($A1405,Rooke_Full_Seaosn[[Name]:[WHIP]], 9, FALSE),Rooke_Full_Seaosn[IP],0)</f>
        <v>767</v>
      </c>
      <c r="K1405" s="5">
        <f>_xlfn.RANK.EQ(VLOOKUP($A1405,Rooke_Full_Seaosn[[Name]:[WHIP]], 10, FALSE),Rooke_Full_Seaosn[SO],0)</f>
        <v>788</v>
      </c>
      <c r="L1405" s="5">
        <f>_xlfn.RANK.EQ(VLOOKUP($A1405,Rooke_Full_Seaosn[[Name]:[WHIP]], 11, FALSE),Rooke_Full_Seaosn[K/9],0)</f>
        <v>936</v>
      </c>
      <c r="M1405" s="5">
        <f>_xlfn.RANK.EQ(VLOOKUP($A1405,Rooke_Full_Seaosn[[Name]:[WHIP]], 12, FALSE),Rooke_Full_Seaosn[BB/9],1)</f>
        <v>1379</v>
      </c>
      <c r="N1405" s="11">
        <f>_xlfn.RANK.EQ(VLOOKUP($A1405,Rooke_Full_Seaosn[[Name]:[WHIP]], 13, FALSE),Rooke_Full_Seaosn[HR/9],1)</f>
        <v>655</v>
      </c>
      <c r="O1405" s="5">
        <f>_xlfn.RANK.EQ(VLOOKUP($A1405,Rooke_Full_Seaosn[[Name]:[WHIP]], 14, FALSE),Rooke_Full_Seaosn[AVG],1)</f>
        <v>829</v>
      </c>
      <c r="P1405" s="11">
        <f>_xlfn.RANK.EQ(VLOOKUP($A1405,Rooke_Full_Seaosn[[Name]:[WHIP]], 15, FALSE),Rooke_Full_Seaosn[BABIP],1)</f>
        <v>865</v>
      </c>
      <c r="Q1405" s="5">
        <f>_xlfn.RANK.EQ(VLOOKUP($A1405,Rooke_Full_Seaosn[[Name]:[WHIP]], 16, FALSE),Rooke_Full_Seaosn[ERA],1)</f>
        <v>849</v>
      </c>
      <c r="R1405" s="11">
        <f>_xlfn.RANK.EQ(VLOOKUP($A1405,Rooke_Full_Seaosn[[Name]:[WHIP]], 17, FALSE),Rooke_Full_Seaosn[FIP],1)</f>
        <v>597</v>
      </c>
      <c r="S1405" s="5">
        <f>_xlfn.RANK.EQ(VLOOKUP($A1405,Rooke_Full_Seaosn[[Name]:[WHIP]], 18,FALSE),Rooke_Full_Seaosn[WAR],0)</f>
        <v>1223</v>
      </c>
      <c r="T1405" s="5">
        <f>_xlfn.RANK.EQ(VLOOKUP($A1405,Rooke_Full_Seaosn[[Name]:[WHIP]], 19, FALSE),Rooke_Full_Seaosn[WAR/162],0)</f>
        <v>1354</v>
      </c>
      <c r="U1405" s="5">
        <f>_xlfn.RANK.EQ(VLOOKUP($A1405,Rooke_Full_Seaosn[[Name]:[WHIP]], 20, FALSE),Rooke_Full_Seaosn[WHIP],1)</f>
        <v>1160</v>
      </c>
      <c r="V14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1039.8386901667359</v>
      </c>
    </row>
    <row r="1406" spans="1:22" x14ac:dyDescent="0.45">
      <c r="A1406" s="11" t="s">
        <v>1898</v>
      </c>
      <c r="B1406" s="11">
        <v>1991</v>
      </c>
      <c r="C1406" s="11" t="str">
        <f>VLOOKUP(Table10[[#This Row],[Name]], Rooke_Full_Seaosn[[Name]:[Team]], 2, FALSE)</f>
        <v>CHW</v>
      </c>
      <c r="D1406" s="11">
        <v>37</v>
      </c>
      <c r="E1406" s="11">
        <v>25</v>
      </c>
      <c r="F1406" s="12">
        <v>0.67567567567567566</v>
      </c>
      <c r="G1406" s="5">
        <f>_xlfn.RANK.EQ(VLOOKUP($A1406,Rooke_Full_Seaosn[[Name]:[WHIP]], 6, FALSE),Rooke_Full_Seaosn[W],0)</f>
        <v>1054</v>
      </c>
      <c r="H1406" s="5">
        <f>_xlfn.RANK.EQ(VLOOKUP($A1406,Rooke_Full_Seaosn[[Name]:[WHIP]], 7, FALSE),Rooke_Full_Seaosn[L],1)</f>
        <v>298</v>
      </c>
      <c r="I1406" s="11">
        <f>_xlfn.RANK.EQ(VLOOKUP($A1406,Rooke_Full_Seaosn[[Name]:[WHIP]], 8, FALSE),Rooke_Full_Seaosn[SV],0)</f>
        <v>225</v>
      </c>
      <c r="J1406" s="11">
        <f>_xlfn.RANK.EQ(VLOOKUP($A1406,Rooke_Full_Seaosn[[Name]:[WHIP]], 9, FALSE),Rooke_Full_Seaosn[IP],0)</f>
        <v>1148</v>
      </c>
      <c r="K1406" s="5">
        <f>_xlfn.RANK.EQ(VLOOKUP($A1406,Rooke_Full_Seaosn[[Name]:[WHIP]], 10, FALSE),Rooke_Full_Seaosn[SO],0)</f>
        <v>1255</v>
      </c>
      <c r="L1406" s="5">
        <f>_xlfn.RANK.EQ(VLOOKUP($A1406,Rooke_Full_Seaosn[[Name]:[WHIP]], 11, FALSE),Rooke_Full_Seaosn[K/9],0)</f>
        <v>1088</v>
      </c>
      <c r="M1406" s="5">
        <f>_xlfn.RANK.EQ(VLOOKUP($A1406,Rooke_Full_Seaosn[[Name]:[WHIP]], 12, FALSE),Rooke_Full_Seaosn[BB/9],1)</f>
        <v>1005</v>
      </c>
      <c r="N1406" s="11">
        <f>_xlfn.RANK.EQ(VLOOKUP($A1406,Rooke_Full_Seaosn[[Name]:[WHIP]], 13, FALSE),Rooke_Full_Seaosn[HR/9],1)</f>
        <v>1491</v>
      </c>
      <c r="O1406" s="5">
        <f>_xlfn.RANK.EQ(VLOOKUP($A1406,Rooke_Full_Seaosn[[Name]:[WHIP]], 14, FALSE),Rooke_Full_Seaosn[AVG],1)</f>
        <v>1046</v>
      </c>
      <c r="P1406" s="11">
        <f>_xlfn.RANK.EQ(VLOOKUP($A1406,Rooke_Full_Seaosn[[Name]:[WHIP]], 15, FALSE),Rooke_Full_Seaosn[BABIP],1)</f>
        <v>545</v>
      </c>
      <c r="Q1406" s="5">
        <f>_xlfn.RANK.EQ(VLOOKUP($A1406,Rooke_Full_Seaosn[[Name]:[WHIP]], 16, FALSE),Rooke_Full_Seaosn[ERA],1)</f>
        <v>1437</v>
      </c>
      <c r="R1406" s="11">
        <f>_xlfn.RANK.EQ(VLOOKUP($A1406,Rooke_Full_Seaosn[[Name]:[WHIP]], 17, FALSE),Rooke_Full_Seaosn[FIP],1)</f>
        <v>1480</v>
      </c>
      <c r="S1406" s="5">
        <f>_xlfn.RANK.EQ(VLOOKUP($A1406,Rooke_Full_Seaosn[[Name]:[WHIP]], 18,FALSE),Rooke_Full_Seaosn[WAR],0)</f>
        <v>1569</v>
      </c>
      <c r="T1406" s="5">
        <f>_xlfn.RANK.EQ(VLOOKUP($A1406,Rooke_Full_Seaosn[[Name]:[WHIP]], 19, FALSE),Rooke_Full_Seaosn[WAR/162],0)</f>
        <v>1570</v>
      </c>
      <c r="U1406" s="5">
        <f>_xlfn.RANK.EQ(VLOOKUP($A1406,Rooke_Full_Seaosn[[Name]:[WHIP]], 20, FALSE),Rooke_Full_Seaosn[WHIP],1)</f>
        <v>933</v>
      </c>
      <c r="V14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1040.6119887328196</v>
      </c>
    </row>
    <row r="1407" spans="1:22" x14ac:dyDescent="0.45">
      <c r="A1407" s="11" t="s">
        <v>1772</v>
      </c>
      <c r="B1407" s="11">
        <v>1977</v>
      </c>
      <c r="C1407" s="11" t="str">
        <f>VLOOKUP(Table10[[#This Row],[Name]], Rooke_Full_Seaosn[[Name]:[Team]], 2, FALSE)</f>
        <v>DET</v>
      </c>
      <c r="D1407" s="11">
        <v>21</v>
      </c>
      <c r="E1407" s="11">
        <v>21</v>
      </c>
      <c r="F1407" s="12">
        <v>1</v>
      </c>
      <c r="G1407" s="5">
        <f>_xlfn.RANK.EQ(VLOOKUP($A1407,Rooke_Full_Seaosn[[Name]:[WHIP]], 6, FALSE),Rooke_Full_Seaosn[W],0)</f>
        <v>889</v>
      </c>
      <c r="H1407" s="5">
        <f>_xlfn.RANK.EQ(VLOOKUP($A1407,Rooke_Full_Seaosn[[Name]:[WHIP]], 7, FALSE),Rooke_Full_Seaosn[L],1)</f>
        <v>695</v>
      </c>
      <c r="I1407" s="11">
        <f>_xlfn.RANK.EQ(VLOOKUP($A1407,Rooke_Full_Seaosn[[Name]:[WHIP]], 8, FALSE),Rooke_Full_Seaosn[SV],0)</f>
        <v>225</v>
      </c>
      <c r="J1407" s="11">
        <f>_xlfn.RANK.EQ(VLOOKUP($A1407,Rooke_Full_Seaosn[[Name]:[WHIP]], 9, FALSE),Rooke_Full_Seaosn[IP],0)</f>
        <v>810</v>
      </c>
      <c r="K1407" s="5">
        <f>_xlfn.RANK.EQ(VLOOKUP($A1407,Rooke_Full_Seaosn[[Name]:[WHIP]], 10, FALSE),Rooke_Full_Seaosn[SO],0)</f>
        <v>1187</v>
      </c>
      <c r="L1407" s="5">
        <f>_xlfn.RANK.EQ(VLOOKUP($A1407,Rooke_Full_Seaosn[[Name]:[WHIP]], 11, FALSE),Rooke_Full_Seaosn[K/9],0)</f>
        <v>1363</v>
      </c>
      <c r="M1407" s="5">
        <f>_xlfn.RANK.EQ(VLOOKUP($A1407,Rooke_Full_Seaosn[[Name]:[WHIP]], 12, FALSE),Rooke_Full_Seaosn[BB/9],1)</f>
        <v>711</v>
      </c>
      <c r="N1407" s="11">
        <f>_xlfn.RANK.EQ(VLOOKUP($A1407,Rooke_Full_Seaosn[[Name]:[WHIP]], 13, FALSE),Rooke_Full_Seaosn[HR/9],1)</f>
        <v>1164</v>
      </c>
      <c r="O1407" s="5">
        <f>_xlfn.RANK.EQ(VLOOKUP($A1407,Rooke_Full_Seaosn[[Name]:[WHIP]], 14, FALSE),Rooke_Full_Seaosn[AVG],1)</f>
        <v>1279</v>
      </c>
      <c r="P1407" s="11">
        <f>_xlfn.RANK.EQ(VLOOKUP($A1407,Rooke_Full_Seaosn[[Name]:[WHIP]], 15, FALSE),Rooke_Full_Seaosn[BABIP],1)</f>
        <v>868</v>
      </c>
      <c r="Q1407" s="5">
        <f>_xlfn.RANK.EQ(VLOOKUP($A1407,Rooke_Full_Seaosn[[Name]:[WHIP]], 16, FALSE),Rooke_Full_Seaosn[ERA],1)</f>
        <v>1295</v>
      </c>
      <c r="R1407" s="11">
        <f>_xlfn.RANK.EQ(VLOOKUP($A1407,Rooke_Full_Seaosn[[Name]:[WHIP]], 17, FALSE),Rooke_Full_Seaosn[FIP],1)</f>
        <v>1128</v>
      </c>
      <c r="S1407" s="5">
        <f>_xlfn.RANK.EQ(VLOOKUP($A1407,Rooke_Full_Seaosn[[Name]:[WHIP]], 18,FALSE),Rooke_Full_Seaosn[WAR],0)</f>
        <v>1016</v>
      </c>
      <c r="T1407" s="5">
        <f>_xlfn.RANK.EQ(VLOOKUP($A1407,Rooke_Full_Seaosn[[Name]:[WHIP]], 19, FALSE),Rooke_Full_Seaosn[WAR/162],0)</f>
        <v>1081</v>
      </c>
      <c r="U1407" s="5">
        <f>_xlfn.RANK.EQ(VLOOKUP($A1407,Rooke_Full_Seaosn[[Name]:[WHIP]], 20, FALSE),Rooke_Full_Seaosn[WHIP],1)</f>
        <v>1155</v>
      </c>
      <c r="V14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1040.9130276132739</v>
      </c>
    </row>
    <row r="1408" spans="1:22" x14ac:dyDescent="0.45">
      <c r="A1408" s="11" t="s">
        <v>1513</v>
      </c>
      <c r="B1408" s="11">
        <v>1933</v>
      </c>
      <c r="C1408" s="11" t="str">
        <f>VLOOKUP(Table10[[#This Row],[Name]], Rooke_Full_Seaosn[[Name]:[Team]], 2, FALSE)</f>
        <v>NYY</v>
      </c>
      <c r="D1408" s="11">
        <v>21</v>
      </c>
      <c r="E1408" s="11">
        <v>11</v>
      </c>
      <c r="F1408" s="12">
        <v>0.52380952380952384</v>
      </c>
      <c r="G1408" s="5">
        <f>_xlfn.RANK.EQ(VLOOKUP($A1408,Rooke_Full_Seaosn[[Name]:[WHIP]], 6, FALSE),Rooke_Full_Seaosn[W],0)</f>
        <v>1282</v>
      </c>
      <c r="H1408" s="5">
        <f>_xlfn.RANK.EQ(VLOOKUP($A1408,Rooke_Full_Seaosn[[Name]:[WHIP]], 7, FALSE),Rooke_Full_Seaosn[L],1)</f>
        <v>147</v>
      </c>
      <c r="I1408" s="11">
        <f>_xlfn.RANK.EQ(VLOOKUP($A1408,Rooke_Full_Seaosn[[Name]:[WHIP]], 8, FALSE),Rooke_Full_Seaosn[SV],0)</f>
        <v>225</v>
      </c>
      <c r="J1408" s="11">
        <f>_xlfn.RANK.EQ(VLOOKUP($A1408,Rooke_Full_Seaosn[[Name]:[WHIP]], 9, FALSE),Rooke_Full_Seaosn[IP],0)</f>
        <v>1380</v>
      </c>
      <c r="K1408" s="5">
        <f>_xlfn.RANK.EQ(VLOOKUP($A1408,Rooke_Full_Seaosn[[Name]:[WHIP]], 10, FALSE),Rooke_Full_Seaosn[SO],0)</f>
        <v>1605</v>
      </c>
      <c r="L1408" s="5">
        <f>_xlfn.RANK.EQ(VLOOKUP($A1408,Rooke_Full_Seaosn[[Name]:[WHIP]], 11, FALSE),Rooke_Full_Seaosn[K/9],0)</f>
        <v>1455</v>
      </c>
      <c r="M1408" s="5">
        <f>_xlfn.RANK.EQ(VLOOKUP($A1408,Rooke_Full_Seaosn[[Name]:[WHIP]], 12, FALSE),Rooke_Full_Seaosn[BB/9],1)</f>
        <v>1693</v>
      </c>
      <c r="N1408" s="11">
        <f>_xlfn.RANK.EQ(VLOOKUP($A1408,Rooke_Full_Seaosn[[Name]:[WHIP]], 13, FALSE),Rooke_Full_Seaosn[HR/9],1)</f>
        <v>32</v>
      </c>
      <c r="O1408" s="5">
        <f>_xlfn.RANK.EQ(VLOOKUP($A1408,Rooke_Full_Seaosn[[Name]:[WHIP]], 14, FALSE),Rooke_Full_Seaosn[AVG],1)</f>
        <v>535</v>
      </c>
      <c r="P1408" s="11">
        <f>_xlfn.RANK.EQ(VLOOKUP($A1408,Rooke_Full_Seaosn[[Name]:[WHIP]], 15, FALSE),Rooke_Full_Seaosn[BABIP],1)</f>
        <v>480</v>
      </c>
      <c r="Q1408" s="5">
        <f>_xlfn.RANK.EQ(VLOOKUP($A1408,Rooke_Full_Seaosn[[Name]:[WHIP]], 16, FALSE),Rooke_Full_Seaosn[ERA],1)</f>
        <v>971</v>
      </c>
      <c r="R1408" s="11">
        <f>_xlfn.RANK.EQ(VLOOKUP($A1408,Rooke_Full_Seaosn[[Name]:[WHIP]], 17, FALSE),Rooke_Full_Seaosn[FIP],1)</f>
        <v>1243</v>
      </c>
      <c r="S1408" s="5">
        <f>_xlfn.RANK.EQ(VLOOKUP($A1408,Rooke_Full_Seaosn[[Name]:[WHIP]], 18,FALSE),Rooke_Full_Seaosn[WAR],0)</f>
        <v>1538</v>
      </c>
      <c r="T1408" s="5">
        <f>_xlfn.RANK.EQ(VLOOKUP($A1408,Rooke_Full_Seaosn[[Name]:[WHIP]], 19, FALSE),Rooke_Full_Seaosn[WAR/162],0)</f>
        <v>1537</v>
      </c>
      <c r="U1408" s="5">
        <f>_xlfn.RANK.EQ(VLOOKUP($A1408,Rooke_Full_Seaosn[[Name]:[WHIP]], 20, FALSE),Rooke_Full_Seaosn[WHIP],1)</f>
        <v>1633</v>
      </c>
      <c r="V14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1040.9718243811706</v>
      </c>
    </row>
    <row r="1409" spans="1:22" x14ac:dyDescent="0.45">
      <c r="A1409" s="11" t="s">
        <v>1945</v>
      </c>
      <c r="B1409" s="11">
        <v>2006</v>
      </c>
      <c r="C1409" s="11" t="str">
        <f>VLOOKUP(Table10[[#This Row],[Name]], Rooke_Full_Seaosn[[Name]:[Team]], 2, FALSE)</f>
        <v>TEX</v>
      </c>
      <c r="D1409" s="11">
        <v>11</v>
      </c>
      <c r="E1409" s="11">
        <v>9</v>
      </c>
      <c r="F1409" s="12">
        <v>0.81818181818181823</v>
      </c>
      <c r="G1409" s="5">
        <f>_xlfn.RANK.EQ(VLOOKUP($A1409,Rooke_Full_Seaosn[[Name]:[WHIP]], 6, FALSE),Rooke_Full_Seaosn[W],0)</f>
        <v>610</v>
      </c>
      <c r="H1409" s="5">
        <f>_xlfn.RANK.EQ(VLOOKUP($A1409,Rooke_Full_Seaosn[[Name]:[WHIP]], 7, FALSE),Rooke_Full_Seaosn[L],1)</f>
        <v>885</v>
      </c>
      <c r="I1409" s="11">
        <f>_xlfn.RANK.EQ(VLOOKUP($A1409,Rooke_Full_Seaosn[[Name]:[WHIP]], 8, FALSE),Rooke_Full_Seaosn[SV],0)</f>
        <v>225</v>
      </c>
      <c r="J1409" s="11">
        <f>_xlfn.RANK.EQ(VLOOKUP($A1409,Rooke_Full_Seaosn[[Name]:[WHIP]], 9, FALSE),Rooke_Full_Seaosn[IP],0)</f>
        <v>641</v>
      </c>
      <c r="K1409" s="5">
        <f>_xlfn.RANK.EQ(VLOOKUP($A1409,Rooke_Full_Seaosn[[Name]:[WHIP]], 10, FALSE),Rooke_Full_Seaosn[SO],0)</f>
        <v>810</v>
      </c>
      <c r="L1409" s="5">
        <f>_xlfn.RANK.EQ(VLOOKUP($A1409,Rooke_Full_Seaosn[[Name]:[WHIP]], 11, FALSE),Rooke_Full_Seaosn[K/9],0)</f>
        <v>1169</v>
      </c>
      <c r="M1409" s="5">
        <f>_xlfn.RANK.EQ(VLOOKUP($A1409,Rooke_Full_Seaosn[[Name]:[WHIP]], 12, FALSE),Rooke_Full_Seaosn[BB/9],1)</f>
        <v>865</v>
      </c>
      <c r="N1409" s="11">
        <f>_xlfn.RANK.EQ(VLOOKUP($A1409,Rooke_Full_Seaosn[[Name]:[WHIP]], 13, FALSE),Rooke_Full_Seaosn[HR/9],1)</f>
        <v>1276</v>
      </c>
      <c r="O1409" s="5">
        <f>_xlfn.RANK.EQ(VLOOKUP($A1409,Rooke_Full_Seaosn[[Name]:[WHIP]], 14, FALSE),Rooke_Full_Seaosn[AVG],1)</f>
        <v>1444</v>
      </c>
      <c r="P1409" s="11">
        <f>_xlfn.RANK.EQ(VLOOKUP($A1409,Rooke_Full_Seaosn[[Name]:[WHIP]], 15, FALSE),Rooke_Full_Seaosn[BABIP],1)</f>
        <v>1219</v>
      </c>
      <c r="Q1409" s="5">
        <f>_xlfn.RANK.EQ(VLOOKUP($A1409,Rooke_Full_Seaosn[[Name]:[WHIP]], 16, FALSE),Rooke_Full_Seaosn[ERA],1)</f>
        <v>1495</v>
      </c>
      <c r="R1409" s="11">
        <f>_xlfn.RANK.EQ(VLOOKUP($A1409,Rooke_Full_Seaosn[[Name]:[WHIP]], 17, FALSE),Rooke_Full_Seaosn[FIP],1)</f>
        <v>1454</v>
      </c>
      <c r="S1409" s="5">
        <f>_xlfn.RANK.EQ(VLOOKUP($A1409,Rooke_Full_Seaosn[[Name]:[WHIP]], 18,FALSE),Rooke_Full_Seaosn[WAR],0)</f>
        <v>1022</v>
      </c>
      <c r="T1409" s="5">
        <f>_xlfn.RANK.EQ(VLOOKUP($A1409,Rooke_Full_Seaosn[[Name]:[WHIP]], 19, FALSE),Rooke_Full_Seaosn[WAR/162],0)</f>
        <v>1171</v>
      </c>
      <c r="U1409" s="5">
        <f>_xlfn.RANK.EQ(VLOOKUP($A1409,Rooke_Full_Seaosn[[Name]:[WHIP]], 20, FALSE),Rooke_Full_Seaosn[WHIP],1)</f>
        <v>1308</v>
      </c>
      <c r="V14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1040.9773172477187</v>
      </c>
    </row>
    <row r="1410" spans="1:22" x14ac:dyDescent="0.45">
      <c r="A1410" s="11" t="s">
        <v>1539</v>
      </c>
      <c r="B1410" s="11">
        <v>1961</v>
      </c>
      <c r="C1410" s="11" t="str">
        <f>VLOOKUP(Table10[[#This Row],[Name]], Rooke_Full_Seaosn[[Name]:[Team]], 2, FALSE)</f>
        <v>WAS</v>
      </c>
      <c r="D1410" s="11">
        <v>25</v>
      </c>
      <c r="E1410" s="11">
        <v>14</v>
      </c>
      <c r="F1410" s="12">
        <v>0.56000000000000005</v>
      </c>
      <c r="G1410" s="5">
        <f>_xlfn.RANK.EQ(VLOOKUP($A1410,Rooke_Full_Seaosn[[Name]:[WHIP]], 6, FALSE),Rooke_Full_Seaosn[W],0)</f>
        <v>610</v>
      </c>
      <c r="H1410" s="5">
        <f>_xlfn.RANK.EQ(VLOOKUP($A1410,Rooke_Full_Seaosn[[Name]:[WHIP]], 7, FALSE),Rooke_Full_Seaosn[L],1)</f>
        <v>1209</v>
      </c>
      <c r="I1410" s="11">
        <f>_xlfn.RANK.EQ(VLOOKUP($A1410,Rooke_Full_Seaosn[[Name]:[WHIP]], 8, FALSE),Rooke_Full_Seaosn[SV],0)</f>
        <v>225</v>
      </c>
      <c r="J1410" s="11">
        <f>_xlfn.RANK.EQ(VLOOKUP($A1410,Rooke_Full_Seaosn[[Name]:[WHIP]], 9, FALSE),Rooke_Full_Seaosn[IP],0)</f>
        <v>625</v>
      </c>
      <c r="K1410" s="5">
        <f>_xlfn.RANK.EQ(VLOOKUP($A1410,Rooke_Full_Seaosn[[Name]:[WHIP]], 10, FALSE),Rooke_Full_Seaosn[SO],0)</f>
        <v>706</v>
      </c>
      <c r="L1410" s="5">
        <f>_xlfn.RANK.EQ(VLOOKUP($A1410,Rooke_Full_Seaosn[[Name]:[WHIP]], 11, FALSE),Rooke_Full_Seaosn[K/9],0)</f>
        <v>1044</v>
      </c>
      <c r="M1410" s="5">
        <f>_xlfn.RANK.EQ(VLOOKUP($A1410,Rooke_Full_Seaosn[[Name]:[WHIP]], 12, FALSE),Rooke_Full_Seaosn[BB/9],1)</f>
        <v>1413</v>
      </c>
      <c r="N1410" s="11">
        <f>_xlfn.RANK.EQ(VLOOKUP($A1410,Rooke_Full_Seaosn[[Name]:[WHIP]], 13, FALSE),Rooke_Full_Seaosn[HR/9],1)</f>
        <v>829</v>
      </c>
      <c r="O1410" s="5">
        <f>_xlfn.RANK.EQ(VLOOKUP($A1410,Rooke_Full_Seaosn[[Name]:[WHIP]], 14, FALSE),Rooke_Full_Seaosn[AVG],1)</f>
        <v>1282</v>
      </c>
      <c r="P1410" s="11">
        <f>_xlfn.RANK.EQ(VLOOKUP($A1410,Rooke_Full_Seaosn[[Name]:[WHIP]], 15, FALSE),Rooke_Full_Seaosn[BABIP],1)</f>
        <v>1200</v>
      </c>
      <c r="Q1410" s="5">
        <f>_xlfn.RANK.EQ(VLOOKUP($A1410,Rooke_Full_Seaosn[[Name]:[WHIP]], 16, FALSE),Rooke_Full_Seaosn[ERA],1)</f>
        <v>1005</v>
      </c>
      <c r="R1410" s="11">
        <f>_xlfn.RANK.EQ(VLOOKUP($A1410,Rooke_Full_Seaosn[[Name]:[WHIP]], 17, FALSE),Rooke_Full_Seaosn[FIP],1)</f>
        <v>879</v>
      </c>
      <c r="S1410" s="5">
        <f>_xlfn.RANK.EQ(VLOOKUP($A1410,Rooke_Full_Seaosn[[Name]:[WHIP]], 18,FALSE),Rooke_Full_Seaosn[WAR],0)</f>
        <v>892</v>
      </c>
      <c r="T1410" s="5">
        <f>_xlfn.RANK.EQ(VLOOKUP($A1410,Rooke_Full_Seaosn[[Name]:[WHIP]], 19, FALSE),Rooke_Full_Seaosn[WAR/162],0)</f>
        <v>1142</v>
      </c>
      <c r="U1410" s="5">
        <f>_xlfn.RANK.EQ(VLOOKUP($A1410,Rooke_Full_Seaosn[[Name]:[WHIP]], 20, FALSE),Rooke_Full_Seaosn[WHIP],1)</f>
        <v>1493</v>
      </c>
      <c r="V14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1041.7291935106534</v>
      </c>
    </row>
    <row r="1411" spans="1:22" x14ac:dyDescent="0.45">
      <c r="A1411" s="11" t="s">
        <v>1704</v>
      </c>
      <c r="B1411" s="11">
        <v>2001</v>
      </c>
      <c r="C1411" s="11" t="str">
        <f>VLOOKUP(Table10[[#This Row],[Name]], Rooke_Full_Seaosn[[Name]:[Team]], 2, FALSE)</f>
        <v>DET</v>
      </c>
      <c r="D1411" s="11">
        <v>14</v>
      </c>
      <c r="E1411" s="11">
        <v>14</v>
      </c>
      <c r="F1411" s="12">
        <v>1</v>
      </c>
      <c r="G1411" s="5">
        <f>_xlfn.RANK.EQ(VLOOKUP($A1411,Rooke_Full_Seaosn[[Name]:[WHIP]], 6, FALSE),Rooke_Full_Seaosn[W],0)</f>
        <v>1692</v>
      </c>
      <c r="H1411" s="5">
        <f>_xlfn.RANK.EQ(VLOOKUP($A1411,Rooke_Full_Seaosn[[Name]:[WHIP]], 7, FALSE),Rooke_Full_Seaosn[L],1)</f>
        <v>695</v>
      </c>
      <c r="I1411" s="11">
        <f>_xlfn.RANK.EQ(VLOOKUP($A1411,Rooke_Full_Seaosn[[Name]:[WHIP]], 8, FALSE),Rooke_Full_Seaosn[SV],0)</f>
        <v>225</v>
      </c>
      <c r="J1411" s="11">
        <f>_xlfn.RANK.EQ(VLOOKUP($A1411,Rooke_Full_Seaosn[[Name]:[WHIP]], 9, FALSE),Rooke_Full_Seaosn[IP],0)</f>
        <v>1528</v>
      </c>
      <c r="K1411" s="5">
        <f>_xlfn.RANK.EQ(VLOOKUP($A1411,Rooke_Full_Seaosn[[Name]:[WHIP]], 10, FALSE),Rooke_Full_Seaosn[SO],0)</f>
        <v>1445</v>
      </c>
      <c r="L1411" s="5">
        <f>_xlfn.RANK.EQ(VLOOKUP($A1411,Rooke_Full_Seaosn[[Name]:[WHIP]], 11, FALSE),Rooke_Full_Seaosn[K/9],0)</f>
        <v>854</v>
      </c>
      <c r="M1411" s="5">
        <f>_xlfn.RANK.EQ(VLOOKUP($A1411,Rooke_Full_Seaosn[[Name]:[WHIP]], 12, FALSE),Rooke_Full_Seaosn[BB/9],1)</f>
        <v>409</v>
      </c>
      <c r="N1411" s="11">
        <f>_xlfn.RANK.EQ(VLOOKUP($A1411,Rooke_Full_Seaosn[[Name]:[WHIP]], 13, FALSE),Rooke_Full_Seaosn[HR/9],1)</f>
        <v>1386</v>
      </c>
      <c r="O1411" s="5">
        <f>_xlfn.RANK.EQ(VLOOKUP($A1411,Rooke_Full_Seaosn[[Name]:[WHIP]], 14, FALSE),Rooke_Full_Seaosn[AVG],1)</f>
        <v>1427</v>
      </c>
      <c r="P1411" s="11">
        <f>_xlfn.RANK.EQ(VLOOKUP($A1411,Rooke_Full_Seaosn[[Name]:[WHIP]], 15, FALSE),Rooke_Full_Seaosn[BABIP],1)</f>
        <v>1305</v>
      </c>
      <c r="Q1411" s="5">
        <f>_xlfn.RANK.EQ(VLOOKUP($A1411,Rooke_Full_Seaosn[[Name]:[WHIP]], 16, FALSE),Rooke_Full_Seaosn[ERA],1)</f>
        <v>1215</v>
      </c>
      <c r="R1411" s="11">
        <f>_xlfn.RANK.EQ(VLOOKUP($A1411,Rooke_Full_Seaosn[[Name]:[WHIP]], 17, FALSE),Rooke_Full_Seaosn[FIP],1)</f>
        <v>1252</v>
      </c>
      <c r="S1411" s="5">
        <f>_xlfn.RANK.EQ(VLOOKUP($A1411,Rooke_Full_Seaosn[[Name]:[WHIP]], 18,FALSE),Rooke_Full_Seaosn[WAR],0)</f>
        <v>1322</v>
      </c>
      <c r="T1411" s="5">
        <f>_xlfn.RANK.EQ(VLOOKUP($A1411,Rooke_Full_Seaosn[[Name]:[WHIP]], 19, FALSE),Rooke_Full_Seaosn[WAR/162],0)</f>
        <v>1054</v>
      </c>
      <c r="U1411" s="5">
        <f>_xlfn.RANK.EQ(VLOOKUP($A1411,Rooke_Full_Seaosn[[Name]:[WHIP]], 20, FALSE),Rooke_Full_Seaosn[WHIP],1)</f>
        <v>1053</v>
      </c>
      <c r="V14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1042.0618286827635</v>
      </c>
    </row>
    <row r="1412" spans="1:22" x14ac:dyDescent="0.45">
      <c r="A1412" s="11" t="s">
        <v>1517</v>
      </c>
      <c r="B1412" s="11">
        <v>1928</v>
      </c>
      <c r="C1412" s="11" t="str">
        <f>VLOOKUP(Table10[[#This Row],[Name]], Rooke_Full_Seaosn[[Name]:[Team]], 2, FALSE)</f>
        <v>PHI</v>
      </c>
      <c r="D1412" s="11">
        <v>14</v>
      </c>
      <c r="E1412" s="11">
        <v>7</v>
      </c>
      <c r="F1412" s="12">
        <v>0.5</v>
      </c>
      <c r="G1412" s="5">
        <f>_xlfn.RANK.EQ(VLOOKUP($A1412,Rooke_Full_Seaosn[[Name]:[WHIP]], 6, FALSE),Rooke_Full_Seaosn[W],0)</f>
        <v>1465</v>
      </c>
      <c r="H1412" s="5">
        <f>_xlfn.RANK.EQ(VLOOKUP($A1412,Rooke_Full_Seaosn[[Name]:[WHIP]], 7, FALSE),Rooke_Full_Seaosn[L],1)</f>
        <v>492</v>
      </c>
      <c r="I1412" s="11">
        <f>_xlfn.RANK.EQ(VLOOKUP($A1412,Rooke_Full_Seaosn[[Name]:[WHIP]], 8, FALSE),Rooke_Full_Seaosn[SV],0)</f>
        <v>225</v>
      </c>
      <c r="J1412" s="11">
        <f>_xlfn.RANK.EQ(VLOOKUP($A1412,Rooke_Full_Seaosn[[Name]:[WHIP]], 9, FALSE),Rooke_Full_Seaosn[IP],0)</f>
        <v>1290</v>
      </c>
      <c r="K1412" s="5">
        <f>_xlfn.RANK.EQ(VLOOKUP($A1412,Rooke_Full_Seaosn[[Name]:[WHIP]], 10, FALSE),Rooke_Full_Seaosn[SO],0)</f>
        <v>1623</v>
      </c>
      <c r="L1412" s="5">
        <f>_xlfn.RANK.EQ(VLOOKUP($A1412,Rooke_Full_Seaosn[[Name]:[WHIP]], 11, FALSE),Rooke_Full_Seaosn[K/9],0)</f>
        <v>1546</v>
      </c>
      <c r="M1412" s="5">
        <f>_xlfn.RANK.EQ(VLOOKUP($A1412,Rooke_Full_Seaosn[[Name]:[WHIP]], 12, FALSE),Rooke_Full_Seaosn[BB/9],1)</f>
        <v>1305</v>
      </c>
      <c r="N1412" s="11">
        <f>_xlfn.RANK.EQ(VLOOKUP($A1412,Rooke_Full_Seaosn[[Name]:[WHIP]], 13, FALSE),Rooke_Full_Seaosn[HR/9],1)</f>
        <v>104</v>
      </c>
      <c r="O1412" s="5">
        <f>_xlfn.RANK.EQ(VLOOKUP($A1412,Rooke_Full_Seaosn[[Name]:[WHIP]], 14, FALSE),Rooke_Full_Seaosn[AVG],1)</f>
        <v>1028</v>
      </c>
      <c r="P1412" s="11">
        <f>_xlfn.RANK.EQ(VLOOKUP($A1412,Rooke_Full_Seaosn[[Name]:[WHIP]], 15, FALSE),Rooke_Full_Seaosn[BABIP],1)</f>
        <v>850</v>
      </c>
      <c r="Q1412" s="5">
        <f>_xlfn.RANK.EQ(VLOOKUP($A1412,Rooke_Full_Seaosn[[Name]:[WHIP]], 16, FALSE),Rooke_Full_Seaosn[ERA],1)</f>
        <v>975</v>
      </c>
      <c r="R1412" s="11">
        <f>_xlfn.RANK.EQ(VLOOKUP($A1412,Rooke_Full_Seaosn[[Name]:[WHIP]], 17, FALSE),Rooke_Full_Seaosn[FIP],1)</f>
        <v>827</v>
      </c>
      <c r="S1412" s="5">
        <f>_xlfn.RANK.EQ(VLOOKUP($A1412,Rooke_Full_Seaosn[[Name]:[WHIP]], 18,FALSE),Rooke_Full_Seaosn[WAR],0)</f>
        <v>917</v>
      </c>
      <c r="T1412" s="5">
        <f>_xlfn.RANK.EQ(VLOOKUP($A1412,Rooke_Full_Seaosn[[Name]:[WHIP]], 19, FALSE),Rooke_Full_Seaosn[WAR/162],0)</f>
        <v>618</v>
      </c>
      <c r="U1412" s="5">
        <f>_xlfn.RANK.EQ(VLOOKUP($A1412,Rooke_Full_Seaosn[[Name]:[WHIP]], 20, FALSE),Rooke_Full_Seaosn[WHIP],1)</f>
        <v>1135</v>
      </c>
      <c r="V14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1042.8678165747658</v>
      </c>
    </row>
    <row r="1413" spans="1:22" x14ac:dyDescent="0.45">
      <c r="A1413" s="11" t="s">
        <v>1602</v>
      </c>
      <c r="B1413" s="11">
        <v>1981</v>
      </c>
      <c r="C1413" s="11" t="str">
        <f>VLOOKUP(Table10[[#This Row],[Name]], Rooke_Full_Seaosn[[Name]:[Team]], 2, FALSE)</f>
        <v>TEX</v>
      </c>
      <c r="D1413" s="11">
        <v>15</v>
      </c>
      <c r="E1413" s="11">
        <v>15</v>
      </c>
      <c r="F1413" s="12">
        <v>1</v>
      </c>
      <c r="G1413" s="5">
        <f>_xlfn.RANK.EQ(VLOOKUP($A1413,Rooke_Full_Seaosn[[Name]:[WHIP]], 6, FALSE),Rooke_Full_Seaosn[W],0)</f>
        <v>1054</v>
      </c>
      <c r="H1413" s="5">
        <f>_xlfn.RANK.EQ(VLOOKUP($A1413,Rooke_Full_Seaosn[[Name]:[WHIP]], 7, FALSE),Rooke_Full_Seaosn[L],1)</f>
        <v>695</v>
      </c>
      <c r="I1413" s="11">
        <f>_xlfn.RANK.EQ(VLOOKUP($A1413,Rooke_Full_Seaosn[[Name]:[WHIP]], 8, FALSE),Rooke_Full_Seaosn[SV],0)</f>
        <v>225</v>
      </c>
      <c r="J1413" s="11">
        <f>_xlfn.RANK.EQ(VLOOKUP($A1413,Rooke_Full_Seaosn[[Name]:[WHIP]], 9, FALSE),Rooke_Full_Seaosn[IP],0)</f>
        <v>822</v>
      </c>
      <c r="K1413" s="5">
        <f>_xlfn.RANK.EQ(VLOOKUP($A1413,Rooke_Full_Seaosn[[Name]:[WHIP]], 10, FALSE),Rooke_Full_Seaosn[SO],0)</f>
        <v>725</v>
      </c>
      <c r="L1413" s="5">
        <f>_xlfn.RANK.EQ(VLOOKUP($A1413,Rooke_Full_Seaosn[[Name]:[WHIP]], 11, FALSE),Rooke_Full_Seaosn[K/9],0)</f>
        <v>747</v>
      </c>
      <c r="M1413" s="5">
        <f>_xlfn.RANK.EQ(VLOOKUP($A1413,Rooke_Full_Seaosn[[Name]:[WHIP]], 12, FALSE),Rooke_Full_Seaosn[BB/9],1)</f>
        <v>1022</v>
      </c>
      <c r="N1413" s="11">
        <f>_xlfn.RANK.EQ(VLOOKUP($A1413,Rooke_Full_Seaosn[[Name]:[WHIP]], 13, FALSE),Rooke_Full_Seaosn[HR/9],1)</f>
        <v>1085</v>
      </c>
      <c r="O1413" s="5">
        <f>_xlfn.RANK.EQ(VLOOKUP($A1413,Rooke_Full_Seaosn[[Name]:[WHIP]], 14, FALSE),Rooke_Full_Seaosn[AVG],1)</f>
        <v>1300</v>
      </c>
      <c r="P1413" s="11">
        <f>_xlfn.RANK.EQ(VLOOKUP($A1413,Rooke_Full_Seaosn[[Name]:[WHIP]], 15, FALSE),Rooke_Full_Seaosn[BABIP],1)</f>
        <v>1314</v>
      </c>
      <c r="Q1413" s="5">
        <f>_xlfn.RANK.EQ(VLOOKUP($A1413,Rooke_Full_Seaosn[[Name]:[WHIP]], 16, FALSE),Rooke_Full_Seaosn[ERA],1)</f>
        <v>1197</v>
      </c>
      <c r="R1413" s="11">
        <f>_xlfn.RANK.EQ(VLOOKUP($A1413,Rooke_Full_Seaosn[[Name]:[WHIP]], 17, FALSE),Rooke_Full_Seaosn[FIP],1)</f>
        <v>939</v>
      </c>
      <c r="S1413" s="5">
        <f>_xlfn.RANK.EQ(VLOOKUP($A1413,Rooke_Full_Seaosn[[Name]:[WHIP]], 18,FALSE),Rooke_Full_Seaosn[WAR],0)</f>
        <v>608</v>
      </c>
      <c r="T1413" s="5">
        <f>_xlfn.RANK.EQ(VLOOKUP($A1413,Rooke_Full_Seaosn[[Name]:[WHIP]], 19, FALSE),Rooke_Full_Seaosn[WAR/162],0)</f>
        <v>566</v>
      </c>
      <c r="U1413" s="5">
        <f>_xlfn.RANK.EQ(VLOOKUP($A1413,Rooke_Full_Seaosn[[Name]:[WHIP]], 20, FALSE),Rooke_Full_Seaosn[WHIP],1)</f>
        <v>1298</v>
      </c>
      <c r="V14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881.04220377377669</v>
      </c>
    </row>
    <row r="1414" spans="1:22" x14ac:dyDescent="0.45">
      <c r="A1414" s="11" t="s">
        <v>1602</v>
      </c>
      <c r="B1414" s="11">
        <v>1982</v>
      </c>
      <c r="C1414" s="11" t="str">
        <f>VLOOKUP(Table10[[#This Row],[Name]], Rooke_Full_Seaosn[[Name]:[Team]], 2, FALSE)</f>
        <v>TEX</v>
      </c>
      <c r="D1414" s="11">
        <v>26</v>
      </c>
      <c r="E1414" s="11">
        <v>18</v>
      </c>
      <c r="F1414" s="12">
        <v>0.69230769230769229</v>
      </c>
      <c r="G1414" s="5">
        <f>_xlfn.RANK.EQ(VLOOKUP($A1414,Rooke_Full_Seaosn[[Name]:[WHIP]], 6, FALSE),Rooke_Full_Seaosn[W],0)</f>
        <v>1054</v>
      </c>
      <c r="H1414" s="5">
        <f>_xlfn.RANK.EQ(VLOOKUP($A1414,Rooke_Full_Seaosn[[Name]:[WHIP]], 7, FALSE),Rooke_Full_Seaosn[L],1)</f>
        <v>695</v>
      </c>
      <c r="I1414" s="11">
        <f>_xlfn.RANK.EQ(VLOOKUP($A1414,Rooke_Full_Seaosn[[Name]:[WHIP]], 8, FALSE),Rooke_Full_Seaosn[SV],0)</f>
        <v>225</v>
      </c>
      <c r="J1414" s="11">
        <f>_xlfn.RANK.EQ(VLOOKUP($A1414,Rooke_Full_Seaosn[[Name]:[WHIP]], 9, FALSE),Rooke_Full_Seaosn[IP],0)</f>
        <v>822</v>
      </c>
      <c r="K1414" s="5">
        <f>_xlfn.RANK.EQ(VLOOKUP($A1414,Rooke_Full_Seaosn[[Name]:[WHIP]], 10, FALSE),Rooke_Full_Seaosn[SO],0)</f>
        <v>725</v>
      </c>
      <c r="L1414" s="5">
        <f>_xlfn.RANK.EQ(VLOOKUP($A1414,Rooke_Full_Seaosn[[Name]:[WHIP]], 11, FALSE),Rooke_Full_Seaosn[K/9],0)</f>
        <v>747</v>
      </c>
      <c r="M1414" s="5">
        <f>_xlfn.RANK.EQ(VLOOKUP($A1414,Rooke_Full_Seaosn[[Name]:[WHIP]], 12, FALSE),Rooke_Full_Seaosn[BB/9],1)</f>
        <v>1022</v>
      </c>
      <c r="N1414" s="11">
        <f>_xlfn.RANK.EQ(VLOOKUP($A1414,Rooke_Full_Seaosn[[Name]:[WHIP]], 13, FALSE),Rooke_Full_Seaosn[HR/9],1)</f>
        <v>1085</v>
      </c>
      <c r="O1414" s="5">
        <f>_xlfn.RANK.EQ(VLOOKUP($A1414,Rooke_Full_Seaosn[[Name]:[WHIP]], 14, FALSE),Rooke_Full_Seaosn[AVG],1)</f>
        <v>1300</v>
      </c>
      <c r="P1414" s="11">
        <f>_xlfn.RANK.EQ(VLOOKUP($A1414,Rooke_Full_Seaosn[[Name]:[WHIP]], 15, FALSE),Rooke_Full_Seaosn[BABIP],1)</f>
        <v>1314</v>
      </c>
      <c r="Q1414" s="5">
        <f>_xlfn.RANK.EQ(VLOOKUP($A1414,Rooke_Full_Seaosn[[Name]:[WHIP]], 16, FALSE),Rooke_Full_Seaosn[ERA],1)</f>
        <v>1197</v>
      </c>
      <c r="R1414" s="11">
        <f>_xlfn.RANK.EQ(VLOOKUP($A1414,Rooke_Full_Seaosn[[Name]:[WHIP]], 17, FALSE),Rooke_Full_Seaosn[FIP],1)</f>
        <v>939</v>
      </c>
      <c r="S1414" s="5">
        <f>_xlfn.RANK.EQ(VLOOKUP($A1414,Rooke_Full_Seaosn[[Name]:[WHIP]], 18,FALSE),Rooke_Full_Seaosn[WAR],0)</f>
        <v>608</v>
      </c>
      <c r="T1414" s="5">
        <f>_xlfn.RANK.EQ(VLOOKUP($A1414,Rooke_Full_Seaosn[[Name]:[WHIP]], 19, FALSE),Rooke_Full_Seaosn[WAR/162],0)</f>
        <v>566</v>
      </c>
      <c r="U1414" s="5">
        <f>_xlfn.RANK.EQ(VLOOKUP($A1414,Rooke_Full_Seaosn[[Name]:[WHIP]], 20, FALSE),Rooke_Full_Seaosn[WHIP],1)</f>
        <v>1298</v>
      </c>
      <c r="V14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881.04220377377669</v>
      </c>
    </row>
    <row r="1415" spans="1:22" x14ac:dyDescent="0.45">
      <c r="A1415" s="11" t="s">
        <v>1602</v>
      </c>
      <c r="B1415" s="11">
        <v>1987</v>
      </c>
      <c r="C1415" s="11" t="str">
        <f>VLOOKUP(Table10[[#This Row],[Name]], Rooke_Full_Seaosn[[Name]:[Team]], 2, FALSE)</f>
        <v>TEX</v>
      </c>
      <c r="D1415" s="11">
        <v>34</v>
      </c>
      <c r="E1415" s="11">
        <v>30</v>
      </c>
      <c r="F1415" s="12">
        <v>0.88235294117647056</v>
      </c>
      <c r="G1415" s="5">
        <f>_xlfn.RANK.EQ(VLOOKUP($A1415,Rooke_Full_Seaosn[[Name]:[WHIP]], 6, FALSE),Rooke_Full_Seaosn[W],0)</f>
        <v>1054</v>
      </c>
      <c r="H1415" s="5">
        <f>_xlfn.RANK.EQ(VLOOKUP($A1415,Rooke_Full_Seaosn[[Name]:[WHIP]], 7, FALSE),Rooke_Full_Seaosn[L],1)</f>
        <v>695</v>
      </c>
      <c r="I1415" s="11">
        <f>_xlfn.RANK.EQ(VLOOKUP($A1415,Rooke_Full_Seaosn[[Name]:[WHIP]], 8, FALSE),Rooke_Full_Seaosn[SV],0)</f>
        <v>225</v>
      </c>
      <c r="J1415" s="11">
        <f>_xlfn.RANK.EQ(VLOOKUP($A1415,Rooke_Full_Seaosn[[Name]:[WHIP]], 9, FALSE),Rooke_Full_Seaosn[IP],0)</f>
        <v>822</v>
      </c>
      <c r="K1415" s="5">
        <f>_xlfn.RANK.EQ(VLOOKUP($A1415,Rooke_Full_Seaosn[[Name]:[WHIP]], 10, FALSE),Rooke_Full_Seaosn[SO],0)</f>
        <v>725</v>
      </c>
      <c r="L1415" s="5">
        <f>_xlfn.RANK.EQ(VLOOKUP($A1415,Rooke_Full_Seaosn[[Name]:[WHIP]], 11, FALSE),Rooke_Full_Seaosn[K/9],0)</f>
        <v>747</v>
      </c>
      <c r="M1415" s="5">
        <f>_xlfn.RANK.EQ(VLOOKUP($A1415,Rooke_Full_Seaosn[[Name]:[WHIP]], 12, FALSE),Rooke_Full_Seaosn[BB/9],1)</f>
        <v>1022</v>
      </c>
      <c r="N1415" s="11">
        <f>_xlfn.RANK.EQ(VLOOKUP($A1415,Rooke_Full_Seaosn[[Name]:[WHIP]], 13, FALSE),Rooke_Full_Seaosn[HR/9],1)</f>
        <v>1085</v>
      </c>
      <c r="O1415" s="5">
        <f>_xlfn.RANK.EQ(VLOOKUP($A1415,Rooke_Full_Seaosn[[Name]:[WHIP]], 14, FALSE),Rooke_Full_Seaosn[AVG],1)</f>
        <v>1300</v>
      </c>
      <c r="P1415" s="11">
        <f>_xlfn.RANK.EQ(VLOOKUP($A1415,Rooke_Full_Seaosn[[Name]:[WHIP]], 15, FALSE),Rooke_Full_Seaosn[BABIP],1)</f>
        <v>1314</v>
      </c>
      <c r="Q1415" s="5">
        <f>_xlfn.RANK.EQ(VLOOKUP($A1415,Rooke_Full_Seaosn[[Name]:[WHIP]], 16, FALSE),Rooke_Full_Seaosn[ERA],1)</f>
        <v>1197</v>
      </c>
      <c r="R1415" s="11">
        <f>_xlfn.RANK.EQ(VLOOKUP($A1415,Rooke_Full_Seaosn[[Name]:[WHIP]], 17, FALSE),Rooke_Full_Seaosn[FIP],1)</f>
        <v>939</v>
      </c>
      <c r="S1415" s="5">
        <f>_xlfn.RANK.EQ(VLOOKUP($A1415,Rooke_Full_Seaosn[[Name]:[WHIP]], 18,FALSE),Rooke_Full_Seaosn[WAR],0)</f>
        <v>608</v>
      </c>
      <c r="T1415" s="5">
        <f>_xlfn.RANK.EQ(VLOOKUP($A1415,Rooke_Full_Seaosn[[Name]:[WHIP]], 19, FALSE),Rooke_Full_Seaosn[WAR/162],0)</f>
        <v>566</v>
      </c>
      <c r="U1415" s="5">
        <f>_xlfn.RANK.EQ(VLOOKUP($A1415,Rooke_Full_Seaosn[[Name]:[WHIP]], 20, FALSE),Rooke_Full_Seaosn[WHIP],1)</f>
        <v>1298</v>
      </c>
      <c r="V14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881.04220377377669</v>
      </c>
    </row>
    <row r="1416" spans="1:22" x14ac:dyDescent="0.45">
      <c r="A1416" s="11" t="s">
        <v>1606</v>
      </c>
      <c r="B1416" s="11">
        <v>1989</v>
      </c>
      <c r="C1416" s="11" t="str">
        <f>VLOOKUP(Table10[[#This Row],[Name]], Rooke_Full_Seaosn[[Name]:[Team]], 2, FALSE)</f>
        <v>CIN</v>
      </c>
      <c r="D1416" s="11">
        <v>27</v>
      </c>
      <c r="E1416" s="11">
        <v>27</v>
      </c>
      <c r="F1416" s="12">
        <v>1</v>
      </c>
      <c r="G1416" s="5">
        <f>_xlfn.RANK.EQ(VLOOKUP($A1416,Rooke_Full_Seaosn[[Name]:[WHIP]], 6, FALSE),Rooke_Full_Seaosn[W],0)</f>
        <v>1054</v>
      </c>
      <c r="H1416" s="5">
        <f>_xlfn.RANK.EQ(VLOOKUP($A1416,Rooke_Full_Seaosn[[Name]:[WHIP]], 7, FALSE),Rooke_Full_Seaosn[L],1)</f>
        <v>1209</v>
      </c>
      <c r="I1416" s="11">
        <f>_xlfn.RANK.EQ(VLOOKUP($A1416,Rooke_Full_Seaosn[[Name]:[WHIP]], 8, FALSE),Rooke_Full_Seaosn[SV],0)</f>
        <v>225</v>
      </c>
      <c r="J1416" s="11">
        <f>_xlfn.RANK.EQ(VLOOKUP($A1416,Rooke_Full_Seaosn[[Name]:[WHIP]], 9, FALSE),Rooke_Full_Seaosn[IP],0)</f>
        <v>971</v>
      </c>
      <c r="K1416" s="5">
        <f>_xlfn.RANK.EQ(VLOOKUP($A1416,Rooke_Full_Seaosn[[Name]:[WHIP]], 10, FALSE),Rooke_Full_Seaosn[SO],0)</f>
        <v>824</v>
      </c>
      <c r="L1416" s="5">
        <f>_xlfn.RANK.EQ(VLOOKUP($A1416,Rooke_Full_Seaosn[[Name]:[WHIP]], 11, FALSE),Rooke_Full_Seaosn[K/9],0)</f>
        <v>650</v>
      </c>
      <c r="M1416" s="5">
        <f>_xlfn.RANK.EQ(VLOOKUP($A1416,Rooke_Full_Seaosn[[Name]:[WHIP]], 12, FALSE),Rooke_Full_Seaosn[BB/9],1)</f>
        <v>1648</v>
      </c>
      <c r="N1416" s="11">
        <f>_xlfn.RANK.EQ(VLOOKUP($A1416,Rooke_Full_Seaosn[[Name]:[WHIP]], 13, FALSE),Rooke_Full_Seaosn[HR/9],1)</f>
        <v>1155</v>
      </c>
      <c r="O1416" s="5">
        <f>_xlfn.RANK.EQ(VLOOKUP($A1416,Rooke_Full_Seaosn[[Name]:[WHIP]], 14, FALSE),Rooke_Full_Seaosn[AVG],1)</f>
        <v>390</v>
      </c>
      <c r="P1416" s="11">
        <f>_xlfn.RANK.EQ(VLOOKUP($A1416,Rooke_Full_Seaosn[[Name]:[WHIP]], 15, FALSE),Rooke_Full_Seaosn[BABIP],1)</f>
        <v>304</v>
      </c>
      <c r="Q1416" s="5">
        <f>_xlfn.RANK.EQ(VLOOKUP($A1416,Rooke_Full_Seaosn[[Name]:[WHIP]], 16, FALSE),Rooke_Full_Seaosn[ERA],1)</f>
        <v>1091</v>
      </c>
      <c r="R1416" s="11">
        <f>_xlfn.RANK.EQ(VLOOKUP($A1416,Rooke_Full_Seaosn[[Name]:[WHIP]], 17, FALSE),Rooke_Full_Seaosn[FIP],1)</f>
        <v>1339</v>
      </c>
      <c r="S1416" s="5">
        <f>_xlfn.RANK.EQ(VLOOKUP($A1416,Rooke_Full_Seaosn[[Name]:[WHIP]], 18,FALSE),Rooke_Full_Seaosn[WAR],0)</f>
        <v>1548</v>
      </c>
      <c r="T1416" s="5">
        <f>_xlfn.RANK.EQ(VLOOKUP($A1416,Rooke_Full_Seaosn[[Name]:[WHIP]], 19, FALSE),Rooke_Full_Seaosn[WAR/162],0)</f>
        <v>1547</v>
      </c>
      <c r="U1416" s="5">
        <f>_xlfn.RANK.EQ(VLOOKUP($A1416,Rooke_Full_Seaosn[[Name]:[WHIP]], 20, FALSE),Rooke_Full_Seaosn[WHIP],1)</f>
        <v>1355</v>
      </c>
      <c r="V14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1044.9980042597417</v>
      </c>
    </row>
    <row r="1417" spans="1:22" x14ac:dyDescent="0.45">
      <c r="A1417" s="11" t="s">
        <v>2105</v>
      </c>
      <c r="B1417" s="11">
        <v>2003</v>
      </c>
      <c r="C1417" s="11" t="str">
        <f>VLOOKUP(Table10[[#This Row],[Name]], Rooke_Full_Seaosn[[Name]:[Team]], 2, FALSE)</f>
        <v>TEX</v>
      </c>
      <c r="D1417" s="11">
        <v>33</v>
      </c>
      <c r="E1417" s="11">
        <v>33</v>
      </c>
      <c r="F1417" s="12">
        <v>1</v>
      </c>
      <c r="G1417" s="5">
        <f>_xlfn.RANK.EQ(VLOOKUP($A1417,Rooke_Full_Seaosn[[Name]:[WHIP]], 6, FALSE),Rooke_Full_Seaosn[W],0)</f>
        <v>320</v>
      </c>
      <c r="H1417" s="5">
        <f>_xlfn.RANK.EQ(VLOOKUP($A1417,Rooke_Full_Seaosn[[Name]:[WHIP]], 7, FALSE),Rooke_Full_Seaosn[L],1)</f>
        <v>1209</v>
      </c>
      <c r="I1417" s="11">
        <f>_xlfn.RANK.EQ(VLOOKUP($A1417,Rooke_Full_Seaosn[[Name]:[WHIP]], 8, FALSE),Rooke_Full_Seaosn[SV],0)</f>
        <v>225</v>
      </c>
      <c r="J1417" s="11">
        <f>_xlfn.RANK.EQ(VLOOKUP($A1417,Rooke_Full_Seaosn[[Name]:[WHIP]], 9, FALSE),Rooke_Full_Seaosn[IP],0)</f>
        <v>616</v>
      </c>
      <c r="K1417" s="5">
        <f>_xlfn.RANK.EQ(VLOOKUP($A1417,Rooke_Full_Seaosn[[Name]:[WHIP]], 10, FALSE),Rooke_Full_Seaosn[SO],0)</f>
        <v>433</v>
      </c>
      <c r="L1417" s="5">
        <f>_xlfn.RANK.EQ(VLOOKUP($A1417,Rooke_Full_Seaosn[[Name]:[WHIP]], 11, FALSE),Rooke_Full_Seaosn[K/9],0)</f>
        <v>579</v>
      </c>
      <c r="M1417" s="5">
        <f>_xlfn.RANK.EQ(VLOOKUP($A1417,Rooke_Full_Seaosn[[Name]:[WHIP]], 12, FALSE),Rooke_Full_Seaosn[BB/9],1)</f>
        <v>1523</v>
      </c>
      <c r="N1417" s="11">
        <f>_xlfn.RANK.EQ(VLOOKUP($A1417,Rooke_Full_Seaosn[[Name]:[WHIP]], 13, FALSE),Rooke_Full_Seaosn[HR/9],1)</f>
        <v>1541</v>
      </c>
      <c r="O1417" s="5">
        <f>_xlfn.RANK.EQ(VLOOKUP($A1417,Rooke_Full_Seaosn[[Name]:[WHIP]], 14, FALSE),Rooke_Full_Seaosn[AVG],1)</f>
        <v>1653</v>
      </c>
      <c r="P1417" s="11">
        <f>_xlfn.RANK.EQ(VLOOKUP($A1417,Rooke_Full_Seaosn[[Name]:[WHIP]], 15, FALSE),Rooke_Full_Seaosn[BABIP],1)</f>
        <v>1636</v>
      </c>
      <c r="Q1417" s="5">
        <f>_xlfn.RANK.EQ(VLOOKUP($A1417,Rooke_Full_Seaosn[[Name]:[WHIP]], 16, FALSE),Rooke_Full_Seaosn[ERA],1)</f>
        <v>1679</v>
      </c>
      <c r="R1417" s="11">
        <f>_xlfn.RANK.EQ(VLOOKUP($A1417,Rooke_Full_Seaosn[[Name]:[WHIP]], 17, FALSE),Rooke_Full_Seaosn[FIP],1)</f>
        <v>1599</v>
      </c>
      <c r="S1417" s="5">
        <f>_xlfn.RANK.EQ(VLOOKUP($A1417,Rooke_Full_Seaosn[[Name]:[WHIP]], 18,FALSE),Rooke_Full_Seaosn[WAR],0)</f>
        <v>1507</v>
      </c>
      <c r="T1417" s="5">
        <f>_xlfn.RANK.EQ(VLOOKUP($A1417,Rooke_Full_Seaosn[[Name]:[WHIP]], 19, FALSE),Rooke_Full_Seaosn[WAR/162],0)</f>
        <v>1511</v>
      </c>
      <c r="U1417" s="5">
        <f>_xlfn.RANK.EQ(VLOOKUP($A1417,Rooke_Full_Seaosn[[Name]:[WHIP]], 20, FALSE),Rooke_Full_Seaosn[WHIP],1)</f>
        <v>1672</v>
      </c>
      <c r="V14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1045.5336578668794</v>
      </c>
    </row>
    <row r="1418" spans="1:22" x14ac:dyDescent="0.45">
      <c r="A1418" s="11" t="s">
        <v>1335</v>
      </c>
      <c r="B1418" s="11">
        <v>1924</v>
      </c>
      <c r="C1418" s="11" t="str">
        <f>VLOOKUP(Table10[[#This Row],[Name]], Rooke_Full_Seaosn[[Name]:[Team]], 2, FALSE)</f>
        <v>PHA</v>
      </c>
      <c r="D1418" s="11">
        <v>15</v>
      </c>
      <c r="E1418" s="11">
        <v>15</v>
      </c>
      <c r="F1418" s="12">
        <v>1</v>
      </c>
      <c r="G1418" s="5">
        <f>_xlfn.RANK.EQ(VLOOKUP($A1418,Rooke_Full_Seaosn[[Name]:[WHIP]], 6, FALSE),Rooke_Full_Seaosn[W],0)</f>
        <v>503</v>
      </c>
      <c r="H1418" s="5">
        <f>_xlfn.RANK.EQ(VLOOKUP($A1418,Rooke_Full_Seaosn[[Name]:[WHIP]], 7, FALSE),Rooke_Full_Seaosn[L],1)</f>
        <v>885</v>
      </c>
      <c r="I1418" s="11">
        <f>_xlfn.RANK.EQ(VLOOKUP($A1418,Rooke_Full_Seaosn[[Name]:[WHIP]], 8, FALSE),Rooke_Full_Seaosn[SV],0)</f>
        <v>44</v>
      </c>
      <c r="J1418" s="11">
        <f>_xlfn.RANK.EQ(VLOOKUP($A1418,Rooke_Full_Seaosn[[Name]:[WHIP]], 9, FALSE),Rooke_Full_Seaosn[IP],0)</f>
        <v>440</v>
      </c>
      <c r="K1418" s="5">
        <f>_xlfn.RANK.EQ(VLOOKUP($A1418,Rooke_Full_Seaosn[[Name]:[WHIP]], 10, FALSE),Rooke_Full_Seaosn[SO],0)</f>
        <v>941</v>
      </c>
      <c r="L1418" s="5">
        <f>_xlfn.RANK.EQ(VLOOKUP($A1418,Rooke_Full_Seaosn[[Name]:[WHIP]], 11, FALSE),Rooke_Full_Seaosn[K/9],0)</f>
        <v>1492</v>
      </c>
      <c r="M1418" s="5">
        <f>_xlfn.RANK.EQ(VLOOKUP($A1418,Rooke_Full_Seaosn[[Name]:[WHIP]], 12, FALSE),Rooke_Full_Seaosn[BB/9],1)</f>
        <v>1585</v>
      </c>
      <c r="N1418" s="11">
        <f>_xlfn.RANK.EQ(VLOOKUP($A1418,Rooke_Full_Seaosn[[Name]:[WHIP]], 13, FALSE),Rooke_Full_Seaosn[HR/9],1)</f>
        <v>133</v>
      </c>
      <c r="O1418" s="5">
        <f>_xlfn.RANK.EQ(VLOOKUP($A1418,Rooke_Full_Seaosn[[Name]:[WHIP]], 14, FALSE),Rooke_Full_Seaosn[AVG],1)</f>
        <v>1228</v>
      </c>
      <c r="P1418" s="11">
        <f>_xlfn.RANK.EQ(VLOOKUP($A1418,Rooke_Full_Seaosn[[Name]:[WHIP]], 15, FALSE),Rooke_Full_Seaosn[BABIP],1)</f>
        <v>1080</v>
      </c>
      <c r="Q1418" s="5">
        <f>_xlfn.RANK.EQ(VLOOKUP($A1418,Rooke_Full_Seaosn[[Name]:[WHIP]], 16, FALSE),Rooke_Full_Seaosn[ERA],1)</f>
        <v>750</v>
      </c>
      <c r="R1418" s="11">
        <f>_xlfn.RANK.EQ(VLOOKUP($A1418,Rooke_Full_Seaosn[[Name]:[WHIP]], 17, FALSE),Rooke_Full_Seaosn[FIP],1)</f>
        <v>1213</v>
      </c>
      <c r="S1418" s="5">
        <f>_xlfn.RANK.EQ(VLOOKUP($A1418,Rooke_Full_Seaosn[[Name]:[WHIP]], 18,FALSE),Rooke_Full_Seaosn[WAR],0)</f>
        <v>865</v>
      </c>
      <c r="T1418" s="5">
        <f>_xlfn.RANK.EQ(VLOOKUP($A1418,Rooke_Full_Seaosn[[Name]:[WHIP]], 19, FALSE),Rooke_Full_Seaosn[WAR/162],0)</f>
        <v>1249</v>
      </c>
      <c r="U1418" s="5">
        <f>_xlfn.RANK.EQ(VLOOKUP($A1418,Rooke_Full_Seaosn[[Name]:[WHIP]], 20, FALSE),Rooke_Full_Seaosn[WHIP],1)</f>
        <v>1588</v>
      </c>
      <c r="V14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1045.8243860740461</v>
      </c>
    </row>
    <row r="1419" spans="1:22" x14ac:dyDescent="0.45">
      <c r="A1419" s="11" t="s">
        <v>1589</v>
      </c>
      <c r="B1419" s="11">
        <v>1993</v>
      </c>
      <c r="C1419" s="11" t="str">
        <f>VLOOKUP(Table10[[#This Row],[Name]], Rooke_Full_Seaosn[[Name]:[Team]], 2, FALSE)</f>
        <v>CIN</v>
      </c>
      <c r="D1419" s="11">
        <v>13</v>
      </c>
      <c r="E1419" s="11">
        <v>13</v>
      </c>
      <c r="F1419" s="12">
        <v>1</v>
      </c>
      <c r="G1419" s="5">
        <f>_xlfn.RANK.EQ(VLOOKUP($A1419,Rooke_Full_Seaosn[[Name]:[WHIP]], 6, FALSE),Rooke_Full_Seaosn[W],0)</f>
        <v>1465</v>
      </c>
      <c r="H1419" s="5">
        <f>_xlfn.RANK.EQ(VLOOKUP($A1419,Rooke_Full_Seaosn[[Name]:[WHIP]], 7, FALSE),Rooke_Full_Seaosn[L],1)</f>
        <v>492</v>
      </c>
      <c r="I1419" s="11">
        <f>_xlfn.RANK.EQ(VLOOKUP($A1419,Rooke_Full_Seaosn[[Name]:[WHIP]], 8, FALSE),Rooke_Full_Seaosn[SV],0)</f>
        <v>225</v>
      </c>
      <c r="J1419" s="11">
        <f>_xlfn.RANK.EQ(VLOOKUP($A1419,Rooke_Full_Seaosn[[Name]:[WHIP]], 9, FALSE),Rooke_Full_Seaosn[IP],0)</f>
        <v>1153</v>
      </c>
      <c r="K1419" s="5">
        <f>_xlfn.RANK.EQ(VLOOKUP($A1419,Rooke_Full_Seaosn[[Name]:[WHIP]], 10, FALSE),Rooke_Full_Seaosn[SO],0)</f>
        <v>1307</v>
      </c>
      <c r="L1419" s="5">
        <f>_xlfn.RANK.EQ(VLOOKUP($A1419,Rooke_Full_Seaosn[[Name]:[WHIP]], 11, FALSE),Rooke_Full_Seaosn[K/9],0)</f>
        <v>1158</v>
      </c>
      <c r="M1419" s="5">
        <f>_xlfn.RANK.EQ(VLOOKUP($A1419,Rooke_Full_Seaosn[[Name]:[WHIP]], 12, FALSE),Rooke_Full_Seaosn[BB/9],1)</f>
        <v>1367</v>
      </c>
      <c r="N1419" s="11">
        <f>_xlfn.RANK.EQ(VLOOKUP($A1419,Rooke_Full_Seaosn[[Name]:[WHIP]], 13, FALSE),Rooke_Full_Seaosn[HR/9],1)</f>
        <v>777</v>
      </c>
      <c r="O1419" s="5">
        <f>_xlfn.RANK.EQ(VLOOKUP($A1419,Rooke_Full_Seaosn[[Name]:[WHIP]], 14, FALSE),Rooke_Full_Seaosn[AVG],1)</f>
        <v>714</v>
      </c>
      <c r="P1419" s="11">
        <f>_xlfn.RANK.EQ(VLOOKUP($A1419,Rooke_Full_Seaosn[[Name]:[WHIP]], 15, FALSE),Rooke_Full_Seaosn[BABIP],1)</f>
        <v>537</v>
      </c>
      <c r="Q1419" s="5">
        <f>_xlfn.RANK.EQ(VLOOKUP($A1419,Rooke_Full_Seaosn[[Name]:[WHIP]], 16, FALSE),Rooke_Full_Seaosn[ERA],1)</f>
        <v>1064</v>
      </c>
      <c r="R1419" s="11">
        <f>_xlfn.RANK.EQ(VLOOKUP($A1419,Rooke_Full_Seaosn[[Name]:[WHIP]], 17, FALSE),Rooke_Full_Seaosn[FIP],1)</f>
        <v>1180</v>
      </c>
      <c r="S1419" s="5">
        <f>_xlfn.RANK.EQ(VLOOKUP($A1419,Rooke_Full_Seaosn[[Name]:[WHIP]], 18,FALSE),Rooke_Full_Seaosn[WAR],0)</f>
        <v>1201</v>
      </c>
      <c r="T1419" s="5">
        <f>_xlfn.RANK.EQ(VLOOKUP($A1419,Rooke_Full_Seaosn[[Name]:[WHIP]], 19, FALSE),Rooke_Full_Seaosn[WAR/162],0)</f>
        <v>1115</v>
      </c>
      <c r="U1419" s="5">
        <f>_xlfn.RANK.EQ(VLOOKUP($A1419,Rooke_Full_Seaosn[[Name]:[WHIP]], 20, FALSE),Rooke_Full_Seaosn[WHIP],1)</f>
        <v>1039</v>
      </c>
      <c r="V14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1046.5569475667569</v>
      </c>
    </row>
    <row r="1420" spans="1:22" x14ac:dyDescent="0.45">
      <c r="A1420" s="11" t="s">
        <v>319</v>
      </c>
      <c r="B1420" s="11">
        <v>2002</v>
      </c>
      <c r="C1420" s="11" t="str">
        <f>VLOOKUP(Table10[[#This Row],[Name]], Rooke_Full_Seaosn[[Name]:[Team]], 2, FALSE)</f>
        <v>CHC</v>
      </c>
      <c r="D1420" s="11">
        <v>8</v>
      </c>
      <c r="E1420" s="11">
        <v>8</v>
      </c>
      <c r="F1420" s="12">
        <v>1</v>
      </c>
      <c r="G1420" s="5">
        <f>_xlfn.RANK.EQ(VLOOKUP($A1420,Rooke_Full_Seaosn[[Name]:[WHIP]], 6, FALSE),Rooke_Full_Seaosn[W],0)</f>
        <v>1609</v>
      </c>
      <c r="H1420" s="5">
        <f>_xlfn.RANK.EQ(VLOOKUP($A1420,Rooke_Full_Seaosn[[Name]:[WHIP]], 7, FALSE),Rooke_Full_Seaosn[L],1)</f>
        <v>885</v>
      </c>
      <c r="I1420" s="11">
        <f>_xlfn.RANK.EQ(VLOOKUP($A1420,Rooke_Full_Seaosn[[Name]:[WHIP]], 8, FALSE),Rooke_Full_Seaosn[SV],0)</f>
        <v>225</v>
      </c>
      <c r="J1420" s="11">
        <f>_xlfn.RANK.EQ(VLOOKUP($A1420,Rooke_Full_Seaosn[[Name]:[WHIP]], 9, FALSE),Rooke_Full_Seaosn[IP],0)</f>
        <v>1687</v>
      </c>
      <c r="K1420" s="5">
        <f>_xlfn.RANK.EQ(VLOOKUP($A1420,Rooke_Full_Seaosn[[Name]:[WHIP]], 10, FALSE),Rooke_Full_Seaosn[SO],0)</f>
        <v>1464</v>
      </c>
      <c r="L1420" s="5">
        <f>_xlfn.RANK.EQ(VLOOKUP($A1420,Rooke_Full_Seaosn[[Name]:[WHIP]], 11, FALSE),Rooke_Full_Seaosn[K/9],0)</f>
        <v>608</v>
      </c>
      <c r="M1420" s="5">
        <f>_xlfn.RANK.EQ(VLOOKUP($A1420,Rooke_Full_Seaosn[[Name]:[WHIP]], 12, FALSE),Rooke_Full_Seaosn[BB/9],1)</f>
        <v>1670</v>
      </c>
      <c r="N1420" s="11">
        <f>_xlfn.RANK.EQ(VLOOKUP($A1420,Rooke_Full_Seaosn[[Name]:[WHIP]], 13, FALSE),Rooke_Full_Seaosn[HR/9],1)</f>
        <v>226</v>
      </c>
      <c r="O1420" s="5">
        <f>_xlfn.RANK.EQ(VLOOKUP($A1420,Rooke_Full_Seaosn[[Name]:[WHIP]], 14, FALSE),Rooke_Full_Seaosn[AVG],1)</f>
        <v>655</v>
      </c>
      <c r="P1420" s="11">
        <f>_xlfn.RANK.EQ(VLOOKUP($A1420,Rooke_Full_Seaosn[[Name]:[WHIP]], 15, FALSE),Rooke_Full_Seaosn[BABIP],1)</f>
        <v>1056</v>
      </c>
      <c r="Q1420" s="5">
        <f>_xlfn.RANK.EQ(VLOOKUP($A1420,Rooke_Full_Seaosn[[Name]:[WHIP]], 16, FALSE),Rooke_Full_Seaosn[ERA],1)</f>
        <v>598</v>
      </c>
      <c r="R1420" s="11">
        <f>_xlfn.RANK.EQ(VLOOKUP($A1420,Rooke_Full_Seaosn[[Name]:[WHIP]], 17, FALSE),Rooke_Full_Seaosn[FIP],1)</f>
        <v>1122</v>
      </c>
      <c r="S1420" s="5">
        <f>_xlfn.RANK.EQ(VLOOKUP($A1420,Rooke_Full_Seaosn[[Name]:[WHIP]], 18,FALSE),Rooke_Full_Seaosn[WAR],0)</f>
        <v>1293</v>
      </c>
      <c r="T1420" s="5">
        <f>_xlfn.RANK.EQ(VLOOKUP($A1420,Rooke_Full_Seaosn[[Name]:[WHIP]], 19, FALSE),Rooke_Full_Seaosn[WAR/162],0)</f>
        <v>978</v>
      </c>
      <c r="U1420" s="5">
        <f>_xlfn.RANK.EQ(VLOOKUP($A1420,Rooke_Full_Seaosn[[Name]:[WHIP]], 20, FALSE),Rooke_Full_Seaosn[WHIP],1)</f>
        <v>1510</v>
      </c>
      <c r="V14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1047.0121592370294</v>
      </c>
    </row>
    <row r="1421" spans="1:22" x14ac:dyDescent="0.45">
      <c r="A1421" s="11" t="s">
        <v>234</v>
      </c>
      <c r="B1421" s="11">
        <v>2008</v>
      </c>
      <c r="C1421" s="11" t="str">
        <f>VLOOKUP(Table10[[#This Row],[Name]], Rooke_Full_Seaosn[[Name]:[Team]], 2, FALSE)</f>
        <v>BOS</v>
      </c>
      <c r="D1421" s="11">
        <v>16</v>
      </c>
      <c r="E1421" s="11">
        <v>16</v>
      </c>
      <c r="F1421" s="12">
        <v>1</v>
      </c>
      <c r="G1421" s="5">
        <f>_xlfn.RANK.EQ(VLOOKUP($A1421,Rooke_Full_Seaosn[[Name]:[WHIP]], 6, FALSE),Rooke_Full_Seaosn[W],0)</f>
        <v>1465</v>
      </c>
      <c r="H1421" s="5">
        <f>_xlfn.RANK.EQ(VLOOKUP($A1421,Rooke_Full_Seaosn[[Name]:[WHIP]], 7, FALSE),Rooke_Full_Seaosn[L],1)</f>
        <v>1209</v>
      </c>
      <c r="I1421" s="11">
        <f>_xlfn.RANK.EQ(VLOOKUP($A1421,Rooke_Full_Seaosn[[Name]:[WHIP]], 8, FALSE),Rooke_Full_Seaosn[SV],0)</f>
        <v>225</v>
      </c>
      <c r="J1421" s="11">
        <f>_xlfn.RANK.EQ(VLOOKUP($A1421,Rooke_Full_Seaosn[[Name]:[WHIP]], 9, FALSE),Rooke_Full_Seaosn[IP],0)</f>
        <v>1185</v>
      </c>
      <c r="K1421" s="5">
        <f>_xlfn.RANK.EQ(VLOOKUP($A1421,Rooke_Full_Seaosn[[Name]:[WHIP]], 10, FALSE),Rooke_Full_Seaosn[SO],0)</f>
        <v>637</v>
      </c>
      <c r="L1421" s="5">
        <f>_xlfn.RANK.EQ(VLOOKUP($A1421,Rooke_Full_Seaosn[[Name]:[WHIP]], 11, FALSE),Rooke_Full_Seaosn[K/9],0)</f>
        <v>147</v>
      </c>
      <c r="M1421" s="5">
        <f>_xlfn.RANK.EQ(VLOOKUP($A1421,Rooke_Full_Seaosn[[Name]:[WHIP]], 12, FALSE),Rooke_Full_Seaosn[BB/9],1)</f>
        <v>1471</v>
      </c>
      <c r="N1421" s="11">
        <f>_xlfn.RANK.EQ(VLOOKUP($A1421,Rooke_Full_Seaosn[[Name]:[WHIP]], 13, FALSE),Rooke_Full_Seaosn[HR/9],1)</f>
        <v>1367</v>
      </c>
      <c r="O1421" s="5">
        <f>_xlfn.RANK.EQ(VLOOKUP($A1421,Rooke_Full_Seaosn[[Name]:[WHIP]], 14, FALSE),Rooke_Full_Seaosn[AVG],1)</f>
        <v>1538</v>
      </c>
      <c r="P1421" s="11">
        <f>_xlfn.RANK.EQ(VLOOKUP($A1421,Rooke_Full_Seaosn[[Name]:[WHIP]], 15, FALSE),Rooke_Full_Seaosn[BABIP],1)</f>
        <v>1658</v>
      </c>
      <c r="Q1421" s="5">
        <f>_xlfn.RANK.EQ(VLOOKUP($A1421,Rooke_Full_Seaosn[[Name]:[WHIP]], 16, FALSE),Rooke_Full_Seaosn[ERA],1)</f>
        <v>1648</v>
      </c>
      <c r="R1421" s="11">
        <f>_xlfn.RANK.EQ(VLOOKUP($A1421,Rooke_Full_Seaosn[[Name]:[WHIP]], 17, FALSE),Rooke_Full_Seaosn[FIP],1)</f>
        <v>1270</v>
      </c>
      <c r="S1421" s="5">
        <f>_xlfn.RANK.EQ(VLOOKUP($A1421,Rooke_Full_Seaosn[[Name]:[WHIP]], 18,FALSE),Rooke_Full_Seaosn[WAR],0)</f>
        <v>1266</v>
      </c>
      <c r="T1421" s="5">
        <f>_xlfn.RANK.EQ(VLOOKUP($A1421,Rooke_Full_Seaosn[[Name]:[WHIP]], 19, FALSE),Rooke_Full_Seaosn[WAR/162],0)</f>
        <v>1242</v>
      </c>
      <c r="U1421" s="5">
        <f>_xlfn.RANK.EQ(VLOOKUP($A1421,Rooke_Full_Seaosn[[Name]:[WHIP]], 20, FALSE),Rooke_Full_Seaosn[WHIP],1)</f>
        <v>1634</v>
      </c>
      <c r="V14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1047.3827722673539</v>
      </c>
    </row>
    <row r="1422" spans="1:22" x14ac:dyDescent="0.45">
      <c r="A1422" s="11" t="s">
        <v>1627</v>
      </c>
      <c r="B1422" s="11">
        <v>1937</v>
      </c>
      <c r="C1422" s="11" t="str">
        <f>VLOOKUP(Table10[[#This Row],[Name]], Rooke_Full_Seaosn[[Name]:[Team]], 2, FALSE)</f>
        <v>DET</v>
      </c>
      <c r="D1422" s="11">
        <v>29</v>
      </c>
      <c r="E1422" s="11">
        <v>19</v>
      </c>
      <c r="F1422" s="12">
        <v>0.65517241379310343</v>
      </c>
      <c r="G1422" s="5">
        <f>_xlfn.RANK.EQ(VLOOKUP($A1422,Rooke_Full_Seaosn[[Name]:[WHIP]], 6, FALSE),Rooke_Full_Seaosn[W],0)</f>
        <v>320</v>
      </c>
      <c r="H1422" s="5">
        <f>_xlfn.RANK.EQ(VLOOKUP($A1422,Rooke_Full_Seaosn[[Name]:[WHIP]], 7, FALSE),Rooke_Full_Seaosn[L],1)</f>
        <v>492</v>
      </c>
      <c r="I1422" s="11">
        <f>_xlfn.RANK.EQ(VLOOKUP($A1422,Rooke_Full_Seaosn[[Name]:[WHIP]], 8, FALSE),Rooke_Full_Seaosn[SV],0)</f>
        <v>21</v>
      </c>
      <c r="J1422" s="11">
        <f>_xlfn.RANK.EQ(VLOOKUP($A1422,Rooke_Full_Seaosn[[Name]:[WHIP]], 9, FALSE),Rooke_Full_Seaosn[IP],0)</f>
        <v>533</v>
      </c>
      <c r="K1422" s="5">
        <f>_xlfn.RANK.EQ(VLOOKUP($A1422,Rooke_Full_Seaosn[[Name]:[WHIP]], 10, FALSE),Rooke_Full_Seaosn[SO],0)</f>
        <v>1376</v>
      </c>
      <c r="L1422" s="5">
        <f>_xlfn.RANK.EQ(VLOOKUP($A1422,Rooke_Full_Seaosn[[Name]:[WHIP]], 11, FALSE),Rooke_Full_Seaosn[K/9],0)</f>
        <v>1642</v>
      </c>
      <c r="M1422" s="5">
        <f>_xlfn.RANK.EQ(VLOOKUP($A1422,Rooke_Full_Seaosn[[Name]:[WHIP]], 12, FALSE),Rooke_Full_Seaosn[BB/9],1)</f>
        <v>1566</v>
      </c>
      <c r="N1422" s="11">
        <f>_xlfn.RANK.EQ(VLOOKUP($A1422,Rooke_Full_Seaosn[[Name]:[WHIP]], 13, FALSE),Rooke_Full_Seaosn[HR/9],1)</f>
        <v>397</v>
      </c>
      <c r="O1422" s="5">
        <f>_xlfn.RANK.EQ(VLOOKUP($A1422,Rooke_Full_Seaosn[[Name]:[WHIP]], 14, FALSE),Rooke_Full_Seaosn[AVG],1)</f>
        <v>1157</v>
      </c>
      <c r="P1422" s="11">
        <f>_xlfn.RANK.EQ(VLOOKUP($A1422,Rooke_Full_Seaosn[[Name]:[WHIP]], 15, FALSE),Rooke_Full_Seaosn[BABIP],1)</f>
        <v>730</v>
      </c>
      <c r="Q1422" s="5">
        <f>_xlfn.RANK.EQ(VLOOKUP($A1422,Rooke_Full_Seaosn[[Name]:[WHIP]], 16, FALSE),Rooke_Full_Seaosn[ERA],1)</f>
        <v>1121</v>
      </c>
      <c r="R1422" s="11">
        <f>_xlfn.RANK.EQ(VLOOKUP($A1422,Rooke_Full_Seaosn[[Name]:[WHIP]], 17, FALSE),Rooke_Full_Seaosn[FIP],1)</f>
        <v>1474</v>
      </c>
      <c r="S1422" s="5">
        <f>_xlfn.RANK.EQ(VLOOKUP($A1422,Rooke_Full_Seaosn[[Name]:[WHIP]], 18,FALSE),Rooke_Full_Seaosn[WAR],0)</f>
        <v>1096</v>
      </c>
      <c r="T1422" s="5">
        <f>_xlfn.RANK.EQ(VLOOKUP($A1422,Rooke_Full_Seaosn[[Name]:[WHIP]], 19, FALSE),Rooke_Full_Seaosn[WAR/162],0)</f>
        <v>1333</v>
      </c>
      <c r="U1422" s="5">
        <f>_xlfn.RANK.EQ(VLOOKUP($A1422,Rooke_Full_Seaosn[[Name]:[WHIP]], 20, FALSE),Rooke_Full_Seaosn[WHIP],1)</f>
        <v>1514</v>
      </c>
      <c r="V14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1047.997864228744</v>
      </c>
    </row>
    <row r="1423" spans="1:22" x14ac:dyDescent="0.45">
      <c r="A1423" s="11" t="s">
        <v>1633</v>
      </c>
      <c r="B1423" s="11">
        <v>1924</v>
      </c>
      <c r="C1423" s="11" t="str">
        <f>VLOOKUP(Table10[[#This Row],[Name]], Rooke_Full_Seaosn[[Name]:[Team]], 2, FALSE)</f>
        <v>WAS</v>
      </c>
      <c r="D1423" s="11">
        <v>15</v>
      </c>
      <c r="E1423" s="11">
        <v>15</v>
      </c>
      <c r="F1423" s="12">
        <v>1</v>
      </c>
      <c r="G1423" s="5">
        <f>_xlfn.RANK.EQ(VLOOKUP($A1423,Rooke_Full_Seaosn[[Name]:[WHIP]], 6, FALSE),Rooke_Full_Seaosn[W],0)</f>
        <v>735</v>
      </c>
      <c r="H1423" s="5">
        <f>_xlfn.RANK.EQ(VLOOKUP($A1423,Rooke_Full_Seaosn[[Name]:[WHIP]], 7, FALSE),Rooke_Full_Seaosn[L],1)</f>
        <v>1060</v>
      </c>
      <c r="I1423" s="11">
        <f>_xlfn.RANK.EQ(VLOOKUP($A1423,Rooke_Full_Seaosn[[Name]:[WHIP]], 8, FALSE),Rooke_Full_Seaosn[SV],0)</f>
        <v>225</v>
      </c>
      <c r="J1423" s="11">
        <f>_xlfn.RANK.EQ(VLOOKUP($A1423,Rooke_Full_Seaosn[[Name]:[WHIP]], 9, FALSE),Rooke_Full_Seaosn[IP],0)</f>
        <v>637</v>
      </c>
      <c r="K1423" s="5">
        <f>_xlfn.RANK.EQ(VLOOKUP($A1423,Rooke_Full_Seaosn[[Name]:[WHIP]], 10, FALSE),Rooke_Full_Seaosn[SO],0)</f>
        <v>880</v>
      </c>
      <c r="L1423" s="5">
        <f>_xlfn.RANK.EQ(VLOOKUP($A1423,Rooke_Full_Seaosn[[Name]:[WHIP]], 11, FALSE),Rooke_Full_Seaosn[K/9],0)</f>
        <v>1247</v>
      </c>
      <c r="M1423" s="5">
        <f>_xlfn.RANK.EQ(VLOOKUP($A1423,Rooke_Full_Seaosn[[Name]:[WHIP]], 12, FALSE),Rooke_Full_Seaosn[BB/9],1)</f>
        <v>1205</v>
      </c>
      <c r="N1423" s="11">
        <f>_xlfn.RANK.EQ(VLOOKUP($A1423,Rooke_Full_Seaosn[[Name]:[WHIP]], 13, FALSE),Rooke_Full_Seaosn[HR/9],1)</f>
        <v>356</v>
      </c>
      <c r="O1423" s="5">
        <f>_xlfn.RANK.EQ(VLOOKUP($A1423,Rooke_Full_Seaosn[[Name]:[WHIP]], 14, FALSE),Rooke_Full_Seaosn[AVG],1)</f>
        <v>837</v>
      </c>
      <c r="P1423" s="11">
        <f>_xlfn.RANK.EQ(VLOOKUP($A1423,Rooke_Full_Seaosn[[Name]:[WHIP]], 15, FALSE),Rooke_Full_Seaosn[BABIP],1)</f>
        <v>765</v>
      </c>
      <c r="Q1423" s="5">
        <f>_xlfn.RANK.EQ(VLOOKUP($A1423,Rooke_Full_Seaosn[[Name]:[WHIP]], 16, FALSE),Rooke_Full_Seaosn[ERA],1)</f>
        <v>1129</v>
      </c>
      <c r="R1423" s="11">
        <f>_xlfn.RANK.EQ(VLOOKUP($A1423,Rooke_Full_Seaosn[[Name]:[WHIP]], 17, FALSE),Rooke_Full_Seaosn[FIP],1)</f>
        <v>1009</v>
      </c>
      <c r="S1423" s="5">
        <f>_xlfn.RANK.EQ(VLOOKUP($A1423,Rooke_Full_Seaosn[[Name]:[WHIP]], 18,FALSE),Rooke_Full_Seaosn[WAR],0)</f>
        <v>1142</v>
      </c>
      <c r="T1423" s="5">
        <f>_xlfn.RANK.EQ(VLOOKUP($A1423,Rooke_Full_Seaosn[[Name]:[WHIP]], 19, FALSE),Rooke_Full_Seaosn[WAR/162],0)</f>
        <v>1297</v>
      </c>
      <c r="U1423" s="5">
        <f>_xlfn.RANK.EQ(VLOOKUP($A1423,Rooke_Full_Seaosn[[Name]:[WHIP]], 20, FALSE),Rooke_Full_Seaosn[WHIP],1)</f>
        <v>1111</v>
      </c>
      <c r="V14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1048.2548768580334</v>
      </c>
    </row>
    <row r="1424" spans="1:22" x14ac:dyDescent="0.45">
      <c r="A1424" s="11" t="s">
        <v>1532</v>
      </c>
      <c r="B1424" s="11">
        <v>2006</v>
      </c>
      <c r="C1424" s="11" t="str">
        <f>VLOOKUP(Table10[[#This Row],[Name]], Rooke_Full_Seaosn[[Name]:[Team]], 2, FALSE)</f>
        <v>TBD</v>
      </c>
      <c r="D1424" s="11">
        <v>20</v>
      </c>
      <c r="E1424" s="11">
        <v>20</v>
      </c>
      <c r="F1424" s="12">
        <v>1</v>
      </c>
      <c r="G1424" s="5">
        <f>_xlfn.RANK.EQ(VLOOKUP($A1424,Rooke_Full_Seaosn[[Name]:[WHIP]], 6, FALSE),Rooke_Full_Seaosn[W],0)</f>
        <v>1054</v>
      </c>
      <c r="H1424" s="5">
        <f>_xlfn.RANK.EQ(VLOOKUP($A1424,Rooke_Full_Seaosn[[Name]:[WHIP]], 7, FALSE),Rooke_Full_Seaosn[L],1)</f>
        <v>1209</v>
      </c>
      <c r="I1424" s="11">
        <f>_xlfn.RANK.EQ(VLOOKUP($A1424,Rooke_Full_Seaosn[[Name]:[WHIP]], 8, FALSE),Rooke_Full_Seaosn[SV],0)</f>
        <v>225</v>
      </c>
      <c r="J1424" s="11">
        <f>_xlfn.RANK.EQ(VLOOKUP($A1424,Rooke_Full_Seaosn[[Name]:[WHIP]], 9, FALSE),Rooke_Full_Seaosn[IP],0)</f>
        <v>1064</v>
      </c>
      <c r="K1424" s="5">
        <f>_xlfn.RANK.EQ(VLOOKUP($A1424,Rooke_Full_Seaosn[[Name]:[WHIP]], 10, FALSE),Rooke_Full_Seaosn[SO],0)</f>
        <v>917</v>
      </c>
      <c r="L1424" s="5">
        <f>_xlfn.RANK.EQ(VLOOKUP($A1424,Rooke_Full_Seaosn[[Name]:[WHIP]], 11, FALSE),Rooke_Full_Seaosn[K/9],0)</f>
        <v>679</v>
      </c>
      <c r="M1424" s="5">
        <f>_xlfn.RANK.EQ(VLOOKUP($A1424,Rooke_Full_Seaosn[[Name]:[WHIP]], 12, FALSE),Rooke_Full_Seaosn[BB/9],1)</f>
        <v>1483</v>
      </c>
      <c r="N1424" s="11">
        <f>_xlfn.RANK.EQ(VLOOKUP($A1424,Rooke_Full_Seaosn[[Name]:[WHIP]], 13, FALSE),Rooke_Full_Seaosn[HR/9],1)</f>
        <v>1005</v>
      </c>
      <c r="O1424" s="5">
        <f>_xlfn.RANK.EQ(VLOOKUP($A1424,Rooke_Full_Seaosn[[Name]:[WHIP]], 14, FALSE),Rooke_Full_Seaosn[AVG],1)</f>
        <v>855</v>
      </c>
      <c r="P1424" s="11">
        <f>_xlfn.RANK.EQ(VLOOKUP($A1424,Rooke_Full_Seaosn[[Name]:[WHIP]], 15, FALSE),Rooke_Full_Seaosn[BABIP],1)</f>
        <v>943</v>
      </c>
      <c r="Q1424" s="5">
        <f>_xlfn.RANK.EQ(VLOOKUP($A1424,Rooke_Full_Seaosn[[Name]:[WHIP]], 16, FALSE),Rooke_Full_Seaosn[ERA],1)</f>
        <v>996</v>
      </c>
      <c r="R1424" s="11">
        <f>_xlfn.RANK.EQ(VLOOKUP($A1424,Rooke_Full_Seaosn[[Name]:[WHIP]], 17, FALSE),Rooke_Full_Seaosn[FIP],1)</f>
        <v>1364</v>
      </c>
      <c r="S1424" s="5">
        <f>_xlfn.RANK.EQ(VLOOKUP($A1424,Rooke_Full_Seaosn[[Name]:[WHIP]], 18,FALSE),Rooke_Full_Seaosn[WAR],0)</f>
        <v>1150</v>
      </c>
      <c r="T1424" s="5">
        <f>_xlfn.RANK.EQ(VLOOKUP($A1424,Rooke_Full_Seaosn[[Name]:[WHIP]], 19, FALSE),Rooke_Full_Seaosn[WAR/162],0)</f>
        <v>1109</v>
      </c>
      <c r="U1424" s="5">
        <f>_xlfn.RANK.EQ(VLOOKUP($A1424,Rooke_Full_Seaosn[[Name]:[WHIP]], 20, FALSE),Rooke_Full_Seaosn[WHIP],1)</f>
        <v>1256</v>
      </c>
      <c r="V14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1048.45347914019</v>
      </c>
    </row>
    <row r="1425" spans="1:22" x14ac:dyDescent="0.45">
      <c r="A1425" s="11" t="s">
        <v>483</v>
      </c>
      <c r="B1425" s="11">
        <v>2019</v>
      </c>
      <c r="C1425" s="11" t="str">
        <f>VLOOKUP(Table10[[#This Row],[Name]], Rooke_Full_Seaosn[[Name]:[Team]], 2, FALSE)</f>
        <v>LAA</v>
      </c>
      <c r="D1425" s="11">
        <v>9</v>
      </c>
      <c r="E1425" s="11">
        <v>9</v>
      </c>
      <c r="F1425" s="12">
        <v>1</v>
      </c>
      <c r="G1425" s="5">
        <f>_xlfn.RANK.EQ(VLOOKUP($A1425,Rooke_Full_Seaosn[[Name]:[WHIP]], 6, FALSE),Rooke_Full_Seaosn[W],0)</f>
        <v>1465</v>
      </c>
      <c r="H1425" s="5">
        <f>_xlfn.RANK.EQ(VLOOKUP($A1425,Rooke_Full_Seaosn[[Name]:[WHIP]], 7, FALSE),Rooke_Full_Seaosn[L],1)</f>
        <v>695</v>
      </c>
      <c r="I1425" s="11">
        <f>_xlfn.RANK.EQ(VLOOKUP($A1425,Rooke_Full_Seaosn[[Name]:[WHIP]], 8, FALSE),Rooke_Full_Seaosn[SV],0)</f>
        <v>225</v>
      </c>
      <c r="J1425" s="11">
        <f>_xlfn.RANK.EQ(VLOOKUP($A1425,Rooke_Full_Seaosn[[Name]:[WHIP]], 9, FALSE),Rooke_Full_Seaosn[IP],0)</f>
        <v>1312</v>
      </c>
      <c r="K1425" s="5">
        <f>_xlfn.RANK.EQ(VLOOKUP($A1425,Rooke_Full_Seaosn[[Name]:[WHIP]], 10, FALSE),Rooke_Full_Seaosn[SO],0)</f>
        <v>824</v>
      </c>
      <c r="L1425" s="5">
        <f>_xlfn.RANK.EQ(VLOOKUP($A1425,Rooke_Full_Seaosn[[Name]:[WHIP]], 11, FALSE),Rooke_Full_Seaosn[K/9],0)</f>
        <v>215</v>
      </c>
      <c r="M1425" s="5">
        <f>_xlfn.RANK.EQ(VLOOKUP($A1425,Rooke_Full_Seaosn[[Name]:[WHIP]], 12, FALSE),Rooke_Full_Seaosn[BB/9],1)</f>
        <v>935</v>
      </c>
      <c r="N1425" s="11">
        <f>_xlfn.RANK.EQ(VLOOKUP($A1425,Rooke_Full_Seaosn[[Name]:[WHIP]], 13, FALSE),Rooke_Full_Seaosn[HR/9],1)</f>
        <v>1683</v>
      </c>
      <c r="O1425" s="5">
        <f>_xlfn.RANK.EQ(VLOOKUP($A1425,Rooke_Full_Seaosn[[Name]:[WHIP]], 14, FALSE),Rooke_Full_Seaosn[AVG],1)</f>
        <v>1510</v>
      </c>
      <c r="P1425" s="11">
        <f>_xlfn.RANK.EQ(VLOOKUP($A1425,Rooke_Full_Seaosn[[Name]:[WHIP]], 15, FALSE),Rooke_Full_Seaosn[BABIP],1)</f>
        <v>1429</v>
      </c>
      <c r="Q1425" s="5">
        <f>_xlfn.RANK.EQ(VLOOKUP($A1425,Rooke_Full_Seaosn[[Name]:[WHIP]], 16, FALSE),Rooke_Full_Seaosn[ERA],1)</f>
        <v>1658</v>
      </c>
      <c r="R1425" s="11">
        <f>_xlfn.RANK.EQ(VLOOKUP($A1425,Rooke_Full_Seaosn[[Name]:[WHIP]], 17, FALSE),Rooke_Full_Seaosn[FIP],1)</f>
        <v>1676</v>
      </c>
      <c r="S1425" s="5">
        <f>_xlfn.RANK.EQ(VLOOKUP($A1425,Rooke_Full_Seaosn[[Name]:[WHIP]], 18,FALSE),Rooke_Full_Seaosn[WAR],0)</f>
        <v>1653</v>
      </c>
      <c r="T1425" s="5">
        <f>_xlfn.RANK.EQ(VLOOKUP($A1425,Rooke_Full_Seaosn[[Name]:[WHIP]], 19, FALSE),Rooke_Full_Seaosn[WAR/162],0)</f>
        <v>1641</v>
      </c>
      <c r="U1425" s="5">
        <f>_xlfn.RANK.EQ(VLOOKUP($A1425,Rooke_Full_Seaosn[[Name]:[WHIP]], 20, FALSE),Rooke_Full_Seaosn[WHIP],1)</f>
        <v>1415</v>
      </c>
      <c r="V14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1049.4697041248667</v>
      </c>
    </row>
    <row r="1426" spans="1:22" x14ac:dyDescent="0.45">
      <c r="A1426" s="11" t="s">
        <v>1787</v>
      </c>
      <c r="B1426" s="11">
        <v>1942</v>
      </c>
      <c r="C1426" s="11" t="str">
        <f>VLOOKUP(Table10[[#This Row],[Name]], Rooke_Full_Seaosn[[Name]:[Team]], 2, FALSE)</f>
        <v>NYG</v>
      </c>
      <c r="D1426" s="11">
        <v>26</v>
      </c>
      <c r="E1426" s="11">
        <v>26</v>
      </c>
      <c r="F1426" s="12">
        <v>1</v>
      </c>
      <c r="G1426" s="5">
        <f>_xlfn.RANK.EQ(VLOOKUP($A1426,Rooke_Full_Seaosn[[Name]:[WHIP]], 6, FALSE),Rooke_Full_Seaosn[W],0)</f>
        <v>1282</v>
      </c>
      <c r="H1426" s="5">
        <f>_xlfn.RANK.EQ(VLOOKUP($A1426,Rooke_Full_Seaosn[[Name]:[WHIP]], 7, FALSE),Rooke_Full_Seaosn[L],1)</f>
        <v>695</v>
      </c>
      <c r="I1426" s="11">
        <f>_xlfn.RANK.EQ(VLOOKUP($A1426,Rooke_Full_Seaosn[[Name]:[WHIP]], 8, FALSE),Rooke_Full_Seaosn[SV],0)</f>
        <v>225</v>
      </c>
      <c r="J1426" s="11">
        <f>_xlfn.RANK.EQ(VLOOKUP($A1426,Rooke_Full_Seaosn[[Name]:[WHIP]], 9, FALSE),Rooke_Full_Seaosn[IP],0)</f>
        <v>1143</v>
      </c>
      <c r="K1426" s="5">
        <f>_xlfn.RANK.EQ(VLOOKUP($A1426,Rooke_Full_Seaosn[[Name]:[WHIP]], 10, FALSE),Rooke_Full_Seaosn[SO],0)</f>
        <v>1210</v>
      </c>
      <c r="L1426" s="5">
        <f>_xlfn.RANK.EQ(VLOOKUP($A1426,Rooke_Full_Seaosn[[Name]:[WHIP]], 11, FALSE),Rooke_Full_Seaosn[K/9],0)</f>
        <v>1023</v>
      </c>
      <c r="M1426" s="5">
        <f>_xlfn.RANK.EQ(VLOOKUP($A1426,Rooke_Full_Seaosn[[Name]:[WHIP]], 12, FALSE),Rooke_Full_Seaosn[BB/9],1)</f>
        <v>1055</v>
      </c>
      <c r="N1426" s="11">
        <f>_xlfn.RANK.EQ(VLOOKUP($A1426,Rooke_Full_Seaosn[[Name]:[WHIP]], 13, FALSE),Rooke_Full_Seaosn[HR/9],1)</f>
        <v>766</v>
      </c>
      <c r="O1426" s="5">
        <f>_xlfn.RANK.EQ(VLOOKUP($A1426,Rooke_Full_Seaosn[[Name]:[WHIP]], 14, FALSE),Rooke_Full_Seaosn[AVG],1)</f>
        <v>753</v>
      </c>
      <c r="P1426" s="11">
        <f>_xlfn.RANK.EQ(VLOOKUP($A1426,Rooke_Full_Seaosn[[Name]:[WHIP]], 15, FALSE),Rooke_Full_Seaosn[BABIP],1)</f>
        <v>643</v>
      </c>
      <c r="Q1426" s="5">
        <f>_xlfn.RANK.EQ(VLOOKUP($A1426,Rooke_Full_Seaosn[[Name]:[WHIP]], 16, FALSE),Rooke_Full_Seaosn[ERA],1)</f>
        <v>1311</v>
      </c>
      <c r="R1426" s="11">
        <f>_xlfn.RANK.EQ(VLOOKUP($A1426,Rooke_Full_Seaosn[[Name]:[WHIP]], 17, FALSE),Rooke_Full_Seaosn[FIP],1)</f>
        <v>502</v>
      </c>
      <c r="S1426" s="5">
        <f>_xlfn.RANK.EQ(VLOOKUP($A1426,Rooke_Full_Seaosn[[Name]:[WHIP]], 18,FALSE),Rooke_Full_Seaosn[WAR],0)</f>
        <v>1197</v>
      </c>
      <c r="T1426" s="5">
        <f>_xlfn.RANK.EQ(VLOOKUP($A1426,Rooke_Full_Seaosn[[Name]:[WHIP]], 19, FALSE),Rooke_Full_Seaosn[WAR/162],0)</f>
        <v>1259</v>
      </c>
      <c r="U1426" s="5">
        <f>_xlfn.RANK.EQ(VLOOKUP($A1426,Rooke_Full_Seaosn[[Name]:[WHIP]], 20, FALSE),Rooke_Full_Seaosn[WHIP],1)</f>
        <v>952</v>
      </c>
      <c r="V14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1051.2211232512248</v>
      </c>
    </row>
    <row r="1427" spans="1:22" x14ac:dyDescent="0.45">
      <c r="A1427" s="11" t="s">
        <v>685</v>
      </c>
      <c r="B1427" s="11">
        <v>2018</v>
      </c>
      <c r="C1427" s="11" t="str">
        <f>VLOOKUP(Table10[[#This Row],[Name]], Rooke_Full_Seaosn[[Name]:[Team]], 2, FALSE)</f>
        <v>BAL</v>
      </c>
      <c r="D1427" s="11">
        <v>8</v>
      </c>
      <c r="E1427" s="11">
        <v>8</v>
      </c>
      <c r="F1427" s="12">
        <v>1</v>
      </c>
      <c r="G1427" s="5">
        <f>_xlfn.RANK.EQ(VLOOKUP($A1427,Rooke_Full_Seaosn[[Name]:[WHIP]], 6, FALSE),Rooke_Full_Seaosn[W],0)</f>
        <v>1609</v>
      </c>
      <c r="H1427" s="5">
        <f>_xlfn.RANK.EQ(VLOOKUP($A1427,Rooke_Full_Seaosn[[Name]:[WHIP]], 7, FALSE),Rooke_Full_Seaosn[L],1)</f>
        <v>1060</v>
      </c>
      <c r="I1427" s="11">
        <f>_xlfn.RANK.EQ(VLOOKUP($A1427,Rooke_Full_Seaosn[[Name]:[WHIP]], 8, FALSE),Rooke_Full_Seaosn[SV],0)</f>
        <v>225</v>
      </c>
      <c r="J1427" s="11">
        <f>_xlfn.RANK.EQ(VLOOKUP($A1427,Rooke_Full_Seaosn[[Name]:[WHIP]], 9, FALSE),Rooke_Full_Seaosn[IP],0)</f>
        <v>1537</v>
      </c>
      <c r="K1427" s="5">
        <f>_xlfn.RANK.EQ(VLOOKUP($A1427,Rooke_Full_Seaosn[[Name]:[WHIP]], 10, FALSE),Rooke_Full_Seaosn[SO],0)</f>
        <v>966</v>
      </c>
      <c r="L1427" s="5">
        <f>_xlfn.RANK.EQ(VLOOKUP($A1427,Rooke_Full_Seaosn[[Name]:[WHIP]], 11, FALSE),Rooke_Full_Seaosn[K/9],0)</f>
        <v>109</v>
      </c>
      <c r="M1427" s="5">
        <f>_xlfn.RANK.EQ(VLOOKUP($A1427,Rooke_Full_Seaosn[[Name]:[WHIP]], 12, FALSE),Rooke_Full_Seaosn[BB/9],1)</f>
        <v>1601</v>
      </c>
      <c r="N1427" s="11">
        <f>_xlfn.RANK.EQ(VLOOKUP($A1427,Rooke_Full_Seaosn[[Name]:[WHIP]], 13, FALSE),Rooke_Full_Seaosn[HR/9],1)</f>
        <v>1609</v>
      </c>
      <c r="O1427" s="5">
        <f>_xlfn.RANK.EQ(VLOOKUP($A1427,Rooke_Full_Seaosn[[Name]:[WHIP]], 14, FALSE),Rooke_Full_Seaosn[AVG],1)</f>
        <v>997</v>
      </c>
      <c r="P1427" s="11">
        <f>_xlfn.RANK.EQ(VLOOKUP($A1427,Rooke_Full_Seaosn[[Name]:[WHIP]], 15, FALSE),Rooke_Full_Seaosn[BABIP],1)</f>
        <v>1259</v>
      </c>
      <c r="Q1427" s="5">
        <f>_xlfn.RANK.EQ(VLOOKUP($A1427,Rooke_Full_Seaosn[[Name]:[WHIP]], 16, FALSE),Rooke_Full_Seaosn[ERA],1)</f>
        <v>1664</v>
      </c>
      <c r="R1427" s="11">
        <f>_xlfn.RANK.EQ(VLOOKUP($A1427,Rooke_Full_Seaosn[[Name]:[WHIP]], 17, FALSE),Rooke_Full_Seaosn[FIP],1)</f>
        <v>1614</v>
      </c>
      <c r="S1427" s="5">
        <f>_xlfn.RANK.EQ(VLOOKUP($A1427,Rooke_Full_Seaosn[[Name]:[WHIP]], 18,FALSE),Rooke_Full_Seaosn[WAR],0)</f>
        <v>1518</v>
      </c>
      <c r="T1427" s="5">
        <f>_xlfn.RANK.EQ(VLOOKUP($A1427,Rooke_Full_Seaosn[[Name]:[WHIP]], 19, FALSE),Rooke_Full_Seaosn[WAR/162],0)</f>
        <v>1512</v>
      </c>
      <c r="U1427" s="5">
        <f>_xlfn.RANK.EQ(VLOOKUP($A1427,Rooke_Full_Seaosn[[Name]:[WHIP]], 20, FALSE),Rooke_Full_Seaosn[WHIP],1)</f>
        <v>1526</v>
      </c>
      <c r="V14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1052.6605422639782</v>
      </c>
    </row>
    <row r="1428" spans="1:22" x14ac:dyDescent="0.45">
      <c r="A1428" s="11" t="s">
        <v>1688</v>
      </c>
      <c r="B1428" s="11">
        <v>2022</v>
      </c>
      <c r="C1428" s="11" t="str">
        <f>VLOOKUP(Table10[[#This Row],[Name]], Rooke_Full_Seaosn[[Name]:[Team]], 2, FALSE)</f>
        <v>MIL</v>
      </c>
      <c r="D1428" s="11">
        <v>9</v>
      </c>
      <c r="E1428" s="11">
        <v>9</v>
      </c>
      <c r="F1428" s="12">
        <v>1</v>
      </c>
      <c r="G1428" s="5">
        <f>_xlfn.RANK.EQ(VLOOKUP($A1428,Rooke_Full_Seaosn[[Name]:[WHIP]], 6, FALSE),Rooke_Full_Seaosn[W],0)</f>
        <v>1465</v>
      </c>
      <c r="H1428" s="5">
        <f>_xlfn.RANK.EQ(VLOOKUP($A1428,Rooke_Full_Seaosn[[Name]:[WHIP]], 7, FALSE),Rooke_Full_Seaosn[L],1)</f>
        <v>147</v>
      </c>
      <c r="I1428" s="11">
        <f>_xlfn.RANK.EQ(VLOOKUP($A1428,Rooke_Full_Seaosn[[Name]:[WHIP]], 8, FALSE),Rooke_Full_Seaosn[SV],0)</f>
        <v>225</v>
      </c>
      <c r="J1428" s="11">
        <f>_xlfn.RANK.EQ(VLOOKUP($A1428,Rooke_Full_Seaosn[[Name]:[WHIP]], 9, FALSE),Rooke_Full_Seaosn[IP],0)</f>
        <v>1480</v>
      </c>
      <c r="K1428" s="5">
        <f>_xlfn.RANK.EQ(VLOOKUP($A1428,Rooke_Full_Seaosn[[Name]:[WHIP]], 10, FALSE),Rooke_Full_Seaosn[SO],0)</f>
        <v>1398</v>
      </c>
      <c r="L1428" s="5">
        <f>_xlfn.RANK.EQ(VLOOKUP($A1428,Rooke_Full_Seaosn[[Name]:[WHIP]], 11, FALSE),Rooke_Full_Seaosn[K/9],0)</f>
        <v>824</v>
      </c>
      <c r="M1428" s="5">
        <f>_xlfn.RANK.EQ(VLOOKUP($A1428,Rooke_Full_Seaosn[[Name]:[WHIP]], 12, FALSE),Rooke_Full_Seaosn[BB/9],1)</f>
        <v>971</v>
      </c>
      <c r="N1428" s="11">
        <f>_xlfn.RANK.EQ(VLOOKUP($A1428,Rooke_Full_Seaosn[[Name]:[WHIP]], 13, FALSE),Rooke_Full_Seaosn[HR/9],1)</f>
        <v>1329</v>
      </c>
      <c r="O1428" s="5">
        <f>_xlfn.RANK.EQ(VLOOKUP($A1428,Rooke_Full_Seaosn[[Name]:[WHIP]], 14, FALSE),Rooke_Full_Seaosn[AVG],1)</f>
        <v>1614</v>
      </c>
      <c r="P1428" s="11">
        <f>_xlfn.RANK.EQ(VLOOKUP($A1428,Rooke_Full_Seaosn[[Name]:[WHIP]], 15, FALSE),Rooke_Full_Seaosn[BABIP],1)</f>
        <v>1570</v>
      </c>
      <c r="Q1428" s="5">
        <f>_xlfn.RANK.EQ(VLOOKUP($A1428,Rooke_Full_Seaosn[[Name]:[WHIP]], 16, FALSE),Rooke_Full_Seaosn[ERA],1)</f>
        <v>1196</v>
      </c>
      <c r="R1428" s="11">
        <f>_xlfn.RANK.EQ(VLOOKUP($A1428,Rooke_Full_Seaosn[[Name]:[WHIP]], 17, FALSE),Rooke_Full_Seaosn[FIP],1)</f>
        <v>1441</v>
      </c>
      <c r="S1428" s="5">
        <f>_xlfn.RANK.EQ(VLOOKUP($A1428,Rooke_Full_Seaosn[[Name]:[WHIP]], 18,FALSE),Rooke_Full_Seaosn[WAR],0)</f>
        <v>1554</v>
      </c>
      <c r="T1428" s="5">
        <f>_xlfn.RANK.EQ(VLOOKUP($A1428,Rooke_Full_Seaosn[[Name]:[WHIP]], 19, FALSE),Rooke_Full_Seaosn[WAR/162],0)</f>
        <v>1562</v>
      </c>
      <c r="U1428" s="5">
        <f>_xlfn.RANK.EQ(VLOOKUP($A1428,Rooke_Full_Seaosn[[Name]:[WHIP]], 20, FALSE),Rooke_Full_Seaosn[WHIP],1)</f>
        <v>1485</v>
      </c>
      <c r="V14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1053.0043808881155</v>
      </c>
    </row>
    <row r="1429" spans="1:22" x14ac:dyDescent="0.45">
      <c r="A1429" s="11" t="s">
        <v>2008</v>
      </c>
      <c r="B1429" s="11">
        <v>2011</v>
      </c>
      <c r="C1429" s="11" t="str">
        <f>VLOOKUP(Table10[[#This Row],[Name]], Rooke_Full_Seaosn[[Name]:[Team]], 2, FALSE)</f>
        <v>- - -</v>
      </c>
      <c r="D1429" s="11">
        <v>32</v>
      </c>
      <c r="E1429" s="11">
        <v>30</v>
      </c>
      <c r="F1429" s="12">
        <v>0.9375</v>
      </c>
      <c r="G1429" s="5">
        <f>_xlfn.RANK.EQ(VLOOKUP($A1429,Rooke_Full_Seaosn[[Name]:[WHIP]], 6, FALSE),Rooke_Full_Seaosn[W],0)</f>
        <v>1465</v>
      </c>
      <c r="H1429" s="5">
        <f>_xlfn.RANK.EQ(VLOOKUP($A1429,Rooke_Full_Seaosn[[Name]:[WHIP]], 7, FALSE),Rooke_Full_Seaosn[L],1)</f>
        <v>695</v>
      </c>
      <c r="I1429" s="11">
        <f>_xlfn.RANK.EQ(VLOOKUP($A1429,Rooke_Full_Seaosn[[Name]:[WHIP]], 8, FALSE),Rooke_Full_Seaosn[SV],0)</f>
        <v>225</v>
      </c>
      <c r="J1429" s="11">
        <f>_xlfn.RANK.EQ(VLOOKUP($A1429,Rooke_Full_Seaosn[[Name]:[WHIP]], 9, FALSE),Rooke_Full_Seaosn[IP],0)</f>
        <v>1369</v>
      </c>
      <c r="K1429" s="5">
        <f>_xlfn.RANK.EQ(VLOOKUP($A1429,Rooke_Full_Seaosn[[Name]:[WHIP]], 10, FALSE),Rooke_Full_Seaosn[SO],0)</f>
        <v>1307</v>
      </c>
      <c r="L1429" s="5">
        <f>_xlfn.RANK.EQ(VLOOKUP($A1429,Rooke_Full_Seaosn[[Name]:[WHIP]], 11, FALSE),Rooke_Full_Seaosn[K/9],0)</f>
        <v>838</v>
      </c>
      <c r="M1429" s="5">
        <f>_xlfn.RANK.EQ(VLOOKUP($A1429,Rooke_Full_Seaosn[[Name]:[WHIP]], 12, FALSE),Rooke_Full_Seaosn[BB/9],1)</f>
        <v>206</v>
      </c>
      <c r="N1429" s="11">
        <f>_xlfn.RANK.EQ(VLOOKUP($A1429,Rooke_Full_Seaosn[[Name]:[WHIP]], 13, FALSE),Rooke_Full_Seaosn[HR/9],1)</f>
        <v>1440</v>
      </c>
      <c r="O1429" s="5">
        <f>_xlfn.RANK.EQ(VLOOKUP($A1429,Rooke_Full_Seaosn[[Name]:[WHIP]], 14, FALSE),Rooke_Full_Seaosn[AVG],1)</f>
        <v>1690</v>
      </c>
      <c r="P1429" s="11">
        <f>_xlfn.RANK.EQ(VLOOKUP($A1429,Rooke_Full_Seaosn[[Name]:[WHIP]], 15, FALSE),Rooke_Full_Seaosn[BABIP],1)</f>
        <v>1668</v>
      </c>
      <c r="Q1429" s="5">
        <f>_xlfn.RANK.EQ(VLOOKUP($A1429,Rooke_Full_Seaosn[[Name]:[WHIP]], 16, FALSE),Rooke_Full_Seaosn[ERA],1)</f>
        <v>1566</v>
      </c>
      <c r="R1429" s="11">
        <f>_xlfn.RANK.EQ(VLOOKUP($A1429,Rooke_Full_Seaosn[[Name]:[WHIP]], 17, FALSE),Rooke_Full_Seaosn[FIP],1)</f>
        <v>1208</v>
      </c>
      <c r="S1429" s="5">
        <f>_xlfn.RANK.EQ(VLOOKUP($A1429,Rooke_Full_Seaosn[[Name]:[WHIP]], 18,FALSE),Rooke_Full_Seaosn[WAR],0)</f>
        <v>1414</v>
      </c>
      <c r="T1429" s="5">
        <f>_xlfn.RANK.EQ(VLOOKUP($A1429,Rooke_Full_Seaosn[[Name]:[WHIP]], 19, FALSE),Rooke_Full_Seaosn[WAR/162],0)</f>
        <v>1358</v>
      </c>
      <c r="U1429" s="5">
        <f>_xlfn.RANK.EQ(VLOOKUP($A1429,Rooke_Full_Seaosn[[Name]:[WHIP]], 20, FALSE),Rooke_Full_Seaosn[WHIP],1)</f>
        <v>1475</v>
      </c>
      <c r="V14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1055.8516228961539</v>
      </c>
    </row>
    <row r="1430" spans="1:22" x14ac:dyDescent="0.45">
      <c r="A1430" s="11" t="s">
        <v>1883</v>
      </c>
      <c r="B1430" s="11">
        <v>2005</v>
      </c>
      <c r="C1430" s="11" t="str">
        <f>VLOOKUP(Table10[[#This Row],[Name]], Rooke_Full_Seaosn[[Name]:[Team]], 2, FALSE)</f>
        <v>SDP</v>
      </c>
      <c r="D1430" s="11">
        <v>31</v>
      </c>
      <c r="E1430" s="11">
        <v>19</v>
      </c>
      <c r="F1430" s="12">
        <v>0.61290322580645162</v>
      </c>
      <c r="G1430" s="5">
        <f>_xlfn.RANK.EQ(VLOOKUP($A1430,Rooke_Full_Seaosn[[Name]:[WHIP]], 6, FALSE),Rooke_Full_Seaosn[W],0)</f>
        <v>1282</v>
      </c>
      <c r="H1430" s="5">
        <f>_xlfn.RANK.EQ(VLOOKUP($A1430,Rooke_Full_Seaosn[[Name]:[WHIP]], 7, FALSE),Rooke_Full_Seaosn[L],1)</f>
        <v>695</v>
      </c>
      <c r="I1430" s="11">
        <f>_xlfn.RANK.EQ(VLOOKUP($A1430,Rooke_Full_Seaosn[[Name]:[WHIP]], 8, FALSE),Rooke_Full_Seaosn[SV],0)</f>
        <v>225</v>
      </c>
      <c r="J1430" s="11">
        <f>_xlfn.RANK.EQ(VLOOKUP($A1430,Rooke_Full_Seaosn[[Name]:[WHIP]], 9, FALSE),Rooke_Full_Seaosn[IP],0)</f>
        <v>1115</v>
      </c>
      <c r="K1430" s="5">
        <f>_xlfn.RANK.EQ(VLOOKUP($A1430,Rooke_Full_Seaosn[[Name]:[WHIP]], 10, FALSE),Rooke_Full_Seaosn[SO],0)</f>
        <v>1099</v>
      </c>
      <c r="L1430" s="5">
        <f>_xlfn.RANK.EQ(VLOOKUP($A1430,Rooke_Full_Seaosn[[Name]:[WHIP]], 11, FALSE),Rooke_Full_Seaosn[K/9],0)</f>
        <v>879</v>
      </c>
      <c r="M1430" s="5">
        <f>_xlfn.RANK.EQ(VLOOKUP($A1430,Rooke_Full_Seaosn[[Name]:[WHIP]], 12, FALSE),Rooke_Full_Seaosn[BB/9],1)</f>
        <v>782</v>
      </c>
      <c r="N1430" s="11">
        <f>_xlfn.RANK.EQ(VLOOKUP($A1430,Rooke_Full_Seaosn[[Name]:[WHIP]], 13, FALSE),Rooke_Full_Seaosn[HR/9],1)</f>
        <v>1181</v>
      </c>
      <c r="O1430" s="5">
        <f>_xlfn.RANK.EQ(VLOOKUP($A1430,Rooke_Full_Seaosn[[Name]:[WHIP]], 14, FALSE),Rooke_Full_Seaosn[AVG],1)</f>
        <v>1391</v>
      </c>
      <c r="P1430" s="11">
        <f>_xlfn.RANK.EQ(VLOOKUP($A1430,Rooke_Full_Seaosn[[Name]:[WHIP]], 15, FALSE),Rooke_Full_Seaosn[BABIP],1)</f>
        <v>1323</v>
      </c>
      <c r="Q1430" s="5">
        <f>_xlfn.RANK.EQ(VLOOKUP($A1430,Rooke_Full_Seaosn[[Name]:[WHIP]], 16, FALSE),Rooke_Full_Seaosn[ERA],1)</f>
        <v>1420</v>
      </c>
      <c r="R1430" s="11">
        <f>_xlfn.RANK.EQ(VLOOKUP($A1430,Rooke_Full_Seaosn[[Name]:[WHIP]], 17, FALSE),Rooke_Full_Seaosn[FIP],1)</f>
        <v>1143</v>
      </c>
      <c r="S1430" s="5">
        <f>_xlfn.RANK.EQ(VLOOKUP($A1430,Rooke_Full_Seaosn[[Name]:[WHIP]], 18,FALSE),Rooke_Full_Seaosn[WAR],0)</f>
        <v>1130</v>
      </c>
      <c r="T1430" s="5">
        <f>_xlfn.RANK.EQ(VLOOKUP($A1430,Rooke_Full_Seaosn[[Name]:[WHIP]], 19, FALSE),Rooke_Full_Seaosn[WAR/162],0)</f>
        <v>979</v>
      </c>
      <c r="U1430" s="5">
        <f>_xlfn.RANK.EQ(VLOOKUP($A1430,Rooke_Full_Seaosn[[Name]:[WHIP]], 20, FALSE),Rooke_Full_Seaosn[WHIP],1)</f>
        <v>1189</v>
      </c>
      <c r="V14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1057.4807282873153</v>
      </c>
    </row>
    <row r="1431" spans="1:22" x14ac:dyDescent="0.45">
      <c r="A1431" s="11" t="s">
        <v>1970</v>
      </c>
      <c r="B1431" s="11">
        <v>1991</v>
      </c>
      <c r="C1431" s="11" t="str">
        <f>VLOOKUP(Table10[[#This Row],[Name]], Rooke_Full_Seaosn[[Name]:[Team]], 2, FALSE)</f>
        <v>NYY</v>
      </c>
      <c r="D1431" s="11">
        <v>21</v>
      </c>
      <c r="E1431" s="11">
        <v>21</v>
      </c>
      <c r="F1431" s="12">
        <v>1</v>
      </c>
      <c r="G1431" s="5">
        <f>_xlfn.RANK.EQ(VLOOKUP($A1431,Rooke_Full_Seaosn[[Name]:[WHIP]], 6, FALSE),Rooke_Full_Seaosn[W],0)</f>
        <v>610</v>
      </c>
      <c r="H1431" s="5">
        <f>_xlfn.RANK.EQ(VLOOKUP($A1431,Rooke_Full_Seaosn[[Name]:[WHIP]], 7, FALSE),Rooke_Full_Seaosn[L],1)</f>
        <v>1512</v>
      </c>
      <c r="I1431" s="11">
        <f>_xlfn.RANK.EQ(VLOOKUP($A1431,Rooke_Full_Seaosn[[Name]:[WHIP]], 8, FALSE),Rooke_Full_Seaosn[SV],0)</f>
        <v>225</v>
      </c>
      <c r="J1431" s="11">
        <f>_xlfn.RANK.EQ(VLOOKUP($A1431,Rooke_Full_Seaosn[[Name]:[WHIP]], 9, FALSE),Rooke_Full_Seaosn[IP],0)</f>
        <v>719</v>
      </c>
      <c r="K1431" s="5">
        <f>_xlfn.RANK.EQ(VLOOKUP($A1431,Rooke_Full_Seaosn[[Name]:[WHIP]], 10, FALSE),Rooke_Full_Seaosn[SO],0)</f>
        <v>619</v>
      </c>
      <c r="L1431" s="5">
        <f>_xlfn.RANK.EQ(VLOOKUP($A1431,Rooke_Full_Seaosn[[Name]:[WHIP]], 11, FALSE),Rooke_Full_Seaosn[K/9],0)</f>
        <v>778</v>
      </c>
      <c r="M1431" s="5">
        <f>_xlfn.RANK.EQ(VLOOKUP($A1431,Rooke_Full_Seaosn[[Name]:[WHIP]], 12, FALSE),Rooke_Full_Seaosn[BB/9],1)</f>
        <v>1210</v>
      </c>
      <c r="N1431" s="11">
        <f>_xlfn.RANK.EQ(VLOOKUP($A1431,Rooke_Full_Seaosn[[Name]:[WHIP]], 13, FALSE),Rooke_Full_Seaosn[HR/9],1)</f>
        <v>944</v>
      </c>
      <c r="O1431" s="5">
        <f>_xlfn.RANK.EQ(VLOOKUP($A1431,Rooke_Full_Seaosn[[Name]:[WHIP]], 14, FALSE),Rooke_Full_Seaosn[AVG],1)</f>
        <v>1574</v>
      </c>
      <c r="P1431" s="11">
        <f>_xlfn.RANK.EQ(VLOOKUP($A1431,Rooke_Full_Seaosn[[Name]:[WHIP]], 15, FALSE),Rooke_Full_Seaosn[BABIP],1)</f>
        <v>1597</v>
      </c>
      <c r="Q1431" s="5">
        <f>_xlfn.RANK.EQ(VLOOKUP($A1431,Rooke_Full_Seaosn[[Name]:[WHIP]], 16, FALSE),Rooke_Full_Seaosn[ERA],1)</f>
        <v>1525</v>
      </c>
      <c r="R1431" s="11">
        <f>_xlfn.RANK.EQ(VLOOKUP($A1431,Rooke_Full_Seaosn[[Name]:[WHIP]], 17, FALSE),Rooke_Full_Seaosn[FIP],1)</f>
        <v>1041</v>
      </c>
      <c r="S1431" s="5">
        <f>_xlfn.RANK.EQ(VLOOKUP($A1431,Rooke_Full_Seaosn[[Name]:[WHIP]], 18,FALSE),Rooke_Full_Seaosn[WAR],0)</f>
        <v>883</v>
      </c>
      <c r="T1431" s="5">
        <f>_xlfn.RANK.EQ(VLOOKUP($A1431,Rooke_Full_Seaosn[[Name]:[WHIP]], 19, FALSE),Rooke_Full_Seaosn[WAR/162],0)</f>
        <v>1019</v>
      </c>
      <c r="U1431" s="5">
        <f>_xlfn.RANK.EQ(VLOOKUP($A1431,Rooke_Full_Seaosn[[Name]:[WHIP]], 20, FALSE),Rooke_Full_Seaosn[WHIP],1)</f>
        <v>1516</v>
      </c>
      <c r="V14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1058.143553171333</v>
      </c>
    </row>
    <row r="1432" spans="1:22" x14ac:dyDescent="0.45">
      <c r="A1432" s="11" t="s">
        <v>2092</v>
      </c>
      <c r="B1432" s="11">
        <v>2007</v>
      </c>
      <c r="C1432" s="11" t="str">
        <f>VLOOKUP(Table10[[#This Row],[Name]], Rooke_Full_Seaosn[[Name]:[Team]], 2, FALSE)</f>
        <v>NYY</v>
      </c>
      <c r="D1432" s="11">
        <v>21</v>
      </c>
      <c r="E1432" s="11">
        <v>21</v>
      </c>
      <c r="F1432" s="12">
        <v>1</v>
      </c>
      <c r="G1432" s="5">
        <f>_xlfn.RANK.EQ(VLOOKUP($A1432,Rooke_Full_Seaosn[[Name]:[WHIP]], 6, FALSE),Rooke_Full_Seaosn[W],0)</f>
        <v>1609</v>
      </c>
      <c r="H1432" s="5">
        <f>_xlfn.RANK.EQ(VLOOKUP($A1432,Rooke_Full_Seaosn[[Name]:[WHIP]], 7, FALSE),Rooke_Full_Seaosn[L],1)</f>
        <v>147</v>
      </c>
      <c r="I1432" s="11">
        <f>_xlfn.RANK.EQ(VLOOKUP($A1432,Rooke_Full_Seaosn[[Name]:[WHIP]], 8, FALSE),Rooke_Full_Seaosn[SV],0)</f>
        <v>225</v>
      </c>
      <c r="J1432" s="11">
        <f>_xlfn.RANK.EQ(VLOOKUP($A1432,Rooke_Full_Seaosn[[Name]:[WHIP]], 9, FALSE),Rooke_Full_Seaosn[IP],0)</f>
        <v>1389</v>
      </c>
      <c r="K1432" s="5">
        <f>_xlfn.RANK.EQ(VLOOKUP($A1432,Rooke_Full_Seaosn[[Name]:[WHIP]], 10, FALSE),Rooke_Full_Seaosn[SO],0)</f>
        <v>1099</v>
      </c>
      <c r="L1432" s="5">
        <f>_xlfn.RANK.EQ(VLOOKUP($A1432,Rooke_Full_Seaosn[[Name]:[WHIP]], 11, FALSE),Rooke_Full_Seaosn[K/9],0)</f>
        <v>415</v>
      </c>
      <c r="M1432" s="5">
        <f>_xlfn.RANK.EQ(VLOOKUP($A1432,Rooke_Full_Seaosn[[Name]:[WHIP]], 12, FALSE),Rooke_Full_Seaosn[BB/9],1)</f>
        <v>1485</v>
      </c>
      <c r="N1432" s="11">
        <f>_xlfn.RANK.EQ(VLOOKUP($A1432,Rooke_Full_Seaosn[[Name]:[WHIP]], 13, FALSE),Rooke_Full_Seaosn[HR/9],1)</f>
        <v>1661</v>
      </c>
      <c r="O1432" s="5">
        <f>_xlfn.RANK.EQ(VLOOKUP($A1432,Rooke_Full_Seaosn[[Name]:[WHIP]], 14, FALSE),Rooke_Full_Seaosn[AVG],1)</f>
        <v>1454</v>
      </c>
      <c r="P1432" s="11">
        <f>_xlfn.RANK.EQ(VLOOKUP($A1432,Rooke_Full_Seaosn[[Name]:[WHIP]], 15, FALSE),Rooke_Full_Seaosn[BABIP],1)</f>
        <v>1278</v>
      </c>
      <c r="Q1432" s="5">
        <f>_xlfn.RANK.EQ(VLOOKUP($A1432,Rooke_Full_Seaosn[[Name]:[WHIP]], 16, FALSE),Rooke_Full_Seaosn[ERA],1)</f>
        <v>1663</v>
      </c>
      <c r="R1432" s="11">
        <f>_xlfn.RANK.EQ(VLOOKUP($A1432,Rooke_Full_Seaosn[[Name]:[WHIP]], 17, FALSE),Rooke_Full_Seaosn[FIP],1)</f>
        <v>1679</v>
      </c>
      <c r="S1432" s="5">
        <f>_xlfn.RANK.EQ(VLOOKUP($A1432,Rooke_Full_Seaosn[[Name]:[WHIP]], 18,FALSE),Rooke_Full_Seaosn[WAR],0)</f>
        <v>1684</v>
      </c>
      <c r="T1432" s="5">
        <f>_xlfn.RANK.EQ(VLOOKUP($A1432,Rooke_Full_Seaosn[[Name]:[WHIP]], 19, FALSE),Rooke_Full_Seaosn[WAR/162],0)</f>
        <v>1690</v>
      </c>
      <c r="U1432" s="5">
        <f>_xlfn.RANK.EQ(VLOOKUP($A1432,Rooke_Full_Seaosn[[Name]:[WHIP]], 20, FALSE),Rooke_Full_Seaosn[WHIP],1)</f>
        <v>1604</v>
      </c>
      <c r="V14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1058.6527824592772</v>
      </c>
    </row>
    <row r="1433" spans="1:22" x14ac:dyDescent="0.45">
      <c r="A1433" s="11" t="s">
        <v>1214</v>
      </c>
      <c r="B1433" s="11">
        <v>1943</v>
      </c>
      <c r="C1433" s="11" t="str">
        <f>VLOOKUP(Table10[[#This Row],[Name]], Rooke_Full_Seaosn[[Name]:[Team]], 2, FALSE)</f>
        <v>NYG</v>
      </c>
      <c r="D1433" s="11">
        <v>29</v>
      </c>
      <c r="E1433" s="11">
        <v>29</v>
      </c>
      <c r="F1433" s="12">
        <v>1</v>
      </c>
      <c r="G1433" s="5">
        <f>_xlfn.RANK.EQ(VLOOKUP($A1433,Rooke_Full_Seaosn[[Name]:[WHIP]], 6, FALSE),Rooke_Full_Seaosn[W],0)</f>
        <v>1609</v>
      </c>
      <c r="H1433" s="5">
        <f>_xlfn.RANK.EQ(VLOOKUP($A1433,Rooke_Full_Seaosn[[Name]:[WHIP]], 7, FALSE),Rooke_Full_Seaosn[L],1)</f>
        <v>492</v>
      </c>
      <c r="I1433" s="11">
        <f>_xlfn.RANK.EQ(VLOOKUP($A1433,Rooke_Full_Seaosn[[Name]:[WHIP]], 8, FALSE),Rooke_Full_Seaosn[SV],0)</f>
        <v>225</v>
      </c>
      <c r="J1433" s="11">
        <f>_xlfn.RANK.EQ(VLOOKUP($A1433,Rooke_Full_Seaosn[[Name]:[WHIP]], 9, FALSE),Rooke_Full_Seaosn[IP],0)</f>
        <v>1687</v>
      </c>
      <c r="K1433" s="5">
        <f>_xlfn.RANK.EQ(VLOOKUP($A1433,Rooke_Full_Seaosn[[Name]:[WHIP]], 10, FALSE),Rooke_Full_Seaosn[SO],0)</f>
        <v>1700</v>
      </c>
      <c r="L1433" s="5">
        <f>_xlfn.RANK.EQ(VLOOKUP($A1433,Rooke_Full_Seaosn[[Name]:[WHIP]], 11, FALSE),Rooke_Full_Seaosn[K/9],0)</f>
        <v>1671</v>
      </c>
      <c r="M1433" s="5">
        <f>_xlfn.RANK.EQ(VLOOKUP($A1433,Rooke_Full_Seaosn[[Name]:[WHIP]], 12, FALSE),Rooke_Full_Seaosn[BB/9],1)</f>
        <v>579</v>
      </c>
      <c r="N1433" s="11">
        <f>_xlfn.RANK.EQ(VLOOKUP($A1433,Rooke_Full_Seaosn[[Name]:[WHIP]], 13, FALSE),Rooke_Full_Seaosn[HR/9],1)</f>
        <v>486</v>
      </c>
      <c r="O1433" s="5">
        <f>_xlfn.RANK.EQ(VLOOKUP($A1433,Rooke_Full_Seaosn[[Name]:[WHIP]], 14, FALSE),Rooke_Full_Seaosn[AVG],1)</f>
        <v>1121</v>
      </c>
      <c r="P1433" s="11">
        <f>_xlfn.RANK.EQ(VLOOKUP($A1433,Rooke_Full_Seaosn[[Name]:[WHIP]], 15, FALSE),Rooke_Full_Seaosn[BABIP],1)</f>
        <v>590</v>
      </c>
      <c r="Q1433" s="5">
        <f>_xlfn.RANK.EQ(VLOOKUP($A1433,Rooke_Full_Seaosn[[Name]:[WHIP]], 16, FALSE),Rooke_Full_Seaosn[ERA],1)</f>
        <v>596</v>
      </c>
      <c r="R1433" s="11">
        <f>_xlfn.RANK.EQ(VLOOKUP($A1433,Rooke_Full_Seaosn[[Name]:[WHIP]], 17, FALSE),Rooke_Full_Seaosn[FIP],1)</f>
        <v>759</v>
      </c>
      <c r="S1433" s="5">
        <f>_xlfn.RANK.EQ(VLOOKUP($A1433,Rooke_Full_Seaosn[[Name]:[WHIP]], 18,FALSE),Rooke_Full_Seaosn[WAR],0)</f>
        <v>1431</v>
      </c>
      <c r="T1433" s="5">
        <f>_xlfn.RANK.EQ(VLOOKUP($A1433,Rooke_Full_Seaosn[[Name]:[WHIP]], 19, FALSE),Rooke_Full_Seaosn[WAR/162],0)</f>
        <v>1393</v>
      </c>
      <c r="U1433" s="5">
        <f>_xlfn.RANK.EQ(VLOOKUP($A1433,Rooke_Full_Seaosn[[Name]:[WHIP]], 20, FALSE),Rooke_Full_Seaosn[WHIP],1)</f>
        <v>1024</v>
      </c>
      <c r="V14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1059.0995075476733</v>
      </c>
    </row>
    <row r="1434" spans="1:22" x14ac:dyDescent="0.45">
      <c r="A1434" s="11" t="s">
        <v>1983</v>
      </c>
      <c r="B1434" s="11">
        <v>2023</v>
      </c>
      <c r="C1434" s="11" t="str">
        <f>VLOOKUP(Table10[[#This Row],[Name]], Rooke_Full_Seaosn[[Name]:[Team]], 2, FALSE)</f>
        <v>STL</v>
      </c>
      <c r="D1434" s="11">
        <v>10</v>
      </c>
      <c r="E1434" s="11">
        <v>7</v>
      </c>
      <c r="F1434" s="12">
        <v>0.7</v>
      </c>
      <c r="G1434" s="5">
        <f>_xlfn.RANK.EQ(VLOOKUP($A1434,Rooke_Full_Seaosn[[Name]:[WHIP]], 6, FALSE),Rooke_Full_Seaosn[W],0)</f>
        <v>1465</v>
      </c>
      <c r="H1434" s="5">
        <f>_xlfn.RANK.EQ(VLOOKUP($A1434,Rooke_Full_Seaosn[[Name]:[WHIP]], 7, FALSE),Rooke_Full_Seaosn[L],1)</f>
        <v>492</v>
      </c>
      <c r="I1434" s="11">
        <f>_xlfn.RANK.EQ(VLOOKUP($A1434,Rooke_Full_Seaosn[[Name]:[WHIP]], 8, FALSE),Rooke_Full_Seaosn[SV],0)</f>
        <v>225</v>
      </c>
      <c r="J1434" s="11">
        <f>_xlfn.RANK.EQ(VLOOKUP($A1434,Rooke_Full_Seaosn[[Name]:[WHIP]], 9, FALSE),Rooke_Full_Seaosn[IP],0)</f>
        <v>1627</v>
      </c>
      <c r="K1434" s="5">
        <f>_xlfn.RANK.EQ(VLOOKUP($A1434,Rooke_Full_Seaosn[[Name]:[WHIP]], 10, FALSE),Rooke_Full_Seaosn[SO],0)</f>
        <v>1398</v>
      </c>
      <c r="L1434" s="5">
        <f>_xlfn.RANK.EQ(VLOOKUP($A1434,Rooke_Full_Seaosn[[Name]:[WHIP]], 11, FALSE),Rooke_Full_Seaosn[K/9],0)</f>
        <v>574</v>
      </c>
      <c r="M1434" s="5">
        <f>_xlfn.RANK.EQ(VLOOKUP($A1434,Rooke_Full_Seaosn[[Name]:[WHIP]], 12, FALSE),Rooke_Full_Seaosn[BB/9],1)</f>
        <v>1047</v>
      </c>
      <c r="N1434" s="11">
        <f>_xlfn.RANK.EQ(VLOOKUP($A1434,Rooke_Full_Seaosn[[Name]:[WHIP]], 13, FALSE),Rooke_Full_Seaosn[HR/9],1)</f>
        <v>660</v>
      </c>
      <c r="O1434" s="5">
        <f>_xlfn.RANK.EQ(VLOOKUP($A1434,Rooke_Full_Seaosn[[Name]:[WHIP]], 14, FALSE),Rooke_Full_Seaosn[AVG],1)</f>
        <v>1545</v>
      </c>
      <c r="P1434" s="11">
        <f>_xlfn.RANK.EQ(VLOOKUP($A1434,Rooke_Full_Seaosn[[Name]:[WHIP]], 15, FALSE),Rooke_Full_Seaosn[BABIP],1)</f>
        <v>1629</v>
      </c>
      <c r="Q1434" s="5">
        <f>_xlfn.RANK.EQ(VLOOKUP($A1434,Rooke_Full_Seaosn[[Name]:[WHIP]], 16, FALSE),Rooke_Full_Seaosn[ERA],1)</f>
        <v>1542</v>
      </c>
      <c r="R1434" s="11">
        <f>_xlfn.RANK.EQ(VLOOKUP($A1434,Rooke_Full_Seaosn[[Name]:[WHIP]], 17, FALSE),Rooke_Full_Seaosn[FIP],1)</f>
        <v>968</v>
      </c>
      <c r="S1434" s="5">
        <f>_xlfn.RANK.EQ(VLOOKUP($A1434,Rooke_Full_Seaosn[[Name]:[WHIP]], 18,FALSE),Rooke_Full_Seaosn[WAR],0)</f>
        <v>1101</v>
      </c>
      <c r="T1434" s="5">
        <f>_xlfn.RANK.EQ(VLOOKUP($A1434,Rooke_Full_Seaosn[[Name]:[WHIP]], 19, FALSE),Rooke_Full_Seaosn[WAR/162],0)</f>
        <v>763</v>
      </c>
      <c r="U1434" s="5">
        <f>_xlfn.RANK.EQ(VLOOKUP($A1434,Rooke_Full_Seaosn[[Name]:[WHIP]], 20, FALSE),Rooke_Full_Seaosn[WHIP],1)</f>
        <v>1498</v>
      </c>
      <c r="V14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1061.4523431202006</v>
      </c>
    </row>
    <row r="1435" spans="1:22" x14ac:dyDescent="0.45">
      <c r="A1435" s="11" t="s">
        <v>1927</v>
      </c>
      <c r="B1435" s="11">
        <v>2006</v>
      </c>
      <c r="C1435" s="11" t="str">
        <f>VLOOKUP(Table10[[#This Row],[Name]], Rooke_Full_Seaosn[[Name]:[Team]], 2, FALSE)</f>
        <v>CHC</v>
      </c>
      <c r="D1435" s="11">
        <v>21</v>
      </c>
      <c r="E1435" s="11">
        <v>21</v>
      </c>
      <c r="F1435" s="12">
        <v>1</v>
      </c>
      <c r="G1435" s="5">
        <f>_xlfn.RANK.EQ(VLOOKUP($A1435,Rooke_Full_Seaosn[[Name]:[WHIP]], 6, FALSE),Rooke_Full_Seaosn[W],0)</f>
        <v>735</v>
      </c>
      <c r="H1435" s="5">
        <f>_xlfn.RANK.EQ(VLOOKUP($A1435,Rooke_Full_Seaosn[[Name]:[WHIP]], 7, FALSE),Rooke_Full_Seaosn[L],1)</f>
        <v>1209</v>
      </c>
      <c r="I1435" s="11">
        <f>_xlfn.RANK.EQ(VLOOKUP($A1435,Rooke_Full_Seaosn[[Name]:[WHIP]], 8, FALSE),Rooke_Full_Seaosn[SV],0)</f>
        <v>225</v>
      </c>
      <c r="J1435" s="11">
        <f>_xlfn.RANK.EQ(VLOOKUP($A1435,Rooke_Full_Seaosn[[Name]:[WHIP]], 9, FALSE),Rooke_Full_Seaosn[IP],0)</f>
        <v>631</v>
      </c>
      <c r="K1435" s="5">
        <f>_xlfn.RANK.EQ(VLOOKUP($A1435,Rooke_Full_Seaosn[[Name]:[WHIP]], 10, FALSE),Rooke_Full_Seaosn[SO],0)</f>
        <v>554</v>
      </c>
      <c r="L1435" s="5">
        <f>_xlfn.RANK.EQ(VLOOKUP($A1435,Rooke_Full_Seaosn[[Name]:[WHIP]], 11, FALSE),Rooke_Full_Seaosn[K/9],0)</f>
        <v>806</v>
      </c>
      <c r="M1435" s="5">
        <f>_xlfn.RANK.EQ(VLOOKUP($A1435,Rooke_Full_Seaosn[[Name]:[WHIP]], 12, FALSE),Rooke_Full_Seaosn[BB/9],1)</f>
        <v>1302</v>
      </c>
      <c r="N1435" s="11">
        <f>_xlfn.RANK.EQ(VLOOKUP($A1435,Rooke_Full_Seaosn[[Name]:[WHIP]], 13, FALSE),Rooke_Full_Seaosn[HR/9],1)</f>
        <v>1445</v>
      </c>
      <c r="O1435" s="5">
        <f>_xlfn.RANK.EQ(VLOOKUP($A1435,Rooke_Full_Seaosn[[Name]:[WHIP]], 14, FALSE),Rooke_Full_Seaosn[AVG],1)</f>
        <v>1035</v>
      </c>
      <c r="P1435" s="11">
        <f>_xlfn.RANK.EQ(VLOOKUP($A1435,Rooke_Full_Seaosn[[Name]:[WHIP]], 15, FALSE),Rooke_Full_Seaosn[BABIP],1)</f>
        <v>766</v>
      </c>
      <c r="Q1435" s="5">
        <f>_xlfn.RANK.EQ(VLOOKUP($A1435,Rooke_Full_Seaosn[[Name]:[WHIP]], 16, FALSE),Rooke_Full_Seaosn[ERA],1)</f>
        <v>1475</v>
      </c>
      <c r="R1435" s="11">
        <f>_xlfn.RANK.EQ(VLOOKUP($A1435,Rooke_Full_Seaosn[[Name]:[WHIP]], 17, FALSE),Rooke_Full_Seaosn[FIP],1)</f>
        <v>1563</v>
      </c>
      <c r="S1435" s="5">
        <f>_xlfn.RANK.EQ(VLOOKUP($A1435,Rooke_Full_Seaosn[[Name]:[WHIP]], 18,FALSE),Rooke_Full_Seaosn[WAR],0)</f>
        <v>1306</v>
      </c>
      <c r="T1435" s="5">
        <f>_xlfn.RANK.EQ(VLOOKUP($A1435,Rooke_Full_Seaosn[[Name]:[WHIP]], 19, FALSE),Rooke_Full_Seaosn[WAR/162],0)</f>
        <v>1406</v>
      </c>
      <c r="U1435" s="5">
        <f>_xlfn.RANK.EQ(VLOOKUP($A1435,Rooke_Full_Seaosn[[Name]:[WHIP]], 20, FALSE),Rooke_Full_Seaosn[WHIP],1)</f>
        <v>1261</v>
      </c>
      <c r="V14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1062.0734160993172</v>
      </c>
    </row>
    <row r="1436" spans="1:22" x14ac:dyDescent="0.45">
      <c r="A1436" s="11" t="s">
        <v>1777</v>
      </c>
      <c r="B1436" s="11">
        <v>1986</v>
      </c>
      <c r="C1436" s="11" t="str">
        <f>VLOOKUP(Table10[[#This Row],[Name]], Rooke_Full_Seaosn[[Name]:[Team]], 2, FALSE)</f>
        <v>CHC</v>
      </c>
      <c r="D1436" s="11">
        <v>7</v>
      </c>
      <c r="E1436" s="11">
        <v>5</v>
      </c>
      <c r="F1436" s="12">
        <v>0.7142857142857143</v>
      </c>
      <c r="G1436" s="5">
        <f>_xlfn.RANK.EQ(VLOOKUP($A1436,Rooke_Full_Seaosn[[Name]:[WHIP]], 6, FALSE),Rooke_Full_Seaosn[W],0)</f>
        <v>610</v>
      </c>
      <c r="H1436" s="5">
        <f>_xlfn.RANK.EQ(VLOOKUP($A1436,Rooke_Full_Seaosn[[Name]:[WHIP]], 7, FALSE),Rooke_Full_Seaosn[L],1)</f>
        <v>298</v>
      </c>
      <c r="I1436" s="11">
        <f>_xlfn.RANK.EQ(VLOOKUP($A1436,Rooke_Full_Seaosn[[Name]:[WHIP]], 8, FALSE),Rooke_Full_Seaosn[SV],0)</f>
        <v>225</v>
      </c>
      <c r="J1436" s="11">
        <f>_xlfn.RANK.EQ(VLOOKUP($A1436,Rooke_Full_Seaosn[[Name]:[WHIP]], 9, FALSE),Rooke_Full_Seaosn[IP],0)</f>
        <v>1013</v>
      </c>
      <c r="K1436" s="5">
        <f>_xlfn.RANK.EQ(VLOOKUP($A1436,Rooke_Full_Seaosn[[Name]:[WHIP]], 10, FALSE),Rooke_Full_Seaosn[SO],0)</f>
        <v>1140</v>
      </c>
      <c r="L1436" s="5">
        <f>_xlfn.RANK.EQ(VLOOKUP($A1436,Rooke_Full_Seaosn[[Name]:[WHIP]], 11, FALSE),Rooke_Full_Seaosn[K/9],0)</f>
        <v>1087</v>
      </c>
      <c r="M1436" s="5">
        <f>_xlfn.RANK.EQ(VLOOKUP($A1436,Rooke_Full_Seaosn[[Name]:[WHIP]], 12, FALSE),Rooke_Full_Seaosn[BB/9],1)</f>
        <v>1341</v>
      </c>
      <c r="N1436" s="11">
        <f>_xlfn.RANK.EQ(VLOOKUP($A1436,Rooke_Full_Seaosn[[Name]:[WHIP]], 13, FALSE),Rooke_Full_Seaosn[HR/9],1)</f>
        <v>1078</v>
      </c>
      <c r="O1436" s="5">
        <f>_xlfn.RANK.EQ(VLOOKUP($A1436,Rooke_Full_Seaosn[[Name]:[WHIP]], 14, FALSE),Rooke_Full_Seaosn[AVG],1)</f>
        <v>1607</v>
      </c>
      <c r="P1436" s="11">
        <f>_xlfn.RANK.EQ(VLOOKUP($A1436,Rooke_Full_Seaosn[[Name]:[WHIP]], 15, FALSE),Rooke_Full_Seaosn[BABIP],1)</f>
        <v>1543</v>
      </c>
      <c r="Q1436" s="5">
        <f>_xlfn.RANK.EQ(VLOOKUP($A1436,Rooke_Full_Seaosn[[Name]:[WHIP]], 16, FALSE),Rooke_Full_Seaosn[ERA],1)</f>
        <v>1300</v>
      </c>
      <c r="R1436" s="11">
        <f>_xlfn.RANK.EQ(VLOOKUP($A1436,Rooke_Full_Seaosn[[Name]:[WHIP]], 17, FALSE),Rooke_Full_Seaosn[FIP],1)</f>
        <v>1236</v>
      </c>
      <c r="S1436" s="5">
        <f>_xlfn.RANK.EQ(VLOOKUP($A1436,Rooke_Full_Seaosn[[Name]:[WHIP]], 18,FALSE),Rooke_Full_Seaosn[WAR],0)</f>
        <v>1348</v>
      </c>
      <c r="T1436" s="5">
        <f>_xlfn.RANK.EQ(VLOOKUP($A1436,Rooke_Full_Seaosn[[Name]:[WHIP]], 19, FALSE),Rooke_Full_Seaosn[WAR/162],0)</f>
        <v>1351</v>
      </c>
      <c r="U1436" s="5">
        <f>_xlfn.RANK.EQ(VLOOKUP($A1436,Rooke_Full_Seaosn[[Name]:[WHIP]], 20, FALSE),Rooke_Full_Seaosn[WHIP],1)</f>
        <v>1592</v>
      </c>
      <c r="V14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1062.2718688231014</v>
      </c>
    </row>
    <row r="1437" spans="1:22" x14ac:dyDescent="0.45">
      <c r="A1437" s="11" t="s">
        <v>1969</v>
      </c>
      <c r="B1437" s="11">
        <v>2002</v>
      </c>
      <c r="C1437" s="11" t="str">
        <f>VLOOKUP(Table10[[#This Row],[Name]], Rooke_Full_Seaosn[[Name]:[Team]], 2, FALSE)</f>
        <v>TBD</v>
      </c>
      <c r="D1437" s="11">
        <v>11</v>
      </c>
      <c r="E1437" s="11">
        <v>11</v>
      </c>
      <c r="F1437" s="12">
        <v>1</v>
      </c>
      <c r="G1437" s="5">
        <f>_xlfn.RANK.EQ(VLOOKUP($A1437,Rooke_Full_Seaosn[[Name]:[WHIP]], 6, FALSE),Rooke_Full_Seaosn[W],0)</f>
        <v>1465</v>
      </c>
      <c r="H1437" s="5">
        <f>_xlfn.RANK.EQ(VLOOKUP($A1437,Rooke_Full_Seaosn[[Name]:[WHIP]], 7, FALSE),Rooke_Full_Seaosn[L],1)</f>
        <v>885</v>
      </c>
      <c r="I1437" s="11">
        <f>_xlfn.RANK.EQ(VLOOKUP($A1437,Rooke_Full_Seaosn[[Name]:[WHIP]], 8, FALSE),Rooke_Full_Seaosn[SV],0)</f>
        <v>225</v>
      </c>
      <c r="J1437" s="11">
        <f>_xlfn.RANK.EQ(VLOOKUP($A1437,Rooke_Full_Seaosn[[Name]:[WHIP]], 9, FALSE),Rooke_Full_Seaosn[IP],0)</f>
        <v>1190</v>
      </c>
      <c r="K1437" s="5">
        <f>_xlfn.RANK.EQ(VLOOKUP($A1437,Rooke_Full_Seaosn[[Name]:[WHIP]], 10, FALSE),Rooke_Full_Seaosn[SO],0)</f>
        <v>1307</v>
      </c>
      <c r="L1437" s="5">
        <f>_xlfn.RANK.EQ(VLOOKUP($A1437,Rooke_Full_Seaosn[[Name]:[WHIP]], 11, FALSE),Rooke_Full_Seaosn[K/9],0)</f>
        <v>1103</v>
      </c>
      <c r="M1437" s="5">
        <f>_xlfn.RANK.EQ(VLOOKUP($A1437,Rooke_Full_Seaosn[[Name]:[WHIP]], 12, FALSE),Rooke_Full_Seaosn[BB/9],1)</f>
        <v>1544</v>
      </c>
      <c r="N1437" s="11">
        <f>_xlfn.RANK.EQ(VLOOKUP($A1437,Rooke_Full_Seaosn[[Name]:[WHIP]], 13, FALSE),Rooke_Full_Seaosn[HR/9],1)</f>
        <v>1515</v>
      </c>
      <c r="O1437" s="5">
        <f>_xlfn.RANK.EQ(VLOOKUP($A1437,Rooke_Full_Seaosn[[Name]:[WHIP]], 14, FALSE),Rooke_Full_Seaosn[AVG],1)</f>
        <v>185</v>
      </c>
      <c r="P1437" s="11">
        <f>_xlfn.RANK.EQ(VLOOKUP($A1437,Rooke_Full_Seaosn[[Name]:[WHIP]], 15, FALSE),Rooke_Full_Seaosn[BABIP],1)</f>
        <v>19</v>
      </c>
      <c r="Q1437" s="5">
        <f>_xlfn.RANK.EQ(VLOOKUP($A1437,Rooke_Full_Seaosn[[Name]:[WHIP]], 16, FALSE),Rooke_Full_Seaosn[ERA],1)</f>
        <v>1524</v>
      </c>
      <c r="R1437" s="11">
        <f>_xlfn.RANK.EQ(VLOOKUP($A1437,Rooke_Full_Seaosn[[Name]:[WHIP]], 17, FALSE),Rooke_Full_Seaosn[FIP],1)</f>
        <v>1624</v>
      </c>
      <c r="S1437" s="5">
        <f>_xlfn.RANK.EQ(VLOOKUP($A1437,Rooke_Full_Seaosn[[Name]:[WHIP]], 18,FALSE),Rooke_Full_Seaosn[WAR],0)</f>
        <v>1610</v>
      </c>
      <c r="T1437" s="5">
        <f>_xlfn.RANK.EQ(VLOOKUP($A1437,Rooke_Full_Seaosn[[Name]:[WHIP]], 19, FALSE),Rooke_Full_Seaosn[WAR/162],0)</f>
        <v>1605</v>
      </c>
      <c r="U1437" s="5">
        <f>_xlfn.RANK.EQ(VLOOKUP($A1437,Rooke_Full_Seaosn[[Name]:[WHIP]], 20, FALSE),Rooke_Full_Seaosn[WHIP],1)</f>
        <v>873</v>
      </c>
      <c r="V14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1062.6129744741163</v>
      </c>
    </row>
    <row r="1438" spans="1:22" x14ac:dyDescent="0.45">
      <c r="A1438" s="11" t="s">
        <v>1697</v>
      </c>
      <c r="B1438" s="11">
        <v>1961</v>
      </c>
      <c r="C1438" s="11" t="str">
        <f>VLOOKUP(Table10[[#This Row],[Name]], Rooke_Full_Seaosn[[Name]:[Team]], 2, FALSE)</f>
        <v>KCA</v>
      </c>
      <c r="D1438" s="11">
        <v>20</v>
      </c>
      <c r="E1438" s="11">
        <v>20</v>
      </c>
      <c r="F1438" s="12">
        <v>1</v>
      </c>
      <c r="G1438" s="5">
        <f>_xlfn.RANK.EQ(VLOOKUP($A1438,Rooke_Full_Seaosn[[Name]:[WHIP]], 6, FALSE),Rooke_Full_Seaosn[W],0)</f>
        <v>1465</v>
      </c>
      <c r="H1438" s="5">
        <f>_xlfn.RANK.EQ(VLOOKUP($A1438,Rooke_Full_Seaosn[[Name]:[WHIP]], 7, FALSE),Rooke_Full_Seaosn[L],1)</f>
        <v>492</v>
      </c>
      <c r="I1438" s="11">
        <f>_xlfn.RANK.EQ(VLOOKUP($A1438,Rooke_Full_Seaosn[[Name]:[WHIP]], 8, FALSE),Rooke_Full_Seaosn[SV],0)</f>
        <v>225</v>
      </c>
      <c r="J1438" s="11">
        <f>_xlfn.RANK.EQ(VLOOKUP($A1438,Rooke_Full_Seaosn[[Name]:[WHIP]], 9, FALSE),Rooke_Full_Seaosn[IP],0)</f>
        <v>1487</v>
      </c>
      <c r="K1438" s="5">
        <f>_xlfn.RANK.EQ(VLOOKUP($A1438,Rooke_Full_Seaosn[[Name]:[WHIP]], 10, FALSE),Rooke_Full_Seaosn[SO],0)</f>
        <v>1445</v>
      </c>
      <c r="L1438" s="5">
        <f>_xlfn.RANK.EQ(VLOOKUP($A1438,Rooke_Full_Seaosn[[Name]:[WHIP]], 11, FALSE),Rooke_Full_Seaosn[K/9],0)</f>
        <v>920</v>
      </c>
      <c r="M1438" s="5">
        <f>_xlfn.RANK.EQ(VLOOKUP($A1438,Rooke_Full_Seaosn[[Name]:[WHIP]], 12, FALSE),Rooke_Full_Seaosn[BB/9],1)</f>
        <v>1699</v>
      </c>
      <c r="N1438" s="11">
        <f>_xlfn.RANK.EQ(VLOOKUP($A1438,Rooke_Full_Seaosn[[Name]:[WHIP]], 13, FALSE),Rooke_Full_Seaosn[HR/9],1)</f>
        <v>336</v>
      </c>
      <c r="O1438" s="5">
        <f>_xlfn.RANK.EQ(VLOOKUP($A1438,Rooke_Full_Seaosn[[Name]:[WHIP]], 14, FALSE),Rooke_Full_Seaosn[AVG],1)</f>
        <v>376</v>
      </c>
      <c r="P1438" s="11">
        <f>_xlfn.RANK.EQ(VLOOKUP($A1438,Rooke_Full_Seaosn[[Name]:[WHIP]], 15, FALSE),Rooke_Full_Seaosn[BABIP],1)</f>
        <v>462</v>
      </c>
      <c r="Q1438" s="5">
        <f>_xlfn.RANK.EQ(VLOOKUP($A1438,Rooke_Full_Seaosn[[Name]:[WHIP]], 16, FALSE),Rooke_Full_Seaosn[ERA],1)</f>
        <v>1207</v>
      </c>
      <c r="R1438" s="11">
        <f>_xlfn.RANK.EQ(VLOOKUP($A1438,Rooke_Full_Seaosn[[Name]:[WHIP]], 17, FALSE),Rooke_Full_Seaosn[FIP],1)</f>
        <v>1156</v>
      </c>
      <c r="S1438" s="5">
        <f>_xlfn.RANK.EQ(VLOOKUP($A1438,Rooke_Full_Seaosn[[Name]:[WHIP]], 18,FALSE),Rooke_Full_Seaosn[WAR],0)</f>
        <v>1312</v>
      </c>
      <c r="T1438" s="5">
        <f>_xlfn.RANK.EQ(VLOOKUP($A1438,Rooke_Full_Seaosn[[Name]:[WHIP]], 19, FALSE),Rooke_Full_Seaosn[WAR/162],0)</f>
        <v>1197</v>
      </c>
      <c r="U1438" s="5">
        <f>_xlfn.RANK.EQ(VLOOKUP($A1438,Rooke_Full_Seaosn[[Name]:[WHIP]], 20, FALSE),Rooke_Full_Seaosn[WHIP],1)</f>
        <v>1593</v>
      </c>
      <c r="V14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1063.3569298716754</v>
      </c>
    </row>
    <row r="1439" spans="1:22" x14ac:dyDescent="0.45">
      <c r="A1439" s="11" t="s">
        <v>1649</v>
      </c>
      <c r="B1439" s="11">
        <v>1978</v>
      </c>
      <c r="C1439" s="11" t="str">
        <f>VLOOKUP(Table10[[#This Row],[Name]], Rooke_Full_Seaosn[[Name]:[Team]], 2, FALSE)</f>
        <v>MIN</v>
      </c>
      <c r="D1439" s="11">
        <v>19</v>
      </c>
      <c r="E1439" s="11">
        <v>19</v>
      </c>
      <c r="F1439" s="12">
        <v>1</v>
      </c>
      <c r="G1439" s="5">
        <f>_xlfn.RANK.EQ(VLOOKUP($A1439,Rooke_Full_Seaosn[[Name]:[WHIP]], 6, FALSE),Rooke_Full_Seaosn[W],0)</f>
        <v>1054</v>
      </c>
      <c r="H1439" s="5">
        <f>_xlfn.RANK.EQ(VLOOKUP($A1439,Rooke_Full_Seaosn[[Name]:[WHIP]], 7, FALSE),Rooke_Full_Seaosn[L],1)</f>
        <v>695</v>
      </c>
      <c r="I1439" s="11">
        <f>_xlfn.RANK.EQ(VLOOKUP($A1439,Rooke_Full_Seaosn[[Name]:[WHIP]], 8, FALSE),Rooke_Full_Seaosn[SV],0)</f>
        <v>225</v>
      </c>
      <c r="J1439" s="11">
        <f>_xlfn.RANK.EQ(VLOOKUP($A1439,Rooke_Full_Seaosn[[Name]:[WHIP]], 9, FALSE),Rooke_Full_Seaosn[IP],0)</f>
        <v>1058</v>
      </c>
      <c r="K1439" s="5">
        <f>_xlfn.RANK.EQ(VLOOKUP($A1439,Rooke_Full_Seaosn[[Name]:[WHIP]], 10, FALSE),Rooke_Full_Seaosn[SO],0)</f>
        <v>1072</v>
      </c>
      <c r="L1439" s="5">
        <f>_xlfn.RANK.EQ(VLOOKUP($A1439,Rooke_Full_Seaosn[[Name]:[WHIP]], 11, FALSE),Rooke_Full_Seaosn[K/9],0)</f>
        <v>930</v>
      </c>
      <c r="M1439" s="5">
        <f>_xlfn.RANK.EQ(VLOOKUP($A1439,Rooke_Full_Seaosn[[Name]:[WHIP]], 12, FALSE),Rooke_Full_Seaosn[BB/9],1)</f>
        <v>1448</v>
      </c>
      <c r="N1439" s="11">
        <f>_xlfn.RANK.EQ(VLOOKUP($A1439,Rooke_Full_Seaosn[[Name]:[WHIP]], 13, FALSE),Rooke_Full_Seaosn[HR/9],1)</f>
        <v>995</v>
      </c>
      <c r="O1439" s="5">
        <f>_xlfn.RANK.EQ(VLOOKUP($A1439,Rooke_Full_Seaosn[[Name]:[WHIP]], 14, FALSE),Rooke_Full_Seaosn[AVG],1)</f>
        <v>726</v>
      </c>
      <c r="P1439" s="11">
        <f>_xlfn.RANK.EQ(VLOOKUP($A1439,Rooke_Full_Seaosn[[Name]:[WHIP]], 15, FALSE),Rooke_Full_Seaosn[BABIP],1)</f>
        <v>613</v>
      </c>
      <c r="Q1439" s="5">
        <f>_xlfn.RANK.EQ(VLOOKUP($A1439,Rooke_Full_Seaosn[[Name]:[WHIP]], 16, FALSE),Rooke_Full_Seaosn[ERA],1)</f>
        <v>1149</v>
      </c>
      <c r="R1439" s="11">
        <f>_xlfn.RANK.EQ(VLOOKUP($A1439,Rooke_Full_Seaosn[[Name]:[WHIP]], 17, FALSE),Rooke_Full_Seaosn[FIP],1)</f>
        <v>1034</v>
      </c>
      <c r="S1439" s="5">
        <f>_xlfn.RANK.EQ(VLOOKUP($A1439,Rooke_Full_Seaosn[[Name]:[WHIP]], 18,FALSE),Rooke_Full_Seaosn[WAR],0)</f>
        <v>1331</v>
      </c>
      <c r="T1439" s="5">
        <f>_xlfn.RANK.EQ(VLOOKUP($A1439,Rooke_Full_Seaosn[[Name]:[WHIP]], 19, FALSE),Rooke_Full_Seaosn[WAR/162],0)</f>
        <v>1321</v>
      </c>
      <c r="U1439" s="5">
        <f>_xlfn.RANK.EQ(VLOOKUP($A1439,Rooke_Full_Seaosn[[Name]:[WHIP]], 20, FALSE),Rooke_Full_Seaosn[WHIP],1)</f>
        <v>1195</v>
      </c>
      <c r="V14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1063.6474760854869</v>
      </c>
    </row>
    <row r="1440" spans="1:22" x14ac:dyDescent="0.45">
      <c r="A1440" s="11" t="s">
        <v>1685</v>
      </c>
      <c r="B1440" s="11">
        <v>1948</v>
      </c>
      <c r="C1440" s="11" t="str">
        <f>VLOOKUP(Table10[[#This Row],[Name]], Rooke_Full_Seaosn[[Name]:[Team]], 2, FALSE)</f>
        <v>CHC</v>
      </c>
      <c r="D1440" s="11">
        <v>25</v>
      </c>
      <c r="E1440" s="11">
        <v>19</v>
      </c>
      <c r="F1440" s="12">
        <v>0.76</v>
      </c>
      <c r="G1440" s="5">
        <f>_xlfn.RANK.EQ(VLOOKUP($A1440,Rooke_Full_Seaosn[[Name]:[WHIP]], 6, FALSE),Rooke_Full_Seaosn[W],0)</f>
        <v>1054</v>
      </c>
      <c r="H1440" s="5">
        <f>_xlfn.RANK.EQ(VLOOKUP($A1440,Rooke_Full_Seaosn[[Name]:[WHIP]], 7, FALSE),Rooke_Full_Seaosn[L],1)</f>
        <v>1574</v>
      </c>
      <c r="I1440" s="11">
        <f>_xlfn.RANK.EQ(VLOOKUP($A1440,Rooke_Full_Seaosn[[Name]:[WHIP]], 8, FALSE),Rooke_Full_Seaosn[SV],0)</f>
        <v>225</v>
      </c>
      <c r="J1440" s="11">
        <f>_xlfn.RANK.EQ(VLOOKUP($A1440,Rooke_Full_Seaosn[[Name]:[WHIP]], 9, FALSE),Rooke_Full_Seaosn[IP],0)</f>
        <v>444</v>
      </c>
      <c r="K1440" s="5">
        <f>_xlfn.RANK.EQ(VLOOKUP($A1440,Rooke_Full_Seaosn[[Name]:[WHIP]], 10, FALSE),Rooke_Full_Seaosn[SO],0)</f>
        <v>423</v>
      </c>
      <c r="L1440" s="5">
        <f>_xlfn.RANK.EQ(VLOOKUP($A1440,Rooke_Full_Seaosn[[Name]:[WHIP]], 11, FALSE),Rooke_Full_Seaosn[K/9],0)</f>
        <v>878</v>
      </c>
      <c r="M1440" s="5">
        <f>_xlfn.RANK.EQ(VLOOKUP($A1440,Rooke_Full_Seaosn[[Name]:[WHIP]], 12, FALSE),Rooke_Full_Seaosn[BB/9],1)</f>
        <v>1541</v>
      </c>
      <c r="N1440" s="11">
        <f>_xlfn.RANK.EQ(VLOOKUP($A1440,Rooke_Full_Seaosn[[Name]:[WHIP]], 13, FALSE),Rooke_Full_Seaosn[HR/9],1)</f>
        <v>797</v>
      </c>
      <c r="O1440" s="5">
        <f>_xlfn.RANK.EQ(VLOOKUP($A1440,Rooke_Full_Seaosn[[Name]:[WHIP]], 14, FALSE),Rooke_Full_Seaosn[AVG],1)</f>
        <v>1000</v>
      </c>
      <c r="P1440" s="11">
        <f>_xlfn.RANK.EQ(VLOOKUP($A1440,Rooke_Full_Seaosn[[Name]:[WHIP]], 15, FALSE),Rooke_Full_Seaosn[BABIP],1)</f>
        <v>997</v>
      </c>
      <c r="Q1440" s="5">
        <f>_xlfn.RANK.EQ(VLOOKUP($A1440,Rooke_Full_Seaosn[[Name]:[WHIP]], 16, FALSE),Rooke_Full_Seaosn[ERA],1)</f>
        <v>1193</v>
      </c>
      <c r="R1440" s="11">
        <f>_xlfn.RANK.EQ(VLOOKUP($A1440,Rooke_Full_Seaosn[[Name]:[WHIP]], 17, FALSE),Rooke_Full_Seaosn[FIP],1)</f>
        <v>1040</v>
      </c>
      <c r="S1440" s="5">
        <f>_xlfn.RANK.EQ(VLOOKUP($A1440,Rooke_Full_Seaosn[[Name]:[WHIP]], 18,FALSE),Rooke_Full_Seaosn[WAR],0)</f>
        <v>922</v>
      </c>
      <c r="T1440" s="5">
        <f>_xlfn.RANK.EQ(VLOOKUP($A1440,Rooke_Full_Seaosn[[Name]:[WHIP]], 19, FALSE),Rooke_Full_Seaosn[WAR/162],0)</f>
        <v>1227</v>
      </c>
      <c r="U1440" s="5">
        <f>_xlfn.RANK.EQ(VLOOKUP($A1440,Rooke_Full_Seaosn[[Name]:[WHIP]], 20, FALSE),Rooke_Full_Seaosn[WHIP],1)</f>
        <v>1450</v>
      </c>
      <c r="V14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1063.9143803674069</v>
      </c>
    </row>
    <row r="1441" spans="1:22" x14ac:dyDescent="0.45">
      <c r="A1441" s="11" t="s">
        <v>1712</v>
      </c>
      <c r="B1441" s="11">
        <v>1925</v>
      </c>
      <c r="C1441" s="11" t="str">
        <f>VLOOKUP(Table10[[#This Row],[Name]], Rooke_Full_Seaosn[[Name]:[Team]], 2, FALSE)</f>
        <v>BRO</v>
      </c>
      <c r="D1441" s="11">
        <v>11</v>
      </c>
      <c r="E1441" s="11">
        <v>10</v>
      </c>
      <c r="F1441" s="12">
        <v>0.90909090909090906</v>
      </c>
      <c r="G1441" s="5">
        <f>_xlfn.RANK.EQ(VLOOKUP($A1441,Rooke_Full_Seaosn[[Name]:[WHIP]], 6, FALSE),Rooke_Full_Seaosn[W],0)</f>
        <v>401</v>
      </c>
      <c r="H1441" s="5">
        <f>_xlfn.RANK.EQ(VLOOKUP($A1441,Rooke_Full_Seaosn[[Name]:[WHIP]], 7, FALSE),Rooke_Full_Seaosn[L],1)</f>
        <v>1209</v>
      </c>
      <c r="I1441" s="11">
        <f>_xlfn.RANK.EQ(VLOOKUP($A1441,Rooke_Full_Seaosn[[Name]:[WHIP]], 8, FALSE),Rooke_Full_Seaosn[SV],0)</f>
        <v>225</v>
      </c>
      <c r="J1441" s="11">
        <f>_xlfn.RANK.EQ(VLOOKUP($A1441,Rooke_Full_Seaosn[[Name]:[WHIP]], 9, FALSE),Rooke_Full_Seaosn[IP],0)</f>
        <v>430</v>
      </c>
      <c r="K1441" s="5">
        <f>_xlfn.RANK.EQ(VLOOKUP($A1441,Rooke_Full_Seaosn[[Name]:[WHIP]], 10, FALSE),Rooke_Full_Seaosn[SO],0)</f>
        <v>1278</v>
      </c>
      <c r="L1441" s="5">
        <f>_xlfn.RANK.EQ(VLOOKUP($A1441,Rooke_Full_Seaosn[[Name]:[WHIP]], 11, FALSE),Rooke_Full_Seaosn[K/9],0)</f>
        <v>1641</v>
      </c>
      <c r="M1441" s="5">
        <f>_xlfn.RANK.EQ(VLOOKUP($A1441,Rooke_Full_Seaosn[[Name]:[WHIP]], 12, FALSE),Rooke_Full_Seaosn[BB/9],1)</f>
        <v>460</v>
      </c>
      <c r="N1441" s="11">
        <f>_xlfn.RANK.EQ(VLOOKUP($A1441,Rooke_Full_Seaosn[[Name]:[WHIP]], 13, FALSE),Rooke_Full_Seaosn[HR/9],1)</f>
        <v>864</v>
      </c>
      <c r="O1441" s="5">
        <f>_xlfn.RANK.EQ(VLOOKUP($A1441,Rooke_Full_Seaosn[[Name]:[WHIP]], 14, FALSE),Rooke_Full_Seaosn[AVG],1)</f>
        <v>1544</v>
      </c>
      <c r="P1441" s="11">
        <f>_xlfn.RANK.EQ(VLOOKUP($A1441,Rooke_Full_Seaosn[[Name]:[WHIP]], 15, FALSE),Rooke_Full_Seaosn[BABIP],1)</f>
        <v>1160</v>
      </c>
      <c r="Q1441" s="5">
        <f>_xlfn.RANK.EQ(VLOOKUP($A1441,Rooke_Full_Seaosn[[Name]:[WHIP]], 16, FALSE),Rooke_Full_Seaosn[ERA],1)</f>
        <v>1223</v>
      </c>
      <c r="R1441" s="11">
        <f>_xlfn.RANK.EQ(VLOOKUP($A1441,Rooke_Full_Seaosn[[Name]:[WHIP]], 17, FALSE),Rooke_Full_Seaosn[FIP],1)</f>
        <v>1391</v>
      </c>
      <c r="S1441" s="5">
        <f>_xlfn.RANK.EQ(VLOOKUP($A1441,Rooke_Full_Seaosn[[Name]:[WHIP]], 18,FALSE),Rooke_Full_Seaosn[WAR],0)</f>
        <v>1186</v>
      </c>
      <c r="T1441" s="5">
        <f>_xlfn.RANK.EQ(VLOOKUP($A1441,Rooke_Full_Seaosn[[Name]:[WHIP]], 19, FALSE),Rooke_Full_Seaosn[WAR/162],0)</f>
        <v>1365</v>
      </c>
      <c r="U1441" s="5">
        <f>_xlfn.RANK.EQ(VLOOKUP($A1441,Rooke_Full_Seaosn[[Name]:[WHIP]], 20, FALSE),Rooke_Full_Seaosn[WHIP],1)</f>
        <v>1307</v>
      </c>
      <c r="V14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1064.5191097742277</v>
      </c>
    </row>
    <row r="1442" spans="1:22" x14ac:dyDescent="0.45">
      <c r="A1442" s="11" t="s">
        <v>1773</v>
      </c>
      <c r="B1442" s="11">
        <v>1925</v>
      </c>
      <c r="C1442" s="11" t="str">
        <f>VLOOKUP(Table10[[#This Row],[Name]], Rooke_Full_Seaosn[[Name]:[Team]], 2, FALSE)</f>
        <v>SLB</v>
      </c>
      <c r="D1442" s="11">
        <v>17</v>
      </c>
      <c r="E1442" s="11">
        <v>12</v>
      </c>
      <c r="F1442" s="12">
        <v>0.70588235294117652</v>
      </c>
      <c r="G1442" s="5">
        <f>_xlfn.RANK.EQ(VLOOKUP($A1442,Rooke_Full_Seaosn[[Name]:[WHIP]], 6, FALSE),Rooke_Full_Seaosn[W],0)</f>
        <v>320</v>
      </c>
      <c r="H1442" s="5">
        <f>_xlfn.RANK.EQ(VLOOKUP($A1442,Rooke_Full_Seaosn[[Name]:[WHIP]], 7, FALSE),Rooke_Full_Seaosn[L],1)</f>
        <v>492</v>
      </c>
      <c r="I1442" s="11">
        <f>_xlfn.RANK.EQ(VLOOKUP($A1442,Rooke_Full_Seaosn[[Name]:[WHIP]], 8, FALSE),Rooke_Full_Seaosn[SV],0)</f>
        <v>225</v>
      </c>
      <c r="J1442" s="11">
        <f>_xlfn.RANK.EQ(VLOOKUP($A1442,Rooke_Full_Seaosn[[Name]:[WHIP]], 9, FALSE),Rooke_Full_Seaosn[IP],0)</f>
        <v>388</v>
      </c>
      <c r="K1442" s="5">
        <f>_xlfn.RANK.EQ(VLOOKUP($A1442,Rooke_Full_Seaosn[[Name]:[WHIP]], 10, FALSE),Rooke_Full_Seaosn[SO],0)</f>
        <v>1187</v>
      </c>
      <c r="L1442" s="5">
        <f>_xlfn.RANK.EQ(VLOOKUP($A1442,Rooke_Full_Seaosn[[Name]:[WHIP]], 11, FALSE),Rooke_Full_Seaosn[K/9],0)</f>
        <v>1632</v>
      </c>
      <c r="M1442" s="5">
        <f>_xlfn.RANK.EQ(VLOOKUP($A1442,Rooke_Full_Seaosn[[Name]:[WHIP]], 12, FALSE),Rooke_Full_Seaosn[BB/9],1)</f>
        <v>1498</v>
      </c>
      <c r="N1442" s="11">
        <f>_xlfn.RANK.EQ(VLOOKUP($A1442,Rooke_Full_Seaosn[[Name]:[WHIP]], 13, FALSE),Rooke_Full_Seaosn[HR/9],1)</f>
        <v>649</v>
      </c>
      <c r="O1442" s="5">
        <f>_xlfn.RANK.EQ(VLOOKUP($A1442,Rooke_Full_Seaosn[[Name]:[WHIP]], 14, FALSE),Rooke_Full_Seaosn[AVG],1)</f>
        <v>1393</v>
      </c>
      <c r="P1442" s="11">
        <f>_xlfn.RANK.EQ(VLOOKUP($A1442,Rooke_Full_Seaosn[[Name]:[WHIP]], 15, FALSE),Rooke_Full_Seaosn[BABIP],1)</f>
        <v>971</v>
      </c>
      <c r="Q1442" s="5">
        <f>_xlfn.RANK.EQ(VLOOKUP($A1442,Rooke_Full_Seaosn[[Name]:[WHIP]], 16, FALSE),Rooke_Full_Seaosn[ERA],1)</f>
        <v>1296</v>
      </c>
      <c r="R1442" s="11">
        <f>_xlfn.RANK.EQ(VLOOKUP($A1442,Rooke_Full_Seaosn[[Name]:[WHIP]], 17, FALSE),Rooke_Full_Seaosn[FIP],1)</f>
        <v>1564</v>
      </c>
      <c r="S1442" s="5">
        <f>_xlfn.RANK.EQ(VLOOKUP($A1442,Rooke_Full_Seaosn[[Name]:[WHIP]], 18,FALSE),Rooke_Full_Seaosn[WAR],0)</f>
        <v>1102</v>
      </c>
      <c r="T1442" s="5">
        <f>_xlfn.RANK.EQ(VLOOKUP($A1442,Rooke_Full_Seaosn[[Name]:[WHIP]], 19, FALSE),Rooke_Full_Seaosn[WAR/162],0)</f>
        <v>1344</v>
      </c>
      <c r="U1442" s="5">
        <f>_xlfn.RANK.EQ(VLOOKUP($A1442,Rooke_Full_Seaosn[[Name]:[WHIP]], 20, FALSE),Rooke_Full_Seaosn[WHIP],1)</f>
        <v>1537</v>
      </c>
      <c r="V14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1065.0275977119709</v>
      </c>
    </row>
    <row r="1443" spans="1:22" x14ac:dyDescent="0.45">
      <c r="A1443" s="11" t="s">
        <v>1452</v>
      </c>
      <c r="B1443" s="11">
        <v>1960</v>
      </c>
      <c r="C1443" s="11" t="str">
        <f>VLOOKUP(Table10[[#This Row],[Name]], Rooke_Full_Seaosn[[Name]:[Team]], 2, FALSE)</f>
        <v>CLE</v>
      </c>
      <c r="D1443" s="11">
        <v>16</v>
      </c>
      <c r="E1443" s="11">
        <v>16</v>
      </c>
      <c r="F1443" s="12">
        <v>1</v>
      </c>
      <c r="G1443" s="5">
        <f>_xlfn.RANK.EQ(VLOOKUP($A1443,Rooke_Full_Seaosn[[Name]:[WHIP]], 6, FALSE),Rooke_Full_Seaosn[W],0)</f>
        <v>1054</v>
      </c>
      <c r="H1443" s="5">
        <f>_xlfn.RANK.EQ(VLOOKUP($A1443,Rooke_Full_Seaosn[[Name]:[WHIP]], 7, FALSE),Rooke_Full_Seaosn[L],1)</f>
        <v>298</v>
      </c>
      <c r="I1443" s="11">
        <f>_xlfn.RANK.EQ(VLOOKUP($A1443,Rooke_Full_Seaosn[[Name]:[WHIP]], 8, FALSE),Rooke_Full_Seaosn[SV],0)</f>
        <v>225</v>
      </c>
      <c r="J1443" s="11">
        <f>_xlfn.RANK.EQ(VLOOKUP($A1443,Rooke_Full_Seaosn[[Name]:[WHIP]], 9, FALSE),Rooke_Full_Seaosn[IP],0)</f>
        <v>1328</v>
      </c>
      <c r="K1443" s="5">
        <f>_xlfn.RANK.EQ(VLOOKUP($A1443,Rooke_Full_Seaosn[[Name]:[WHIP]], 10, FALSE),Rooke_Full_Seaosn[SO],0)</f>
        <v>1278</v>
      </c>
      <c r="L1443" s="5">
        <f>_xlfn.RANK.EQ(VLOOKUP($A1443,Rooke_Full_Seaosn[[Name]:[WHIP]], 11, FALSE),Rooke_Full_Seaosn[K/9],0)</f>
        <v>870</v>
      </c>
      <c r="M1443" s="5">
        <f>_xlfn.RANK.EQ(VLOOKUP($A1443,Rooke_Full_Seaosn[[Name]:[WHIP]], 12, FALSE),Rooke_Full_Seaosn[BB/9],1)</f>
        <v>1588</v>
      </c>
      <c r="N1443" s="11">
        <f>_xlfn.RANK.EQ(VLOOKUP($A1443,Rooke_Full_Seaosn[[Name]:[WHIP]], 13, FALSE),Rooke_Full_Seaosn[HR/9],1)</f>
        <v>1401</v>
      </c>
      <c r="O1443" s="5">
        <f>_xlfn.RANK.EQ(VLOOKUP($A1443,Rooke_Full_Seaosn[[Name]:[WHIP]], 14, FALSE),Rooke_Full_Seaosn[AVG],1)</f>
        <v>1013</v>
      </c>
      <c r="P1443" s="11">
        <f>_xlfn.RANK.EQ(VLOOKUP($A1443,Rooke_Full_Seaosn[[Name]:[WHIP]], 15, FALSE),Rooke_Full_Seaosn[BABIP],1)</f>
        <v>739</v>
      </c>
      <c r="Q1443" s="5">
        <f>_xlfn.RANK.EQ(VLOOKUP($A1443,Rooke_Full_Seaosn[[Name]:[WHIP]], 16, FALSE),Rooke_Full_Seaosn[ERA],1)</f>
        <v>895</v>
      </c>
      <c r="R1443" s="11">
        <f>_xlfn.RANK.EQ(VLOOKUP($A1443,Rooke_Full_Seaosn[[Name]:[WHIP]], 17, FALSE),Rooke_Full_Seaosn[FIP],1)</f>
        <v>1432</v>
      </c>
      <c r="S1443" s="5">
        <f>_xlfn.RANK.EQ(VLOOKUP($A1443,Rooke_Full_Seaosn[[Name]:[WHIP]], 18,FALSE),Rooke_Full_Seaosn[WAR],0)</f>
        <v>1607</v>
      </c>
      <c r="T1443" s="5">
        <f>_xlfn.RANK.EQ(VLOOKUP($A1443,Rooke_Full_Seaosn[[Name]:[WHIP]], 19, FALSE),Rooke_Full_Seaosn[WAR/162],0)</f>
        <v>1600</v>
      </c>
      <c r="U1443" s="5">
        <f>_xlfn.RANK.EQ(VLOOKUP($A1443,Rooke_Full_Seaosn[[Name]:[WHIP]], 20, FALSE),Rooke_Full_Seaosn[WHIP],1)</f>
        <v>1477</v>
      </c>
      <c r="V14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1066.8187288989732</v>
      </c>
    </row>
    <row r="1444" spans="1:22" x14ac:dyDescent="0.45">
      <c r="A1444" s="11" t="s">
        <v>1375</v>
      </c>
      <c r="B1444" s="11">
        <v>1924</v>
      </c>
      <c r="C1444" s="11" t="str">
        <f>VLOOKUP(Table10[[#This Row],[Name]], Rooke_Full_Seaosn[[Name]:[Team]], 2, FALSE)</f>
        <v>DET</v>
      </c>
      <c r="D1444" s="11">
        <v>28</v>
      </c>
      <c r="E1444" s="11">
        <v>28</v>
      </c>
      <c r="F1444" s="12">
        <v>1</v>
      </c>
      <c r="G1444" s="5">
        <f>_xlfn.RANK.EQ(VLOOKUP($A1444,Rooke_Full_Seaosn[[Name]:[WHIP]], 6, FALSE),Rooke_Full_Seaosn[W],0)</f>
        <v>735</v>
      </c>
      <c r="H1444" s="5">
        <f>_xlfn.RANK.EQ(VLOOKUP($A1444,Rooke_Full_Seaosn[[Name]:[WHIP]], 7, FALSE),Rooke_Full_Seaosn[L],1)</f>
        <v>1060</v>
      </c>
      <c r="I1444" s="11">
        <f>_xlfn.RANK.EQ(VLOOKUP($A1444,Rooke_Full_Seaosn[[Name]:[WHIP]], 8, FALSE),Rooke_Full_Seaosn[SV],0)</f>
        <v>11</v>
      </c>
      <c r="J1444" s="11">
        <f>_xlfn.RANK.EQ(VLOOKUP($A1444,Rooke_Full_Seaosn[[Name]:[WHIP]], 9, FALSE),Rooke_Full_Seaosn[IP],0)</f>
        <v>844</v>
      </c>
      <c r="K1444" s="5">
        <f>_xlfn.RANK.EQ(VLOOKUP($A1444,Rooke_Full_Seaosn[[Name]:[WHIP]], 10, FALSE),Rooke_Full_Seaosn[SO],0)</f>
        <v>1425</v>
      </c>
      <c r="L1444" s="5">
        <f>_xlfn.RANK.EQ(VLOOKUP($A1444,Rooke_Full_Seaosn[[Name]:[WHIP]], 11, FALSE),Rooke_Full_Seaosn[K/9],0)</f>
        <v>1546</v>
      </c>
      <c r="M1444" s="5">
        <f>_xlfn.RANK.EQ(VLOOKUP($A1444,Rooke_Full_Seaosn[[Name]:[WHIP]], 12, FALSE),Rooke_Full_Seaosn[BB/9],1)</f>
        <v>1064</v>
      </c>
      <c r="N1444" s="11">
        <f>_xlfn.RANK.EQ(VLOOKUP($A1444,Rooke_Full_Seaosn[[Name]:[WHIP]], 13, FALSE),Rooke_Full_Seaosn[HR/9],1)</f>
        <v>45</v>
      </c>
      <c r="O1444" s="5">
        <f>_xlfn.RANK.EQ(VLOOKUP($A1444,Rooke_Full_Seaosn[[Name]:[WHIP]], 14, FALSE),Rooke_Full_Seaosn[AVG],1)</f>
        <v>1130</v>
      </c>
      <c r="P1444" s="11">
        <f>_xlfn.RANK.EQ(VLOOKUP($A1444,Rooke_Full_Seaosn[[Name]:[WHIP]], 15, FALSE),Rooke_Full_Seaosn[BABIP],1)</f>
        <v>953</v>
      </c>
      <c r="Q1444" s="5">
        <f>_xlfn.RANK.EQ(VLOOKUP($A1444,Rooke_Full_Seaosn[[Name]:[WHIP]], 16, FALSE),Rooke_Full_Seaosn[ERA],1)</f>
        <v>799</v>
      </c>
      <c r="R1444" s="11">
        <f>_xlfn.RANK.EQ(VLOOKUP($A1444,Rooke_Full_Seaosn[[Name]:[WHIP]], 17, FALSE),Rooke_Full_Seaosn[FIP],1)</f>
        <v>672</v>
      </c>
      <c r="S1444" s="5">
        <f>_xlfn.RANK.EQ(VLOOKUP($A1444,Rooke_Full_Seaosn[[Name]:[WHIP]], 18,FALSE),Rooke_Full_Seaosn[WAR],0)</f>
        <v>780</v>
      </c>
      <c r="T1444" s="5">
        <f>_xlfn.RANK.EQ(VLOOKUP($A1444,Rooke_Full_Seaosn[[Name]:[WHIP]], 19, FALSE),Rooke_Full_Seaosn[WAR/162],0)</f>
        <v>1091</v>
      </c>
      <c r="U1444" s="5">
        <f>_xlfn.RANK.EQ(VLOOKUP($A1444,Rooke_Full_Seaosn[[Name]:[WHIP]], 20, FALSE),Rooke_Full_Seaosn[WHIP],1)</f>
        <v>1362</v>
      </c>
      <c r="V14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1066.9107400877615</v>
      </c>
    </row>
    <row r="1445" spans="1:22" x14ac:dyDescent="0.45">
      <c r="A1445" s="11" t="s">
        <v>1492</v>
      </c>
      <c r="B1445" s="11">
        <v>1986</v>
      </c>
      <c r="C1445" s="11" t="str">
        <f>VLOOKUP(Table10[[#This Row],[Name]], Rooke_Full_Seaosn[[Name]:[Team]], 2, FALSE)</f>
        <v>SFG</v>
      </c>
      <c r="D1445" s="11">
        <v>14</v>
      </c>
      <c r="E1445" s="11">
        <v>14</v>
      </c>
      <c r="F1445" s="12">
        <v>1</v>
      </c>
      <c r="G1445" s="5">
        <f>_xlfn.RANK.EQ(VLOOKUP($A1445,Rooke_Full_Seaosn[[Name]:[WHIP]], 6, FALSE),Rooke_Full_Seaosn[W],0)</f>
        <v>1609</v>
      </c>
      <c r="H1445" s="5">
        <f>_xlfn.RANK.EQ(VLOOKUP($A1445,Rooke_Full_Seaosn[[Name]:[WHIP]], 7, FALSE),Rooke_Full_Seaosn[L],1)</f>
        <v>885</v>
      </c>
      <c r="I1445" s="11">
        <f>_xlfn.RANK.EQ(VLOOKUP($A1445,Rooke_Full_Seaosn[[Name]:[WHIP]], 8, FALSE),Rooke_Full_Seaosn[SV],0)</f>
        <v>225</v>
      </c>
      <c r="J1445" s="11">
        <f>_xlfn.RANK.EQ(VLOOKUP($A1445,Rooke_Full_Seaosn[[Name]:[WHIP]], 9, FALSE),Rooke_Full_Seaosn[IP],0)</f>
        <v>1558</v>
      </c>
      <c r="K1445" s="5">
        <f>_xlfn.RANK.EQ(VLOOKUP($A1445,Rooke_Full_Seaosn[[Name]:[WHIP]], 10, FALSE),Rooke_Full_Seaosn[SO],0)</f>
        <v>1585</v>
      </c>
      <c r="L1445" s="5">
        <f>_xlfn.RANK.EQ(VLOOKUP($A1445,Rooke_Full_Seaosn[[Name]:[WHIP]], 11, FALSE),Rooke_Full_Seaosn[K/9],0)</f>
        <v>1236</v>
      </c>
      <c r="M1445" s="5">
        <f>_xlfn.RANK.EQ(VLOOKUP($A1445,Rooke_Full_Seaosn[[Name]:[WHIP]], 12, FALSE),Rooke_Full_Seaosn[BB/9],1)</f>
        <v>1615</v>
      </c>
      <c r="N1445" s="11">
        <f>_xlfn.RANK.EQ(VLOOKUP($A1445,Rooke_Full_Seaosn[[Name]:[WHIP]], 13, FALSE),Rooke_Full_Seaosn[HR/9],1)</f>
        <v>383</v>
      </c>
      <c r="O1445" s="5">
        <f>_xlfn.RANK.EQ(VLOOKUP($A1445,Rooke_Full_Seaosn[[Name]:[WHIP]], 14, FALSE),Rooke_Full_Seaosn[AVG],1)</f>
        <v>221</v>
      </c>
      <c r="P1445" s="11">
        <f>_xlfn.RANK.EQ(VLOOKUP($A1445,Rooke_Full_Seaosn[[Name]:[WHIP]], 15, FALSE),Rooke_Full_Seaosn[BABIP],1)</f>
        <v>123</v>
      </c>
      <c r="Q1445" s="5">
        <f>_xlfn.RANK.EQ(VLOOKUP($A1445,Rooke_Full_Seaosn[[Name]:[WHIP]], 16, FALSE),Rooke_Full_Seaosn[ERA],1)</f>
        <v>944</v>
      </c>
      <c r="R1445" s="11">
        <f>_xlfn.RANK.EQ(VLOOKUP($A1445,Rooke_Full_Seaosn[[Name]:[WHIP]], 17, FALSE),Rooke_Full_Seaosn[FIP],1)</f>
        <v>998</v>
      </c>
      <c r="S1445" s="5">
        <f>_xlfn.RANK.EQ(VLOOKUP($A1445,Rooke_Full_Seaosn[[Name]:[WHIP]], 18,FALSE),Rooke_Full_Seaosn[WAR],0)</f>
        <v>1425</v>
      </c>
      <c r="T1445" s="5">
        <f>_xlfn.RANK.EQ(VLOOKUP($A1445,Rooke_Full_Seaosn[[Name]:[WHIP]], 19, FALSE),Rooke_Full_Seaosn[WAR/162],0)</f>
        <v>1364</v>
      </c>
      <c r="U1445" s="5">
        <f>_xlfn.RANK.EQ(VLOOKUP($A1445,Rooke_Full_Seaosn[[Name]:[WHIP]], 20, FALSE),Rooke_Full_Seaosn[WHIP],1)</f>
        <v>1049</v>
      </c>
      <c r="V14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1067.2074712306292</v>
      </c>
    </row>
    <row r="1446" spans="1:22" x14ac:dyDescent="0.45">
      <c r="A1446" s="11" t="s">
        <v>1628</v>
      </c>
      <c r="B1446" s="11">
        <v>1970</v>
      </c>
      <c r="C1446" s="11" t="str">
        <f>VLOOKUP(Table10[[#This Row],[Name]], Rooke_Full_Seaosn[[Name]:[Team]], 2, FALSE)</f>
        <v>SFG</v>
      </c>
      <c r="D1446" s="11">
        <v>13</v>
      </c>
      <c r="E1446" s="11">
        <v>13</v>
      </c>
      <c r="F1446" s="12">
        <v>1</v>
      </c>
      <c r="G1446" s="5">
        <f>_xlfn.RANK.EQ(VLOOKUP($A1446,Rooke_Full_Seaosn[[Name]:[WHIP]], 6, FALSE),Rooke_Full_Seaosn[W],0)</f>
        <v>889</v>
      </c>
      <c r="H1446" s="5">
        <f>_xlfn.RANK.EQ(VLOOKUP($A1446,Rooke_Full_Seaosn[[Name]:[WHIP]], 7, FALSE),Rooke_Full_Seaosn[L],1)</f>
        <v>492</v>
      </c>
      <c r="I1446" s="11">
        <f>_xlfn.RANK.EQ(VLOOKUP($A1446,Rooke_Full_Seaosn[[Name]:[WHIP]], 8, FALSE),Rooke_Full_Seaosn[SV],0)</f>
        <v>225</v>
      </c>
      <c r="J1446" s="11">
        <f>_xlfn.RANK.EQ(VLOOKUP($A1446,Rooke_Full_Seaosn[[Name]:[WHIP]], 9, FALSE),Rooke_Full_Seaosn[IP],0)</f>
        <v>1018</v>
      </c>
      <c r="K1446" s="5">
        <f>_xlfn.RANK.EQ(VLOOKUP($A1446,Rooke_Full_Seaosn[[Name]:[WHIP]], 10, FALSE),Rooke_Full_Seaosn[SO],0)</f>
        <v>898</v>
      </c>
      <c r="L1446" s="5">
        <f>_xlfn.RANK.EQ(VLOOKUP($A1446,Rooke_Full_Seaosn[[Name]:[WHIP]], 11, FALSE),Rooke_Full_Seaosn[K/9],0)</f>
        <v>708</v>
      </c>
      <c r="M1446" s="5">
        <f>_xlfn.RANK.EQ(VLOOKUP($A1446,Rooke_Full_Seaosn[[Name]:[WHIP]], 12, FALSE),Rooke_Full_Seaosn[BB/9],1)</f>
        <v>1526</v>
      </c>
      <c r="N1446" s="11">
        <f>_xlfn.RANK.EQ(VLOOKUP($A1446,Rooke_Full_Seaosn[[Name]:[WHIP]], 13, FALSE),Rooke_Full_Seaosn[HR/9],1)</f>
        <v>1388</v>
      </c>
      <c r="O1446" s="5">
        <f>_xlfn.RANK.EQ(VLOOKUP($A1446,Rooke_Full_Seaosn[[Name]:[WHIP]], 14, FALSE),Rooke_Full_Seaosn[AVG],1)</f>
        <v>1108</v>
      </c>
      <c r="P1446" s="11">
        <f>_xlfn.RANK.EQ(VLOOKUP($A1446,Rooke_Full_Seaosn[[Name]:[WHIP]], 15, FALSE),Rooke_Full_Seaosn[BABIP],1)</f>
        <v>966</v>
      </c>
      <c r="Q1446" s="5">
        <f>_xlfn.RANK.EQ(VLOOKUP($A1446,Rooke_Full_Seaosn[[Name]:[WHIP]], 16, FALSE),Rooke_Full_Seaosn[ERA],1)</f>
        <v>1122</v>
      </c>
      <c r="R1446" s="11">
        <f>_xlfn.RANK.EQ(VLOOKUP($A1446,Rooke_Full_Seaosn[[Name]:[WHIP]], 17, FALSE),Rooke_Full_Seaosn[FIP],1)</f>
        <v>1406</v>
      </c>
      <c r="S1446" s="5">
        <f>_xlfn.RANK.EQ(VLOOKUP($A1446,Rooke_Full_Seaosn[[Name]:[WHIP]], 18,FALSE),Rooke_Full_Seaosn[WAR],0)</f>
        <v>1606</v>
      </c>
      <c r="T1446" s="5">
        <f>_xlfn.RANK.EQ(VLOOKUP($A1446,Rooke_Full_Seaosn[[Name]:[WHIP]], 19, FALSE),Rooke_Full_Seaosn[WAR/162],0)</f>
        <v>1588</v>
      </c>
      <c r="U1446" s="5">
        <f>_xlfn.RANK.EQ(VLOOKUP($A1446,Rooke_Full_Seaosn[[Name]:[WHIP]], 20, FALSE),Rooke_Full_Seaosn[WHIP],1)</f>
        <v>1458</v>
      </c>
      <c r="V14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1069.6993137874504</v>
      </c>
    </row>
    <row r="1447" spans="1:22" x14ac:dyDescent="0.45">
      <c r="A1447" s="11" t="s">
        <v>1858</v>
      </c>
      <c r="B1447" s="11">
        <v>2021</v>
      </c>
      <c r="C1447" s="11" t="str">
        <f>VLOOKUP(Table10[[#This Row],[Name]], Rooke_Full_Seaosn[[Name]:[Team]], 2, FALSE)</f>
        <v>STL</v>
      </c>
      <c r="D1447" s="11">
        <v>40</v>
      </c>
      <c r="E1447" s="11">
        <v>25</v>
      </c>
      <c r="F1447" s="12">
        <v>0.625</v>
      </c>
      <c r="G1447" s="5">
        <f>_xlfn.RANK.EQ(VLOOKUP($A1447,Rooke_Full_Seaosn[[Name]:[WHIP]], 6, FALSE),Rooke_Full_Seaosn[W],0)</f>
        <v>1692</v>
      </c>
      <c r="H1447" s="5">
        <f>_xlfn.RANK.EQ(VLOOKUP($A1447,Rooke_Full_Seaosn[[Name]:[WHIP]], 7, FALSE),Rooke_Full_Seaosn[L],1)</f>
        <v>492</v>
      </c>
      <c r="I1447" s="11">
        <f>_xlfn.RANK.EQ(VLOOKUP($A1447,Rooke_Full_Seaosn[[Name]:[WHIP]], 8, FALSE),Rooke_Full_Seaosn[SV],0)</f>
        <v>225</v>
      </c>
      <c r="J1447" s="11">
        <f>_xlfn.RANK.EQ(VLOOKUP($A1447,Rooke_Full_Seaosn[[Name]:[WHIP]], 9, FALSE),Rooke_Full_Seaosn[IP],0)</f>
        <v>1455</v>
      </c>
      <c r="K1447" s="5">
        <f>_xlfn.RANK.EQ(VLOOKUP($A1447,Rooke_Full_Seaosn[[Name]:[WHIP]], 10, FALSE),Rooke_Full_Seaosn[SO],0)</f>
        <v>1099</v>
      </c>
      <c r="L1447" s="5">
        <f>_xlfn.RANK.EQ(VLOOKUP($A1447,Rooke_Full_Seaosn[[Name]:[WHIP]], 11, FALSE),Rooke_Full_Seaosn[K/9],0)</f>
        <v>328</v>
      </c>
      <c r="M1447" s="5">
        <f>_xlfn.RANK.EQ(VLOOKUP($A1447,Rooke_Full_Seaosn[[Name]:[WHIP]], 12, FALSE),Rooke_Full_Seaosn[BB/9],1)</f>
        <v>1610</v>
      </c>
      <c r="N1447" s="11">
        <f>_xlfn.RANK.EQ(VLOOKUP($A1447,Rooke_Full_Seaosn[[Name]:[WHIP]], 13, FALSE),Rooke_Full_Seaosn[HR/9],1)</f>
        <v>1298</v>
      </c>
      <c r="O1447" s="5">
        <f>_xlfn.RANK.EQ(VLOOKUP($A1447,Rooke_Full_Seaosn[[Name]:[WHIP]], 14, FALSE),Rooke_Full_Seaosn[AVG],1)</f>
        <v>807</v>
      </c>
      <c r="P1447" s="11">
        <f>_xlfn.RANK.EQ(VLOOKUP($A1447,Rooke_Full_Seaosn[[Name]:[WHIP]], 15, FALSE),Rooke_Full_Seaosn[BABIP],1)</f>
        <v>1010</v>
      </c>
      <c r="Q1447" s="5">
        <f>_xlfn.RANK.EQ(VLOOKUP($A1447,Rooke_Full_Seaosn[[Name]:[WHIP]], 16, FALSE),Rooke_Full_Seaosn[ERA],1)</f>
        <v>1389</v>
      </c>
      <c r="R1447" s="11">
        <f>_xlfn.RANK.EQ(VLOOKUP($A1447,Rooke_Full_Seaosn[[Name]:[WHIP]], 17, FALSE),Rooke_Full_Seaosn[FIP],1)</f>
        <v>1538</v>
      </c>
      <c r="S1447" s="5">
        <f>_xlfn.RANK.EQ(VLOOKUP($A1447,Rooke_Full_Seaosn[[Name]:[WHIP]], 18,FALSE),Rooke_Full_Seaosn[WAR],0)</f>
        <v>1559</v>
      </c>
      <c r="T1447" s="5">
        <f>_xlfn.RANK.EQ(VLOOKUP($A1447,Rooke_Full_Seaosn[[Name]:[WHIP]], 19, FALSE),Rooke_Full_Seaosn[WAR/162],0)</f>
        <v>1561</v>
      </c>
      <c r="U1447" s="5">
        <f>_xlfn.RANK.EQ(VLOOKUP($A1447,Rooke_Full_Seaosn[[Name]:[WHIP]], 20, FALSE),Rooke_Full_Seaosn[WHIP],1)</f>
        <v>1492</v>
      </c>
      <c r="V14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1069.9553374443783</v>
      </c>
    </row>
    <row r="1448" spans="1:22" x14ac:dyDescent="0.45">
      <c r="A1448" s="11" t="s">
        <v>2035</v>
      </c>
      <c r="B1448" s="11">
        <v>2013</v>
      </c>
      <c r="C1448" s="11" t="str">
        <f>VLOOKUP(Table10[[#This Row],[Name]], Rooke_Full_Seaosn[[Name]:[Team]], 2, FALSE)</f>
        <v>SEA</v>
      </c>
      <c r="D1448" s="11">
        <v>34</v>
      </c>
      <c r="E1448" s="11">
        <v>25</v>
      </c>
      <c r="F1448" s="12">
        <v>0.73529411764705888</v>
      </c>
      <c r="G1448" s="5">
        <f>_xlfn.RANK.EQ(VLOOKUP($A1448,Rooke_Full_Seaosn[[Name]:[WHIP]], 6, FALSE),Rooke_Full_Seaosn[W],0)</f>
        <v>1282</v>
      </c>
      <c r="H1448" s="5">
        <f>_xlfn.RANK.EQ(VLOOKUP($A1448,Rooke_Full_Seaosn[[Name]:[WHIP]], 7, FALSE),Rooke_Full_Seaosn[L],1)</f>
        <v>1060</v>
      </c>
      <c r="I1448" s="11">
        <f>_xlfn.RANK.EQ(VLOOKUP($A1448,Rooke_Full_Seaosn[[Name]:[WHIP]], 8, FALSE),Rooke_Full_Seaosn[SV],0)</f>
        <v>225</v>
      </c>
      <c r="J1448" s="11">
        <f>_xlfn.RANK.EQ(VLOOKUP($A1448,Rooke_Full_Seaosn[[Name]:[WHIP]], 9, FALSE),Rooke_Full_Seaosn[IP],0)</f>
        <v>1254</v>
      </c>
      <c r="K1448" s="5">
        <f>_xlfn.RANK.EQ(VLOOKUP($A1448,Rooke_Full_Seaosn[[Name]:[WHIP]], 10, FALSE),Rooke_Full_Seaosn[SO],0)</f>
        <v>996</v>
      </c>
      <c r="L1448" s="5">
        <f>_xlfn.RANK.EQ(VLOOKUP($A1448,Rooke_Full_Seaosn[[Name]:[WHIP]], 11, FALSE),Rooke_Full_Seaosn[K/9],0)</f>
        <v>456</v>
      </c>
      <c r="M1448" s="5">
        <f>_xlfn.RANK.EQ(VLOOKUP($A1448,Rooke_Full_Seaosn[[Name]:[WHIP]], 12, FALSE),Rooke_Full_Seaosn[BB/9],1)</f>
        <v>425</v>
      </c>
      <c r="N1448" s="11">
        <f>_xlfn.RANK.EQ(VLOOKUP($A1448,Rooke_Full_Seaosn[[Name]:[WHIP]], 13, FALSE),Rooke_Full_Seaosn[HR/9],1)</f>
        <v>1508</v>
      </c>
      <c r="O1448" s="5">
        <f>_xlfn.RANK.EQ(VLOOKUP($A1448,Rooke_Full_Seaosn[[Name]:[WHIP]], 14, FALSE),Rooke_Full_Seaosn[AVG],1)</f>
        <v>1636</v>
      </c>
      <c r="P1448" s="11">
        <f>_xlfn.RANK.EQ(VLOOKUP($A1448,Rooke_Full_Seaosn[[Name]:[WHIP]], 15, FALSE),Rooke_Full_Seaosn[BABIP],1)</f>
        <v>1647</v>
      </c>
      <c r="Q1448" s="5">
        <f>_xlfn.RANK.EQ(VLOOKUP($A1448,Rooke_Full_Seaosn[[Name]:[WHIP]], 16, FALSE),Rooke_Full_Seaosn[ERA],1)</f>
        <v>1597</v>
      </c>
      <c r="R1448" s="11">
        <f>_xlfn.RANK.EQ(VLOOKUP($A1448,Rooke_Full_Seaosn[[Name]:[WHIP]], 17, FALSE),Rooke_Full_Seaosn[FIP],1)</f>
        <v>1273</v>
      </c>
      <c r="S1448" s="5">
        <f>_xlfn.RANK.EQ(VLOOKUP($A1448,Rooke_Full_Seaosn[[Name]:[WHIP]], 18,FALSE),Rooke_Full_Seaosn[WAR],0)</f>
        <v>1455</v>
      </c>
      <c r="T1448" s="5">
        <f>_xlfn.RANK.EQ(VLOOKUP($A1448,Rooke_Full_Seaosn[[Name]:[WHIP]], 19, FALSE),Rooke_Full_Seaosn[WAR/162],0)</f>
        <v>1442</v>
      </c>
      <c r="U1448" s="5">
        <f>_xlfn.RANK.EQ(VLOOKUP($A1448,Rooke_Full_Seaosn[[Name]:[WHIP]], 20, FALSE),Rooke_Full_Seaosn[WHIP],1)</f>
        <v>1375</v>
      </c>
      <c r="V14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1070.5393044760492</v>
      </c>
    </row>
    <row r="1449" spans="1:22" x14ac:dyDescent="0.45">
      <c r="A1449" s="11" t="s">
        <v>1675</v>
      </c>
      <c r="B1449" s="11">
        <v>1950</v>
      </c>
      <c r="C1449" s="11" t="str">
        <f>VLOOKUP(Table10[[#This Row],[Name]], Rooke_Full_Seaosn[[Name]:[Team]], 2, FALSE)</f>
        <v>WAS</v>
      </c>
      <c r="D1449" s="11">
        <v>22</v>
      </c>
      <c r="E1449" s="11">
        <v>11</v>
      </c>
      <c r="F1449" s="12">
        <v>0.5</v>
      </c>
      <c r="G1449" s="5">
        <f>_xlfn.RANK.EQ(VLOOKUP($A1449,Rooke_Full_Seaosn[[Name]:[WHIP]], 6, FALSE),Rooke_Full_Seaosn[W],0)</f>
        <v>1054</v>
      </c>
      <c r="H1449" s="5">
        <f>_xlfn.RANK.EQ(VLOOKUP($A1449,Rooke_Full_Seaosn[[Name]:[WHIP]], 7, FALSE),Rooke_Full_Seaosn[L],1)</f>
        <v>492</v>
      </c>
      <c r="I1449" s="11">
        <f>_xlfn.RANK.EQ(VLOOKUP($A1449,Rooke_Full_Seaosn[[Name]:[WHIP]], 8, FALSE),Rooke_Full_Seaosn[SV],0)</f>
        <v>225</v>
      </c>
      <c r="J1449" s="11">
        <f>_xlfn.RANK.EQ(VLOOKUP($A1449,Rooke_Full_Seaosn[[Name]:[WHIP]], 9, FALSE),Rooke_Full_Seaosn[IP],0)</f>
        <v>1157</v>
      </c>
      <c r="K1449" s="5">
        <f>_xlfn.RANK.EQ(VLOOKUP($A1449,Rooke_Full_Seaosn[[Name]:[WHIP]], 10, FALSE),Rooke_Full_Seaosn[SO],0)</f>
        <v>1605</v>
      </c>
      <c r="L1449" s="5">
        <f>_xlfn.RANK.EQ(VLOOKUP($A1449,Rooke_Full_Seaosn[[Name]:[WHIP]], 11, FALSE),Rooke_Full_Seaosn[K/9],0)</f>
        <v>1587</v>
      </c>
      <c r="M1449" s="5">
        <f>_xlfn.RANK.EQ(VLOOKUP($A1449,Rooke_Full_Seaosn[[Name]:[WHIP]], 12, FALSE),Rooke_Full_Seaosn[BB/9],1)</f>
        <v>635</v>
      </c>
      <c r="N1449" s="11">
        <f>_xlfn.RANK.EQ(VLOOKUP($A1449,Rooke_Full_Seaosn[[Name]:[WHIP]], 13, FALSE),Rooke_Full_Seaosn[HR/9],1)</f>
        <v>1102</v>
      </c>
      <c r="O1449" s="5">
        <f>_xlfn.RANK.EQ(VLOOKUP($A1449,Rooke_Full_Seaosn[[Name]:[WHIP]], 14, FALSE),Rooke_Full_Seaosn[AVG],1)</f>
        <v>1365</v>
      </c>
      <c r="P1449" s="11">
        <f>_xlfn.RANK.EQ(VLOOKUP($A1449,Rooke_Full_Seaosn[[Name]:[WHIP]], 15, FALSE),Rooke_Full_Seaosn[BABIP],1)</f>
        <v>829</v>
      </c>
      <c r="Q1449" s="5">
        <f>_xlfn.RANK.EQ(VLOOKUP($A1449,Rooke_Full_Seaosn[[Name]:[WHIP]], 16, FALSE),Rooke_Full_Seaosn[ERA],1)</f>
        <v>1180</v>
      </c>
      <c r="R1449" s="11">
        <f>_xlfn.RANK.EQ(VLOOKUP($A1449,Rooke_Full_Seaosn[[Name]:[WHIP]], 17, FALSE),Rooke_Full_Seaosn[FIP],1)</f>
        <v>1092</v>
      </c>
      <c r="S1449" s="5">
        <f>_xlfn.RANK.EQ(VLOOKUP($A1449,Rooke_Full_Seaosn[[Name]:[WHIP]], 18,FALSE),Rooke_Full_Seaosn[WAR],0)</f>
        <v>1131</v>
      </c>
      <c r="T1449" s="5">
        <f>_xlfn.RANK.EQ(VLOOKUP($A1449,Rooke_Full_Seaosn[[Name]:[WHIP]], 19, FALSE),Rooke_Full_Seaosn[WAR/162],0)</f>
        <v>1120</v>
      </c>
      <c r="U1449" s="5">
        <f>_xlfn.RANK.EQ(VLOOKUP($A1449,Rooke_Full_Seaosn[[Name]:[WHIP]], 20, FALSE),Rooke_Full_Seaosn[WHIP],1)</f>
        <v>1167</v>
      </c>
      <c r="V14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1071.6173945284263</v>
      </c>
    </row>
    <row r="1450" spans="1:22" x14ac:dyDescent="0.45">
      <c r="A1450" s="11" t="s">
        <v>2087</v>
      </c>
      <c r="B1450" s="11">
        <v>2011</v>
      </c>
      <c r="C1450" s="11" t="str">
        <f>VLOOKUP(Table10[[#This Row],[Name]], Rooke_Full_Seaosn[[Name]:[Team]], 2, FALSE)</f>
        <v>- - -</v>
      </c>
      <c r="D1450" s="11">
        <v>30</v>
      </c>
      <c r="E1450" s="11">
        <v>27</v>
      </c>
      <c r="F1450" s="12">
        <v>0.9</v>
      </c>
      <c r="G1450" s="5">
        <f>_xlfn.RANK.EQ(VLOOKUP($A1450,Rooke_Full_Seaosn[[Name]:[WHIP]], 6, FALSE),Rooke_Full_Seaosn[W],0)</f>
        <v>1282</v>
      </c>
      <c r="H1450" s="5">
        <f>_xlfn.RANK.EQ(VLOOKUP($A1450,Rooke_Full_Seaosn[[Name]:[WHIP]], 7, FALSE),Rooke_Full_Seaosn[L],1)</f>
        <v>1209</v>
      </c>
      <c r="I1450" s="11">
        <f>_xlfn.RANK.EQ(VLOOKUP($A1450,Rooke_Full_Seaosn[[Name]:[WHIP]], 8, FALSE),Rooke_Full_Seaosn[SV],0)</f>
        <v>225</v>
      </c>
      <c r="J1450" s="11">
        <f>_xlfn.RANK.EQ(VLOOKUP($A1450,Rooke_Full_Seaosn[[Name]:[WHIP]], 9, FALSE),Rooke_Full_Seaosn[IP],0)</f>
        <v>1423</v>
      </c>
      <c r="K1450" s="5">
        <f>_xlfn.RANK.EQ(VLOOKUP($A1450,Rooke_Full_Seaosn[[Name]:[WHIP]], 10, FALSE),Rooke_Full_Seaosn[SO],0)</f>
        <v>1072</v>
      </c>
      <c r="L1450" s="5">
        <f>_xlfn.RANK.EQ(VLOOKUP($A1450,Rooke_Full_Seaosn[[Name]:[WHIP]], 11, FALSE),Rooke_Full_Seaosn[K/9],0)</f>
        <v>337</v>
      </c>
      <c r="M1450" s="5">
        <f>_xlfn.RANK.EQ(VLOOKUP($A1450,Rooke_Full_Seaosn[[Name]:[WHIP]], 12, FALSE),Rooke_Full_Seaosn[BB/9],1)</f>
        <v>437</v>
      </c>
      <c r="N1450" s="11">
        <f>_xlfn.RANK.EQ(VLOOKUP($A1450,Rooke_Full_Seaosn[[Name]:[WHIP]], 13, FALSE),Rooke_Full_Seaosn[HR/9],1)</f>
        <v>1598</v>
      </c>
      <c r="O1450" s="5">
        <f>_xlfn.RANK.EQ(VLOOKUP($A1450,Rooke_Full_Seaosn[[Name]:[WHIP]], 14, FALSE),Rooke_Full_Seaosn[AVG],1)</f>
        <v>1572</v>
      </c>
      <c r="P1450" s="11">
        <f>_xlfn.RANK.EQ(VLOOKUP($A1450,Rooke_Full_Seaosn[[Name]:[WHIP]], 15, FALSE),Rooke_Full_Seaosn[BABIP],1)</f>
        <v>1570</v>
      </c>
      <c r="Q1450" s="5">
        <f>_xlfn.RANK.EQ(VLOOKUP($A1450,Rooke_Full_Seaosn[[Name]:[WHIP]], 16, FALSE),Rooke_Full_Seaosn[ERA],1)</f>
        <v>1657</v>
      </c>
      <c r="R1450" s="11">
        <f>_xlfn.RANK.EQ(VLOOKUP($A1450,Rooke_Full_Seaosn[[Name]:[WHIP]], 17, FALSE),Rooke_Full_Seaosn[FIP],1)</f>
        <v>1443</v>
      </c>
      <c r="S1450" s="5">
        <f>_xlfn.RANK.EQ(VLOOKUP($A1450,Rooke_Full_Seaosn[[Name]:[WHIP]], 18,FALSE),Rooke_Full_Seaosn[WAR],0)</f>
        <v>1532</v>
      </c>
      <c r="T1450" s="5">
        <f>_xlfn.RANK.EQ(VLOOKUP($A1450,Rooke_Full_Seaosn[[Name]:[WHIP]], 19, FALSE),Rooke_Full_Seaosn[WAR/162],0)</f>
        <v>1531</v>
      </c>
      <c r="U1450" s="5">
        <f>_xlfn.RANK.EQ(VLOOKUP($A1450,Rooke_Full_Seaosn[[Name]:[WHIP]], 20, FALSE),Rooke_Full_Seaosn[WHIP],1)</f>
        <v>1344</v>
      </c>
      <c r="V14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1072.2668321690655</v>
      </c>
    </row>
    <row r="1451" spans="1:22" x14ac:dyDescent="0.45">
      <c r="A1451" s="11" t="s">
        <v>2026</v>
      </c>
      <c r="B1451" s="11">
        <v>2002</v>
      </c>
      <c r="C1451" s="11" t="str">
        <f>VLOOKUP(Table10[[#This Row],[Name]], Rooke_Full_Seaosn[[Name]:[Team]], 2, FALSE)</f>
        <v>TEX</v>
      </c>
      <c r="D1451" s="11">
        <v>7</v>
      </c>
      <c r="E1451" s="11">
        <v>6</v>
      </c>
      <c r="F1451" s="12">
        <v>0.8571428571428571</v>
      </c>
      <c r="G1451" s="5">
        <f>_xlfn.RANK.EQ(VLOOKUP($A1451,Rooke_Full_Seaosn[[Name]:[WHIP]], 6, FALSE),Rooke_Full_Seaosn[W],0)</f>
        <v>1054</v>
      </c>
      <c r="H1451" s="5">
        <f>_xlfn.RANK.EQ(VLOOKUP($A1451,Rooke_Full_Seaosn[[Name]:[WHIP]], 7, FALSE),Rooke_Full_Seaosn[L],1)</f>
        <v>492</v>
      </c>
      <c r="I1451" s="11">
        <f>_xlfn.RANK.EQ(VLOOKUP($A1451,Rooke_Full_Seaosn[[Name]:[WHIP]], 8, FALSE),Rooke_Full_Seaosn[SV],0)</f>
        <v>225</v>
      </c>
      <c r="J1451" s="11">
        <f>_xlfn.RANK.EQ(VLOOKUP($A1451,Rooke_Full_Seaosn[[Name]:[WHIP]], 9, FALSE),Rooke_Full_Seaosn[IP],0)</f>
        <v>1322</v>
      </c>
      <c r="K1451" s="5">
        <f>_xlfn.RANK.EQ(VLOOKUP($A1451,Rooke_Full_Seaosn[[Name]:[WHIP]], 10, FALSE),Rooke_Full_Seaosn[SO],0)</f>
        <v>1045</v>
      </c>
      <c r="L1451" s="5">
        <f>_xlfn.RANK.EQ(VLOOKUP($A1451,Rooke_Full_Seaosn[[Name]:[WHIP]], 11, FALSE),Rooke_Full_Seaosn[K/9],0)</f>
        <v>476</v>
      </c>
      <c r="M1451" s="5">
        <f>_xlfn.RANK.EQ(VLOOKUP($A1451,Rooke_Full_Seaosn[[Name]:[WHIP]], 12, FALSE),Rooke_Full_Seaosn[BB/9],1)</f>
        <v>1681</v>
      </c>
      <c r="N1451" s="11">
        <f>_xlfn.RANK.EQ(VLOOKUP($A1451,Rooke_Full_Seaosn[[Name]:[WHIP]], 13, FALSE),Rooke_Full_Seaosn[HR/9],1)</f>
        <v>775</v>
      </c>
      <c r="O1451" s="5">
        <f>_xlfn.RANK.EQ(VLOOKUP($A1451,Rooke_Full_Seaosn[[Name]:[WHIP]], 14, FALSE),Rooke_Full_Seaosn[AVG],1)</f>
        <v>1395</v>
      </c>
      <c r="P1451" s="11">
        <f>_xlfn.RANK.EQ(VLOOKUP($A1451,Rooke_Full_Seaosn[[Name]:[WHIP]], 15, FALSE),Rooke_Full_Seaosn[BABIP],1)</f>
        <v>1542</v>
      </c>
      <c r="Q1451" s="5">
        <f>_xlfn.RANK.EQ(VLOOKUP($A1451,Rooke_Full_Seaosn[[Name]:[WHIP]], 16, FALSE),Rooke_Full_Seaosn[ERA],1)</f>
        <v>1586</v>
      </c>
      <c r="R1451" s="11">
        <f>_xlfn.RANK.EQ(VLOOKUP($A1451,Rooke_Full_Seaosn[[Name]:[WHIP]], 17, FALSE),Rooke_Full_Seaosn[FIP],1)</f>
        <v>1349</v>
      </c>
      <c r="S1451" s="5">
        <f>_xlfn.RANK.EQ(VLOOKUP($A1451,Rooke_Full_Seaosn[[Name]:[WHIP]], 18,FALSE),Rooke_Full_Seaosn[WAR],0)</f>
        <v>1192</v>
      </c>
      <c r="T1451" s="5">
        <f>_xlfn.RANK.EQ(VLOOKUP($A1451,Rooke_Full_Seaosn[[Name]:[WHIP]], 19, FALSE),Rooke_Full_Seaosn[WAR/162],0)</f>
        <v>1044</v>
      </c>
      <c r="U1451" s="5">
        <f>_xlfn.RANK.EQ(VLOOKUP($A1451,Rooke_Full_Seaosn[[Name]:[WHIP]], 20, FALSE),Rooke_Full_Seaosn[WHIP],1)</f>
        <v>1684</v>
      </c>
      <c r="V14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1072.332059321001</v>
      </c>
    </row>
    <row r="1452" spans="1:22" x14ac:dyDescent="0.45">
      <c r="A1452" s="11" t="s">
        <v>1974</v>
      </c>
      <c r="B1452" s="11">
        <v>1936</v>
      </c>
      <c r="C1452" s="11" t="str">
        <f>VLOOKUP(Table10[[#This Row],[Name]], Rooke_Full_Seaosn[[Name]:[Team]], 2, FALSE)</f>
        <v>PHA</v>
      </c>
      <c r="D1452" s="11">
        <v>14</v>
      </c>
      <c r="E1452" s="11">
        <v>14</v>
      </c>
      <c r="F1452" s="12">
        <v>1</v>
      </c>
      <c r="G1452" s="5">
        <f>_xlfn.RANK.EQ(VLOOKUP($A1452,Rooke_Full_Seaosn[[Name]:[WHIP]], 6, FALSE),Rooke_Full_Seaosn[W],0)</f>
        <v>401</v>
      </c>
      <c r="H1452" s="5">
        <f>_xlfn.RANK.EQ(VLOOKUP($A1452,Rooke_Full_Seaosn[[Name]:[WHIP]], 7, FALSE),Rooke_Full_Seaosn[L],1)</f>
        <v>1621</v>
      </c>
      <c r="I1452" s="11">
        <f>_xlfn.RANK.EQ(VLOOKUP($A1452,Rooke_Full_Seaosn[[Name]:[WHIP]], 8, FALSE),Rooke_Full_Seaosn[SV],0)</f>
        <v>225</v>
      </c>
      <c r="J1452" s="11">
        <f>_xlfn.RANK.EQ(VLOOKUP($A1452,Rooke_Full_Seaosn[[Name]:[WHIP]], 9, FALSE),Rooke_Full_Seaosn[IP],0)</f>
        <v>154</v>
      </c>
      <c r="K1452" s="5">
        <f>_xlfn.RANK.EQ(VLOOKUP($A1452,Rooke_Full_Seaosn[[Name]:[WHIP]], 10, FALSE),Rooke_Full_Seaosn[SO],0)</f>
        <v>1099</v>
      </c>
      <c r="L1452" s="5">
        <f>_xlfn.RANK.EQ(VLOOKUP($A1452,Rooke_Full_Seaosn[[Name]:[WHIP]], 11, FALSE),Rooke_Full_Seaosn[K/9],0)</f>
        <v>1661</v>
      </c>
      <c r="M1452" s="5">
        <f>_xlfn.RANK.EQ(VLOOKUP($A1452,Rooke_Full_Seaosn[[Name]:[WHIP]], 12, FALSE),Rooke_Full_Seaosn[BB/9],1)</f>
        <v>1074</v>
      </c>
      <c r="N1452" s="11">
        <f>_xlfn.RANK.EQ(VLOOKUP($A1452,Rooke_Full_Seaosn[[Name]:[WHIP]], 13, FALSE),Rooke_Full_Seaosn[HR/9],1)</f>
        <v>698</v>
      </c>
      <c r="O1452" s="5">
        <f>_xlfn.RANK.EQ(VLOOKUP($A1452,Rooke_Full_Seaosn[[Name]:[WHIP]], 14, FALSE),Rooke_Full_Seaosn[AVG],1)</f>
        <v>1565</v>
      </c>
      <c r="P1452" s="11">
        <f>_xlfn.RANK.EQ(VLOOKUP($A1452,Rooke_Full_Seaosn[[Name]:[WHIP]], 15, FALSE),Rooke_Full_Seaosn[BABIP],1)</f>
        <v>1239</v>
      </c>
      <c r="Q1452" s="5">
        <f>_xlfn.RANK.EQ(VLOOKUP($A1452,Rooke_Full_Seaosn[[Name]:[WHIP]], 16, FALSE),Rooke_Full_Seaosn[ERA],1)</f>
        <v>1530</v>
      </c>
      <c r="R1452" s="11">
        <f>_xlfn.RANK.EQ(VLOOKUP($A1452,Rooke_Full_Seaosn[[Name]:[WHIP]], 17, FALSE),Rooke_Full_Seaosn[FIP],1)</f>
        <v>1455</v>
      </c>
      <c r="S1452" s="5">
        <f>_xlfn.RANK.EQ(VLOOKUP($A1452,Rooke_Full_Seaosn[[Name]:[WHIP]], 18,FALSE),Rooke_Full_Seaosn[WAR],0)</f>
        <v>503</v>
      </c>
      <c r="T1452" s="5">
        <f>_xlfn.RANK.EQ(VLOOKUP($A1452,Rooke_Full_Seaosn[[Name]:[WHIP]], 19, FALSE),Rooke_Full_Seaosn[WAR/162],0)</f>
        <v>840</v>
      </c>
      <c r="U1452" s="5">
        <f>_xlfn.RANK.EQ(VLOOKUP($A1452,Rooke_Full_Seaosn[[Name]:[WHIP]], 20, FALSE),Rooke_Full_Seaosn[WHIP],1)</f>
        <v>1563</v>
      </c>
      <c r="V14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1072.5834748321299</v>
      </c>
    </row>
    <row r="1453" spans="1:22" x14ac:dyDescent="0.45">
      <c r="A1453" s="11" t="s">
        <v>1891</v>
      </c>
      <c r="B1453" s="11">
        <v>1930</v>
      </c>
      <c r="C1453" s="11" t="str">
        <f>VLOOKUP(Table10[[#This Row],[Name]], Rooke_Full_Seaosn[[Name]:[Team]], 2, FALSE)</f>
        <v>DET</v>
      </c>
      <c r="D1453" s="11">
        <v>30</v>
      </c>
      <c r="E1453" s="11">
        <v>27</v>
      </c>
      <c r="F1453" s="12">
        <v>0.9</v>
      </c>
      <c r="G1453" s="5">
        <f>_xlfn.RANK.EQ(VLOOKUP($A1453,Rooke_Full_Seaosn[[Name]:[WHIP]], 6, FALSE),Rooke_Full_Seaosn[W],0)</f>
        <v>401</v>
      </c>
      <c r="H1453" s="5">
        <f>_xlfn.RANK.EQ(VLOOKUP($A1453,Rooke_Full_Seaosn[[Name]:[WHIP]], 7, FALSE),Rooke_Full_Seaosn[L],1)</f>
        <v>1060</v>
      </c>
      <c r="I1453" s="11">
        <f>_xlfn.RANK.EQ(VLOOKUP($A1453,Rooke_Full_Seaosn[[Name]:[WHIP]], 8, FALSE),Rooke_Full_Seaosn[SV],0)</f>
        <v>94</v>
      </c>
      <c r="J1453" s="11">
        <f>_xlfn.RANK.EQ(VLOOKUP($A1453,Rooke_Full_Seaosn[[Name]:[WHIP]], 9, FALSE),Rooke_Full_Seaosn[IP],0)</f>
        <v>474</v>
      </c>
      <c r="K1453" s="5">
        <f>_xlfn.RANK.EQ(VLOOKUP($A1453,Rooke_Full_Seaosn[[Name]:[WHIP]], 10, FALSE),Rooke_Full_Seaosn[SO],0)</f>
        <v>941</v>
      </c>
      <c r="L1453" s="5">
        <f>_xlfn.RANK.EQ(VLOOKUP($A1453,Rooke_Full_Seaosn[[Name]:[WHIP]], 11, FALSE),Rooke_Full_Seaosn[K/9],0)</f>
        <v>1459</v>
      </c>
      <c r="M1453" s="5">
        <f>_xlfn.RANK.EQ(VLOOKUP($A1453,Rooke_Full_Seaosn[[Name]:[WHIP]], 12, FALSE),Rooke_Full_Seaosn[BB/9],1)</f>
        <v>1145</v>
      </c>
      <c r="N1453" s="11">
        <f>_xlfn.RANK.EQ(VLOOKUP($A1453,Rooke_Full_Seaosn[[Name]:[WHIP]], 13, FALSE),Rooke_Full_Seaosn[HR/9],1)</f>
        <v>435</v>
      </c>
      <c r="O1453" s="5">
        <f>_xlfn.RANK.EQ(VLOOKUP($A1453,Rooke_Full_Seaosn[[Name]:[WHIP]], 14, FALSE),Rooke_Full_Seaosn[AVG],1)</f>
        <v>1471</v>
      </c>
      <c r="P1453" s="11">
        <f>_xlfn.RANK.EQ(VLOOKUP($A1453,Rooke_Full_Seaosn[[Name]:[WHIP]], 15, FALSE),Rooke_Full_Seaosn[BABIP],1)</f>
        <v>1330</v>
      </c>
      <c r="Q1453" s="5">
        <f>_xlfn.RANK.EQ(VLOOKUP($A1453,Rooke_Full_Seaosn[[Name]:[WHIP]], 16, FALSE),Rooke_Full_Seaosn[ERA],1)</f>
        <v>1429</v>
      </c>
      <c r="R1453" s="11">
        <f>_xlfn.RANK.EQ(VLOOKUP($A1453,Rooke_Full_Seaosn[[Name]:[WHIP]], 17, FALSE),Rooke_Full_Seaosn[FIP],1)</f>
        <v>1384</v>
      </c>
      <c r="S1453" s="5">
        <f>_xlfn.RANK.EQ(VLOOKUP($A1453,Rooke_Full_Seaosn[[Name]:[WHIP]], 18,FALSE),Rooke_Full_Seaosn[WAR],0)</f>
        <v>813</v>
      </c>
      <c r="T1453" s="5">
        <f>_xlfn.RANK.EQ(VLOOKUP($A1453,Rooke_Full_Seaosn[[Name]:[WHIP]], 19, FALSE),Rooke_Full_Seaosn[WAR/162],0)</f>
        <v>1194</v>
      </c>
      <c r="U1453" s="5">
        <f>_xlfn.RANK.EQ(VLOOKUP($A1453,Rooke_Full_Seaosn[[Name]:[WHIP]], 20, FALSE),Rooke_Full_Seaosn[WHIP],1)</f>
        <v>1483</v>
      </c>
      <c r="V14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1072.9467200455492</v>
      </c>
    </row>
    <row r="1454" spans="1:22" x14ac:dyDescent="0.45">
      <c r="A1454" s="11" t="s">
        <v>1917</v>
      </c>
      <c r="B1454" s="11">
        <v>2022</v>
      </c>
      <c r="C1454" s="11" t="str">
        <f>VLOOKUP(Table10[[#This Row],[Name]], Rooke_Full_Seaosn[[Name]:[Team]], 2, FALSE)</f>
        <v>DET</v>
      </c>
      <c r="D1454" s="11">
        <v>9</v>
      </c>
      <c r="E1454" s="11">
        <v>9</v>
      </c>
      <c r="F1454" s="12">
        <v>1</v>
      </c>
      <c r="G1454" s="5">
        <f>_xlfn.RANK.EQ(VLOOKUP($A1454,Rooke_Full_Seaosn[[Name]:[WHIP]], 6, FALSE),Rooke_Full_Seaosn[W],0)</f>
        <v>1609</v>
      </c>
      <c r="H1454" s="5">
        <f>_xlfn.RANK.EQ(VLOOKUP($A1454,Rooke_Full_Seaosn[[Name]:[WHIP]], 7, FALSE),Rooke_Full_Seaosn[L],1)</f>
        <v>492</v>
      </c>
      <c r="I1454" s="11">
        <f>_xlfn.RANK.EQ(VLOOKUP($A1454,Rooke_Full_Seaosn[[Name]:[WHIP]], 8, FALSE),Rooke_Full_Seaosn[SV],0)</f>
        <v>225</v>
      </c>
      <c r="J1454" s="11">
        <f>_xlfn.RANK.EQ(VLOOKUP($A1454,Rooke_Full_Seaosn[[Name]:[WHIP]], 9, FALSE),Rooke_Full_Seaosn[IP],0)</f>
        <v>1528</v>
      </c>
      <c r="K1454" s="5">
        <f>_xlfn.RANK.EQ(VLOOKUP($A1454,Rooke_Full_Seaosn[[Name]:[WHIP]], 10, FALSE),Rooke_Full_Seaosn[SO],0)</f>
        <v>1163</v>
      </c>
      <c r="L1454" s="5">
        <f>_xlfn.RANK.EQ(VLOOKUP($A1454,Rooke_Full_Seaosn[[Name]:[WHIP]], 11, FALSE),Rooke_Full_Seaosn[K/9],0)</f>
        <v>321</v>
      </c>
      <c r="M1454" s="5">
        <f>_xlfn.RANK.EQ(VLOOKUP($A1454,Rooke_Full_Seaosn[[Name]:[WHIP]], 12, FALSE),Rooke_Full_Seaosn[BB/9],1)</f>
        <v>1287</v>
      </c>
      <c r="N1454" s="11">
        <f>_xlfn.RANK.EQ(VLOOKUP($A1454,Rooke_Full_Seaosn[[Name]:[WHIP]], 13, FALSE),Rooke_Full_Seaosn[HR/9],1)</f>
        <v>1225</v>
      </c>
      <c r="O1454" s="5">
        <f>_xlfn.RANK.EQ(VLOOKUP($A1454,Rooke_Full_Seaosn[[Name]:[WHIP]], 14, FALSE),Rooke_Full_Seaosn[AVG],1)</f>
        <v>1446</v>
      </c>
      <c r="P1454" s="11">
        <f>_xlfn.RANK.EQ(VLOOKUP($A1454,Rooke_Full_Seaosn[[Name]:[WHIP]], 15, FALSE),Rooke_Full_Seaosn[BABIP],1)</f>
        <v>1592</v>
      </c>
      <c r="Q1454" s="5">
        <f>_xlfn.RANK.EQ(VLOOKUP($A1454,Rooke_Full_Seaosn[[Name]:[WHIP]], 16, FALSE),Rooke_Full_Seaosn[ERA],1)</f>
        <v>1462</v>
      </c>
      <c r="R1454" s="11">
        <f>_xlfn.RANK.EQ(VLOOKUP($A1454,Rooke_Full_Seaosn[[Name]:[WHIP]], 17, FALSE),Rooke_Full_Seaosn[FIP],1)</f>
        <v>1135</v>
      </c>
      <c r="S1454" s="5">
        <f>_xlfn.RANK.EQ(VLOOKUP($A1454,Rooke_Full_Seaosn[[Name]:[WHIP]], 18,FALSE),Rooke_Full_Seaosn[WAR],0)</f>
        <v>1337</v>
      </c>
      <c r="T1454" s="5">
        <f>_xlfn.RANK.EQ(VLOOKUP($A1454,Rooke_Full_Seaosn[[Name]:[WHIP]], 19, FALSE),Rooke_Full_Seaosn[WAR/162],0)</f>
        <v>1252</v>
      </c>
      <c r="U1454" s="5">
        <f>_xlfn.RANK.EQ(VLOOKUP($A1454,Rooke_Full_Seaosn[[Name]:[WHIP]], 20, FALSE),Rooke_Full_Seaosn[WHIP],1)</f>
        <v>1506</v>
      </c>
      <c r="V14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1073.2133873267965</v>
      </c>
    </row>
    <row r="1455" spans="1:22" x14ac:dyDescent="0.45">
      <c r="A1455" s="11" t="s">
        <v>1484</v>
      </c>
      <c r="B1455" s="11">
        <v>1923</v>
      </c>
      <c r="C1455" s="11" t="str">
        <f>VLOOKUP(Table10[[#This Row],[Name]], Rooke_Full_Seaosn[[Name]:[Team]], 2, FALSE)</f>
        <v>WAS</v>
      </c>
      <c r="D1455" s="11">
        <v>33</v>
      </c>
      <c r="E1455" s="11">
        <v>17</v>
      </c>
      <c r="F1455" s="12">
        <v>0.51515151515151514</v>
      </c>
      <c r="G1455" s="5">
        <f>_xlfn.RANK.EQ(VLOOKUP($A1455,Rooke_Full_Seaosn[[Name]:[WHIP]], 6, FALSE),Rooke_Full_Seaosn[W],0)</f>
        <v>610</v>
      </c>
      <c r="H1455" s="5">
        <f>_xlfn.RANK.EQ(VLOOKUP($A1455,Rooke_Full_Seaosn[[Name]:[WHIP]], 7, FALSE),Rooke_Full_Seaosn[L],1)</f>
        <v>492</v>
      </c>
      <c r="I1455" s="11">
        <f>_xlfn.RANK.EQ(VLOOKUP($A1455,Rooke_Full_Seaosn[[Name]:[WHIP]], 8, FALSE),Rooke_Full_Seaosn[SV],0)</f>
        <v>225</v>
      </c>
      <c r="J1455" s="11">
        <f>_xlfn.RANK.EQ(VLOOKUP($A1455,Rooke_Full_Seaosn[[Name]:[WHIP]], 9, FALSE),Rooke_Full_Seaosn[IP],0)</f>
        <v>813</v>
      </c>
      <c r="K1455" s="5">
        <f>_xlfn.RANK.EQ(VLOOKUP($A1455,Rooke_Full_Seaosn[[Name]:[WHIP]], 10, FALSE),Rooke_Full_Seaosn[SO],0)</f>
        <v>1140</v>
      </c>
      <c r="L1455" s="5">
        <f>_xlfn.RANK.EQ(VLOOKUP($A1455,Rooke_Full_Seaosn[[Name]:[WHIP]], 11, FALSE),Rooke_Full_Seaosn[K/9],0)</f>
        <v>1309</v>
      </c>
      <c r="M1455" s="5">
        <f>_xlfn.RANK.EQ(VLOOKUP($A1455,Rooke_Full_Seaosn[[Name]:[WHIP]], 12, FALSE),Rooke_Full_Seaosn[BB/9],1)</f>
        <v>1682</v>
      </c>
      <c r="N1455" s="11">
        <f>_xlfn.RANK.EQ(VLOOKUP($A1455,Rooke_Full_Seaosn[[Name]:[WHIP]], 13, FALSE),Rooke_Full_Seaosn[HR/9],1)</f>
        <v>173</v>
      </c>
      <c r="O1455" s="5">
        <f>_xlfn.RANK.EQ(VLOOKUP($A1455,Rooke_Full_Seaosn[[Name]:[WHIP]], 14, FALSE),Rooke_Full_Seaosn[AVG],1)</f>
        <v>767</v>
      </c>
      <c r="P1455" s="11">
        <f>_xlfn.RANK.EQ(VLOOKUP($A1455,Rooke_Full_Seaosn[[Name]:[WHIP]], 15, FALSE),Rooke_Full_Seaosn[BABIP],1)</f>
        <v>741</v>
      </c>
      <c r="Q1455" s="5">
        <f>_xlfn.RANK.EQ(VLOOKUP($A1455,Rooke_Full_Seaosn[[Name]:[WHIP]], 16, FALSE),Rooke_Full_Seaosn[ERA],1)</f>
        <v>935</v>
      </c>
      <c r="R1455" s="11">
        <f>_xlfn.RANK.EQ(VLOOKUP($A1455,Rooke_Full_Seaosn[[Name]:[WHIP]], 17, FALSE),Rooke_Full_Seaosn[FIP],1)</f>
        <v>1300</v>
      </c>
      <c r="S1455" s="5">
        <f>_xlfn.RANK.EQ(VLOOKUP($A1455,Rooke_Full_Seaosn[[Name]:[WHIP]], 18,FALSE),Rooke_Full_Seaosn[WAR],0)</f>
        <v>1545</v>
      </c>
      <c r="T1455" s="5">
        <f>_xlfn.RANK.EQ(VLOOKUP($A1455,Rooke_Full_Seaosn[[Name]:[WHIP]], 19, FALSE),Rooke_Full_Seaosn[WAR/162],0)</f>
        <v>1541</v>
      </c>
      <c r="U1455" s="5">
        <f>_xlfn.RANK.EQ(VLOOKUP($A1455,Rooke_Full_Seaosn[[Name]:[WHIP]], 20, FALSE),Rooke_Full_Seaosn[WHIP],1)</f>
        <v>1591</v>
      </c>
      <c r="V14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1074.2302316814532</v>
      </c>
    </row>
    <row r="1456" spans="1:22" x14ac:dyDescent="0.45">
      <c r="A1456" s="11" t="s">
        <v>1857</v>
      </c>
      <c r="B1456" s="11">
        <v>1977</v>
      </c>
      <c r="C1456" s="11" t="str">
        <f>VLOOKUP(Table10[[#This Row],[Name]], Rooke_Full_Seaosn[[Name]:[Team]], 2, FALSE)</f>
        <v>CIN</v>
      </c>
      <c r="D1456" s="11">
        <v>10</v>
      </c>
      <c r="E1456" s="11">
        <v>7</v>
      </c>
      <c r="F1456" s="12">
        <v>0.7</v>
      </c>
      <c r="G1456" s="5">
        <f>_xlfn.RANK.EQ(VLOOKUP($A1456,Rooke_Full_Seaosn[[Name]:[WHIP]], 6, FALSE),Rooke_Full_Seaosn[W],0)</f>
        <v>1465</v>
      </c>
      <c r="H1456" s="5">
        <f>_xlfn.RANK.EQ(VLOOKUP($A1456,Rooke_Full_Seaosn[[Name]:[WHIP]], 7, FALSE),Rooke_Full_Seaosn[L],1)</f>
        <v>695</v>
      </c>
      <c r="I1456" s="11">
        <f>_xlfn.RANK.EQ(VLOOKUP($A1456,Rooke_Full_Seaosn[[Name]:[WHIP]], 8, FALSE),Rooke_Full_Seaosn[SV],0)</f>
        <v>225</v>
      </c>
      <c r="J1456" s="11">
        <f>_xlfn.RANK.EQ(VLOOKUP($A1456,Rooke_Full_Seaosn[[Name]:[WHIP]], 9, FALSE),Rooke_Full_Seaosn[IP],0)</f>
        <v>1455</v>
      </c>
      <c r="K1456" s="5">
        <f>_xlfn.RANK.EQ(VLOOKUP($A1456,Rooke_Full_Seaosn[[Name]:[WHIP]], 10, FALSE),Rooke_Full_Seaosn[SO],0)</f>
        <v>1210</v>
      </c>
      <c r="L1456" s="5">
        <f>_xlfn.RANK.EQ(VLOOKUP($A1456,Rooke_Full_Seaosn[[Name]:[WHIP]], 11, FALSE),Rooke_Full_Seaosn[K/9],0)</f>
        <v>495</v>
      </c>
      <c r="M1456" s="5">
        <f>_xlfn.RANK.EQ(VLOOKUP($A1456,Rooke_Full_Seaosn[[Name]:[WHIP]], 12, FALSE),Rooke_Full_Seaosn[BB/9],1)</f>
        <v>1221</v>
      </c>
      <c r="N1456" s="11">
        <f>_xlfn.RANK.EQ(VLOOKUP($A1456,Rooke_Full_Seaosn[[Name]:[WHIP]], 13, FALSE),Rooke_Full_Seaosn[HR/9],1)</f>
        <v>1612</v>
      </c>
      <c r="O1456" s="5">
        <f>_xlfn.RANK.EQ(VLOOKUP($A1456,Rooke_Full_Seaosn[[Name]:[WHIP]], 14, FALSE),Rooke_Full_Seaosn[AVG],1)</f>
        <v>737</v>
      </c>
      <c r="P1456" s="11">
        <f>_xlfn.RANK.EQ(VLOOKUP($A1456,Rooke_Full_Seaosn[[Name]:[WHIP]], 15, FALSE),Rooke_Full_Seaosn[BABIP],1)</f>
        <v>420</v>
      </c>
      <c r="Q1456" s="5">
        <f>_xlfn.RANK.EQ(VLOOKUP($A1456,Rooke_Full_Seaosn[[Name]:[WHIP]], 16, FALSE),Rooke_Full_Seaosn[ERA],1)</f>
        <v>1388</v>
      </c>
      <c r="R1456" s="11">
        <f>_xlfn.RANK.EQ(VLOOKUP($A1456,Rooke_Full_Seaosn[[Name]:[WHIP]], 17, FALSE),Rooke_Full_Seaosn[FIP],1)</f>
        <v>1546</v>
      </c>
      <c r="S1456" s="5">
        <f>_xlfn.RANK.EQ(VLOOKUP($A1456,Rooke_Full_Seaosn[[Name]:[WHIP]], 18,FALSE),Rooke_Full_Seaosn[WAR],0)</f>
        <v>1623</v>
      </c>
      <c r="T1456" s="5">
        <f>_xlfn.RANK.EQ(VLOOKUP($A1456,Rooke_Full_Seaosn[[Name]:[WHIP]], 19, FALSE),Rooke_Full_Seaosn[WAR/162],0)</f>
        <v>1651</v>
      </c>
      <c r="U1456" s="5">
        <f>_xlfn.RANK.EQ(VLOOKUP($A1456,Rooke_Full_Seaosn[[Name]:[WHIP]], 20, FALSE),Rooke_Full_Seaosn[WHIP],1)</f>
        <v>1004</v>
      </c>
      <c r="V14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1074.3814275597902</v>
      </c>
    </row>
    <row r="1457" spans="1:22" x14ac:dyDescent="0.45">
      <c r="A1457" s="11" t="s">
        <v>1733</v>
      </c>
      <c r="B1457" s="11">
        <v>1984</v>
      </c>
      <c r="C1457" s="11" t="str">
        <f>VLOOKUP(Table10[[#This Row],[Name]], Rooke_Full_Seaosn[[Name]:[Team]], 2, FALSE)</f>
        <v>CLE</v>
      </c>
      <c r="D1457" s="11">
        <v>35</v>
      </c>
      <c r="E1457" s="11">
        <v>32</v>
      </c>
      <c r="F1457" s="12">
        <v>0.91428571428571426</v>
      </c>
      <c r="G1457" s="5">
        <f>_xlfn.RANK.EQ(VLOOKUP($A1457,Rooke_Full_Seaosn[[Name]:[WHIP]], 6, FALSE),Rooke_Full_Seaosn[W],0)</f>
        <v>889</v>
      </c>
      <c r="H1457" s="5">
        <f>_xlfn.RANK.EQ(VLOOKUP($A1457,Rooke_Full_Seaosn[[Name]:[WHIP]], 7, FALSE),Rooke_Full_Seaosn[L],1)</f>
        <v>492</v>
      </c>
      <c r="I1457" s="11">
        <f>_xlfn.RANK.EQ(VLOOKUP($A1457,Rooke_Full_Seaosn[[Name]:[WHIP]], 8, FALSE),Rooke_Full_Seaosn[SV],0)</f>
        <v>225</v>
      </c>
      <c r="J1457" s="11">
        <f>_xlfn.RANK.EQ(VLOOKUP($A1457,Rooke_Full_Seaosn[[Name]:[WHIP]], 9, FALSE),Rooke_Full_Seaosn[IP],0)</f>
        <v>1209</v>
      </c>
      <c r="K1457" s="5">
        <f>_xlfn.RANK.EQ(VLOOKUP($A1457,Rooke_Full_Seaosn[[Name]:[WHIP]], 10, FALSE),Rooke_Full_Seaosn[SO],0)</f>
        <v>1116</v>
      </c>
      <c r="L1457" s="5">
        <f>_xlfn.RANK.EQ(VLOOKUP($A1457,Rooke_Full_Seaosn[[Name]:[WHIP]], 11, FALSE),Rooke_Full_Seaosn[K/9],0)</f>
        <v>741</v>
      </c>
      <c r="M1457" s="5">
        <f>_xlfn.RANK.EQ(VLOOKUP($A1457,Rooke_Full_Seaosn[[Name]:[WHIP]], 12, FALSE),Rooke_Full_Seaosn[BB/9],1)</f>
        <v>1125</v>
      </c>
      <c r="N1457" s="11">
        <f>_xlfn.RANK.EQ(VLOOKUP($A1457,Rooke_Full_Seaosn[[Name]:[WHIP]], 13, FALSE),Rooke_Full_Seaosn[HR/9],1)</f>
        <v>1480</v>
      </c>
      <c r="O1457" s="5">
        <f>_xlfn.RANK.EQ(VLOOKUP($A1457,Rooke_Full_Seaosn[[Name]:[WHIP]], 14, FALSE),Rooke_Full_Seaosn[AVG],1)</f>
        <v>1400</v>
      </c>
      <c r="P1457" s="11">
        <f>_xlfn.RANK.EQ(VLOOKUP($A1457,Rooke_Full_Seaosn[[Name]:[WHIP]], 15, FALSE),Rooke_Full_Seaosn[BABIP],1)</f>
        <v>1272</v>
      </c>
      <c r="Q1457" s="5">
        <f>_xlfn.RANK.EQ(VLOOKUP($A1457,Rooke_Full_Seaosn[[Name]:[WHIP]], 16, FALSE),Rooke_Full_Seaosn[ERA],1)</f>
        <v>1246</v>
      </c>
      <c r="R1457" s="11">
        <f>_xlfn.RANK.EQ(VLOOKUP($A1457,Rooke_Full_Seaosn[[Name]:[WHIP]], 17, FALSE),Rooke_Full_Seaosn[FIP],1)</f>
        <v>1352</v>
      </c>
      <c r="S1457" s="5">
        <f>_xlfn.RANK.EQ(VLOOKUP($A1457,Rooke_Full_Seaosn[[Name]:[WHIP]], 18,FALSE),Rooke_Full_Seaosn[WAR],0)</f>
        <v>1453</v>
      </c>
      <c r="T1457" s="5">
        <f>_xlfn.RANK.EQ(VLOOKUP($A1457,Rooke_Full_Seaosn[[Name]:[WHIP]], 19, FALSE),Rooke_Full_Seaosn[WAR/162],0)</f>
        <v>1439</v>
      </c>
      <c r="U1457" s="5">
        <f>_xlfn.RANK.EQ(VLOOKUP($A1457,Rooke_Full_Seaosn[[Name]:[WHIP]], 20, FALSE),Rooke_Full_Seaosn[WHIP],1)</f>
        <v>1385</v>
      </c>
      <c r="V14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1074.7127589615143</v>
      </c>
    </row>
    <row r="1458" spans="1:22" x14ac:dyDescent="0.45">
      <c r="A1458" s="11" t="s">
        <v>1911</v>
      </c>
      <c r="B1458" s="11">
        <v>2008</v>
      </c>
      <c r="C1458" s="11" t="str">
        <f>VLOOKUP(Table10[[#This Row],[Name]], Rooke_Full_Seaosn[[Name]:[Team]], 2, FALSE)</f>
        <v>WSN</v>
      </c>
      <c r="D1458" s="11">
        <v>23</v>
      </c>
      <c r="E1458" s="11">
        <v>22</v>
      </c>
      <c r="F1458" s="12">
        <v>0.95652173913043481</v>
      </c>
      <c r="G1458" s="5">
        <f>_xlfn.RANK.EQ(VLOOKUP($A1458,Rooke_Full_Seaosn[[Name]:[WHIP]], 6, FALSE),Rooke_Full_Seaosn[W],0)</f>
        <v>1282</v>
      </c>
      <c r="H1458" s="5">
        <f>_xlfn.RANK.EQ(VLOOKUP($A1458,Rooke_Full_Seaosn[[Name]:[WHIP]], 7, FALSE),Rooke_Full_Seaosn[L],1)</f>
        <v>885</v>
      </c>
      <c r="I1458" s="11">
        <f>_xlfn.RANK.EQ(VLOOKUP($A1458,Rooke_Full_Seaosn[[Name]:[WHIP]], 8, FALSE),Rooke_Full_Seaosn[SV],0)</f>
        <v>225</v>
      </c>
      <c r="J1458" s="11">
        <f>_xlfn.RANK.EQ(VLOOKUP($A1458,Rooke_Full_Seaosn[[Name]:[WHIP]], 9, FALSE),Rooke_Full_Seaosn[IP],0)</f>
        <v>1115</v>
      </c>
      <c r="K1458" s="5">
        <f>_xlfn.RANK.EQ(VLOOKUP($A1458,Rooke_Full_Seaosn[[Name]:[WHIP]], 10, FALSE),Rooke_Full_Seaosn[SO],0)</f>
        <v>1025</v>
      </c>
      <c r="L1458" s="5">
        <f>_xlfn.RANK.EQ(VLOOKUP($A1458,Rooke_Full_Seaosn[[Name]:[WHIP]], 11, FALSE),Rooke_Full_Seaosn[K/9],0)</f>
        <v>771</v>
      </c>
      <c r="M1458" s="5">
        <f>_xlfn.RANK.EQ(VLOOKUP($A1458,Rooke_Full_Seaosn[[Name]:[WHIP]], 12, FALSE),Rooke_Full_Seaosn[BB/9],1)</f>
        <v>701</v>
      </c>
      <c r="N1458" s="11">
        <f>_xlfn.RANK.EQ(VLOOKUP($A1458,Rooke_Full_Seaosn[[Name]:[WHIP]], 13, FALSE),Rooke_Full_Seaosn[HR/9],1)</f>
        <v>1390</v>
      </c>
      <c r="O1458" s="5">
        <f>_xlfn.RANK.EQ(VLOOKUP($A1458,Rooke_Full_Seaosn[[Name]:[WHIP]], 14, FALSE),Rooke_Full_Seaosn[AVG],1)</f>
        <v>1388</v>
      </c>
      <c r="P1458" s="11">
        <f>_xlfn.RANK.EQ(VLOOKUP($A1458,Rooke_Full_Seaosn[[Name]:[WHIP]], 15, FALSE),Rooke_Full_Seaosn[BABIP],1)</f>
        <v>1279</v>
      </c>
      <c r="Q1458" s="5">
        <f>_xlfn.RANK.EQ(VLOOKUP($A1458,Rooke_Full_Seaosn[[Name]:[WHIP]], 16, FALSE),Rooke_Full_Seaosn[ERA],1)</f>
        <v>1456</v>
      </c>
      <c r="R1458" s="11">
        <f>_xlfn.RANK.EQ(VLOOKUP($A1458,Rooke_Full_Seaosn[[Name]:[WHIP]], 17, FALSE),Rooke_Full_Seaosn[FIP],1)</f>
        <v>1417</v>
      </c>
      <c r="S1458" s="5">
        <f>_xlfn.RANK.EQ(VLOOKUP($A1458,Rooke_Full_Seaosn[[Name]:[WHIP]], 18,FALSE),Rooke_Full_Seaosn[WAR],0)</f>
        <v>1194</v>
      </c>
      <c r="T1458" s="5">
        <f>_xlfn.RANK.EQ(VLOOKUP($A1458,Rooke_Full_Seaosn[[Name]:[WHIP]], 19, FALSE),Rooke_Full_Seaosn[WAR/162],0)</f>
        <v>1145</v>
      </c>
      <c r="U1458" s="5">
        <f>_xlfn.RANK.EQ(VLOOKUP($A1458,Rooke_Full_Seaosn[[Name]:[WHIP]], 20, FALSE),Rooke_Full_Seaosn[WHIP],1)</f>
        <v>1184</v>
      </c>
      <c r="V14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1074.7414317083553</v>
      </c>
    </row>
    <row r="1459" spans="1:22" x14ac:dyDescent="0.45">
      <c r="A1459" s="11" t="s">
        <v>1462</v>
      </c>
      <c r="B1459" s="11">
        <v>2002</v>
      </c>
      <c r="C1459" s="11" t="str">
        <f>VLOOKUP(Table10[[#This Row],[Name]], Rooke_Full_Seaosn[[Name]:[Team]], 2, FALSE)</f>
        <v>PHI</v>
      </c>
      <c r="D1459" s="11">
        <v>13</v>
      </c>
      <c r="E1459" s="11">
        <v>13</v>
      </c>
      <c r="F1459" s="12">
        <v>1</v>
      </c>
      <c r="G1459" s="5">
        <f>_xlfn.RANK.EQ(VLOOKUP($A1459,Rooke_Full_Seaosn[[Name]:[WHIP]], 6, FALSE),Rooke_Full_Seaosn[W],0)</f>
        <v>1054</v>
      </c>
      <c r="H1459" s="5">
        <f>_xlfn.RANK.EQ(VLOOKUP($A1459,Rooke_Full_Seaosn[[Name]:[WHIP]], 7, FALSE),Rooke_Full_Seaosn[L],1)</f>
        <v>492</v>
      </c>
      <c r="I1459" s="11">
        <f>_xlfn.RANK.EQ(VLOOKUP($A1459,Rooke_Full_Seaosn[[Name]:[WHIP]], 8, FALSE),Rooke_Full_Seaosn[SV],0)</f>
        <v>225</v>
      </c>
      <c r="J1459" s="11">
        <f>_xlfn.RANK.EQ(VLOOKUP($A1459,Rooke_Full_Seaosn[[Name]:[WHIP]], 9, FALSE),Rooke_Full_Seaosn[IP],0)</f>
        <v>1219</v>
      </c>
      <c r="K1459" s="5">
        <f>_xlfn.RANK.EQ(VLOOKUP($A1459,Rooke_Full_Seaosn[[Name]:[WHIP]], 10, FALSE),Rooke_Full_Seaosn[SO],0)</f>
        <v>1398</v>
      </c>
      <c r="L1459" s="5">
        <f>_xlfn.RANK.EQ(VLOOKUP($A1459,Rooke_Full_Seaosn[[Name]:[WHIP]], 11, FALSE),Rooke_Full_Seaosn[K/9],0)</f>
        <v>1207</v>
      </c>
      <c r="M1459" s="5">
        <f>_xlfn.RANK.EQ(VLOOKUP($A1459,Rooke_Full_Seaosn[[Name]:[WHIP]], 12, FALSE),Rooke_Full_Seaosn[BB/9],1)</f>
        <v>1024</v>
      </c>
      <c r="N1459" s="11">
        <f>_xlfn.RANK.EQ(VLOOKUP($A1459,Rooke_Full_Seaosn[[Name]:[WHIP]], 13, FALSE),Rooke_Full_Seaosn[HR/9],1)</f>
        <v>1411</v>
      </c>
      <c r="O1459" s="5">
        <f>_xlfn.RANK.EQ(VLOOKUP($A1459,Rooke_Full_Seaosn[[Name]:[WHIP]], 14, FALSE),Rooke_Full_Seaosn[AVG],1)</f>
        <v>1093</v>
      </c>
      <c r="P1459" s="11">
        <f>_xlfn.RANK.EQ(VLOOKUP($A1459,Rooke_Full_Seaosn[[Name]:[WHIP]], 15, FALSE),Rooke_Full_Seaosn[BABIP],1)</f>
        <v>605</v>
      </c>
      <c r="Q1459" s="5">
        <f>_xlfn.RANK.EQ(VLOOKUP($A1459,Rooke_Full_Seaosn[[Name]:[WHIP]], 16, FALSE),Rooke_Full_Seaosn[ERA],1)</f>
        <v>909</v>
      </c>
      <c r="R1459" s="11">
        <f>_xlfn.RANK.EQ(VLOOKUP($A1459,Rooke_Full_Seaosn[[Name]:[WHIP]], 17, FALSE),Rooke_Full_Seaosn[FIP],1)</f>
        <v>1532</v>
      </c>
      <c r="S1459" s="5">
        <f>_xlfn.RANK.EQ(VLOOKUP($A1459,Rooke_Full_Seaosn[[Name]:[WHIP]], 18,FALSE),Rooke_Full_Seaosn[WAR],0)</f>
        <v>1576</v>
      </c>
      <c r="T1459" s="5">
        <f>_xlfn.RANK.EQ(VLOOKUP($A1459,Rooke_Full_Seaosn[[Name]:[WHIP]], 19, FALSE),Rooke_Full_Seaosn[WAR/162],0)</f>
        <v>1581</v>
      </c>
      <c r="U1459" s="5">
        <f>_xlfn.RANK.EQ(VLOOKUP($A1459,Rooke_Full_Seaosn[[Name]:[WHIP]], 20, FALSE),Rooke_Full_Seaosn[WHIP],1)</f>
        <v>935</v>
      </c>
      <c r="V14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1075.6732906978823</v>
      </c>
    </row>
    <row r="1460" spans="1:22" x14ac:dyDescent="0.45">
      <c r="A1460" s="11" t="s">
        <v>2027</v>
      </c>
      <c r="B1460" s="11">
        <v>2017</v>
      </c>
      <c r="C1460" s="11" t="str">
        <f>VLOOKUP(Table10[[#This Row],[Name]], Rooke_Full_Seaosn[[Name]:[Team]], 2, FALSE)</f>
        <v>OAK</v>
      </c>
      <c r="D1460" s="11">
        <v>14</v>
      </c>
      <c r="E1460" s="11">
        <v>14</v>
      </c>
      <c r="F1460" s="12">
        <v>1</v>
      </c>
      <c r="G1460" s="5">
        <f>_xlfn.RANK.EQ(VLOOKUP($A1460,Rooke_Full_Seaosn[[Name]:[WHIP]], 6, FALSE),Rooke_Full_Seaosn[W],0)</f>
        <v>1054</v>
      </c>
      <c r="H1460" s="5">
        <f>_xlfn.RANK.EQ(VLOOKUP($A1460,Rooke_Full_Seaosn[[Name]:[WHIP]], 7, FALSE),Rooke_Full_Seaosn[L],1)</f>
        <v>1442</v>
      </c>
      <c r="I1460" s="11">
        <f>_xlfn.RANK.EQ(VLOOKUP($A1460,Rooke_Full_Seaosn[[Name]:[WHIP]], 8, FALSE),Rooke_Full_Seaosn[SV],0)</f>
        <v>225</v>
      </c>
      <c r="J1460" s="11">
        <f>_xlfn.RANK.EQ(VLOOKUP($A1460,Rooke_Full_Seaosn[[Name]:[WHIP]], 9, FALSE),Rooke_Full_Seaosn[IP],0)</f>
        <v>956</v>
      </c>
      <c r="K1460" s="5">
        <f>_xlfn.RANK.EQ(VLOOKUP($A1460,Rooke_Full_Seaosn[[Name]:[WHIP]], 10, FALSE),Rooke_Full_Seaosn[SO],0)</f>
        <v>619</v>
      </c>
      <c r="L1460" s="5">
        <f>_xlfn.RANK.EQ(VLOOKUP($A1460,Rooke_Full_Seaosn[[Name]:[WHIP]], 11, FALSE),Rooke_Full_Seaosn[K/9],0)</f>
        <v>375</v>
      </c>
      <c r="M1460" s="5">
        <f>_xlfn.RANK.EQ(VLOOKUP($A1460,Rooke_Full_Seaosn[[Name]:[WHIP]], 12, FALSE),Rooke_Full_Seaosn[BB/9],1)</f>
        <v>646</v>
      </c>
      <c r="N1460" s="11">
        <f>_xlfn.RANK.EQ(VLOOKUP($A1460,Rooke_Full_Seaosn[[Name]:[WHIP]], 13, FALSE),Rooke_Full_Seaosn[HR/9],1)</f>
        <v>1651</v>
      </c>
      <c r="O1460" s="5">
        <f>_xlfn.RANK.EQ(VLOOKUP($A1460,Rooke_Full_Seaosn[[Name]:[WHIP]], 14, FALSE),Rooke_Full_Seaosn[AVG],1)</f>
        <v>1590</v>
      </c>
      <c r="P1460" s="11">
        <f>_xlfn.RANK.EQ(VLOOKUP($A1460,Rooke_Full_Seaosn[[Name]:[WHIP]], 15, FALSE),Rooke_Full_Seaosn[BABIP],1)</f>
        <v>1536</v>
      </c>
      <c r="Q1460" s="5">
        <f>_xlfn.RANK.EQ(VLOOKUP($A1460,Rooke_Full_Seaosn[[Name]:[WHIP]], 16, FALSE),Rooke_Full_Seaosn[ERA],1)</f>
        <v>1587</v>
      </c>
      <c r="R1460" s="11">
        <f>_xlfn.RANK.EQ(VLOOKUP($A1460,Rooke_Full_Seaosn[[Name]:[WHIP]], 17, FALSE),Rooke_Full_Seaosn[FIP],1)</f>
        <v>1567</v>
      </c>
      <c r="S1460" s="5">
        <f>_xlfn.RANK.EQ(VLOOKUP($A1460,Rooke_Full_Seaosn[[Name]:[WHIP]], 18,FALSE),Rooke_Full_Seaosn[WAR],0)</f>
        <v>1580</v>
      </c>
      <c r="T1460" s="5">
        <f>_xlfn.RANK.EQ(VLOOKUP($A1460,Rooke_Full_Seaosn[[Name]:[WHIP]], 19, FALSE),Rooke_Full_Seaosn[WAR/162],0)</f>
        <v>1574</v>
      </c>
      <c r="U1460" s="5">
        <f>_xlfn.RANK.EQ(VLOOKUP($A1460,Rooke_Full_Seaosn[[Name]:[WHIP]], 20, FALSE),Rooke_Full_Seaosn[WHIP],1)</f>
        <v>1459</v>
      </c>
      <c r="V14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1076.3292591765555</v>
      </c>
    </row>
    <row r="1461" spans="1:22" x14ac:dyDescent="0.45">
      <c r="A1461" s="11" t="s">
        <v>2112</v>
      </c>
      <c r="B1461" s="11">
        <v>2017</v>
      </c>
      <c r="C1461" s="11" t="str">
        <f>VLOOKUP(Table10[[#This Row],[Name]], Rooke_Full_Seaosn[[Name]:[Team]], 2, FALSE)</f>
        <v>CIN</v>
      </c>
      <c r="D1461" s="11">
        <v>15</v>
      </c>
      <c r="E1461" s="11">
        <v>15</v>
      </c>
      <c r="F1461" s="12">
        <v>1</v>
      </c>
      <c r="G1461" s="5">
        <f>_xlfn.RANK.EQ(VLOOKUP($A1461,Rooke_Full_Seaosn[[Name]:[WHIP]], 6, FALSE),Rooke_Full_Seaosn[W],0)</f>
        <v>1282</v>
      </c>
      <c r="H1461" s="5">
        <f>_xlfn.RANK.EQ(VLOOKUP($A1461,Rooke_Full_Seaosn[[Name]:[WHIP]], 7, FALSE),Rooke_Full_Seaosn[L],1)</f>
        <v>1060</v>
      </c>
      <c r="I1461" s="11">
        <f>_xlfn.RANK.EQ(VLOOKUP($A1461,Rooke_Full_Seaosn[[Name]:[WHIP]], 8, FALSE),Rooke_Full_Seaosn[SV],0)</f>
        <v>225</v>
      </c>
      <c r="J1461" s="11">
        <f>_xlfn.RANK.EQ(VLOOKUP($A1461,Rooke_Full_Seaosn[[Name]:[WHIP]], 9, FALSE),Rooke_Full_Seaosn[IP],0)</f>
        <v>1304</v>
      </c>
      <c r="K1461" s="5">
        <f>_xlfn.RANK.EQ(VLOOKUP($A1461,Rooke_Full_Seaosn[[Name]:[WHIP]], 10, FALSE),Rooke_Full_Seaosn[SO],0)</f>
        <v>810</v>
      </c>
      <c r="L1461" s="5">
        <f>_xlfn.RANK.EQ(VLOOKUP($A1461,Rooke_Full_Seaosn[[Name]:[WHIP]], 11, FALSE),Rooke_Full_Seaosn[K/9],0)</f>
        <v>203</v>
      </c>
      <c r="M1461" s="5">
        <f>_xlfn.RANK.EQ(VLOOKUP($A1461,Rooke_Full_Seaosn[[Name]:[WHIP]], 12, FALSE),Rooke_Full_Seaosn[BB/9],1)</f>
        <v>1474</v>
      </c>
      <c r="N1461" s="11">
        <f>_xlfn.RANK.EQ(VLOOKUP($A1461,Rooke_Full_Seaosn[[Name]:[WHIP]], 13, FALSE),Rooke_Full_Seaosn[HR/9],1)</f>
        <v>1690</v>
      </c>
      <c r="O1461" s="5">
        <f>_xlfn.RANK.EQ(VLOOKUP($A1461,Rooke_Full_Seaosn[[Name]:[WHIP]], 14, FALSE),Rooke_Full_Seaosn[AVG],1)</f>
        <v>928</v>
      </c>
      <c r="P1461" s="11">
        <f>_xlfn.RANK.EQ(VLOOKUP($A1461,Rooke_Full_Seaosn[[Name]:[WHIP]], 15, FALSE),Rooke_Full_Seaosn[BABIP],1)</f>
        <v>278</v>
      </c>
      <c r="Q1461" s="5">
        <f>_xlfn.RANK.EQ(VLOOKUP($A1461,Rooke_Full_Seaosn[[Name]:[WHIP]], 16, FALSE),Rooke_Full_Seaosn[ERA],1)</f>
        <v>1687</v>
      </c>
      <c r="R1461" s="11">
        <f>_xlfn.RANK.EQ(VLOOKUP($A1461,Rooke_Full_Seaosn[[Name]:[WHIP]], 17, FALSE),Rooke_Full_Seaosn[FIP],1)</f>
        <v>1690</v>
      </c>
      <c r="S1461" s="5">
        <f>_xlfn.RANK.EQ(VLOOKUP($A1461,Rooke_Full_Seaosn[[Name]:[WHIP]], 18,FALSE),Rooke_Full_Seaosn[WAR],0)</f>
        <v>1706</v>
      </c>
      <c r="T1461" s="5">
        <f>_xlfn.RANK.EQ(VLOOKUP($A1461,Rooke_Full_Seaosn[[Name]:[WHIP]], 19, FALSE),Rooke_Full_Seaosn[WAR/162],0)</f>
        <v>1703</v>
      </c>
      <c r="U1461" s="5">
        <f>_xlfn.RANK.EQ(VLOOKUP($A1461,Rooke_Full_Seaosn[[Name]:[WHIP]], 20, FALSE),Rooke_Full_Seaosn[WHIP],1)</f>
        <v>1395</v>
      </c>
      <c r="V14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1076.4908362576195</v>
      </c>
    </row>
    <row r="1462" spans="1:22" x14ac:dyDescent="0.45">
      <c r="A1462" s="11" t="s">
        <v>2063</v>
      </c>
      <c r="B1462" s="11">
        <v>2004</v>
      </c>
      <c r="C1462" s="11" t="str">
        <f>VLOOKUP(Table10[[#This Row],[Name]], Rooke_Full_Seaosn[[Name]:[Team]], 2, FALSE)</f>
        <v>CHC</v>
      </c>
      <c r="D1462" s="11">
        <v>9</v>
      </c>
      <c r="E1462" s="11">
        <v>9</v>
      </c>
      <c r="F1462" s="12">
        <v>1</v>
      </c>
      <c r="G1462" s="5">
        <f>_xlfn.RANK.EQ(VLOOKUP($A1462,Rooke_Full_Seaosn[[Name]:[WHIP]], 6, FALSE),Rooke_Full_Seaosn[W],0)</f>
        <v>1465</v>
      </c>
      <c r="H1462" s="5">
        <f>_xlfn.RANK.EQ(VLOOKUP($A1462,Rooke_Full_Seaosn[[Name]:[WHIP]], 7, FALSE),Rooke_Full_Seaosn[L],1)</f>
        <v>298</v>
      </c>
      <c r="I1462" s="11">
        <f>_xlfn.RANK.EQ(VLOOKUP($A1462,Rooke_Full_Seaosn[[Name]:[WHIP]], 8, FALSE),Rooke_Full_Seaosn[SV],0)</f>
        <v>225</v>
      </c>
      <c r="J1462" s="11">
        <f>_xlfn.RANK.EQ(VLOOKUP($A1462,Rooke_Full_Seaosn[[Name]:[WHIP]], 9, FALSE),Rooke_Full_Seaosn[IP],0)</f>
        <v>1659</v>
      </c>
      <c r="K1462" s="5">
        <f>_xlfn.RANK.EQ(VLOOKUP($A1462,Rooke_Full_Seaosn[[Name]:[WHIP]], 10, FALSE),Rooke_Full_Seaosn[SO],0)</f>
        <v>1425</v>
      </c>
      <c r="L1462" s="5">
        <f>_xlfn.RANK.EQ(VLOOKUP($A1462,Rooke_Full_Seaosn[[Name]:[WHIP]], 11, FALSE),Rooke_Full_Seaosn[K/9],0)</f>
        <v>561</v>
      </c>
      <c r="M1462" s="5">
        <f>_xlfn.RANK.EQ(VLOOKUP($A1462,Rooke_Full_Seaosn[[Name]:[WHIP]], 12, FALSE),Rooke_Full_Seaosn[BB/9],1)</f>
        <v>1029</v>
      </c>
      <c r="N1462" s="11">
        <f>_xlfn.RANK.EQ(VLOOKUP($A1462,Rooke_Full_Seaosn[[Name]:[WHIP]], 13, FALSE),Rooke_Full_Seaosn[HR/9],1)</f>
        <v>1208</v>
      </c>
      <c r="O1462" s="5">
        <f>_xlfn.RANK.EQ(VLOOKUP($A1462,Rooke_Full_Seaosn[[Name]:[WHIP]], 14, FALSE),Rooke_Full_Seaosn[AVG],1)</f>
        <v>1689</v>
      </c>
      <c r="P1462" s="11">
        <f>_xlfn.RANK.EQ(VLOOKUP($A1462,Rooke_Full_Seaosn[[Name]:[WHIP]], 15, FALSE),Rooke_Full_Seaosn[BABIP],1)</f>
        <v>1679</v>
      </c>
      <c r="Q1462" s="5">
        <f>_xlfn.RANK.EQ(VLOOKUP($A1462,Rooke_Full_Seaosn[[Name]:[WHIP]], 16, FALSE),Rooke_Full_Seaosn[ERA],1)</f>
        <v>1632</v>
      </c>
      <c r="R1462" s="11">
        <f>_xlfn.RANK.EQ(VLOOKUP($A1462,Rooke_Full_Seaosn[[Name]:[WHIP]], 17, FALSE),Rooke_Full_Seaosn[FIP],1)</f>
        <v>1233</v>
      </c>
      <c r="S1462" s="5">
        <f>_xlfn.RANK.EQ(VLOOKUP($A1462,Rooke_Full_Seaosn[[Name]:[WHIP]], 18,FALSE),Rooke_Full_Seaosn[WAR],0)</f>
        <v>1298</v>
      </c>
      <c r="T1462" s="5">
        <f>_xlfn.RANK.EQ(VLOOKUP($A1462,Rooke_Full_Seaosn[[Name]:[WHIP]], 19, FALSE),Rooke_Full_Seaosn[WAR/162],0)</f>
        <v>989</v>
      </c>
      <c r="U1462" s="5">
        <f>_xlfn.RANK.EQ(VLOOKUP($A1462,Rooke_Full_Seaosn[[Name]:[WHIP]], 20, FALSE),Rooke_Full_Seaosn[WHIP],1)</f>
        <v>1658</v>
      </c>
      <c r="V14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1077.3708735813098</v>
      </c>
    </row>
    <row r="1463" spans="1:22" x14ac:dyDescent="0.45">
      <c r="A1463" s="11" t="s">
        <v>1901</v>
      </c>
      <c r="B1463" s="11">
        <v>1944</v>
      </c>
      <c r="C1463" s="11" t="str">
        <f>VLOOKUP(Table10[[#This Row],[Name]], Rooke_Full_Seaosn[[Name]:[Team]], 2, FALSE)</f>
        <v>BRO</v>
      </c>
      <c r="D1463" s="11">
        <v>10</v>
      </c>
      <c r="E1463" s="11">
        <v>10</v>
      </c>
      <c r="F1463" s="12">
        <v>1</v>
      </c>
      <c r="G1463" s="5">
        <f>_xlfn.RANK.EQ(VLOOKUP($A1463,Rooke_Full_Seaosn[[Name]:[WHIP]], 6, FALSE),Rooke_Full_Seaosn[W],0)</f>
        <v>401</v>
      </c>
      <c r="H1463" s="5">
        <f>_xlfn.RANK.EQ(VLOOKUP($A1463,Rooke_Full_Seaosn[[Name]:[WHIP]], 7, FALSE),Rooke_Full_Seaosn[L],1)</f>
        <v>1667</v>
      </c>
      <c r="I1463" s="11">
        <f>_xlfn.RANK.EQ(VLOOKUP($A1463,Rooke_Full_Seaosn[[Name]:[WHIP]], 8, FALSE),Rooke_Full_Seaosn[SV],0)</f>
        <v>44</v>
      </c>
      <c r="J1463" s="11">
        <f>_xlfn.RANK.EQ(VLOOKUP($A1463,Rooke_Full_Seaosn[[Name]:[WHIP]], 9, FALSE),Rooke_Full_Seaosn[IP],0)</f>
        <v>164</v>
      </c>
      <c r="K1463" s="5">
        <f>_xlfn.RANK.EQ(VLOOKUP($A1463,Rooke_Full_Seaosn[[Name]:[WHIP]], 10, FALSE),Rooke_Full_Seaosn[SO],0)</f>
        <v>396</v>
      </c>
      <c r="L1463" s="5">
        <f>_xlfn.RANK.EQ(VLOOKUP($A1463,Rooke_Full_Seaosn[[Name]:[WHIP]], 11, FALSE),Rooke_Full_Seaosn[K/9],0)</f>
        <v>1223</v>
      </c>
      <c r="M1463" s="5">
        <f>_xlfn.RANK.EQ(VLOOKUP($A1463,Rooke_Full_Seaosn[[Name]:[WHIP]], 12, FALSE),Rooke_Full_Seaosn[BB/9],1)</f>
        <v>1674</v>
      </c>
      <c r="N1463" s="11">
        <f>_xlfn.RANK.EQ(VLOOKUP($A1463,Rooke_Full_Seaosn[[Name]:[WHIP]], 13, FALSE),Rooke_Full_Seaosn[HR/9],1)</f>
        <v>425</v>
      </c>
      <c r="O1463" s="5">
        <f>_xlfn.RANK.EQ(VLOOKUP($A1463,Rooke_Full_Seaosn[[Name]:[WHIP]], 14, FALSE),Rooke_Full_Seaosn[AVG],1)</f>
        <v>720</v>
      </c>
      <c r="P1463" s="11">
        <f>_xlfn.RANK.EQ(VLOOKUP($A1463,Rooke_Full_Seaosn[[Name]:[WHIP]], 15, FALSE),Rooke_Full_Seaosn[BABIP],1)</f>
        <v>616</v>
      </c>
      <c r="Q1463" s="5">
        <f>_xlfn.RANK.EQ(VLOOKUP($A1463,Rooke_Full_Seaosn[[Name]:[WHIP]], 16, FALSE),Rooke_Full_Seaosn[ERA],1)</f>
        <v>1442</v>
      </c>
      <c r="R1463" s="11">
        <f>_xlfn.RANK.EQ(VLOOKUP($A1463,Rooke_Full_Seaosn[[Name]:[WHIP]], 17, FALSE),Rooke_Full_Seaosn[FIP],1)</f>
        <v>1215</v>
      </c>
      <c r="S1463" s="5">
        <f>_xlfn.RANK.EQ(VLOOKUP($A1463,Rooke_Full_Seaosn[[Name]:[WHIP]], 18,FALSE),Rooke_Full_Seaosn[WAR],0)</f>
        <v>1537</v>
      </c>
      <c r="T1463" s="5">
        <f>_xlfn.RANK.EQ(VLOOKUP($A1463,Rooke_Full_Seaosn[[Name]:[WHIP]], 19, FALSE),Rooke_Full_Seaosn[WAR/162],0)</f>
        <v>1533</v>
      </c>
      <c r="U1463" s="5">
        <f>_xlfn.RANK.EQ(VLOOKUP($A1463,Rooke_Full_Seaosn[[Name]:[WHIP]], 20, FALSE),Rooke_Full_Seaosn[WHIP],1)</f>
        <v>1594</v>
      </c>
      <c r="V14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1077.6951205773132</v>
      </c>
    </row>
    <row r="1464" spans="1:22" x14ac:dyDescent="0.45">
      <c r="A1464" s="11" t="s">
        <v>1949</v>
      </c>
      <c r="B1464" s="11">
        <v>1993</v>
      </c>
      <c r="C1464" s="11" t="str">
        <f>VLOOKUP(Table10[[#This Row],[Name]], Rooke_Full_Seaosn[[Name]:[Team]], 2, FALSE)</f>
        <v>CIN</v>
      </c>
      <c r="D1464" s="11">
        <v>31</v>
      </c>
      <c r="E1464" s="11">
        <v>27</v>
      </c>
      <c r="F1464" s="12">
        <v>0.87096774193548387</v>
      </c>
      <c r="G1464" s="5">
        <f>_xlfn.RANK.EQ(VLOOKUP($A1464,Rooke_Full_Seaosn[[Name]:[WHIP]], 6, FALSE),Rooke_Full_Seaosn[W],0)</f>
        <v>1465</v>
      </c>
      <c r="H1464" s="5">
        <f>_xlfn.RANK.EQ(VLOOKUP($A1464,Rooke_Full_Seaosn[[Name]:[WHIP]], 7, FALSE),Rooke_Full_Seaosn[L],1)</f>
        <v>492</v>
      </c>
      <c r="I1464" s="11">
        <f>_xlfn.RANK.EQ(VLOOKUP($A1464,Rooke_Full_Seaosn[[Name]:[WHIP]], 8, FALSE),Rooke_Full_Seaosn[SV],0)</f>
        <v>225</v>
      </c>
      <c r="J1464" s="11">
        <f>_xlfn.RANK.EQ(VLOOKUP($A1464,Rooke_Full_Seaosn[[Name]:[WHIP]], 9, FALSE),Rooke_Full_Seaosn[IP],0)</f>
        <v>1131</v>
      </c>
      <c r="K1464" s="5">
        <f>_xlfn.RANK.EQ(VLOOKUP($A1464,Rooke_Full_Seaosn[[Name]:[WHIP]], 10, FALSE),Rooke_Full_Seaosn[SO],0)</f>
        <v>966</v>
      </c>
      <c r="L1464" s="5">
        <f>_xlfn.RANK.EQ(VLOOKUP($A1464,Rooke_Full_Seaosn[[Name]:[WHIP]], 11, FALSE),Rooke_Full_Seaosn[K/9],0)</f>
        <v>637</v>
      </c>
      <c r="M1464" s="5">
        <f>_xlfn.RANK.EQ(VLOOKUP($A1464,Rooke_Full_Seaosn[[Name]:[WHIP]], 12, FALSE),Rooke_Full_Seaosn[BB/9],1)</f>
        <v>1140</v>
      </c>
      <c r="N1464" s="11">
        <f>_xlfn.RANK.EQ(VLOOKUP($A1464,Rooke_Full_Seaosn[[Name]:[WHIP]], 13, FALSE),Rooke_Full_Seaosn[HR/9],1)</f>
        <v>1200</v>
      </c>
      <c r="O1464" s="5">
        <f>_xlfn.RANK.EQ(VLOOKUP($A1464,Rooke_Full_Seaosn[[Name]:[WHIP]], 14, FALSE),Rooke_Full_Seaosn[AVG],1)</f>
        <v>1406</v>
      </c>
      <c r="P1464" s="11">
        <f>_xlfn.RANK.EQ(VLOOKUP($A1464,Rooke_Full_Seaosn[[Name]:[WHIP]], 15, FALSE),Rooke_Full_Seaosn[BABIP],1)</f>
        <v>1449</v>
      </c>
      <c r="Q1464" s="5">
        <f>_xlfn.RANK.EQ(VLOOKUP($A1464,Rooke_Full_Seaosn[[Name]:[WHIP]], 16, FALSE),Rooke_Full_Seaosn[ERA],1)</f>
        <v>1499</v>
      </c>
      <c r="R1464" s="11">
        <f>_xlfn.RANK.EQ(VLOOKUP($A1464,Rooke_Full_Seaosn[[Name]:[WHIP]], 17, FALSE),Rooke_Full_Seaosn[FIP],1)</f>
        <v>1203</v>
      </c>
      <c r="S1464" s="5">
        <f>_xlfn.RANK.EQ(VLOOKUP($A1464,Rooke_Full_Seaosn[[Name]:[WHIP]], 18,FALSE),Rooke_Full_Seaosn[WAR],0)</f>
        <v>1217</v>
      </c>
      <c r="T1464" s="5">
        <f>_xlfn.RANK.EQ(VLOOKUP($A1464,Rooke_Full_Seaosn[[Name]:[WHIP]], 19, FALSE),Rooke_Full_Seaosn[WAR/162],0)</f>
        <v>1176</v>
      </c>
      <c r="U1464" s="5">
        <f>_xlfn.RANK.EQ(VLOOKUP($A1464,Rooke_Full_Seaosn[[Name]:[WHIP]], 20, FALSE),Rooke_Full_Seaosn[WHIP],1)</f>
        <v>1386</v>
      </c>
      <c r="V14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1077.7231756227579</v>
      </c>
    </row>
    <row r="1465" spans="1:22" x14ac:dyDescent="0.45">
      <c r="A1465" s="11" t="s">
        <v>2036</v>
      </c>
      <c r="B1465" s="11">
        <v>2022</v>
      </c>
      <c r="C1465" s="11" t="str">
        <f>VLOOKUP(Table10[[#This Row],[Name]], Rooke_Full_Seaosn[[Name]:[Team]], 2, FALSE)</f>
        <v>OAK</v>
      </c>
      <c r="D1465" s="11">
        <v>31</v>
      </c>
      <c r="E1465" s="11">
        <v>31</v>
      </c>
      <c r="F1465" s="12">
        <v>1</v>
      </c>
      <c r="G1465" s="5">
        <f>_xlfn.RANK.EQ(VLOOKUP($A1465,Rooke_Full_Seaosn[[Name]:[WHIP]], 6, FALSE),Rooke_Full_Seaosn[W],0)</f>
        <v>1465</v>
      </c>
      <c r="H1465" s="5">
        <f>_xlfn.RANK.EQ(VLOOKUP($A1465,Rooke_Full_Seaosn[[Name]:[WHIP]], 7, FALSE),Rooke_Full_Seaosn[L],1)</f>
        <v>1060</v>
      </c>
      <c r="I1465" s="11">
        <f>_xlfn.RANK.EQ(VLOOKUP($A1465,Rooke_Full_Seaosn[[Name]:[WHIP]], 8, FALSE),Rooke_Full_Seaosn[SV],0)</f>
        <v>225</v>
      </c>
      <c r="J1465" s="11">
        <f>_xlfn.RANK.EQ(VLOOKUP($A1465,Rooke_Full_Seaosn[[Name]:[WHIP]], 9, FALSE),Rooke_Full_Seaosn[IP],0)</f>
        <v>1620</v>
      </c>
      <c r="K1465" s="5">
        <f>_xlfn.RANK.EQ(VLOOKUP($A1465,Rooke_Full_Seaosn[[Name]:[WHIP]], 10, FALSE),Rooke_Full_Seaosn[SO],0)</f>
        <v>1335</v>
      </c>
      <c r="L1465" s="5">
        <f>_xlfn.RANK.EQ(VLOOKUP($A1465,Rooke_Full_Seaosn[[Name]:[WHIP]], 11, FALSE),Rooke_Full_Seaosn[K/9],0)</f>
        <v>448</v>
      </c>
      <c r="M1465" s="5">
        <f>_xlfn.RANK.EQ(VLOOKUP($A1465,Rooke_Full_Seaosn[[Name]:[WHIP]], 12, FALSE),Rooke_Full_Seaosn[BB/9],1)</f>
        <v>554</v>
      </c>
      <c r="N1465" s="11">
        <f>_xlfn.RANK.EQ(VLOOKUP($A1465,Rooke_Full_Seaosn[[Name]:[WHIP]], 13, FALSE),Rooke_Full_Seaosn[HR/9],1)</f>
        <v>1641</v>
      </c>
      <c r="O1465" s="5">
        <f>_xlfn.RANK.EQ(VLOOKUP($A1465,Rooke_Full_Seaosn[[Name]:[WHIP]], 14, FALSE),Rooke_Full_Seaosn[AVG],1)</f>
        <v>1109</v>
      </c>
      <c r="P1465" s="11">
        <f>_xlfn.RANK.EQ(VLOOKUP($A1465,Rooke_Full_Seaosn[[Name]:[WHIP]], 15, FALSE),Rooke_Full_Seaosn[BABIP],1)</f>
        <v>805</v>
      </c>
      <c r="Q1465" s="5">
        <f>_xlfn.RANK.EQ(VLOOKUP($A1465,Rooke_Full_Seaosn[[Name]:[WHIP]], 16, FALSE),Rooke_Full_Seaosn[ERA],1)</f>
        <v>1598</v>
      </c>
      <c r="R1465" s="11">
        <f>_xlfn.RANK.EQ(VLOOKUP($A1465,Rooke_Full_Seaosn[[Name]:[WHIP]], 17, FALSE),Rooke_Full_Seaosn[FIP],1)</f>
        <v>1569</v>
      </c>
      <c r="S1465" s="5">
        <f>_xlfn.RANK.EQ(VLOOKUP($A1465,Rooke_Full_Seaosn[[Name]:[WHIP]], 18,FALSE),Rooke_Full_Seaosn[WAR],0)</f>
        <v>1620</v>
      </c>
      <c r="T1465" s="5">
        <f>_xlfn.RANK.EQ(VLOOKUP($A1465,Rooke_Full_Seaosn[[Name]:[WHIP]], 19, FALSE),Rooke_Full_Seaosn[WAR/162],0)</f>
        <v>1645</v>
      </c>
      <c r="U1465" s="5">
        <f>_xlfn.RANK.EQ(VLOOKUP($A1465,Rooke_Full_Seaosn[[Name]:[WHIP]], 20, FALSE),Rooke_Full_Seaosn[WHIP],1)</f>
        <v>870</v>
      </c>
      <c r="V14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1077.7352865531709</v>
      </c>
    </row>
    <row r="1466" spans="1:22" x14ac:dyDescent="0.45">
      <c r="A1466" s="11" t="s">
        <v>1774</v>
      </c>
      <c r="B1466" s="11">
        <v>1997</v>
      </c>
      <c r="C1466" s="11" t="str">
        <f>VLOOKUP(Table10[[#This Row],[Name]], Rooke_Full_Seaosn[[Name]:[Team]], 2, FALSE)</f>
        <v>CHW</v>
      </c>
      <c r="D1466" s="11">
        <v>12</v>
      </c>
      <c r="E1466" s="11">
        <v>12</v>
      </c>
      <c r="F1466" s="12">
        <v>1</v>
      </c>
      <c r="G1466" s="5">
        <f>_xlfn.RANK.EQ(VLOOKUP($A1466,Rooke_Full_Seaosn[[Name]:[WHIP]], 6, FALSE),Rooke_Full_Seaosn[W],0)</f>
        <v>1054</v>
      </c>
      <c r="H1466" s="5">
        <f>_xlfn.RANK.EQ(VLOOKUP($A1466,Rooke_Full_Seaosn[[Name]:[WHIP]], 7, FALSE),Rooke_Full_Seaosn[L],1)</f>
        <v>298</v>
      </c>
      <c r="I1466" s="11">
        <f>_xlfn.RANK.EQ(VLOOKUP($A1466,Rooke_Full_Seaosn[[Name]:[WHIP]], 8, FALSE),Rooke_Full_Seaosn[SV],0)</f>
        <v>225</v>
      </c>
      <c r="J1466" s="11">
        <f>_xlfn.RANK.EQ(VLOOKUP($A1466,Rooke_Full_Seaosn[[Name]:[WHIP]], 9, FALSE),Rooke_Full_Seaosn[IP],0)</f>
        <v>1402</v>
      </c>
      <c r="K1466" s="5">
        <f>_xlfn.RANK.EQ(VLOOKUP($A1466,Rooke_Full_Seaosn[[Name]:[WHIP]], 10, FALSE),Rooke_Full_Seaosn[SO],0)</f>
        <v>1355</v>
      </c>
      <c r="L1466" s="5">
        <f>_xlfn.RANK.EQ(VLOOKUP($A1466,Rooke_Full_Seaosn[[Name]:[WHIP]], 11, FALSE),Rooke_Full_Seaosn[K/9],0)</f>
        <v>863</v>
      </c>
      <c r="M1466" s="5">
        <f>_xlfn.RANK.EQ(VLOOKUP($A1466,Rooke_Full_Seaosn[[Name]:[WHIP]], 12, FALSE),Rooke_Full_Seaosn[BB/9],1)</f>
        <v>1426</v>
      </c>
      <c r="N1466" s="11">
        <f>_xlfn.RANK.EQ(VLOOKUP($A1466,Rooke_Full_Seaosn[[Name]:[WHIP]], 13, FALSE),Rooke_Full_Seaosn[HR/9],1)</f>
        <v>1542</v>
      </c>
      <c r="O1466" s="5">
        <f>_xlfn.RANK.EQ(VLOOKUP($A1466,Rooke_Full_Seaosn[[Name]:[WHIP]], 14, FALSE),Rooke_Full_Seaosn[AVG],1)</f>
        <v>988</v>
      </c>
      <c r="P1466" s="11">
        <f>_xlfn.RANK.EQ(VLOOKUP($A1466,Rooke_Full_Seaosn[[Name]:[WHIP]], 15, FALSE),Rooke_Full_Seaosn[BABIP],1)</f>
        <v>562</v>
      </c>
      <c r="Q1466" s="5">
        <f>_xlfn.RANK.EQ(VLOOKUP($A1466,Rooke_Full_Seaosn[[Name]:[WHIP]], 16, FALSE),Rooke_Full_Seaosn[ERA],1)</f>
        <v>1297</v>
      </c>
      <c r="R1466" s="11">
        <f>_xlfn.RANK.EQ(VLOOKUP($A1466,Rooke_Full_Seaosn[[Name]:[WHIP]], 17, FALSE),Rooke_Full_Seaosn[FIP],1)</f>
        <v>1612</v>
      </c>
      <c r="S1466" s="5">
        <f>_xlfn.RANK.EQ(VLOOKUP($A1466,Rooke_Full_Seaosn[[Name]:[WHIP]], 18,FALSE),Rooke_Full_Seaosn[WAR],0)</f>
        <v>1573</v>
      </c>
      <c r="T1466" s="5">
        <f>_xlfn.RANK.EQ(VLOOKUP($A1466,Rooke_Full_Seaosn[[Name]:[WHIP]], 19, FALSE),Rooke_Full_Seaosn[WAR/162],0)</f>
        <v>1584</v>
      </c>
      <c r="U1466" s="5">
        <f>_xlfn.RANK.EQ(VLOOKUP($A1466,Rooke_Full_Seaosn[[Name]:[WHIP]], 20, FALSE),Rooke_Full_Seaosn[WHIP],1)</f>
        <v>1295</v>
      </c>
      <c r="V14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1080.3331634913782</v>
      </c>
    </row>
    <row r="1467" spans="1:22" x14ac:dyDescent="0.45">
      <c r="A1467" s="11" t="s">
        <v>2002</v>
      </c>
      <c r="B1467" s="11">
        <v>2006</v>
      </c>
      <c r="C1467" s="11" t="str">
        <f>VLOOKUP(Table10[[#This Row],[Name]], Rooke_Full_Seaosn[[Name]:[Team]], 2, FALSE)</f>
        <v>CHC</v>
      </c>
      <c r="D1467" s="11">
        <v>10</v>
      </c>
      <c r="E1467" s="11">
        <v>10</v>
      </c>
      <c r="F1467" s="12">
        <v>1</v>
      </c>
      <c r="G1467" s="5">
        <f>_xlfn.RANK.EQ(VLOOKUP($A1467,Rooke_Full_Seaosn[[Name]:[WHIP]], 6, FALSE),Rooke_Full_Seaosn[W],0)</f>
        <v>889</v>
      </c>
      <c r="H1467" s="5">
        <f>_xlfn.RANK.EQ(VLOOKUP($A1467,Rooke_Full_Seaosn[[Name]:[WHIP]], 7, FALSE),Rooke_Full_Seaosn[L],1)</f>
        <v>695</v>
      </c>
      <c r="I1467" s="11">
        <f>_xlfn.RANK.EQ(VLOOKUP($A1467,Rooke_Full_Seaosn[[Name]:[WHIP]], 8, FALSE),Rooke_Full_Seaosn[SV],0)</f>
        <v>225</v>
      </c>
      <c r="J1467" s="11">
        <f>_xlfn.RANK.EQ(VLOOKUP($A1467,Rooke_Full_Seaosn[[Name]:[WHIP]], 9, FALSE),Rooke_Full_Seaosn[IP],0)</f>
        <v>1302</v>
      </c>
      <c r="K1467" s="5">
        <f>_xlfn.RANK.EQ(VLOOKUP($A1467,Rooke_Full_Seaosn[[Name]:[WHIP]], 10, FALSE),Rooke_Full_Seaosn[SO],0)</f>
        <v>1116</v>
      </c>
      <c r="L1467" s="5">
        <f>_xlfn.RANK.EQ(VLOOKUP($A1467,Rooke_Full_Seaosn[[Name]:[WHIP]], 11, FALSE),Rooke_Full_Seaosn[K/9],0)</f>
        <v>607</v>
      </c>
      <c r="M1467" s="5">
        <f>_xlfn.RANK.EQ(VLOOKUP($A1467,Rooke_Full_Seaosn[[Name]:[WHIP]], 12, FALSE),Rooke_Full_Seaosn[BB/9],1)</f>
        <v>1696</v>
      </c>
      <c r="N1467" s="11">
        <f>_xlfn.RANK.EQ(VLOOKUP($A1467,Rooke_Full_Seaosn[[Name]:[WHIP]], 13, FALSE),Rooke_Full_Seaosn[HR/9],1)</f>
        <v>1528</v>
      </c>
      <c r="O1467" s="5">
        <f>_xlfn.RANK.EQ(VLOOKUP($A1467,Rooke_Full_Seaosn[[Name]:[WHIP]], 14, FALSE),Rooke_Full_Seaosn[AVG],1)</f>
        <v>446</v>
      </c>
      <c r="P1467" s="11">
        <f>_xlfn.RANK.EQ(VLOOKUP($A1467,Rooke_Full_Seaosn[[Name]:[WHIP]], 15, FALSE),Rooke_Full_Seaosn[BABIP],1)</f>
        <v>179</v>
      </c>
      <c r="Q1467" s="5">
        <f>_xlfn.RANK.EQ(VLOOKUP($A1467,Rooke_Full_Seaosn[[Name]:[WHIP]], 16, FALSE),Rooke_Full_Seaosn[ERA],1)</f>
        <v>1561</v>
      </c>
      <c r="R1467" s="11">
        <f>_xlfn.RANK.EQ(VLOOKUP($A1467,Rooke_Full_Seaosn[[Name]:[WHIP]], 17, FALSE),Rooke_Full_Seaosn[FIP],1)</f>
        <v>1681</v>
      </c>
      <c r="S1467" s="5">
        <f>_xlfn.RANK.EQ(VLOOKUP($A1467,Rooke_Full_Seaosn[[Name]:[WHIP]], 18,FALSE),Rooke_Full_Seaosn[WAR],0)</f>
        <v>1661</v>
      </c>
      <c r="T1467" s="5">
        <f>_xlfn.RANK.EQ(VLOOKUP($A1467,Rooke_Full_Seaosn[[Name]:[WHIP]], 19, FALSE),Rooke_Full_Seaosn[WAR/162],0)</f>
        <v>1668</v>
      </c>
      <c r="U1467" s="5">
        <f>_xlfn.RANK.EQ(VLOOKUP($A1467,Rooke_Full_Seaosn[[Name]:[WHIP]], 20, FALSE),Rooke_Full_Seaosn[WHIP],1)</f>
        <v>1597</v>
      </c>
      <c r="V14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1081.3775909460724</v>
      </c>
    </row>
    <row r="1468" spans="1:22" x14ac:dyDescent="0.45">
      <c r="A1468" s="11" t="s">
        <v>2021</v>
      </c>
      <c r="B1468" s="11">
        <v>1998</v>
      </c>
      <c r="C1468" s="11" t="str">
        <f>VLOOKUP(Table10[[#This Row],[Name]], Rooke_Full_Seaosn[[Name]:[Team]], 2, FALSE)</f>
        <v>PHI</v>
      </c>
      <c r="D1468" s="11">
        <v>16</v>
      </c>
      <c r="E1468" s="11">
        <v>16</v>
      </c>
      <c r="F1468" s="12">
        <v>1</v>
      </c>
      <c r="G1468" s="5">
        <f>_xlfn.RANK.EQ(VLOOKUP($A1468,Rooke_Full_Seaosn[[Name]:[WHIP]], 6, FALSE),Rooke_Full_Seaosn[W],0)</f>
        <v>610</v>
      </c>
      <c r="H1468" s="5">
        <f>_xlfn.RANK.EQ(VLOOKUP($A1468,Rooke_Full_Seaosn[[Name]:[WHIP]], 7, FALSE),Rooke_Full_Seaosn[L],1)</f>
        <v>1060</v>
      </c>
      <c r="I1468" s="11">
        <f>_xlfn.RANK.EQ(VLOOKUP($A1468,Rooke_Full_Seaosn[[Name]:[WHIP]], 8, FALSE),Rooke_Full_Seaosn[SV],0)</f>
        <v>225</v>
      </c>
      <c r="J1468" s="11">
        <f>_xlfn.RANK.EQ(VLOOKUP($A1468,Rooke_Full_Seaosn[[Name]:[WHIP]], 9, FALSE),Rooke_Full_Seaosn[IP],0)</f>
        <v>664</v>
      </c>
      <c r="K1468" s="5">
        <f>_xlfn.RANK.EQ(VLOOKUP($A1468,Rooke_Full_Seaosn[[Name]:[WHIP]], 10, FALSE),Rooke_Full_Seaosn[SO],0)</f>
        <v>855</v>
      </c>
      <c r="L1468" s="5">
        <f>_xlfn.RANK.EQ(VLOOKUP($A1468,Rooke_Full_Seaosn[[Name]:[WHIP]], 11, FALSE),Rooke_Full_Seaosn[K/9],0)</f>
        <v>1203</v>
      </c>
      <c r="M1468" s="5">
        <f>_xlfn.RANK.EQ(VLOOKUP($A1468,Rooke_Full_Seaosn[[Name]:[WHIP]], 12, FALSE),Rooke_Full_Seaosn[BB/9],1)</f>
        <v>507</v>
      </c>
      <c r="N1468" s="11">
        <f>_xlfn.RANK.EQ(VLOOKUP($A1468,Rooke_Full_Seaosn[[Name]:[WHIP]], 13, FALSE),Rooke_Full_Seaosn[HR/9],1)</f>
        <v>1368</v>
      </c>
      <c r="O1468" s="5">
        <f>_xlfn.RANK.EQ(VLOOKUP($A1468,Rooke_Full_Seaosn[[Name]:[WHIP]], 14, FALSE),Rooke_Full_Seaosn[AVG],1)</f>
        <v>1598</v>
      </c>
      <c r="P1468" s="11">
        <f>_xlfn.RANK.EQ(VLOOKUP($A1468,Rooke_Full_Seaosn[[Name]:[WHIP]], 15, FALSE),Rooke_Full_Seaosn[BABIP],1)</f>
        <v>1420</v>
      </c>
      <c r="Q1468" s="5">
        <f>_xlfn.RANK.EQ(VLOOKUP($A1468,Rooke_Full_Seaosn[[Name]:[WHIP]], 16, FALSE),Rooke_Full_Seaosn[ERA],1)</f>
        <v>1581</v>
      </c>
      <c r="R1468" s="11">
        <f>_xlfn.RANK.EQ(VLOOKUP($A1468,Rooke_Full_Seaosn[[Name]:[WHIP]], 17, FALSE),Rooke_Full_Seaosn[FIP],1)</f>
        <v>1429</v>
      </c>
      <c r="S1468" s="5">
        <f>_xlfn.RANK.EQ(VLOOKUP($A1468,Rooke_Full_Seaosn[[Name]:[WHIP]], 18,FALSE),Rooke_Full_Seaosn[WAR],0)</f>
        <v>1334</v>
      </c>
      <c r="T1468" s="5">
        <f>_xlfn.RANK.EQ(VLOOKUP($A1468,Rooke_Full_Seaosn[[Name]:[WHIP]], 19, FALSE),Rooke_Full_Seaosn[WAR/162],0)</f>
        <v>1397</v>
      </c>
      <c r="U1468" s="5">
        <f>_xlfn.RANK.EQ(VLOOKUP($A1468,Rooke_Full_Seaosn[[Name]:[WHIP]], 20, FALSE),Rooke_Full_Seaosn[WHIP],1)</f>
        <v>1393</v>
      </c>
      <c r="V14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1082.6017876117439</v>
      </c>
    </row>
    <row r="1469" spans="1:22" x14ac:dyDescent="0.45">
      <c r="A1469" s="11" t="s">
        <v>1294</v>
      </c>
      <c r="B1469" s="11">
        <v>1943</v>
      </c>
      <c r="C1469" s="11" t="str">
        <f>VLOOKUP(Table10[[#This Row],[Name]], Rooke_Full_Seaosn[[Name]:[Team]], 2, FALSE)</f>
        <v>BOS</v>
      </c>
      <c r="D1469" s="11">
        <v>36</v>
      </c>
      <c r="E1469" s="11">
        <v>22</v>
      </c>
      <c r="F1469" s="12">
        <v>0.61111111111111116</v>
      </c>
      <c r="G1469" s="5">
        <f>_xlfn.RANK.EQ(VLOOKUP($A1469,Rooke_Full_Seaosn[[Name]:[WHIP]], 6, FALSE),Rooke_Full_Seaosn[W],0)</f>
        <v>1282</v>
      </c>
      <c r="H1469" s="5">
        <f>_xlfn.RANK.EQ(VLOOKUP($A1469,Rooke_Full_Seaosn[[Name]:[WHIP]], 7, FALSE),Rooke_Full_Seaosn[L],1)</f>
        <v>298</v>
      </c>
      <c r="I1469" s="11">
        <f>_xlfn.RANK.EQ(VLOOKUP($A1469,Rooke_Full_Seaosn[[Name]:[WHIP]], 8, FALSE),Rooke_Full_Seaosn[SV],0)</f>
        <v>225</v>
      </c>
      <c r="J1469" s="11">
        <f>_xlfn.RANK.EQ(VLOOKUP($A1469,Rooke_Full_Seaosn[[Name]:[WHIP]], 9, FALSE),Rooke_Full_Seaosn[IP],0)</f>
        <v>1193</v>
      </c>
      <c r="K1469" s="5">
        <f>_xlfn.RANK.EQ(VLOOKUP($A1469,Rooke_Full_Seaosn[[Name]:[WHIP]], 10, FALSE),Rooke_Full_Seaosn[SO],0)</f>
        <v>1605</v>
      </c>
      <c r="L1469" s="5">
        <f>_xlfn.RANK.EQ(VLOOKUP($A1469,Rooke_Full_Seaosn[[Name]:[WHIP]], 11, FALSE),Rooke_Full_Seaosn[K/9],0)</f>
        <v>1566</v>
      </c>
      <c r="M1469" s="5">
        <f>_xlfn.RANK.EQ(VLOOKUP($A1469,Rooke_Full_Seaosn[[Name]:[WHIP]], 12, FALSE),Rooke_Full_Seaosn[BB/9],1)</f>
        <v>1200</v>
      </c>
      <c r="N1469" s="11">
        <f>_xlfn.RANK.EQ(VLOOKUP($A1469,Rooke_Full_Seaosn[[Name]:[WHIP]], 13, FALSE),Rooke_Full_Seaosn[HR/9],1)</f>
        <v>24</v>
      </c>
      <c r="O1469" s="5">
        <f>_xlfn.RANK.EQ(VLOOKUP($A1469,Rooke_Full_Seaosn[[Name]:[WHIP]], 14, FALSE),Rooke_Full_Seaosn[AVG],1)</f>
        <v>1664</v>
      </c>
      <c r="P1469" s="11">
        <f>_xlfn.RANK.EQ(VLOOKUP($A1469,Rooke_Full_Seaosn[[Name]:[WHIP]], 15, FALSE),Rooke_Full_Seaosn[BABIP],1)</f>
        <v>1626</v>
      </c>
      <c r="Q1469" s="5">
        <f>_xlfn.RANK.EQ(VLOOKUP($A1469,Rooke_Full_Seaosn[[Name]:[WHIP]], 16, FALSE),Rooke_Full_Seaosn[ERA],1)</f>
        <v>699</v>
      </c>
      <c r="R1469" s="11">
        <f>_xlfn.RANK.EQ(VLOOKUP($A1469,Rooke_Full_Seaosn[[Name]:[WHIP]], 17, FALSE),Rooke_Full_Seaosn[FIP],1)</f>
        <v>348</v>
      </c>
      <c r="S1469" s="5">
        <f>_xlfn.RANK.EQ(VLOOKUP($A1469,Rooke_Full_Seaosn[[Name]:[WHIP]], 18,FALSE),Rooke_Full_Seaosn[WAR],0)</f>
        <v>1061</v>
      </c>
      <c r="T1469" s="5">
        <f>_xlfn.RANK.EQ(VLOOKUP($A1469,Rooke_Full_Seaosn[[Name]:[WHIP]], 19, FALSE),Rooke_Full_Seaosn[WAR/162],0)</f>
        <v>980</v>
      </c>
      <c r="U1469" s="5">
        <f>_xlfn.RANK.EQ(VLOOKUP($A1469,Rooke_Full_Seaosn[[Name]:[WHIP]], 20, FALSE),Rooke_Full_Seaosn[WHIP],1)</f>
        <v>1600</v>
      </c>
      <c r="V14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1083.4888014606556</v>
      </c>
    </row>
    <row r="1470" spans="1:22" x14ac:dyDescent="0.45">
      <c r="A1470" s="11" t="s">
        <v>1757</v>
      </c>
      <c r="B1470" s="11">
        <v>1989</v>
      </c>
      <c r="C1470" s="11" t="str">
        <f>VLOOKUP(Table10[[#This Row],[Name]], Rooke_Full_Seaosn[[Name]:[Team]], 2, FALSE)</f>
        <v>MIN</v>
      </c>
      <c r="D1470" s="11">
        <v>31</v>
      </c>
      <c r="E1470" s="11">
        <v>31</v>
      </c>
      <c r="F1470" s="12">
        <v>1</v>
      </c>
      <c r="G1470" s="5">
        <f>_xlfn.RANK.EQ(VLOOKUP($A1470,Rooke_Full_Seaosn[[Name]:[WHIP]], 6, FALSE),Rooke_Full_Seaosn[W],0)</f>
        <v>1465</v>
      </c>
      <c r="H1470" s="5">
        <f>_xlfn.RANK.EQ(VLOOKUP($A1470,Rooke_Full_Seaosn[[Name]:[WHIP]], 7, FALSE),Rooke_Full_Seaosn[L],1)</f>
        <v>298</v>
      </c>
      <c r="I1470" s="11">
        <f>_xlfn.RANK.EQ(VLOOKUP($A1470,Rooke_Full_Seaosn[[Name]:[WHIP]], 8, FALSE),Rooke_Full_Seaosn[SV],0)</f>
        <v>225</v>
      </c>
      <c r="J1470" s="11">
        <f>_xlfn.RANK.EQ(VLOOKUP($A1470,Rooke_Full_Seaosn[[Name]:[WHIP]], 9, FALSE),Rooke_Full_Seaosn[IP],0)</f>
        <v>1668</v>
      </c>
      <c r="K1470" s="5">
        <f>_xlfn.RANK.EQ(VLOOKUP($A1470,Rooke_Full_Seaosn[[Name]:[WHIP]], 10, FALSE),Rooke_Full_Seaosn[SO],0)</f>
        <v>1585</v>
      </c>
      <c r="L1470" s="5">
        <f>_xlfn.RANK.EQ(VLOOKUP($A1470,Rooke_Full_Seaosn[[Name]:[WHIP]], 11, FALSE),Rooke_Full_Seaosn[K/9],0)</f>
        <v>1093</v>
      </c>
      <c r="M1470" s="5">
        <f>_xlfn.RANK.EQ(VLOOKUP($A1470,Rooke_Full_Seaosn[[Name]:[WHIP]], 12, FALSE),Rooke_Full_Seaosn[BB/9],1)</f>
        <v>664</v>
      </c>
      <c r="N1470" s="11">
        <f>_xlfn.RANK.EQ(VLOOKUP($A1470,Rooke_Full_Seaosn[[Name]:[WHIP]], 13, FALSE),Rooke_Full_Seaosn[HR/9],1)</f>
        <v>1216</v>
      </c>
      <c r="O1470" s="5">
        <f>_xlfn.RANK.EQ(VLOOKUP($A1470,Rooke_Full_Seaosn[[Name]:[WHIP]], 14, FALSE),Rooke_Full_Seaosn[AVG],1)</f>
        <v>1472</v>
      </c>
      <c r="P1470" s="11">
        <f>_xlfn.RANK.EQ(VLOOKUP($A1470,Rooke_Full_Seaosn[[Name]:[WHIP]], 15, FALSE),Rooke_Full_Seaosn[BABIP],1)</f>
        <v>1326</v>
      </c>
      <c r="Q1470" s="5">
        <f>_xlfn.RANK.EQ(VLOOKUP($A1470,Rooke_Full_Seaosn[[Name]:[WHIP]], 16, FALSE),Rooke_Full_Seaosn[ERA],1)</f>
        <v>1275</v>
      </c>
      <c r="R1470" s="11">
        <f>_xlfn.RANK.EQ(VLOOKUP($A1470,Rooke_Full_Seaosn[[Name]:[WHIP]], 17, FALSE),Rooke_Full_Seaosn[FIP],1)</f>
        <v>1051</v>
      </c>
      <c r="S1470" s="5">
        <f>_xlfn.RANK.EQ(VLOOKUP($A1470,Rooke_Full_Seaosn[[Name]:[WHIP]], 18,FALSE),Rooke_Full_Seaosn[WAR],0)</f>
        <v>1439</v>
      </c>
      <c r="T1470" s="5">
        <f>_xlfn.RANK.EQ(VLOOKUP($A1470,Rooke_Full_Seaosn[[Name]:[WHIP]], 19, FALSE),Rooke_Full_Seaosn[WAR/162],0)</f>
        <v>1336</v>
      </c>
      <c r="U1470" s="5">
        <f>_xlfn.RANK.EQ(VLOOKUP($A1470,Rooke_Full_Seaosn[[Name]:[WHIP]], 20, FALSE),Rooke_Full_Seaosn[WHIP],1)</f>
        <v>1267</v>
      </c>
      <c r="V14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1086.6591114452594</v>
      </c>
    </row>
    <row r="1471" spans="1:22" x14ac:dyDescent="0.45">
      <c r="A1471" s="11" t="s">
        <v>1436</v>
      </c>
      <c r="B1471" s="11">
        <v>1964</v>
      </c>
      <c r="C1471" s="11" t="str">
        <f>VLOOKUP(Table10[[#This Row],[Name]], Rooke_Full_Seaosn[[Name]:[Team]], 2, FALSE)</f>
        <v>- - -</v>
      </c>
      <c r="D1471" s="11">
        <v>6</v>
      </c>
      <c r="E1471" s="11">
        <v>5</v>
      </c>
      <c r="F1471" s="12">
        <v>0.83333333333333337</v>
      </c>
      <c r="G1471" s="5">
        <f>_xlfn.RANK.EQ(VLOOKUP($A1471,Rooke_Full_Seaosn[[Name]:[WHIP]], 6, FALSE),Rooke_Full_Seaosn[W],0)</f>
        <v>1465</v>
      </c>
      <c r="H1471" s="5">
        <f>_xlfn.RANK.EQ(VLOOKUP($A1471,Rooke_Full_Seaosn[[Name]:[WHIP]], 7, FALSE),Rooke_Full_Seaosn[L],1)</f>
        <v>492</v>
      </c>
      <c r="I1471" s="11">
        <f>_xlfn.RANK.EQ(VLOOKUP($A1471,Rooke_Full_Seaosn[[Name]:[WHIP]], 8, FALSE),Rooke_Full_Seaosn[SV],0)</f>
        <v>225</v>
      </c>
      <c r="J1471" s="11">
        <f>_xlfn.RANK.EQ(VLOOKUP($A1471,Rooke_Full_Seaosn[[Name]:[WHIP]], 9, FALSE),Rooke_Full_Seaosn[IP],0)</f>
        <v>1413</v>
      </c>
      <c r="K1471" s="5">
        <f>_xlfn.RANK.EQ(VLOOKUP($A1471,Rooke_Full_Seaosn[[Name]:[WHIP]], 10, FALSE),Rooke_Full_Seaosn[SO],0)</f>
        <v>1187</v>
      </c>
      <c r="L1471" s="5">
        <f>_xlfn.RANK.EQ(VLOOKUP($A1471,Rooke_Full_Seaosn[[Name]:[WHIP]], 11, FALSE),Rooke_Full_Seaosn[K/9],0)</f>
        <v>522</v>
      </c>
      <c r="M1471" s="5">
        <f>_xlfn.RANK.EQ(VLOOKUP($A1471,Rooke_Full_Seaosn[[Name]:[WHIP]], 12, FALSE),Rooke_Full_Seaosn[BB/9],1)</f>
        <v>1687</v>
      </c>
      <c r="N1471" s="11">
        <f>_xlfn.RANK.EQ(VLOOKUP($A1471,Rooke_Full_Seaosn[[Name]:[WHIP]], 13, FALSE),Rooke_Full_Seaosn[HR/9],1)</f>
        <v>500</v>
      </c>
      <c r="O1471" s="5">
        <f>_xlfn.RANK.EQ(VLOOKUP($A1471,Rooke_Full_Seaosn[[Name]:[WHIP]], 14, FALSE),Rooke_Full_Seaosn[AVG],1)</f>
        <v>1115</v>
      </c>
      <c r="P1471" s="11">
        <f>_xlfn.RANK.EQ(VLOOKUP($A1471,Rooke_Full_Seaosn[[Name]:[WHIP]], 15, FALSE),Rooke_Full_Seaosn[BABIP],1)</f>
        <v>1441</v>
      </c>
      <c r="Q1471" s="5">
        <f>_xlfn.RANK.EQ(VLOOKUP($A1471,Rooke_Full_Seaosn[[Name]:[WHIP]], 16, FALSE),Rooke_Full_Seaosn[ERA],1)</f>
        <v>875</v>
      </c>
      <c r="R1471" s="11">
        <f>_xlfn.RANK.EQ(VLOOKUP($A1471,Rooke_Full_Seaosn[[Name]:[WHIP]], 17, FALSE),Rooke_Full_Seaosn[FIP],1)</f>
        <v>958</v>
      </c>
      <c r="S1471" s="5">
        <f>_xlfn.RANK.EQ(VLOOKUP($A1471,Rooke_Full_Seaosn[[Name]:[WHIP]], 18,FALSE),Rooke_Full_Seaosn[WAR],0)</f>
        <v>1376</v>
      </c>
      <c r="T1471" s="5">
        <f>_xlfn.RANK.EQ(VLOOKUP($A1471,Rooke_Full_Seaosn[[Name]:[WHIP]], 19, FALSE),Rooke_Full_Seaosn[WAR/162],0)</f>
        <v>1374</v>
      </c>
      <c r="U1471" s="5">
        <f>_xlfn.RANK.EQ(VLOOKUP($A1471,Rooke_Full_Seaosn[[Name]:[WHIP]], 20, FALSE),Rooke_Full_Seaosn[WHIP],1)</f>
        <v>1652</v>
      </c>
      <c r="V14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1086.660088187363</v>
      </c>
    </row>
    <row r="1472" spans="1:22" x14ac:dyDescent="0.45">
      <c r="A1472" s="11" t="s">
        <v>1438</v>
      </c>
      <c r="B1472" s="11">
        <v>2011</v>
      </c>
      <c r="C1472" s="11" t="str">
        <f>VLOOKUP(Table10[[#This Row],[Name]], Rooke_Full_Seaosn[[Name]:[Team]], 2, FALSE)</f>
        <v>FLA</v>
      </c>
      <c r="D1472" s="11">
        <v>37</v>
      </c>
      <c r="E1472" s="11">
        <v>24</v>
      </c>
      <c r="F1472" s="12">
        <v>0.64864864864864868</v>
      </c>
      <c r="G1472" s="5">
        <f>_xlfn.RANK.EQ(VLOOKUP($A1472,Rooke_Full_Seaosn[[Name]:[WHIP]], 6, FALSE),Rooke_Full_Seaosn[W],0)</f>
        <v>1609</v>
      </c>
      <c r="H1472" s="5">
        <f>_xlfn.RANK.EQ(VLOOKUP($A1472,Rooke_Full_Seaosn[[Name]:[WHIP]], 7, FALSE),Rooke_Full_Seaosn[L],1)</f>
        <v>1060</v>
      </c>
      <c r="I1472" s="11">
        <f>_xlfn.RANK.EQ(VLOOKUP($A1472,Rooke_Full_Seaosn[[Name]:[WHIP]], 8, FALSE),Rooke_Full_Seaosn[SV],0)</f>
        <v>225</v>
      </c>
      <c r="J1472" s="11">
        <f>_xlfn.RANK.EQ(VLOOKUP($A1472,Rooke_Full_Seaosn[[Name]:[WHIP]], 9, FALSE),Rooke_Full_Seaosn[IP],0)</f>
        <v>1413</v>
      </c>
      <c r="K1472" s="5">
        <f>_xlfn.RANK.EQ(VLOOKUP($A1472,Rooke_Full_Seaosn[[Name]:[WHIP]], 10, FALSE),Rooke_Full_Seaosn[SO],0)</f>
        <v>1307</v>
      </c>
      <c r="L1472" s="5">
        <f>_xlfn.RANK.EQ(VLOOKUP($A1472,Rooke_Full_Seaosn[[Name]:[WHIP]], 11, FALSE),Rooke_Full_Seaosn[K/9],0)</f>
        <v>738</v>
      </c>
      <c r="M1472" s="5">
        <f>_xlfn.RANK.EQ(VLOOKUP($A1472,Rooke_Full_Seaosn[[Name]:[WHIP]], 12, FALSE),Rooke_Full_Seaosn[BB/9],1)</f>
        <v>1580</v>
      </c>
      <c r="N1472" s="11">
        <f>_xlfn.RANK.EQ(VLOOKUP($A1472,Rooke_Full_Seaosn[[Name]:[WHIP]], 13, FALSE),Rooke_Full_Seaosn[HR/9],1)</f>
        <v>1488</v>
      </c>
      <c r="O1472" s="5">
        <f>_xlfn.RANK.EQ(VLOOKUP($A1472,Rooke_Full_Seaosn[[Name]:[WHIP]], 14, FALSE),Rooke_Full_Seaosn[AVG],1)</f>
        <v>343</v>
      </c>
      <c r="P1472" s="11">
        <f>_xlfn.RANK.EQ(VLOOKUP($A1472,Rooke_Full_Seaosn[[Name]:[WHIP]], 15, FALSE),Rooke_Full_Seaosn[BABIP],1)</f>
        <v>111</v>
      </c>
      <c r="Q1472" s="5">
        <f>_xlfn.RANK.EQ(VLOOKUP($A1472,Rooke_Full_Seaosn[[Name]:[WHIP]], 16, FALSE),Rooke_Full_Seaosn[ERA],1)</f>
        <v>875</v>
      </c>
      <c r="R1472" s="11">
        <f>_xlfn.RANK.EQ(VLOOKUP($A1472,Rooke_Full_Seaosn[[Name]:[WHIP]], 17, FALSE),Rooke_Full_Seaosn[FIP],1)</f>
        <v>1592</v>
      </c>
      <c r="S1472" s="5">
        <f>_xlfn.RANK.EQ(VLOOKUP($A1472,Rooke_Full_Seaosn[[Name]:[WHIP]], 18,FALSE),Rooke_Full_Seaosn[WAR],0)</f>
        <v>1657</v>
      </c>
      <c r="T1472" s="5">
        <f>_xlfn.RANK.EQ(VLOOKUP($A1472,Rooke_Full_Seaosn[[Name]:[WHIP]], 19, FALSE),Rooke_Full_Seaosn[WAR/162],0)</f>
        <v>1667</v>
      </c>
      <c r="U1472" s="5">
        <f>_xlfn.RANK.EQ(VLOOKUP($A1472,Rooke_Full_Seaosn[[Name]:[WHIP]], 20, FALSE),Rooke_Full_Seaosn[WHIP],1)</f>
        <v>1085</v>
      </c>
      <c r="V14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1088.6395210360909</v>
      </c>
    </row>
    <row r="1473" spans="1:22" x14ac:dyDescent="0.45">
      <c r="A1473" s="11" t="s">
        <v>1923</v>
      </c>
      <c r="B1473" s="11">
        <v>1944</v>
      </c>
      <c r="C1473" s="11" t="str">
        <f>VLOOKUP(Table10[[#This Row],[Name]], Rooke_Full_Seaosn[[Name]:[Team]], 2, FALSE)</f>
        <v>NYG</v>
      </c>
      <c r="D1473" s="11">
        <v>25</v>
      </c>
      <c r="E1473" s="11">
        <v>25</v>
      </c>
      <c r="F1473" s="12">
        <v>1</v>
      </c>
      <c r="G1473" s="5">
        <f>_xlfn.RANK.EQ(VLOOKUP($A1473,Rooke_Full_Seaosn[[Name]:[WHIP]], 6, FALSE),Rooke_Full_Seaosn[W],0)</f>
        <v>1609</v>
      </c>
      <c r="H1473" s="5">
        <f>_xlfn.RANK.EQ(VLOOKUP($A1473,Rooke_Full_Seaosn[[Name]:[WHIP]], 7, FALSE),Rooke_Full_Seaosn[L],1)</f>
        <v>298</v>
      </c>
      <c r="I1473" s="11">
        <f>_xlfn.RANK.EQ(VLOOKUP($A1473,Rooke_Full_Seaosn[[Name]:[WHIP]], 8, FALSE),Rooke_Full_Seaosn[SV],0)</f>
        <v>225</v>
      </c>
      <c r="J1473" s="11">
        <f>_xlfn.RANK.EQ(VLOOKUP($A1473,Rooke_Full_Seaosn[[Name]:[WHIP]], 9, FALSE),Rooke_Full_Seaosn[IP],0)</f>
        <v>1499</v>
      </c>
      <c r="K1473" s="5">
        <f>_xlfn.RANK.EQ(VLOOKUP($A1473,Rooke_Full_Seaosn[[Name]:[WHIP]], 10, FALSE),Rooke_Full_Seaosn[SO],0)</f>
        <v>1637</v>
      </c>
      <c r="L1473" s="5">
        <f>_xlfn.RANK.EQ(VLOOKUP($A1473,Rooke_Full_Seaosn[[Name]:[WHIP]], 11, FALSE),Rooke_Full_Seaosn[K/9],0)</f>
        <v>1429</v>
      </c>
      <c r="M1473" s="5">
        <f>_xlfn.RANK.EQ(VLOOKUP($A1473,Rooke_Full_Seaosn[[Name]:[WHIP]], 12, FALSE),Rooke_Full_Seaosn[BB/9],1)</f>
        <v>370</v>
      </c>
      <c r="N1473" s="11">
        <f>_xlfn.RANK.EQ(VLOOKUP($A1473,Rooke_Full_Seaosn[[Name]:[WHIP]], 13, FALSE),Rooke_Full_Seaosn[HR/9],1)</f>
        <v>1358</v>
      </c>
      <c r="O1473" s="5">
        <f>_xlfn.RANK.EQ(VLOOKUP($A1473,Rooke_Full_Seaosn[[Name]:[WHIP]], 14, FALSE),Rooke_Full_Seaosn[AVG],1)</f>
        <v>1376</v>
      </c>
      <c r="P1473" s="11">
        <f>_xlfn.RANK.EQ(VLOOKUP($A1473,Rooke_Full_Seaosn[[Name]:[WHIP]], 15, FALSE),Rooke_Full_Seaosn[BABIP],1)</f>
        <v>862</v>
      </c>
      <c r="Q1473" s="5">
        <f>_xlfn.RANK.EQ(VLOOKUP($A1473,Rooke_Full_Seaosn[[Name]:[WHIP]], 16, FALSE),Rooke_Full_Seaosn[ERA],1)</f>
        <v>1470</v>
      </c>
      <c r="R1473" s="11">
        <f>_xlfn.RANK.EQ(VLOOKUP($A1473,Rooke_Full_Seaosn[[Name]:[WHIP]], 17, FALSE),Rooke_Full_Seaosn[FIP],1)</f>
        <v>1278</v>
      </c>
      <c r="S1473" s="5">
        <f>_xlfn.RANK.EQ(VLOOKUP($A1473,Rooke_Full_Seaosn[[Name]:[WHIP]], 18,FALSE),Rooke_Full_Seaosn[WAR],0)</f>
        <v>1558</v>
      </c>
      <c r="T1473" s="5">
        <f>_xlfn.RANK.EQ(VLOOKUP($A1473,Rooke_Full_Seaosn[[Name]:[WHIP]], 19, FALSE),Rooke_Full_Seaosn[WAR/162],0)</f>
        <v>1557</v>
      </c>
      <c r="U1473" s="5">
        <f>_xlfn.RANK.EQ(VLOOKUP($A1473,Rooke_Full_Seaosn[[Name]:[WHIP]], 20, FALSE),Rooke_Full_Seaosn[WHIP],1)</f>
        <v>1159</v>
      </c>
      <c r="V14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1089.6650489211183</v>
      </c>
    </row>
    <row r="1474" spans="1:22" x14ac:dyDescent="0.45">
      <c r="A1474" s="11" t="s">
        <v>1691</v>
      </c>
      <c r="B1474" s="11">
        <v>1927</v>
      </c>
      <c r="C1474" s="11" t="str">
        <f>VLOOKUP(Table10[[#This Row],[Name]], Rooke_Full_Seaosn[[Name]:[Team]], 2, FALSE)</f>
        <v>DET</v>
      </c>
      <c r="D1474" s="11">
        <v>8</v>
      </c>
      <c r="E1474" s="11">
        <v>8</v>
      </c>
      <c r="F1474" s="12">
        <v>1</v>
      </c>
      <c r="G1474" s="5">
        <f>_xlfn.RANK.EQ(VLOOKUP($A1474,Rooke_Full_Seaosn[[Name]:[WHIP]], 6, FALSE),Rooke_Full_Seaosn[W],0)</f>
        <v>889</v>
      </c>
      <c r="H1474" s="5">
        <f>_xlfn.RANK.EQ(VLOOKUP($A1474,Rooke_Full_Seaosn[[Name]:[WHIP]], 7, FALSE),Rooke_Full_Seaosn[L],1)</f>
        <v>298</v>
      </c>
      <c r="I1474" s="11">
        <f>_xlfn.RANK.EQ(VLOOKUP($A1474,Rooke_Full_Seaosn[[Name]:[WHIP]], 8, FALSE),Rooke_Full_Seaosn[SV],0)</f>
        <v>225</v>
      </c>
      <c r="J1474" s="11">
        <f>_xlfn.RANK.EQ(VLOOKUP($A1474,Rooke_Full_Seaosn[[Name]:[WHIP]], 9, FALSE),Rooke_Full_Seaosn[IP],0)</f>
        <v>1312</v>
      </c>
      <c r="K1474" s="5">
        <f>_xlfn.RANK.EQ(VLOOKUP($A1474,Rooke_Full_Seaosn[[Name]:[WHIP]], 10, FALSE),Rooke_Full_Seaosn[SO],0)</f>
        <v>1665</v>
      </c>
      <c r="L1474" s="5">
        <f>_xlfn.RANK.EQ(VLOOKUP($A1474,Rooke_Full_Seaosn[[Name]:[WHIP]], 11, FALSE),Rooke_Full_Seaosn[K/9],0)</f>
        <v>1629</v>
      </c>
      <c r="M1474" s="5">
        <f>_xlfn.RANK.EQ(VLOOKUP($A1474,Rooke_Full_Seaosn[[Name]:[WHIP]], 12, FALSE),Rooke_Full_Seaosn[BB/9],1)</f>
        <v>1578</v>
      </c>
      <c r="N1474" s="11">
        <f>_xlfn.RANK.EQ(VLOOKUP($A1474,Rooke_Full_Seaosn[[Name]:[WHIP]], 13, FALSE),Rooke_Full_Seaosn[HR/9],1)</f>
        <v>238</v>
      </c>
      <c r="O1474" s="5">
        <f>_xlfn.RANK.EQ(VLOOKUP($A1474,Rooke_Full_Seaosn[[Name]:[WHIP]], 14, FALSE),Rooke_Full_Seaosn[AVG],1)</f>
        <v>637</v>
      </c>
      <c r="P1474" s="11">
        <f>_xlfn.RANK.EQ(VLOOKUP($A1474,Rooke_Full_Seaosn[[Name]:[WHIP]], 15, FALSE),Rooke_Full_Seaosn[BABIP],1)</f>
        <v>331</v>
      </c>
      <c r="Q1474" s="5">
        <f>_xlfn.RANK.EQ(VLOOKUP($A1474,Rooke_Full_Seaosn[[Name]:[WHIP]], 16, FALSE),Rooke_Full_Seaosn[ERA],1)</f>
        <v>1201</v>
      </c>
      <c r="R1474" s="11">
        <f>_xlfn.RANK.EQ(VLOOKUP($A1474,Rooke_Full_Seaosn[[Name]:[WHIP]], 17, FALSE),Rooke_Full_Seaosn[FIP],1)</f>
        <v>1387</v>
      </c>
      <c r="S1474" s="5">
        <f>_xlfn.RANK.EQ(VLOOKUP($A1474,Rooke_Full_Seaosn[[Name]:[WHIP]], 18,FALSE),Rooke_Full_Seaosn[WAR],0)</f>
        <v>1479</v>
      </c>
      <c r="T1474" s="5">
        <f>_xlfn.RANK.EQ(VLOOKUP($A1474,Rooke_Full_Seaosn[[Name]:[WHIP]], 19, FALSE),Rooke_Full_Seaosn[WAR/162],0)</f>
        <v>1453</v>
      </c>
      <c r="U1474" s="5">
        <f>_xlfn.RANK.EQ(VLOOKUP($A1474,Rooke_Full_Seaosn[[Name]:[WHIP]], 20, FALSE),Rooke_Full_Seaosn[WHIP],1)</f>
        <v>1311</v>
      </c>
      <c r="V14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1093.4726542000476</v>
      </c>
    </row>
    <row r="1475" spans="1:22" x14ac:dyDescent="0.45">
      <c r="A1475" s="11" t="s">
        <v>1612</v>
      </c>
      <c r="B1475" s="11">
        <v>1943</v>
      </c>
      <c r="C1475" s="11" t="str">
        <f>VLOOKUP(Table10[[#This Row],[Name]], Rooke_Full_Seaosn[[Name]:[Team]], 2, FALSE)</f>
        <v>NYG</v>
      </c>
      <c r="D1475" s="11">
        <v>15</v>
      </c>
      <c r="E1475" s="11">
        <v>13</v>
      </c>
      <c r="F1475" s="12">
        <v>0.8666666666666667</v>
      </c>
      <c r="G1475" s="5">
        <f>_xlfn.RANK.EQ(VLOOKUP($A1475,Rooke_Full_Seaosn[[Name]:[WHIP]], 6, FALSE),Rooke_Full_Seaosn[W],0)</f>
        <v>889</v>
      </c>
      <c r="H1475" s="5">
        <f>_xlfn.RANK.EQ(VLOOKUP($A1475,Rooke_Full_Seaosn[[Name]:[WHIP]], 7, FALSE),Rooke_Full_Seaosn[L],1)</f>
        <v>1341</v>
      </c>
      <c r="I1475" s="11">
        <f>_xlfn.RANK.EQ(VLOOKUP($A1475,Rooke_Full_Seaosn[[Name]:[WHIP]], 8, FALSE),Rooke_Full_Seaosn[SV],0)</f>
        <v>94</v>
      </c>
      <c r="J1475" s="11">
        <f>_xlfn.RANK.EQ(VLOOKUP($A1475,Rooke_Full_Seaosn[[Name]:[WHIP]], 9, FALSE),Rooke_Full_Seaosn[IP],0)</f>
        <v>583</v>
      </c>
      <c r="K1475" s="5">
        <f>_xlfn.RANK.EQ(VLOOKUP($A1475,Rooke_Full_Seaosn[[Name]:[WHIP]], 10, FALSE),Rooke_Full_Seaosn[SO],0)</f>
        <v>1099</v>
      </c>
      <c r="L1475" s="5">
        <f>_xlfn.RANK.EQ(VLOOKUP($A1475,Rooke_Full_Seaosn[[Name]:[WHIP]], 11, FALSE),Rooke_Full_Seaosn[K/9],0)</f>
        <v>1485</v>
      </c>
      <c r="M1475" s="5">
        <f>_xlfn.RANK.EQ(VLOOKUP($A1475,Rooke_Full_Seaosn[[Name]:[WHIP]], 12, FALSE),Rooke_Full_Seaosn[BB/9],1)</f>
        <v>1229</v>
      </c>
      <c r="N1475" s="11">
        <f>_xlfn.RANK.EQ(VLOOKUP($A1475,Rooke_Full_Seaosn[[Name]:[WHIP]], 13, FALSE),Rooke_Full_Seaosn[HR/9],1)</f>
        <v>114</v>
      </c>
      <c r="O1475" s="5">
        <f>_xlfn.RANK.EQ(VLOOKUP($A1475,Rooke_Full_Seaosn[[Name]:[WHIP]], 14, FALSE),Rooke_Full_Seaosn[AVG],1)</f>
        <v>1248</v>
      </c>
      <c r="P1475" s="11">
        <f>_xlfn.RANK.EQ(VLOOKUP($A1475,Rooke_Full_Seaosn[[Name]:[WHIP]], 15, FALSE),Rooke_Full_Seaosn[BABIP],1)</f>
        <v>1150</v>
      </c>
      <c r="Q1475" s="5">
        <f>_xlfn.RANK.EQ(VLOOKUP($A1475,Rooke_Full_Seaosn[[Name]:[WHIP]], 16, FALSE),Rooke_Full_Seaosn[ERA],1)</f>
        <v>1101</v>
      </c>
      <c r="R1475" s="11">
        <f>_xlfn.RANK.EQ(VLOOKUP($A1475,Rooke_Full_Seaosn[[Name]:[WHIP]], 17, FALSE),Rooke_Full_Seaosn[FIP],1)</f>
        <v>424</v>
      </c>
      <c r="S1475" s="5">
        <f>_xlfn.RANK.EQ(VLOOKUP($A1475,Rooke_Full_Seaosn[[Name]:[WHIP]], 18,FALSE),Rooke_Full_Seaosn[WAR],0)</f>
        <v>723</v>
      </c>
      <c r="T1475" s="5">
        <f>_xlfn.RANK.EQ(VLOOKUP($A1475,Rooke_Full_Seaosn[[Name]:[WHIP]], 19, FALSE),Rooke_Full_Seaosn[WAR/162],0)</f>
        <v>829</v>
      </c>
      <c r="U1475" s="5">
        <f>_xlfn.RANK.EQ(VLOOKUP($A1475,Rooke_Full_Seaosn[[Name]:[WHIP]], 20, FALSE),Rooke_Full_Seaosn[WHIP],1)</f>
        <v>1272</v>
      </c>
      <c r="V14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1096.1723448373409</v>
      </c>
    </row>
    <row r="1476" spans="1:22" x14ac:dyDescent="0.45">
      <c r="A1476" s="11" t="s">
        <v>1362</v>
      </c>
      <c r="B1476" s="11">
        <v>1991</v>
      </c>
      <c r="C1476" s="11" t="str">
        <f>VLOOKUP(Table10[[#This Row],[Name]], Rooke_Full_Seaosn[[Name]:[Team]], 2, FALSE)</f>
        <v>MON</v>
      </c>
      <c r="D1476" s="11">
        <v>19</v>
      </c>
      <c r="E1476" s="11">
        <v>12</v>
      </c>
      <c r="F1476" s="12">
        <v>0.63157894736842102</v>
      </c>
      <c r="G1476" s="5">
        <f>_xlfn.RANK.EQ(VLOOKUP($A1476,Rooke_Full_Seaosn[[Name]:[WHIP]], 6, FALSE),Rooke_Full_Seaosn[W],0)</f>
        <v>1282</v>
      </c>
      <c r="H1476" s="5">
        <f>_xlfn.RANK.EQ(VLOOKUP($A1476,Rooke_Full_Seaosn[[Name]:[WHIP]], 7, FALSE),Rooke_Full_Seaosn[L],1)</f>
        <v>885</v>
      </c>
      <c r="I1476" s="11">
        <f>_xlfn.RANK.EQ(VLOOKUP($A1476,Rooke_Full_Seaosn[[Name]:[WHIP]], 8, FALSE),Rooke_Full_Seaosn[SV],0)</f>
        <v>225</v>
      </c>
      <c r="J1476" s="11">
        <f>_xlfn.RANK.EQ(VLOOKUP($A1476,Rooke_Full_Seaosn[[Name]:[WHIP]], 9, FALSE),Rooke_Full_Seaosn[IP],0)</f>
        <v>1045</v>
      </c>
      <c r="K1476" s="5">
        <f>_xlfn.RANK.EQ(VLOOKUP($A1476,Rooke_Full_Seaosn[[Name]:[WHIP]], 10, FALSE),Rooke_Full_Seaosn[SO],0)</f>
        <v>1011</v>
      </c>
      <c r="L1476" s="5">
        <f>_xlfn.RANK.EQ(VLOOKUP($A1476,Rooke_Full_Seaosn[[Name]:[WHIP]], 11, FALSE),Rooke_Full_Seaosn[K/9],0)</f>
        <v>842</v>
      </c>
      <c r="M1476" s="5">
        <f>_xlfn.RANK.EQ(VLOOKUP($A1476,Rooke_Full_Seaosn[[Name]:[WHIP]], 12, FALSE),Rooke_Full_Seaosn[BB/9],1)</f>
        <v>1416</v>
      </c>
      <c r="N1476" s="11">
        <f>_xlfn.RANK.EQ(VLOOKUP($A1476,Rooke_Full_Seaosn[[Name]:[WHIP]], 13, FALSE),Rooke_Full_Seaosn[HR/9],1)</f>
        <v>539</v>
      </c>
      <c r="O1476" s="5">
        <f>_xlfn.RANK.EQ(VLOOKUP($A1476,Rooke_Full_Seaosn[[Name]:[WHIP]], 14, FALSE),Rooke_Full_Seaosn[AVG],1)</f>
        <v>1214</v>
      </c>
      <c r="P1476" s="11">
        <f>_xlfn.RANK.EQ(VLOOKUP($A1476,Rooke_Full_Seaosn[[Name]:[WHIP]], 15, FALSE),Rooke_Full_Seaosn[BABIP],1)</f>
        <v>1317</v>
      </c>
      <c r="Q1476" s="5">
        <f>_xlfn.RANK.EQ(VLOOKUP($A1476,Rooke_Full_Seaosn[[Name]:[WHIP]], 16, FALSE),Rooke_Full_Seaosn[ERA],1)</f>
        <v>784</v>
      </c>
      <c r="R1476" s="11">
        <f>_xlfn.RANK.EQ(VLOOKUP($A1476,Rooke_Full_Seaosn[[Name]:[WHIP]], 17, FALSE),Rooke_Full_Seaosn[FIP],1)</f>
        <v>766</v>
      </c>
      <c r="S1476" s="5">
        <f>_xlfn.RANK.EQ(VLOOKUP($A1476,Rooke_Full_Seaosn[[Name]:[WHIP]], 18,FALSE),Rooke_Full_Seaosn[WAR],0)</f>
        <v>1169</v>
      </c>
      <c r="T1476" s="5">
        <f>_xlfn.RANK.EQ(VLOOKUP($A1476,Rooke_Full_Seaosn[[Name]:[WHIP]], 19, FALSE),Rooke_Full_Seaosn[WAR/162],0)</f>
        <v>1141</v>
      </c>
      <c r="U1476" s="5">
        <f>_xlfn.RANK.EQ(VLOOKUP($A1476,Rooke_Full_Seaosn[[Name]:[WHIP]], 20, FALSE),Rooke_Full_Seaosn[WHIP],1)</f>
        <v>1473</v>
      </c>
      <c r="V14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1098.4481071547602</v>
      </c>
    </row>
    <row r="1477" spans="1:22" x14ac:dyDescent="0.45">
      <c r="A1477" s="11" t="s">
        <v>1998</v>
      </c>
      <c r="B1477" s="11">
        <v>1988</v>
      </c>
      <c r="C1477" s="11" t="str">
        <f>VLOOKUP(Table10[[#This Row],[Name]], Rooke_Full_Seaosn[[Name]:[Team]], 2, FALSE)</f>
        <v>TOR</v>
      </c>
      <c r="D1477" s="11">
        <v>13</v>
      </c>
      <c r="E1477" s="11">
        <v>11</v>
      </c>
      <c r="F1477" s="12">
        <v>0.84615384615384615</v>
      </c>
      <c r="G1477" s="5">
        <f>_xlfn.RANK.EQ(VLOOKUP($A1477,Rooke_Full_Seaosn[[Name]:[WHIP]], 6, FALSE),Rooke_Full_Seaosn[W],0)</f>
        <v>1465</v>
      </c>
      <c r="H1477" s="5">
        <f>_xlfn.RANK.EQ(VLOOKUP($A1477,Rooke_Full_Seaosn[[Name]:[WHIP]], 7, FALSE),Rooke_Full_Seaosn[L],1)</f>
        <v>885</v>
      </c>
      <c r="I1477" s="11">
        <f>_xlfn.RANK.EQ(VLOOKUP($A1477,Rooke_Full_Seaosn[[Name]:[WHIP]], 8, FALSE),Rooke_Full_Seaosn[SV],0)</f>
        <v>225</v>
      </c>
      <c r="J1477" s="11">
        <f>_xlfn.RANK.EQ(VLOOKUP($A1477,Rooke_Full_Seaosn[[Name]:[WHIP]], 9, FALSE),Rooke_Full_Seaosn[IP],0)</f>
        <v>1115</v>
      </c>
      <c r="K1477" s="5">
        <f>_xlfn.RANK.EQ(VLOOKUP($A1477,Rooke_Full_Seaosn[[Name]:[WHIP]], 10, FALSE),Rooke_Full_Seaosn[SO],0)</f>
        <v>824</v>
      </c>
      <c r="L1477" s="5">
        <f>_xlfn.RANK.EQ(VLOOKUP($A1477,Rooke_Full_Seaosn[[Name]:[WHIP]], 11, FALSE),Rooke_Full_Seaosn[K/9],0)</f>
        <v>450</v>
      </c>
      <c r="M1477" s="5">
        <f>_xlfn.RANK.EQ(VLOOKUP($A1477,Rooke_Full_Seaosn[[Name]:[WHIP]], 12, FALSE),Rooke_Full_Seaosn[BB/9],1)</f>
        <v>931</v>
      </c>
      <c r="N1477" s="11">
        <f>_xlfn.RANK.EQ(VLOOKUP($A1477,Rooke_Full_Seaosn[[Name]:[WHIP]], 13, FALSE),Rooke_Full_Seaosn[HR/9],1)</f>
        <v>1559</v>
      </c>
      <c r="O1477" s="5">
        <f>_xlfn.RANK.EQ(VLOOKUP($A1477,Rooke_Full_Seaosn[[Name]:[WHIP]], 14, FALSE),Rooke_Full_Seaosn[AVG],1)</f>
        <v>1245</v>
      </c>
      <c r="P1477" s="11">
        <f>_xlfn.RANK.EQ(VLOOKUP($A1477,Rooke_Full_Seaosn[[Name]:[WHIP]], 15, FALSE),Rooke_Full_Seaosn[BABIP],1)</f>
        <v>1162</v>
      </c>
      <c r="Q1477" s="5">
        <f>_xlfn.RANK.EQ(VLOOKUP($A1477,Rooke_Full_Seaosn[[Name]:[WHIP]], 16, FALSE),Rooke_Full_Seaosn[ERA],1)</f>
        <v>1557</v>
      </c>
      <c r="R1477" s="11">
        <f>_xlfn.RANK.EQ(VLOOKUP($A1477,Rooke_Full_Seaosn[[Name]:[WHIP]], 17, FALSE),Rooke_Full_Seaosn[FIP],1)</f>
        <v>1378</v>
      </c>
      <c r="S1477" s="5">
        <f>_xlfn.RANK.EQ(VLOOKUP($A1477,Rooke_Full_Seaosn[[Name]:[WHIP]], 18,FALSE),Rooke_Full_Seaosn[WAR],0)</f>
        <v>1547</v>
      </c>
      <c r="T1477" s="5">
        <f>_xlfn.RANK.EQ(VLOOKUP($A1477,Rooke_Full_Seaosn[[Name]:[WHIP]], 19, FALSE),Rooke_Full_Seaosn[WAR/162],0)</f>
        <v>1548</v>
      </c>
      <c r="U1477" s="5">
        <f>_xlfn.RANK.EQ(VLOOKUP($A1477,Rooke_Full_Seaosn[[Name]:[WHIP]], 20, FALSE),Rooke_Full_Seaosn[WHIP],1)</f>
        <v>1237</v>
      </c>
      <c r="V14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1098.9955238064938</v>
      </c>
    </row>
    <row r="1478" spans="1:22" x14ac:dyDescent="0.45">
      <c r="A1478" s="11" t="s">
        <v>1401</v>
      </c>
      <c r="B1478" s="11">
        <v>1921</v>
      </c>
      <c r="C1478" s="11" t="str">
        <f>VLOOKUP(Table10[[#This Row],[Name]], Rooke_Full_Seaosn[[Name]:[Team]], 2, FALSE)</f>
        <v>CHC</v>
      </c>
      <c r="D1478" s="11">
        <v>25</v>
      </c>
      <c r="E1478" s="11">
        <v>25</v>
      </c>
      <c r="F1478" s="12">
        <v>1</v>
      </c>
      <c r="G1478" s="5">
        <f>_xlfn.RANK.EQ(VLOOKUP($A1478,Rooke_Full_Seaosn[[Name]:[WHIP]], 6, FALSE),Rooke_Full_Seaosn[W],0)</f>
        <v>401</v>
      </c>
      <c r="H1478" s="5">
        <f>_xlfn.RANK.EQ(VLOOKUP($A1478,Rooke_Full_Seaosn[[Name]:[WHIP]], 7, FALSE),Rooke_Full_Seaosn[L],1)</f>
        <v>1341</v>
      </c>
      <c r="I1478" s="11">
        <f>_xlfn.RANK.EQ(VLOOKUP($A1478,Rooke_Full_Seaosn[[Name]:[WHIP]], 8, FALSE),Rooke_Full_Seaosn[SV],0)</f>
        <v>21</v>
      </c>
      <c r="J1478" s="11">
        <f>_xlfn.RANK.EQ(VLOOKUP($A1478,Rooke_Full_Seaosn[[Name]:[WHIP]], 9, FALSE),Rooke_Full_Seaosn[IP],0)</f>
        <v>281</v>
      </c>
      <c r="K1478" s="5">
        <f>_xlfn.RANK.EQ(VLOOKUP($A1478,Rooke_Full_Seaosn[[Name]:[WHIP]], 10, FALSE),Rooke_Full_Seaosn[SO],0)</f>
        <v>1210</v>
      </c>
      <c r="L1478" s="5">
        <f>_xlfn.RANK.EQ(VLOOKUP($A1478,Rooke_Full_Seaosn[[Name]:[WHIP]], 11, FALSE),Rooke_Full_Seaosn[K/9],0)</f>
        <v>1660</v>
      </c>
      <c r="M1478" s="5">
        <f>_xlfn.RANK.EQ(VLOOKUP($A1478,Rooke_Full_Seaosn[[Name]:[WHIP]], 12, FALSE),Rooke_Full_Seaosn[BB/9],1)</f>
        <v>979</v>
      </c>
      <c r="N1478" s="11">
        <f>_xlfn.RANK.EQ(VLOOKUP($A1478,Rooke_Full_Seaosn[[Name]:[WHIP]], 13, FALSE),Rooke_Full_Seaosn[HR/9],1)</f>
        <v>510</v>
      </c>
      <c r="O1478" s="5">
        <f>_xlfn.RANK.EQ(VLOOKUP($A1478,Rooke_Full_Seaosn[[Name]:[WHIP]], 14, FALSE),Rooke_Full_Seaosn[AVG],1)</f>
        <v>1180</v>
      </c>
      <c r="P1478" s="11">
        <f>_xlfn.RANK.EQ(VLOOKUP($A1478,Rooke_Full_Seaosn[[Name]:[WHIP]], 15, FALSE),Rooke_Full_Seaosn[BABIP],1)</f>
        <v>693</v>
      </c>
      <c r="Q1478" s="5">
        <f>_xlfn.RANK.EQ(VLOOKUP($A1478,Rooke_Full_Seaosn[[Name]:[WHIP]], 16, FALSE),Rooke_Full_Seaosn[ERA],1)</f>
        <v>830</v>
      </c>
      <c r="R1478" s="11">
        <f>_xlfn.RANK.EQ(VLOOKUP($A1478,Rooke_Full_Seaosn[[Name]:[WHIP]], 17, FALSE),Rooke_Full_Seaosn[FIP],1)</f>
        <v>1291</v>
      </c>
      <c r="S1478" s="5">
        <f>_xlfn.RANK.EQ(VLOOKUP($A1478,Rooke_Full_Seaosn[[Name]:[WHIP]], 18,FALSE),Rooke_Full_Seaosn[WAR],0)</f>
        <v>1521</v>
      </c>
      <c r="T1478" s="5">
        <f>_xlfn.RANK.EQ(VLOOKUP($A1478,Rooke_Full_Seaosn[[Name]:[WHIP]], 19, FALSE),Rooke_Full_Seaosn[WAR/162],0)</f>
        <v>1523</v>
      </c>
      <c r="U1478" s="5">
        <f>_xlfn.RANK.EQ(VLOOKUP($A1478,Rooke_Full_Seaosn[[Name]:[WHIP]], 20, FALSE),Rooke_Full_Seaosn[WHIP],1)</f>
        <v>1072</v>
      </c>
      <c r="V14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1099.0648796281503</v>
      </c>
    </row>
    <row r="1479" spans="1:22" x14ac:dyDescent="0.45">
      <c r="A1479" s="11" t="s">
        <v>1641</v>
      </c>
      <c r="B1479" s="11">
        <v>2010</v>
      </c>
      <c r="C1479" s="11" t="str">
        <f>VLOOKUP(Table10[[#This Row],[Name]], Rooke_Full_Seaosn[[Name]:[Team]], 2, FALSE)</f>
        <v>CLE</v>
      </c>
      <c r="D1479" s="11">
        <v>23</v>
      </c>
      <c r="E1479" s="11">
        <v>17</v>
      </c>
      <c r="F1479" s="12">
        <v>0.73913043478260865</v>
      </c>
      <c r="G1479" s="5">
        <f>_xlfn.RANK.EQ(VLOOKUP($A1479,Rooke_Full_Seaosn[[Name]:[WHIP]], 6, FALSE),Rooke_Full_Seaosn[W],0)</f>
        <v>1054</v>
      </c>
      <c r="H1479" s="5">
        <f>_xlfn.RANK.EQ(VLOOKUP($A1479,Rooke_Full_Seaosn[[Name]:[WHIP]], 7, FALSE),Rooke_Full_Seaosn[L],1)</f>
        <v>492</v>
      </c>
      <c r="I1479" s="11">
        <f>_xlfn.RANK.EQ(VLOOKUP($A1479,Rooke_Full_Seaosn[[Name]:[WHIP]], 8, FALSE),Rooke_Full_Seaosn[SV],0)</f>
        <v>225</v>
      </c>
      <c r="J1479" s="11">
        <f>_xlfn.RANK.EQ(VLOOKUP($A1479,Rooke_Full_Seaosn[[Name]:[WHIP]], 9, FALSE),Rooke_Full_Seaosn[IP],0)</f>
        <v>1455</v>
      </c>
      <c r="K1479" s="5">
        <f>_xlfn.RANK.EQ(VLOOKUP($A1479,Rooke_Full_Seaosn[[Name]:[WHIP]], 10, FALSE),Rooke_Full_Seaosn[SO],0)</f>
        <v>1398</v>
      </c>
      <c r="L1479" s="5">
        <f>_xlfn.RANK.EQ(VLOOKUP($A1479,Rooke_Full_Seaosn[[Name]:[WHIP]], 11, FALSE),Rooke_Full_Seaosn[K/9],0)</f>
        <v>874</v>
      </c>
      <c r="M1479" s="5">
        <f>_xlfn.RANK.EQ(VLOOKUP($A1479,Rooke_Full_Seaosn[[Name]:[WHIP]], 12, FALSE),Rooke_Full_Seaosn[BB/9],1)</f>
        <v>899</v>
      </c>
      <c r="N1479" s="11">
        <f>_xlfn.RANK.EQ(VLOOKUP($A1479,Rooke_Full_Seaosn[[Name]:[WHIP]], 13, FALSE),Rooke_Full_Seaosn[HR/9],1)</f>
        <v>1143</v>
      </c>
      <c r="O1479" s="5">
        <f>_xlfn.RANK.EQ(VLOOKUP($A1479,Rooke_Full_Seaosn[[Name]:[WHIP]], 14, FALSE),Rooke_Full_Seaosn[AVG],1)</f>
        <v>1592</v>
      </c>
      <c r="P1479" s="11">
        <f>_xlfn.RANK.EQ(VLOOKUP($A1479,Rooke_Full_Seaosn[[Name]:[WHIP]], 15, FALSE),Rooke_Full_Seaosn[BABIP],1)</f>
        <v>1550</v>
      </c>
      <c r="Q1479" s="5">
        <f>_xlfn.RANK.EQ(VLOOKUP($A1479,Rooke_Full_Seaosn[[Name]:[WHIP]], 16, FALSE),Rooke_Full_Seaosn[ERA],1)</f>
        <v>1139</v>
      </c>
      <c r="R1479" s="11">
        <f>_xlfn.RANK.EQ(VLOOKUP($A1479,Rooke_Full_Seaosn[[Name]:[WHIP]], 17, FALSE),Rooke_Full_Seaosn[FIP],1)</f>
        <v>1196</v>
      </c>
      <c r="S1479" s="5">
        <f>_xlfn.RANK.EQ(VLOOKUP($A1479,Rooke_Full_Seaosn[[Name]:[WHIP]], 18,FALSE),Rooke_Full_Seaosn[WAR],0)</f>
        <v>1346</v>
      </c>
      <c r="T1479" s="5">
        <f>_xlfn.RANK.EQ(VLOOKUP($A1479,Rooke_Full_Seaosn[[Name]:[WHIP]], 19, FALSE),Rooke_Full_Seaosn[WAR/162],0)</f>
        <v>1228</v>
      </c>
      <c r="U1479" s="5">
        <f>_xlfn.RANK.EQ(VLOOKUP($A1479,Rooke_Full_Seaosn[[Name]:[WHIP]], 20, FALSE),Rooke_Full_Seaosn[WHIP],1)</f>
        <v>1518</v>
      </c>
      <c r="V14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1099.9086045076533</v>
      </c>
    </row>
    <row r="1480" spans="1:22" x14ac:dyDescent="0.45">
      <c r="A1480" s="11" t="s">
        <v>1784</v>
      </c>
      <c r="B1480" s="11">
        <v>1928</v>
      </c>
      <c r="C1480" s="11" t="str">
        <f>VLOOKUP(Table10[[#This Row],[Name]], Rooke_Full_Seaosn[[Name]:[Team]], 2, FALSE)</f>
        <v>BSN</v>
      </c>
      <c r="D1480" s="11">
        <v>35</v>
      </c>
      <c r="E1480" s="11">
        <v>31</v>
      </c>
      <c r="F1480" s="12">
        <v>0.88571428571428568</v>
      </c>
      <c r="G1480" s="5">
        <f>_xlfn.RANK.EQ(VLOOKUP($A1480,Rooke_Full_Seaosn[[Name]:[WHIP]], 6, FALSE),Rooke_Full_Seaosn[W],0)</f>
        <v>401</v>
      </c>
      <c r="H1480" s="5">
        <f>_xlfn.RANK.EQ(VLOOKUP($A1480,Rooke_Full_Seaosn[[Name]:[WHIP]], 7, FALSE),Rooke_Full_Seaosn[L],1)</f>
        <v>1706</v>
      </c>
      <c r="I1480" s="11">
        <f>_xlfn.RANK.EQ(VLOOKUP($A1480,Rooke_Full_Seaosn[[Name]:[WHIP]], 8, FALSE),Rooke_Full_Seaosn[SV],0)</f>
        <v>225</v>
      </c>
      <c r="J1480" s="11">
        <f>_xlfn.RANK.EQ(VLOOKUP($A1480,Rooke_Full_Seaosn[[Name]:[WHIP]], 9, FALSE),Rooke_Full_Seaosn[IP],0)</f>
        <v>74</v>
      </c>
      <c r="K1480" s="5">
        <f>_xlfn.RANK.EQ(VLOOKUP($A1480,Rooke_Full_Seaosn[[Name]:[WHIP]], 10, FALSE),Rooke_Full_Seaosn[SO],0)</f>
        <v>473</v>
      </c>
      <c r="L1480" s="5">
        <f>_xlfn.RANK.EQ(VLOOKUP($A1480,Rooke_Full_Seaosn[[Name]:[WHIP]], 11, FALSE),Rooke_Full_Seaosn[K/9],0)</f>
        <v>1451</v>
      </c>
      <c r="M1480" s="5">
        <f>_xlfn.RANK.EQ(VLOOKUP($A1480,Rooke_Full_Seaosn[[Name]:[WHIP]], 12, FALSE),Rooke_Full_Seaosn[BB/9],1)</f>
        <v>1347</v>
      </c>
      <c r="N1480" s="11">
        <f>_xlfn.RANK.EQ(VLOOKUP($A1480,Rooke_Full_Seaosn[[Name]:[WHIP]], 13, FALSE),Rooke_Full_Seaosn[HR/9],1)</f>
        <v>857</v>
      </c>
      <c r="O1480" s="5">
        <f>_xlfn.RANK.EQ(VLOOKUP($A1480,Rooke_Full_Seaosn[[Name]:[WHIP]], 14, FALSE),Rooke_Full_Seaosn[AVG],1)</f>
        <v>1007</v>
      </c>
      <c r="P1480" s="11">
        <f>_xlfn.RANK.EQ(VLOOKUP($A1480,Rooke_Full_Seaosn[[Name]:[WHIP]], 15, FALSE),Rooke_Full_Seaosn[BABIP],1)</f>
        <v>580</v>
      </c>
      <c r="Q1480" s="5">
        <f>_xlfn.RANK.EQ(VLOOKUP($A1480,Rooke_Full_Seaosn[[Name]:[WHIP]], 16, FALSE),Rooke_Full_Seaosn[ERA],1)</f>
        <v>1309</v>
      </c>
      <c r="R1480" s="11">
        <f>_xlfn.RANK.EQ(VLOOKUP($A1480,Rooke_Full_Seaosn[[Name]:[WHIP]], 17, FALSE),Rooke_Full_Seaosn[FIP],1)</f>
        <v>1411</v>
      </c>
      <c r="S1480" s="5">
        <f>_xlfn.RANK.EQ(VLOOKUP($A1480,Rooke_Full_Seaosn[[Name]:[WHIP]], 18,FALSE),Rooke_Full_Seaosn[WAR],0)</f>
        <v>1588</v>
      </c>
      <c r="T1480" s="5">
        <f>_xlfn.RANK.EQ(VLOOKUP($A1480,Rooke_Full_Seaosn[[Name]:[WHIP]], 19, FALSE),Rooke_Full_Seaosn[WAR/162],0)</f>
        <v>1553</v>
      </c>
      <c r="U1480" s="5">
        <f>_xlfn.RANK.EQ(VLOOKUP($A1480,Rooke_Full_Seaosn[[Name]:[WHIP]], 20, FALSE),Rooke_Full_Seaosn[WHIP],1)</f>
        <v>1268</v>
      </c>
      <c r="V14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1100.5581323731305</v>
      </c>
    </row>
    <row r="1481" spans="1:22" x14ac:dyDescent="0.45">
      <c r="A1481" s="11" t="s">
        <v>1755</v>
      </c>
      <c r="B1481" s="11">
        <v>1969</v>
      </c>
      <c r="C1481" s="11" t="str">
        <f>VLOOKUP(Table10[[#This Row],[Name]], Rooke_Full_Seaosn[[Name]:[Team]], 2, FALSE)</f>
        <v>PHI</v>
      </c>
      <c r="D1481" s="11">
        <v>11</v>
      </c>
      <c r="E1481" s="11">
        <v>7</v>
      </c>
      <c r="F1481" s="12">
        <v>0.63636363636363635</v>
      </c>
      <c r="G1481" s="5">
        <f>_xlfn.RANK.EQ(VLOOKUP($A1481,Rooke_Full_Seaosn[[Name]:[WHIP]], 6, FALSE),Rooke_Full_Seaosn[W],0)</f>
        <v>889</v>
      </c>
      <c r="H1481" s="5">
        <f>_xlfn.RANK.EQ(VLOOKUP($A1481,Rooke_Full_Seaosn[[Name]:[WHIP]], 7, FALSE),Rooke_Full_Seaosn[L],1)</f>
        <v>1341</v>
      </c>
      <c r="I1481" s="11">
        <f>_xlfn.RANK.EQ(VLOOKUP($A1481,Rooke_Full_Seaosn[[Name]:[WHIP]], 8, FALSE),Rooke_Full_Seaosn[SV],0)</f>
        <v>94</v>
      </c>
      <c r="J1481" s="11">
        <f>_xlfn.RANK.EQ(VLOOKUP($A1481,Rooke_Full_Seaosn[[Name]:[WHIP]], 9, FALSE),Rooke_Full_Seaosn[IP],0)</f>
        <v>714</v>
      </c>
      <c r="K1481" s="5">
        <f>_xlfn.RANK.EQ(VLOOKUP($A1481,Rooke_Full_Seaosn[[Name]:[WHIP]], 10, FALSE),Rooke_Full_Seaosn[SO],0)</f>
        <v>658</v>
      </c>
      <c r="L1481" s="5">
        <f>_xlfn.RANK.EQ(VLOOKUP($A1481,Rooke_Full_Seaosn[[Name]:[WHIP]], 11, FALSE),Rooke_Full_Seaosn[K/9],0)</f>
        <v>851</v>
      </c>
      <c r="M1481" s="5">
        <f>_xlfn.RANK.EQ(VLOOKUP($A1481,Rooke_Full_Seaosn[[Name]:[WHIP]], 12, FALSE),Rooke_Full_Seaosn[BB/9],1)</f>
        <v>1494</v>
      </c>
      <c r="N1481" s="11">
        <f>_xlfn.RANK.EQ(VLOOKUP($A1481,Rooke_Full_Seaosn[[Name]:[WHIP]], 13, FALSE),Rooke_Full_Seaosn[HR/9],1)</f>
        <v>419</v>
      </c>
      <c r="O1481" s="5">
        <f>_xlfn.RANK.EQ(VLOOKUP($A1481,Rooke_Full_Seaosn[[Name]:[WHIP]], 14, FALSE),Rooke_Full_Seaosn[AVG],1)</f>
        <v>1266</v>
      </c>
      <c r="P1481" s="11">
        <f>_xlfn.RANK.EQ(VLOOKUP($A1481,Rooke_Full_Seaosn[[Name]:[WHIP]], 15, FALSE),Rooke_Full_Seaosn[BABIP],1)</f>
        <v>1403</v>
      </c>
      <c r="Q1481" s="5">
        <f>_xlfn.RANK.EQ(VLOOKUP($A1481,Rooke_Full_Seaosn[[Name]:[WHIP]], 16, FALSE),Rooke_Full_Seaosn[ERA],1)</f>
        <v>1273</v>
      </c>
      <c r="R1481" s="11">
        <f>_xlfn.RANK.EQ(VLOOKUP($A1481,Rooke_Full_Seaosn[[Name]:[WHIP]], 17, FALSE),Rooke_Full_Seaosn[FIP],1)</f>
        <v>461</v>
      </c>
      <c r="S1481" s="5">
        <f>_xlfn.RANK.EQ(VLOOKUP($A1481,Rooke_Full_Seaosn[[Name]:[WHIP]], 18,FALSE),Rooke_Full_Seaosn[WAR],0)</f>
        <v>955</v>
      </c>
      <c r="T1481" s="5">
        <f>_xlfn.RANK.EQ(VLOOKUP($A1481,Rooke_Full_Seaosn[[Name]:[WHIP]], 19, FALSE),Rooke_Full_Seaosn[WAR/162],0)</f>
        <v>1110</v>
      </c>
      <c r="U1481" s="5">
        <f>_xlfn.RANK.EQ(VLOOKUP($A1481,Rooke_Full_Seaosn[[Name]:[WHIP]], 20, FALSE),Rooke_Full_Seaosn[WHIP],1)</f>
        <v>1532</v>
      </c>
      <c r="V14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1100.698517406832</v>
      </c>
    </row>
    <row r="1482" spans="1:22" x14ac:dyDescent="0.45">
      <c r="A1482" s="11" t="s">
        <v>1937</v>
      </c>
      <c r="B1482" s="11">
        <v>1938</v>
      </c>
      <c r="C1482" s="11" t="str">
        <f>VLOOKUP(Table10[[#This Row],[Name]], Rooke_Full_Seaosn[[Name]:[Team]], 2, FALSE)</f>
        <v>BRO</v>
      </c>
      <c r="D1482" s="11">
        <v>11</v>
      </c>
      <c r="E1482" s="11">
        <v>9</v>
      </c>
      <c r="F1482" s="12">
        <v>0.81818181818181823</v>
      </c>
      <c r="G1482" s="5">
        <f>_xlfn.RANK.EQ(VLOOKUP($A1482,Rooke_Full_Seaosn[[Name]:[WHIP]], 6, FALSE),Rooke_Full_Seaosn[W],0)</f>
        <v>503</v>
      </c>
      <c r="H1482" s="5">
        <f>_xlfn.RANK.EQ(VLOOKUP($A1482,Rooke_Full_Seaosn[[Name]:[WHIP]], 7, FALSE),Rooke_Full_Seaosn[L],1)</f>
        <v>1209</v>
      </c>
      <c r="I1482" s="11">
        <f>_xlfn.RANK.EQ(VLOOKUP($A1482,Rooke_Full_Seaosn[[Name]:[WHIP]], 8, FALSE),Rooke_Full_Seaosn[SV],0)</f>
        <v>94</v>
      </c>
      <c r="J1482" s="11">
        <f>_xlfn.RANK.EQ(VLOOKUP($A1482,Rooke_Full_Seaosn[[Name]:[WHIP]], 9, FALSE),Rooke_Full_Seaosn[IP],0)</f>
        <v>519</v>
      </c>
      <c r="K1482" s="5">
        <f>_xlfn.RANK.EQ(VLOOKUP($A1482,Rooke_Full_Seaosn[[Name]:[WHIP]], 10, FALSE),Rooke_Full_Seaosn[SO],0)</f>
        <v>1045</v>
      </c>
      <c r="L1482" s="5">
        <f>_xlfn.RANK.EQ(VLOOKUP($A1482,Rooke_Full_Seaosn[[Name]:[WHIP]], 11, FALSE),Rooke_Full_Seaosn[K/9],0)</f>
        <v>1506</v>
      </c>
      <c r="M1482" s="5">
        <f>_xlfn.RANK.EQ(VLOOKUP($A1482,Rooke_Full_Seaosn[[Name]:[WHIP]], 12, FALSE),Rooke_Full_Seaosn[BB/9],1)</f>
        <v>581</v>
      </c>
      <c r="N1482" s="11">
        <f>_xlfn.RANK.EQ(VLOOKUP($A1482,Rooke_Full_Seaosn[[Name]:[WHIP]], 13, FALSE),Rooke_Full_Seaosn[HR/9],1)</f>
        <v>893</v>
      </c>
      <c r="O1482" s="5">
        <f>_xlfn.RANK.EQ(VLOOKUP($A1482,Rooke_Full_Seaosn[[Name]:[WHIP]], 14, FALSE),Rooke_Full_Seaosn[AVG],1)</f>
        <v>1611</v>
      </c>
      <c r="P1482" s="11">
        <f>_xlfn.RANK.EQ(VLOOKUP($A1482,Rooke_Full_Seaosn[[Name]:[WHIP]], 15, FALSE),Rooke_Full_Seaosn[BABIP],1)</f>
        <v>1437</v>
      </c>
      <c r="Q1482" s="5">
        <f>_xlfn.RANK.EQ(VLOOKUP($A1482,Rooke_Full_Seaosn[[Name]:[WHIP]], 16, FALSE),Rooke_Full_Seaosn[ERA],1)</f>
        <v>1488</v>
      </c>
      <c r="R1482" s="11">
        <f>_xlfn.RANK.EQ(VLOOKUP($A1482,Rooke_Full_Seaosn[[Name]:[WHIP]], 17, FALSE),Rooke_Full_Seaosn[FIP],1)</f>
        <v>1168</v>
      </c>
      <c r="S1482" s="5">
        <f>_xlfn.RANK.EQ(VLOOKUP($A1482,Rooke_Full_Seaosn[[Name]:[WHIP]], 18,FALSE),Rooke_Full_Seaosn[WAR],0)</f>
        <v>1029</v>
      </c>
      <c r="T1482" s="5">
        <f>_xlfn.RANK.EQ(VLOOKUP($A1482,Rooke_Full_Seaosn[[Name]:[WHIP]], 19, FALSE),Rooke_Full_Seaosn[WAR/162],0)</f>
        <v>1325</v>
      </c>
      <c r="U1482" s="5">
        <f>_xlfn.RANK.EQ(VLOOKUP($A1482,Rooke_Full_Seaosn[[Name]:[WHIP]], 20, FALSE),Rooke_Full_Seaosn[WHIP],1)</f>
        <v>1442</v>
      </c>
      <c r="V14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1101.1352522586669</v>
      </c>
    </row>
    <row r="1483" spans="1:22" x14ac:dyDescent="0.45">
      <c r="A1483" s="11" t="s">
        <v>2006</v>
      </c>
      <c r="B1483" s="11">
        <v>2001</v>
      </c>
      <c r="C1483" s="11" t="str">
        <f>VLOOKUP(Table10[[#This Row],[Name]], Rooke_Full_Seaosn[[Name]:[Team]], 2, FALSE)</f>
        <v>MON</v>
      </c>
      <c r="D1483" s="11">
        <v>32</v>
      </c>
      <c r="E1483" s="11">
        <v>32</v>
      </c>
      <c r="F1483" s="12">
        <v>1</v>
      </c>
      <c r="G1483" s="5">
        <f>_xlfn.RANK.EQ(VLOOKUP($A1483,Rooke_Full_Seaosn[[Name]:[WHIP]], 6, FALSE),Rooke_Full_Seaosn[W],0)</f>
        <v>1282</v>
      </c>
      <c r="H1483" s="5">
        <f>_xlfn.RANK.EQ(VLOOKUP($A1483,Rooke_Full_Seaosn[[Name]:[WHIP]], 7, FALSE),Rooke_Full_Seaosn[L],1)</f>
        <v>147</v>
      </c>
      <c r="I1483" s="11">
        <f>_xlfn.RANK.EQ(VLOOKUP($A1483,Rooke_Full_Seaosn[[Name]:[WHIP]], 8, FALSE),Rooke_Full_Seaosn[SV],0)</f>
        <v>225</v>
      </c>
      <c r="J1483" s="11">
        <f>_xlfn.RANK.EQ(VLOOKUP($A1483,Rooke_Full_Seaosn[[Name]:[WHIP]], 9, FALSE),Rooke_Full_Seaosn[IP],0)</f>
        <v>1700</v>
      </c>
      <c r="K1483" s="5">
        <f>_xlfn.RANK.EQ(VLOOKUP($A1483,Rooke_Full_Seaosn[[Name]:[WHIP]], 10, FALSE),Rooke_Full_Seaosn[SO],0)</f>
        <v>1551</v>
      </c>
      <c r="L1483" s="5">
        <f>_xlfn.RANK.EQ(VLOOKUP($A1483,Rooke_Full_Seaosn[[Name]:[WHIP]], 11, FALSE),Rooke_Full_Seaosn[K/9],0)</f>
        <v>912</v>
      </c>
      <c r="M1483" s="5">
        <f>_xlfn.RANK.EQ(VLOOKUP($A1483,Rooke_Full_Seaosn[[Name]:[WHIP]], 12, FALSE),Rooke_Full_Seaosn[BB/9],1)</f>
        <v>1291</v>
      </c>
      <c r="N1483" s="11">
        <f>_xlfn.RANK.EQ(VLOOKUP($A1483,Rooke_Full_Seaosn[[Name]:[WHIP]], 13, FALSE),Rooke_Full_Seaosn[HR/9],1)</f>
        <v>1589</v>
      </c>
      <c r="O1483" s="5">
        <f>_xlfn.RANK.EQ(VLOOKUP($A1483,Rooke_Full_Seaosn[[Name]:[WHIP]], 14, FALSE),Rooke_Full_Seaosn[AVG],1)</f>
        <v>1324</v>
      </c>
      <c r="P1483" s="11">
        <f>_xlfn.RANK.EQ(VLOOKUP($A1483,Rooke_Full_Seaosn[[Name]:[WHIP]], 15, FALSE),Rooke_Full_Seaosn[BABIP],1)</f>
        <v>886</v>
      </c>
      <c r="Q1483" s="5">
        <f>_xlfn.RANK.EQ(VLOOKUP($A1483,Rooke_Full_Seaosn[[Name]:[WHIP]], 16, FALSE),Rooke_Full_Seaosn[ERA],1)</f>
        <v>1563</v>
      </c>
      <c r="R1483" s="11">
        <f>_xlfn.RANK.EQ(VLOOKUP($A1483,Rooke_Full_Seaosn[[Name]:[WHIP]], 17, FALSE),Rooke_Full_Seaosn[FIP],1)</f>
        <v>1645</v>
      </c>
      <c r="S1483" s="5">
        <f>_xlfn.RANK.EQ(VLOOKUP($A1483,Rooke_Full_Seaosn[[Name]:[WHIP]], 18,FALSE),Rooke_Full_Seaosn[WAR],0)</f>
        <v>1592</v>
      </c>
      <c r="T1483" s="5">
        <f>_xlfn.RANK.EQ(VLOOKUP($A1483,Rooke_Full_Seaosn[[Name]:[WHIP]], 19, FALSE),Rooke_Full_Seaosn[WAR/162],0)</f>
        <v>1634</v>
      </c>
      <c r="U1483" s="5">
        <f>_xlfn.RANK.EQ(VLOOKUP($A1483,Rooke_Full_Seaosn[[Name]:[WHIP]], 20, FALSE),Rooke_Full_Seaosn[WHIP],1)</f>
        <v>1442</v>
      </c>
      <c r="V14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1103.2515791322696</v>
      </c>
    </row>
    <row r="1484" spans="1:22" x14ac:dyDescent="0.45">
      <c r="A1484" s="11" t="s">
        <v>1999</v>
      </c>
      <c r="B1484" s="11">
        <v>1995</v>
      </c>
      <c r="C1484" s="11" t="str">
        <f>VLOOKUP(Table10[[#This Row],[Name]], Rooke_Full_Seaosn[[Name]:[Team]], 2, FALSE)</f>
        <v>COL</v>
      </c>
      <c r="D1484" s="11">
        <v>33</v>
      </c>
      <c r="E1484" s="11">
        <v>33</v>
      </c>
      <c r="F1484" s="12">
        <v>1</v>
      </c>
      <c r="G1484" s="5">
        <f>_xlfn.RANK.EQ(VLOOKUP($A1484,Rooke_Full_Seaosn[[Name]:[WHIP]], 6, FALSE),Rooke_Full_Seaosn[W],0)</f>
        <v>1054</v>
      </c>
      <c r="H1484" s="5">
        <f>_xlfn.RANK.EQ(VLOOKUP($A1484,Rooke_Full_Seaosn[[Name]:[WHIP]], 7, FALSE),Rooke_Full_Seaosn[L],1)</f>
        <v>695</v>
      </c>
      <c r="I1484" s="11">
        <f>_xlfn.RANK.EQ(VLOOKUP($A1484,Rooke_Full_Seaosn[[Name]:[WHIP]], 8, FALSE),Rooke_Full_Seaosn[SV],0)</f>
        <v>225</v>
      </c>
      <c r="J1484" s="11">
        <f>_xlfn.RANK.EQ(VLOOKUP($A1484,Rooke_Full_Seaosn[[Name]:[WHIP]], 9, FALSE),Rooke_Full_Seaosn[IP],0)</f>
        <v>1511</v>
      </c>
      <c r="K1484" s="5">
        <f>_xlfn.RANK.EQ(VLOOKUP($A1484,Rooke_Full_Seaosn[[Name]:[WHIP]], 10, FALSE),Rooke_Full_Seaosn[SO],0)</f>
        <v>1355</v>
      </c>
      <c r="L1484" s="5">
        <f>_xlfn.RANK.EQ(VLOOKUP($A1484,Rooke_Full_Seaosn[[Name]:[WHIP]], 11, FALSE),Rooke_Full_Seaosn[K/9],0)</f>
        <v>662</v>
      </c>
      <c r="M1484" s="5">
        <f>_xlfn.RANK.EQ(VLOOKUP($A1484,Rooke_Full_Seaosn[[Name]:[WHIP]], 12, FALSE),Rooke_Full_Seaosn[BB/9],1)</f>
        <v>597</v>
      </c>
      <c r="N1484" s="11">
        <f>_xlfn.RANK.EQ(VLOOKUP($A1484,Rooke_Full_Seaosn[[Name]:[WHIP]], 13, FALSE),Rooke_Full_Seaosn[HR/9],1)</f>
        <v>1672</v>
      </c>
      <c r="O1484" s="5">
        <f>_xlfn.RANK.EQ(VLOOKUP($A1484,Rooke_Full_Seaosn[[Name]:[WHIP]], 14, FALSE),Rooke_Full_Seaosn[AVG],1)</f>
        <v>1498</v>
      </c>
      <c r="P1484" s="11">
        <f>_xlfn.RANK.EQ(VLOOKUP($A1484,Rooke_Full_Seaosn[[Name]:[WHIP]], 15, FALSE),Rooke_Full_Seaosn[BABIP],1)</f>
        <v>1126</v>
      </c>
      <c r="Q1484" s="5">
        <f>_xlfn.RANK.EQ(VLOOKUP($A1484,Rooke_Full_Seaosn[[Name]:[WHIP]], 16, FALSE),Rooke_Full_Seaosn[ERA],1)</f>
        <v>1558</v>
      </c>
      <c r="R1484" s="11">
        <f>_xlfn.RANK.EQ(VLOOKUP($A1484,Rooke_Full_Seaosn[[Name]:[WHIP]], 17, FALSE),Rooke_Full_Seaosn[FIP],1)</f>
        <v>1664</v>
      </c>
      <c r="S1484" s="5">
        <f>_xlfn.RANK.EQ(VLOOKUP($A1484,Rooke_Full_Seaosn[[Name]:[WHIP]], 18,FALSE),Rooke_Full_Seaosn[WAR],0)</f>
        <v>1581</v>
      </c>
      <c r="T1484" s="5">
        <f>_xlfn.RANK.EQ(VLOOKUP($A1484,Rooke_Full_Seaosn[[Name]:[WHIP]], 19, FALSE),Rooke_Full_Seaosn[WAR/162],0)</f>
        <v>1596</v>
      </c>
      <c r="U1484" s="5">
        <f>_xlfn.RANK.EQ(VLOOKUP($A1484,Rooke_Full_Seaosn[[Name]:[WHIP]], 20, FALSE),Rooke_Full_Seaosn[WHIP],1)</f>
        <v>1158</v>
      </c>
      <c r="V14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1103.4050351331211</v>
      </c>
    </row>
    <row r="1485" spans="1:22" x14ac:dyDescent="0.45">
      <c r="A1485" s="11" t="s">
        <v>1988</v>
      </c>
      <c r="B1485" s="11">
        <v>1986</v>
      </c>
      <c r="C1485" s="11" t="str">
        <f>VLOOKUP(Table10[[#This Row],[Name]], Rooke_Full_Seaosn[[Name]:[Team]], 2, FALSE)</f>
        <v>MIN</v>
      </c>
      <c r="D1485" s="11">
        <v>12</v>
      </c>
      <c r="E1485" s="11">
        <v>12</v>
      </c>
      <c r="F1485" s="12">
        <v>1</v>
      </c>
      <c r="G1485" s="5">
        <f>_xlfn.RANK.EQ(VLOOKUP($A1485,Rooke_Full_Seaosn[[Name]:[WHIP]], 6, FALSE),Rooke_Full_Seaosn[W],0)</f>
        <v>1465</v>
      </c>
      <c r="H1485" s="5">
        <f>_xlfn.RANK.EQ(VLOOKUP($A1485,Rooke_Full_Seaosn[[Name]:[WHIP]], 7, FALSE),Rooke_Full_Seaosn[L],1)</f>
        <v>492</v>
      </c>
      <c r="I1485" s="11">
        <f>_xlfn.RANK.EQ(VLOOKUP($A1485,Rooke_Full_Seaosn[[Name]:[WHIP]], 8, FALSE),Rooke_Full_Seaosn[SV],0)</f>
        <v>225</v>
      </c>
      <c r="J1485" s="11">
        <f>_xlfn.RANK.EQ(VLOOKUP($A1485,Rooke_Full_Seaosn[[Name]:[WHIP]], 9, FALSE),Rooke_Full_Seaosn[IP],0)</f>
        <v>1503</v>
      </c>
      <c r="K1485" s="5">
        <f>_xlfn.RANK.EQ(VLOOKUP($A1485,Rooke_Full_Seaosn[[Name]:[WHIP]], 10, FALSE),Rooke_Full_Seaosn[SO],0)</f>
        <v>1464</v>
      </c>
      <c r="L1485" s="5">
        <f>_xlfn.RANK.EQ(VLOOKUP($A1485,Rooke_Full_Seaosn[[Name]:[WHIP]], 11, FALSE),Rooke_Full_Seaosn[K/9],0)</f>
        <v>945</v>
      </c>
      <c r="M1485" s="5">
        <f>_xlfn.RANK.EQ(VLOOKUP($A1485,Rooke_Full_Seaosn[[Name]:[WHIP]], 12, FALSE),Rooke_Full_Seaosn[BB/9],1)</f>
        <v>477</v>
      </c>
      <c r="N1485" s="11">
        <f>_xlfn.RANK.EQ(VLOOKUP($A1485,Rooke_Full_Seaosn[[Name]:[WHIP]], 13, FALSE),Rooke_Full_Seaosn[HR/9],1)</f>
        <v>1476</v>
      </c>
      <c r="O1485" s="5">
        <f>_xlfn.RANK.EQ(VLOOKUP($A1485,Rooke_Full_Seaosn[[Name]:[WHIP]], 14, FALSE),Rooke_Full_Seaosn[AVG],1)</f>
        <v>1641</v>
      </c>
      <c r="P1485" s="11">
        <f>_xlfn.RANK.EQ(VLOOKUP($A1485,Rooke_Full_Seaosn[[Name]:[WHIP]], 15, FALSE),Rooke_Full_Seaosn[BABIP],1)</f>
        <v>1562</v>
      </c>
      <c r="Q1485" s="5">
        <f>_xlfn.RANK.EQ(VLOOKUP($A1485,Rooke_Full_Seaosn[[Name]:[WHIP]], 16, FALSE),Rooke_Full_Seaosn[ERA],1)</f>
        <v>1547</v>
      </c>
      <c r="R1485" s="11">
        <f>_xlfn.RANK.EQ(VLOOKUP($A1485,Rooke_Full_Seaosn[[Name]:[WHIP]], 17, FALSE),Rooke_Full_Seaosn[FIP],1)</f>
        <v>1230</v>
      </c>
      <c r="S1485" s="5">
        <f>_xlfn.RANK.EQ(VLOOKUP($A1485,Rooke_Full_Seaosn[[Name]:[WHIP]], 18,FALSE),Rooke_Full_Seaosn[WAR],0)</f>
        <v>1360</v>
      </c>
      <c r="T1485" s="5">
        <f>_xlfn.RANK.EQ(VLOOKUP($A1485,Rooke_Full_Seaosn[[Name]:[WHIP]], 19, FALSE),Rooke_Full_Seaosn[WAR/162],0)</f>
        <v>1206</v>
      </c>
      <c r="U1485" s="5">
        <f>_xlfn.RANK.EQ(VLOOKUP($A1485,Rooke_Full_Seaosn[[Name]:[WHIP]], 20, FALSE),Rooke_Full_Seaosn[WHIP],1)</f>
        <v>1351</v>
      </c>
      <c r="V14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1103.4265898443832</v>
      </c>
    </row>
    <row r="1486" spans="1:22" x14ac:dyDescent="0.45">
      <c r="A1486" s="11" t="s">
        <v>1548</v>
      </c>
      <c r="B1486" s="11">
        <v>1974</v>
      </c>
      <c r="C1486" s="11" t="str">
        <f>VLOOKUP(Table10[[#This Row],[Name]], Rooke_Full_Seaosn[[Name]:[Team]], 2, FALSE)</f>
        <v>PIT</v>
      </c>
      <c r="D1486" s="11">
        <v>18</v>
      </c>
      <c r="E1486" s="11">
        <v>14</v>
      </c>
      <c r="F1486" s="12">
        <v>0.77777777777777779</v>
      </c>
      <c r="G1486" s="5">
        <f>_xlfn.RANK.EQ(VLOOKUP($A1486,Rooke_Full_Seaosn[[Name]:[WHIP]], 6, FALSE),Rooke_Full_Seaosn[W],0)</f>
        <v>735</v>
      </c>
      <c r="H1486" s="5">
        <f>_xlfn.RANK.EQ(VLOOKUP($A1486,Rooke_Full_Seaosn[[Name]:[WHIP]], 7, FALSE),Rooke_Full_Seaosn[L],1)</f>
        <v>695</v>
      </c>
      <c r="I1486" s="11">
        <f>_xlfn.RANK.EQ(VLOOKUP($A1486,Rooke_Full_Seaosn[[Name]:[WHIP]], 8, FALSE),Rooke_Full_Seaosn[SV],0)</f>
        <v>225</v>
      </c>
      <c r="J1486" s="11">
        <f>_xlfn.RANK.EQ(VLOOKUP($A1486,Rooke_Full_Seaosn[[Name]:[WHIP]], 9, FALSE),Rooke_Full_Seaosn[IP],0)</f>
        <v>1013</v>
      </c>
      <c r="K1486" s="5">
        <f>_xlfn.RANK.EQ(VLOOKUP($A1486,Rooke_Full_Seaosn[[Name]:[WHIP]], 10, FALSE),Rooke_Full_Seaosn[SO],0)</f>
        <v>1116</v>
      </c>
      <c r="L1486" s="5">
        <f>_xlfn.RANK.EQ(VLOOKUP($A1486,Rooke_Full_Seaosn[[Name]:[WHIP]], 11, FALSE),Rooke_Full_Seaosn[K/9],0)</f>
        <v>1057</v>
      </c>
      <c r="M1486" s="5">
        <f>_xlfn.RANK.EQ(VLOOKUP($A1486,Rooke_Full_Seaosn[[Name]:[WHIP]], 12, FALSE),Rooke_Full_Seaosn[BB/9],1)</f>
        <v>1486</v>
      </c>
      <c r="N1486" s="11">
        <f>_xlfn.RANK.EQ(VLOOKUP($A1486,Rooke_Full_Seaosn[[Name]:[WHIP]], 13, FALSE),Rooke_Full_Seaosn[HR/9],1)</f>
        <v>1287</v>
      </c>
      <c r="O1486" s="5">
        <f>_xlfn.RANK.EQ(VLOOKUP($A1486,Rooke_Full_Seaosn[[Name]:[WHIP]], 14, FALSE),Rooke_Full_Seaosn[AVG],1)</f>
        <v>861</v>
      </c>
      <c r="P1486" s="11">
        <f>_xlfn.RANK.EQ(VLOOKUP($A1486,Rooke_Full_Seaosn[[Name]:[WHIP]], 15, FALSE),Rooke_Full_Seaosn[BABIP],1)</f>
        <v>525</v>
      </c>
      <c r="Q1486" s="5">
        <f>_xlfn.RANK.EQ(VLOOKUP($A1486,Rooke_Full_Seaosn[[Name]:[WHIP]], 16, FALSE),Rooke_Full_Seaosn[ERA],1)</f>
        <v>1016</v>
      </c>
      <c r="R1486" s="11">
        <f>_xlfn.RANK.EQ(VLOOKUP($A1486,Rooke_Full_Seaosn[[Name]:[WHIP]], 17, FALSE),Rooke_Full_Seaosn[FIP],1)</f>
        <v>1321</v>
      </c>
      <c r="S1486" s="5">
        <f>_xlfn.RANK.EQ(VLOOKUP($A1486,Rooke_Full_Seaosn[[Name]:[WHIP]], 18,FALSE),Rooke_Full_Seaosn[WAR],0)</f>
        <v>1617</v>
      </c>
      <c r="T1486" s="5">
        <f>_xlfn.RANK.EQ(VLOOKUP($A1486,Rooke_Full_Seaosn[[Name]:[WHIP]], 19, FALSE),Rooke_Full_Seaosn[WAR/162],0)</f>
        <v>1606</v>
      </c>
      <c r="U1486" s="5">
        <f>_xlfn.RANK.EQ(VLOOKUP($A1486,Rooke_Full_Seaosn[[Name]:[WHIP]], 20, FALSE),Rooke_Full_Seaosn[WHIP],1)</f>
        <v>1329</v>
      </c>
      <c r="V14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1104.5636669410619</v>
      </c>
    </row>
    <row r="1487" spans="1:22" x14ac:dyDescent="0.45">
      <c r="A1487" s="11" t="s">
        <v>1666</v>
      </c>
      <c r="B1487" s="11">
        <v>2016</v>
      </c>
      <c r="C1487" s="11" t="str">
        <f>VLOOKUP(Table10[[#This Row],[Name]], Rooke_Full_Seaosn[[Name]:[Team]], 2, FALSE)</f>
        <v>ARI</v>
      </c>
      <c r="D1487" s="11">
        <v>37</v>
      </c>
      <c r="E1487" s="11">
        <v>20</v>
      </c>
      <c r="F1487" s="12">
        <v>0.54054054054054057</v>
      </c>
      <c r="G1487" s="5">
        <f>_xlfn.RANK.EQ(VLOOKUP($A1487,Rooke_Full_Seaosn[[Name]:[WHIP]], 6, FALSE),Rooke_Full_Seaosn[W],0)</f>
        <v>1282</v>
      </c>
      <c r="H1487" s="5">
        <f>_xlfn.RANK.EQ(VLOOKUP($A1487,Rooke_Full_Seaosn[[Name]:[WHIP]], 7, FALSE),Rooke_Full_Seaosn[L],1)</f>
        <v>492</v>
      </c>
      <c r="I1487" s="11">
        <f>_xlfn.RANK.EQ(VLOOKUP($A1487,Rooke_Full_Seaosn[[Name]:[WHIP]], 8, FALSE),Rooke_Full_Seaosn[SV],0)</f>
        <v>225</v>
      </c>
      <c r="J1487" s="11">
        <f>_xlfn.RANK.EQ(VLOOKUP($A1487,Rooke_Full_Seaosn[[Name]:[WHIP]], 9, FALSE),Rooke_Full_Seaosn[IP],0)</f>
        <v>1376</v>
      </c>
      <c r="K1487" s="5">
        <f>_xlfn.RANK.EQ(VLOOKUP($A1487,Rooke_Full_Seaosn[[Name]:[WHIP]], 10, FALSE),Rooke_Full_Seaosn[SO],0)</f>
        <v>1307</v>
      </c>
      <c r="L1487" s="5">
        <f>_xlfn.RANK.EQ(VLOOKUP($A1487,Rooke_Full_Seaosn[[Name]:[WHIP]], 11, FALSE),Rooke_Full_Seaosn[K/9],0)</f>
        <v>815</v>
      </c>
      <c r="M1487" s="5">
        <f>_xlfn.RANK.EQ(VLOOKUP($A1487,Rooke_Full_Seaosn[[Name]:[WHIP]], 12, FALSE),Rooke_Full_Seaosn[BB/9],1)</f>
        <v>1013</v>
      </c>
      <c r="N1487" s="11">
        <f>_xlfn.RANK.EQ(VLOOKUP($A1487,Rooke_Full_Seaosn[[Name]:[WHIP]], 13, FALSE),Rooke_Full_Seaosn[HR/9],1)</f>
        <v>1614</v>
      </c>
      <c r="O1487" s="5">
        <f>_xlfn.RANK.EQ(VLOOKUP($A1487,Rooke_Full_Seaosn[[Name]:[WHIP]], 14, FALSE),Rooke_Full_Seaosn[AVG],1)</f>
        <v>1163</v>
      </c>
      <c r="P1487" s="11">
        <f>_xlfn.RANK.EQ(VLOOKUP($A1487,Rooke_Full_Seaosn[[Name]:[WHIP]], 15, FALSE),Rooke_Full_Seaosn[BABIP],1)</f>
        <v>674</v>
      </c>
      <c r="Q1487" s="5">
        <f>_xlfn.RANK.EQ(VLOOKUP($A1487,Rooke_Full_Seaosn[[Name]:[WHIP]], 16, FALSE),Rooke_Full_Seaosn[ERA],1)</f>
        <v>1170</v>
      </c>
      <c r="R1487" s="11">
        <f>_xlfn.RANK.EQ(VLOOKUP($A1487,Rooke_Full_Seaosn[[Name]:[WHIP]], 17, FALSE),Rooke_Full_Seaosn[FIP],1)</f>
        <v>1616</v>
      </c>
      <c r="S1487" s="5">
        <f>_xlfn.RANK.EQ(VLOOKUP($A1487,Rooke_Full_Seaosn[[Name]:[WHIP]], 18,FALSE),Rooke_Full_Seaosn[WAR],0)</f>
        <v>1645</v>
      </c>
      <c r="T1487" s="5">
        <f>_xlfn.RANK.EQ(VLOOKUP($A1487,Rooke_Full_Seaosn[[Name]:[WHIP]], 19, FALSE),Rooke_Full_Seaosn[WAR/162],0)</f>
        <v>1669</v>
      </c>
      <c r="U1487" s="5">
        <f>_xlfn.RANK.EQ(VLOOKUP($A1487,Rooke_Full_Seaosn[[Name]:[WHIP]], 20, FALSE),Rooke_Full_Seaosn[WHIP],1)</f>
        <v>1068</v>
      </c>
      <c r="V14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1105.0590452922143</v>
      </c>
    </row>
    <row r="1488" spans="1:22" x14ac:dyDescent="0.45">
      <c r="A1488" s="11" t="s">
        <v>1851</v>
      </c>
      <c r="B1488" s="11">
        <v>2009</v>
      </c>
      <c r="C1488" s="11" t="str">
        <f>VLOOKUP(Table10[[#This Row],[Name]], Rooke_Full_Seaosn[[Name]:[Team]], 2, FALSE)</f>
        <v>- - -</v>
      </c>
      <c r="D1488" s="11">
        <v>18</v>
      </c>
      <c r="E1488" s="11">
        <v>18</v>
      </c>
      <c r="F1488" s="12">
        <v>1</v>
      </c>
      <c r="G1488" s="5">
        <f>_xlfn.RANK.EQ(VLOOKUP($A1488,Rooke_Full_Seaosn[[Name]:[WHIP]], 6, FALSE),Rooke_Full_Seaosn[W],0)</f>
        <v>1054</v>
      </c>
      <c r="H1488" s="5">
        <f>_xlfn.RANK.EQ(VLOOKUP($A1488,Rooke_Full_Seaosn[[Name]:[WHIP]], 7, FALSE),Rooke_Full_Seaosn[L],1)</f>
        <v>492</v>
      </c>
      <c r="I1488" s="11">
        <f>_xlfn.RANK.EQ(VLOOKUP($A1488,Rooke_Full_Seaosn[[Name]:[WHIP]], 8, FALSE),Rooke_Full_Seaosn[SV],0)</f>
        <v>225</v>
      </c>
      <c r="J1488" s="11">
        <f>_xlfn.RANK.EQ(VLOOKUP($A1488,Rooke_Full_Seaosn[[Name]:[WHIP]], 9, FALSE),Rooke_Full_Seaosn[IP],0)</f>
        <v>1369</v>
      </c>
      <c r="K1488" s="5">
        <f>_xlfn.RANK.EQ(VLOOKUP($A1488,Rooke_Full_Seaosn[[Name]:[WHIP]], 10, FALSE),Rooke_Full_Seaosn[SO],0)</f>
        <v>1307</v>
      </c>
      <c r="L1488" s="5">
        <f>_xlfn.RANK.EQ(VLOOKUP($A1488,Rooke_Full_Seaosn[[Name]:[WHIP]], 11, FALSE),Rooke_Full_Seaosn[K/9],0)</f>
        <v>839</v>
      </c>
      <c r="M1488" s="5">
        <f>_xlfn.RANK.EQ(VLOOKUP($A1488,Rooke_Full_Seaosn[[Name]:[WHIP]], 12, FALSE),Rooke_Full_Seaosn[BB/9],1)</f>
        <v>989</v>
      </c>
      <c r="N1488" s="11">
        <f>_xlfn.RANK.EQ(VLOOKUP($A1488,Rooke_Full_Seaosn[[Name]:[WHIP]], 13, FALSE),Rooke_Full_Seaosn[HR/9],1)</f>
        <v>1439</v>
      </c>
      <c r="O1488" s="5">
        <f>_xlfn.RANK.EQ(VLOOKUP($A1488,Rooke_Full_Seaosn[[Name]:[WHIP]], 14, FALSE),Rooke_Full_Seaosn[AVG],1)</f>
        <v>1642</v>
      </c>
      <c r="P1488" s="11">
        <f>_xlfn.RANK.EQ(VLOOKUP($A1488,Rooke_Full_Seaosn[[Name]:[WHIP]], 15, FALSE),Rooke_Full_Seaosn[BABIP],1)</f>
        <v>1585</v>
      </c>
      <c r="Q1488" s="5">
        <f>_xlfn.RANK.EQ(VLOOKUP($A1488,Rooke_Full_Seaosn[[Name]:[WHIP]], 16, FALSE),Rooke_Full_Seaosn[ERA],1)</f>
        <v>1380</v>
      </c>
      <c r="R1488" s="11">
        <f>_xlfn.RANK.EQ(VLOOKUP($A1488,Rooke_Full_Seaosn[[Name]:[WHIP]], 17, FALSE),Rooke_Full_Seaosn[FIP],1)</f>
        <v>1467</v>
      </c>
      <c r="S1488" s="5">
        <f>_xlfn.RANK.EQ(VLOOKUP($A1488,Rooke_Full_Seaosn[[Name]:[WHIP]], 18,FALSE),Rooke_Full_Seaosn[WAR],0)</f>
        <v>1252</v>
      </c>
      <c r="T1488" s="5">
        <f>_xlfn.RANK.EQ(VLOOKUP($A1488,Rooke_Full_Seaosn[[Name]:[WHIP]], 19, FALSE),Rooke_Full_Seaosn[WAR/162],0)</f>
        <v>1093</v>
      </c>
      <c r="U1488" s="5">
        <f>_xlfn.RANK.EQ(VLOOKUP($A1488,Rooke_Full_Seaosn[[Name]:[WHIP]], 20, FALSE),Rooke_Full_Seaosn[WHIP],1)</f>
        <v>1596</v>
      </c>
      <c r="V14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1107.7835633972979</v>
      </c>
    </row>
    <row r="1489" spans="1:22" x14ac:dyDescent="0.45">
      <c r="A1489" s="11" t="s">
        <v>2052</v>
      </c>
      <c r="B1489" s="11">
        <v>2021</v>
      </c>
      <c r="C1489" s="11" t="str">
        <f>VLOOKUP(Table10[[#This Row],[Name]], Rooke_Full_Seaosn[[Name]:[Team]], 2, FALSE)</f>
        <v>SDP</v>
      </c>
      <c r="D1489" s="11">
        <v>29</v>
      </c>
      <c r="E1489" s="11">
        <v>29</v>
      </c>
      <c r="F1489" s="12">
        <v>1</v>
      </c>
      <c r="G1489" s="5">
        <f>_xlfn.RANK.EQ(VLOOKUP($A1489,Rooke_Full_Seaosn[[Name]:[WHIP]], 6, FALSE),Rooke_Full_Seaosn[W],0)</f>
        <v>1465</v>
      </c>
      <c r="H1489" s="5">
        <f>_xlfn.RANK.EQ(VLOOKUP($A1489,Rooke_Full_Seaosn[[Name]:[WHIP]], 7, FALSE),Rooke_Full_Seaosn[L],1)</f>
        <v>492</v>
      </c>
      <c r="I1489" s="11">
        <f>_xlfn.RANK.EQ(VLOOKUP($A1489,Rooke_Full_Seaosn[[Name]:[WHIP]], 8, FALSE),Rooke_Full_Seaosn[SV],0)</f>
        <v>225</v>
      </c>
      <c r="J1489" s="11">
        <f>_xlfn.RANK.EQ(VLOOKUP($A1489,Rooke_Full_Seaosn[[Name]:[WHIP]], 9, FALSE),Rooke_Full_Seaosn[IP],0)</f>
        <v>1263</v>
      </c>
      <c r="K1489" s="5">
        <f>_xlfn.RANK.EQ(VLOOKUP($A1489,Rooke_Full_Seaosn[[Name]:[WHIP]], 10, FALSE),Rooke_Full_Seaosn[SO],0)</f>
        <v>1025</v>
      </c>
      <c r="L1489" s="5">
        <f>_xlfn.RANK.EQ(VLOOKUP($A1489,Rooke_Full_Seaosn[[Name]:[WHIP]], 11, FALSE),Rooke_Full_Seaosn[K/9],0)</f>
        <v>515</v>
      </c>
      <c r="M1489" s="5">
        <f>_xlfn.RANK.EQ(VLOOKUP($A1489,Rooke_Full_Seaosn[[Name]:[WHIP]], 12, FALSE),Rooke_Full_Seaosn[BB/9],1)</f>
        <v>859</v>
      </c>
      <c r="N1489" s="11">
        <f>_xlfn.RANK.EQ(VLOOKUP($A1489,Rooke_Full_Seaosn[[Name]:[WHIP]], 13, FALSE),Rooke_Full_Seaosn[HR/9],1)</f>
        <v>1663</v>
      </c>
      <c r="O1489" s="5">
        <f>_xlfn.RANK.EQ(VLOOKUP($A1489,Rooke_Full_Seaosn[[Name]:[WHIP]], 14, FALSE),Rooke_Full_Seaosn[AVG],1)</f>
        <v>1485</v>
      </c>
      <c r="P1489" s="11">
        <f>_xlfn.RANK.EQ(VLOOKUP($A1489,Rooke_Full_Seaosn[[Name]:[WHIP]], 15, FALSE),Rooke_Full_Seaosn[BABIP],1)</f>
        <v>1266</v>
      </c>
      <c r="Q1489" s="5">
        <f>_xlfn.RANK.EQ(VLOOKUP($A1489,Rooke_Full_Seaosn[[Name]:[WHIP]], 16, FALSE),Rooke_Full_Seaosn[ERA],1)</f>
        <v>1618</v>
      </c>
      <c r="R1489" s="11">
        <f>_xlfn.RANK.EQ(VLOOKUP($A1489,Rooke_Full_Seaosn[[Name]:[WHIP]], 17, FALSE),Rooke_Full_Seaosn[FIP],1)</f>
        <v>1648</v>
      </c>
      <c r="S1489" s="5">
        <f>_xlfn.RANK.EQ(VLOOKUP($A1489,Rooke_Full_Seaosn[[Name]:[WHIP]], 18,FALSE),Rooke_Full_Seaosn[WAR],0)</f>
        <v>1678</v>
      </c>
      <c r="T1489" s="5">
        <f>_xlfn.RANK.EQ(VLOOKUP($A1489,Rooke_Full_Seaosn[[Name]:[WHIP]], 19, FALSE),Rooke_Full_Seaosn[WAR/162],0)</f>
        <v>1650</v>
      </c>
      <c r="U1489" s="5">
        <f>_xlfn.RANK.EQ(VLOOKUP($A1489,Rooke_Full_Seaosn[[Name]:[WHIP]], 20, FALSE),Rooke_Full_Seaosn[WHIP],1)</f>
        <v>1283</v>
      </c>
      <c r="V14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1108.0349298610374</v>
      </c>
    </row>
    <row r="1490" spans="1:22" x14ac:dyDescent="0.45">
      <c r="A1490" s="11" t="s">
        <v>1703</v>
      </c>
      <c r="B1490" s="11">
        <v>1978</v>
      </c>
      <c r="C1490" s="11" t="str">
        <f>VLOOKUP(Table10[[#This Row],[Name]], Rooke_Full_Seaosn[[Name]:[Team]], 2, FALSE)</f>
        <v>DET</v>
      </c>
      <c r="D1490" s="11">
        <v>21</v>
      </c>
      <c r="E1490" s="11">
        <v>21</v>
      </c>
      <c r="F1490" s="12">
        <v>1</v>
      </c>
      <c r="G1490" s="5">
        <f>_xlfn.RANK.EQ(VLOOKUP($A1490,Rooke_Full_Seaosn[[Name]:[WHIP]], 6, FALSE),Rooke_Full_Seaosn[W],0)</f>
        <v>1609</v>
      </c>
      <c r="H1490" s="5">
        <f>_xlfn.RANK.EQ(VLOOKUP($A1490,Rooke_Full_Seaosn[[Name]:[WHIP]], 7, FALSE),Rooke_Full_Seaosn[L],1)</f>
        <v>147</v>
      </c>
      <c r="I1490" s="11">
        <f>_xlfn.RANK.EQ(VLOOKUP($A1490,Rooke_Full_Seaosn[[Name]:[WHIP]], 8, FALSE),Rooke_Full_Seaosn[SV],0)</f>
        <v>225</v>
      </c>
      <c r="J1490" s="11">
        <f>_xlfn.RANK.EQ(VLOOKUP($A1490,Rooke_Full_Seaosn[[Name]:[WHIP]], 9, FALSE),Rooke_Full_Seaosn[IP],0)</f>
        <v>1605</v>
      </c>
      <c r="K1490" s="5">
        <f>_xlfn.RANK.EQ(VLOOKUP($A1490,Rooke_Full_Seaosn[[Name]:[WHIP]], 10, FALSE),Rooke_Full_Seaosn[SO],0)</f>
        <v>1551</v>
      </c>
      <c r="L1490" s="5">
        <f>_xlfn.RANK.EQ(VLOOKUP($A1490,Rooke_Full_Seaosn[[Name]:[WHIP]], 11, FALSE),Rooke_Full_Seaosn[K/9],0)</f>
        <v>1073</v>
      </c>
      <c r="M1490" s="5">
        <f>_xlfn.RANK.EQ(VLOOKUP($A1490,Rooke_Full_Seaosn[[Name]:[WHIP]], 12, FALSE),Rooke_Full_Seaosn[BB/9],1)</f>
        <v>1672</v>
      </c>
      <c r="N1490" s="11">
        <f>_xlfn.RANK.EQ(VLOOKUP($A1490,Rooke_Full_Seaosn[[Name]:[WHIP]], 13, FALSE),Rooke_Full_Seaosn[HR/9],1)</f>
        <v>901</v>
      </c>
      <c r="O1490" s="5">
        <f>_xlfn.RANK.EQ(VLOOKUP($A1490,Rooke_Full_Seaosn[[Name]:[WHIP]], 14, FALSE),Rooke_Full_Seaosn[AVG],1)</f>
        <v>1001</v>
      </c>
      <c r="P1490" s="11">
        <f>_xlfn.RANK.EQ(VLOOKUP($A1490,Rooke_Full_Seaosn[[Name]:[WHIP]], 15, FALSE),Rooke_Full_Seaosn[BABIP],1)</f>
        <v>852</v>
      </c>
      <c r="Q1490" s="5">
        <f>_xlfn.RANK.EQ(VLOOKUP($A1490,Rooke_Full_Seaosn[[Name]:[WHIP]], 16, FALSE),Rooke_Full_Seaosn[ERA],1)</f>
        <v>1214</v>
      </c>
      <c r="R1490" s="11">
        <f>_xlfn.RANK.EQ(VLOOKUP($A1490,Rooke_Full_Seaosn[[Name]:[WHIP]], 17, FALSE),Rooke_Full_Seaosn[FIP],1)</f>
        <v>1306</v>
      </c>
      <c r="S1490" s="5">
        <f>_xlfn.RANK.EQ(VLOOKUP($A1490,Rooke_Full_Seaosn[[Name]:[WHIP]], 18,FALSE),Rooke_Full_Seaosn[WAR],0)</f>
        <v>1492</v>
      </c>
      <c r="T1490" s="5">
        <f>_xlfn.RANK.EQ(VLOOKUP($A1490,Rooke_Full_Seaosn[[Name]:[WHIP]], 19, FALSE),Rooke_Full_Seaosn[WAR/162],0)</f>
        <v>1475</v>
      </c>
      <c r="U1490" s="5">
        <f>_xlfn.RANK.EQ(VLOOKUP($A1490,Rooke_Full_Seaosn[[Name]:[WHIP]], 20, FALSE),Rooke_Full_Seaosn[WHIP],1)</f>
        <v>1587</v>
      </c>
      <c r="V14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1108.182201330455</v>
      </c>
    </row>
    <row r="1491" spans="1:22" x14ac:dyDescent="0.45">
      <c r="A1491" s="11" t="s">
        <v>2007</v>
      </c>
      <c r="B1491" s="11">
        <v>2006</v>
      </c>
      <c r="C1491" s="11" t="str">
        <f>VLOOKUP(Table10[[#This Row],[Name]], Rooke_Full_Seaosn[[Name]:[Team]], 2, FALSE)</f>
        <v>NYM</v>
      </c>
      <c r="D1491" s="11">
        <v>13</v>
      </c>
      <c r="E1491" s="11">
        <v>13</v>
      </c>
      <c r="F1491" s="12">
        <v>1</v>
      </c>
      <c r="G1491" s="5">
        <f>_xlfn.RANK.EQ(VLOOKUP($A1491,Rooke_Full_Seaosn[[Name]:[WHIP]], 6, FALSE),Rooke_Full_Seaosn[W],0)</f>
        <v>1465</v>
      </c>
      <c r="H1491" s="5">
        <f>_xlfn.RANK.EQ(VLOOKUP($A1491,Rooke_Full_Seaosn[[Name]:[WHIP]], 7, FALSE),Rooke_Full_Seaosn[L],1)</f>
        <v>147</v>
      </c>
      <c r="I1491" s="11">
        <f>_xlfn.RANK.EQ(VLOOKUP($A1491,Rooke_Full_Seaosn[[Name]:[WHIP]], 8, FALSE),Rooke_Full_Seaosn[SV],0)</f>
        <v>225</v>
      </c>
      <c r="J1491" s="11">
        <f>_xlfn.RANK.EQ(VLOOKUP($A1491,Rooke_Full_Seaosn[[Name]:[WHIP]], 9, FALSE),Rooke_Full_Seaosn[IP],0)</f>
        <v>1700</v>
      </c>
      <c r="K1491" s="5">
        <f>_xlfn.RANK.EQ(VLOOKUP($A1491,Rooke_Full_Seaosn[[Name]:[WHIP]], 10, FALSE),Rooke_Full_Seaosn[SO],0)</f>
        <v>1605</v>
      </c>
      <c r="L1491" s="5">
        <f>_xlfn.RANK.EQ(VLOOKUP($A1491,Rooke_Full_Seaosn[[Name]:[WHIP]], 11, FALSE),Rooke_Full_Seaosn[K/9],0)</f>
        <v>1104</v>
      </c>
      <c r="M1491" s="5">
        <f>_xlfn.RANK.EQ(VLOOKUP($A1491,Rooke_Full_Seaosn[[Name]:[WHIP]], 12, FALSE),Rooke_Full_Seaosn[BB/9],1)</f>
        <v>1291</v>
      </c>
      <c r="N1491" s="11">
        <f>_xlfn.RANK.EQ(VLOOKUP($A1491,Rooke_Full_Seaosn[[Name]:[WHIP]], 13, FALSE),Rooke_Full_Seaosn[HR/9],1)</f>
        <v>1422</v>
      </c>
      <c r="O1491" s="5">
        <f>_xlfn.RANK.EQ(VLOOKUP($A1491,Rooke_Full_Seaosn[[Name]:[WHIP]], 14, FALSE),Rooke_Full_Seaosn[AVG],1)</f>
        <v>1104</v>
      </c>
      <c r="P1491" s="11">
        <f>_xlfn.RANK.EQ(VLOOKUP($A1491,Rooke_Full_Seaosn[[Name]:[WHIP]], 15, FALSE),Rooke_Full_Seaosn[BABIP],1)</f>
        <v>667</v>
      </c>
      <c r="Q1491" s="5">
        <f>_xlfn.RANK.EQ(VLOOKUP($A1491,Rooke_Full_Seaosn[[Name]:[WHIP]], 16, FALSE),Rooke_Full_Seaosn[ERA],1)</f>
        <v>1563</v>
      </c>
      <c r="R1491" s="11">
        <f>_xlfn.RANK.EQ(VLOOKUP($A1491,Rooke_Full_Seaosn[[Name]:[WHIP]], 17, FALSE),Rooke_Full_Seaosn[FIP],1)</f>
        <v>1570</v>
      </c>
      <c r="S1491" s="5">
        <f>_xlfn.RANK.EQ(VLOOKUP($A1491,Rooke_Full_Seaosn[[Name]:[WHIP]], 18,FALSE),Rooke_Full_Seaosn[WAR],0)</f>
        <v>1528</v>
      </c>
      <c r="T1491" s="5">
        <f>_xlfn.RANK.EQ(VLOOKUP($A1491,Rooke_Full_Seaosn[[Name]:[WHIP]], 19, FALSE),Rooke_Full_Seaosn[WAR/162],0)</f>
        <v>1528</v>
      </c>
      <c r="U1491" s="5">
        <f>_xlfn.RANK.EQ(VLOOKUP($A1491,Rooke_Full_Seaosn[[Name]:[WHIP]], 20, FALSE),Rooke_Full_Seaosn[WHIP],1)</f>
        <v>1409</v>
      </c>
      <c r="V14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1108.3096292040093</v>
      </c>
    </row>
    <row r="1492" spans="1:22" x14ac:dyDescent="0.45">
      <c r="A1492" s="11" t="s">
        <v>1621</v>
      </c>
      <c r="B1492" s="11">
        <v>2005</v>
      </c>
      <c r="C1492" s="11" t="str">
        <f>VLOOKUP(Table10[[#This Row],[Name]], Rooke_Full_Seaosn[[Name]:[Team]], 2, FALSE)</f>
        <v>SFG</v>
      </c>
      <c r="D1492" s="11">
        <v>14</v>
      </c>
      <c r="E1492" s="11">
        <v>8</v>
      </c>
      <c r="F1492" s="12">
        <v>0.5714285714285714</v>
      </c>
      <c r="G1492" s="5">
        <f>_xlfn.RANK.EQ(VLOOKUP($A1492,Rooke_Full_Seaosn[[Name]:[WHIP]], 6, FALSE),Rooke_Full_Seaosn[W],0)</f>
        <v>889</v>
      </c>
      <c r="H1492" s="5">
        <f>_xlfn.RANK.EQ(VLOOKUP($A1492,Rooke_Full_Seaosn[[Name]:[WHIP]], 7, FALSE),Rooke_Full_Seaosn[L],1)</f>
        <v>1060</v>
      </c>
      <c r="I1492" s="11">
        <f>_xlfn.RANK.EQ(VLOOKUP($A1492,Rooke_Full_Seaosn[[Name]:[WHIP]], 8, FALSE),Rooke_Full_Seaosn[SV],0)</f>
        <v>225</v>
      </c>
      <c r="J1492" s="11">
        <f>_xlfn.RANK.EQ(VLOOKUP($A1492,Rooke_Full_Seaosn[[Name]:[WHIP]], 9, FALSE),Rooke_Full_Seaosn[IP],0)</f>
        <v>693</v>
      </c>
      <c r="K1492" s="5">
        <f>_xlfn.RANK.EQ(VLOOKUP($A1492,Rooke_Full_Seaosn[[Name]:[WHIP]], 10, FALSE),Rooke_Full_Seaosn[SO],0)</f>
        <v>765</v>
      </c>
      <c r="L1492" s="5">
        <f>_xlfn.RANK.EQ(VLOOKUP($A1492,Rooke_Full_Seaosn[[Name]:[WHIP]], 11, FALSE),Rooke_Full_Seaosn[K/9],0)</f>
        <v>1018</v>
      </c>
      <c r="M1492" s="5">
        <f>_xlfn.RANK.EQ(VLOOKUP($A1492,Rooke_Full_Seaosn[[Name]:[WHIP]], 12, FALSE),Rooke_Full_Seaosn[BB/9],1)</f>
        <v>1176</v>
      </c>
      <c r="N1492" s="11">
        <f>_xlfn.RANK.EQ(VLOOKUP($A1492,Rooke_Full_Seaosn[[Name]:[WHIP]], 13, FALSE),Rooke_Full_Seaosn[HR/9],1)</f>
        <v>1202</v>
      </c>
      <c r="O1492" s="5">
        <f>_xlfn.RANK.EQ(VLOOKUP($A1492,Rooke_Full_Seaosn[[Name]:[WHIP]], 14, FALSE),Rooke_Full_Seaosn[AVG],1)</f>
        <v>1192</v>
      </c>
      <c r="P1492" s="11">
        <f>_xlfn.RANK.EQ(VLOOKUP($A1492,Rooke_Full_Seaosn[[Name]:[WHIP]], 15, FALSE),Rooke_Full_Seaosn[BABIP],1)</f>
        <v>977</v>
      </c>
      <c r="Q1492" s="5">
        <f>_xlfn.RANK.EQ(VLOOKUP($A1492,Rooke_Full_Seaosn[[Name]:[WHIP]], 16, FALSE),Rooke_Full_Seaosn[ERA],1)</f>
        <v>1111</v>
      </c>
      <c r="R1492" s="11">
        <f>_xlfn.RANK.EQ(VLOOKUP($A1492,Rooke_Full_Seaosn[[Name]:[WHIP]], 17, FALSE),Rooke_Full_Seaosn[FIP],1)</f>
        <v>1372</v>
      </c>
      <c r="S1492" s="5">
        <f>_xlfn.RANK.EQ(VLOOKUP($A1492,Rooke_Full_Seaosn[[Name]:[WHIP]], 18,FALSE),Rooke_Full_Seaosn[WAR],0)</f>
        <v>1382</v>
      </c>
      <c r="T1492" s="5">
        <f>_xlfn.RANK.EQ(VLOOKUP($A1492,Rooke_Full_Seaosn[[Name]:[WHIP]], 19, FALSE),Rooke_Full_Seaosn[WAR/162],0)</f>
        <v>1433</v>
      </c>
      <c r="U1492" s="5">
        <f>_xlfn.RANK.EQ(VLOOKUP($A1492,Rooke_Full_Seaosn[[Name]:[WHIP]], 20, FALSE),Rooke_Full_Seaosn[WHIP],1)</f>
        <v>1238</v>
      </c>
      <c r="V14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1108.5337891598581</v>
      </c>
    </row>
    <row r="1493" spans="1:22" x14ac:dyDescent="0.45">
      <c r="A1493" s="11" t="s">
        <v>1880</v>
      </c>
      <c r="B1493" s="11">
        <v>1936</v>
      </c>
      <c r="C1493" s="11" t="str">
        <f>VLOOKUP(Table10[[#This Row],[Name]], Rooke_Full_Seaosn[[Name]:[Team]], 2, FALSE)</f>
        <v>PHA</v>
      </c>
      <c r="D1493" s="11">
        <v>14</v>
      </c>
      <c r="E1493" s="11">
        <v>14</v>
      </c>
      <c r="F1493" s="12">
        <v>1</v>
      </c>
      <c r="G1493" s="5">
        <f>_xlfn.RANK.EQ(VLOOKUP($A1493,Rooke_Full_Seaosn[[Name]:[WHIP]], 6, FALSE),Rooke_Full_Seaosn[W],0)</f>
        <v>503</v>
      </c>
      <c r="H1493" s="5">
        <f>_xlfn.RANK.EQ(VLOOKUP($A1493,Rooke_Full_Seaosn[[Name]:[WHIP]], 7, FALSE),Rooke_Full_Seaosn[L],1)</f>
        <v>1667</v>
      </c>
      <c r="I1493" s="11">
        <f>_xlfn.RANK.EQ(VLOOKUP($A1493,Rooke_Full_Seaosn[[Name]:[WHIP]], 8, FALSE),Rooke_Full_Seaosn[SV],0)</f>
        <v>21</v>
      </c>
      <c r="J1493" s="11">
        <f>_xlfn.RANK.EQ(VLOOKUP($A1493,Rooke_Full_Seaosn[[Name]:[WHIP]], 9, FALSE),Rooke_Full_Seaosn[IP],0)</f>
        <v>216</v>
      </c>
      <c r="K1493" s="5">
        <f>_xlfn.RANK.EQ(VLOOKUP($A1493,Rooke_Full_Seaosn[[Name]:[WHIP]], 10, FALSE),Rooke_Full_Seaosn[SO],0)</f>
        <v>966</v>
      </c>
      <c r="L1493" s="5">
        <f>_xlfn.RANK.EQ(VLOOKUP($A1493,Rooke_Full_Seaosn[[Name]:[WHIP]], 11, FALSE),Rooke_Full_Seaosn[K/9],0)</f>
        <v>1612</v>
      </c>
      <c r="M1493" s="5">
        <f>_xlfn.RANK.EQ(VLOOKUP($A1493,Rooke_Full_Seaosn[[Name]:[WHIP]], 12, FALSE),Rooke_Full_Seaosn[BB/9],1)</f>
        <v>1072</v>
      </c>
      <c r="N1493" s="11">
        <f>_xlfn.RANK.EQ(VLOOKUP($A1493,Rooke_Full_Seaosn[[Name]:[WHIP]], 13, FALSE),Rooke_Full_Seaosn[HR/9],1)</f>
        <v>836</v>
      </c>
      <c r="O1493" s="5">
        <f>_xlfn.RANK.EQ(VLOOKUP($A1493,Rooke_Full_Seaosn[[Name]:[WHIP]], 14, FALSE),Rooke_Full_Seaosn[AVG],1)</f>
        <v>1435</v>
      </c>
      <c r="P1493" s="11">
        <f>_xlfn.RANK.EQ(VLOOKUP($A1493,Rooke_Full_Seaosn[[Name]:[WHIP]], 15, FALSE),Rooke_Full_Seaosn[BABIP],1)</f>
        <v>1010</v>
      </c>
      <c r="Q1493" s="5">
        <f>_xlfn.RANK.EQ(VLOOKUP($A1493,Rooke_Full_Seaosn[[Name]:[WHIP]], 16, FALSE),Rooke_Full_Seaosn[ERA],1)</f>
        <v>1417</v>
      </c>
      <c r="R1493" s="11">
        <f>_xlfn.RANK.EQ(VLOOKUP($A1493,Rooke_Full_Seaosn[[Name]:[WHIP]], 17, FALSE),Rooke_Full_Seaosn[FIP],1)</f>
        <v>1464</v>
      </c>
      <c r="S1493" s="5">
        <f>_xlfn.RANK.EQ(VLOOKUP($A1493,Rooke_Full_Seaosn[[Name]:[WHIP]], 18,FALSE),Rooke_Full_Seaosn[WAR],0)</f>
        <v>646</v>
      </c>
      <c r="T1493" s="5">
        <f>_xlfn.RANK.EQ(VLOOKUP($A1493,Rooke_Full_Seaosn[[Name]:[WHIP]], 19, FALSE),Rooke_Full_Seaosn[WAR/162],0)</f>
        <v>1072</v>
      </c>
      <c r="U1493" s="5">
        <f>_xlfn.RANK.EQ(VLOOKUP($A1493,Rooke_Full_Seaosn[[Name]:[WHIP]], 20, FALSE),Rooke_Full_Seaosn[WHIP],1)</f>
        <v>1430</v>
      </c>
      <c r="V14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1109.1813601499882</v>
      </c>
    </row>
    <row r="1494" spans="1:22" x14ac:dyDescent="0.45">
      <c r="A1494" s="11" t="s">
        <v>1973</v>
      </c>
      <c r="B1494" s="11">
        <v>2001</v>
      </c>
      <c r="C1494" s="11" t="str">
        <f>VLOOKUP(Table10[[#This Row],[Name]], Rooke_Full_Seaosn[[Name]:[Team]], 2, FALSE)</f>
        <v>CHW</v>
      </c>
      <c r="D1494" s="11">
        <v>13</v>
      </c>
      <c r="E1494" s="11">
        <v>13</v>
      </c>
      <c r="F1494" s="12">
        <v>1</v>
      </c>
      <c r="G1494" s="5">
        <f>_xlfn.RANK.EQ(VLOOKUP($A1494,Rooke_Full_Seaosn[[Name]:[WHIP]], 6, FALSE),Rooke_Full_Seaosn[W],0)</f>
        <v>889</v>
      </c>
      <c r="H1494" s="5">
        <f>_xlfn.RANK.EQ(VLOOKUP($A1494,Rooke_Full_Seaosn[[Name]:[WHIP]], 7, FALSE),Rooke_Full_Seaosn[L],1)</f>
        <v>147</v>
      </c>
      <c r="I1494" s="11">
        <f>_xlfn.RANK.EQ(VLOOKUP($A1494,Rooke_Full_Seaosn[[Name]:[WHIP]], 8, FALSE),Rooke_Full_Seaosn[SV],0)</f>
        <v>225</v>
      </c>
      <c r="J1494" s="11">
        <f>_xlfn.RANK.EQ(VLOOKUP($A1494,Rooke_Full_Seaosn[[Name]:[WHIP]], 9, FALSE),Rooke_Full_Seaosn[IP],0)</f>
        <v>1365</v>
      </c>
      <c r="K1494" s="5">
        <f>_xlfn.RANK.EQ(VLOOKUP($A1494,Rooke_Full_Seaosn[[Name]:[WHIP]], 10, FALSE),Rooke_Full_Seaosn[SO],0)</f>
        <v>1376</v>
      </c>
      <c r="L1494" s="5">
        <f>_xlfn.RANK.EQ(VLOOKUP($A1494,Rooke_Full_Seaosn[[Name]:[WHIP]], 11, FALSE),Rooke_Full_Seaosn[K/9],0)</f>
        <v>980</v>
      </c>
      <c r="M1494" s="5">
        <f>_xlfn.RANK.EQ(VLOOKUP($A1494,Rooke_Full_Seaosn[[Name]:[WHIP]], 12, FALSE),Rooke_Full_Seaosn[BB/9],1)</f>
        <v>1599</v>
      </c>
      <c r="N1494" s="11">
        <f>_xlfn.RANK.EQ(VLOOKUP($A1494,Rooke_Full_Seaosn[[Name]:[WHIP]], 13, FALSE),Rooke_Full_Seaosn[HR/9],1)</f>
        <v>1511</v>
      </c>
      <c r="O1494" s="5">
        <f>_xlfn.RANK.EQ(VLOOKUP($A1494,Rooke_Full_Seaosn[[Name]:[WHIP]], 14, FALSE),Rooke_Full_Seaosn[AVG],1)</f>
        <v>1571</v>
      </c>
      <c r="P1494" s="11">
        <f>_xlfn.RANK.EQ(VLOOKUP($A1494,Rooke_Full_Seaosn[[Name]:[WHIP]], 15, FALSE),Rooke_Full_Seaosn[BABIP],1)</f>
        <v>1412</v>
      </c>
      <c r="Q1494" s="5">
        <f>_xlfn.RANK.EQ(VLOOKUP($A1494,Rooke_Full_Seaosn[[Name]:[WHIP]], 16, FALSE),Rooke_Full_Seaosn[ERA],1)</f>
        <v>1528</v>
      </c>
      <c r="R1494" s="11">
        <f>_xlfn.RANK.EQ(VLOOKUP($A1494,Rooke_Full_Seaosn[[Name]:[WHIP]], 17, FALSE),Rooke_Full_Seaosn[FIP],1)</f>
        <v>1637</v>
      </c>
      <c r="S1494" s="5">
        <f>_xlfn.RANK.EQ(VLOOKUP($A1494,Rooke_Full_Seaosn[[Name]:[WHIP]], 18,FALSE),Rooke_Full_Seaosn[WAR],0)</f>
        <v>1586</v>
      </c>
      <c r="T1494" s="5">
        <f>_xlfn.RANK.EQ(VLOOKUP($A1494,Rooke_Full_Seaosn[[Name]:[WHIP]], 19, FALSE),Rooke_Full_Seaosn[WAR/162],0)</f>
        <v>1593</v>
      </c>
      <c r="U1494" s="5">
        <f>_xlfn.RANK.EQ(VLOOKUP($A1494,Rooke_Full_Seaosn[[Name]:[WHIP]], 20, FALSE),Rooke_Full_Seaosn[WHIP],1)</f>
        <v>1663</v>
      </c>
      <c r="V14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1110.1004574921021</v>
      </c>
    </row>
    <row r="1495" spans="1:22" x14ac:dyDescent="0.45">
      <c r="A1495" s="11" t="s">
        <v>1577</v>
      </c>
      <c r="B1495" s="11">
        <v>1975</v>
      </c>
      <c r="C1495" s="11" t="str">
        <f>VLOOKUP(Table10[[#This Row],[Name]], Rooke_Full_Seaosn[[Name]:[Team]], 2, FALSE)</f>
        <v>MIL</v>
      </c>
      <c r="D1495" s="11">
        <v>16</v>
      </c>
      <c r="E1495" s="11">
        <v>13</v>
      </c>
      <c r="F1495" s="12">
        <v>0.8125</v>
      </c>
      <c r="G1495" s="5">
        <f>_xlfn.RANK.EQ(VLOOKUP($A1495,Rooke_Full_Seaosn[[Name]:[WHIP]], 6, FALSE),Rooke_Full_Seaosn[W],0)</f>
        <v>1692</v>
      </c>
      <c r="H1495" s="5">
        <f>_xlfn.RANK.EQ(VLOOKUP($A1495,Rooke_Full_Seaosn[[Name]:[WHIP]], 7, FALSE),Rooke_Full_Seaosn[L],1)</f>
        <v>492</v>
      </c>
      <c r="I1495" s="11">
        <f>_xlfn.RANK.EQ(VLOOKUP($A1495,Rooke_Full_Seaosn[[Name]:[WHIP]], 8, FALSE),Rooke_Full_Seaosn[SV],0)</f>
        <v>225</v>
      </c>
      <c r="J1495" s="11">
        <f>_xlfn.RANK.EQ(VLOOKUP($A1495,Rooke_Full_Seaosn[[Name]:[WHIP]], 9, FALSE),Rooke_Full_Seaosn[IP],0)</f>
        <v>1647</v>
      </c>
      <c r="K1495" s="5">
        <f>_xlfn.RANK.EQ(VLOOKUP($A1495,Rooke_Full_Seaosn[[Name]:[WHIP]], 10, FALSE),Rooke_Full_Seaosn[SO],0)</f>
        <v>1688</v>
      </c>
      <c r="L1495" s="5">
        <f>_xlfn.RANK.EQ(VLOOKUP($A1495,Rooke_Full_Seaosn[[Name]:[WHIP]], 11, FALSE),Rooke_Full_Seaosn[K/9],0)</f>
        <v>1626</v>
      </c>
      <c r="M1495" s="5">
        <f>_xlfn.RANK.EQ(VLOOKUP($A1495,Rooke_Full_Seaosn[[Name]:[WHIP]], 12, FALSE),Rooke_Full_Seaosn[BB/9],1)</f>
        <v>373</v>
      </c>
      <c r="N1495" s="11">
        <f>_xlfn.RANK.EQ(VLOOKUP($A1495,Rooke_Full_Seaosn[[Name]:[WHIP]], 13, FALSE),Rooke_Full_Seaosn[HR/9],1)</f>
        <v>1181</v>
      </c>
      <c r="O1495" s="5">
        <f>_xlfn.RANK.EQ(VLOOKUP($A1495,Rooke_Full_Seaosn[[Name]:[WHIP]], 14, FALSE),Rooke_Full_Seaosn[AVG],1)</f>
        <v>1428</v>
      </c>
      <c r="P1495" s="11">
        <f>_xlfn.RANK.EQ(VLOOKUP($A1495,Rooke_Full_Seaosn[[Name]:[WHIP]], 15, FALSE),Rooke_Full_Seaosn[BABIP],1)</f>
        <v>856</v>
      </c>
      <c r="Q1495" s="5">
        <f>_xlfn.RANK.EQ(VLOOKUP($A1495,Rooke_Full_Seaosn[[Name]:[WHIP]], 16, FALSE),Rooke_Full_Seaosn[ERA],1)</f>
        <v>1046</v>
      </c>
      <c r="R1495" s="11">
        <f>_xlfn.RANK.EQ(VLOOKUP($A1495,Rooke_Full_Seaosn[[Name]:[WHIP]], 17, FALSE),Rooke_Full_Seaosn[FIP],1)</f>
        <v>1127</v>
      </c>
      <c r="S1495" s="5">
        <f>_xlfn.RANK.EQ(VLOOKUP($A1495,Rooke_Full_Seaosn[[Name]:[WHIP]], 18,FALSE),Rooke_Full_Seaosn[WAR],0)</f>
        <v>1474</v>
      </c>
      <c r="T1495" s="5">
        <f>_xlfn.RANK.EQ(VLOOKUP($A1495,Rooke_Full_Seaosn[[Name]:[WHIP]], 19, FALSE),Rooke_Full_Seaosn[WAR/162],0)</f>
        <v>1425</v>
      </c>
      <c r="U1495" s="5">
        <f>_xlfn.RANK.EQ(VLOOKUP($A1495,Rooke_Full_Seaosn[[Name]:[WHIP]], 20, FALSE),Rooke_Full_Seaosn[WHIP],1)</f>
        <v>1066</v>
      </c>
      <c r="V14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1110.4261282129166</v>
      </c>
    </row>
    <row r="1496" spans="1:22" x14ac:dyDescent="0.45">
      <c r="A1496" s="11" t="s">
        <v>1475</v>
      </c>
      <c r="B1496" s="11">
        <v>1951</v>
      </c>
      <c r="C1496" s="11" t="str">
        <f>VLOOKUP(Table10[[#This Row],[Name]], Rooke_Full_Seaosn[[Name]:[Team]], 2, FALSE)</f>
        <v>PIT</v>
      </c>
      <c r="D1496" s="11">
        <v>35</v>
      </c>
      <c r="E1496" s="11">
        <v>29</v>
      </c>
      <c r="F1496" s="12">
        <v>0.82857142857142863</v>
      </c>
      <c r="G1496" s="5">
        <f>_xlfn.RANK.EQ(VLOOKUP($A1496,Rooke_Full_Seaosn[[Name]:[WHIP]], 6, FALSE),Rooke_Full_Seaosn[W],0)</f>
        <v>735</v>
      </c>
      <c r="H1496" s="5">
        <f>_xlfn.RANK.EQ(VLOOKUP($A1496,Rooke_Full_Seaosn[[Name]:[WHIP]], 7, FALSE),Rooke_Full_Seaosn[L],1)</f>
        <v>1341</v>
      </c>
      <c r="I1496" s="11">
        <f>_xlfn.RANK.EQ(VLOOKUP($A1496,Rooke_Full_Seaosn[[Name]:[WHIP]], 8, FALSE),Rooke_Full_Seaosn[SV],0)</f>
        <v>225</v>
      </c>
      <c r="J1496" s="11">
        <f>_xlfn.RANK.EQ(VLOOKUP($A1496,Rooke_Full_Seaosn[[Name]:[WHIP]], 9, FALSE),Rooke_Full_Seaosn[IP],0)</f>
        <v>454</v>
      </c>
      <c r="K1496" s="5">
        <f>_xlfn.RANK.EQ(VLOOKUP($A1496,Rooke_Full_Seaosn[[Name]:[WHIP]], 10, FALSE),Rooke_Full_Seaosn[SO],0)</f>
        <v>1238</v>
      </c>
      <c r="L1496" s="5">
        <f>_xlfn.RANK.EQ(VLOOKUP($A1496,Rooke_Full_Seaosn[[Name]:[WHIP]], 11, FALSE),Rooke_Full_Seaosn[K/9],0)</f>
        <v>1621</v>
      </c>
      <c r="M1496" s="5">
        <f>_xlfn.RANK.EQ(VLOOKUP($A1496,Rooke_Full_Seaosn[[Name]:[WHIP]], 12, FALSE),Rooke_Full_Seaosn[BB/9],1)</f>
        <v>1239</v>
      </c>
      <c r="N1496" s="11">
        <f>_xlfn.RANK.EQ(VLOOKUP($A1496,Rooke_Full_Seaosn[[Name]:[WHIP]], 13, FALSE),Rooke_Full_Seaosn[HR/9],1)</f>
        <v>638</v>
      </c>
      <c r="O1496" s="5">
        <f>_xlfn.RANK.EQ(VLOOKUP($A1496,Rooke_Full_Seaosn[[Name]:[WHIP]], 14, FALSE),Rooke_Full_Seaosn[AVG],1)</f>
        <v>1449</v>
      </c>
      <c r="P1496" s="11">
        <f>_xlfn.RANK.EQ(VLOOKUP($A1496,Rooke_Full_Seaosn[[Name]:[WHIP]], 15, FALSE),Rooke_Full_Seaosn[BABIP],1)</f>
        <v>1092</v>
      </c>
      <c r="Q1496" s="5">
        <f>_xlfn.RANK.EQ(VLOOKUP($A1496,Rooke_Full_Seaosn[[Name]:[WHIP]], 16, FALSE),Rooke_Full_Seaosn[ERA],1)</f>
        <v>924</v>
      </c>
      <c r="R1496" s="11">
        <f>_xlfn.RANK.EQ(VLOOKUP($A1496,Rooke_Full_Seaosn[[Name]:[WHIP]], 17, FALSE),Rooke_Full_Seaosn[FIP],1)</f>
        <v>915</v>
      </c>
      <c r="S1496" s="5">
        <f>_xlfn.RANK.EQ(VLOOKUP($A1496,Rooke_Full_Seaosn[[Name]:[WHIP]], 18,FALSE),Rooke_Full_Seaosn[WAR],0)</f>
        <v>584</v>
      </c>
      <c r="T1496" s="5">
        <f>_xlfn.RANK.EQ(VLOOKUP($A1496,Rooke_Full_Seaosn[[Name]:[WHIP]], 19, FALSE),Rooke_Full_Seaosn[WAR/162],0)</f>
        <v>1020</v>
      </c>
      <c r="U1496" s="5">
        <f>_xlfn.RANK.EQ(VLOOKUP($A1496,Rooke_Full_Seaosn[[Name]:[WHIP]], 20, FALSE),Rooke_Full_Seaosn[WHIP],1)</f>
        <v>1461</v>
      </c>
      <c r="V14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1110.6301716189532</v>
      </c>
    </row>
    <row r="1497" spans="1:22" x14ac:dyDescent="0.45">
      <c r="A1497" s="11" t="s">
        <v>2030</v>
      </c>
      <c r="B1497" s="11">
        <v>2007</v>
      </c>
      <c r="C1497" s="11" t="str">
        <f>VLOOKUP(Table10[[#This Row],[Name]], Rooke_Full_Seaosn[[Name]:[Team]], 2, FALSE)</f>
        <v>TBD</v>
      </c>
      <c r="D1497" s="11">
        <v>41</v>
      </c>
      <c r="E1497" s="11">
        <v>30</v>
      </c>
      <c r="F1497" s="12">
        <v>0.73170731707317072</v>
      </c>
      <c r="G1497" s="5">
        <f>_xlfn.RANK.EQ(VLOOKUP($A1497,Rooke_Full_Seaosn[[Name]:[WHIP]], 6, FALSE),Rooke_Full_Seaosn[W],0)</f>
        <v>1465</v>
      </c>
      <c r="H1497" s="5">
        <f>_xlfn.RANK.EQ(VLOOKUP($A1497,Rooke_Full_Seaosn[[Name]:[WHIP]], 7, FALSE),Rooke_Full_Seaosn[L],1)</f>
        <v>492</v>
      </c>
      <c r="I1497" s="11">
        <f>_xlfn.RANK.EQ(VLOOKUP($A1497,Rooke_Full_Seaosn[[Name]:[WHIP]], 8, FALSE),Rooke_Full_Seaosn[SV],0)</f>
        <v>225</v>
      </c>
      <c r="J1497" s="11">
        <f>_xlfn.RANK.EQ(VLOOKUP($A1497,Rooke_Full_Seaosn[[Name]:[WHIP]], 9, FALSE),Rooke_Full_Seaosn[IP],0)</f>
        <v>1304</v>
      </c>
      <c r="K1497" s="5">
        <f>_xlfn.RANK.EQ(VLOOKUP($A1497,Rooke_Full_Seaosn[[Name]:[WHIP]], 10, FALSE),Rooke_Full_Seaosn[SO],0)</f>
        <v>1116</v>
      </c>
      <c r="L1497" s="5">
        <f>_xlfn.RANK.EQ(VLOOKUP($A1497,Rooke_Full_Seaosn[[Name]:[WHIP]], 11, FALSE),Rooke_Full_Seaosn[K/9],0)</f>
        <v>599</v>
      </c>
      <c r="M1497" s="5">
        <f>_xlfn.RANK.EQ(VLOOKUP($A1497,Rooke_Full_Seaosn[[Name]:[WHIP]], 12, FALSE),Rooke_Full_Seaosn[BB/9],1)</f>
        <v>1012</v>
      </c>
      <c r="N1497" s="11">
        <f>_xlfn.RANK.EQ(VLOOKUP($A1497,Rooke_Full_Seaosn[[Name]:[WHIP]], 13, FALSE),Rooke_Full_Seaosn[HR/9],1)</f>
        <v>1379</v>
      </c>
      <c r="O1497" s="5">
        <f>_xlfn.RANK.EQ(VLOOKUP($A1497,Rooke_Full_Seaosn[[Name]:[WHIP]], 14, FALSE),Rooke_Full_Seaosn[AVG],1)</f>
        <v>1494</v>
      </c>
      <c r="P1497" s="11">
        <f>_xlfn.RANK.EQ(VLOOKUP($A1497,Rooke_Full_Seaosn[[Name]:[WHIP]], 15, FALSE),Rooke_Full_Seaosn[BABIP],1)</f>
        <v>1492</v>
      </c>
      <c r="Q1497" s="5">
        <f>_xlfn.RANK.EQ(VLOOKUP($A1497,Rooke_Full_Seaosn[[Name]:[WHIP]], 16, FALSE),Rooke_Full_Seaosn[ERA],1)</f>
        <v>1590</v>
      </c>
      <c r="R1497" s="11">
        <f>_xlfn.RANK.EQ(VLOOKUP($A1497,Rooke_Full_Seaosn[[Name]:[WHIP]], 17, FALSE),Rooke_Full_Seaosn[FIP],1)</f>
        <v>1413</v>
      </c>
      <c r="S1497" s="5">
        <f>_xlfn.RANK.EQ(VLOOKUP($A1497,Rooke_Full_Seaosn[[Name]:[WHIP]], 18,FALSE),Rooke_Full_Seaosn[WAR],0)</f>
        <v>1349</v>
      </c>
      <c r="T1497" s="5">
        <f>_xlfn.RANK.EQ(VLOOKUP($A1497,Rooke_Full_Seaosn[[Name]:[WHIP]], 19, FALSE),Rooke_Full_Seaosn[WAR/162],0)</f>
        <v>1322</v>
      </c>
      <c r="U1497" s="5">
        <f>_xlfn.RANK.EQ(VLOOKUP($A1497,Rooke_Full_Seaosn[[Name]:[WHIP]], 20, FALSE),Rooke_Full_Seaosn[WHIP],1)</f>
        <v>1396</v>
      </c>
      <c r="V14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1111.7191333332614</v>
      </c>
    </row>
    <row r="1498" spans="1:22" x14ac:dyDescent="0.45">
      <c r="A1498" s="11" t="s">
        <v>2000</v>
      </c>
      <c r="B1498" s="11">
        <v>1995</v>
      </c>
      <c r="C1498" s="11" t="str">
        <f>VLOOKUP(Table10[[#This Row],[Name]], Rooke_Full_Seaosn[[Name]:[Team]], 2, FALSE)</f>
        <v>- - -</v>
      </c>
      <c r="D1498" s="11">
        <v>13</v>
      </c>
      <c r="E1498" s="11">
        <v>13</v>
      </c>
      <c r="F1498" s="12">
        <v>1</v>
      </c>
      <c r="G1498" s="5">
        <f>_xlfn.RANK.EQ(VLOOKUP($A1498,Rooke_Full_Seaosn[[Name]:[WHIP]], 6, FALSE),Rooke_Full_Seaosn[W],0)</f>
        <v>889</v>
      </c>
      <c r="H1498" s="5">
        <f>_xlfn.RANK.EQ(VLOOKUP($A1498,Rooke_Full_Seaosn[[Name]:[WHIP]], 7, FALSE),Rooke_Full_Seaosn[L],1)</f>
        <v>885</v>
      </c>
      <c r="I1498" s="11">
        <f>_xlfn.RANK.EQ(VLOOKUP($A1498,Rooke_Full_Seaosn[[Name]:[WHIP]], 8, FALSE),Rooke_Full_Seaosn[SV],0)</f>
        <v>225</v>
      </c>
      <c r="J1498" s="11">
        <f>_xlfn.RANK.EQ(VLOOKUP($A1498,Rooke_Full_Seaosn[[Name]:[WHIP]], 9, FALSE),Rooke_Full_Seaosn[IP],0)</f>
        <v>906</v>
      </c>
      <c r="K1498" s="5">
        <f>_xlfn.RANK.EQ(VLOOKUP($A1498,Rooke_Full_Seaosn[[Name]:[WHIP]], 10, FALSE),Rooke_Full_Seaosn[SO],0)</f>
        <v>1011</v>
      </c>
      <c r="L1498" s="5">
        <f>_xlfn.RANK.EQ(VLOOKUP($A1498,Rooke_Full_Seaosn[[Name]:[WHIP]], 11, FALSE),Rooke_Full_Seaosn[K/9],0)</f>
        <v>1047</v>
      </c>
      <c r="M1498" s="5">
        <f>_xlfn.RANK.EQ(VLOOKUP($A1498,Rooke_Full_Seaosn[[Name]:[WHIP]], 12, FALSE),Rooke_Full_Seaosn[BB/9],1)</f>
        <v>1464</v>
      </c>
      <c r="N1498" s="11">
        <f>_xlfn.RANK.EQ(VLOOKUP($A1498,Rooke_Full_Seaosn[[Name]:[WHIP]], 13, FALSE),Rooke_Full_Seaosn[HR/9],1)</f>
        <v>809</v>
      </c>
      <c r="O1498" s="5">
        <f>_xlfn.RANK.EQ(VLOOKUP($A1498,Rooke_Full_Seaosn[[Name]:[WHIP]], 14, FALSE),Rooke_Full_Seaosn[AVG],1)</f>
        <v>1121</v>
      </c>
      <c r="P1498" s="11">
        <f>_xlfn.RANK.EQ(VLOOKUP($A1498,Rooke_Full_Seaosn[[Name]:[WHIP]], 15, FALSE),Rooke_Full_Seaosn[BABIP],1)</f>
        <v>1035</v>
      </c>
      <c r="Q1498" s="5">
        <f>_xlfn.RANK.EQ(VLOOKUP($A1498,Rooke_Full_Seaosn[[Name]:[WHIP]], 16, FALSE),Rooke_Full_Seaosn[ERA],1)</f>
        <v>1559</v>
      </c>
      <c r="R1498" s="11">
        <f>_xlfn.RANK.EQ(VLOOKUP($A1498,Rooke_Full_Seaosn[[Name]:[WHIP]], 17, FALSE),Rooke_Full_Seaosn[FIP],1)</f>
        <v>1368</v>
      </c>
      <c r="S1498" s="5">
        <f>_xlfn.RANK.EQ(VLOOKUP($A1498,Rooke_Full_Seaosn[[Name]:[WHIP]], 18,FALSE),Rooke_Full_Seaosn[WAR],0)</f>
        <v>979</v>
      </c>
      <c r="T1498" s="5">
        <f>_xlfn.RANK.EQ(VLOOKUP($A1498,Rooke_Full_Seaosn[[Name]:[WHIP]], 19, FALSE),Rooke_Full_Seaosn[WAR/162],0)</f>
        <v>972</v>
      </c>
      <c r="U1498" s="5">
        <f>_xlfn.RANK.EQ(VLOOKUP($A1498,Rooke_Full_Seaosn[[Name]:[WHIP]], 20, FALSE),Rooke_Full_Seaosn[WHIP],1)</f>
        <v>1428</v>
      </c>
      <c r="V14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1112.1702756754876</v>
      </c>
    </row>
    <row r="1499" spans="1:22" x14ac:dyDescent="0.45">
      <c r="A1499" s="11" t="s">
        <v>2069</v>
      </c>
      <c r="B1499" s="11">
        <v>2010</v>
      </c>
      <c r="C1499" s="11" t="str">
        <f>VLOOKUP(Table10[[#This Row],[Name]], Rooke_Full_Seaosn[[Name]:[Team]], 2, FALSE)</f>
        <v>PIT</v>
      </c>
      <c r="D1499" s="11">
        <v>34</v>
      </c>
      <c r="E1499" s="11">
        <v>22</v>
      </c>
      <c r="F1499" s="12">
        <v>0.6470588235294118</v>
      </c>
      <c r="G1499" s="5">
        <f>_xlfn.RANK.EQ(VLOOKUP($A1499,Rooke_Full_Seaosn[[Name]:[WHIP]], 6, FALSE),Rooke_Full_Seaosn[W],0)</f>
        <v>1609</v>
      </c>
      <c r="H1499" s="5">
        <f>_xlfn.RANK.EQ(VLOOKUP($A1499,Rooke_Full_Seaosn[[Name]:[WHIP]], 7, FALSE),Rooke_Full_Seaosn[L],1)</f>
        <v>298</v>
      </c>
      <c r="I1499" s="11">
        <f>_xlfn.RANK.EQ(VLOOKUP($A1499,Rooke_Full_Seaosn[[Name]:[WHIP]], 8, FALSE),Rooke_Full_Seaosn[SV],0)</f>
        <v>225</v>
      </c>
      <c r="J1499" s="11">
        <f>_xlfn.RANK.EQ(VLOOKUP($A1499,Rooke_Full_Seaosn[[Name]:[WHIP]], 9, FALSE),Rooke_Full_Seaosn[IP],0)</f>
        <v>1591</v>
      </c>
      <c r="K1499" s="5">
        <f>_xlfn.RANK.EQ(VLOOKUP($A1499,Rooke_Full_Seaosn[[Name]:[WHIP]], 10, FALSE),Rooke_Full_Seaosn[SO],0)</f>
        <v>1637</v>
      </c>
      <c r="L1499" s="5">
        <f>_xlfn.RANK.EQ(VLOOKUP($A1499,Rooke_Full_Seaosn[[Name]:[WHIP]], 11, FALSE),Rooke_Full_Seaosn[K/9],0)</f>
        <v>1347</v>
      </c>
      <c r="M1499" s="5">
        <f>_xlfn.RANK.EQ(VLOOKUP($A1499,Rooke_Full_Seaosn[[Name]:[WHIP]], 12, FALSE),Rooke_Full_Seaosn[BB/9],1)</f>
        <v>295</v>
      </c>
      <c r="N1499" s="11">
        <f>_xlfn.RANK.EQ(VLOOKUP($A1499,Rooke_Full_Seaosn[[Name]:[WHIP]], 13, FALSE),Rooke_Full_Seaosn[HR/9],1)</f>
        <v>1529</v>
      </c>
      <c r="O1499" s="5">
        <f>_xlfn.RANK.EQ(VLOOKUP($A1499,Rooke_Full_Seaosn[[Name]:[WHIP]], 14, FALSE),Rooke_Full_Seaosn[AVG],1)</f>
        <v>1584</v>
      </c>
      <c r="P1499" s="11">
        <f>_xlfn.RANK.EQ(VLOOKUP($A1499,Rooke_Full_Seaosn[[Name]:[WHIP]], 15, FALSE),Rooke_Full_Seaosn[BABIP],1)</f>
        <v>1228</v>
      </c>
      <c r="Q1499" s="5">
        <f>_xlfn.RANK.EQ(VLOOKUP($A1499,Rooke_Full_Seaosn[[Name]:[WHIP]], 16, FALSE),Rooke_Full_Seaosn[ERA],1)</f>
        <v>1638</v>
      </c>
      <c r="R1499" s="11">
        <f>_xlfn.RANK.EQ(VLOOKUP($A1499,Rooke_Full_Seaosn[[Name]:[WHIP]], 17, FALSE),Rooke_Full_Seaosn[FIP],1)</f>
        <v>1587</v>
      </c>
      <c r="S1499" s="5">
        <f>_xlfn.RANK.EQ(VLOOKUP($A1499,Rooke_Full_Seaosn[[Name]:[WHIP]], 18,FALSE),Rooke_Full_Seaosn[WAR],0)</f>
        <v>1630</v>
      </c>
      <c r="T1499" s="5">
        <f>_xlfn.RANK.EQ(VLOOKUP($A1499,Rooke_Full_Seaosn[[Name]:[WHIP]], 19, FALSE),Rooke_Full_Seaosn[WAR/162],0)</f>
        <v>1675</v>
      </c>
      <c r="U1499" s="5">
        <f>_xlfn.RANK.EQ(VLOOKUP($A1499,Rooke_Full_Seaosn[[Name]:[WHIP]], 20, FALSE),Rooke_Full_Seaosn[WHIP],1)</f>
        <v>1321</v>
      </c>
      <c r="V14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1113.0597819744323</v>
      </c>
    </row>
    <row r="1500" spans="1:22" x14ac:dyDescent="0.45">
      <c r="A1500" s="11" t="s">
        <v>1848</v>
      </c>
      <c r="B1500" s="11">
        <v>2022</v>
      </c>
      <c r="C1500" s="11" t="str">
        <f>VLOOKUP(Table10[[#This Row],[Name]], Rooke_Full_Seaosn[[Name]:[Team]], 2, FALSE)</f>
        <v>KCR</v>
      </c>
      <c r="D1500" s="11">
        <v>13</v>
      </c>
      <c r="E1500" s="11">
        <v>13</v>
      </c>
      <c r="F1500" s="12">
        <v>1</v>
      </c>
      <c r="G1500" s="5">
        <f>_xlfn.RANK.EQ(VLOOKUP($A1500,Rooke_Full_Seaosn[[Name]:[WHIP]], 6, FALSE),Rooke_Full_Seaosn[W],0)</f>
        <v>1054</v>
      </c>
      <c r="H1500" s="5">
        <f>_xlfn.RANK.EQ(VLOOKUP($A1500,Rooke_Full_Seaosn[[Name]:[WHIP]], 7, FALSE),Rooke_Full_Seaosn[L],1)</f>
        <v>1341</v>
      </c>
      <c r="I1500" s="11">
        <f>_xlfn.RANK.EQ(VLOOKUP($A1500,Rooke_Full_Seaosn[[Name]:[WHIP]], 8, FALSE),Rooke_Full_Seaosn[SV],0)</f>
        <v>225</v>
      </c>
      <c r="J1500" s="11">
        <f>_xlfn.RANK.EQ(VLOOKUP($A1500,Rooke_Full_Seaosn[[Name]:[WHIP]], 9, FALSE),Rooke_Full_Seaosn[IP],0)</f>
        <v>824</v>
      </c>
      <c r="K1500" s="5">
        <f>_xlfn.RANK.EQ(VLOOKUP($A1500,Rooke_Full_Seaosn[[Name]:[WHIP]], 10, FALSE),Rooke_Full_Seaosn[SO],0)</f>
        <v>658</v>
      </c>
      <c r="L1500" s="5">
        <f>_xlfn.RANK.EQ(VLOOKUP($A1500,Rooke_Full_Seaosn[[Name]:[WHIP]], 11, FALSE),Rooke_Full_Seaosn[K/9],0)</f>
        <v>629</v>
      </c>
      <c r="M1500" s="5">
        <f>_xlfn.RANK.EQ(VLOOKUP($A1500,Rooke_Full_Seaosn[[Name]:[WHIP]], 12, FALSE),Rooke_Full_Seaosn[BB/9],1)</f>
        <v>1232</v>
      </c>
      <c r="N1500" s="11">
        <f>_xlfn.RANK.EQ(VLOOKUP($A1500,Rooke_Full_Seaosn[[Name]:[WHIP]], 13, FALSE),Rooke_Full_Seaosn[HR/9],1)</f>
        <v>1548</v>
      </c>
      <c r="O1500" s="5">
        <f>_xlfn.RANK.EQ(VLOOKUP($A1500,Rooke_Full_Seaosn[[Name]:[WHIP]], 14, FALSE),Rooke_Full_Seaosn[AVG],1)</f>
        <v>949</v>
      </c>
      <c r="P1500" s="11">
        <f>_xlfn.RANK.EQ(VLOOKUP($A1500,Rooke_Full_Seaosn[[Name]:[WHIP]], 15, FALSE),Rooke_Full_Seaosn[BABIP],1)</f>
        <v>663</v>
      </c>
      <c r="Q1500" s="5">
        <f>_xlfn.RANK.EQ(VLOOKUP($A1500,Rooke_Full_Seaosn[[Name]:[WHIP]], 16, FALSE),Rooke_Full_Seaosn[ERA],1)</f>
        <v>1377</v>
      </c>
      <c r="R1500" s="11">
        <f>_xlfn.RANK.EQ(VLOOKUP($A1500,Rooke_Full_Seaosn[[Name]:[WHIP]], 17, FALSE),Rooke_Full_Seaosn[FIP],1)</f>
        <v>1584</v>
      </c>
      <c r="S1500" s="5">
        <f>_xlfn.RANK.EQ(VLOOKUP($A1500,Rooke_Full_Seaosn[[Name]:[WHIP]], 18,FALSE),Rooke_Full_Seaosn[WAR],0)</f>
        <v>1672</v>
      </c>
      <c r="T1500" s="5">
        <f>_xlfn.RANK.EQ(VLOOKUP($A1500,Rooke_Full_Seaosn[[Name]:[WHIP]], 19, FALSE),Rooke_Full_Seaosn[WAR/162],0)</f>
        <v>1629</v>
      </c>
      <c r="U1500" s="5">
        <f>_xlfn.RANK.EQ(VLOOKUP($A1500,Rooke_Full_Seaosn[[Name]:[WHIP]], 20, FALSE),Rooke_Full_Seaosn[WHIP],1)</f>
        <v>1153</v>
      </c>
      <c r="V15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1114.5366270948909</v>
      </c>
    </row>
    <row r="1501" spans="1:22" x14ac:dyDescent="0.45">
      <c r="A1501" s="11" t="s">
        <v>1730</v>
      </c>
      <c r="B1501" s="11">
        <v>1923</v>
      </c>
      <c r="C1501" s="11" t="str">
        <f>VLOOKUP(Table10[[#This Row],[Name]], Rooke_Full_Seaosn[[Name]:[Team]], 2, FALSE)</f>
        <v>- - -</v>
      </c>
      <c r="D1501" s="11">
        <v>12</v>
      </c>
      <c r="E1501" s="11">
        <v>12</v>
      </c>
      <c r="F1501" s="12">
        <v>1</v>
      </c>
      <c r="G1501" s="5">
        <f>_xlfn.RANK.EQ(VLOOKUP($A1501,Rooke_Full_Seaosn[[Name]:[WHIP]], 6, FALSE),Rooke_Full_Seaosn[W],0)</f>
        <v>1282</v>
      </c>
      <c r="H1501" s="5">
        <f>_xlfn.RANK.EQ(VLOOKUP($A1501,Rooke_Full_Seaosn[[Name]:[WHIP]], 7, FALSE),Rooke_Full_Seaosn[L],1)</f>
        <v>885</v>
      </c>
      <c r="I1501" s="11">
        <f>_xlfn.RANK.EQ(VLOOKUP($A1501,Rooke_Full_Seaosn[[Name]:[WHIP]], 8, FALSE),Rooke_Full_Seaosn[SV],0)</f>
        <v>225</v>
      </c>
      <c r="J1501" s="11">
        <f>_xlfn.RANK.EQ(VLOOKUP($A1501,Rooke_Full_Seaosn[[Name]:[WHIP]], 9, FALSE),Rooke_Full_Seaosn[IP],0)</f>
        <v>1358</v>
      </c>
      <c r="K1501" s="5">
        <f>_xlfn.RANK.EQ(VLOOKUP($A1501,Rooke_Full_Seaosn[[Name]:[WHIP]], 10, FALSE),Rooke_Full_Seaosn[SO],0)</f>
        <v>1551</v>
      </c>
      <c r="L1501" s="5">
        <f>_xlfn.RANK.EQ(VLOOKUP($A1501,Rooke_Full_Seaosn[[Name]:[WHIP]], 11, FALSE),Rooke_Full_Seaosn[K/9],0)</f>
        <v>1362</v>
      </c>
      <c r="M1501" s="5">
        <f>_xlfn.RANK.EQ(VLOOKUP($A1501,Rooke_Full_Seaosn[[Name]:[WHIP]], 12, FALSE),Rooke_Full_Seaosn[BB/9],1)</f>
        <v>488</v>
      </c>
      <c r="N1501" s="11">
        <f>_xlfn.RANK.EQ(VLOOKUP($A1501,Rooke_Full_Seaosn[[Name]:[WHIP]], 13, FALSE),Rooke_Full_Seaosn[HR/9],1)</f>
        <v>123</v>
      </c>
      <c r="O1501" s="5">
        <f>_xlfn.RANK.EQ(VLOOKUP($A1501,Rooke_Full_Seaosn[[Name]:[WHIP]], 14, FALSE),Rooke_Full_Seaosn[AVG],1)</f>
        <v>1220</v>
      </c>
      <c r="P1501" s="11">
        <f>_xlfn.RANK.EQ(VLOOKUP($A1501,Rooke_Full_Seaosn[[Name]:[WHIP]], 15, FALSE),Rooke_Full_Seaosn[BABIP],1)</f>
        <v>1128</v>
      </c>
      <c r="Q1501" s="5">
        <f>_xlfn.RANK.EQ(VLOOKUP($A1501,Rooke_Full_Seaosn[[Name]:[WHIP]], 16, FALSE),Rooke_Full_Seaosn[ERA],1)</f>
        <v>1243</v>
      </c>
      <c r="R1501" s="11">
        <f>_xlfn.RANK.EQ(VLOOKUP($A1501,Rooke_Full_Seaosn[[Name]:[WHIP]], 17, FALSE),Rooke_Full_Seaosn[FIP],1)</f>
        <v>442</v>
      </c>
      <c r="S1501" s="5">
        <f>_xlfn.RANK.EQ(VLOOKUP($A1501,Rooke_Full_Seaosn[[Name]:[WHIP]], 18,FALSE),Rooke_Full_Seaosn[WAR],0)</f>
        <v>1254</v>
      </c>
      <c r="T1501" s="5">
        <f>_xlfn.RANK.EQ(VLOOKUP($A1501,Rooke_Full_Seaosn[[Name]:[WHIP]], 19, FALSE),Rooke_Full_Seaosn[WAR/162],0)</f>
        <v>1096</v>
      </c>
      <c r="U1501" s="5">
        <f>_xlfn.RANK.EQ(VLOOKUP($A1501,Rooke_Full_Seaosn[[Name]:[WHIP]], 20, FALSE),Rooke_Full_Seaosn[WHIP],1)</f>
        <v>1215</v>
      </c>
      <c r="V15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1114.6936705268026</v>
      </c>
    </row>
    <row r="1502" spans="1:22" x14ac:dyDescent="0.45">
      <c r="A1502" s="11" t="s">
        <v>1727</v>
      </c>
      <c r="B1502" s="11">
        <v>1920</v>
      </c>
      <c r="C1502" s="11" t="str">
        <f>VLOOKUP(Table10[[#This Row],[Name]], Rooke_Full_Seaosn[[Name]:[Team]], 2, FALSE)</f>
        <v>SLB</v>
      </c>
      <c r="D1502" s="11">
        <v>19</v>
      </c>
      <c r="E1502" s="11">
        <v>19</v>
      </c>
      <c r="F1502" s="12">
        <v>1</v>
      </c>
      <c r="G1502" s="5">
        <f>_xlfn.RANK.EQ(VLOOKUP($A1502,Rooke_Full_Seaosn[[Name]:[WHIP]], 6, FALSE),Rooke_Full_Seaosn[W],0)</f>
        <v>1465</v>
      </c>
      <c r="H1502" s="5">
        <f>_xlfn.RANK.EQ(VLOOKUP($A1502,Rooke_Full_Seaosn[[Name]:[WHIP]], 7, FALSE),Rooke_Full_Seaosn[L],1)</f>
        <v>298</v>
      </c>
      <c r="I1502" s="11">
        <f>_xlfn.RANK.EQ(VLOOKUP($A1502,Rooke_Full_Seaosn[[Name]:[WHIP]], 8, FALSE),Rooke_Full_Seaosn[SV],0)</f>
        <v>225</v>
      </c>
      <c r="J1502" s="11">
        <f>_xlfn.RANK.EQ(VLOOKUP($A1502,Rooke_Full_Seaosn[[Name]:[WHIP]], 9, FALSE),Rooke_Full_Seaosn[IP],0)</f>
        <v>1503</v>
      </c>
      <c r="K1502" s="5">
        <f>_xlfn.RANK.EQ(VLOOKUP($A1502,Rooke_Full_Seaosn[[Name]:[WHIP]], 10, FALSE),Rooke_Full_Seaosn[SO],0)</f>
        <v>1694</v>
      </c>
      <c r="L1502" s="5">
        <f>_xlfn.RANK.EQ(VLOOKUP($A1502,Rooke_Full_Seaosn[[Name]:[WHIP]], 11, FALSE),Rooke_Full_Seaosn[K/9],0)</f>
        <v>1670</v>
      </c>
      <c r="M1502" s="5">
        <f>_xlfn.RANK.EQ(VLOOKUP($A1502,Rooke_Full_Seaosn[[Name]:[WHIP]], 12, FALSE),Rooke_Full_Seaosn[BB/9],1)</f>
        <v>805</v>
      </c>
      <c r="N1502" s="11">
        <f>_xlfn.RANK.EQ(VLOOKUP($A1502,Rooke_Full_Seaosn[[Name]:[WHIP]], 13, FALSE),Rooke_Full_Seaosn[HR/9],1)</f>
        <v>155</v>
      </c>
      <c r="O1502" s="5">
        <f>_xlfn.RANK.EQ(VLOOKUP($A1502,Rooke_Full_Seaosn[[Name]:[WHIP]], 14, FALSE),Rooke_Full_Seaosn[AVG],1)</f>
        <v>1366</v>
      </c>
      <c r="P1502" s="11">
        <f>_xlfn.RANK.EQ(VLOOKUP($A1502,Rooke_Full_Seaosn[[Name]:[WHIP]], 15, FALSE),Rooke_Full_Seaosn[BABIP],1)</f>
        <v>1016</v>
      </c>
      <c r="Q1502" s="5">
        <f>_xlfn.RANK.EQ(VLOOKUP($A1502,Rooke_Full_Seaosn[[Name]:[WHIP]], 16, FALSE),Rooke_Full_Seaosn[ERA],1)</f>
        <v>1240</v>
      </c>
      <c r="R1502" s="11">
        <f>_xlfn.RANK.EQ(VLOOKUP($A1502,Rooke_Full_Seaosn[[Name]:[WHIP]], 17, FALSE),Rooke_Full_Seaosn[FIP],1)</f>
        <v>693</v>
      </c>
      <c r="S1502" s="5">
        <f>_xlfn.RANK.EQ(VLOOKUP($A1502,Rooke_Full_Seaosn[[Name]:[WHIP]], 18,FALSE),Rooke_Full_Seaosn[WAR],0)</f>
        <v>1282</v>
      </c>
      <c r="T1502" s="5">
        <f>_xlfn.RANK.EQ(VLOOKUP($A1502,Rooke_Full_Seaosn[[Name]:[WHIP]], 19, FALSE),Rooke_Full_Seaosn[WAR/162],0)</f>
        <v>1034</v>
      </c>
      <c r="U1502" s="5">
        <f>_xlfn.RANK.EQ(VLOOKUP($A1502,Rooke_Full_Seaosn[[Name]:[WHIP]], 20, FALSE),Rooke_Full_Seaosn[WHIP],1)</f>
        <v>1350</v>
      </c>
      <c r="V15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1116.6303719270957</v>
      </c>
    </row>
    <row r="1503" spans="1:22" x14ac:dyDescent="0.45">
      <c r="A1503" s="11" t="s">
        <v>1799</v>
      </c>
      <c r="B1503" s="11">
        <v>1925</v>
      </c>
      <c r="C1503" s="11" t="str">
        <f>VLOOKUP(Table10[[#This Row],[Name]], Rooke_Full_Seaosn[[Name]:[Team]], 2, FALSE)</f>
        <v>- - -</v>
      </c>
      <c r="D1503" s="11">
        <v>22</v>
      </c>
      <c r="E1503" s="11">
        <v>22</v>
      </c>
      <c r="F1503" s="12">
        <v>1</v>
      </c>
      <c r="G1503" s="5">
        <f>_xlfn.RANK.EQ(VLOOKUP($A1503,Rooke_Full_Seaosn[[Name]:[WHIP]], 6, FALSE),Rooke_Full_Seaosn[W],0)</f>
        <v>1609</v>
      </c>
      <c r="H1503" s="5">
        <f>_xlfn.RANK.EQ(VLOOKUP($A1503,Rooke_Full_Seaosn[[Name]:[WHIP]], 7, FALSE),Rooke_Full_Seaosn[L],1)</f>
        <v>1060</v>
      </c>
      <c r="I1503" s="11">
        <f>_xlfn.RANK.EQ(VLOOKUP($A1503,Rooke_Full_Seaosn[[Name]:[WHIP]], 8, FALSE),Rooke_Full_Seaosn[SV],0)</f>
        <v>225</v>
      </c>
      <c r="J1503" s="11">
        <f>_xlfn.RANK.EQ(VLOOKUP($A1503,Rooke_Full_Seaosn[[Name]:[WHIP]], 9, FALSE),Rooke_Full_Seaosn[IP],0)</f>
        <v>1240</v>
      </c>
      <c r="K1503" s="5">
        <f>_xlfn.RANK.EQ(VLOOKUP($A1503,Rooke_Full_Seaosn[[Name]:[WHIP]], 10, FALSE),Rooke_Full_Seaosn[SO],0)</f>
        <v>1623</v>
      </c>
      <c r="L1503" s="5">
        <f>_xlfn.RANK.EQ(VLOOKUP($A1503,Rooke_Full_Seaosn[[Name]:[WHIP]], 11, FALSE),Rooke_Full_Seaosn[K/9],0)</f>
        <v>1560</v>
      </c>
      <c r="M1503" s="5">
        <f>_xlfn.RANK.EQ(VLOOKUP($A1503,Rooke_Full_Seaosn[[Name]:[WHIP]], 12, FALSE),Rooke_Full_Seaosn[BB/9],1)</f>
        <v>1451</v>
      </c>
      <c r="N1503" s="11">
        <f>_xlfn.RANK.EQ(VLOOKUP($A1503,Rooke_Full_Seaosn[[Name]:[WHIP]], 13, FALSE),Rooke_Full_Seaosn[HR/9],1)</f>
        <v>1</v>
      </c>
      <c r="O1503" s="5">
        <f>_xlfn.RANK.EQ(VLOOKUP($A1503,Rooke_Full_Seaosn[[Name]:[WHIP]], 14, FALSE),Rooke_Full_Seaosn[AVG],1)</f>
        <v>655</v>
      </c>
      <c r="P1503" s="11" t="e">
        <f>_xlfn.RANK.EQ(VLOOKUP($A1503,Rooke_Full_Seaosn[[Name]:[WHIP]], 15, FALSE),Rooke_Full_Seaosn[BABIP],1)</f>
        <v>#N/A</v>
      </c>
      <c r="Q1503" s="5">
        <f>_xlfn.RANK.EQ(VLOOKUP($A1503,Rooke_Full_Seaosn[[Name]:[WHIP]], 16, FALSE),Rooke_Full_Seaosn[ERA],1)</f>
        <v>1323</v>
      </c>
      <c r="R1503" s="11" t="e">
        <f>_xlfn.RANK.EQ(VLOOKUP($A1503,Rooke_Full_Seaosn[[Name]:[WHIP]], 17, FALSE),Rooke_Full_Seaosn[FIP],1)</f>
        <v>#N/A</v>
      </c>
      <c r="S1503" s="5">
        <f>_xlfn.RANK.EQ(VLOOKUP($A1503,Rooke_Full_Seaosn[[Name]:[WHIP]], 18,FALSE),Rooke_Full_Seaosn[WAR],0)</f>
        <v>993</v>
      </c>
      <c r="T1503" s="5">
        <f>_xlfn.RANK.EQ(VLOOKUP($A1503,Rooke_Full_Seaosn[[Name]:[WHIP]], 19, FALSE),Rooke_Full_Seaosn[WAR/162],0)</f>
        <v>465</v>
      </c>
      <c r="U1503" s="5">
        <f>_xlfn.RANK.EQ(VLOOKUP($A1503,Rooke_Full_Seaosn[[Name]:[WHIP]], 20, FALSE),Rooke_Full_Seaosn[WHIP],1)</f>
        <v>1212</v>
      </c>
      <c r="V15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1117.5522584134599</v>
      </c>
    </row>
    <row r="1504" spans="1:22" x14ac:dyDescent="0.45">
      <c r="A1504" s="11" t="s">
        <v>1680</v>
      </c>
      <c r="B1504" s="11">
        <v>1934</v>
      </c>
      <c r="C1504" s="11" t="str">
        <f>VLOOKUP(Table10[[#This Row],[Name]], Rooke_Full_Seaosn[[Name]:[Team]], 2, FALSE)</f>
        <v>CHW</v>
      </c>
      <c r="D1504" s="11">
        <v>16</v>
      </c>
      <c r="E1504" s="11">
        <v>16</v>
      </c>
      <c r="F1504" s="12">
        <v>1</v>
      </c>
      <c r="G1504" s="5">
        <f>_xlfn.RANK.EQ(VLOOKUP($A1504,Rooke_Full_Seaosn[[Name]:[WHIP]], 6, FALSE),Rooke_Full_Seaosn[W],0)</f>
        <v>889</v>
      </c>
      <c r="H1504" s="5">
        <f>_xlfn.RANK.EQ(VLOOKUP($A1504,Rooke_Full_Seaosn[[Name]:[WHIP]], 7, FALSE),Rooke_Full_Seaosn[L],1)</f>
        <v>1621</v>
      </c>
      <c r="I1504" s="11">
        <f>_xlfn.RANK.EQ(VLOOKUP($A1504,Rooke_Full_Seaosn[[Name]:[WHIP]], 8, FALSE),Rooke_Full_Seaosn[SV],0)</f>
        <v>225</v>
      </c>
      <c r="J1504" s="11">
        <f>_xlfn.RANK.EQ(VLOOKUP($A1504,Rooke_Full_Seaosn[[Name]:[WHIP]], 9, FALSE),Rooke_Full_Seaosn[IP],0)</f>
        <v>289</v>
      </c>
      <c r="K1504" s="5">
        <f>_xlfn.RANK.EQ(VLOOKUP($A1504,Rooke_Full_Seaosn[[Name]:[WHIP]], 10, FALSE),Rooke_Full_Seaosn[SO],0)</f>
        <v>505</v>
      </c>
      <c r="L1504" s="5">
        <f>_xlfn.RANK.EQ(VLOOKUP($A1504,Rooke_Full_Seaosn[[Name]:[WHIP]], 11, FALSE),Rooke_Full_Seaosn[K/9],0)</f>
        <v>1231</v>
      </c>
      <c r="M1504" s="5">
        <f>_xlfn.RANK.EQ(VLOOKUP($A1504,Rooke_Full_Seaosn[[Name]:[WHIP]], 12, FALSE),Rooke_Full_Seaosn[BB/9],1)</f>
        <v>1505</v>
      </c>
      <c r="N1504" s="11">
        <f>_xlfn.RANK.EQ(VLOOKUP($A1504,Rooke_Full_Seaosn[[Name]:[WHIP]], 13, FALSE),Rooke_Full_Seaosn[HR/9],1)</f>
        <v>1068</v>
      </c>
      <c r="O1504" s="5">
        <f>_xlfn.RANK.EQ(VLOOKUP($A1504,Rooke_Full_Seaosn[[Name]:[WHIP]], 14, FALSE),Rooke_Full_Seaosn[AVG],1)</f>
        <v>722</v>
      </c>
      <c r="P1504" s="11">
        <f>_xlfn.RANK.EQ(VLOOKUP($A1504,Rooke_Full_Seaosn[[Name]:[WHIP]], 15, FALSE),Rooke_Full_Seaosn[BABIP],1)</f>
        <v>406</v>
      </c>
      <c r="Q1504" s="5">
        <f>_xlfn.RANK.EQ(VLOOKUP($A1504,Rooke_Full_Seaosn[[Name]:[WHIP]], 16, FALSE),Rooke_Full_Seaosn[ERA],1)</f>
        <v>1186</v>
      </c>
      <c r="R1504" s="11">
        <f>_xlfn.RANK.EQ(VLOOKUP($A1504,Rooke_Full_Seaosn[[Name]:[WHIP]], 17, FALSE),Rooke_Full_Seaosn[FIP],1)</f>
        <v>1521</v>
      </c>
      <c r="S1504" s="5">
        <f>_xlfn.RANK.EQ(VLOOKUP($A1504,Rooke_Full_Seaosn[[Name]:[WHIP]], 18,FALSE),Rooke_Full_Seaosn[WAR],0)</f>
        <v>1375</v>
      </c>
      <c r="T1504" s="5">
        <f>_xlfn.RANK.EQ(VLOOKUP($A1504,Rooke_Full_Seaosn[[Name]:[WHIP]], 19, FALSE),Rooke_Full_Seaosn[WAR/162],0)</f>
        <v>1478</v>
      </c>
      <c r="U1504" s="5">
        <f>_xlfn.RANK.EQ(VLOOKUP($A1504,Rooke_Full_Seaosn[[Name]:[WHIP]], 20, FALSE),Rooke_Full_Seaosn[WHIP],1)</f>
        <v>1300</v>
      </c>
      <c r="V15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1117.9729812013352</v>
      </c>
    </row>
    <row r="1505" spans="1:22" x14ac:dyDescent="0.45">
      <c r="A1505" s="11" t="s">
        <v>1806</v>
      </c>
      <c r="B1505" s="11">
        <v>2010</v>
      </c>
      <c r="C1505" s="11" t="str">
        <f>VLOOKUP(Table10[[#This Row],[Name]], Rooke_Full_Seaosn[[Name]:[Team]], 2, FALSE)</f>
        <v>WSN</v>
      </c>
      <c r="D1505" s="11">
        <v>19</v>
      </c>
      <c r="E1505" s="11">
        <v>19</v>
      </c>
      <c r="F1505" s="12">
        <v>1</v>
      </c>
      <c r="G1505" s="5">
        <f>_xlfn.RANK.EQ(VLOOKUP($A1505,Rooke_Full_Seaosn[[Name]:[WHIP]], 6, FALSE),Rooke_Full_Seaosn[W],0)</f>
        <v>735</v>
      </c>
      <c r="H1505" s="5">
        <f>_xlfn.RANK.EQ(VLOOKUP($A1505,Rooke_Full_Seaosn[[Name]:[WHIP]], 7, FALSE),Rooke_Full_Seaosn[L],1)</f>
        <v>885</v>
      </c>
      <c r="I1505" s="11">
        <f>_xlfn.RANK.EQ(VLOOKUP($A1505,Rooke_Full_Seaosn[[Name]:[WHIP]], 8, FALSE),Rooke_Full_Seaosn[SV],0)</f>
        <v>225</v>
      </c>
      <c r="J1505" s="11">
        <f>_xlfn.RANK.EQ(VLOOKUP($A1505,Rooke_Full_Seaosn[[Name]:[WHIP]], 9, FALSE),Rooke_Full_Seaosn[IP],0)</f>
        <v>1029</v>
      </c>
      <c r="K1505" s="5">
        <f>_xlfn.RANK.EQ(VLOOKUP($A1505,Rooke_Full_Seaosn[[Name]:[WHIP]], 10, FALSE),Rooke_Full_Seaosn[SO],0)</f>
        <v>1255</v>
      </c>
      <c r="L1505" s="5">
        <f>_xlfn.RANK.EQ(VLOOKUP($A1505,Rooke_Full_Seaosn[[Name]:[WHIP]], 11, FALSE),Rooke_Full_Seaosn[K/9],0)</f>
        <v>1215</v>
      </c>
      <c r="M1505" s="5">
        <f>_xlfn.RANK.EQ(VLOOKUP($A1505,Rooke_Full_Seaosn[[Name]:[WHIP]], 12, FALSE),Rooke_Full_Seaosn[BB/9],1)</f>
        <v>851</v>
      </c>
      <c r="N1505" s="11">
        <f>_xlfn.RANK.EQ(VLOOKUP($A1505,Rooke_Full_Seaosn[[Name]:[WHIP]], 13, FALSE),Rooke_Full_Seaosn[HR/9],1)</f>
        <v>1214</v>
      </c>
      <c r="O1505" s="5">
        <f>_xlfn.RANK.EQ(VLOOKUP($A1505,Rooke_Full_Seaosn[[Name]:[WHIP]], 14, FALSE),Rooke_Full_Seaosn[AVG],1)</f>
        <v>1200</v>
      </c>
      <c r="P1505" s="11">
        <f>_xlfn.RANK.EQ(VLOOKUP($A1505,Rooke_Full_Seaosn[[Name]:[WHIP]], 15, FALSE),Rooke_Full_Seaosn[BABIP],1)</f>
        <v>842</v>
      </c>
      <c r="Q1505" s="5">
        <f>_xlfn.RANK.EQ(VLOOKUP($A1505,Rooke_Full_Seaosn[[Name]:[WHIP]], 16, FALSE),Rooke_Full_Seaosn[ERA],1)</f>
        <v>1331</v>
      </c>
      <c r="R1505" s="11">
        <f>_xlfn.RANK.EQ(VLOOKUP($A1505,Rooke_Full_Seaosn[[Name]:[WHIP]], 17, FALSE),Rooke_Full_Seaosn[FIP],1)</f>
        <v>1370</v>
      </c>
      <c r="S1505" s="5">
        <f>_xlfn.RANK.EQ(VLOOKUP($A1505,Rooke_Full_Seaosn[[Name]:[WHIP]], 18,FALSE),Rooke_Full_Seaosn[WAR],0)</f>
        <v>1384</v>
      </c>
      <c r="T1505" s="5">
        <f>_xlfn.RANK.EQ(VLOOKUP($A1505,Rooke_Full_Seaosn[[Name]:[WHIP]], 19, FALSE),Rooke_Full_Seaosn[WAR/162],0)</f>
        <v>1400</v>
      </c>
      <c r="U1505" s="5">
        <f>_xlfn.RANK.EQ(VLOOKUP($A1505,Rooke_Full_Seaosn[[Name]:[WHIP]], 20, FALSE),Rooke_Full_Seaosn[WHIP],1)</f>
        <v>1170</v>
      </c>
      <c r="V15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1118.1986053765959</v>
      </c>
    </row>
    <row r="1506" spans="1:22" x14ac:dyDescent="0.45">
      <c r="A1506" s="11" t="s">
        <v>1770</v>
      </c>
      <c r="B1506" s="11">
        <v>1932</v>
      </c>
      <c r="C1506" s="11" t="str">
        <f>VLOOKUP(Table10[[#This Row],[Name]], Rooke_Full_Seaosn[[Name]:[Team]], 2, FALSE)</f>
        <v>- - -</v>
      </c>
      <c r="D1506" s="11">
        <v>42</v>
      </c>
      <c r="E1506" s="11">
        <v>22</v>
      </c>
      <c r="F1506" s="12">
        <v>0.52380952380952384</v>
      </c>
      <c r="G1506" s="5">
        <f>_xlfn.RANK.EQ(VLOOKUP($A1506,Rooke_Full_Seaosn[[Name]:[WHIP]], 6, FALSE),Rooke_Full_Seaosn[W],0)</f>
        <v>1282</v>
      </c>
      <c r="H1506" s="5">
        <f>_xlfn.RANK.EQ(VLOOKUP($A1506,Rooke_Full_Seaosn[[Name]:[WHIP]], 7, FALSE),Rooke_Full_Seaosn[L],1)</f>
        <v>298</v>
      </c>
      <c r="I1506" s="11">
        <f>_xlfn.RANK.EQ(VLOOKUP($A1506,Rooke_Full_Seaosn[[Name]:[WHIP]], 8, FALSE),Rooke_Full_Seaosn[SV],0)</f>
        <v>225</v>
      </c>
      <c r="J1506" s="11">
        <f>_xlfn.RANK.EQ(VLOOKUP($A1506,Rooke_Full_Seaosn[[Name]:[WHIP]], 9, FALSE),Rooke_Full_Seaosn[IP],0)</f>
        <v>1605</v>
      </c>
      <c r="K1506" s="5">
        <f>_xlfn.RANK.EQ(VLOOKUP($A1506,Rooke_Full_Seaosn[[Name]:[WHIP]], 10, FALSE),Rooke_Full_Seaosn[SO],0)</f>
        <v>1694</v>
      </c>
      <c r="L1506" s="5">
        <f>_xlfn.RANK.EQ(VLOOKUP($A1506,Rooke_Full_Seaosn[[Name]:[WHIP]], 11, FALSE),Rooke_Full_Seaosn[K/9],0)</f>
        <v>1656</v>
      </c>
      <c r="M1506" s="5">
        <f>_xlfn.RANK.EQ(VLOOKUP($A1506,Rooke_Full_Seaosn[[Name]:[WHIP]], 12, FALSE),Rooke_Full_Seaosn[BB/9],1)</f>
        <v>415</v>
      </c>
      <c r="N1506" s="11">
        <f>_xlfn.RANK.EQ(VLOOKUP($A1506,Rooke_Full_Seaosn[[Name]:[WHIP]], 13, FALSE),Rooke_Full_Seaosn[HR/9],1)</f>
        <v>1</v>
      </c>
      <c r="O1506" s="5">
        <f>_xlfn.RANK.EQ(VLOOKUP($A1506,Rooke_Full_Seaosn[[Name]:[WHIP]], 14, FALSE),Rooke_Full_Seaosn[AVG],1)</f>
        <v>1552</v>
      </c>
      <c r="P1506" s="11" t="e">
        <f>_xlfn.RANK.EQ(VLOOKUP($A1506,Rooke_Full_Seaosn[[Name]:[WHIP]], 15, FALSE),Rooke_Full_Seaosn[BABIP],1)</f>
        <v>#N/A</v>
      </c>
      <c r="Q1506" s="5">
        <f>_xlfn.RANK.EQ(VLOOKUP($A1506,Rooke_Full_Seaosn[[Name]:[WHIP]], 16, FALSE),Rooke_Full_Seaosn[ERA],1)</f>
        <v>1293</v>
      </c>
      <c r="R1506" s="11" t="e">
        <f>_xlfn.RANK.EQ(VLOOKUP($A1506,Rooke_Full_Seaosn[[Name]:[WHIP]], 17, FALSE),Rooke_Full_Seaosn[FIP],1)</f>
        <v>#N/A</v>
      </c>
      <c r="S1506" s="5">
        <f>_xlfn.RANK.EQ(VLOOKUP($A1506,Rooke_Full_Seaosn[[Name]:[WHIP]], 18,FALSE),Rooke_Full_Seaosn[WAR],0)</f>
        <v>1698</v>
      </c>
      <c r="T1506" s="5">
        <f>_xlfn.RANK.EQ(VLOOKUP($A1506,Rooke_Full_Seaosn[[Name]:[WHIP]], 19, FALSE),Rooke_Full_Seaosn[WAR/162],0)</f>
        <v>1704</v>
      </c>
      <c r="U1506" s="5">
        <f>_xlfn.RANK.EQ(VLOOKUP($A1506,Rooke_Full_Seaosn[[Name]:[WHIP]], 20, FALSE),Rooke_Full_Seaosn[WHIP],1)</f>
        <v>1189</v>
      </c>
      <c r="V15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1118.7178038395302</v>
      </c>
    </row>
    <row r="1507" spans="1:22" x14ac:dyDescent="0.45">
      <c r="A1507" s="11" t="s">
        <v>1716</v>
      </c>
      <c r="B1507" s="11">
        <v>2014</v>
      </c>
      <c r="C1507" s="11" t="str">
        <f>VLOOKUP(Table10[[#This Row],[Name]], Rooke_Full_Seaosn[[Name]:[Team]], 2, FALSE)</f>
        <v>TEX</v>
      </c>
      <c r="D1507" s="11">
        <v>15</v>
      </c>
      <c r="E1507" s="11">
        <v>15</v>
      </c>
      <c r="F1507" s="12">
        <v>1</v>
      </c>
      <c r="G1507" s="5">
        <f>_xlfn.RANK.EQ(VLOOKUP($A1507,Rooke_Full_Seaosn[[Name]:[WHIP]], 6, FALSE),Rooke_Full_Seaosn[W],0)</f>
        <v>889</v>
      </c>
      <c r="H1507" s="5">
        <f>_xlfn.RANK.EQ(VLOOKUP($A1507,Rooke_Full_Seaosn[[Name]:[WHIP]], 7, FALSE),Rooke_Full_Seaosn[L],1)</f>
        <v>1442</v>
      </c>
      <c r="I1507" s="11">
        <f>_xlfn.RANK.EQ(VLOOKUP($A1507,Rooke_Full_Seaosn[[Name]:[WHIP]], 8, FALSE),Rooke_Full_Seaosn[SV],0)</f>
        <v>225</v>
      </c>
      <c r="J1507" s="11">
        <f>_xlfn.RANK.EQ(VLOOKUP($A1507,Rooke_Full_Seaosn[[Name]:[WHIP]], 9, FALSE),Rooke_Full_Seaosn[IP],0)</f>
        <v>603</v>
      </c>
      <c r="K1507" s="5">
        <f>_xlfn.RANK.EQ(VLOOKUP($A1507,Rooke_Full_Seaosn[[Name]:[WHIP]], 10, FALSE),Rooke_Full_Seaosn[SO],0)</f>
        <v>689</v>
      </c>
      <c r="L1507" s="5">
        <f>_xlfn.RANK.EQ(VLOOKUP($A1507,Rooke_Full_Seaosn[[Name]:[WHIP]], 11, FALSE),Rooke_Full_Seaosn[K/9],0)</f>
        <v>1051</v>
      </c>
      <c r="M1507" s="5">
        <f>_xlfn.RANK.EQ(VLOOKUP($A1507,Rooke_Full_Seaosn[[Name]:[WHIP]], 12, FALSE),Rooke_Full_Seaosn[BB/9],1)</f>
        <v>939</v>
      </c>
      <c r="N1507" s="11">
        <f>_xlfn.RANK.EQ(VLOOKUP($A1507,Rooke_Full_Seaosn[[Name]:[WHIP]], 13, FALSE),Rooke_Full_Seaosn[HR/9],1)</f>
        <v>1306</v>
      </c>
      <c r="O1507" s="5">
        <f>_xlfn.RANK.EQ(VLOOKUP($A1507,Rooke_Full_Seaosn[[Name]:[WHIP]], 14, FALSE),Rooke_Full_Seaosn[AVG],1)</f>
        <v>1191</v>
      </c>
      <c r="P1507" s="11">
        <f>_xlfn.RANK.EQ(VLOOKUP($A1507,Rooke_Full_Seaosn[[Name]:[WHIP]], 15, FALSE),Rooke_Full_Seaosn[BABIP],1)</f>
        <v>899</v>
      </c>
      <c r="Q1507" s="5">
        <f>_xlfn.RANK.EQ(VLOOKUP($A1507,Rooke_Full_Seaosn[[Name]:[WHIP]], 16, FALSE),Rooke_Full_Seaosn[ERA],1)</f>
        <v>1229</v>
      </c>
      <c r="R1507" s="11">
        <f>_xlfn.RANK.EQ(VLOOKUP($A1507,Rooke_Full_Seaosn[[Name]:[WHIP]], 17, FALSE),Rooke_Full_Seaosn[FIP],1)</f>
        <v>1431</v>
      </c>
      <c r="S1507" s="5">
        <f>_xlfn.RANK.EQ(VLOOKUP($A1507,Rooke_Full_Seaosn[[Name]:[WHIP]], 18,FALSE),Rooke_Full_Seaosn[WAR],0)</f>
        <v>1486</v>
      </c>
      <c r="T1507" s="5">
        <f>_xlfn.RANK.EQ(VLOOKUP($A1507,Rooke_Full_Seaosn[[Name]:[WHIP]], 19, FALSE),Rooke_Full_Seaosn[WAR/162],0)</f>
        <v>1502</v>
      </c>
      <c r="U1507" s="5">
        <f>_xlfn.RANK.EQ(VLOOKUP($A1507,Rooke_Full_Seaosn[[Name]:[WHIP]], 20, FALSE),Rooke_Full_Seaosn[WHIP],1)</f>
        <v>1091</v>
      </c>
      <c r="V15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1120.0390611204475</v>
      </c>
    </row>
    <row r="1508" spans="1:22" x14ac:dyDescent="0.45">
      <c r="A1508" s="11" t="s">
        <v>1868</v>
      </c>
      <c r="B1508" s="11">
        <v>1920</v>
      </c>
      <c r="C1508" s="11" t="str">
        <f>VLOOKUP(Table10[[#This Row],[Name]], Rooke_Full_Seaosn[[Name]:[Team]], 2, FALSE)</f>
        <v>- - -</v>
      </c>
      <c r="D1508" s="11">
        <v>9</v>
      </c>
      <c r="E1508" s="11">
        <v>9</v>
      </c>
      <c r="F1508" s="12">
        <v>1</v>
      </c>
      <c r="G1508" s="5">
        <f>_xlfn.RANK.EQ(VLOOKUP($A1508,Rooke_Full_Seaosn[[Name]:[WHIP]], 6, FALSE),Rooke_Full_Seaosn[W],0)</f>
        <v>1282</v>
      </c>
      <c r="H1508" s="5">
        <f>_xlfn.RANK.EQ(VLOOKUP($A1508,Rooke_Full_Seaosn[[Name]:[WHIP]], 7, FALSE),Rooke_Full_Seaosn[L],1)</f>
        <v>1442</v>
      </c>
      <c r="I1508" s="11">
        <f>_xlfn.RANK.EQ(VLOOKUP($A1508,Rooke_Full_Seaosn[[Name]:[WHIP]], 8, FALSE),Rooke_Full_Seaosn[SV],0)</f>
        <v>225</v>
      </c>
      <c r="J1508" s="11">
        <f>_xlfn.RANK.EQ(VLOOKUP($A1508,Rooke_Full_Seaosn[[Name]:[WHIP]], 9, FALSE),Rooke_Full_Seaosn[IP],0)</f>
        <v>800</v>
      </c>
      <c r="K1508" s="5">
        <f>_xlfn.RANK.EQ(VLOOKUP($A1508,Rooke_Full_Seaosn[[Name]:[WHIP]], 10, FALSE),Rooke_Full_Seaosn[SO],0)</f>
        <v>855</v>
      </c>
      <c r="L1508" s="5">
        <f>_xlfn.RANK.EQ(VLOOKUP($A1508,Rooke_Full_Seaosn[[Name]:[WHIP]], 11, FALSE),Rooke_Full_Seaosn[K/9],0)</f>
        <v>999</v>
      </c>
      <c r="M1508" s="5">
        <f>_xlfn.RANK.EQ(VLOOKUP($A1508,Rooke_Full_Seaosn[[Name]:[WHIP]], 12, FALSE),Rooke_Full_Seaosn[BB/9],1)</f>
        <v>920</v>
      </c>
      <c r="N1508" s="11">
        <f>_xlfn.RANK.EQ(VLOOKUP($A1508,Rooke_Full_Seaosn[[Name]:[WHIP]], 13, FALSE),Rooke_Full_Seaosn[HR/9],1)</f>
        <v>94</v>
      </c>
      <c r="O1508" s="5">
        <f>_xlfn.RANK.EQ(VLOOKUP($A1508,Rooke_Full_Seaosn[[Name]:[WHIP]], 14, FALSE),Rooke_Full_Seaosn[AVG],1)</f>
        <v>1362</v>
      </c>
      <c r="P1508" s="11">
        <f>_xlfn.RANK.EQ(VLOOKUP($A1508,Rooke_Full_Seaosn[[Name]:[WHIP]], 15, FALSE),Rooke_Full_Seaosn[BABIP],1)</f>
        <v>1482</v>
      </c>
      <c r="Q1508" s="5">
        <f>_xlfn.RANK.EQ(VLOOKUP($A1508,Rooke_Full_Seaosn[[Name]:[WHIP]], 16, FALSE),Rooke_Full_Seaosn[ERA],1)</f>
        <v>1401</v>
      </c>
      <c r="R1508" s="11">
        <f>_xlfn.RANK.EQ(VLOOKUP($A1508,Rooke_Full_Seaosn[[Name]:[WHIP]], 17, FALSE),Rooke_Full_Seaosn[FIP],1)</f>
        <v>241</v>
      </c>
      <c r="S1508" s="5">
        <f>_xlfn.RANK.EQ(VLOOKUP($A1508,Rooke_Full_Seaosn[[Name]:[WHIP]], 18,FALSE),Rooke_Full_Seaosn[WAR],0)</f>
        <v>985</v>
      </c>
      <c r="T1508" s="5">
        <f>_xlfn.RANK.EQ(VLOOKUP($A1508,Rooke_Full_Seaosn[[Name]:[WHIP]], 19, FALSE),Rooke_Full_Seaosn[WAR/162],0)</f>
        <v>940</v>
      </c>
      <c r="U1508" s="5">
        <f>_xlfn.RANK.EQ(VLOOKUP($A1508,Rooke_Full_Seaosn[[Name]:[WHIP]], 20, FALSE),Rooke_Full_Seaosn[WHIP],1)</f>
        <v>1241</v>
      </c>
      <c r="V15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1122.8257980594951</v>
      </c>
    </row>
    <row r="1509" spans="1:22" x14ac:dyDescent="0.45">
      <c r="A1509" s="11" t="s">
        <v>1710</v>
      </c>
      <c r="B1509" s="11">
        <v>1955</v>
      </c>
      <c r="C1509" s="11" t="str">
        <f>VLOOKUP(Table10[[#This Row],[Name]], Rooke_Full_Seaosn[[Name]:[Team]], 2, FALSE)</f>
        <v>DET</v>
      </c>
      <c r="D1509" s="11">
        <v>14</v>
      </c>
      <c r="E1509" s="11">
        <v>11</v>
      </c>
      <c r="F1509" s="12">
        <v>0.7857142857142857</v>
      </c>
      <c r="G1509" s="5">
        <f>_xlfn.RANK.EQ(VLOOKUP($A1509,Rooke_Full_Seaosn[[Name]:[WHIP]], 6, FALSE),Rooke_Full_Seaosn[W],0)</f>
        <v>889</v>
      </c>
      <c r="H1509" s="5">
        <f>_xlfn.RANK.EQ(VLOOKUP($A1509,Rooke_Full_Seaosn[[Name]:[WHIP]], 7, FALSE),Rooke_Full_Seaosn[L],1)</f>
        <v>695</v>
      </c>
      <c r="I1509" s="11">
        <f>_xlfn.RANK.EQ(VLOOKUP($A1509,Rooke_Full_Seaosn[[Name]:[WHIP]], 8, FALSE),Rooke_Full_Seaosn[SV],0)</f>
        <v>225</v>
      </c>
      <c r="J1509" s="11">
        <f>_xlfn.RANK.EQ(VLOOKUP($A1509,Rooke_Full_Seaosn[[Name]:[WHIP]], 9, FALSE),Rooke_Full_Seaosn[IP],0)</f>
        <v>1023</v>
      </c>
      <c r="K1509" s="5">
        <f>_xlfn.RANK.EQ(VLOOKUP($A1509,Rooke_Full_Seaosn[[Name]:[WHIP]], 10, FALSE),Rooke_Full_Seaosn[SO],0)</f>
        <v>1210</v>
      </c>
      <c r="L1509" s="5">
        <f>_xlfn.RANK.EQ(VLOOKUP($A1509,Rooke_Full_Seaosn[[Name]:[WHIP]], 11, FALSE),Rooke_Full_Seaosn[K/9],0)</f>
        <v>1176</v>
      </c>
      <c r="M1509" s="5">
        <f>_xlfn.RANK.EQ(VLOOKUP($A1509,Rooke_Full_Seaosn[[Name]:[WHIP]], 12, FALSE),Rooke_Full_Seaosn[BB/9],1)</f>
        <v>1568</v>
      </c>
      <c r="N1509" s="11">
        <f>_xlfn.RANK.EQ(VLOOKUP($A1509,Rooke_Full_Seaosn[[Name]:[WHIP]], 13, FALSE),Rooke_Full_Seaosn[HR/9],1)</f>
        <v>646</v>
      </c>
      <c r="O1509" s="5">
        <f>_xlfn.RANK.EQ(VLOOKUP($A1509,Rooke_Full_Seaosn[[Name]:[WHIP]], 14, FALSE),Rooke_Full_Seaosn[AVG],1)</f>
        <v>1065</v>
      </c>
      <c r="P1509" s="11">
        <f>_xlfn.RANK.EQ(VLOOKUP($A1509,Rooke_Full_Seaosn[[Name]:[WHIP]], 15, FALSE),Rooke_Full_Seaosn[BABIP],1)</f>
        <v>926</v>
      </c>
      <c r="Q1509" s="5">
        <f>_xlfn.RANK.EQ(VLOOKUP($A1509,Rooke_Full_Seaosn[[Name]:[WHIP]], 16, FALSE),Rooke_Full_Seaosn[ERA],1)</f>
        <v>1221</v>
      </c>
      <c r="R1509" s="11">
        <f>_xlfn.RANK.EQ(VLOOKUP($A1509,Rooke_Full_Seaosn[[Name]:[WHIP]], 17, FALSE),Rooke_Full_Seaosn[FIP],1)</f>
        <v>848</v>
      </c>
      <c r="S1509" s="5">
        <f>_xlfn.RANK.EQ(VLOOKUP($A1509,Rooke_Full_Seaosn[[Name]:[WHIP]], 18,FALSE),Rooke_Full_Seaosn[WAR],0)</f>
        <v>1087</v>
      </c>
      <c r="T1509" s="5">
        <f>_xlfn.RANK.EQ(VLOOKUP($A1509,Rooke_Full_Seaosn[[Name]:[WHIP]], 19, FALSE),Rooke_Full_Seaosn[WAR/162],0)</f>
        <v>1106</v>
      </c>
      <c r="U1509" s="5">
        <f>_xlfn.RANK.EQ(VLOOKUP($A1509,Rooke_Full_Seaosn[[Name]:[WHIP]], 20, FALSE),Rooke_Full_Seaosn[WHIP],1)</f>
        <v>1487</v>
      </c>
      <c r="V15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1123.5143472655272</v>
      </c>
    </row>
    <row r="1510" spans="1:22" x14ac:dyDescent="0.45">
      <c r="A1510" s="11" t="s">
        <v>1549</v>
      </c>
      <c r="B1510" s="11">
        <v>2002</v>
      </c>
      <c r="C1510" s="11" t="str">
        <f>VLOOKUP(Table10[[#This Row],[Name]], Rooke_Full_Seaosn[[Name]:[Team]], 2, FALSE)</f>
        <v>KCR</v>
      </c>
      <c r="D1510" s="11">
        <v>15</v>
      </c>
      <c r="E1510" s="11">
        <v>15</v>
      </c>
      <c r="F1510" s="12">
        <v>1</v>
      </c>
      <c r="G1510" s="5">
        <f>_xlfn.RANK.EQ(VLOOKUP($A1510,Rooke_Full_Seaosn[[Name]:[WHIP]], 6, FALSE),Rooke_Full_Seaosn[W],0)</f>
        <v>1054</v>
      </c>
      <c r="H1510" s="5">
        <f>_xlfn.RANK.EQ(VLOOKUP($A1510,Rooke_Full_Seaosn[[Name]:[WHIP]], 7, FALSE),Rooke_Full_Seaosn[L],1)</f>
        <v>885</v>
      </c>
      <c r="I1510" s="11">
        <f>_xlfn.RANK.EQ(VLOOKUP($A1510,Rooke_Full_Seaosn[[Name]:[WHIP]], 8, FALSE),Rooke_Full_Seaosn[SV],0)</f>
        <v>225</v>
      </c>
      <c r="J1510" s="11">
        <f>_xlfn.RANK.EQ(VLOOKUP($A1510,Rooke_Full_Seaosn[[Name]:[WHIP]], 9, FALSE),Rooke_Full_Seaosn[IP],0)</f>
        <v>753</v>
      </c>
      <c r="K1510" s="5">
        <f>_xlfn.RANK.EQ(VLOOKUP($A1510,Rooke_Full_Seaosn[[Name]:[WHIP]], 10, FALSE),Rooke_Full_Seaosn[SO],0)</f>
        <v>966</v>
      </c>
      <c r="L1510" s="5">
        <f>_xlfn.RANK.EQ(VLOOKUP($A1510,Rooke_Full_Seaosn[[Name]:[WHIP]], 11, FALSE),Rooke_Full_Seaosn[K/9],0)</f>
        <v>1200</v>
      </c>
      <c r="M1510" s="5">
        <f>_xlfn.RANK.EQ(VLOOKUP($A1510,Rooke_Full_Seaosn[[Name]:[WHIP]], 12, FALSE),Rooke_Full_Seaosn[BB/9],1)</f>
        <v>1424</v>
      </c>
      <c r="N1510" s="11">
        <f>_xlfn.RANK.EQ(VLOOKUP($A1510,Rooke_Full_Seaosn[[Name]:[WHIP]], 13, FALSE),Rooke_Full_Seaosn[HR/9],1)</f>
        <v>1002</v>
      </c>
      <c r="O1510" s="5">
        <f>_xlfn.RANK.EQ(VLOOKUP($A1510,Rooke_Full_Seaosn[[Name]:[WHIP]], 14, FALSE),Rooke_Full_Seaosn[AVG],1)</f>
        <v>1195</v>
      </c>
      <c r="P1510" s="11">
        <f>_xlfn.RANK.EQ(VLOOKUP($A1510,Rooke_Full_Seaosn[[Name]:[WHIP]], 15, FALSE),Rooke_Full_Seaosn[BABIP],1)</f>
        <v>947</v>
      </c>
      <c r="Q1510" s="5">
        <f>_xlfn.RANK.EQ(VLOOKUP($A1510,Rooke_Full_Seaosn[[Name]:[WHIP]], 16, FALSE),Rooke_Full_Seaosn[ERA],1)</f>
        <v>1017</v>
      </c>
      <c r="R1510" s="11">
        <f>_xlfn.RANK.EQ(VLOOKUP($A1510,Rooke_Full_Seaosn[[Name]:[WHIP]], 17, FALSE),Rooke_Full_Seaosn[FIP],1)</f>
        <v>1380</v>
      </c>
      <c r="S1510" s="5">
        <f>_xlfn.RANK.EQ(VLOOKUP($A1510,Rooke_Full_Seaosn[[Name]:[WHIP]], 18,FALSE),Rooke_Full_Seaosn[WAR],0)</f>
        <v>1055</v>
      </c>
      <c r="T1510" s="5">
        <f>_xlfn.RANK.EQ(VLOOKUP($A1510,Rooke_Full_Seaosn[[Name]:[WHIP]], 19, FALSE),Rooke_Full_Seaosn[WAR/162],0)</f>
        <v>1151</v>
      </c>
      <c r="U1510" s="5">
        <f>_xlfn.RANK.EQ(VLOOKUP($A1510,Rooke_Full_Seaosn[[Name]:[WHIP]], 20, FALSE),Rooke_Full_Seaosn[WHIP],1)</f>
        <v>1422</v>
      </c>
      <c r="V15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1124.4414541488566</v>
      </c>
    </row>
    <row r="1511" spans="1:22" x14ac:dyDescent="0.45">
      <c r="A1511" s="11" t="s">
        <v>1819</v>
      </c>
      <c r="B1511" s="11">
        <v>1989</v>
      </c>
      <c r="C1511" s="11" t="str">
        <f>VLOOKUP(Table10[[#This Row],[Name]], Rooke_Full_Seaosn[[Name]:[Team]], 2, FALSE)</f>
        <v>SEA</v>
      </c>
      <c r="D1511" s="11">
        <v>16</v>
      </c>
      <c r="E1511" s="11">
        <v>16</v>
      </c>
      <c r="F1511" s="12">
        <v>1</v>
      </c>
      <c r="G1511" s="5">
        <f>_xlfn.RANK.EQ(VLOOKUP($A1511,Rooke_Full_Seaosn[[Name]:[WHIP]], 6, FALSE),Rooke_Full_Seaosn[W],0)</f>
        <v>1609</v>
      </c>
      <c r="H1511" s="5">
        <f>_xlfn.RANK.EQ(VLOOKUP($A1511,Rooke_Full_Seaosn[[Name]:[WHIP]], 7, FALSE),Rooke_Full_Seaosn[L],1)</f>
        <v>695</v>
      </c>
      <c r="I1511" s="11">
        <f>_xlfn.RANK.EQ(VLOOKUP($A1511,Rooke_Full_Seaosn[[Name]:[WHIP]], 8, FALSE),Rooke_Full_Seaosn[SV],0)</f>
        <v>225</v>
      </c>
      <c r="J1511" s="11">
        <f>_xlfn.RANK.EQ(VLOOKUP($A1511,Rooke_Full_Seaosn[[Name]:[WHIP]], 9, FALSE),Rooke_Full_Seaosn[IP],0)</f>
        <v>1563</v>
      </c>
      <c r="K1511" s="5">
        <f>_xlfn.RANK.EQ(VLOOKUP($A1511,Rooke_Full_Seaosn[[Name]:[WHIP]], 10, FALSE),Rooke_Full_Seaosn[SO],0)</f>
        <v>1464</v>
      </c>
      <c r="L1511" s="5">
        <f>_xlfn.RANK.EQ(VLOOKUP($A1511,Rooke_Full_Seaosn[[Name]:[WHIP]], 11, FALSE),Rooke_Full_Seaosn[K/9],0)</f>
        <v>856</v>
      </c>
      <c r="M1511" s="5">
        <f>_xlfn.RANK.EQ(VLOOKUP($A1511,Rooke_Full_Seaosn[[Name]:[WHIP]], 12, FALSE),Rooke_Full_Seaosn[BB/9],1)</f>
        <v>1569</v>
      </c>
      <c r="N1511" s="11">
        <f>_xlfn.RANK.EQ(VLOOKUP($A1511,Rooke_Full_Seaosn[[Name]:[WHIP]], 13, FALSE),Rooke_Full_Seaosn[HR/9],1)</f>
        <v>595</v>
      </c>
      <c r="O1511" s="5">
        <f>_xlfn.RANK.EQ(VLOOKUP($A1511,Rooke_Full_Seaosn[[Name]:[WHIP]], 14, FALSE),Rooke_Full_Seaosn[AVG],1)</f>
        <v>566</v>
      </c>
      <c r="P1511" s="11">
        <f>_xlfn.RANK.EQ(VLOOKUP($A1511,Rooke_Full_Seaosn[[Name]:[WHIP]], 15, FALSE),Rooke_Full_Seaosn[BABIP],1)</f>
        <v>635</v>
      </c>
      <c r="Q1511" s="5">
        <f>_xlfn.RANK.EQ(VLOOKUP($A1511,Rooke_Full_Seaosn[[Name]:[WHIP]], 16, FALSE),Rooke_Full_Seaosn[ERA],1)</f>
        <v>1345</v>
      </c>
      <c r="R1511" s="11">
        <f>_xlfn.RANK.EQ(VLOOKUP($A1511,Rooke_Full_Seaosn[[Name]:[WHIP]], 17, FALSE),Rooke_Full_Seaosn[FIP],1)</f>
        <v>984</v>
      </c>
      <c r="S1511" s="5">
        <f>_xlfn.RANK.EQ(VLOOKUP($A1511,Rooke_Full_Seaosn[[Name]:[WHIP]], 18,FALSE),Rooke_Full_Seaosn[WAR],0)</f>
        <v>1335</v>
      </c>
      <c r="T1511" s="5">
        <f>_xlfn.RANK.EQ(VLOOKUP($A1511,Rooke_Full_Seaosn[[Name]:[WHIP]], 19, FALSE),Rooke_Full_Seaosn[WAR/162],0)</f>
        <v>1156</v>
      </c>
      <c r="U1511" s="5">
        <f>_xlfn.RANK.EQ(VLOOKUP($A1511,Rooke_Full_Seaosn[[Name]:[WHIP]], 20, FALSE),Rooke_Full_Seaosn[WHIP],1)</f>
        <v>1260</v>
      </c>
      <c r="V15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1125.2595291607972</v>
      </c>
    </row>
    <row r="1512" spans="1:22" x14ac:dyDescent="0.45">
      <c r="A1512" s="11" t="s">
        <v>2056</v>
      </c>
      <c r="B1512" s="11">
        <v>2019</v>
      </c>
      <c r="C1512" s="11" t="str">
        <f>VLOOKUP(Table10[[#This Row],[Name]], Rooke_Full_Seaosn[[Name]:[Team]], 2, FALSE)</f>
        <v>SDP</v>
      </c>
      <c r="D1512" s="11">
        <v>30</v>
      </c>
      <c r="E1512" s="11">
        <v>30</v>
      </c>
      <c r="F1512" s="12">
        <v>1</v>
      </c>
      <c r="G1512" s="5">
        <f>_xlfn.RANK.EQ(VLOOKUP($A1512,Rooke_Full_Seaosn[[Name]:[WHIP]], 6, FALSE),Rooke_Full_Seaosn[W],0)</f>
        <v>1465</v>
      </c>
      <c r="H1512" s="5">
        <f>_xlfn.RANK.EQ(VLOOKUP($A1512,Rooke_Full_Seaosn[[Name]:[WHIP]], 7, FALSE),Rooke_Full_Seaosn[L],1)</f>
        <v>695</v>
      </c>
      <c r="I1512" s="11">
        <f>_xlfn.RANK.EQ(VLOOKUP($A1512,Rooke_Full_Seaosn[[Name]:[WHIP]], 8, FALSE),Rooke_Full_Seaosn[SV],0)</f>
        <v>225</v>
      </c>
      <c r="J1512" s="11">
        <f>_xlfn.RANK.EQ(VLOOKUP($A1512,Rooke_Full_Seaosn[[Name]:[WHIP]], 9, FALSE),Rooke_Full_Seaosn[IP],0)</f>
        <v>1537</v>
      </c>
      <c r="K1512" s="5">
        <f>_xlfn.RANK.EQ(VLOOKUP($A1512,Rooke_Full_Seaosn[[Name]:[WHIP]], 10, FALSE),Rooke_Full_Seaosn[SO],0)</f>
        <v>1307</v>
      </c>
      <c r="L1512" s="5">
        <f>_xlfn.RANK.EQ(VLOOKUP($A1512,Rooke_Full_Seaosn[[Name]:[WHIP]], 11, FALSE),Rooke_Full_Seaosn[K/9],0)</f>
        <v>533</v>
      </c>
      <c r="M1512" s="5">
        <f>_xlfn.RANK.EQ(VLOOKUP($A1512,Rooke_Full_Seaosn[[Name]:[WHIP]], 12, FALSE),Rooke_Full_Seaosn[BB/9],1)</f>
        <v>513</v>
      </c>
      <c r="N1512" s="11">
        <f>_xlfn.RANK.EQ(VLOOKUP($A1512,Rooke_Full_Seaosn[[Name]:[WHIP]], 13, FALSE),Rooke_Full_Seaosn[HR/9],1)</f>
        <v>1644</v>
      </c>
      <c r="O1512" s="5">
        <f>_xlfn.RANK.EQ(VLOOKUP($A1512,Rooke_Full_Seaosn[[Name]:[WHIP]], 14, FALSE),Rooke_Full_Seaosn[AVG],1)</f>
        <v>1559</v>
      </c>
      <c r="P1512" s="11">
        <f>_xlfn.RANK.EQ(VLOOKUP($A1512,Rooke_Full_Seaosn[[Name]:[WHIP]], 15, FALSE),Rooke_Full_Seaosn[BABIP],1)</f>
        <v>1430</v>
      </c>
      <c r="Q1512" s="5">
        <f>_xlfn.RANK.EQ(VLOOKUP($A1512,Rooke_Full_Seaosn[[Name]:[WHIP]], 16, FALSE),Rooke_Full_Seaosn[ERA],1)</f>
        <v>1623</v>
      </c>
      <c r="R1512" s="11">
        <f>_xlfn.RANK.EQ(VLOOKUP($A1512,Rooke_Full_Seaosn[[Name]:[WHIP]], 17, FALSE),Rooke_Full_Seaosn[FIP],1)</f>
        <v>1607</v>
      </c>
      <c r="S1512" s="5">
        <f>_xlfn.RANK.EQ(VLOOKUP($A1512,Rooke_Full_Seaosn[[Name]:[WHIP]], 18,FALSE),Rooke_Full_Seaosn[WAR],0)</f>
        <v>1587</v>
      </c>
      <c r="T1512" s="5">
        <f>_xlfn.RANK.EQ(VLOOKUP($A1512,Rooke_Full_Seaosn[[Name]:[WHIP]], 19, FALSE),Rooke_Full_Seaosn[WAR/162],0)</f>
        <v>1595</v>
      </c>
      <c r="U1512" s="5">
        <f>_xlfn.RANK.EQ(VLOOKUP($A1512,Rooke_Full_Seaosn[[Name]:[WHIP]], 20, FALSE),Rooke_Full_Seaosn[WHIP],1)</f>
        <v>1398</v>
      </c>
      <c r="V15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1125.3696568224243</v>
      </c>
    </row>
    <row r="1513" spans="1:22" x14ac:dyDescent="0.45">
      <c r="A1513" s="11" t="s">
        <v>545</v>
      </c>
      <c r="B1513" s="11">
        <v>2002</v>
      </c>
      <c r="C1513" s="11" t="str">
        <f>VLOOKUP(Table10[[#This Row],[Name]], Rooke_Full_Seaosn[[Name]:[Team]], 2, FALSE)</f>
        <v>MIL</v>
      </c>
      <c r="D1513" s="11">
        <v>30</v>
      </c>
      <c r="E1513" s="11">
        <v>21</v>
      </c>
      <c r="F1513" s="12">
        <v>0.7</v>
      </c>
      <c r="G1513" s="5">
        <f>_xlfn.RANK.EQ(VLOOKUP($A1513,Rooke_Full_Seaosn[[Name]:[WHIP]], 6, FALSE),Rooke_Full_Seaosn[W],0)</f>
        <v>1609</v>
      </c>
      <c r="H1513" s="5">
        <f>_xlfn.RANK.EQ(VLOOKUP($A1513,Rooke_Full_Seaosn[[Name]:[WHIP]], 7, FALSE),Rooke_Full_Seaosn[L],1)</f>
        <v>885</v>
      </c>
      <c r="I1513" s="11">
        <f>_xlfn.RANK.EQ(VLOOKUP($A1513,Rooke_Full_Seaosn[[Name]:[WHIP]], 8, FALSE),Rooke_Full_Seaosn[SV],0)</f>
        <v>225</v>
      </c>
      <c r="J1513" s="11">
        <f>_xlfn.RANK.EQ(VLOOKUP($A1513,Rooke_Full_Seaosn[[Name]:[WHIP]], 9, FALSE),Rooke_Full_Seaosn[IP],0)</f>
        <v>1494</v>
      </c>
      <c r="K1513" s="5">
        <f>_xlfn.RANK.EQ(VLOOKUP($A1513,Rooke_Full_Seaosn[[Name]:[WHIP]], 10, FALSE),Rooke_Full_Seaosn[SO],0)</f>
        <v>1099</v>
      </c>
      <c r="L1513" s="5">
        <f>_xlfn.RANK.EQ(VLOOKUP($A1513,Rooke_Full_Seaosn[[Name]:[WHIP]], 11, FALSE),Rooke_Full_Seaosn[K/9],0)</f>
        <v>276</v>
      </c>
      <c r="M1513" s="5">
        <f>_xlfn.RANK.EQ(VLOOKUP($A1513,Rooke_Full_Seaosn[[Name]:[WHIP]], 12, FALSE),Rooke_Full_Seaosn[BB/9],1)</f>
        <v>1692</v>
      </c>
      <c r="N1513" s="11">
        <f>_xlfn.RANK.EQ(VLOOKUP($A1513,Rooke_Full_Seaosn[[Name]:[WHIP]], 13, FALSE),Rooke_Full_Seaosn[HR/9],1)</f>
        <v>1539</v>
      </c>
      <c r="O1513" s="5">
        <f>_xlfn.RANK.EQ(VLOOKUP($A1513,Rooke_Full_Seaosn[[Name]:[WHIP]], 14, FALSE),Rooke_Full_Seaosn[AVG],1)</f>
        <v>877</v>
      </c>
      <c r="P1513" s="11">
        <f>_xlfn.RANK.EQ(VLOOKUP($A1513,Rooke_Full_Seaosn[[Name]:[WHIP]], 15, FALSE),Rooke_Full_Seaosn[BABIP],1)</f>
        <v>962</v>
      </c>
      <c r="Q1513" s="5">
        <f>_xlfn.RANK.EQ(VLOOKUP($A1513,Rooke_Full_Seaosn[[Name]:[WHIP]], 16, FALSE),Rooke_Full_Seaosn[ERA],1)</f>
        <v>1151</v>
      </c>
      <c r="R1513" s="11">
        <f>_xlfn.RANK.EQ(VLOOKUP($A1513,Rooke_Full_Seaosn[[Name]:[WHIP]], 17, FALSE),Rooke_Full_Seaosn[FIP],1)</f>
        <v>1629</v>
      </c>
      <c r="S1513" s="5">
        <f>_xlfn.RANK.EQ(VLOOKUP($A1513,Rooke_Full_Seaosn[[Name]:[WHIP]], 18,FALSE),Rooke_Full_Seaosn[WAR],0)</f>
        <v>1634</v>
      </c>
      <c r="T1513" s="5">
        <f>_xlfn.RANK.EQ(VLOOKUP($A1513,Rooke_Full_Seaosn[[Name]:[WHIP]], 19, FALSE),Rooke_Full_Seaosn[WAR/162],0)</f>
        <v>1646</v>
      </c>
      <c r="U1513" s="5">
        <f>_xlfn.RANK.EQ(VLOOKUP($A1513,Rooke_Full_Seaosn[[Name]:[WHIP]], 20, FALSE),Rooke_Full_Seaosn[WHIP],1)</f>
        <v>1656</v>
      </c>
      <c r="V15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1126.321457846564</v>
      </c>
    </row>
    <row r="1514" spans="1:22" x14ac:dyDescent="0.45">
      <c r="A1514" s="11" t="s">
        <v>2054</v>
      </c>
      <c r="B1514" s="11">
        <v>2000</v>
      </c>
      <c r="C1514" s="11" t="str">
        <f>VLOOKUP(Table10[[#This Row],[Name]], Rooke_Full_Seaosn[[Name]:[Team]], 2, FALSE)</f>
        <v>CHC</v>
      </c>
      <c r="D1514" s="11">
        <v>21</v>
      </c>
      <c r="E1514" s="11">
        <v>11</v>
      </c>
      <c r="F1514" s="12">
        <v>0.52380952380952384</v>
      </c>
      <c r="G1514" s="5">
        <f>_xlfn.RANK.EQ(VLOOKUP($A1514,Rooke_Full_Seaosn[[Name]:[WHIP]], 6, FALSE),Rooke_Full_Seaosn[W],0)</f>
        <v>1282</v>
      </c>
      <c r="H1514" s="5">
        <f>_xlfn.RANK.EQ(VLOOKUP($A1514,Rooke_Full_Seaosn[[Name]:[WHIP]], 7, FALSE),Rooke_Full_Seaosn[L],1)</f>
        <v>1060</v>
      </c>
      <c r="I1514" s="11">
        <f>_xlfn.RANK.EQ(VLOOKUP($A1514,Rooke_Full_Seaosn[[Name]:[WHIP]], 8, FALSE),Rooke_Full_Seaosn[SV],0)</f>
        <v>225</v>
      </c>
      <c r="J1514" s="11">
        <f>_xlfn.RANK.EQ(VLOOKUP($A1514,Rooke_Full_Seaosn[[Name]:[WHIP]], 9, FALSE),Rooke_Full_Seaosn[IP],0)</f>
        <v>1051</v>
      </c>
      <c r="K1514" s="5">
        <f>_xlfn.RANK.EQ(VLOOKUP($A1514,Rooke_Full_Seaosn[[Name]:[WHIP]], 10, FALSE),Rooke_Full_Seaosn[SO],0)</f>
        <v>788</v>
      </c>
      <c r="L1514" s="5">
        <f>_xlfn.RANK.EQ(VLOOKUP($A1514,Rooke_Full_Seaosn[[Name]:[WHIP]], 11, FALSE),Rooke_Full_Seaosn[K/9],0)</f>
        <v>455</v>
      </c>
      <c r="M1514" s="5">
        <f>_xlfn.RANK.EQ(VLOOKUP($A1514,Rooke_Full_Seaosn[[Name]:[WHIP]], 12, FALSE),Rooke_Full_Seaosn[BB/9],1)</f>
        <v>1553</v>
      </c>
      <c r="N1514" s="11">
        <f>_xlfn.RANK.EQ(VLOOKUP($A1514,Rooke_Full_Seaosn[[Name]:[WHIP]], 13, FALSE),Rooke_Full_Seaosn[HR/9],1)</f>
        <v>1657</v>
      </c>
      <c r="O1514" s="5">
        <f>_xlfn.RANK.EQ(VLOOKUP($A1514,Rooke_Full_Seaosn[[Name]:[WHIP]], 14, FALSE),Rooke_Full_Seaosn[AVG],1)</f>
        <v>692</v>
      </c>
      <c r="P1514" s="11">
        <f>_xlfn.RANK.EQ(VLOOKUP($A1514,Rooke_Full_Seaosn[[Name]:[WHIP]], 15, FALSE),Rooke_Full_Seaosn[BABIP],1)</f>
        <v>267</v>
      </c>
      <c r="Q1514" s="5">
        <f>_xlfn.RANK.EQ(VLOOKUP($A1514,Rooke_Full_Seaosn[[Name]:[WHIP]], 16, FALSE),Rooke_Full_Seaosn[ERA],1)</f>
        <v>1621</v>
      </c>
      <c r="R1514" s="11">
        <f>_xlfn.RANK.EQ(VLOOKUP($A1514,Rooke_Full_Seaosn[[Name]:[WHIP]], 17, FALSE),Rooke_Full_Seaosn[FIP],1)</f>
        <v>1669</v>
      </c>
      <c r="S1514" s="5">
        <f>_xlfn.RANK.EQ(VLOOKUP($A1514,Rooke_Full_Seaosn[[Name]:[WHIP]], 18,FALSE),Rooke_Full_Seaosn[WAR],0)</f>
        <v>1667</v>
      </c>
      <c r="T1514" s="5">
        <f>_xlfn.RANK.EQ(VLOOKUP($A1514,Rooke_Full_Seaosn[[Name]:[WHIP]], 19, FALSE),Rooke_Full_Seaosn[WAR/162],0)</f>
        <v>1655</v>
      </c>
      <c r="U1514" s="5">
        <f>_xlfn.RANK.EQ(VLOOKUP($A1514,Rooke_Full_Seaosn[[Name]:[WHIP]], 20, FALSE),Rooke_Full_Seaosn[WHIP],1)</f>
        <v>1407</v>
      </c>
      <c r="V15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1126.6317251610758</v>
      </c>
    </row>
    <row r="1515" spans="1:22" x14ac:dyDescent="0.45">
      <c r="A1515" s="11" t="s">
        <v>1791</v>
      </c>
      <c r="B1515" s="11">
        <v>1995</v>
      </c>
      <c r="C1515" s="11" t="str">
        <f>VLOOKUP(Table10[[#This Row],[Name]], Rooke_Full_Seaosn[[Name]:[Team]], 2, FALSE)</f>
        <v>SDP</v>
      </c>
      <c r="D1515" s="11">
        <v>14</v>
      </c>
      <c r="E1515" s="11">
        <v>14</v>
      </c>
      <c r="F1515" s="12">
        <v>1</v>
      </c>
      <c r="G1515" s="5">
        <f>_xlfn.RANK.EQ(VLOOKUP($A1515,Rooke_Full_Seaosn[[Name]:[WHIP]], 6, FALSE),Rooke_Full_Seaosn[W],0)</f>
        <v>1054</v>
      </c>
      <c r="H1515" s="5">
        <f>_xlfn.RANK.EQ(VLOOKUP($A1515,Rooke_Full_Seaosn[[Name]:[WHIP]], 7, FALSE),Rooke_Full_Seaosn[L],1)</f>
        <v>1060</v>
      </c>
      <c r="I1515" s="11">
        <f>_xlfn.RANK.EQ(VLOOKUP($A1515,Rooke_Full_Seaosn[[Name]:[WHIP]], 8, FALSE),Rooke_Full_Seaosn[SV],0)</f>
        <v>225</v>
      </c>
      <c r="J1515" s="11">
        <f>_xlfn.RANK.EQ(VLOOKUP($A1515,Rooke_Full_Seaosn[[Name]:[WHIP]], 9, FALSE),Rooke_Full_Seaosn[IP],0)</f>
        <v>930</v>
      </c>
      <c r="K1515" s="5">
        <f>_xlfn.RANK.EQ(VLOOKUP($A1515,Rooke_Full_Seaosn[[Name]:[WHIP]], 10, FALSE),Rooke_Full_Seaosn[SO],0)</f>
        <v>1255</v>
      </c>
      <c r="L1515" s="5">
        <f>_xlfn.RANK.EQ(VLOOKUP($A1515,Rooke_Full_Seaosn[[Name]:[WHIP]], 11, FALSE),Rooke_Full_Seaosn[K/9],0)</f>
        <v>1316</v>
      </c>
      <c r="M1515" s="5">
        <f>_xlfn.RANK.EQ(VLOOKUP($A1515,Rooke_Full_Seaosn[[Name]:[WHIP]], 12, FALSE),Rooke_Full_Seaosn[BB/9],1)</f>
        <v>716</v>
      </c>
      <c r="N1515" s="11">
        <f>_xlfn.RANK.EQ(VLOOKUP($A1515,Rooke_Full_Seaosn[[Name]:[WHIP]], 13, FALSE),Rooke_Full_Seaosn[HR/9],1)</f>
        <v>1106</v>
      </c>
      <c r="O1515" s="5">
        <f>_xlfn.RANK.EQ(VLOOKUP($A1515,Rooke_Full_Seaosn[[Name]:[WHIP]], 14, FALSE),Rooke_Full_Seaosn[AVG],1)</f>
        <v>1188</v>
      </c>
      <c r="P1515" s="11">
        <f>_xlfn.RANK.EQ(VLOOKUP($A1515,Rooke_Full_Seaosn[[Name]:[WHIP]], 15, FALSE),Rooke_Full_Seaosn[BABIP],1)</f>
        <v>815</v>
      </c>
      <c r="Q1515" s="5">
        <f>_xlfn.RANK.EQ(VLOOKUP($A1515,Rooke_Full_Seaosn[[Name]:[WHIP]], 16, FALSE),Rooke_Full_Seaosn[ERA],1)</f>
        <v>1316</v>
      </c>
      <c r="R1515" s="11">
        <f>_xlfn.RANK.EQ(VLOOKUP($A1515,Rooke_Full_Seaosn[[Name]:[WHIP]], 17, FALSE),Rooke_Full_Seaosn[FIP],1)</f>
        <v>1346</v>
      </c>
      <c r="S1515" s="5">
        <f>_xlfn.RANK.EQ(VLOOKUP($A1515,Rooke_Full_Seaosn[[Name]:[WHIP]], 18,FALSE),Rooke_Full_Seaosn[WAR],0)</f>
        <v>1281</v>
      </c>
      <c r="T1515" s="5">
        <f>_xlfn.RANK.EQ(VLOOKUP($A1515,Rooke_Full_Seaosn[[Name]:[WHIP]], 19, FALSE),Rooke_Full_Seaosn[WAR/162],0)</f>
        <v>1283</v>
      </c>
      <c r="U1515" s="5">
        <f>_xlfn.RANK.EQ(VLOOKUP($A1515,Rooke_Full_Seaosn[[Name]:[WHIP]], 20, FALSE),Rooke_Full_Seaosn[WHIP],1)</f>
        <v>976</v>
      </c>
      <c r="V15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1127.2641739435535</v>
      </c>
    </row>
    <row r="1516" spans="1:22" x14ac:dyDescent="0.45">
      <c r="A1516" s="11" t="s">
        <v>1861</v>
      </c>
      <c r="B1516" s="11">
        <v>1955</v>
      </c>
      <c r="C1516" s="11" t="str">
        <f>VLOOKUP(Table10[[#This Row],[Name]], Rooke_Full_Seaosn[[Name]:[Team]], 2, FALSE)</f>
        <v>KCA</v>
      </c>
      <c r="D1516" s="11">
        <v>17</v>
      </c>
      <c r="E1516" s="11">
        <v>17</v>
      </c>
      <c r="F1516" s="12">
        <v>1</v>
      </c>
      <c r="G1516" s="5">
        <f>_xlfn.RANK.EQ(VLOOKUP($A1516,Rooke_Full_Seaosn[[Name]:[WHIP]], 6, FALSE),Rooke_Full_Seaosn[W],0)</f>
        <v>1054</v>
      </c>
      <c r="H1516" s="5">
        <f>_xlfn.RANK.EQ(VLOOKUP($A1516,Rooke_Full_Seaosn[[Name]:[WHIP]], 7, FALSE),Rooke_Full_Seaosn[L],1)</f>
        <v>885</v>
      </c>
      <c r="I1516" s="11">
        <f>_xlfn.RANK.EQ(VLOOKUP($A1516,Rooke_Full_Seaosn[[Name]:[WHIP]], 8, FALSE),Rooke_Full_Seaosn[SV],0)</f>
        <v>225</v>
      </c>
      <c r="J1516" s="11">
        <f>_xlfn.RANK.EQ(VLOOKUP($A1516,Rooke_Full_Seaosn[[Name]:[WHIP]], 9, FALSE),Rooke_Full_Seaosn[IP],0)</f>
        <v>656</v>
      </c>
      <c r="K1516" s="5">
        <f>_xlfn.RANK.EQ(VLOOKUP($A1516,Rooke_Full_Seaosn[[Name]:[WHIP]], 10, FALSE),Rooke_Full_Seaosn[SO],0)</f>
        <v>689</v>
      </c>
      <c r="L1516" s="5">
        <f>_xlfn.RANK.EQ(VLOOKUP($A1516,Rooke_Full_Seaosn[[Name]:[WHIP]], 11, FALSE),Rooke_Full_Seaosn[K/9],0)</f>
        <v>990</v>
      </c>
      <c r="M1516" s="5">
        <f>_xlfn.RANK.EQ(VLOOKUP($A1516,Rooke_Full_Seaosn[[Name]:[WHIP]], 12, FALSE),Rooke_Full_Seaosn[BB/9],1)</f>
        <v>1564</v>
      </c>
      <c r="N1516" s="11">
        <f>_xlfn.RANK.EQ(VLOOKUP($A1516,Rooke_Full_Seaosn[[Name]:[WHIP]], 13, FALSE),Rooke_Full_Seaosn[HR/9],1)</f>
        <v>1457</v>
      </c>
      <c r="O1516" s="5">
        <f>_xlfn.RANK.EQ(VLOOKUP($A1516,Rooke_Full_Seaosn[[Name]:[WHIP]], 14, FALSE),Rooke_Full_Seaosn[AVG],1)</f>
        <v>726</v>
      </c>
      <c r="P1516" s="11">
        <f>_xlfn.RANK.EQ(VLOOKUP($A1516,Rooke_Full_Seaosn[[Name]:[WHIP]], 15, FALSE),Rooke_Full_Seaosn[BABIP],1)</f>
        <v>339</v>
      </c>
      <c r="Q1516" s="5">
        <f>_xlfn.RANK.EQ(VLOOKUP($A1516,Rooke_Full_Seaosn[[Name]:[WHIP]], 16, FALSE),Rooke_Full_Seaosn[ERA],1)</f>
        <v>1392</v>
      </c>
      <c r="R1516" s="11">
        <f>_xlfn.RANK.EQ(VLOOKUP($A1516,Rooke_Full_Seaosn[[Name]:[WHIP]], 17, FALSE),Rooke_Full_Seaosn[FIP],1)</f>
        <v>1410</v>
      </c>
      <c r="S1516" s="5">
        <f>_xlfn.RANK.EQ(VLOOKUP($A1516,Rooke_Full_Seaosn[[Name]:[WHIP]], 18,FALSE),Rooke_Full_Seaosn[WAR],0)</f>
        <v>1550</v>
      </c>
      <c r="T1516" s="5">
        <f>_xlfn.RANK.EQ(VLOOKUP($A1516,Rooke_Full_Seaosn[[Name]:[WHIP]], 19, FALSE),Rooke_Full_Seaosn[WAR/162],0)</f>
        <v>1539</v>
      </c>
      <c r="U1516" s="5">
        <f>_xlfn.RANK.EQ(VLOOKUP($A1516,Rooke_Full_Seaosn[[Name]:[WHIP]], 20, FALSE),Rooke_Full_Seaosn[WHIP],1)</f>
        <v>1384</v>
      </c>
      <c r="V15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1127.4978725490241</v>
      </c>
    </row>
    <row r="1517" spans="1:22" x14ac:dyDescent="0.45">
      <c r="A1517" s="11" t="s">
        <v>2089</v>
      </c>
      <c r="B1517" s="11">
        <v>1984</v>
      </c>
      <c r="C1517" s="11" t="str">
        <f>VLOOKUP(Table10[[#This Row],[Name]], Rooke_Full_Seaosn[[Name]:[Team]], 2, FALSE)</f>
        <v>SFG</v>
      </c>
      <c r="D1517" s="11">
        <v>10</v>
      </c>
      <c r="E1517" s="11">
        <v>10</v>
      </c>
      <c r="F1517" s="12">
        <v>1</v>
      </c>
      <c r="G1517" s="5">
        <f>_xlfn.RANK.EQ(VLOOKUP($A1517,Rooke_Full_Seaosn[[Name]:[WHIP]], 6, FALSE),Rooke_Full_Seaosn[W],0)</f>
        <v>1609</v>
      </c>
      <c r="H1517" s="5">
        <f>_xlfn.RANK.EQ(VLOOKUP($A1517,Rooke_Full_Seaosn[[Name]:[WHIP]], 7, FALSE),Rooke_Full_Seaosn[L],1)</f>
        <v>298</v>
      </c>
      <c r="I1517" s="11">
        <f>_xlfn.RANK.EQ(VLOOKUP($A1517,Rooke_Full_Seaosn[[Name]:[WHIP]], 8, FALSE),Rooke_Full_Seaosn[SV],0)</f>
        <v>225</v>
      </c>
      <c r="J1517" s="11">
        <f>_xlfn.RANK.EQ(VLOOKUP($A1517,Rooke_Full_Seaosn[[Name]:[WHIP]], 9, FALSE),Rooke_Full_Seaosn[IP],0)</f>
        <v>1616</v>
      </c>
      <c r="K1517" s="5">
        <f>_xlfn.RANK.EQ(VLOOKUP($A1517,Rooke_Full_Seaosn[[Name]:[WHIP]], 10, FALSE),Rooke_Full_Seaosn[SO],0)</f>
        <v>1526</v>
      </c>
      <c r="L1517" s="5">
        <f>_xlfn.RANK.EQ(VLOOKUP($A1517,Rooke_Full_Seaosn[[Name]:[WHIP]], 11, FALSE),Rooke_Full_Seaosn[K/9],0)</f>
        <v>951</v>
      </c>
      <c r="M1517" s="5">
        <f>_xlfn.RANK.EQ(VLOOKUP($A1517,Rooke_Full_Seaosn[[Name]:[WHIP]], 12, FALSE),Rooke_Full_Seaosn[BB/9],1)</f>
        <v>906</v>
      </c>
      <c r="N1517" s="11">
        <f>_xlfn.RANK.EQ(VLOOKUP($A1517,Rooke_Full_Seaosn[[Name]:[WHIP]], 13, FALSE),Rooke_Full_Seaosn[HR/9],1)</f>
        <v>1140</v>
      </c>
      <c r="O1517" s="5">
        <f>_xlfn.RANK.EQ(VLOOKUP($A1517,Rooke_Full_Seaosn[[Name]:[WHIP]], 14, FALSE),Rooke_Full_Seaosn[AVG],1)</f>
        <v>1279</v>
      </c>
      <c r="P1517" s="11">
        <f>_xlfn.RANK.EQ(VLOOKUP($A1517,Rooke_Full_Seaosn[[Name]:[WHIP]], 15, FALSE),Rooke_Full_Seaosn[BABIP],1)</f>
        <v>1159</v>
      </c>
      <c r="Q1517" s="5">
        <f>_xlfn.RANK.EQ(VLOOKUP($A1517,Rooke_Full_Seaosn[[Name]:[WHIP]], 16, FALSE),Rooke_Full_Seaosn[ERA],1)</f>
        <v>1660</v>
      </c>
      <c r="R1517" s="11">
        <f>_xlfn.RANK.EQ(VLOOKUP($A1517,Rooke_Full_Seaosn[[Name]:[WHIP]], 17, FALSE),Rooke_Full_Seaosn[FIP],1)</f>
        <v>986</v>
      </c>
      <c r="S1517" s="5">
        <f>_xlfn.RANK.EQ(VLOOKUP($A1517,Rooke_Full_Seaosn[[Name]:[WHIP]], 18,FALSE),Rooke_Full_Seaosn[WAR],0)</f>
        <v>1491</v>
      </c>
      <c r="T1517" s="5">
        <f>_xlfn.RANK.EQ(VLOOKUP($A1517,Rooke_Full_Seaosn[[Name]:[WHIP]], 19, FALSE),Rooke_Full_Seaosn[WAR/162],0)</f>
        <v>1472</v>
      </c>
      <c r="U1517" s="5">
        <f>_xlfn.RANK.EQ(VLOOKUP($A1517,Rooke_Full_Seaosn[[Name]:[WHIP]], 20, FALSE),Rooke_Full_Seaosn[WHIP],1)</f>
        <v>1150</v>
      </c>
      <c r="V15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1129.4571219657284</v>
      </c>
    </row>
    <row r="1518" spans="1:22" x14ac:dyDescent="0.45">
      <c r="A1518" s="11" t="s">
        <v>1936</v>
      </c>
      <c r="B1518" s="11">
        <v>1995</v>
      </c>
      <c r="C1518" s="11" t="str">
        <f>VLOOKUP(Table10[[#This Row],[Name]], Rooke_Full_Seaosn[[Name]:[Team]], 2, FALSE)</f>
        <v>OAK</v>
      </c>
      <c r="D1518" s="11">
        <v>8</v>
      </c>
      <c r="E1518" s="11">
        <v>4</v>
      </c>
      <c r="F1518" s="12">
        <v>0.5</v>
      </c>
      <c r="G1518" s="5">
        <f>_xlfn.RANK.EQ(VLOOKUP($A1518,Rooke_Full_Seaosn[[Name]:[WHIP]], 6, FALSE),Rooke_Full_Seaosn[W],0)</f>
        <v>1465</v>
      </c>
      <c r="H1518" s="5">
        <f>_xlfn.RANK.EQ(VLOOKUP($A1518,Rooke_Full_Seaosn[[Name]:[WHIP]], 7, FALSE),Rooke_Full_Seaosn[L],1)</f>
        <v>695</v>
      </c>
      <c r="I1518" s="11">
        <f>_xlfn.RANK.EQ(VLOOKUP($A1518,Rooke_Full_Seaosn[[Name]:[WHIP]], 8, FALSE),Rooke_Full_Seaosn[SV],0)</f>
        <v>225</v>
      </c>
      <c r="J1518" s="11">
        <f>_xlfn.RANK.EQ(VLOOKUP($A1518,Rooke_Full_Seaosn[[Name]:[WHIP]], 9, FALSE),Rooke_Full_Seaosn[IP],0)</f>
        <v>1584</v>
      </c>
      <c r="K1518" s="5">
        <f>_xlfn.RANK.EQ(VLOOKUP($A1518,Rooke_Full_Seaosn[[Name]:[WHIP]], 10, FALSE),Rooke_Full_Seaosn[SO],0)</f>
        <v>1398</v>
      </c>
      <c r="L1518" s="5">
        <f>_xlfn.RANK.EQ(VLOOKUP($A1518,Rooke_Full_Seaosn[[Name]:[WHIP]], 11, FALSE),Rooke_Full_Seaosn[K/9],0)</f>
        <v>652</v>
      </c>
      <c r="M1518" s="5">
        <f>_xlfn.RANK.EQ(VLOOKUP($A1518,Rooke_Full_Seaosn[[Name]:[WHIP]], 12, FALSE),Rooke_Full_Seaosn[BB/9],1)</f>
        <v>1552</v>
      </c>
      <c r="N1518" s="11">
        <f>_xlfn.RANK.EQ(VLOOKUP($A1518,Rooke_Full_Seaosn[[Name]:[WHIP]], 13, FALSE),Rooke_Full_Seaosn[HR/9],1)</f>
        <v>613</v>
      </c>
      <c r="O1518" s="5">
        <f>_xlfn.RANK.EQ(VLOOKUP($A1518,Rooke_Full_Seaosn[[Name]:[WHIP]], 14, FALSE),Rooke_Full_Seaosn[AVG],1)</f>
        <v>1203</v>
      </c>
      <c r="P1518" s="11">
        <f>_xlfn.RANK.EQ(VLOOKUP($A1518,Rooke_Full_Seaosn[[Name]:[WHIP]], 15, FALSE),Rooke_Full_Seaosn[BABIP],1)</f>
        <v>1390</v>
      </c>
      <c r="Q1518" s="5">
        <f>_xlfn.RANK.EQ(VLOOKUP($A1518,Rooke_Full_Seaosn[[Name]:[WHIP]], 16, FALSE),Rooke_Full_Seaosn[ERA],1)</f>
        <v>1487</v>
      </c>
      <c r="R1518" s="11">
        <f>_xlfn.RANK.EQ(VLOOKUP($A1518,Rooke_Full_Seaosn[[Name]:[WHIP]], 17, FALSE),Rooke_Full_Seaosn[FIP],1)</f>
        <v>1199</v>
      </c>
      <c r="S1518" s="5">
        <f>_xlfn.RANK.EQ(VLOOKUP($A1518,Rooke_Full_Seaosn[[Name]:[WHIP]], 18,FALSE),Rooke_Full_Seaosn[WAR],0)</f>
        <v>1176</v>
      </c>
      <c r="T1518" s="5">
        <f>_xlfn.RANK.EQ(VLOOKUP($A1518,Rooke_Full_Seaosn[[Name]:[WHIP]], 19, FALSE),Rooke_Full_Seaosn[WAR/162],0)</f>
        <v>735</v>
      </c>
      <c r="U1518" s="5">
        <f>_xlfn.RANK.EQ(VLOOKUP($A1518,Rooke_Full_Seaosn[[Name]:[WHIP]], 20, FALSE),Rooke_Full_Seaosn[WHIP],1)</f>
        <v>1517</v>
      </c>
      <c r="V15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1129.4644735880504</v>
      </c>
    </row>
    <row r="1519" spans="1:22" x14ac:dyDescent="0.45">
      <c r="A1519" s="11" t="s">
        <v>1997</v>
      </c>
      <c r="B1519" s="11">
        <v>1995</v>
      </c>
      <c r="C1519" s="11" t="str">
        <f>VLOOKUP(Table10[[#This Row],[Name]], Rooke_Full_Seaosn[[Name]:[Team]], 2, FALSE)</f>
        <v>MIL</v>
      </c>
      <c r="D1519" s="11">
        <v>11</v>
      </c>
      <c r="E1519" s="11">
        <v>11</v>
      </c>
      <c r="F1519" s="12">
        <v>1</v>
      </c>
      <c r="G1519" s="5">
        <f>_xlfn.RANK.EQ(VLOOKUP($A1519,Rooke_Full_Seaosn[[Name]:[WHIP]], 6, FALSE),Rooke_Full_Seaosn[W],0)</f>
        <v>735</v>
      </c>
      <c r="H1519" s="5">
        <f>_xlfn.RANK.EQ(VLOOKUP($A1519,Rooke_Full_Seaosn[[Name]:[WHIP]], 7, FALSE),Rooke_Full_Seaosn[L],1)</f>
        <v>298</v>
      </c>
      <c r="I1519" s="11">
        <f>_xlfn.RANK.EQ(VLOOKUP($A1519,Rooke_Full_Seaosn[[Name]:[WHIP]], 8, FALSE),Rooke_Full_Seaosn[SV],0)</f>
        <v>225</v>
      </c>
      <c r="J1519" s="11">
        <f>_xlfn.RANK.EQ(VLOOKUP($A1519,Rooke_Full_Seaosn[[Name]:[WHIP]], 9, FALSE),Rooke_Full_Seaosn[IP],0)</f>
        <v>1290</v>
      </c>
      <c r="K1519" s="5">
        <f>_xlfn.RANK.EQ(VLOOKUP($A1519,Rooke_Full_Seaosn[[Name]:[WHIP]], 10, FALSE),Rooke_Full_Seaosn[SO],0)</f>
        <v>1398</v>
      </c>
      <c r="L1519" s="5">
        <f>_xlfn.RANK.EQ(VLOOKUP($A1519,Rooke_Full_Seaosn[[Name]:[WHIP]], 11, FALSE),Rooke_Full_Seaosn[K/9],0)</f>
        <v>1139</v>
      </c>
      <c r="M1519" s="5">
        <f>_xlfn.RANK.EQ(VLOOKUP($A1519,Rooke_Full_Seaosn[[Name]:[WHIP]], 12, FALSE),Rooke_Full_Seaosn[BB/9],1)</f>
        <v>1123</v>
      </c>
      <c r="N1519" s="11">
        <f>_xlfn.RANK.EQ(VLOOKUP($A1519,Rooke_Full_Seaosn[[Name]:[WHIP]], 13, FALSE),Rooke_Full_Seaosn[HR/9],1)</f>
        <v>1608</v>
      </c>
      <c r="O1519" s="5">
        <f>_xlfn.RANK.EQ(VLOOKUP($A1519,Rooke_Full_Seaosn[[Name]:[WHIP]], 14, FALSE),Rooke_Full_Seaosn[AVG],1)</f>
        <v>1535</v>
      </c>
      <c r="P1519" s="11">
        <f>_xlfn.RANK.EQ(VLOOKUP($A1519,Rooke_Full_Seaosn[[Name]:[WHIP]], 15, FALSE),Rooke_Full_Seaosn[BABIP],1)</f>
        <v>1139</v>
      </c>
      <c r="Q1519" s="5">
        <f>_xlfn.RANK.EQ(VLOOKUP($A1519,Rooke_Full_Seaosn[[Name]:[WHIP]], 16, FALSE),Rooke_Full_Seaosn[ERA],1)</f>
        <v>1556</v>
      </c>
      <c r="R1519" s="11">
        <f>_xlfn.RANK.EQ(VLOOKUP($A1519,Rooke_Full_Seaosn[[Name]:[WHIP]], 17, FALSE),Rooke_Full_Seaosn[FIP],1)</f>
        <v>1659</v>
      </c>
      <c r="S1519" s="5">
        <f>_xlfn.RANK.EQ(VLOOKUP($A1519,Rooke_Full_Seaosn[[Name]:[WHIP]], 18,FALSE),Rooke_Full_Seaosn[WAR],0)</f>
        <v>1611</v>
      </c>
      <c r="T1519" s="5">
        <f>_xlfn.RANK.EQ(VLOOKUP($A1519,Rooke_Full_Seaosn[[Name]:[WHIP]], 19, FALSE),Rooke_Full_Seaosn[WAR/162],0)</f>
        <v>1613</v>
      </c>
      <c r="U1519" s="5">
        <f>_xlfn.RANK.EQ(VLOOKUP($A1519,Rooke_Full_Seaosn[[Name]:[WHIP]], 20, FALSE),Rooke_Full_Seaosn[WHIP],1)</f>
        <v>1394</v>
      </c>
      <c r="V15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1129.8023946326514</v>
      </c>
    </row>
    <row r="1520" spans="1:22" x14ac:dyDescent="0.45">
      <c r="A1520" s="11" t="s">
        <v>2004</v>
      </c>
      <c r="B1520" s="11">
        <v>1933</v>
      </c>
      <c r="C1520" s="11" t="str">
        <f>VLOOKUP(Table10[[#This Row],[Name]], Rooke_Full_Seaosn[[Name]:[Team]], 2, FALSE)</f>
        <v>PHI</v>
      </c>
      <c r="D1520" s="11">
        <v>25</v>
      </c>
      <c r="E1520" s="11">
        <v>19</v>
      </c>
      <c r="F1520" s="12">
        <v>0.76</v>
      </c>
      <c r="G1520" s="5">
        <f>_xlfn.RANK.EQ(VLOOKUP($A1520,Rooke_Full_Seaosn[[Name]:[WHIP]], 6, FALSE),Rooke_Full_Seaosn[W],0)</f>
        <v>1465</v>
      </c>
      <c r="H1520" s="5">
        <f>_xlfn.RANK.EQ(VLOOKUP($A1520,Rooke_Full_Seaosn[[Name]:[WHIP]], 7, FALSE),Rooke_Full_Seaosn[L],1)</f>
        <v>45</v>
      </c>
      <c r="I1520" s="11">
        <f>_xlfn.RANK.EQ(VLOOKUP($A1520,Rooke_Full_Seaosn[[Name]:[WHIP]], 8, FALSE),Rooke_Full_Seaosn[SV],0)</f>
        <v>225</v>
      </c>
      <c r="J1520" s="11">
        <f>_xlfn.RANK.EQ(VLOOKUP($A1520,Rooke_Full_Seaosn[[Name]:[WHIP]], 9, FALSE),Rooke_Full_Seaosn[IP],0)</f>
        <v>1517</v>
      </c>
      <c r="K1520" s="5">
        <f>_xlfn.RANK.EQ(VLOOKUP($A1520,Rooke_Full_Seaosn[[Name]:[WHIP]], 10, FALSE),Rooke_Full_Seaosn[SO],0)</f>
        <v>1699</v>
      </c>
      <c r="L1520" s="5">
        <f>_xlfn.RANK.EQ(VLOOKUP($A1520,Rooke_Full_Seaosn[[Name]:[WHIP]], 11, FALSE),Rooke_Full_Seaosn[K/9],0)</f>
        <v>1680</v>
      </c>
      <c r="M1520" s="5">
        <f>_xlfn.RANK.EQ(VLOOKUP($A1520,Rooke_Full_Seaosn[[Name]:[WHIP]], 12, FALSE),Rooke_Full_Seaosn[BB/9],1)</f>
        <v>1658</v>
      </c>
      <c r="N1520" s="11">
        <f>_xlfn.RANK.EQ(VLOOKUP($A1520,Rooke_Full_Seaosn[[Name]:[WHIP]], 13, FALSE),Rooke_Full_Seaosn[HR/9],1)</f>
        <v>351</v>
      </c>
      <c r="O1520" s="5">
        <f>_xlfn.RANK.EQ(VLOOKUP($A1520,Rooke_Full_Seaosn[[Name]:[WHIP]], 14, FALSE),Rooke_Full_Seaosn[AVG],1)</f>
        <v>1688</v>
      </c>
      <c r="P1520" s="11">
        <f>_xlfn.RANK.EQ(VLOOKUP($A1520,Rooke_Full_Seaosn[[Name]:[WHIP]], 15, FALSE),Rooke_Full_Seaosn[BABIP],1)</f>
        <v>1570</v>
      </c>
      <c r="Q1520" s="5">
        <f>_xlfn.RANK.EQ(VLOOKUP($A1520,Rooke_Full_Seaosn[[Name]:[WHIP]], 16, FALSE),Rooke_Full_Seaosn[ERA],1)</f>
        <v>1563</v>
      </c>
      <c r="R1520" s="11">
        <f>_xlfn.RANK.EQ(VLOOKUP($A1520,Rooke_Full_Seaosn[[Name]:[WHIP]], 17, FALSE),Rooke_Full_Seaosn[FIP],1)</f>
        <v>1527</v>
      </c>
      <c r="S1520" s="5">
        <f>_xlfn.RANK.EQ(VLOOKUP($A1520,Rooke_Full_Seaosn[[Name]:[WHIP]], 18,FALSE),Rooke_Full_Seaosn[WAR],0)</f>
        <v>1557</v>
      </c>
      <c r="T1520" s="5">
        <f>_xlfn.RANK.EQ(VLOOKUP($A1520,Rooke_Full_Seaosn[[Name]:[WHIP]], 19, FALSE),Rooke_Full_Seaosn[WAR/162],0)</f>
        <v>1569</v>
      </c>
      <c r="U1520" s="5">
        <f>_xlfn.RANK.EQ(VLOOKUP($A1520,Rooke_Full_Seaosn[[Name]:[WHIP]], 20, FALSE),Rooke_Full_Seaosn[WHIP],1)</f>
        <v>1701</v>
      </c>
      <c r="V15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1130.8590072864317</v>
      </c>
    </row>
    <row r="1521" spans="1:22" x14ac:dyDescent="0.45">
      <c r="A1521" s="11" t="s">
        <v>1789</v>
      </c>
      <c r="B1521" s="11">
        <v>1993</v>
      </c>
      <c r="C1521" s="11" t="str">
        <f>VLOOKUP(Table10[[#This Row],[Name]], Rooke_Full_Seaosn[[Name]:[Team]], 2, FALSE)</f>
        <v>- - -</v>
      </c>
      <c r="D1521" s="11">
        <v>11</v>
      </c>
      <c r="E1521" s="11">
        <v>11</v>
      </c>
      <c r="F1521" s="12">
        <v>1</v>
      </c>
      <c r="G1521" s="5">
        <f>_xlfn.RANK.EQ(VLOOKUP($A1521,Rooke_Full_Seaosn[[Name]:[WHIP]], 6, FALSE),Rooke_Full_Seaosn[W],0)</f>
        <v>1054</v>
      </c>
      <c r="H1521" s="5">
        <f>_xlfn.RANK.EQ(VLOOKUP($A1521,Rooke_Full_Seaosn[[Name]:[WHIP]], 7, FALSE),Rooke_Full_Seaosn[L],1)</f>
        <v>298</v>
      </c>
      <c r="I1521" s="11">
        <f>_xlfn.RANK.EQ(VLOOKUP($A1521,Rooke_Full_Seaosn[[Name]:[WHIP]], 8, FALSE),Rooke_Full_Seaosn[SV],0)</f>
        <v>225</v>
      </c>
      <c r="J1521" s="11">
        <f>_xlfn.RANK.EQ(VLOOKUP($A1521,Rooke_Full_Seaosn[[Name]:[WHIP]], 9, FALSE),Rooke_Full_Seaosn[IP],0)</f>
        <v>1209</v>
      </c>
      <c r="K1521" s="5">
        <f>_xlfn.RANK.EQ(VLOOKUP($A1521,Rooke_Full_Seaosn[[Name]:[WHIP]], 10, FALSE),Rooke_Full_Seaosn[SO],0)</f>
        <v>1484</v>
      </c>
      <c r="L1521" s="5">
        <f>_xlfn.RANK.EQ(VLOOKUP($A1521,Rooke_Full_Seaosn[[Name]:[WHIP]], 11, FALSE),Rooke_Full_Seaosn[K/9],0)</f>
        <v>1353</v>
      </c>
      <c r="M1521" s="5">
        <f>_xlfn.RANK.EQ(VLOOKUP($A1521,Rooke_Full_Seaosn[[Name]:[WHIP]], 12, FALSE),Rooke_Full_Seaosn[BB/9],1)</f>
        <v>919</v>
      </c>
      <c r="N1521" s="11">
        <f>_xlfn.RANK.EQ(VLOOKUP($A1521,Rooke_Full_Seaosn[[Name]:[WHIP]], 13, FALSE),Rooke_Full_Seaosn[HR/9],1)</f>
        <v>1479</v>
      </c>
      <c r="O1521" s="5">
        <f>_xlfn.RANK.EQ(VLOOKUP($A1521,Rooke_Full_Seaosn[[Name]:[WHIP]], 14, FALSE),Rooke_Full_Seaosn[AVG],1)</f>
        <v>1455</v>
      </c>
      <c r="P1521" s="11">
        <f>_xlfn.RANK.EQ(VLOOKUP($A1521,Rooke_Full_Seaosn[[Name]:[WHIP]], 15, FALSE),Rooke_Full_Seaosn[BABIP],1)</f>
        <v>983</v>
      </c>
      <c r="Q1521" s="5">
        <f>_xlfn.RANK.EQ(VLOOKUP($A1521,Rooke_Full_Seaosn[[Name]:[WHIP]], 16, FALSE),Rooke_Full_Seaosn[ERA],1)</f>
        <v>1314</v>
      </c>
      <c r="R1521" s="11">
        <f>_xlfn.RANK.EQ(VLOOKUP($A1521,Rooke_Full_Seaosn[[Name]:[WHIP]], 17, FALSE),Rooke_Full_Seaosn[FIP],1)</f>
        <v>1533</v>
      </c>
      <c r="S1521" s="5">
        <f>_xlfn.RANK.EQ(VLOOKUP($A1521,Rooke_Full_Seaosn[[Name]:[WHIP]], 18,FALSE),Rooke_Full_Seaosn[WAR],0)</f>
        <v>1579</v>
      </c>
      <c r="T1521" s="5">
        <f>_xlfn.RANK.EQ(VLOOKUP($A1521,Rooke_Full_Seaosn[[Name]:[WHIP]], 19, FALSE),Rooke_Full_Seaosn[WAR/162],0)</f>
        <v>1583</v>
      </c>
      <c r="U1521" s="5">
        <f>_xlfn.RANK.EQ(VLOOKUP($A1521,Rooke_Full_Seaosn[[Name]:[WHIP]], 20, FALSE),Rooke_Full_Seaosn[WHIP],1)</f>
        <v>1240</v>
      </c>
      <c r="V15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1131.3180525155904</v>
      </c>
    </row>
    <row r="1522" spans="1:22" x14ac:dyDescent="0.45">
      <c r="A1522" s="11" t="s">
        <v>1255</v>
      </c>
      <c r="B1522" s="11">
        <v>1942</v>
      </c>
      <c r="C1522" s="11" t="str">
        <f>VLOOKUP(Table10[[#This Row],[Name]], Rooke_Full_Seaosn[[Name]:[Team]], 2, FALSE)</f>
        <v>PHA</v>
      </c>
      <c r="D1522" s="11">
        <v>30</v>
      </c>
      <c r="E1522" s="11">
        <v>30</v>
      </c>
      <c r="F1522" s="12">
        <v>1</v>
      </c>
      <c r="G1522" s="5">
        <f>_xlfn.RANK.EQ(VLOOKUP($A1522,Rooke_Full_Seaosn[[Name]:[WHIP]], 6, FALSE),Rooke_Full_Seaosn[W],0)</f>
        <v>1054</v>
      </c>
      <c r="H1522" s="5">
        <f>_xlfn.RANK.EQ(VLOOKUP($A1522,Rooke_Full_Seaosn[[Name]:[WHIP]], 7, FALSE),Rooke_Full_Seaosn[L],1)</f>
        <v>1574</v>
      </c>
      <c r="I1522" s="11">
        <f>_xlfn.RANK.EQ(VLOOKUP($A1522,Rooke_Full_Seaosn[[Name]:[WHIP]], 8, FALSE),Rooke_Full_Seaosn[SV],0)</f>
        <v>94</v>
      </c>
      <c r="J1522" s="11">
        <f>_xlfn.RANK.EQ(VLOOKUP($A1522,Rooke_Full_Seaosn[[Name]:[WHIP]], 9, FALSE),Rooke_Full_Seaosn[IP],0)</f>
        <v>362</v>
      </c>
      <c r="K1522" s="5">
        <f>_xlfn.RANK.EQ(VLOOKUP($A1522,Rooke_Full_Seaosn[[Name]:[WHIP]], 10, FALSE),Rooke_Full_Seaosn[SO],0)</f>
        <v>855</v>
      </c>
      <c r="L1522" s="5">
        <f>_xlfn.RANK.EQ(VLOOKUP($A1522,Rooke_Full_Seaosn[[Name]:[WHIP]], 11, FALSE),Rooke_Full_Seaosn[K/9],0)</f>
        <v>1503</v>
      </c>
      <c r="M1522" s="5">
        <f>_xlfn.RANK.EQ(VLOOKUP($A1522,Rooke_Full_Seaosn[[Name]:[WHIP]], 12, FALSE),Rooke_Full_Seaosn[BB/9],1)</f>
        <v>1603</v>
      </c>
      <c r="N1522" s="11">
        <f>_xlfn.RANK.EQ(VLOOKUP($A1522,Rooke_Full_Seaosn[[Name]:[WHIP]], 13, FALSE),Rooke_Full_Seaosn[HR/9],1)</f>
        <v>276</v>
      </c>
      <c r="O1522" s="5">
        <f>_xlfn.RANK.EQ(VLOOKUP($A1522,Rooke_Full_Seaosn[[Name]:[WHIP]], 14, FALSE),Rooke_Full_Seaosn[AVG],1)</f>
        <v>655</v>
      </c>
      <c r="P1522" s="11">
        <f>_xlfn.RANK.EQ(VLOOKUP($A1522,Rooke_Full_Seaosn[[Name]:[WHIP]], 15, FALSE),Rooke_Full_Seaosn[BABIP],1)</f>
        <v>456</v>
      </c>
      <c r="Q1522" s="5">
        <f>_xlfn.RANK.EQ(VLOOKUP($A1522,Rooke_Full_Seaosn[[Name]:[WHIP]], 16, FALSE),Rooke_Full_Seaosn[ERA],1)</f>
        <v>657</v>
      </c>
      <c r="R1522" s="11">
        <f>_xlfn.RANK.EQ(VLOOKUP($A1522,Rooke_Full_Seaosn[[Name]:[WHIP]], 17, FALSE),Rooke_Full_Seaosn[FIP],1)</f>
        <v>852</v>
      </c>
      <c r="S1522" s="5">
        <f>_xlfn.RANK.EQ(VLOOKUP($A1522,Rooke_Full_Seaosn[[Name]:[WHIP]], 18,FALSE),Rooke_Full_Seaosn[WAR],0)</f>
        <v>1277</v>
      </c>
      <c r="T1522" s="5">
        <f>_xlfn.RANK.EQ(VLOOKUP($A1522,Rooke_Full_Seaosn[[Name]:[WHIP]], 19, FALSE),Rooke_Full_Seaosn[WAR/162],0)</f>
        <v>1418</v>
      </c>
      <c r="U1522" s="5">
        <f>_xlfn.RANK.EQ(VLOOKUP($A1522,Rooke_Full_Seaosn[[Name]:[WHIP]], 20, FALSE),Rooke_Full_Seaosn[WHIP],1)</f>
        <v>1297</v>
      </c>
      <c r="V15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1131.961805074802</v>
      </c>
    </row>
    <row r="1523" spans="1:22" x14ac:dyDescent="0.45">
      <c r="A1523" s="11" t="s">
        <v>1705</v>
      </c>
      <c r="B1523" s="11">
        <v>1997</v>
      </c>
      <c r="C1523" s="11" t="str">
        <f>VLOOKUP(Table10[[#This Row],[Name]], Rooke_Full_Seaosn[[Name]:[Team]], 2, FALSE)</f>
        <v>OAK</v>
      </c>
      <c r="D1523" s="11">
        <v>9</v>
      </c>
      <c r="E1523" s="11">
        <v>5</v>
      </c>
      <c r="F1523" s="12">
        <v>0.55555555555555558</v>
      </c>
      <c r="G1523" s="5">
        <f>_xlfn.RANK.EQ(VLOOKUP($A1523,Rooke_Full_Seaosn[[Name]:[WHIP]], 6, FALSE),Rooke_Full_Seaosn[W],0)</f>
        <v>1609</v>
      </c>
      <c r="H1523" s="5">
        <f>_xlfn.RANK.EQ(VLOOKUP($A1523,Rooke_Full_Seaosn[[Name]:[WHIP]], 7, FALSE),Rooke_Full_Seaosn[L],1)</f>
        <v>885</v>
      </c>
      <c r="I1523" s="11">
        <f>_xlfn.RANK.EQ(VLOOKUP($A1523,Rooke_Full_Seaosn[[Name]:[WHIP]], 8, FALSE),Rooke_Full_Seaosn[SV],0)</f>
        <v>225</v>
      </c>
      <c r="J1523" s="11">
        <f>_xlfn.RANK.EQ(VLOOKUP($A1523,Rooke_Full_Seaosn[[Name]:[WHIP]], 9, FALSE),Rooke_Full_Seaosn[IP],0)</f>
        <v>1148</v>
      </c>
      <c r="K1523" s="5">
        <f>_xlfn.RANK.EQ(VLOOKUP($A1523,Rooke_Full_Seaosn[[Name]:[WHIP]], 10, FALSE),Rooke_Full_Seaosn[SO],0)</f>
        <v>1398</v>
      </c>
      <c r="L1523" s="5">
        <f>_xlfn.RANK.EQ(VLOOKUP($A1523,Rooke_Full_Seaosn[[Name]:[WHIP]], 11, FALSE),Rooke_Full_Seaosn[K/9],0)</f>
        <v>1289</v>
      </c>
      <c r="M1523" s="5">
        <f>_xlfn.RANK.EQ(VLOOKUP($A1523,Rooke_Full_Seaosn[[Name]:[WHIP]], 12, FALSE),Rooke_Full_Seaosn[BB/9],1)</f>
        <v>331</v>
      </c>
      <c r="N1523" s="11">
        <f>_xlfn.RANK.EQ(VLOOKUP($A1523,Rooke_Full_Seaosn[[Name]:[WHIP]], 13, FALSE),Rooke_Full_Seaosn[HR/9],1)</f>
        <v>1537</v>
      </c>
      <c r="O1523" s="5">
        <f>_xlfn.RANK.EQ(VLOOKUP($A1523,Rooke_Full_Seaosn[[Name]:[WHIP]], 14, FALSE),Rooke_Full_Seaosn[AVG],1)</f>
        <v>1487</v>
      </c>
      <c r="P1523" s="11">
        <f>_xlfn.RANK.EQ(VLOOKUP($A1523,Rooke_Full_Seaosn[[Name]:[WHIP]], 15, FALSE),Rooke_Full_Seaosn[BABIP],1)</f>
        <v>1028</v>
      </c>
      <c r="Q1523" s="5">
        <f>_xlfn.RANK.EQ(VLOOKUP($A1523,Rooke_Full_Seaosn[[Name]:[WHIP]], 16, FALSE),Rooke_Full_Seaosn[ERA],1)</f>
        <v>1216</v>
      </c>
      <c r="R1523" s="11">
        <f>_xlfn.RANK.EQ(VLOOKUP($A1523,Rooke_Full_Seaosn[[Name]:[WHIP]], 17, FALSE),Rooke_Full_Seaosn[FIP],1)</f>
        <v>1550</v>
      </c>
      <c r="S1523" s="5">
        <f>_xlfn.RANK.EQ(VLOOKUP($A1523,Rooke_Full_Seaosn[[Name]:[WHIP]], 18,FALSE),Rooke_Full_Seaosn[WAR],0)</f>
        <v>1460</v>
      </c>
      <c r="T1523" s="5">
        <f>_xlfn.RANK.EQ(VLOOKUP($A1523,Rooke_Full_Seaosn[[Name]:[WHIP]], 19, FALSE),Rooke_Full_Seaosn[WAR/162],0)</f>
        <v>1446</v>
      </c>
      <c r="U1523" s="5">
        <f>_xlfn.RANK.EQ(VLOOKUP($A1523,Rooke_Full_Seaosn[[Name]:[WHIP]], 20, FALSE),Rooke_Full_Seaosn[WHIP],1)</f>
        <v>1088</v>
      </c>
      <c r="V15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1134.352933490163</v>
      </c>
    </row>
    <row r="1524" spans="1:22" x14ac:dyDescent="0.45">
      <c r="A1524" s="11" t="s">
        <v>1780</v>
      </c>
      <c r="B1524" s="11">
        <v>1928</v>
      </c>
      <c r="C1524" s="11" t="str">
        <f>VLOOKUP(Table10[[#This Row],[Name]], Rooke_Full_Seaosn[[Name]:[Team]], 2, FALSE)</f>
        <v>NYY</v>
      </c>
      <c r="D1524" s="11">
        <v>24</v>
      </c>
      <c r="E1524" s="11">
        <v>24</v>
      </c>
      <c r="F1524" s="12">
        <v>1</v>
      </c>
      <c r="G1524" s="5">
        <f>_xlfn.RANK.EQ(VLOOKUP($A1524,Rooke_Full_Seaosn[[Name]:[WHIP]], 6, FALSE),Rooke_Full_Seaosn[W],0)</f>
        <v>503</v>
      </c>
      <c r="H1524" s="5">
        <f>_xlfn.RANK.EQ(VLOOKUP($A1524,Rooke_Full_Seaosn[[Name]:[WHIP]], 7, FALSE),Rooke_Full_Seaosn[L],1)</f>
        <v>695</v>
      </c>
      <c r="I1524" s="11">
        <f>_xlfn.RANK.EQ(VLOOKUP($A1524,Rooke_Full_Seaosn[[Name]:[WHIP]], 8, FALSE),Rooke_Full_Seaosn[SV],0)</f>
        <v>44</v>
      </c>
      <c r="J1524" s="11">
        <f>_xlfn.RANK.EQ(VLOOKUP($A1524,Rooke_Full_Seaosn[[Name]:[WHIP]], 9, FALSE),Rooke_Full_Seaosn[IP],0)</f>
        <v>911</v>
      </c>
      <c r="K1524" s="5">
        <f>_xlfn.RANK.EQ(VLOOKUP($A1524,Rooke_Full_Seaosn[[Name]:[WHIP]], 10, FALSE),Rooke_Full_Seaosn[SO],0)</f>
        <v>1278</v>
      </c>
      <c r="L1524" s="5">
        <f>_xlfn.RANK.EQ(VLOOKUP($A1524,Rooke_Full_Seaosn[[Name]:[WHIP]], 11, FALSE),Rooke_Full_Seaosn[K/9],0)</f>
        <v>1368</v>
      </c>
      <c r="M1524" s="5">
        <f>_xlfn.RANK.EQ(VLOOKUP($A1524,Rooke_Full_Seaosn[[Name]:[WHIP]], 12, FALSE),Rooke_Full_Seaosn[BB/9],1)</f>
        <v>1170</v>
      </c>
      <c r="N1524" s="11">
        <f>_xlfn.RANK.EQ(VLOOKUP($A1524,Rooke_Full_Seaosn[[Name]:[WHIP]], 13, FALSE),Rooke_Full_Seaosn[HR/9],1)</f>
        <v>203</v>
      </c>
      <c r="O1524" s="5">
        <f>_xlfn.RANK.EQ(VLOOKUP($A1524,Rooke_Full_Seaosn[[Name]:[WHIP]], 14, FALSE),Rooke_Full_Seaosn[AVG],1)</f>
        <v>1588</v>
      </c>
      <c r="P1524" s="11">
        <f>_xlfn.RANK.EQ(VLOOKUP($A1524,Rooke_Full_Seaosn[[Name]:[WHIP]], 15, FALSE),Rooke_Full_Seaosn[BABIP],1)</f>
        <v>1527</v>
      </c>
      <c r="Q1524" s="5">
        <f>_xlfn.RANK.EQ(VLOOKUP($A1524,Rooke_Full_Seaosn[[Name]:[WHIP]], 16, FALSE),Rooke_Full_Seaosn[ERA],1)</f>
        <v>1303</v>
      </c>
      <c r="R1524" s="11">
        <f>_xlfn.RANK.EQ(VLOOKUP($A1524,Rooke_Full_Seaosn[[Name]:[WHIP]], 17, FALSE),Rooke_Full_Seaosn[FIP],1)</f>
        <v>739</v>
      </c>
      <c r="S1524" s="5">
        <f>_xlfn.RANK.EQ(VLOOKUP($A1524,Rooke_Full_Seaosn[[Name]:[WHIP]], 18,FALSE),Rooke_Full_Seaosn[WAR],0)</f>
        <v>1154</v>
      </c>
      <c r="T1524" s="5">
        <f>_xlfn.RANK.EQ(VLOOKUP($A1524,Rooke_Full_Seaosn[[Name]:[WHIP]], 19, FALSE),Rooke_Full_Seaosn[WAR/162],0)</f>
        <v>1290</v>
      </c>
      <c r="U1524" s="5">
        <f>_xlfn.RANK.EQ(VLOOKUP($A1524,Rooke_Full_Seaosn[[Name]:[WHIP]], 20, FALSE),Rooke_Full_Seaosn[WHIP],1)</f>
        <v>1606</v>
      </c>
      <c r="V15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1134.6689160533319</v>
      </c>
    </row>
    <row r="1525" spans="1:22" x14ac:dyDescent="0.45">
      <c r="A1525" s="11" t="s">
        <v>1964</v>
      </c>
      <c r="B1525" s="11">
        <v>2017</v>
      </c>
      <c r="C1525" s="11" t="str">
        <f>VLOOKUP(Table10[[#This Row],[Name]], Rooke_Full_Seaosn[[Name]:[Team]], 2, FALSE)</f>
        <v>ATL</v>
      </c>
      <c r="D1525" s="11">
        <v>27</v>
      </c>
      <c r="E1525" s="11">
        <v>27</v>
      </c>
      <c r="F1525" s="12">
        <v>1</v>
      </c>
      <c r="G1525" s="5">
        <f>_xlfn.RANK.EQ(VLOOKUP($A1525,Rooke_Full_Seaosn[[Name]:[WHIP]], 6, FALSE),Rooke_Full_Seaosn[W],0)</f>
        <v>1282</v>
      </c>
      <c r="H1525" s="5">
        <f>_xlfn.RANK.EQ(VLOOKUP($A1525,Rooke_Full_Seaosn[[Name]:[WHIP]], 7, FALSE),Rooke_Full_Seaosn[L],1)</f>
        <v>695</v>
      </c>
      <c r="I1525" s="11">
        <f>_xlfn.RANK.EQ(VLOOKUP($A1525,Rooke_Full_Seaosn[[Name]:[WHIP]], 8, FALSE),Rooke_Full_Seaosn[SV],0)</f>
        <v>225</v>
      </c>
      <c r="J1525" s="11">
        <f>_xlfn.RANK.EQ(VLOOKUP($A1525,Rooke_Full_Seaosn[[Name]:[WHIP]], 9, FALSE),Rooke_Full_Seaosn[IP],0)</f>
        <v>1577</v>
      </c>
      <c r="K1525" s="5">
        <f>_xlfn.RANK.EQ(VLOOKUP($A1525,Rooke_Full_Seaosn[[Name]:[WHIP]], 10, FALSE),Rooke_Full_Seaosn[SO],0)</f>
        <v>1278</v>
      </c>
      <c r="L1525" s="5">
        <f>_xlfn.RANK.EQ(VLOOKUP($A1525,Rooke_Full_Seaosn[[Name]:[WHIP]], 11, FALSE),Rooke_Full_Seaosn[K/9],0)</f>
        <v>433</v>
      </c>
      <c r="M1525" s="5">
        <f>_xlfn.RANK.EQ(VLOOKUP($A1525,Rooke_Full_Seaosn[[Name]:[WHIP]], 12, FALSE),Rooke_Full_Seaosn[BB/9],1)</f>
        <v>1049</v>
      </c>
      <c r="N1525" s="11">
        <f>_xlfn.RANK.EQ(VLOOKUP($A1525,Rooke_Full_Seaosn[[Name]:[WHIP]], 13, FALSE),Rooke_Full_Seaosn[HR/9],1)</f>
        <v>1520</v>
      </c>
      <c r="O1525" s="5">
        <f>_xlfn.RANK.EQ(VLOOKUP($A1525,Rooke_Full_Seaosn[[Name]:[WHIP]], 14, FALSE),Rooke_Full_Seaosn[AVG],1)</f>
        <v>1413</v>
      </c>
      <c r="P1525" s="11">
        <f>_xlfn.RANK.EQ(VLOOKUP($A1525,Rooke_Full_Seaosn[[Name]:[WHIP]], 15, FALSE),Rooke_Full_Seaosn[BABIP],1)</f>
        <v>1435</v>
      </c>
      <c r="Q1525" s="5">
        <f>_xlfn.RANK.EQ(VLOOKUP($A1525,Rooke_Full_Seaosn[[Name]:[WHIP]], 16, FALSE),Rooke_Full_Seaosn[ERA],1)</f>
        <v>1517</v>
      </c>
      <c r="R1525" s="11">
        <f>_xlfn.RANK.EQ(VLOOKUP($A1525,Rooke_Full_Seaosn[[Name]:[WHIP]], 17, FALSE),Rooke_Full_Seaosn[FIP],1)</f>
        <v>1512</v>
      </c>
      <c r="S1525" s="5">
        <f>_xlfn.RANK.EQ(VLOOKUP($A1525,Rooke_Full_Seaosn[[Name]:[WHIP]], 18,FALSE),Rooke_Full_Seaosn[WAR],0)</f>
        <v>1536</v>
      </c>
      <c r="T1525" s="5">
        <f>_xlfn.RANK.EQ(VLOOKUP($A1525,Rooke_Full_Seaosn[[Name]:[WHIP]], 19, FALSE),Rooke_Full_Seaosn[WAR/162],0)</f>
        <v>1540</v>
      </c>
      <c r="U1525" s="5">
        <f>_xlfn.RANK.EQ(VLOOKUP($A1525,Rooke_Full_Seaosn[[Name]:[WHIP]], 20, FALSE),Rooke_Full_Seaosn[WHIP],1)</f>
        <v>1360</v>
      </c>
      <c r="V15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1135.5978603353799</v>
      </c>
    </row>
    <row r="1526" spans="1:22" x14ac:dyDescent="0.45">
      <c r="A1526" s="11" t="s">
        <v>1732</v>
      </c>
      <c r="B1526" s="11">
        <v>1942</v>
      </c>
      <c r="C1526" s="11" t="str">
        <f>VLOOKUP(Table10[[#This Row],[Name]], Rooke_Full_Seaosn[[Name]:[Team]], 2, FALSE)</f>
        <v>PHA</v>
      </c>
      <c r="D1526" s="11">
        <v>10</v>
      </c>
      <c r="E1526" s="11">
        <v>10</v>
      </c>
      <c r="F1526" s="12">
        <v>1</v>
      </c>
      <c r="G1526" s="5">
        <f>_xlfn.RANK.EQ(VLOOKUP($A1526,Rooke_Full_Seaosn[[Name]:[WHIP]], 6, FALSE),Rooke_Full_Seaosn[W],0)</f>
        <v>735</v>
      </c>
      <c r="H1526" s="5">
        <f>_xlfn.RANK.EQ(VLOOKUP($A1526,Rooke_Full_Seaosn[[Name]:[WHIP]], 7, FALSE),Rooke_Full_Seaosn[L],1)</f>
        <v>1442</v>
      </c>
      <c r="I1526" s="11">
        <f>_xlfn.RANK.EQ(VLOOKUP($A1526,Rooke_Full_Seaosn[[Name]:[WHIP]], 8, FALSE),Rooke_Full_Seaosn[SV],0)</f>
        <v>94</v>
      </c>
      <c r="J1526" s="11">
        <f>_xlfn.RANK.EQ(VLOOKUP($A1526,Rooke_Full_Seaosn[[Name]:[WHIP]], 9, FALSE),Rooke_Full_Seaosn[IP],0)</f>
        <v>519</v>
      </c>
      <c r="K1526" s="5">
        <f>_xlfn.RANK.EQ(VLOOKUP($A1526,Rooke_Full_Seaosn[[Name]:[WHIP]], 10, FALSE),Rooke_Full_Seaosn[SO],0)</f>
        <v>1307</v>
      </c>
      <c r="L1526" s="5">
        <f>_xlfn.RANK.EQ(VLOOKUP($A1526,Rooke_Full_Seaosn[[Name]:[WHIP]], 11, FALSE),Rooke_Full_Seaosn[K/9],0)</f>
        <v>1625</v>
      </c>
      <c r="M1526" s="5">
        <f>_xlfn.RANK.EQ(VLOOKUP($A1526,Rooke_Full_Seaosn[[Name]:[WHIP]], 12, FALSE),Rooke_Full_Seaosn[BB/9],1)</f>
        <v>530</v>
      </c>
      <c r="N1526" s="11">
        <f>_xlfn.RANK.EQ(VLOOKUP($A1526,Rooke_Full_Seaosn[[Name]:[WHIP]], 13, FALSE),Rooke_Full_Seaosn[HR/9],1)</f>
        <v>803</v>
      </c>
      <c r="O1526" s="5">
        <f>_xlfn.RANK.EQ(VLOOKUP($A1526,Rooke_Full_Seaosn[[Name]:[WHIP]], 14, FALSE),Rooke_Full_Seaosn[AVG],1)</f>
        <v>1387</v>
      </c>
      <c r="P1526" s="11">
        <f>_xlfn.RANK.EQ(VLOOKUP($A1526,Rooke_Full_Seaosn[[Name]:[WHIP]], 15, FALSE),Rooke_Full_Seaosn[BABIP],1)</f>
        <v>913</v>
      </c>
      <c r="Q1526" s="5">
        <f>_xlfn.RANK.EQ(VLOOKUP($A1526,Rooke_Full_Seaosn[[Name]:[WHIP]], 16, FALSE),Rooke_Full_Seaosn[ERA],1)</f>
        <v>1245</v>
      </c>
      <c r="R1526" s="11">
        <f>_xlfn.RANK.EQ(VLOOKUP($A1526,Rooke_Full_Seaosn[[Name]:[WHIP]], 17, FALSE),Rooke_Full_Seaosn[FIP],1)</f>
        <v>738</v>
      </c>
      <c r="S1526" s="5">
        <f>_xlfn.RANK.EQ(VLOOKUP($A1526,Rooke_Full_Seaosn[[Name]:[WHIP]], 18,FALSE),Rooke_Full_Seaosn[WAR],0)</f>
        <v>1180</v>
      </c>
      <c r="T1526" s="5">
        <f>_xlfn.RANK.EQ(VLOOKUP($A1526,Rooke_Full_Seaosn[[Name]:[WHIP]], 19, FALSE),Rooke_Full_Seaosn[WAR/162],0)</f>
        <v>1384</v>
      </c>
      <c r="U1526" s="5">
        <f>_xlfn.RANK.EQ(VLOOKUP($A1526,Rooke_Full_Seaosn[[Name]:[WHIP]], 20, FALSE),Rooke_Full_Seaosn[WHIP],1)</f>
        <v>1062</v>
      </c>
      <c r="V15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1135.8071149246653</v>
      </c>
    </row>
    <row r="1527" spans="1:22" x14ac:dyDescent="0.45">
      <c r="A1527" s="11" t="s">
        <v>2049</v>
      </c>
      <c r="B1527" s="11">
        <v>2023</v>
      </c>
      <c r="C1527" s="11" t="str">
        <f>VLOOKUP(Table10[[#This Row],[Name]], Rooke_Full_Seaosn[[Name]:[Team]], 2, FALSE)</f>
        <v>NYY</v>
      </c>
      <c r="D1527" s="11">
        <v>23</v>
      </c>
      <c r="E1527" s="11">
        <v>23</v>
      </c>
      <c r="F1527" s="12">
        <v>1</v>
      </c>
      <c r="G1527" s="5">
        <f>_xlfn.RANK.EQ(VLOOKUP($A1527,Rooke_Full_Seaosn[[Name]:[WHIP]], 6, FALSE),Rooke_Full_Seaosn[W],0)</f>
        <v>1282</v>
      </c>
      <c r="H1527" s="5">
        <f>_xlfn.RANK.EQ(VLOOKUP($A1527,Rooke_Full_Seaosn[[Name]:[WHIP]], 7, FALSE),Rooke_Full_Seaosn[L],1)</f>
        <v>695</v>
      </c>
      <c r="I1527" s="11">
        <f>_xlfn.RANK.EQ(VLOOKUP($A1527,Rooke_Full_Seaosn[[Name]:[WHIP]], 8, FALSE),Rooke_Full_Seaosn[SV],0)</f>
        <v>225</v>
      </c>
      <c r="J1527" s="11">
        <f>_xlfn.RANK.EQ(VLOOKUP($A1527,Rooke_Full_Seaosn[[Name]:[WHIP]], 9, FALSE),Rooke_Full_Seaosn[IP],0)</f>
        <v>1548</v>
      </c>
      <c r="K1527" s="5">
        <f>_xlfn.RANK.EQ(VLOOKUP($A1527,Rooke_Full_Seaosn[[Name]:[WHIP]], 10, FALSE),Rooke_Full_Seaosn[SO],0)</f>
        <v>1307</v>
      </c>
      <c r="L1527" s="5">
        <f>_xlfn.RANK.EQ(VLOOKUP($A1527,Rooke_Full_Seaosn[[Name]:[WHIP]], 11, FALSE),Rooke_Full_Seaosn[K/9],0)</f>
        <v>512</v>
      </c>
      <c r="M1527" s="5">
        <f>_xlfn.RANK.EQ(VLOOKUP($A1527,Rooke_Full_Seaosn[[Name]:[WHIP]], 12, FALSE),Rooke_Full_Seaosn[BB/9],1)</f>
        <v>1001</v>
      </c>
      <c r="N1527" s="11">
        <f>_xlfn.RANK.EQ(VLOOKUP($A1527,Rooke_Full_Seaosn[[Name]:[WHIP]], 13, FALSE),Rooke_Full_Seaosn[HR/9],1)</f>
        <v>1666</v>
      </c>
      <c r="O1527" s="5">
        <f>_xlfn.RANK.EQ(VLOOKUP($A1527,Rooke_Full_Seaosn[[Name]:[WHIP]], 14, FALSE),Rooke_Full_Seaosn[AVG],1)</f>
        <v>1180</v>
      </c>
      <c r="P1527" s="11">
        <f>_xlfn.RANK.EQ(VLOOKUP($A1527,Rooke_Full_Seaosn[[Name]:[WHIP]], 15, FALSE),Rooke_Full_Seaosn[BABIP],1)</f>
        <v>726</v>
      </c>
      <c r="Q1527" s="5">
        <f>_xlfn.RANK.EQ(VLOOKUP($A1527,Rooke_Full_Seaosn[[Name]:[WHIP]], 16, FALSE),Rooke_Full_Seaosn[ERA],1)</f>
        <v>1612</v>
      </c>
      <c r="R1527" s="11">
        <f>_xlfn.RANK.EQ(VLOOKUP($A1527,Rooke_Full_Seaosn[[Name]:[WHIP]], 17, FALSE),Rooke_Full_Seaosn[FIP],1)</f>
        <v>1662</v>
      </c>
      <c r="S1527" s="5">
        <f>_xlfn.RANK.EQ(VLOOKUP($A1527,Rooke_Full_Seaosn[[Name]:[WHIP]], 18,FALSE),Rooke_Full_Seaosn[WAR],0)</f>
        <v>1676</v>
      </c>
      <c r="T1527" s="5">
        <f>_xlfn.RANK.EQ(VLOOKUP($A1527,Rooke_Full_Seaosn[[Name]:[WHIP]], 19, FALSE),Rooke_Full_Seaosn[WAR/162],0)</f>
        <v>1681</v>
      </c>
      <c r="U1527" s="5">
        <f>_xlfn.RANK.EQ(VLOOKUP($A1527,Rooke_Full_Seaosn[[Name]:[WHIP]], 20, FALSE),Rooke_Full_Seaosn[WHIP],1)</f>
        <v>1125</v>
      </c>
      <c r="V15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1136.6045102661594</v>
      </c>
    </row>
    <row r="1528" spans="1:22" x14ac:dyDescent="0.45">
      <c r="A1528" s="11" t="s">
        <v>1644</v>
      </c>
      <c r="B1528" s="11">
        <v>1967</v>
      </c>
      <c r="C1528" s="11" t="str">
        <f>VLOOKUP(Table10[[#This Row],[Name]], Rooke_Full_Seaosn[[Name]:[Team]], 2, FALSE)</f>
        <v>NYM</v>
      </c>
      <c r="D1528" s="11">
        <v>11</v>
      </c>
      <c r="E1528" s="11">
        <v>11</v>
      </c>
      <c r="F1528" s="12">
        <v>1</v>
      </c>
      <c r="G1528" s="5">
        <f>_xlfn.RANK.EQ(VLOOKUP($A1528,Rooke_Full_Seaosn[[Name]:[WHIP]], 6, FALSE),Rooke_Full_Seaosn[W],0)</f>
        <v>1609</v>
      </c>
      <c r="H1528" s="5">
        <f>_xlfn.RANK.EQ(VLOOKUP($A1528,Rooke_Full_Seaosn[[Name]:[WHIP]], 7, FALSE),Rooke_Full_Seaosn[L],1)</f>
        <v>885</v>
      </c>
      <c r="I1528" s="11">
        <f>_xlfn.RANK.EQ(VLOOKUP($A1528,Rooke_Full_Seaosn[[Name]:[WHIP]], 8, FALSE),Rooke_Full_Seaosn[SV],0)</f>
        <v>225</v>
      </c>
      <c r="J1528" s="11">
        <f>_xlfn.RANK.EQ(VLOOKUP($A1528,Rooke_Full_Seaosn[[Name]:[WHIP]], 9, FALSE),Rooke_Full_Seaosn[IP],0)</f>
        <v>1528</v>
      </c>
      <c r="K1528" s="5">
        <f>_xlfn.RANK.EQ(VLOOKUP($A1528,Rooke_Full_Seaosn[[Name]:[WHIP]], 10, FALSE),Rooke_Full_Seaosn[SO],0)</f>
        <v>1376</v>
      </c>
      <c r="L1528" s="5">
        <f>_xlfn.RANK.EQ(VLOOKUP($A1528,Rooke_Full_Seaosn[[Name]:[WHIP]], 11, FALSE),Rooke_Full_Seaosn[K/9],0)</f>
        <v>690</v>
      </c>
      <c r="M1528" s="5">
        <f>_xlfn.RANK.EQ(VLOOKUP($A1528,Rooke_Full_Seaosn[[Name]:[WHIP]], 12, FALSE),Rooke_Full_Seaosn[BB/9],1)</f>
        <v>1495</v>
      </c>
      <c r="N1528" s="11">
        <f>_xlfn.RANK.EQ(VLOOKUP($A1528,Rooke_Full_Seaosn[[Name]:[WHIP]], 13, FALSE),Rooke_Full_Seaosn[HR/9],1)</f>
        <v>1385</v>
      </c>
      <c r="O1528" s="5">
        <f>_xlfn.RANK.EQ(VLOOKUP($A1528,Rooke_Full_Seaosn[[Name]:[WHIP]], 14, FALSE),Rooke_Full_Seaosn[AVG],1)</f>
        <v>484</v>
      </c>
      <c r="P1528" s="11">
        <f>_xlfn.RANK.EQ(VLOOKUP($A1528,Rooke_Full_Seaosn[[Name]:[WHIP]], 15, FALSE),Rooke_Full_Seaosn[BABIP],1)</f>
        <v>288</v>
      </c>
      <c r="Q1528" s="5">
        <f>_xlfn.RANK.EQ(VLOOKUP($A1528,Rooke_Full_Seaosn[[Name]:[WHIP]], 16, FALSE),Rooke_Full_Seaosn[ERA],1)</f>
        <v>1143</v>
      </c>
      <c r="R1528" s="11">
        <f>_xlfn.RANK.EQ(VLOOKUP($A1528,Rooke_Full_Seaosn[[Name]:[WHIP]], 17, FALSE),Rooke_Full_Seaosn[FIP],1)</f>
        <v>1248</v>
      </c>
      <c r="S1528" s="5">
        <f>_xlfn.RANK.EQ(VLOOKUP($A1528,Rooke_Full_Seaosn[[Name]:[WHIP]], 18,FALSE),Rooke_Full_Seaosn[WAR],0)</f>
        <v>1674</v>
      </c>
      <c r="T1528" s="5">
        <f>_xlfn.RANK.EQ(VLOOKUP($A1528,Rooke_Full_Seaosn[[Name]:[WHIP]], 19, FALSE),Rooke_Full_Seaosn[WAR/162],0)</f>
        <v>1664</v>
      </c>
      <c r="U1528" s="5">
        <f>_xlfn.RANK.EQ(VLOOKUP($A1528,Rooke_Full_Seaosn[[Name]:[WHIP]], 20, FALSE),Rooke_Full_Seaosn[WHIP],1)</f>
        <v>1157</v>
      </c>
      <c r="V15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1136.7741149285969</v>
      </c>
    </row>
    <row r="1529" spans="1:22" x14ac:dyDescent="0.45">
      <c r="A1529" s="11" t="s">
        <v>1654</v>
      </c>
      <c r="B1529" s="11">
        <v>1947</v>
      </c>
      <c r="C1529" s="11" t="str">
        <f>VLOOKUP(Table10[[#This Row],[Name]], Rooke_Full_Seaosn[[Name]:[Team]], 2, FALSE)</f>
        <v>CHW</v>
      </c>
      <c r="D1529" s="11">
        <v>8</v>
      </c>
      <c r="E1529" s="11">
        <v>5</v>
      </c>
      <c r="F1529" s="12">
        <v>0.625</v>
      </c>
      <c r="G1529" s="5">
        <f>_xlfn.RANK.EQ(VLOOKUP($A1529,Rooke_Full_Seaosn[[Name]:[WHIP]], 6, FALSE),Rooke_Full_Seaosn[W],0)</f>
        <v>889</v>
      </c>
      <c r="H1529" s="5">
        <f>_xlfn.RANK.EQ(VLOOKUP($A1529,Rooke_Full_Seaosn[[Name]:[WHIP]], 7, FALSE),Rooke_Full_Seaosn[L],1)</f>
        <v>1060</v>
      </c>
      <c r="I1529" s="11">
        <f>_xlfn.RANK.EQ(VLOOKUP($A1529,Rooke_Full_Seaosn[[Name]:[WHIP]], 8, FALSE),Rooke_Full_Seaosn[SV],0)</f>
        <v>225</v>
      </c>
      <c r="J1529" s="11">
        <f>_xlfn.RANK.EQ(VLOOKUP($A1529,Rooke_Full_Seaosn[[Name]:[WHIP]], 9, FALSE),Rooke_Full_Seaosn[IP],0)</f>
        <v>697</v>
      </c>
      <c r="K1529" s="5">
        <f>_xlfn.RANK.EQ(VLOOKUP($A1529,Rooke_Full_Seaosn[[Name]:[WHIP]], 10, FALSE),Rooke_Full_Seaosn[SO],0)</f>
        <v>1355</v>
      </c>
      <c r="L1529" s="5">
        <f>_xlfn.RANK.EQ(VLOOKUP($A1529,Rooke_Full_Seaosn[[Name]:[WHIP]], 11, FALSE),Rooke_Full_Seaosn[K/9],0)</f>
        <v>1578</v>
      </c>
      <c r="M1529" s="5">
        <f>_xlfn.RANK.EQ(VLOOKUP($A1529,Rooke_Full_Seaosn[[Name]:[WHIP]], 12, FALSE),Rooke_Full_Seaosn[BB/9],1)</f>
        <v>1216</v>
      </c>
      <c r="N1529" s="11">
        <f>_xlfn.RANK.EQ(VLOOKUP($A1529,Rooke_Full_Seaosn[[Name]:[WHIP]], 13, FALSE),Rooke_Full_Seaosn[HR/9],1)</f>
        <v>137</v>
      </c>
      <c r="O1529" s="5">
        <f>_xlfn.RANK.EQ(VLOOKUP($A1529,Rooke_Full_Seaosn[[Name]:[WHIP]], 14, FALSE),Rooke_Full_Seaosn[AVG],1)</f>
        <v>1327</v>
      </c>
      <c r="P1529" s="11">
        <f>_xlfn.RANK.EQ(VLOOKUP($A1529,Rooke_Full_Seaosn[[Name]:[WHIP]], 15, FALSE),Rooke_Full_Seaosn[BABIP],1)</f>
        <v>1129</v>
      </c>
      <c r="Q1529" s="5">
        <f>_xlfn.RANK.EQ(VLOOKUP($A1529,Rooke_Full_Seaosn[[Name]:[WHIP]], 16, FALSE),Rooke_Full_Seaosn[ERA],1)</f>
        <v>1156</v>
      </c>
      <c r="R1529" s="11">
        <f>_xlfn.RANK.EQ(VLOOKUP($A1529,Rooke_Full_Seaosn[[Name]:[WHIP]], 17, FALSE),Rooke_Full_Seaosn[FIP],1)</f>
        <v>530</v>
      </c>
      <c r="S1529" s="5">
        <f>_xlfn.RANK.EQ(VLOOKUP($A1529,Rooke_Full_Seaosn[[Name]:[WHIP]], 18,FALSE),Rooke_Full_Seaosn[WAR],0)</f>
        <v>743</v>
      </c>
      <c r="T1529" s="5">
        <f>_xlfn.RANK.EQ(VLOOKUP($A1529,Rooke_Full_Seaosn[[Name]:[WHIP]], 19, FALSE),Rooke_Full_Seaosn[WAR/162],0)</f>
        <v>963</v>
      </c>
      <c r="U1529" s="5">
        <f>_xlfn.RANK.EQ(VLOOKUP($A1529,Rooke_Full_Seaosn[[Name]:[WHIP]], 20, FALSE),Rooke_Full_Seaosn[WHIP],1)</f>
        <v>1400</v>
      </c>
      <c r="V15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1141.7629309512531</v>
      </c>
    </row>
    <row r="1530" spans="1:22" x14ac:dyDescent="0.45">
      <c r="A1530" s="11" t="s">
        <v>937</v>
      </c>
      <c r="B1530" s="11">
        <v>1930</v>
      </c>
      <c r="C1530" s="11" t="str">
        <f>VLOOKUP(Table10[[#This Row],[Name]], Rooke_Full_Seaosn[[Name]:[Team]], 2, FALSE)</f>
        <v>- - -</v>
      </c>
      <c r="D1530" s="11">
        <v>8</v>
      </c>
      <c r="E1530" s="11">
        <v>8</v>
      </c>
      <c r="F1530" s="12">
        <v>1</v>
      </c>
      <c r="G1530" s="5">
        <f>_xlfn.RANK.EQ(VLOOKUP($A1530,Rooke_Full_Seaosn[[Name]:[WHIP]], 6, FALSE),Rooke_Full_Seaosn[W],0)</f>
        <v>610</v>
      </c>
      <c r="H1530" s="5">
        <f>_xlfn.RANK.EQ(VLOOKUP($A1530,Rooke_Full_Seaosn[[Name]:[WHIP]], 7, FALSE),Rooke_Full_Seaosn[L],1)</f>
        <v>1341</v>
      </c>
      <c r="I1530" s="11">
        <f>_xlfn.RANK.EQ(VLOOKUP($A1530,Rooke_Full_Seaosn[[Name]:[WHIP]], 8, FALSE),Rooke_Full_Seaosn[SV],0)</f>
        <v>225</v>
      </c>
      <c r="J1530" s="11">
        <f>_xlfn.RANK.EQ(VLOOKUP($A1530,Rooke_Full_Seaosn[[Name]:[WHIP]], 9, FALSE),Rooke_Full_Seaosn[IP],0)</f>
        <v>586</v>
      </c>
      <c r="K1530" s="5">
        <f>_xlfn.RANK.EQ(VLOOKUP($A1530,Rooke_Full_Seaosn[[Name]:[WHIP]], 10, FALSE),Rooke_Full_Seaosn[SO],0)</f>
        <v>689</v>
      </c>
      <c r="L1530" s="5">
        <f>_xlfn.RANK.EQ(VLOOKUP($A1530,Rooke_Full_Seaosn[[Name]:[WHIP]], 11, FALSE),Rooke_Full_Seaosn[K/9],0)</f>
        <v>1068</v>
      </c>
      <c r="M1530" s="5">
        <f>_xlfn.RANK.EQ(VLOOKUP($A1530,Rooke_Full_Seaosn[[Name]:[WHIP]], 12, FALSE),Rooke_Full_Seaosn[BB/9],1)</f>
        <v>1461</v>
      </c>
      <c r="N1530" s="11">
        <f>_xlfn.RANK.EQ(VLOOKUP($A1530,Rooke_Full_Seaosn[[Name]:[WHIP]], 13, FALSE),Rooke_Full_Seaosn[HR/9],1)</f>
        <v>1</v>
      </c>
      <c r="O1530" s="5">
        <f>_xlfn.RANK.EQ(VLOOKUP($A1530,Rooke_Full_Seaosn[[Name]:[WHIP]], 14, FALSE),Rooke_Full_Seaosn[AVG],1)</f>
        <v>961</v>
      </c>
      <c r="P1530" s="11" t="e">
        <f>_xlfn.RANK.EQ(VLOOKUP($A1530,Rooke_Full_Seaosn[[Name]:[WHIP]], 15, FALSE),Rooke_Full_Seaosn[BABIP],1)</f>
        <v>#N/A</v>
      </c>
      <c r="Q1530" s="5">
        <f>_xlfn.RANK.EQ(VLOOKUP($A1530,Rooke_Full_Seaosn[[Name]:[WHIP]], 16, FALSE),Rooke_Full_Seaosn[ERA],1)</f>
        <v>1538</v>
      </c>
      <c r="R1530" s="11" t="e">
        <f>_xlfn.RANK.EQ(VLOOKUP($A1530,Rooke_Full_Seaosn[[Name]:[WHIP]], 17, FALSE),Rooke_Full_Seaosn[FIP],1)</f>
        <v>#N/A</v>
      </c>
      <c r="S1530" s="5">
        <f>_xlfn.RANK.EQ(VLOOKUP($A1530,Rooke_Full_Seaosn[[Name]:[WHIP]], 18,FALSE),Rooke_Full_Seaosn[WAR],0)</f>
        <v>1496</v>
      </c>
      <c r="T1530" s="5">
        <f>_xlfn.RANK.EQ(VLOOKUP($A1530,Rooke_Full_Seaosn[[Name]:[WHIP]], 19, FALSE),Rooke_Full_Seaosn[WAR/162],0)</f>
        <v>1508</v>
      </c>
      <c r="U1530" s="5">
        <f>_xlfn.RANK.EQ(VLOOKUP($A1530,Rooke_Full_Seaosn[[Name]:[WHIP]], 20, FALSE),Rooke_Full_Seaosn[WHIP],1)</f>
        <v>1302</v>
      </c>
      <c r="V15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1143.358157281308</v>
      </c>
    </row>
    <row r="1531" spans="1:22" x14ac:dyDescent="0.45">
      <c r="A1531" s="11" t="s">
        <v>1980</v>
      </c>
      <c r="B1531" s="11">
        <v>2023</v>
      </c>
      <c r="C1531" s="11" t="str">
        <f>VLOOKUP(Table10[[#This Row],[Name]], Rooke_Full_Seaosn[[Name]:[Team]], 2, FALSE)</f>
        <v>CHW</v>
      </c>
      <c r="D1531" s="11">
        <v>13</v>
      </c>
      <c r="E1531" s="11">
        <v>13</v>
      </c>
      <c r="F1531" s="12">
        <v>1</v>
      </c>
      <c r="G1531" s="5">
        <f>_xlfn.RANK.EQ(VLOOKUP($A1531,Rooke_Full_Seaosn[[Name]:[WHIP]], 6, FALSE),Rooke_Full_Seaosn[W],0)</f>
        <v>1692</v>
      </c>
      <c r="H1531" s="5">
        <f>_xlfn.RANK.EQ(VLOOKUP($A1531,Rooke_Full_Seaosn[[Name]:[WHIP]], 7, FALSE),Rooke_Full_Seaosn[L],1)</f>
        <v>695</v>
      </c>
      <c r="I1531" s="11">
        <f>_xlfn.RANK.EQ(VLOOKUP($A1531,Rooke_Full_Seaosn[[Name]:[WHIP]], 8, FALSE),Rooke_Full_Seaosn[SV],0)</f>
        <v>225</v>
      </c>
      <c r="J1531" s="11">
        <f>_xlfn.RANK.EQ(VLOOKUP($A1531,Rooke_Full_Seaosn[[Name]:[WHIP]], 9, FALSE),Rooke_Full_Seaosn[IP],0)</f>
        <v>1528</v>
      </c>
      <c r="K1531" s="5">
        <f>_xlfn.RANK.EQ(VLOOKUP($A1531,Rooke_Full_Seaosn[[Name]:[WHIP]], 10, FALSE),Rooke_Full_Seaosn[SO],0)</f>
        <v>1307</v>
      </c>
      <c r="L1531" s="5">
        <f>_xlfn.RANK.EQ(VLOOKUP($A1531,Rooke_Full_Seaosn[[Name]:[WHIP]], 11, FALSE),Rooke_Full_Seaosn[K/9],0)</f>
        <v>542</v>
      </c>
      <c r="M1531" s="5">
        <f>_xlfn.RANK.EQ(VLOOKUP($A1531,Rooke_Full_Seaosn[[Name]:[WHIP]], 12, FALSE),Rooke_Full_Seaosn[BB/9],1)</f>
        <v>623</v>
      </c>
      <c r="N1531" s="11">
        <f>_xlfn.RANK.EQ(VLOOKUP($A1531,Rooke_Full_Seaosn[[Name]:[WHIP]], 13, FALSE),Rooke_Full_Seaosn[HR/9],1)</f>
        <v>1555</v>
      </c>
      <c r="O1531" s="5">
        <f>_xlfn.RANK.EQ(VLOOKUP($A1531,Rooke_Full_Seaosn[[Name]:[WHIP]], 14, FALSE),Rooke_Full_Seaosn[AVG],1)</f>
        <v>1657</v>
      </c>
      <c r="P1531" s="11">
        <f>_xlfn.RANK.EQ(VLOOKUP($A1531,Rooke_Full_Seaosn[[Name]:[WHIP]], 15, FALSE),Rooke_Full_Seaosn[BABIP],1)</f>
        <v>1644</v>
      </c>
      <c r="Q1531" s="5">
        <f>_xlfn.RANK.EQ(VLOOKUP($A1531,Rooke_Full_Seaosn[[Name]:[WHIP]], 16, FALSE),Rooke_Full_Seaosn[ERA],1)</f>
        <v>1539</v>
      </c>
      <c r="R1531" s="11">
        <f>_xlfn.RANK.EQ(VLOOKUP($A1531,Rooke_Full_Seaosn[[Name]:[WHIP]], 17, FALSE),Rooke_Full_Seaosn[FIP],1)</f>
        <v>1498</v>
      </c>
      <c r="S1531" s="5">
        <f>_xlfn.RANK.EQ(VLOOKUP($A1531,Rooke_Full_Seaosn[[Name]:[WHIP]], 18,FALSE),Rooke_Full_Seaosn[WAR],0)</f>
        <v>1403</v>
      </c>
      <c r="T1531" s="5">
        <f>_xlfn.RANK.EQ(VLOOKUP($A1531,Rooke_Full_Seaosn[[Name]:[WHIP]], 19, FALSE),Rooke_Full_Seaosn[WAR/162],0)</f>
        <v>1345</v>
      </c>
      <c r="U1531" s="5">
        <f>_xlfn.RANK.EQ(VLOOKUP($A1531,Rooke_Full_Seaosn[[Name]:[WHIP]], 20, FALSE),Rooke_Full_Seaosn[WHIP],1)</f>
        <v>1542</v>
      </c>
      <c r="V15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1144.3459953617255</v>
      </c>
    </row>
    <row r="1532" spans="1:22" x14ac:dyDescent="0.45">
      <c r="A1532" s="11" t="s">
        <v>1835</v>
      </c>
      <c r="B1532" s="11">
        <v>1999</v>
      </c>
      <c r="C1532" s="11" t="str">
        <f>VLOOKUP(Table10[[#This Row],[Name]], Rooke_Full_Seaosn[[Name]:[Team]], 2, FALSE)</f>
        <v>CHC</v>
      </c>
      <c r="D1532" s="11">
        <v>7</v>
      </c>
      <c r="E1532" s="11">
        <v>5</v>
      </c>
      <c r="F1532" s="12">
        <v>0.7142857142857143</v>
      </c>
      <c r="G1532" s="5">
        <f>_xlfn.RANK.EQ(VLOOKUP($A1532,Rooke_Full_Seaosn[[Name]:[WHIP]], 6, FALSE),Rooke_Full_Seaosn[W],0)</f>
        <v>889</v>
      </c>
      <c r="H1532" s="5">
        <f>_xlfn.RANK.EQ(VLOOKUP($A1532,Rooke_Full_Seaosn[[Name]:[WHIP]], 7, FALSE),Rooke_Full_Seaosn[L],1)</f>
        <v>1060</v>
      </c>
      <c r="I1532" s="11">
        <f>_xlfn.RANK.EQ(VLOOKUP($A1532,Rooke_Full_Seaosn[[Name]:[WHIP]], 8, FALSE),Rooke_Full_Seaosn[SV],0)</f>
        <v>225</v>
      </c>
      <c r="J1532" s="11">
        <f>_xlfn.RANK.EQ(VLOOKUP($A1532,Rooke_Full_Seaosn[[Name]:[WHIP]], 9, FALSE),Rooke_Full_Seaosn[IP],0)</f>
        <v>714</v>
      </c>
      <c r="K1532" s="5">
        <f>_xlfn.RANK.EQ(VLOOKUP($A1532,Rooke_Full_Seaosn[[Name]:[WHIP]], 10, FALSE),Rooke_Full_Seaosn[SO],0)</f>
        <v>788</v>
      </c>
      <c r="L1532" s="5">
        <f>_xlfn.RANK.EQ(VLOOKUP($A1532,Rooke_Full_Seaosn[[Name]:[WHIP]], 11, FALSE),Rooke_Full_Seaosn[K/9],0)</f>
        <v>1021</v>
      </c>
      <c r="M1532" s="5">
        <f>_xlfn.RANK.EQ(VLOOKUP($A1532,Rooke_Full_Seaosn[[Name]:[WHIP]], 12, FALSE),Rooke_Full_Seaosn[BB/9],1)</f>
        <v>1063</v>
      </c>
      <c r="N1532" s="11">
        <f>_xlfn.RANK.EQ(VLOOKUP($A1532,Rooke_Full_Seaosn[[Name]:[WHIP]], 13, FALSE),Rooke_Full_Seaosn[HR/9],1)</f>
        <v>1640</v>
      </c>
      <c r="O1532" s="5">
        <f>_xlfn.RANK.EQ(VLOOKUP($A1532,Rooke_Full_Seaosn[[Name]:[WHIP]], 14, FALSE),Rooke_Full_Seaosn[AVG],1)</f>
        <v>1112</v>
      </c>
      <c r="P1532" s="11">
        <f>_xlfn.RANK.EQ(VLOOKUP($A1532,Rooke_Full_Seaosn[[Name]:[WHIP]], 15, FALSE),Rooke_Full_Seaosn[BABIP],1)</f>
        <v>427</v>
      </c>
      <c r="Q1532" s="5">
        <f>_xlfn.RANK.EQ(VLOOKUP($A1532,Rooke_Full_Seaosn[[Name]:[WHIP]], 16, FALSE),Rooke_Full_Seaosn[ERA],1)</f>
        <v>1361</v>
      </c>
      <c r="R1532" s="11">
        <f>_xlfn.RANK.EQ(VLOOKUP($A1532,Rooke_Full_Seaosn[[Name]:[WHIP]], 17, FALSE),Rooke_Full_Seaosn[FIP],1)</f>
        <v>1658</v>
      </c>
      <c r="S1532" s="5">
        <f>_xlfn.RANK.EQ(VLOOKUP($A1532,Rooke_Full_Seaosn[[Name]:[WHIP]], 18,FALSE),Rooke_Full_Seaosn[WAR],0)</f>
        <v>1655</v>
      </c>
      <c r="T1532" s="5">
        <f>_xlfn.RANK.EQ(VLOOKUP($A1532,Rooke_Full_Seaosn[[Name]:[WHIP]], 19, FALSE),Rooke_Full_Seaosn[WAR/162],0)</f>
        <v>1611</v>
      </c>
      <c r="U1532" s="5">
        <f>_xlfn.RANK.EQ(VLOOKUP($A1532,Rooke_Full_Seaosn[[Name]:[WHIP]], 20, FALSE),Rooke_Full_Seaosn[WHIP],1)</f>
        <v>1187</v>
      </c>
      <c r="V15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1144.6164997905282</v>
      </c>
    </row>
    <row r="1533" spans="1:22" x14ac:dyDescent="0.45">
      <c r="A1533" s="11" t="s">
        <v>1954</v>
      </c>
      <c r="B1533" s="11">
        <v>1977</v>
      </c>
      <c r="C1533" s="11" t="str">
        <f>VLOOKUP(Table10[[#This Row],[Name]], Rooke_Full_Seaosn[[Name]:[Team]], 2, FALSE)</f>
        <v>NYM</v>
      </c>
      <c r="D1533" s="11">
        <v>16</v>
      </c>
      <c r="E1533" s="11">
        <v>12</v>
      </c>
      <c r="F1533" s="12">
        <v>0.75</v>
      </c>
      <c r="G1533" s="5">
        <f>_xlfn.RANK.EQ(VLOOKUP($A1533,Rooke_Full_Seaosn[[Name]:[WHIP]], 6, FALSE),Rooke_Full_Seaosn[W],0)</f>
        <v>1465</v>
      </c>
      <c r="H1533" s="5">
        <f>_xlfn.RANK.EQ(VLOOKUP($A1533,Rooke_Full_Seaosn[[Name]:[WHIP]], 7, FALSE),Rooke_Full_Seaosn[L],1)</f>
        <v>695</v>
      </c>
      <c r="I1533" s="11">
        <f>_xlfn.RANK.EQ(VLOOKUP($A1533,Rooke_Full_Seaosn[[Name]:[WHIP]], 8, FALSE),Rooke_Full_Seaosn[SV],0)</f>
        <v>225</v>
      </c>
      <c r="J1533" s="11">
        <f>_xlfn.RANK.EQ(VLOOKUP($A1533,Rooke_Full_Seaosn[[Name]:[WHIP]], 9, FALSE),Rooke_Full_Seaosn[IP],0)</f>
        <v>1563</v>
      </c>
      <c r="K1533" s="5">
        <f>_xlfn.RANK.EQ(VLOOKUP($A1533,Rooke_Full_Seaosn[[Name]:[WHIP]], 10, FALSE),Rooke_Full_Seaosn[SO],0)</f>
        <v>1637</v>
      </c>
      <c r="L1533" s="5">
        <f>_xlfn.RANK.EQ(VLOOKUP($A1533,Rooke_Full_Seaosn[[Name]:[WHIP]], 11, FALSE),Rooke_Full_Seaosn[K/9],0)</f>
        <v>1375</v>
      </c>
      <c r="M1533" s="5">
        <f>_xlfn.RANK.EQ(VLOOKUP($A1533,Rooke_Full_Seaosn[[Name]:[WHIP]], 12, FALSE),Rooke_Full_Seaosn[BB/9],1)</f>
        <v>360</v>
      </c>
      <c r="N1533" s="11">
        <f>_xlfn.RANK.EQ(VLOOKUP($A1533,Rooke_Full_Seaosn[[Name]:[WHIP]], 13, FALSE),Rooke_Full_Seaosn[HR/9],1)</f>
        <v>1417</v>
      </c>
      <c r="O1533" s="5">
        <f>_xlfn.RANK.EQ(VLOOKUP($A1533,Rooke_Full_Seaosn[[Name]:[WHIP]], 14, FALSE),Rooke_Full_Seaosn[AVG],1)</f>
        <v>1374</v>
      </c>
      <c r="P1533" s="11">
        <f>_xlfn.RANK.EQ(VLOOKUP($A1533,Rooke_Full_Seaosn[[Name]:[WHIP]], 15, FALSE),Rooke_Full_Seaosn[BABIP],1)</f>
        <v>857</v>
      </c>
      <c r="Q1533" s="5">
        <f>_xlfn.RANK.EQ(VLOOKUP($A1533,Rooke_Full_Seaosn[[Name]:[WHIP]], 16, FALSE),Rooke_Full_Seaosn[ERA],1)</f>
        <v>1505</v>
      </c>
      <c r="R1533" s="11">
        <f>_xlfn.RANK.EQ(VLOOKUP($A1533,Rooke_Full_Seaosn[[Name]:[WHIP]], 17, FALSE),Rooke_Full_Seaosn[FIP],1)</f>
        <v>1249</v>
      </c>
      <c r="S1533" s="5">
        <f>_xlfn.RANK.EQ(VLOOKUP($A1533,Rooke_Full_Seaosn[[Name]:[WHIP]], 18,FALSE),Rooke_Full_Seaosn[WAR],0)</f>
        <v>1508</v>
      </c>
      <c r="T1533" s="5">
        <f>_xlfn.RANK.EQ(VLOOKUP($A1533,Rooke_Full_Seaosn[[Name]:[WHIP]], 19, FALSE),Rooke_Full_Seaosn[WAR/162],0)</f>
        <v>1495</v>
      </c>
      <c r="U1533" s="5">
        <f>_xlfn.RANK.EQ(VLOOKUP($A1533,Rooke_Full_Seaosn[[Name]:[WHIP]], 20, FALSE),Rooke_Full_Seaosn[WHIP],1)</f>
        <v>1015</v>
      </c>
      <c r="V15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1145.9107975741083</v>
      </c>
    </row>
    <row r="1534" spans="1:22" x14ac:dyDescent="0.45">
      <c r="A1534" s="11" t="s">
        <v>2091</v>
      </c>
      <c r="B1534" s="11">
        <v>2021</v>
      </c>
      <c r="C1534" s="11" t="str">
        <f>VLOOKUP(Table10[[#This Row],[Name]], Rooke_Full_Seaosn[[Name]:[Team]], 2, FALSE)</f>
        <v>BAL</v>
      </c>
      <c r="D1534" s="11">
        <v>31</v>
      </c>
      <c r="E1534" s="11">
        <v>27</v>
      </c>
      <c r="F1534" s="12">
        <v>0.87096774193548387</v>
      </c>
      <c r="G1534" s="5">
        <f>_xlfn.RANK.EQ(VLOOKUP($A1534,Rooke_Full_Seaosn[[Name]:[WHIP]], 6, FALSE),Rooke_Full_Seaosn[W],0)</f>
        <v>1465</v>
      </c>
      <c r="H1534" s="5">
        <f>_xlfn.RANK.EQ(VLOOKUP($A1534,Rooke_Full_Seaosn[[Name]:[WHIP]], 7, FALSE),Rooke_Full_Seaosn[L],1)</f>
        <v>1341</v>
      </c>
      <c r="I1534" s="11">
        <f>_xlfn.RANK.EQ(VLOOKUP($A1534,Rooke_Full_Seaosn[[Name]:[WHIP]], 8, FALSE),Rooke_Full_Seaosn[SV],0)</f>
        <v>225</v>
      </c>
      <c r="J1534" s="11">
        <f>_xlfn.RANK.EQ(VLOOKUP($A1534,Rooke_Full_Seaosn[[Name]:[WHIP]], 9, FALSE),Rooke_Full_Seaosn[IP],0)</f>
        <v>1157</v>
      </c>
      <c r="K1534" s="5">
        <f>_xlfn.RANK.EQ(VLOOKUP($A1534,Rooke_Full_Seaosn[[Name]:[WHIP]], 10, FALSE),Rooke_Full_Seaosn[SO],0)</f>
        <v>743</v>
      </c>
      <c r="L1534" s="5">
        <f>_xlfn.RANK.EQ(VLOOKUP($A1534,Rooke_Full_Seaosn[[Name]:[WHIP]], 11, FALSE),Rooke_Full_Seaosn[K/9],0)</f>
        <v>283</v>
      </c>
      <c r="M1534" s="5">
        <f>_xlfn.RANK.EQ(VLOOKUP($A1534,Rooke_Full_Seaosn[[Name]:[WHIP]], 12, FALSE),Rooke_Full_Seaosn[BB/9],1)</f>
        <v>1372</v>
      </c>
      <c r="N1534" s="11">
        <f>_xlfn.RANK.EQ(VLOOKUP($A1534,Rooke_Full_Seaosn[[Name]:[WHIP]], 13, FALSE),Rooke_Full_Seaosn[HR/9],1)</f>
        <v>1611</v>
      </c>
      <c r="O1534" s="5">
        <f>_xlfn.RANK.EQ(VLOOKUP($A1534,Rooke_Full_Seaosn[[Name]:[WHIP]], 14, FALSE),Rooke_Full_Seaosn[AVG],1)</f>
        <v>1401</v>
      </c>
      <c r="P1534" s="11">
        <f>_xlfn.RANK.EQ(VLOOKUP($A1534,Rooke_Full_Seaosn[[Name]:[WHIP]], 15, FALSE),Rooke_Full_Seaosn[BABIP],1)</f>
        <v>1426</v>
      </c>
      <c r="Q1534" s="5">
        <f>_xlfn.RANK.EQ(VLOOKUP($A1534,Rooke_Full_Seaosn[[Name]:[WHIP]], 16, FALSE),Rooke_Full_Seaosn[ERA],1)</f>
        <v>1662</v>
      </c>
      <c r="R1534" s="11">
        <f>_xlfn.RANK.EQ(VLOOKUP($A1534,Rooke_Full_Seaosn[[Name]:[WHIP]], 17, FALSE),Rooke_Full_Seaosn[FIP],1)</f>
        <v>1595</v>
      </c>
      <c r="S1534" s="5">
        <f>_xlfn.RANK.EQ(VLOOKUP($A1534,Rooke_Full_Seaosn[[Name]:[WHIP]], 18,FALSE),Rooke_Full_Seaosn[WAR],0)</f>
        <v>1402</v>
      </c>
      <c r="T1534" s="5">
        <f>_xlfn.RANK.EQ(VLOOKUP($A1534,Rooke_Full_Seaosn[[Name]:[WHIP]], 19, FALSE),Rooke_Full_Seaosn[WAR/162],0)</f>
        <v>1417</v>
      </c>
      <c r="U1534" s="5">
        <f>_xlfn.RANK.EQ(VLOOKUP($A1534,Rooke_Full_Seaosn[[Name]:[WHIP]], 20, FALSE),Rooke_Full_Seaosn[WHIP],1)</f>
        <v>1523</v>
      </c>
      <c r="V15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1148.4927777977109</v>
      </c>
    </row>
    <row r="1535" spans="1:22" x14ac:dyDescent="0.45">
      <c r="A1535" s="11" t="s">
        <v>1558</v>
      </c>
      <c r="B1535" s="11">
        <v>1941</v>
      </c>
      <c r="C1535" s="11" t="str">
        <f>VLOOKUP(Table10[[#This Row],[Name]], Rooke_Full_Seaosn[[Name]:[Team]], 2, FALSE)</f>
        <v>PHI</v>
      </c>
      <c r="D1535" s="11">
        <v>12</v>
      </c>
      <c r="E1535" s="11">
        <v>12</v>
      </c>
      <c r="F1535" s="12">
        <v>1</v>
      </c>
      <c r="G1535" s="5">
        <f>_xlfn.RANK.EQ(VLOOKUP($A1535,Rooke_Full_Seaosn[[Name]:[WHIP]], 6, FALSE),Rooke_Full_Seaosn[W],0)</f>
        <v>401</v>
      </c>
      <c r="H1535" s="5">
        <f>_xlfn.RANK.EQ(VLOOKUP($A1535,Rooke_Full_Seaosn[[Name]:[WHIP]], 7, FALSE),Rooke_Full_Seaosn[L],1)</f>
        <v>1621</v>
      </c>
      <c r="I1535" s="11">
        <f>_xlfn.RANK.EQ(VLOOKUP($A1535,Rooke_Full_Seaosn[[Name]:[WHIP]], 8, FALSE),Rooke_Full_Seaosn[SV],0)</f>
        <v>225</v>
      </c>
      <c r="J1535" s="11">
        <f>_xlfn.RANK.EQ(VLOOKUP($A1535,Rooke_Full_Seaosn[[Name]:[WHIP]], 9, FALSE),Rooke_Full_Seaosn[IP],0)</f>
        <v>329</v>
      </c>
      <c r="K1535" s="5">
        <f>_xlfn.RANK.EQ(VLOOKUP($A1535,Rooke_Full_Seaosn[[Name]:[WHIP]], 10, FALSE),Rooke_Full_Seaosn[SO],0)</f>
        <v>840</v>
      </c>
      <c r="L1535" s="5">
        <f>_xlfn.RANK.EQ(VLOOKUP($A1535,Rooke_Full_Seaosn[[Name]:[WHIP]], 11, FALSE),Rooke_Full_Seaosn[K/9],0)</f>
        <v>1513</v>
      </c>
      <c r="M1535" s="5">
        <f>_xlfn.RANK.EQ(VLOOKUP($A1535,Rooke_Full_Seaosn[[Name]:[WHIP]], 12, FALSE),Rooke_Full_Seaosn[BB/9],1)</f>
        <v>1343</v>
      </c>
      <c r="N1535" s="11">
        <f>_xlfn.RANK.EQ(VLOOKUP($A1535,Rooke_Full_Seaosn[[Name]:[WHIP]], 13, FALSE),Rooke_Full_Seaosn[HR/9],1)</f>
        <v>536</v>
      </c>
      <c r="O1535" s="5">
        <f>_xlfn.RANK.EQ(VLOOKUP($A1535,Rooke_Full_Seaosn[[Name]:[WHIP]], 14, FALSE),Rooke_Full_Seaosn[AVG],1)</f>
        <v>1236</v>
      </c>
      <c r="P1535" s="11">
        <f>_xlfn.RANK.EQ(VLOOKUP($A1535,Rooke_Full_Seaosn[[Name]:[WHIP]], 15, FALSE),Rooke_Full_Seaosn[BABIP],1)</f>
        <v>929</v>
      </c>
      <c r="Q1535" s="5">
        <f>_xlfn.RANK.EQ(VLOOKUP($A1535,Rooke_Full_Seaosn[[Name]:[WHIP]], 16, FALSE),Rooke_Full_Seaosn[ERA],1)</f>
        <v>1027</v>
      </c>
      <c r="R1535" s="11">
        <f>_xlfn.RANK.EQ(VLOOKUP($A1535,Rooke_Full_Seaosn[[Name]:[WHIP]], 17, FALSE),Rooke_Full_Seaosn[FIP],1)</f>
        <v>980</v>
      </c>
      <c r="S1535" s="5">
        <f>_xlfn.RANK.EQ(VLOOKUP($A1535,Rooke_Full_Seaosn[[Name]:[WHIP]], 18,FALSE),Rooke_Full_Seaosn[WAR],0)</f>
        <v>1372</v>
      </c>
      <c r="T1535" s="5">
        <f>_xlfn.RANK.EQ(VLOOKUP($A1535,Rooke_Full_Seaosn[[Name]:[WHIP]], 19, FALSE),Rooke_Full_Seaosn[WAR/162],0)</f>
        <v>1470</v>
      </c>
      <c r="U1535" s="5">
        <f>_xlfn.RANK.EQ(VLOOKUP($A1535,Rooke_Full_Seaosn[[Name]:[WHIP]], 20, FALSE),Rooke_Full_Seaosn[WHIP],1)</f>
        <v>1416</v>
      </c>
      <c r="V15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1149.3294175952344</v>
      </c>
    </row>
    <row r="1536" spans="1:22" x14ac:dyDescent="0.45">
      <c r="A1536" s="11" t="s">
        <v>1838</v>
      </c>
      <c r="B1536" s="11">
        <v>1962</v>
      </c>
      <c r="C1536" s="11" t="str">
        <f>VLOOKUP(Table10[[#This Row],[Name]], Rooke_Full_Seaosn[[Name]:[Team]], 2, FALSE)</f>
        <v>LAD</v>
      </c>
      <c r="D1536" s="11">
        <v>16</v>
      </c>
      <c r="E1536" s="11">
        <v>9</v>
      </c>
      <c r="F1536" s="12">
        <v>0.5625</v>
      </c>
      <c r="G1536" s="5">
        <f>_xlfn.RANK.EQ(VLOOKUP($A1536,Rooke_Full_Seaosn[[Name]:[WHIP]], 6, FALSE),Rooke_Full_Seaosn[W],0)</f>
        <v>735</v>
      </c>
      <c r="H1536" s="5">
        <f>_xlfn.RANK.EQ(VLOOKUP($A1536,Rooke_Full_Seaosn[[Name]:[WHIP]], 7, FALSE),Rooke_Full_Seaosn[L],1)</f>
        <v>492</v>
      </c>
      <c r="I1536" s="11">
        <f>_xlfn.RANK.EQ(VLOOKUP($A1536,Rooke_Full_Seaosn[[Name]:[WHIP]], 8, FALSE),Rooke_Full_Seaosn[SV],0)</f>
        <v>94</v>
      </c>
      <c r="J1536" s="11">
        <f>_xlfn.RANK.EQ(VLOOKUP($A1536,Rooke_Full_Seaosn[[Name]:[WHIP]], 9, FALSE),Rooke_Full_Seaosn[IP],0)</f>
        <v>1029</v>
      </c>
      <c r="K1536" s="5">
        <f>_xlfn.RANK.EQ(VLOOKUP($A1536,Rooke_Full_Seaosn[[Name]:[WHIP]], 10, FALSE),Rooke_Full_Seaosn[SO],0)</f>
        <v>1116</v>
      </c>
      <c r="L1536" s="5">
        <f>_xlfn.RANK.EQ(VLOOKUP($A1536,Rooke_Full_Seaosn[[Name]:[WHIP]], 11, FALSE),Rooke_Full_Seaosn[K/9],0)</f>
        <v>1027</v>
      </c>
      <c r="M1536" s="5">
        <f>_xlfn.RANK.EQ(VLOOKUP($A1536,Rooke_Full_Seaosn[[Name]:[WHIP]], 12, FALSE),Rooke_Full_Seaosn[BB/9],1)</f>
        <v>1668</v>
      </c>
      <c r="N1536" s="11">
        <f>_xlfn.RANK.EQ(VLOOKUP($A1536,Rooke_Full_Seaosn[[Name]:[WHIP]], 13, FALSE),Rooke_Full_Seaosn[HR/9],1)</f>
        <v>1099</v>
      </c>
      <c r="O1536" s="5">
        <f>_xlfn.RANK.EQ(VLOOKUP($A1536,Rooke_Full_Seaosn[[Name]:[WHIP]], 14, FALSE),Rooke_Full_Seaosn[AVG],1)</f>
        <v>964</v>
      </c>
      <c r="P1536" s="11">
        <f>_xlfn.RANK.EQ(VLOOKUP($A1536,Rooke_Full_Seaosn[[Name]:[WHIP]], 15, FALSE),Rooke_Full_Seaosn[BABIP],1)</f>
        <v>766</v>
      </c>
      <c r="Q1536" s="5">
        <f>_xlfn.RANK.EQ(VLOOKUP($A1536,Rooke_Full_Seaosn[[Name]:[WHIP]], 16, FALSE),Rooke_Full_Seaosn[ERA],1)</f>
        <v>1364</v>
      </c>
      <c r="R1536" s="11">
        <f>_xlfn.RANK.EQ(VLOOKUP($A1536,Rooke_Full_Seaosn[[Name]:[WHIP]], 17, FALSE),Rooke_Full_Seaosn[FIP],1)</f>
        <v>1409</v>
      </c>
      <c r="S1536" s="5">
        <f>_xlfn.RANK.EQ(VLOOKUP($A1536,Rooke_Full_Seaosn[[Name]:[WHIP]], 18,FALSE),Rooke_Full_Seaosn[WAR],0)</f>
        <v>1687</v>
      </c>
      <c r="T1536" s="5">
        <f>_xlfn.RANK.EQ(VLOOKUP($A1536,Rooke_Full_Seaosn[[Name]:[WHIP]], 19, FALSE),Rooke_Full_Seaosn[WAR/162],0)</f>
        <v>1665</v>
      </c>
      <c r="U1536" s="5">
        <f>_xlfn.RANK.EQ(VLOOKUP($A1536,Rooke_Full_Seaosn[[Name]:[WHIP]], 20, FALSE),Rooke_Full_Seaosn[WHIP],1)</f>
        <v>1578</v>
      </c>
      <c r="V15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1149.5320518221854</v>
      </c>
    </row>
    <row r="1537" spans="1:22" x14ac:dyDescent="0.45">
      <c r="A1537" s="11" t="s">
        <v>1865</v>
      </c>
      <c r="B1537" s="11">
        <v>2009</v>
      </c>
      <c r="C1537" s="11" t="str">
        <f>VLOOKUP(Table10[[#This Row],[Name]], Rooke_Full_Seaosn[[Name]:[Team]], 2, FALSE)</f>
        <v>OAK</v>
      </c>
      <c r="D1537" s="11">
        <v>15</v>
      </c>
      <c r="E1537" s="11">
        <v>15</v>
      </c>
      <c r="F1537" s="12">
        <v>1</v>
      </c>
      <c r="G1537" s="5">
        <f>_xlfn.RANK.EQ(VLOOKUP($A1537,Rooke_Full_Seaosn[[Name]:[WHIP]], 6, FALSE),Rooke_Full_Seaosn[W],0)</f>
        <v>1054</v>
      </c>
      <c r="H1537" s="5">
        <f>_xlfn.RANK.EQ(VLOOKUP($A1537,Rooke_Full_Seaosn[[Name]:[WHIP]], 7, FALSE),Rooke_Full_Seaosn[L],1)</f>
        <v>1209</v>
      </c>
      <c r="I1537" s="11">
        <f>_xlfn.RANK.EQ(VLOOKUP($A1537,Rooke_Full_Seaosn[[Name]:[WHIP]], 8, FALSE),Rooke_Full_Seaosn[SV],0)</f>
        <v>225</v>
      </c>
      <c r="J1537" s="11">
        <f>_xlfn.RANK.EQ(VLOOKUP($A1537,Rooke_Full_Seaosn[[Name]:[WHIP]], 9, FALSE),Rooke_Full_Seaosn[IP],0)</f>
        <v>956</v>
      </c>
      <c r="K1537" s="5">
        <f>_xlfn.RANK.EQ(VLOOKUP($A1537,Rooke_Full_Seaosn[[Name]:[WHIP]], 10, FALSE),Rooke_Full_Seaosn[SO],0)</f>
        <v>840</v>
      </c>
      <c r="L1537" s="5">
        <f>_xlfn.RANK.EQ(VLOOKUP($A1537,Rooke_Full_Seaosn[[Name]:[WHIP]], 11, FALSE),Rooke_Full_Seaosn[K/9],0)</f>
        <v>702</v>
      </c>
      <c r="M1537" s="5">
        <f>_xlfn.RANK.EQ(VLOOKUP($A1537,Rooke_Full_Seaosn[[Name]:[WHIP]], 12, FALSE),Rooke_Full_Seaosn[BB/9],1)</f>
        <v>1128</v>
      </c>
      <c r="N1537" s="11">
        <f>_xlfn.RANK.EQ(VLOOKUP($A1537,Rooke_Full_Seaosn[[Name]:[WHIP]], 13, FALSE),Rooke_Full_Seaosn[HR/9],1)</f>
        <v>1231</v>
      </c>
      <c r="O1537" s="5">
        <f>_xlfn.RANK.EQ(VLOOKUP($A1537,Rooke_Full_Seaosn[[Name]:[WHIP]], 14, FALSE),Rooke_Full_Seaosn[AVG],1)</f>
        <v>1659</v>
      </c>
      <c r="P1537" s="11">
        <f>_xlfn.RANK.EQ(VLOOKUP($A1537,Rooke_Full_Seaosn[[Name]:[WHIP]], 15, FALSE),Rooke_Full_Seaosn[BABIP],1)</f>
        <v>1651</v>
      </c>
      <c r="Q1537" s="5">
        <f>_xlfn.RANK.EQ(VLOOKUP($A1537,Rooke_Full_Seaosn[[Name]:[WHIP]], 16, FALSE),Rooke_Full_Seaosn[ERA],1)</f>
        <v>1396</v>
      </c>
      <c r="R1537" s="11">
        <f>_xlfn.RANK.EQ(VLOOKUP($A1537,Rooke_Full_Seaosn[[Name]:[WHIP]], 17, FALSE),Rooke_Full_Seaosn[FIP],1)</f>
        <v>1322</v>
      </c>
      <c r="S1537" s="5">
        <f>_xlfn.RANK.EQ(VLOOKUP($A1537,Rooke_Full_Seaosn[[Name]:[WHIP]], 18,FALSE),Rooke_Full_Seaosn[WAR],0)</f>
        <v>1135</v>
      </c>
      <c r="T1537" s="5">
        <f>_xlfn.RANK.EQ(VLOOKUP($A1537,Rooke_Full_Seaosn[[Name]:[WHIP]], 19, FALSE),Rooke_Full_Seaosn[WAR/162],0)</f>
        <v>1131</v>
      </c>
      <c r="U1537" s="5">
        <f>_xlfn.RANK.EQ(VLOOKUP($A1537,Rooke_Full_Seaosn[[Name]:[WHIP]], 20, FALSE),Rooke_Full_Seaosn[WHIP],1)</f>
        <v>1618</v>
      </c>
      <c r="V15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1150.8961036410496</v>
      </c>
    </row>
    <row r="1538" spans="1:22" x14ac:dyDescent="0.45">
      <c r="A1538" s="11" t="s">
        <v>1725</v>
      </c>
      <c r="B1538" s="11">
        <v>2023</v>
      </c>
      <c r="C1538" s="11" t="str">
        <f>VLOOKUP(Table10[[#This Row],[Name]], Rooke_Full_Seaosn[[Name]:[Team]], 2, FALSE)</f>
        <v>PIT</v>
      </c>
      <c r="D1538" s="11">
        <v>11</v>
      </c>
      <c r="E1538" s="11">
        <v>11</v>
      </c>
      <c r="F1538" s="12">
        <v>1</v>
      </c>
      <c r="G1538" s="5">
        <f>_xlfn.RANK.EQ(VLOOKUP($A1538,Rooke_Full_Seaosn[[Name]:[WHIP]], 6, FALSE),Rooke_Full_Seaosn[W],0)</f>
        <v>1054</v>
      </c>
      <c r="H1538" s="5">
        <f>_xlfn.RANK.EQ(VLOOKUP($A1538,Rooke_Full_Seaosn[[Name]:[WHIP]], 7, FALSE),Rooke_Full_Seaosn[L],1)</f>
        <v>492</v>
      </c>
      <c r="I1538" s="11">
        <f>_xlfn.RANK.EQ(VLOOKUP($A1538,Rooke_Full_Seaosn[[Name]:[WHIP]], 8, FALSE),Rooke_Full_Seaosn[SV],0)</f>
        <v>225</v>
      </c>
      <c r="J1538" s="11">
        <f>_xlfn.RANK.EQ(VLOOKUP($A1538,Rooke_Full_Seaosn[[Name]:[WHIP]], 9, FALSE),Rooke_Full_Seaosn[IP],0)</f>
        <v>1205</v>
      </c>
      <c r="K1538" s="5">
        <f>_xlfn.RANK.EQ(VLOOKUP($A1538,Rooke_Full_Seaosn[[Name]:[WHIP]], 10, FALSE),Rooke_Full_Seaosn[SO],0)</f>
        <v>1072</v>
      </c>
      <c r="L1538" s="5">
        <f>_xlfn.RANK.EQ(VLOOKUP($A1538,Rooke_Full_Seaosn[[Name]:[WHIP]], 11, FALSE),Rooke_Full_Seaosn[K/9],0)</f>
        <v>678</v>
      </c>
      <c r="M1538" s="5">
        <f>_xlfn.RANK.EQ(VLOOKUP($A1538,Rooke_Full_Seaosn[[Name]:[WHIP]], 12, FALSE),Rooke_Full_Seaosn[BB/9],1)</f>
        <v>1567</v>
      </c>
      <c r="N1538" s="11">
        <f>_xlfn.RANK.EQ(VLOOKUP($A1538,Rooke_Full_Seaosn[[Name]:[WHIP]], 13, FALSE),Rooke_Full_Seaosn[HR/9],1)</f>
        <v>1474</v>
      </c>
      <c r="O1538" s="5">
        <f>_xlfn.RANK.EQ(VLOOKUP($A1538,Rooke_Full_Seaosn[[Name]:[WHIP]], 14, FALSE),Rooke_Full_Seaosn[AVG],1)</f>
        <v>1298</v>
      </c>
      <c r="P1538" s="11">
        <f>_xlfn.RANK.EQ(VLOOKUP($A1538,Rooke_Full_Seaosn[[Name]:[WHIP]], 15, FALSE),Rooke_Full_Seaosn[BABIP],1)</f>
        <v>1170</v>
      </c>
      <c r="Q1538" s="5">
        <f>_xlfn.RANK.EQ(VLOOKUP($A1538,Rooke_Full_Seaosn[[Name]:[WHIP]], 16, FALSE),Rooke_Full_Seaosn[ERA],1)</f>
        <v>1238</v>
      </c>
      <c r="R1538" s="11">
        <f>_xlfn.RANK.EQ(VLOOKUP($A1538,Rooke_Full_Seaosn[[Name]:[WHIP]], 17, FALSE),Rooke_Full_Seaosn[FIP],1)</f>
        <v>1615</v>
      </c>
      <c r="S1538" s="5">
        <f>_xlfn.RANK.EQ(VLOOKUP($A1538,Rooke_Full_Seaosn[[Name]:[WHIP]], 18,FALSE),Rooke_Full_Seaosn[WAR],0)</f>
        <v>1665</v>
      </c>
      <c r="T1538" s="5">
        <f>_xlfn.RANK.EQ(VLOOKUP($A1538,Rooke_Full_Seaosn[[Name]:[WHIP]], 19, FALSE),Rooke_Full_Seaosn[WAR/162],0)</f>
        <v>1653</v>
      </c>
      <c r="U1538" s="5">
        <f>_xlfn.RANK.EQ(VLOOKUP($A1538,Rooke_Full_Seaosn[[Name]:[WHIP]], 20, FALSE),Rooke_Full_Seaosn[WHIP],1)</f>
        <v>1585</v>
      </c>
      <c r="V15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1152.6596445072901</v>
      </c>
    </row>
    <row r="1539" spans="1:22" x14ac:dyDescent="0.45">
      <c r="A1539" s="11" t="s">
        <v>1734</v>
      </c>
      <c r="B1539" s="11">
        <v>1928</v>
      </c>
      <c r="C1539" s="11" t="str">
        <f>VLOOKUP(Table10[[#This Row],[Name]], Rooke_Full_Seaosn[[Name]:[Team]], 2, FALSE)</f>
        <v>CHW</v>
      </c>
      <c r="D1539" s="11">
        <v>15</v>
      </c>
      <c r="E1539" s="11">
        <v>15</v>
      </c>
      <c r="F1539" s="12">
        <v>1</v>
      </c>
      <c r="G1539" s="5">
        <f>_xlfn.RANK.EQ(VLOOKUP($A1539,Rooke_Full_Seaosn[[Name]:[WHIP]], 6, FALSE),Rooke_Full_Seaosn[W],0)</f>
        <v>1054</v>
      </c>
      <c r="H1539" s="5">
        <f>_xlfn.RANK.EQ(VLOOKUP($A1539,Rooke_Full_Seaosn[[Name]:[WHIP]], 7, FALSE),Rooke_Full_Seaosn[L],1)</f>
        <v>885</v>
      </c>
      <c r="I1539" s="11">
        <f>_xlfn.RANK.EQ(VLOOKUP($A1539,Rooke_Full_Seaosn[[Name]:[WHIP]], 8, FALSE),Rooke_Full_Seaosn[SV],0)</f>
        <v>225</v>
      </c>
      <c r="J1539" s="11">
        <f>_xlfn.RANK.EQ(VLOOKUP($A1539,Rooke_Full_Seaosn[[Name]:[WHIP]], 9, FALSE),Rooke_Full_Seaosn[IP],0)</f>
        <v>1143</v>
      </c>
      <c r="K1539" s="5">
        <f>_xlfn.RANK.EQ(VLOOKUP($A1539,Rooke_Full_Seaosn[[Name]:[WHIP]], 10, FALSE),Rooke_Full_Seaosn[SO],0)</f>
        <v>1445</v>
      </c>
      <c r="L1539" s="5">
        <f>_xlfn.RANK.EQ(VLOOKUP($A1539,Rooke_Full_Seaosn[[Name]:[WHIP]], 11, FALSE),Rooke_Full_Seaosn[K/9],0)</f>
        <v>1358</v>
      </c>
      <c r="M1539" s="5">
        <f>_xlfn.RANK.EQ(VLOOKUP($A1539,Rooke_Full_Seaosn[[Name]:[WHIP]], 12, FALSE),Rooke_Full_Seaosn[BB/9],1)</f>
        <v>1487</v>
      </c>
      <c r="N1539" s="11">
        <f>_xlfn.RANK.EQ(VLOOKUP($A1539,Rooke_Full_Seaosn[[Name]:[WHIP]], 13, FALSE),Rooke_Full_Seaosn[HR/9],1)</f>
        <v>73</v>
      </c>
      <c r="O1539" s="5">
        <f>_xlfn.RANK.EQ(VLOOKUP($A1539,Rooke_Full_Seaosn[[Name]:[WHIP]], 14, FALSE),Rooke_Full_Seaosn[AVG],1)</f>
        <v>544</v>
      </c>
      <c r="P1539" s="11">
        <f>_xlfn.RANK.EQ(VLOOKUP($A1539,Rooke_Full_Seaosn[[Name]:[WHIP]], 15, FALSE),Rooke_Full_Seaosn[BABIP],1)</f>
        <v>447</v>
      </c>
      <c r="Q1539" s="5">
        <f>_xlfn.RANK.EQ(VLOOKUP($A1539,Rooke_Full_Seaosn[[Name]:[WHIP]], 16, FALSE),Rooke_Full_Seaosn[ERA],1)</f>
        <v>1248</v>
      </c>
      <c r="R1539" s="11">
        <f>_xlfn.RANK.EQ(VLOOKUP($A1539,Rooke_Full_Seaosn[[Name]:[WHIP]], 17, FALSE),Rooke_Full_Seaosn[FIP],1)</f>
        <v>924</v>
      </c>
      <c r="S1539" s="5">
        <f>_xlfn.RANK.EQ(VLOOKUP($A1539,Rooke_Full_Seaosn[[Name]:[WHIP]], 18,FALSE),Rooke_Full_Seaosn[WAR],0)</f>
        <v>1255</v>
      </c>
      <c r="T1539" s="5">
        <f>_xlfn.RANK.EQ(VLOOKUP($A1539,Rooke_Full_Seaosn[[Name]:[WHIP]], 19, FALSE),Rooke_Full_Seaosn[WAR/162],0)</f>
        <v>1184</v>
      </c>
      <c r="U1539" s="5">
        <f>_xlfn.RANK.EQ(VLOOKUP($A1539,Rooke_Full_Seaosn[[Name]:[WHIP]], 20, FALSE),Rooke_Full_Seaosn[WHIP],1)</f>
        <v>1509</v>
      </c>
      <c r="V15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1152.752471490513</v>
      </c>
    </row>
    <row r="1540" spans="1:22" x14ac:dyDescent="0.45">
      <c r="A1540" s="11" t="s">
        <v>1817</v>
      </c>
      <c r="B1540" s="11">
        <v>2008</v>
      </c>
      <c r="C1540" s="11" t="str">
        <f>VLOOKUP(Table10[[#This Row],[Name]], Rooke_Full_Seaosn[[Name]:[Team]], 2, FALSE)</f>
        <v>SDP</v>
      </c>
      <c r="D1540" s="11">
        <v>9</v>
      </c>
      <c r="E1540" s="11">
        <v>9</v>
      </c>
      <c r="F1540" s="12">
        <v>1</v>
      </c>
      <c r="G1540" s="5">
        <f>_xlfn.RANK.EQ(VLOOKUP($A1540,Rooke_Full_Seaosn[[Name]:[WHIP]], 6, FALSE),Rooke_Full_Seaosn[W],0)</f>
        <v>1465</v>
      </c>
      <c r="H1540" s="5">
        <f>_xlfn.RANK.EQ(VLOOKUP($A1540,Rooke_Full_Seaosn[[Name]:[WHIP]], 7, FALSE),Rooke_Full_Seaosn[L],1)</f>
        <v>695</v>
      </c>
      <c r="I1540" s="11">
        <f>_xlfn.RANK.EQ(VLOOKUP($A1540,Rooke_Full_Seaosn[[Name]:[WHIP]], 8, FALSE),Rooke_Full_Seaosn[SV],0)</f>
        <v>225</v>
      </c>
      <c r="J1540" s="11">
        <f>_xlfn.RANK.EQ(VLOOKUP($A1540,Rooke_Full_Seaosn[[Name]:[WHIP]], 9, FALSE),Rooke_Full_Seaosn[IP],0)</f>
        <v>1168</v>
      </c>
      <c r="K1540" s="5">
        <f>_xlfn.RANK.EQ(VLOOKUP($A1540,Rooke_Full_Seaosn[[Name]:[WHIP]], 10, FALSE),Rooke_Full_Seaosn[SO],0)</f>
        <v>1307</v>
      </c>
      <c r="L1540" s="5">
        <f>_xlfn.RANK.EQ(VLOOKUP($A1540,Rooke_Full_Seaosn[[Name]:[WHIP]], 11, FALSE),Rooke_Full_Seaosn[K/9],0)</f>
        <v>1145</v>
      </c>
      <c r="M1540" s="5">
        <f>_xlfn.RANK.EQ(VLOOKUP($A1540,Rooke_Full_Seaosn[[Name]:[WHIP]], 12, FALSE),Rooke_Full_Seaosn[BB/9],1)</f>
        <v>726</v>
      </c>
      <c r="N1540" s="11">
        <f>_xlfn.RANK.EQ(VLOOKUP($A1540,Rooke_Full_Seaosn[[Name]:[WHIP]], 13, FALSE),Rooke_Full_Seaosn[HR/9],1)</f>
        <v>1340</v>
      </c>
      <c r="O1540" s="5">
        <f>_xlfn.RANK.EQ(VLOOKUP($A1540,Rooke_Full_Seaosn[[Name]:[WHIP]], 14, FALSE),Rooke_Full_Seaosn[AVG],1)</f>
        <v>1268</v>
      </c>
      <c r="P1540" s="11">
        <f>_xlfn.RANK.EQ(VLOOKUP($A1540,Rooke_Full_Seaosn[[Name]:[WHIP]], 15, FALSE),Rooke_Full_Seaosn[BABIP],1)</f>
        <v>923</v>
      </c>
      <c r="Q1540" s="5">
        <f>_xlfn.RANK.EQ(VLOOKUP($A1540,Rooke_Full_Seaosn[[Name]:[WHIP]], 16, FALSE),Rooke_Full_Seaosn[ERA],1)</f>
        <v>1343</v>
      </c>
      <c r="R1540" s="11">
        <f>_xlfn.RANK.EQ(VLOOKUP($A1540,Rooke_Full_Seaosn[[Name]:[WHIP]], 17, FALSE),Rooke_Full_Seaosn[FIP],1)</f>
        <v>1458</v>
      </c>
      <c r="S1540" s="5">
        <f>_xlfn.RANK.EQ(VLOOKUP($A1540,Rooke_Full_Seaosn[[Name]:[WHIP]], 18,FALSE),Rooke_Full_Seaosn[WAR],0)</f>
        <v>1458</v>
      </c>
      <c r="T1540" s="5">
        <f>_xlfn.RANK.EQ(VLOOKUP($A1540,Rooke_Full_Seaosn[[Name]:[WHIP]], 19, FALSE),Rooke_Full_Seaosn[WAR/162],0)</f>
        <v>1445</v>
      </c>
      <c r="U1540" s="5">
        <f>_xlfn.RANK.EQ(VLOOKUP($A1540,Rooke_Full_Seaosn[[Name]:[WHIP]], 20, FALSE),Rooke_Full_Seaosn[WHIP],1)</f>
        <v>1055</v>
      </c>
      <c r="V15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1153.9615068161738</v>
      </c>
    </row>
    <row r="1541" spans="1:22" x14ac:dyDescent="0.45">
      <c r="A1541" s="11" t="s">
        <v>1449</v>
      </c>
      <c r="B1541" s="11">
        <v>1946</v>
      </c>
      <c r="C1541" s="11" t="str">
        <f>VLOOKUP(Table10[[#This Row],[Name]], Rooke_Full_Seaosn[[Name]:[Team]], 2, FALSE)</f>
        <v>PHI</v>
      </c>
      <c r="D1541" s="11">
        <v>9</v>
      </c>
      <c r="E1541" s="11">
        <v>9</v>
      </c>
      <c r="F1541" s="12">
        <v>1</v>
      </c>
      <c r="G1541" s="5">
        <f>_xlfn.RANK.EQ(VLOOKUP($A1541,Rooke_Full_Seaosn[[Name]:[WHIP]], 6, FALSE),Rooke_Full_Seaosn[W],0)</f>
        <v>1465</v>
      </c>
      <c r="H1541" s="5">
        <f>_xlfn.RANK.EQ(VLOOKUP($A1541,Rooke_Full_Seaosn[[Name]:[WHIP]], 7, FALSE),Rooke_Full_Seaosn[L],1)</f>
        <v>298</v>
      </c>
      <c r="I1541" s="11">
        <f>_xlfn.RANK.EQ(VLOOKUP($A1541,Rooke_Full_Seaosn[[Name]:[WHIP]], 8, FALSE),Rooke_Full_Seaosn[SV],0)</f>
        <v>225</v>
      </c>
      <c r="J1541" s="11">
        <f>_xlfn.RANK.EQ(VLOOKUP($A1541,Rooke_Full_Seaosn[[Name]:[WHIP]], 9, FALSE),Rooke_Full_Seaosn[IP],0)</f>
        <v>1240</v>
      </c>
      <c r="K1541" s="5">
        <f>_xlfn.RANK.EQ(VLOOKUP($A1541,Rooke_Full_Seaosn[[Name]:[WHIP]], 10, FALSE),Rooke_Full_Seaosn[SO],0)</f>
        <v>1605</v>
      </c>
      <c r="L1541" s="5">
        <f>_xlfn.RANK.EQ(VLOOKUP($A1541,Rooke_Full_Seaosn[[Name]:[WHIP]], 11, FALSE),Rooke_Full_Seaosn[K/9],0)</f>
        <v>1538</v>
      </c>
      <c r="M1541" s="5">
        <f>_xlfn.RANK.EQ(VLOOKUP($A1541,Rooke_Full_Seaosn[[Name]:[WHIP]], 12, FALSE),Rooke_Full_Seaosn[BB/9],1)</f>
        <v>1533</v>
      </c>
      <c r="N1541" s="11">
        <f>_xlfn.RANK.EQ(VLOOKUP($A1541,Rooke_Full_Seaosn[[Name]:[WHIP]], 13, FALSE),Rooke_Full_Seaosn[HR/9],1)</f>
        <v>368</v>
      </c>
      <c r="O1541" s="5">
        <f>_xlfn.RANK.EQ(VLOOKUP($A1541,Rooke_Full_Seaosn[[Name]:[WHIP]], 14, FALSE),Rooke_Full_Seaosn[AVG],1)</f>
        <v>1020</v>
      </c>
      <c r="P1541" s="11">
        <f>_xlfn.RANK.EQ(VLOOKUP($A1541,Rooke_Full_Seaosn[[Name]:[WHIP]], 15, FALSE),Rooke_Full_Seaosn[BABIP],1)</f>
        <v>715</v>
      </c>
      <c r="Q1541" s="5">
        <f>_xlfn.RANK.EQ(VLOOKUP($A1541,Rooke_Full_Seaosn[[Name]:[WHIP]], 16, FALSE),Rooke_Full_Seaosn[ERA],1)</f>
        <v>892</v>
      </c>
      <c r="R1541" s="11">
        <f>_xlfn.RANK.EQ(VLOOKUP($A1541,Rooke_Full_Seaosn[[Name]:[WHIP]], 17, FALSE),Rooke_Full_Seaosn[FIP],1)</f>
        <v>908</v>
      </c>
      <c r="S1541" s="5">
        <f>_xlfn.RANK.EQ(VLOOKUP($A1541,Rooke_Full_Seaosn[[Name]:[WHIP]], 18,FALSE),Rooke_Full_Seaosn[WAR],0)</f>
        <v>1433</v>
      </c>
      <c r="T1541" s="5">
        <f>_xlfn.RANK.EQ(VLOOKUP($A1541,Rooke_Full_Seaosn[[Name]:[WHIP]], 19, FALSE),Rooke_Full_Seaosn[WAR/162],0)</f>
        <v>1424</v>
      </c>
      <c r="U1541" s="5">
        <f>_xlfn.RANK.EQ(VLOOKUP($A1541,Rooke_Full_Seaosn[[Name]:[WHIP]], 20, FALSE),Rooke_Full_Seaosn[WHIP],1)</f>
        <v>1372</v>
      </c>
      <c r="V15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1154.5434275024531</v>
      </c>
    </row>
    <row r="1542" spans="1:22" x14ac:dyDescent="0.45">
      <c r="A1542" s="11" t="s">
        <v>2096</v>
      </c>
      <c r="B1542" s="11">
        <v>2011</v>
      </c>
      <c r="C1542" s="11" t="str">
        <f>VLOOKUP(Table10[[#This Row],[Name]], Rooke_Full_Seaosn[[Name]:[Team]], 2, FALSE)</f>
        <v>- - -</v>
      </c>
      <c r="D1542" s="11">
        <v>38</v>
      </c>
      <c r="E1542" s="11">
        <v>27</v>
      </c>
      <c r="F1542" s="12">
        <v>0.71052631578947367</v>
      </c>
      <c r="G1542" s="5">
        <f>_xlfn.RANK.EQ(VLOOKUP($A1542,Rooke_Full_Seaosn[[Name]:[WHIP]], 6, FALSE),Rooke_Full_Seaosn[W],0)</f>
        <v>1282</v>
      </c>
      <c r="H1542" s="5">
        <f>_xlfn.RANK.EQ(VLOOKUP($A1542,Rooke_Full_Seaosn[[Name]:[WHIP]], 7, FALSE),Rooke_Full_Seaosn[L],1)</f>
        <v>298</v>
      </c>
      <c r="I1542" s="11">
        <f>_xlfn.RANK.EQ(VLOOKUP($A1542,Rooke_Full_Seaosn[[Name]:[WHIP]], 8, FALSE),Rooke_Full_Seaosn[SV],0)</f>
        <v>225</v>
      </c>
      <c r="J1542" s="11">
        <f>_xlfn.RANK.EQ(VLOOKUP($A1542,Rooke_Full_Seaosn[[Name]:[WHIP]], 9, FALSE),Rooke_Full_Seaosn[IP],0)</f>
        <v>1577</v>
      </c>
      <c r="K1542" s="5">
        <f>_xlfn.RANK.EQ(VLOOKUP($A1542,Rooke_Full_Seaosn[[Name]:[WHIP]], 10, FALSE),Rooke_Full_Seaosn[SO],0)</f>
        <v>1335</v>
      </c>
      <c r="L1542" s="5">
        <f>_xlfn.RANK.EQ(VLOOKUP($A1542,Rooke_Full_Seaosn[[Name]:[WHIP]], 11, FALSE),Rooke_Full_Seaosn[K/9],0)</f>
        <v>517</v>
      </c>
      <c r="M1542" s="5">
        <f>_xlfn.RANK.EQ(VLOOKUP($A1542,Rooke_Full_Seaosn[[Name]:[WHIP]], 12, FALSE),Rooke_Full_Seaosn[BB/9],1)</f>
        <v>1360</v>
      </c>
      <c r="N1542" s="11">
        <f>_xlfn.RANK.EQ(VLOOKUP($A1542,Rooke_Full_Seaosn[[Name]:[WHIP]], 13, FALSE),Rooke_Full_Seaosn[HR/9],1)</f>
        <v>1686</v>
      </c>
      <c r="O1542" s="5">
        <f>_xlfn.RANK.EQ(VLOOKUP($A1542,Rooke_Full_Seaosn[[Name]:[WHIP]], 14, FALSE),Rooke_Full_Seaosn[AVG],1)</f>
        <v>1548</v>
      </c>
      <c r="P1542" s="11">
        <f>_xlfn.RANK.EQ(VLOOKUP($A1542,Rooke_Full_Seaosn[[Name]:[WHIP]], 15, FALSE),Rooke_Full_Seaosn[BABIP],1)</f>
        <v>1211</v>
      </c>
      <c r="Q1542" s="5">
        <f>_xlfn.RANK.EQ(VLOOKUP($A1542,Rooke_Full_Seaosn[[Name]:[WHIP]], 16, FALSE),Rooke_Full_Seaosn[ERA],1)</f>
        <v>1668</v>
      </c>
      <c r="R1542" s="11">
        <f>_xlfn.RANK.EQ(VLOOKUP($A1542,Rooke_Full_Seaosn[[Name]:[WHIP]], 17, FALSE),Rooke_Full_Seaosn[FIP],1)</f>
        <v>1686</v>
      </c>
      <c r="S1542" s="5">
        <f>_xlfn.RANK.EQ(VLOOKUP($A1542,Rooke_Full_Seaosn[[Name]:[WHIP]], 18,FALSE),Rooke_Full_Seaosn[WAR],0)</f>
        <v>1701</v>
      </c>
      <c r="T1542" s="5">
        <f>_xlfn.RANK.EQ(VLOOKUP($A1542,Rooke_Full_Seaosn[[Name]:[WHIP]], 19, FALSE),Rooke_Full_Seaosn[WAR/162],0)</f>
        <v>1706</v>
      </c>
      <c r="U1542" s="5">
        <f>_xlfn.RANK.EQ(VLOOKUP($A1542,Rooke_Full_Seaosn[[Name]:[WHIP]], 20, FALSE),Rooke_Full_Seaosn[WHIP],1)</f>
        <v>1581</v>
      </c>
      <c r="V15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1155.6324331622639</v>
      </c>
    </row>
    <row r="1543" spans="1:22" x14ac:dyDescent="0.45">
      <c r="A1543" s="11" t="s">
        <v>1899</v>
      </c>
      <c r="B1543" s="11">
        <v>2015</v>
      </c>
      <c r="C1543" s="11" t="str">
        <f>VLOOKUP(Table10[[#This Row],[Name]], Rooke_Full_Seaosn[[Name]:[Team]], 2, FALSE)</f>
        <v>CIN</v>
      </c>
      <c r="D1543" s="11">
        <v>22</v>
      </c>
      <c r="E1543" s="11">
        <v>11</v>
      </c>
      <c r="F1543" s="12">
        <v>0.5</v>
      </c>
      <c r="G1543" s="5">
        <f>_xlfn.RANK.EQ(VLOOKUP($A1543,Rooke_Full_Seaosn[[Name]:[WHIP]], 6, FALSE),Rooke_Full_Seaosn[W],0)</f>
        <v>1054</v>
      </c>
      <c r="H1543" s="5">
        <f>_xlfn.RANK.EQ(VLOOKUP($A1543,Rooke_Full_Seaosn[[Name]:[WHIP]], 7, FALSE),Rooke_Full_Seaosn[L],1)</f>
        <v>1209</v>
      </c>
      <c r="I1543" s="11">
        <f>_xlfn.RANK.EQ(VLOOKUP($A1543,Rooke_Full_Seaosn[[Name]:[WHIP]], 8, FALSE),Rooke_Full_Seaosn[SV],0)</f>
        <v>225</v>
      </c>
      <c r="J1543" s="11">
        <f>_xlfn.RANK.EQ(VLOOKUP($A1543,Rooke_Full_Seaosn[[Name]:[WHIP]], 9, FALSE),Rooke_Full_Seaosn[IP],0)</f>
        <v>807</v>
      </c>
      <c r="K1543" s="5">
        <f>_xlfn.RANK.EQ(VLOOKUP($A1543,Rooke_Full_Seaosn[[Name]:[WHIP]], 10, FALSE),Rooke_Full_Seaosn[SO],0)</f>
        <v>540</v>
      </c>
      <c r="L1543" s="5">
        <f>_xlfn.RANK.EQ(VLOOKUP($A1543,Rooke_Full_Seaosn[[Name]:[WHIP]], 11, FALSE),Rooke_Full_Seaosn[K/9],0)</f>
        <v>477</v>
      </c>
      <c r="M1543" s="5">
        <f>_xlfn.RANK.EQ(VLOOKUP($A1543,Rooke_Full_Seaosn[[Name]:[WHIP]], 12, FALSE),Rooke_Full_Seaosn[BB/9],1)</f>
        <v>1444</v>
      </c>
      <c r="N1543" s="11">
        <f>_xlfn.RANK.EQ(VLOOKUP($A1543,Rooke_Full_Seaosn[[Name]:[WHIP]], 13, FALSE),Rooke_Full_Seaosn[HR/9],1)</f>
        <v>1453</v>
      </c>
      <c r="O1543" s="5">
        <f>_xlfn.RANK.EQ(VLOOKUP($A1543,Rooke_Full_Seaosn[[Name]:[WHIP]], 14, FALSE),Rooke_Full_Seaosn[AVG],1)</f>
        <v>1469</v>
      </c>
      <c r="P1543" s="11">
        <f>_xlfn.RANK.EQ(VLOOKUP($A1543,Rooke_Full_Seaosn[[Name]:[WHIP]], 15, FALSE),Rooke_Full_Seaosn[BABIP],1)</f>
        <v>1500</v>
      </c>
      <c r="Q1543" s="5">
        <f>_xlfn.RANK.EQ(VLOOKUP($A1543,Rooke_Full_Seaosn[[Name]:[WHIP]], 16, FALSE),Rooke_Full_Seaosn[ERA],1)</f>
        <v>1438</v>
      </c>
      <c r="R1543" s="11">
        <f>_xlfn.RANK.EQ(VLOOKUP($A1543,Rooke_Full_Seaosn[[Name]:[WHIP]], 17, FALSE),Rooke_Full_Seaosn[FIP],1)</f>
        <v>1541</v>
      </c>
      <c r="S1543" s="5">
        <f>_xlfn.RANK.EQ(VLOOKUP($A1543,Rooke_Full_Seaosn[[Name]:[WHIP]], 18,FALSE),Rooke_Full_Seaosn[WAR],0)</f>
        <v>1669</v>
      </c>
      <c r="T1543" s="5">
        <f>_xlfn.RANK.EQ(VLOOKUP($A1543,Rooke_Full_Seaosn[[Name]:[WHIP]], 19, FALSE),Rooke_Full_Seaosn[WAR/162],0)</f>
        <v>1625</v>
      </c>
      <c r="U1543" s="5">
        <f>_xlfn.RANK.EQ(VLOOKUP($A1543,Rooke_Full_Seaosn[[Name]:[WHIP]], 20, FALSE),Rooke_Full_Seaosn[WHIP],1)</f>
        <v>1569</v>
      </c>
      <c r="V15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1155.9683864802005</v>
      </c>
    </row>
    <row r="1544" spans="1:22" x14ac:dyDescent="0.45">
      <c r="A1544" s="11" t="s">
        <v>1667</v>
      </c>
      <c r="B1544" s="11">
        <v>1982</v>
      </c>
      <c r="C1544" s="11" t="str">
        <f>VLOOKUP(Table10[[#This Row],[Name]], Rooke_Full_Seaosn[[Name]:[Team]], 2, FALSE)</f>
        <v>ATL</v>
      </c>
      <c r="D1544" s="11">
        <v>28</v>
      </c>
      <c r="E1544" s="11">
        <v>22</v>
      </c>
      <c r="F1544" s="12">
        <v>0.7857142857142857</v>
      </c>
      <c r="G1544" s="5">
        <f>_xlfn.RANK.EQ(VLOOKUP($A1544,Rooke_Full_Seaosn[[Name]:[WHIP]], 6, FALSE),Rooke_Full_Seaosn[W],0)</f>
        <v>1282</v>
      </c>
      <c r="H1544" s="5">
        <f>_xlfn.RANK.EQ(VLOOKUP($A1544,Rooke_Full_Seaosn[[Name]:[WHIP]], 7, FALSE),Rooke_Full_Seaosn[L],1)</f>
        <v>695</v>
      </c>
      <c r="I1544" s="11">
        <f>_xlfn.RANK.EQ(VLOOKUP($A1544,Rooke_Full_Seaosn[[Name]:[WHIP]], 8, FALSE),Rooke_Full_Seaosn[SV],0)</f>
        <v>225</v>
      </c>
      <c r="J1544" s="11">
        <f>_xlfn.RANK.EQ(VLOOKUP($A1544,Rooke_Full_Seaosn[[Name]:[WHIP]], 9, FALSE),Rooke_Full_Seaosn[IP],0)</f>
        <v>1473</v>
      </c>
      <c r="K1544" s="5">
        <f>_xlfn.RANK.EQ(VLOOKUP($A1544,Rooke_Full_Seaosn[[Name]:[WHIP]], 10, FALSE),Rooke_Full_Seaosn[SO],0)</f>
        <v>1585</v>
      </c>
      <c r="L1544" s="5">
        <f>_xlfn.RANK.EQ(VLOOKUP($A1544,Rooke_Full_Seaosn[[Name]:[WHIP]], 11, FALSE),Rooke_Full_Seaosn[K/9],0)</f>
        <v>1324</v>
      </c>
      <c r="M1544" s="5">
        <f>_xlfn.RANK.EQ(VLOOKUP($A1544,Rooke_Full_Seaosn[[Name]:[WHIP]], 12, FALSE),Rooke_Full_Seaosn[BB/9],1)</f>
        <v>721</v>
      </c>
      <c r="N1544" s="11">
        <f>_xlfn.RANK.EQ(VLOOKUP($A1544,Rooke_Full_Seaosn[[Name]:[WHIP]], 13, FALSE),Rooke_Full_Seaosn[HR/9],1)</f>
        <v>1314</v>
      </c>
      <c r="O1544" s="5">
        <f>_xlfn.RANK.EQ(VLOOKUP($A1544,Rooke_Full_Seaosn[[Name]:[WHIP]], 14, FALSE),Rooke_Full_Seaosn[AVG],1)</f>
        <v>1171</v>
      </c>
      <c r="P1544" s="11">
        <f>_xlfn.RANK.EQ(VLOOKUP($A1544,Rooke_Full_Seaosn[[Name]:[WHIP]], 15, FALSE),Rooke_Full_Seaosn[BABIP],1)</f>
        <v>662</v>
      </c>
      <c r="Q1544" s="5">
        <f>_xlfn.RANK.EQ(VLOOKUP($A1544,Rooke_Full_Seaosn[[Name]:[WHIP]], 16, FALSE),Rooke_Full_Seaosn[ERA],1)</f>
        <v>1171</v>
      </c>
      <c r="R1544" s="11">
        <f>_xlfn.RANK.EQ(VLOOKUP($A1544,Rooke_Full_Seaosn[[Name]:[WHIP]], 17, FALSE),Rooke_Full_Seaosn[FIP],1)</f>
        <v>1229</v>
      </c>
      <c r="S1544" s="5">
        <f>_xlfn.RANK.EQ(VLOOKUP($A1544,Rooke_Full_Seaosn[[Name]:[WHIP]], 18,FALSE),Rooke_Full_Seaosn[WAR],0)</f>
        <v>1503</v>
      </c>
      <c r="T1544" s="5">
        <f>_xlfn.RANK.EQ(VLOOKUP($A1544,Rooke_Full_Seaosn[[Name]:[WHIP]], 19, FALSE),Rooke_Full_Seaosn[WAR/162],0)</f>
        <v>1487</v>
      </c>
      <c r="U1544" s="5">
        <f>_xlfn.RANK.EQ(VLOOKUP($A1544,Rooke_Full_Seaosn[[Name]:[WHIP]], 20, FALSE),Rooke_Full_Seaosn[WHIP],1)</f>
        <v>1034</v>
      </c>
      <c r="V15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1156.2798632416529</v>
      </c>
    </row>
    <row r="1545" spans="1:22" x14ac:dyDescent="0.45">
      <c r="A1545" s="11" t="s">
        <v>2120</v>
      </c>
      <c r="B1545" s="11">
        <v>2017</v>
      </c>
      <c r="C1545" s="11" t="str">
        <f>VLOOKUP(Table10[[#This Row],[Name]], Rooke_Full_Seaosn[[Name]:[Team]], 2, FALSE)</f>
        <v>PIT</v>
      </c>
      <c r="D1545" s="11">
        <v>13</v>
      </c>
      <c r="E1545" s="11">
        <v>13</v>
      </c>
      <c r="F1545" s="12">
        <v>1</v>
      </c>
      <c r="G1545" s="5">
        <f>_xlfn.RANK.EQ(VLOOKUP($A1545,Rooke_Full_Seaosn[[Name]:[WHIP]], 6, FALSE),Rooke_Full_Seaosn[W],0)</f>
        <v>1465</v>
      </c>
      <c r="H1545" s="5">
        <f>_xlfn.RANK.EQ(VLOOKUP($A1545,Rooke_Full_Seaosn[[Name]:[WHIP]], 7, FALSE),Rooke_Full_Seaosn[L],1)</f>
        <v>885</v>
      </c>
      <c r="I1545" s="11">
        <f>_xlfn.RANK.EQ(VLOOKUP($A1545,Rooke_Full_Seaosn[[Name]:[WHIP]], 8, FALSE),Rooke_Full_Seaosn[SV],0)</f>
        <v>225</v>
      </c>
      <c r="J1545" s="11">
        <f>_xlfn.RANK.EQ(VLOOKUP($A1545,Rooke_Full_Seaosn[[Name]:[WHIP]], 9, FALSE),Rooke_Full_Seaosn[IP],0)</f>
        <v>1468</v>
      </c>
      <c r="K1545" s="5">
        <f>_xlfn.RANK.EQ(VLOOKUP($A1545,Rooke_Full_Seaosn[[Name]:[WHIP]], 10, FALSE),Rooke_Full_Seaosn[SO],0)</f>
        <v>966</v>
      </c>
      <c r="L1545" s="5">
        <f>_xlfn.RANK.EQ(VLOOKUP($A1545,Rooke_Full_Seaosn[[Name]:[WHIP]], 11, FALSE),Rooke_Full_Seaosn[K/9],0)</f>
        <v>164</v>
      </c>
      <c r="M1545" s="5">
        <f>_xlfn.RANK.EQ(VLOOKUP($A1545,Rooke_Full_Seaosn[[Name]:[WHIP]], 12, FALSE),Rooke_Full_Seaosn[BB/9],1)</f>
        <v>1620</v>
      </c>
      <c r="N1545" s="11">
        <f>_xlfn.RANK.EQ(VLOOKUP($A1545,Rooke_Full_Seaosn[[Name]:[WHIP]], 13, FALSE),Rooke_Full_Seaosn[HR/9],1)</f>
        <v>1649</v>
      </c>
      <c r="O1545" s="5">
        <f>_xlfn.RANK.EQ(VLOOKUP($A1545,Rooke_Full_Seaosn[[Name]:[WHIP]], 14, FALSE),Rooke_Full_Seaosn[AVG],1)</f>
        <v>1682</v>
      </c>
      <c r="P1545" s="11">
        <f>_xlfn.RANK.EQ(VLOOKUP($A1545,Rooke_Full_Seaosn[[Name]:[WHIP]], 15, FALSE),Rooke_Full_Seaosn[BABIP],1)</f>
        <v>1677</v>
      </c>
      <c r="Q1545" s="5">
        <f>_xlfn.RANK.EQ(VLOOKUP($A1545,Rooke_Full_Seaosn[[Name]:[WHIP]], 16, FALSE),Rooke_Full_Seaosn[ERA],1)</f>
        <v>1696</v>
      </c>
      <c r="R1545" s="11">
        <f>_xlfn.RANK.EQ(VLOOKUP($A1545,Rooke_Full_Seaosn[[Name]:[WHIP]], 17, FALSE),Rooke_Full_Seaosn[FIP],1)</f>
        <v>1651</v>
      </c>
      <c r="S1545" s="5">
        <f>_xlfn.RANK.EQ(VLOOKUP($A1545,Rooke_Full_Seaosn[[Name]:[WHIP]], 18,FALSE),Rooke_Full_Seaosn[WAR],0)</f>
        <v>1632</v>
      </c>
      <c r="T1545" s="5">
        <f>_xlfn.RANK.EQ(VLOOKUP($A1545,Rooke_Full_Seaosn[[Name]:[WHIP]], 19, FALSE),Rooke_Full_Seaosn[WAR/162],0)</f>
        <v>1639</v>
      </c>
      <c r="U1545" s="5">
        <f>_xlfn.RANK.EQ(VLOOKUP($A1545,Rooke_Full_Seaosn[[Name]:[WHIP]], 20, FALSE),Rooke_Full_Seaosn[WHIP],1)</f>
        <v>1698</v>
      </c>
      <c r="V15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1157.3389028542504</v>
      </c>
    </row>
    <row r="1546" spans="1:22" x14ac:dyDescent="0.45">
      <c r="A1546" s="11" t="s">
        <v>1961</v>
      </c>
      <c r="B1546" s="11">
        <v>1997</v>
      </c>
      <c r="C1546" s="11" t="str">
        <f>VLOOKUP(Table10[[#This Row],[Name]], Rooke_Full_Seaosn[[Name]:[Team]], 2, FALSE)</f>
        <v>CLE</v>
      </c>
      <c r="D1546" s="11">
        <v>8</v>
      </c>
      <c r="E1546" s="11">
        <v>8</v>
      </c>
      <c r="F1546" s="12">
        <v>1</v>
      </c>
      <c r="G1546" s="5">
        <f>_xlfn.RANK.EQ(VLOOKUP($A1546,Rooke_Full_Seaosn[[Name]:[WHIP]], 6, FALSE),Rooke_Full_Seaosn[W],0)</f>
        <v>1282</v>
      </c>
      <c r="H1546" s="5">
        <f>_xlfn.RANK.EQ(VLOOKUP($A1546,Rooke_Full_Seaosn[[Name]:[WHIP]], 7, FALSE),Rooke_Full_Seaosn[L],1)</f>
        <v>885</v>
      </c>
      <c r="I1546" s="11">
        <f>_xlfn.RANK.EQ(VLOOKUP($A1546,Rooke_Full_Seaosn[[Name]:[WHIP]], 8, FALSE),Rooke_Full_Seaosn[SV],0)</f>
        <v>225</v>
      </c>
      <c r="J1546" s="11">
        <f>_xlfn.RANK.EQ(VLOOKUP($A1546,Rooke_Full_Seaosn[[Name]:[WHIP]], 9, FALSE),Rooke_Full_Seaosn[IP],0)</f>
        <v>984</v>
      </c>
      <c r="K1546" s="5">
        <f>_xlfn.RANK.EQ(VLOOKUP($A1546,Rooke_Full_Seaosn[[Name]:[WHIP]], 10, FALSE),Rooke_Full_Seaosn[SO],0)</f>
        <v>855</v>
      </c>
      <c r="L1546" s="5">
        <f>_xlfn.RANK.EQ(VLOOKUP($A1546,Rooke_Full_Seaosn[[Name]:[WHIP]], 11, FALSE),Rooke_Full_Seaosn[K/9],0)</f>
        <v>691</v>
      </c>
      <c r="M1546" s="5">
        <f>_xlfn.RANK.EQ(VLOOKUP($A1546,Rooke_Full_Seaosn[[Name]:[WHIP]], 12, FALSE),Rooke_Full_Seaosn[BB/9],1)</f>
        <v>1375</v>
      </c>
      <c r="N1546" s="11">
        <f>_xlfn.RANK.EQ(VLOOKUP($A1546,Rooke_Full_Seaosn[[Name]:[WHIP]], 13, FALSE),Rooke_Full_Seaosn[HR/9],1)</f>
        <v>1268</v>
      </c>
      <c r="O1546" s="5">
        <f>_xlfn.RANK.EQ(VLOOKUP($A1546,Rooke_Full_Seaosn[[Name]:[WHIP]], 14, FALSE),Rooke_Full_Seaosn[AVG],1)</f>
        <v>1378</v>
      </c>
      <c r="P1546" s="11">
        <f>_xlfn.RANK.EQ(VLOOKUP($A1546,Rooke_Full_Seaosn[[Name]:[WHIP]], 15, FALSE),Rooke_Full_Seaosn[BABIP],1)</f>
        <v>1352</v>
      </c>
      <c r="Q1546" s="5">
        <f>_xlfn.RANK.EQ(VLOOKUP($A1546,Rooke_Full_Seaosn[[Name]:[WHIP]], 16, FALSE),Rooke_Full_Seaosn[ERA],1)</f>
        <v>1514</v>
      </c>
      <c r="R1546" s="11">
        <f>_xlfn.RANK.EQ(VLOOKUP($A1546,Rooke_Full_Seaosn[[Name]:[WHIP]], 17, FALSE),Rooke_Full_Seaosn[FIP],1)</f>
        <v>1421</v>
      </c>
      <c r="S1546" s="5">
        <f>_xlfn.RANK.EQ(VLOOKUP($A1546,Rooke_Full_Seaosn[[Name]:[WHIP]], 18,FALSE),Rooke_Full_Seaosn[WAR],0)</f>
        <v>1213</v>
      </c>
      <c r="T1546" s="5">
        <f>_xlfn.RANK.EQ(VLOOKUP($A1546,Rooke_Full_Seaosn[[Name]:[WHIP]], 19, FALSE),Rooke_Full_Seaosn[WAR/162],0)</f>
        <v>1231</v>
      </c>
      <c r="U1546" s="5">
        <f>_xlfn.RANK.EQ(VLOOKUP($A1546,Rooke_Full_Seaosn[[Name]:[WHIP]], 20, FALSE),Rooke_Full_Seaosn[WHIP],1)</f>
        <v>1508</v>
      </c>
      <c r="V15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1157.8367883030573</v>
      </c>
    </row>
    <row r="1547" spans="1:22" x14ac:dyDescent="0.45">
      <c r="A1547" s="11" t="s">
        <v>2078</v>
      </c>
      <c r="B1547" s="11">
        <v>2002</v>
      </c>
      <c r="C1547" s="11" t="str">
        <f>VLOOKUP(Table10[[#This Row],[Name]], Rooke_Full_Seaosn[[Name]:[Team]], 2, FALSE)</f>
        <v>KCR</v>
      </c>
      <c r="D1547" s="11">
        <v>22</v>
      </c>
      <c r="E1547" s="11">
        <v>22</v>
      </c>
      <c r="F1547" s="12">
        <v>1</v>
      </c>
      <c r="G1547" s="5">
        <f>_xlfn.RANK.EQ(VLOOKUP($A1547,Rooke_Full_Seaosn[[Name]:[WHIP]], 6, FALSE),Rooke_Full_Seaosn[W],0)</f>
        <v>1282</v>
      </c>
      <c r="H1547" s="5">
        <f>_xlfn.RANK.EQ(VLOOKUP($A1547,Rooke_Full_Seaosn[[Name]:[WHIP]], 7, FALSE),Rooke_Full_Seaosn[L],1)</f>
        <v>492</v>
      </c>
      <c r="I1547" s="11">
        <f>_xlfn.RANK.EQ(VLOOKUP($A1547,Rooke_Full_Seaosn[[Name]:[WHIP]], 8, FALSE),Rooke_Full_Seaosn[SV],0)</f>
        <v>225</v>
      </c>
      <c r="J1547" s="11">
        <f>_xlfn.RANK.EQ(VLOOKUP($A1547,Rooke_Full_Seaosn[[Name]:[WHIP]], 9, FALSE),Rooke_Full_Seaosn[IP],0)</f>
        <v>1126</v>
      </c>
      <c r="K1547" s="5">
        <f>_xlfn.RANK.EQ(VLOOKUP($A1547,Rooke_Full_Seaosn[[Name]:[WHIP]], 10, FALSE),Rooke_Full_Seaosn[SO],0)</f>
        <v>1072</v>
      </c>
      <c r="L1547" s="5">
        <f>_xlfn.RANK.EQ(VLOOKUP($A1547,Rooke_Full_Seaosn[[Name]:[WHIP]], 11, FALSE),Rooke_Full_Seaosn[K/9],0)</f>
        <v>834</v>
      </c>
      <c r="M1547" s="5">
        <f>_xlfn.RANK.EQ(VLOOKUP($A1547,Rooke_Full_Seaosn[[Name]:[WHIP]], 12, FALSE),Rooke_Full_Seaosn[BB/9],1)</f>
        <v>1183</v>
      </c>
      <c r="N1547" s="11">
        <f>_xlfn.RANK.EQ(VLOOKUP($A1547,Rooke_Full_Seaosn[[Name]:[WHIP]], 13, FALSE),Rooke_Full_Seaosn[HR/9],1)</f>
        <v>1468</v>
      </c>
      <c r="O1547" s="5">
        <f>_xlfn.RANK.EQ(VLOOKUP($A1547,Rooke_Full_Seaosn[[Name]:[WHIP]], 14, FALSE),Rooke_Full_Seaosn[AVG],1)</f>
        <v>1436</v>
      </c>
      <c r="P1547" s="11">
        <f>_xlfn.RANK.EQ(VLOOKUP($A1547,Rooke_Full_Seaosn[[Name]:[WHIP]], 15, FALSE),Rooke_Full_Seaosn[BABIP],1)</f>
        <v>1290</v>
      </c>
      <c r="Q1547" s="5">
        <f>_xlfn.RANK.EQ(VLOOKUP($A1547,Rooke_Full_Seaosn[[Name]:[WHIP]], 16, FALSE),Rooke_Full_Seaosn[ERA],1)</f>
        <v>1647</v>
      </c>
      <c r="R1547" s="11">
        <f>_xlfn.RANK.EQ(VLOOKUP($A1547,Rooke_Full_Seaosn[[Name]:[WHIP]], 17, FALSE),Rooke_Full_Seaosn[FIP],1)</f>
        <v>1516</v>
      </c>
      <c r="S1547" s="5">
        <f>_xlfn.RANK.EQ(VLOOKUP($A1547,Rooke_Full_Seaosn[[Name]:[WHIP]], 18,FALSE),Rooke_Full_Seaosn[WAR],0)</f>
        <v>1401</v>
      </c>
      <c r="T1547" s="5">
        <f>_xlfn.RANK.EQ(VLOOKUP($A1547,Rooke_Full_Seaosn[[Name]:[WHIP]], 19, FALSE),Rooke_Full_Seaosn[WAR/162],0)</f>
        <v>1392</v>
      </c>
      <c r="U1547" s="5">
        <f>_xlfn.RANK.EQ(VLOOKUP($A1547,Rooke_Full_Seaosn[[Name]:[WHIP]], 20, FALSE),Rooke_Full_Seaosn[WHIP],1)</f>
        <v>1426</v>
      </c>
      <c r="V15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1159.3761561263384</v>
      </c>
    </row>
    <row r="1548" spans="1:22" x14ac:dyDescent="0.45">
      <c r="A1548" s="11" t="s">
        <v>2109</v>
      </c>
      <c r="B1548" s="11">
        <v>2013</v>
      </c>
      <c r="C1548" s="11" t="str">
        <f>VLOOKUP(Table10[[#This Row],[Name]], Rooke_Full_Seaosn[[Name]:[Team]], 2, FALSE)</f>
        <v>MIN</v>
      </c>
      <c r="D1548" s="11">
        <v>17</v>
      </c>
      <c r="E1548" s="11">
        <v>17</v>
      </c>
      <c r="F1548" s="12">
        <v>1</v>
      </c>
      <c r="G1548" s="5">
        <f>_xlfn.RANK.EQ(VLOOKUP($A1548,Rooke_Full_Seaosn[[Name]:[WHIP]], 6, FALSE),Rooke_Full_Seaosn[W],0)</f>
        <v>1282</v>
      </c>
      <c r="H1548" s="5">
        <f>_xlfn.RANK.EQ(VLOOKUP($A1548,Rooke_Full_Seaosn[[Name]:[WHIP]], 7, FALSE),Rooke_Full_Seaosn[L],1)</f>
        <v>147</v>
      </c>
      <c r="I1548" s="11">
        <f>_xlfn.RANK.EQ(VLOOKUP($A1548,Rooke_Full_Seaosn[[Name]:[WHIP]], 8, FALSE),Rooke_Full_Seaosn[SV],0)</f>
        <v>225</v>
      </c>
      <c r="J1548" s="11">
        <f>_xlfn.RANK.EQ(VLOOKUP($A1548,Rooke_Full_Seaosn[[Name]:[WHIP]], 9, FALSE),Rooke_Full_Seaosn[IP],0)</f>
        <v>1577</v>
      </c>
      <c r="K1548" s="5">
        <f>_xlfn.RANK.EQ(VLOOKUP($A1548,Rooke_Full_Seaosn[[Name]:[WHIP]], 10, FALSE),Rooke_Full_Seaosn[SO],0)</f>
        <v>1526</v>
      </c>
      <c r="L1548" s="5">
        <f>_xlfn.RANK.EQ(VLOOKUP($A1548,Rooke_Full_Seaosn[[Name]:[WHIP]], 11, FALSE),Rooke_Full_Seaosn[K/9],0)</f>
        <v>1000</v>
      </c>
      <c r="M1548" s="5">
        <f>_xlfn.RANK.EQ(VLOOKUP($A1548,Rooke_Full_Seaosn[[Name]:[WHIP]], 12, FALSE),Rooke_Full_Seaosn[BB/9],1)</f>
        <v>1209</v>
      </c>
      <c r="N1548" s="11">
        <f>_xlfn.RANK.EQ(VLOOKUP($A1548,Rooke_Full_Seaosn[[Name]:[WHIP]], 13, FALSE),Rooke_Full_Seaosn[HR/9],1)</f>
        <v>1519</v>
      </c>
      <c r="O1548" s="5">
        <f>_xlfn.RANK.EQ(VLOOKUP($A1548,Rooke_Full_Seaosn[[Name]:[WHIP]], 14, FALSE),Rooke_Full_Seaosn[AVG],1)</f>
        <v>1696</v>
      </c>
      <c r="P1548" s="11">
        <f>_xlfn.RANK.EQ(VLOOKUP($A1548,Rooke_Full_Seaosn[[Name]:[WHIP]], 15, FALSE),Rooke_Full_Seaosn[BABIP],1)</f>
        <v>1674</v>
      </c>
      <c r="Q1548" s="5">
        <f>_xlfn.RANK.EQ(VLOOKUP($A1548,Rooke_Full_Seaosn[[Name]:[WHIP]], 16, FALSE),Rooke_Full_Seaosn[ERA],1)</f>
        <v>1684</v>
      </c>
      <c r="R1548" s="11">
        <f>_xlfn.RANK.EQ(VLOOKUP($A1548,Rooke_Full_Seaosn[[Name]:[WHIP]], 17, FALSE),Rooke_Full_Seaosn[FIP],1)</f>
        <v>1566</v>
      </c>
      <c r="S1548" s="5">
        <f>_xlfn.RANK.EQ(VLOOKUP($A1548,Rooke_Full_Seaosn[[Name]:[WHIP]], 18,FALSE),Rooke_Full_Seaosn[WAR],0)</f>
        <v>1619</v>
      </c>
      <c r="T1548" s="5">
        <f>_xlfn.RANK.EQ(VLOOKUP($A1548,Rooke_Full_Seaosn[[Name]:[WHIP]], 19, FALSE),Rooke_Full_Seaosn[WAR/162],0)</f>
        <v>1627</v>
      </c>
      <c r="U1548" s="5">
        <f>_xlfn.RANK.EQ(VLOOKUP($A1548,Rooke_Full_Seaosn[[Name]:[WHIP]], 20, FALSE),Rooke_Full_Seaosn[WHIP],1)</f>
        <v>1689</v>
      </c>
      <c r="V15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1160.17049930135</v>
      </c>
    </row>
    <row r="1549" spans="1:22" x14ac:dyDescent="0.45">
      <c r="A1549" s="11" t="s">
        <v>1751</v>
      </c>
      <c r="B1549" s="11">
        <v>2008</v>
      </c>
      <c r="C1549" s="11" t="str">
        <f>VLOOKUP(Table10[[#This Row],[Name]], Rooke_Full_Seaosn[[Name]:[Team]], 2, FALSE)</f>
        <v>BAL</v>
      </c>
      <c r="D1549" s="11">
        <v>43</v>
      </c>
      <c r="E1549" s="11">
        <v>37</v>
      </c>
      <c r="F1549" s="12">
        <v>0.86046511627906974</v>
      </c>
      <c r="G1549" s="5">
        <f>_xlfn.RANK.EQ(VLOOKUP($A1549,Rooke_Full_Seaosn[[Name]:[WHIP]], 6, FALSE),Rooke_Full_Seaosn[W],0)</f>
        <v>1282</v>
      </c>
      <c r="H1549" s="5">
        <f>_xlfn.RANK.EQ(VLOOKUP($A1549,Rooke_Full_Seaosn[[Name]:[WHIP]], 7, FALSE),Rooke_Full_Seaosn[L],1)</f>
        <v>492</v>
      </c>
      <c r="I1549" s="11">
        <f>_xlfn.RANK.EQ(VLOOKUP($A1549,Rooke_Full_Seaosn[[Name]:[WHIP]], 8, FALSE),Rooke_Full_Seaosn[SV],0)</f>
        <v>225</v>
      </c>
      <c r="J1549" s="11">
        <f>_xlfn.RANK.EQ(VLOOKUP($A1549,Rooke_Full_Seaosn[[Name]:[WHIP]], 9, FALSE),Rooke_Full_Seaosn[IP],0)</f>
        <v>1344</v>
      </c>
      <c r="K1549" s="5">
        <f>_xlfn.RANK.EQ(VLOOKUP($A1549,Rooke_Full_Seaosn[[Name]:[WHIP]], 10, FALSE),Rooke_Full_Seaosn[SO],0)</f>
        <v>1425</v>
      </c>
      <c r="L1549" s="5">
        <f>_xlfn.RANK.EQ(VLOOKUP($A1549,Rooke_Full_Seaosn[[Name]:[WHIP]], 11, FALSE),Rooke_Full_Seaosn[K/9],0)</f>
        <v>1110</v>
      </c>
      <c r="M1549" s="5">
        <f>_xlfn.RANK.EQ(VLOOKUP($A1549,Rooke_Full_Seaosn[[Name]:[WHIP]], 12, FALSE),Rooke_Full_Seaosn[BB/9],1)</f>
        <v>1211</v>
      </c>
      <c r="N1549" s="11">
        <f>_xlfn.RANK.EQ(VLOOKUP($A1549,Rooke_Full_Seaosn[[Name]:[WHIP]], 13, FALSE),Rooke_Full_Seaosn[HR/9],1)</f>
        <v>1300</v>
      </c>
      <c r="O1549" s="5">
        <f>_xlfn.RANK.EQ(VLOOKUP($A1549,Rooke_Full_Seaosn[[Name]:[WHIP]], 14, FALSE),Rooke_Full_Seaosn[AVG],1)</f>
        <v>1134</v>
      </c>
      <c r="P1549" s="11">
        <f>_xlfn.RANK.EQ(VLOOKUP($A1549,Rooke_Full_Seaosn[[Name]:[WHIP]], 15, FALSE),Rooke_Full_Seaosn[BABIP],1)</f>
        <v>789</v>
      </c>
      <c r="Q1549" s="5">
        <f>_xlfn.RANK.EQ(VLOOKUP($A1549,Rooke_Full_Seaosn[[Name]:[WHIP]], 16, FALSE),Rooke_Full_Seaosn[ERA],1)</f>
        <v>1269</v>
      </c>
      <c r="R1549" s="11">
        <f>_xlfn.RANK.EQ(VLOOKUP($A1549,Rooke_Full_Seaosn[[Name]:[WHIP]], 17, FALSE),Rooke_Full_Seaosn[FIP],1)</f>
        <v>1519</v>
      </c>
      <c r="S1549" s="5">
        <f>_xlfn.RANK.EQ(VLOOKUP($A1549,Rooke_Full_Seaosn[[Name]:[WHIP]], 18,FALSE),Rooke_Full_Seaosn[WAR],0)</f>
        <v>1426</v>
      </c>
      <c r="T1549" s="5">
        <f>_xlfn.RANK.EQ(VLOOKUP($A1549,Rooke_Full_Seaosn[[Name]:[WHIP]], 19, FALSE),Rooke_Full_Seaosn[WAR/162],0)</f>
        <v>1386</v>
      </c>
      <c r="U1549" s="5">
        <f>_xlfn.RANK.EQ(VLOOKUP($A1549,Rooke_Full_Seaosn[[Name]:[WHIP]], 20, FALSE),Rooke_Full_Seaosn[WHIP],1)</f>
        <v>1289</v>
      </c>
      <c r="V15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1160.4716798581608</v>
      </c>
    </row>
    <row r="1550" spans="1:22" x14ac:dyDescent="0.45">
      <c r="A1550" s="11" t="s">
        <v>1761</v>
      </c>
      <c r="B1550" s="11">
        <v>2004</v>
      </c>
      <c r="C1550" s="11" t="str">
        <f>VLOOKUP(Table10[[#This Row],[Name]], Rooke_Full_Seaosn[[Name]:[Team]], 2, FALSE)</f>
        <v>PIT</v>
      </c>
      <c r="D1550" s="11">
        <v>26</v>
      </c>
      <c r="E1550" s="11">
        <v>26</v>
      </c>
      <c r="F1550" s="12">
        <v>1</v>
      </c>
      <c r="G1550" s="5">
        <f>_xlfn.RANK.EQ(VLOOKUP($A1550,Rooke_Full_Seaosn[[Name]:[WHIP]], 6, FALSE),Rooke_Full_Seaosn[W],0)</f>
        <v>889</v>
      </c>
      <c r="H1550" s="5">
        <f>_xlfn.RANK.EQ(VLOOKUP($A1550,Rooke_Full_Seaosn[[Name]:[WHIP]], 7, FALSE),Rooke_Full_Seaosn[L],1)</f>
        <v>492</v>
      </c>
      <c r="I1550" s="11">
        <f>_xlfn.RANK.EQ(VLOOKUP($A1550,Rooke_Full_Seaosn[[Name]:[WHIP]], 8, FALSE),Rooke_Full_Seaosn[SV],0)</f>
        <v>225</v>
      </c>
      <c r="J1550" s="11">
        <f>_xlfn.RANK.EQ(VLOOKUP($A1550,Rooke_Full_Seaosn[[Name]:[WHIP]], 9, FALSE),Rooke_Full_Seaosn[IP],0)</f>
        <v>1223</v>
      </c>
      <c r="K1550" s="5">
        <f>_xlfn.RANK.EQ(VLOOKUP($A1550,Rooke_Full_Seaosn[[Name]:[WHIP]], 10, FALSE),Rooke_Full_Seaosn[SO],0)</f>
        <v>1484</v>
      </c>
      <c r="L1550" s="5">
        <f>_xlfn.RANK.EQ(VLOOKUP($A1550,Rooke_Full_Seaosn[[Name]:[WHIP]], 11, FALSE),Rooke_Full_Seaosn[K/9],0)</f>
        <v>1335</v>
      </c>
      <c r="M1550" s="5">
        <f>_xlfn.RANK.EQ(VLOOKUP($A1550,Rooke_Full_Seaosn[[Name]:[WHIP]], 12, FALSE),Rooke_Full_Seaosn[BB/9],1)</f>
        <v>951</v>
      </c>
      <c r="N1550" s="11">
        <f>_xlfn.RANK.EQ(VLOOKUP($A1550,Rooke_Full_Seaosn[[Name]:[WHIP]], 13, FALSE),Rooke_Full_Seaosn[HR/9],1)</f>
        <v>1188</v>
      </c>
      <c r="O1550" s="5">
        <f>_xlfn.RANK.EQ(VLOOKUP($A1550,Rooke_Full_Seaosn[[Name]:[WHIP]], 14, FALSE),Rooke_Full_Seaosn[AVG],1)</f>
        <v>1547</v>
      </c>
      <c r="P1550" s="11">
        <f>_xlfn.RANK.EQ(VLOOKUP($A1550,Rooke_Full_Seaosn[[Name]:[WHIP]], 15, FALSE),Rooke_Full_Seaosn[BABIP],1)</f>
        <v>1324</v>
      </c>
      <c r="Q1550" s="5">
        <f>_xlfn.RANK.EQ(VLOOKUP($A1550,Rooke_Full_Seaosn[[Name]:[WHIP]], 16, FALSE),Rooke_Full_Seaosn[ERA],1)</f>
        <v>1281</v>
      </c>
      <c r="R1550" s="11">
        <f>_xlfn.RANK.EQ(VLOOKUP($A1550,Rooke_Full_Seaosn[[Name]:[WHIP]], 17, FALSE),Rooke_Full_Seaosn[FIP],1)</f>
        <v>1392</v>
      </c>
      <c r="S1550" s="5">
        <f>_xlfn.RANK.EQ(VLOOKUP($A1550,Rooke_Full_Seaosn[[Name]:[WHIP]], 18,FALSE),Rooke_Full_Seaosn[WAR],0)</f>
        <v>1396</v>
      </c>
      <c r="T1550" s="5">
        <f>_xlfn.RANK.EQ(VLOOKUP($A1550,Rooke_Full_Seaosn[[Name]:[WHIP]], 19, FALSE),Rooke_Full_Seaosn[WAR/162],0)</f>
        <v>1370</v>
      </c>
      <c r="U1550" s="5">
        <f>_xlfn.RANK.EQ(VLOOKUP($A1550,Rooke_Full_Seaosn[[Name]:[WHIP]], 20, FALSE),Rooke_Full_Seaosn[WHIP],1)</f>
        <v>1431</v>
      </c>
      <c r="V15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1161.5148349097215</v>
      </c>
    </row>
    <row r="1551" spans="1:22" x14ac:dyDescent="0.45">
      <c r="A1551" s="11" t="s">
        <v>1585</v>
      </c>
      <c r="B1551" s="11">
        <v>1974</v>
      </c>
      <c r="C1551" s="11" t="str">
        <f>VLOOKUP(Table10[[#This Row],[Name]], Rooke_Full_Seaosn[[Name]:[Team]], 2, FALSE)</f>
        <v>SFG</v>
      </c>
      <c r="D1551" s="11">
        <v>15</v>
      </c>
      <c r="E1551" s="11">
        <v>11</v>
      </c>
      <c r="F1551" s="12">
        <v>0.73333333333333328</v>
      </c>
      <c r="G1551" s="5">
        <f>_xlfn.RANK.EQ(VLOOKUP($A1551,Rooke_Full_Seaosn[[Name]:[WHIP]], 6, FALSE),Rooke_Full_Seaosn[W],0)</f>
        <v>1609</v>
      </c>
      <c r="H1551" s="5">
        <f>_xlfn.RANK.EQ(VLOOKUP($A1551,Rooke_Full_Seaosn[[Name]:[WHIP]], 7, FALSE),Rooke_Full_Seaosn[L],1)</f>
        <v>1060</v>
      </c>
      <c r="I1551" s="11">
        <f>_xlfn.RANK.EQ(VLOOKUP($A1551,Rooke_Full_Seaosn[[Name]:[WHIP]], 8, FALSE),Rooke_Full_Seaosn[SV],0)</f>
        <v>225</v>
      </c>
      <c r="J1551" s="11">
        <f>_xlfn.RANK.EQ(VLOOKUP($A1551,Rooke_Full_Seaosn[[Name]:[WHIP]], 9, FALSE),Rooke_Full_Seaosn[IP],0)</f>
        <v>1358</v>
      </c>
      <c r="K1551" s="5">
        <f>_xlfn.RANK.EQ(VLOOKUP($A1551,Rooke_Full_Seaosn[[Name]:[WHIP]], 10, FALSE),Rooke_Full_Seaosn[SO],0)</f>
        <v>1425</v>
      </c>
      <c r="L1551" s="5">
        <f>_xlfn.RANK.EQ(VLOOKUP($A1551,Rooke_Full_Seaosn[[Name]:[WHIP]], 11, FALSE),Rooke_Full_Seaosn[K/9],0)</f>
        <v>1078</v>
      </c>
      <c r="M1551" s="5">
        <f>_xlfn.RANK.EQ(VLOOKUP($A1551,Rooke_Full_Seaosn[[Name]:[WHIP]], 12, FALSE),Rooke_Full_Seaosn[BB/9],1)</f>
        <v>776</v>
      </c>
      <c r="N1551" s="11">
        <f>_xlfn.RANK.EQ(VLOOKUP($A1551,Rooke_Full_Seaosn[[Name]:[WHIP]], 13, FALSE),Rooke_Full_Seaosn[HR/9],1)</f>
        <v>814</v>
      </c>
      <c r="O1551" s="5">
        <f>_xlfn.RANK.EQ(VLOOKUP($A1551,Rooke_Full_Seaosn[[Name]:[WHIP]], 14, FALSE),Rooke_Full_Seaosn[AVG],1)</f>
        <v>1226</v>
      </c>
      <c r="P1551" s="11">
        <f>_xlfn.RANK.EQ(VLOOKUP($A1551,Rooke_Full_Seaosn[[Name]:[WHIP]], 15, FALSE),Rooke_Full_Seaosn[BABIP],1)</f>
        <v>1078</v>
      </c>
      <c r="Q1551" s="5">
        <f>_xlfn.RANK.EQ(VLOOKUP($A1551,Rooke_Full_Seaosn[[Name]:[WHIP]], 16, FALSE),Rooke_Full_Seaosn[ERA],1)</f>
        <v>1060</v>
      </c>
      <c r="R1551" s="11">
        <f>_xlfn.RANK.EQ(VLOOKUP($A1551,Rooke_Full_Seaosn[[Name]:[WHIP]], 17, FALSE),Rooke_Full_Seaosn[FIP],1)</f>
        <v>557</v>
      </c>
      <c r="S1551" s="5">
        <f>_xlfn.RANK.EQ(VLOOKUP($A1551,Rooke_Full_Seaosn[[Name]:[WHIP]], 18,FALSE),Rooke_Full_Seaosn[WAR],0)</f>
        <v>1248</v>
      </c>
      <c r="T1551" s="5">
        <f>_xlfn.RANK.EQ(VLOOKUP($A1551,Rooke_Full_Seaosn[[Name]:[WHIP]], 19, FALSE),Rooke_Full_Seaosn[WAR/162],0)</f>
        <v>1028</v>
      </c>
      <c r="U1551" s="5">
        <f>_xlfn.RANK.EQ(VLOOKUP($A1551,Rooke_Full_Seaosn[[Name]:[WHIP]], 20, FALSE),Rooke_Full_Seaosn[WHIP],1)</f>
        <v>1320</v>
      </c>
      <c r="V15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1161.6452535505002</v>
      </c>
    </row>
    <row r="1552" spans="1:22" x14ac:dyDescent="0.45">
      <c r="A1552" s="11" t="s">
        <v>544</v>
      </c>
      <c r="B1552" s="11">
        <v>2004</v>
      </c>
      <c r="C1552" s="11" t="str">
        <f>VLOOKUP(Table10[[#This Row],[Name]], Rooke_Full_Seaosn[[Name]:[Team]], 2, FALSE)</f>
        <v>TBD</v>
      </c>
      <c r="D1552" s="11">
        <v>9</v>
      </c>
      <c r="E1552" s="11">
        <v>9</v>
      </c>
      <c r="F1552" s="12">
        <v>1</v>
      </c>
      <c r="G1552" s="5">
        <f>_xlfn.RANK.EQ(VLOOKUP($A1552,Rooke_Full_Seaosn[[Name]:[WHIP]], 6, FALSE),Rooke_Full_Seaosn[W],0)</f>
        <v>889</v>
      </c>
      <c r="H1552" s="5">
        <f>_xlfn.RANK.EQ(VLOOKUP($A1552,Rooke_Full_Seaosn[[Name]:[WHIP]], 7, FALSE),Rooke_Full_Seaosn[L],1)</f>
        <v>885</v>
      </c>
      <c r="I1552" s="11">
        <f>_xlfn.RANK.EQ(VLOOKUP($A1552,Rooke_Full_Seaosn[[Name]:[WHIP]], 8, FALSE),Rooke_Full_Seaosn[SV],0)</f>
        <v>225</v>
      </c>
      <c r="J1552" s="11">
        <f>_xlfn.RANK.EQ(VLOOKUP($A1552,Rooke_Full_Seaosn[[Name]:[WHIP]], 9, FALSE),Rooke_Full_Seaosn[IP],0)</f>
        <v>1240</v>
      </c>
      <c r="K1552" s="5">
        <f>_xlfn.RANK.EQ(VLOOKUP($A1552,Rooke_Full_Seaosn[[Name]:[WHIP]], 10, FALSE),Rooke_Full_Seaosn[SO],0)</f>
        <v>1355</v>
      </c>
      <c r="L1552" s="5">
        <f>_xlfn.RANK.EQ(VLOOKUP($A1552,Rooke_Full_Seaosn[[Name]:[WHIP]], 11, FALSE),Rooke_Full_Seaosn[K/9],0)</f>
        <v>1100</v>
      </c>
      <c r="M1552" s="5">
        <f>_xlfn.RANK.EQ(VLOOKUP($A1552,Rooke_Full_Seaosn[[Name]:[WHIP]], 12, FALSE),Rooke_Full_Seaosn[BB/9],1)</f>
        <v>1301</v>
      </c>
      <c r="N1552" s="11">
        <f>_xlfn.RANK.EQ(VLOOKUP($A1552,Rooke_Full_Seaosn[[Name]:[WHIP]], 13, FALSE),Rooke_Full_Seaosn[HR/9],1)</f>
        <v>1684</v>
      </c>
      <c r="O1552" s="5">
        <f>_xlfn.RANK.EQ(VLOOKUP($A1552,Rooke_Full_Seaosn[[Name]:[WHIP]], 14, FALSE),Rooke_Full_Seaosn[AVG],1)</f>
        <v>655</v>
      </c>
      <c r="P1552" s="11">
        <f>_xlfn.RANK.EQ(VLOOKUP($A1552,Rooke_Full_Seaosn[[Name]:[WHIP]], 15, FALSE),Rooke_Full_Seaosn[BABIP],1)</f>
        <v>28</v>
      </c>
      <c r="Q1552" s="5">
        <f>_xlfn.RANK.EQ(VLOOKUP($A1552,Rooke_Full_Seaosn[[Name]:[WHIP]], 16, FALSE),Rooke_Full_Seaosn[ERA],1)</f>
        <v>1570</v>
      </c>
      <c r="R1552" s="11">
        <f>_xlfn.RANK.EQ(VLOOKUP($A1552,Rooke_Full_Seaosn[[Name]:[WHIP]], 17, FALSE),Rooke_Full_Seaosn[FIP],1)</f>
        <v>1688</v>
      </c>
      <c r="S1552" s="5">
        <f>_xlfn.RANK.EQ(VLOOKUP($A1552,Rooke_Full_Seaosn[[Name]:[WHIP]], 18,FALSE),Rooke_Full_Seaosn[WAR],0)</f>
        <v>1702</v>
      </c>
      <c r="T1552" s="5">
        <f>_xlfn.RANK.EQ(VLOOKUP($A1552,Rooke_Full_Seaosn[[Name]:[WHIP]], 19, FALSE),Rooke_Full_Seaosn[WAR/162],0)</f>
        <v>1698</v>
      </c>
      <c r="U1552" s="5">
        <f>_xlfn.RANK.EQ(VLOOKUP($A1552,Rooke_Full_Seaosn[[Name]:[WHIP]], 20, FALSE),Rooke_Full_Seaosn[WHIP],1)</f>
        <v>991</v>
      </c>
      <c r="V15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1162.1350928306044</v>
      </c>
    </row>
    <row r="1553" spans="1:22" x14ac:dyDescent="0.45">
      <c r="A1553" s="11" t="s">
        <v>1890</v>
      </c>
      <c r="B1553" s="11">
        <v>1986</v>
      </c>
      <c r="C1553" s="11" t="str">
        <f>VLOOKUP(Table10[[#This Row],[Name]], Rooke_Full_Seaosn[[Name]:[Team]], 2, FALSE)</f>
        <v>PHI</v>
      </c>
      <c r="D1553" s="11">
        <v>28</v>
      </c>
      <c r="E1553" s="11">
        <v>28</v>
      </c>
      <c r="F1553" s="12">
        <v>1</v>
      </c>
      <c r="G1553" s="5">
        <f>_xlfn.RANK.EQ(VLOOKUP($A1553,Rooke_Full_Seaosn[[Name]:[WHIP]], 6, FALSE),Rooke_Full_Seaosn[W],0)</f>
        <v>1282</v>
      </c>
      <c r="H1553" s="5">
        <f>_xlfn.RANK.EQ(VLOOKUP($A1553,Rooke_Full_Seaosn[[Name]:[WHIP]], 7, FALSE),Rooke_Full_Seaosn[L],1)</f>
        <v>885</v>
      </c>
      <c r="I1553" s="11">
        <f>_xlfn.RANK.EQ(VLOOKUP($A1553,Rooke_Full_Seaosn[[Name]:[WHIP]], 8, FALSE),Rooke_Full_Seaosn[SV],0)</f>
        <v>225</v>
      </c>
      <c r="J1553" s="11">
        <f>_xlfn.RANK.EQ(VLOOKUP($A1553,Rooke_Full_Seaosn[[Name]:[WHIP]], 9, FALSE),Rooke_Full_Seaosn[IP],0)</f>
        <v>1143</v>
      </c>
      <c r="K1553" s="5">
        <f>_xlfn.RANK.EQ(VLOOKUP($A1553,Rooke_Full_Seaosn[[Name]:[WHIP]], 10, FALSE),Rooke_Full_Seaosn[SO],0)</f>
        <v>1163</v>
      </c>
      <c r="L1553" s="5">
        <f>_xlfn.RANK.EQ(VLOOKUP($A1553,Rooke_Full_Seaosn[[Name]:[WHIP]], 11, FALSE),Rooke_Full_Seaosn[K/9],0)</f>
        <v>949</v>
      </c>
      <c r="M1553" s="5">
        <f>_xlfn.RANK.EQ(VLOOKUP($A1553,Rooke_Full_Seaosn[[Name]:[WHIP]], 12, FALSE),Rooke_Full_Seaosn[BB/9],1)</f>
        <v>1162</v>
      </c>
      <c r="N1553" s="11">
        <f>_xlfn.RANK.EQ(VLOOKUP($A1553,Rooke_Full_Seaosn[[Name]:[WHIP]], 13, FALSE),Rooke_Full_Seaosn[HR/9],1)</f>
        <v>596</v>
      </c>
      <c r="O1553" s="5">
        <f>_xlfn.RANK.EQ(VLOOKUP($A1553,Rooke_Full_Seaosn[[Name]:[WHIP]], 14, FALSE),Rooke_Full_Seaosn[AVG],1)</f>
        <v>1325</v>
      </c>
      <c r="P1553" s="11">
        <f>_xlfn.RANK.EQ(VLOOKUP($A1553,Rooke_Full_Seaosn[[Name]:[WHIP]], 15, FALSE),Rooke_Full_Seaosn[BABIP],1)</f>
        <v>1357</v>
      </c>
      <c r="Q1553" s="5">
        <f>_xlfn.RANK.EQ(VLOOKUP($A1553,Rooke_Full_Seaosn[[Name]:[WHIP]], 16, FALSE),Rooke_Full_Seaosn[ERA],1)</f>
        <v>1428</v>
      </c>
      <c r="R1553" s="11">
        <f>_xlfn.RANK.EQ(VLOOKUP($A1553,Rooke_Full_Seaosn[[Name]:[WHIP]], 17, FALSE),Rooke_Full_Seaosn[FIP],1)</f>
        <v>708</v>
      </c>
      <c r="S1553" s="5">
        <f>_xlfn.RANK.EQ(VLOOKUP($A1553,Rooke_Full_Seaosn[[Name]:[WHIP]], 18,FALSE),Rooke_Full_Seaosn[WAR],0)</f>
        <v>1119</v>
      </c>
      <c r="T1553" s="5">
        <f>_xlfn.RANK.EQ(VLOOKUP($A1553,Rooke_Full_Seaosn[[Name]:[WHIP]], 19, FALSE),Rooke_Full_Seaosn[WAR/162],0)</f>
        <v>1064</v>
      </c>
      <c r="U1553" s="5">
        <f>_xlfn.RANK.EQ(VLOOKUP($A1553,Rooke_Full_Seaosn[[Name]:[WHIP]], 20, FALSE),Rooke_Full_Seaosn[WHIP],1)</f>
        <v>1373</v>
      </c>
      <c r="V15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1162.323367094757</v>
      </c>
    </row>
    <row r="1554" spans="1:22" x14ac:dyDescent="0.45">
      <c r="A1554" s="11" t="s">
        <v>2080</v>
      </c>
      <c r="B1554" s="11">
        <v>2008</v>
      </c>
      <c r="C1554" s="11" t="str">
        <f>VLOOKUP(Table10[[#This Row],[Name]], Rooke_Full_Seaosn[[Name]:[Team]], 2, FALSE)</f>
        <v>BAL</v>
      </c>
      <c r="D1554" s="11">
        <v>11</v>
      </c>
      <c r="E1554" s="11">
        <v>11</v>
      </c>
      <c r="F1554" s="12">
        <v>1</v>
      </c>
      <c r="G1554" s="5">
        <f>_xlfn.RANK.EQ(VLOOKUP($A1554,Rooke_Full_Seaosn[[Name]:[WHIP]], 6, FALSE),Rooke_Full_Seaosn[W],0)</f>
        <v>735</v>
      </c>
      <c r="H1554" s="5">
        <f>_xlfn.RANK.EQ(VLOOKUP($A1554,Rooke_Full_Seaosn[[Name]:[WHIP]], 7, FALSE),Rooke_Full_Seaosn[L],1)</f>
        <v>695</v>
      </c>
      <c r="I1554" s="11">
        <f>_xlfn.RANK.EQ(VLOOKUP($A1554,Rooke_Full_Seaosn[[Name]:[WHIP]], 8, FALSE),Rooke_Full_Seaosn[SV],0)</f>
        <v>225</v>
      </c>
      <c r="J1554" s="11">
        <f>_xlfn.RANK.EQ(VLOOKUP($A1554,Rooke_Full_Seaosn[[Name]:[WHIP]], 9, FALSE),Rooke_Full_Seaosn[IP],0)</f>
        <v>1051</v>
      </c>
      <c r="K1554" s="5">
        <f>_xlfn.RANK.EQ(VLOOKUP($A1554,Rooke_Full_Seaosn[[Name]:[WHIP]], 10, FALSE),Rooke_Full_Seaosn[SO],0)</f>
        <v>880</v>
      </c>
      <c r="L1554" s="5">
        <f>_xlfn.RANK.EQ(VLOOKUP($A1554,Rooke_Full_Seaosn[[Name]:[WHIP]], 11, FALSE),Rooke_Full_Seaosn[K/9],0)</f>
        <v>619</v>
      </c>
      <c r="M1554" s="5">
        <f>_xlfn.RANK.EQ(VLOOKUP($A1554,Rooke_Full_Seaosn[[Name]:[WHIP]], 12, FALSE),Rooke_Full_Seaosn[BB/9],1)</f>
        <v>1608</v>
      </c>
      <c r="N1554" s="11">
        <f>_xlfn.RANK.EQ(VLOOKUP($A1554,Rooke_Full_Seaosn[[Name]:[WHIP]], 13, FALSE),Rooke_Full_Seaosn[HR/9],1)</f>
        <v>1568</v>
      </c>
      <c r="O1554" s="5">
        <f>_xlfn.RANK.EQ(VLOOKUP($A1554,Rooke_Full_Seaosn[[Name]:[WHIP]], 14, FALSE),Rooke_Full_Seaosn[AVG],1)</f>
        <v>1486</v>
      </c>
      <c r="P1554" s="11">
        <f>_xlfn.RANK.EQ(VLOOKUP($A1554,Rooke_Full_Seaosn[[Name]:[WHIP]], 15, FALSE),Rooke_Full_Seaosn[BABIP],1)</f>
        <v>1380</v>
      </c>
      <c r="Q1554" s="5">
        <f>_xlfn.RANK.EQ(VLOOKUP($A1554,Rooke_Full_Seaosn[[Name]:[WHIP]], 16, FALSE),Rooke_Full_Seaosn[ERA],1)</f>
        <v>1650</v>
      </c>
      <c r="R1554" s="11">
        <f>_xlfn.RANK.EQ(VLOOKUP($A1554,Rooke_Full_Seaosn[[Name]:[WHIP]], 17, FALSE),Rooke_Full_Seaosn[FIP],1)</f>
        <v>1647</v>
      </c>
      <c r="S1554" s="5">
        <f>_xlfn.RANK.EQ(VLOOKUP($A1554,Rooke_Full_Seaosn[[Name]:[WHIP]], 18,FALSE),Rooke_Full_Seaosn[WAR],0)</f>
        <v>1604</v>
      </c>
      <c r="T1554" s="5">
        <f>_xlfn.RANK.EQ(VLOOKUP($A1554,Rooke_Full_Seaosn[[Name]:[WHIP]], 19, FALSE),Rooke_Full_Seaosn[WAR/162],0)</f>
        <v>1589</v>
      </c>
      <c r="U1554" s="5">
        <f>_xlfn.RANK.EQ(VLOOKUP($A1554,Rooke_Full_Seaosn[[Name]:[WHIP]], 20, FALSE),Rooke_Full_Seaosn[WHIP],1)</f>
        <v>1642</v>
      </c>
      <c r="V15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1164.6450030854423</v>
      </c>
    </row>
    <row r="1555" spans="1:22" x14ac:dyDescent="0.45">
      <c r="A1555" s="11" t="s">
        <v>2111</v>
      </c>
      <c r="B1555" s="11">
        <v>2015</v>
      </c>
      <c r="C1555" s="11" t="str">
        <f>VLOOKUP(Table10[[#This Row],[Name]], Rooke_Full_Seaosn[[Name]:[Team]], 2, FALSE)</f>
        <v>- - -</v>
      </c>
      <c r="D1555" s="11">
        <v>18</v>
      </c>
      <c r="E1555" s="11">
        <v>16</v>
      </c>
      <c r="F1555" s="12">
        <v>0.88888888888888884</v>
      </c>
      <c r="G1555" s="5">
        <f>_xlfn.RANK.EQ(VLOOKUP($A1555,Rooke_Full_Seaosn[[Name]:[WHIP]], 6, FALSE),Rooke_Full_Seaosn[W],0)</f>
        <v>1609</v>
      </c>
      <c r="H1555" s="5">
        <f>_xlfn.RANK.EQ(VLOOKUP($A1555,Rooke_Full_Seaosn[[Name]:[WHIP]], 7, FALSE),Rooke_Full_Seaosn[L],1)</f>
        <v>695</v>
      </c>
      <c r="I1555" s="11">
        <f>_xlfn.RANK.EQ(VLOOKUP($A1555,Rooke_Full_Seaosn[[Name]:[WHIP]], 8, FALSE),Rooke_Full_Seaosn[SV],0)</f>
        <v>225</v>
      </c>
      <c r="J1555" s="11">
        <f>_xlfn.RANK.EQ(VLOOKUP($A1555,Rooke_Full_Seaosn[[Name]:[WHIP]], 9, FALSE),Rooke_Full_Seaosn[IP],0)</f>
        <v>1473</v>
      </c>
      <c r="K1555" s="5">
        <f>_xlfn.RANK.EQ(VLOOKUP($A1555,Rooke_Full_Seaosn[[Name]:[WHIP]], 10, FALSE),Rooke_Full_Seaosn[SO],0)</f>
        <v>1187</v>
      </c>
      <c r="L1555" s="5">
        <f>_xlfn.RANK.EQ(VLOOKUP($A1555,Rooke_Full_Seaosn[[Name]:[WHIP]], 11, FALSE),Rooke_Full_Seaosn[K/9],0)</f>
        <v>434</v>
      </c>
      <c r="M1555" s="5">
        <f>_xlfn.RANK.EQ(VLOOKUP($A1555,Rooke_Full_Seaosn[[Name]:[WHIP]], 12, FALSE),Rooke_Full_Seaosn[BB/9],1)</f>
        <v>719</v>
      </c>
      <c r="N1555" s="11">
        <f>_xlfn.RANK.EQ(VLOOKUP($A1555,Rooke_Full_Seaosn[[Name]:[WHIP]], 13, FALSE),Rooke_Full_Seaosn[HR/9],1)</f>
        <v>1687</v>
      </c>
      <c r="O1555" s="5">
        <f>_xlfn.RANK.EQ(VLOOKUP($A1555,Rooke_Full_Seaosn[[Name]:[WHIP]], 14, FALSE),Rooke_Full_Seaosn[AVG],1)</f>
        <v>1616</v>
      </c>
      <c r="P1555" s="11">
        <f>_xlfn.RANK.EQ(VLOOKUP($A1555,Rooke_Full_Seaosn[[Name]:[WHIP]], 15, FALSE),Rooke_Full_Seaosn[BABIP],1)</f>
        <v>1419</v>
      </c>
      <c r="Q1555" s="5">
        <f>_xlfn.RANK.EQ(VLOOKUP($A1555,Rooke_Full_Seaosn[[Name]:[WHIP]], 16, FALSE),Rooke_Full_Seaosn[ERA],1)</f>
        <v>1686</v>
      </c>
      <c r="R1555" s="11">
        <f>_xlfn.RANK.EQ(VLOOKUP($A1555,Rooke_Full_Seaosn[[Name]:[WHIP]], 17, FALSE),Rooke_Full_Seaosn[FIP],1)</f>
        <v>1673</v>
      </c>
      <c r="S1555" s="5">
        <f>_xlfn.RANK.EQ(VLOOKUP($A1555,Rooke_Full_Seaosn[[Name]:[WHIP]], 18,FALSE),Rooke_Full_Seaosn[WAR],0)</f>
        <v>1686</v>
      </c>
      <c r="T1555" s="5">
        <f>_xlfn.RANK.EQ(VLOOKUP($A1555,Rooke_Full_Seaosn[[Name]:[WHIP]], 19, FALSE),Rooke_Full_Seaosn[WAR/162],0)</f>
        <v>1693</v>
      </c>
      <c r="U1555" s="5">
        <f>_xlfn.RANK.EQ(VLOOKUP($A1555,Rooke_Full_Seaosn[[Name]:[WHIP]], 20, FALSE),Rooke_Full_Seaosn[WHIP],1)</f>
        <v>1427</v>
      </c>
      <c r="V15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1164.7822975482311</v>
      </c>
    </row>
    <row r="1556" spans="1:22" x14ac:dyDescent="0.45">
      <c r="A1556" s="11" t="s">
        <v>1390</v>
      </c>
      <c r="B1556" s="11">
        <v>1943</v>
      </c>
      <c r="C1556" s="11" t="str">
        <f>VLOOKUP(Table10[[#This Row],[Name]], Rooke_Full_Seaosn[[Name]:[Team]], 2, FALSE)</f>
        <v>WAS</v>
      </c>
      <c r="D1556" s="11">
        <v>37</v>
      </c>
      <c r="E1556" s="11">
        <v>27</v>
      </c>
      <c r="F1556" s="12">
        <v>0.72972972972972971</v>
      </c>
      <c r="G1556" s="5">
        <f>_xlfn.RANK.EQ(VLOOKUP($A1556,Rooke_Full_Seaosn[[Name]:[WHIP]], 6, FALSE),Rooke_Full_Seaosn[W],0)</f>
        <v>1054</v>
      </c>
      <c r="H1556" s="5">
        <f>_xlfn.RANK.EQ(VLOOKUP($A1556,Rooke_Full_Seaosn[[Name]:[WHIP]], 7, FALSE),Rooke_Full_Seaosn[L],1)</f>
        <v>1060</v>
      </c>
      <c r="I1556" s="11">
        <f>_xlfn.RANK.EQ(VLOOKUP($A1556,Rooke_Full_Seaosn[[Name]:[WHIP]], 8, FALSE),Rooke_Full_Seaosn[SV],0)</f>
        <v>94</v>
      </c>
      <c r="J1556" s="11">
        <f>_xlfn.RANK.EQ(VLOOKUP($A1556,Rooke_Full_Seaosn[[Name]:[WHIP]], 9, FALSE),Rooke_Full_Seaosn[IP],0)</f>
        <v>1209</v>
      </c>
      <c r="K1556" s="5">
        <f>_xlfn.RANK.EQ(VLOOKUP($A1556,Rooke_Full_Seaosn[[Name]:[WHIP]], 10, FALSE),Rooke_Full_Seaosn[SO],0)</f>
        <v>1567</v>
      </c>
      <c r="L1556" s="5">
        <f>_xlfn.RANK.EQ(VLOOKUP($A1556,Rooke_Full_Seaosn[[Name]:[WHIP]], 11, FALSE),Rooke_Full_Seaosn[K/9],0)</f>
        <v>1517</v>
      </c>
      <c r="M1556" s="5">
        <f>_xlfn.RANK.EQ(VLOOKUP($A1556,Rooke_Full_Seaosn[[Name]:[WHIP]], 12, FALSE),Rooke_Full_Seaosn[BB/9],1)</f>
        <v>1627</v>
      </c>
      <c r="N1556" s="11">
        <f>_xlfn.RANK.EQ(VLOOKUP($A1556,Rooke_Full_Seaosn[[Name]:[WHIP]], 13, FALSE),Rooke_Full_Seaosn[HR/9],1)</f>
        <v>1</v>
      </c>
      <c r="O1556" s="5">
        <f>_xlfn.RANK.EQ(VLOOKUP($A1556,Rooke_Full_Seaosn[[Name]:[WHIP]], 14, FALSE),Rooke_Full_Seaosn[AVG],1)</f>
        <v>530</v>
      </c>
      <c r="P1556" s="11">
        <f>_xlfn.RANK.EQ(VLOOKUP($A1556,Rooke_Full_Seaosn[[Name]:[WHIP]], 15, FALSE),Rooke_Full_Seaosn[BABIP],1)</f>
        <v>502</v>
      </c>
      <c r="Q1556" s="5">
        <f>_xlfn.RANK.EQ(VLOOKUP($A1556,Rooke_Full_Seaosn[[Name]:[WHIP]], 16, FALSE),Rooke_Full_Seaosn[ERA],1)</f>
        <v>817</v>
      </c>
      <c r="R1556" s="11">
        <f>_xlfn.RANK.EQ(VLOOKUP($A1556,Rooke_Full_Seaosn[[Name]:[WHIP]], 17, FALSE),Rooke_Full_Seaosn[FIP],1)</f>
        <v>527</v>
      </c>
      <c r="S1556" s="5">
        <f>_xlfn.RANK.EQ(VLOOKUP($A1556,Rooke_Full_Seaosn[[Name]:[WHIP]], 18,FALSE),Rooke_Full_Seaosn[WAR],0)</f>
        <v>1301</v>
      </c>
      <c r="T1556" s="5">
        <f>_xlfn.RANK.EQ(VLOOKUP($A1556,Rooke_Full_Seaosn[[Name]:[WHIP]], 19, FALSE),Rooke_Full_Seaosn[WAR/162],0)</f>
        <v>1343</v>
      </c>
      <c r="U1556" s="5">
        <f>_xlfn.RANK.EQ(VLOOKUP($A1556,Rooke_Full_Seaosn[[Name]:[WHIP]], 20, FALSE),Rooke_Full_Seaosn[WHIP],1)</f>
        <v>1418</v>
      </c>
      <c r="V15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1165.7665971084823</v>
      </c>
    </row>
    <row r="1557" spans="1:22" x14ac:dyDescent="0.45">
      <c r="A1557" s="11" t="s">
        <v>1978</v>
      </c>
      <c r="B1557" s="11">
        <v>1948</v>
      </c>
      <c r="C1557" s="11" t="str">
        <f>VLOOKUP(Table10[[#This Row],[Name]], Rooke_Full_Seaosn[[Name]:[Team]], 2, FALSE)</f>
        <v>CIN</v>
      </c>
      <c r="D1557" s="11">
        <v>13</v>
      </c>
      <c r="E1557" s="11">
        <v>13</v>
      </c>
      <c r="F1557" s="12">
        <v>1</v>
      </c>
      <c r="G1557" s="5">
        <f>_xlfn.RANK.EQ(VLOOKUP($A1557,Rooke_Full_Seaosn[[Name]:[WHIP]], 6, FALSE),Rooke_Full_Seaosn[W],0)</f>
        <v>244</v>
      </c>
      <c r="H1557" s="5">
        <f>_xlfn.RANK.EQ(VLOOKUP($A1557,Rooke_Full_Seaosn[[Name]:[WHIP]], 7, FALSE),Rooke_Full_Seaosn[L],1)</f>
        <v>1060</v>
      </c>
      <c r="I1557" s="11">
        <f>_xlfn.RANK.EQ(VLOOKUP($A1557,Rooke_Full_Seaosn[[Name]:[WHIP]], 8, FALSE),Rooke_Full_Seaosn[SV],0)</f>
        <v>225</v>
      </c>
      <c r="J1557" s="11">
        <f>_xlfn.RANK.EQ(VLOOKUP($A1557,Rooke_Full_Seaosn[[Name]:[WHIP]], 9, FALSE),Rooke_Full_Seaosn[IP],0)</f>
        <v>466</v>
      </c>
      <c r="K1557" s="5">
        <f>_xlfn.RANK.EQ(VLOOKUP($A1557,Rooke_Full_Seaosn[[Name]:[WHIP]], 10, FALSE),Rooke_Full_Seaosn[SO],0)</f>
        <v>898</v>
      </c>
      <c r="L1557" s="5">
        <f>_xlfn.RANK.EQ(VLOOKUP($A1557,Rooke_Full_Seaosn[[Name]:[WHIP]], 11, FALSE),Rooke_Full_Seaosn[K/9],0)</f>
        <v>1435</v>
      </c>
      <c r="M1557" s="5">
        <f>_xlfn.RANK.EQ(VLOOKUP($A1557,Rooke_Full_Seaosn[[Name]:[WHIP]], 12, FALSE),Rooke_Full_Seaosn[BB/9],1)</f>
        <v>1419</v>
      </c>
      <c r="N1557" s="11">
        <f>_xlfn.RANK.EQ(VLOOKUP($A1557,Rooke_Full_Seaosn[[Name]:[WHIP]], 13, FALSE),Rooke_Full_Seaosn[HR/9],1)</f>
        <v>1324</v>
      </c>
      <c r="O1557" s="5">
        <f>_xlfn.RANK.EQ(VLOOKUP($A1557,Rooke_Full_Seaosn[[Name]:[WHIP]], 14, FALSE),Rooke_Full_Seaosn[AVG],1)</f>
        <v>1540</v>
      </c>
      <c r="P1557" s="11">
        <f>_xlfn.RANK.EQ(VLOOKUP($A1557,Rooke_Full_Seaosn[[Name]:[WHIP]], 15, FALSE),Rooke_Full_Seaosn[BABIP],1)</f>
        <v>1192</v>
      </c>
      <c r="Q1557" s="5">
        <f>_xlfn.RANK.EQ(VLOOKUP($A1557,Rooke_Full_Seaosn[[Name]:[WHIP]], 16, FALSE),Rooke_Full_Seaosn[ERA],1)</f>
        <v>1536</v>
      </c>
      <c r="R1557" s="11">
        <f>_xlfn.RANK.EQ(VLOOKUP($A1557,Rooke_Full_Seaosn[[Name]:[WHIP]], 17, FALSE),Rooke_Full_Seaosn[FIP],1)</f>
        <v>1522</v>
      </c>
      <c r="S1557" s="5">
        <f>_xlfn.RANK.EQ(VLOOKUP($A1557,Rooke_Full_Seaosn[[Name]:[WHIP]], 18,FALSE),Rooke_Full_Seaosn[WAR],0)</f>
        <v>1639</v>
      </c>
      <c r="T1557" s="5">
        <f>_xlfn.RANK.EQ(VLOOKUP($A1557,Rooke_Full_Seaosn[[Name]:[WHIP]], 19, FALSE),Rooke_Full_Seaosn[WAR/162],0)</f>
        <v>1579</v>
      </c>
      <c r="U1557" s="5">
        <f>_xlfn.RANK.EQ(VLOOKUP($A1557,Rooke_Full_Seaosn[[Name]:[WHIP]], 20, FALSE),Rooke_Full_Seaosn[WHIP],1)</f>
        <v>1602</v>
      </c>
      <c r="V15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1165.8272053893745</v>
      </c>
    </row>
    <row r="1558" spans="1:22" x14ac:dyDescent="0.45">
      <c r="A1558" s="11" t="s">
        <v>1661</v>
      </c>
      <c r="B1558" s="11">
        <v>1951</v>
      </c>
      <c r="C1558" s="11" t="str">
        <f>VLOOKUP(Table10[[#This Row],[Name]], Rooke_Full_Seaosn[[Name]:[Team]], 2, FALSE)</f>
        <v>CLE</v>
      </c>
      <c r="D1558" s="11">
        <v>28</v>
      </c>
      <c r="E1558" s="11">
        <v>19</v>
      </c>
      <c r="F1558" s="12">
        <v>0.6785714285714286</v>
      </c>
      <c r="G1558" s="5">
        <f>_xlfn.RANK.EQ(VLOOKUP($A1558,Rooke_Full_Seaosn[[Name]:[WHIP]], 6, FALSE),Rooke_Full_Seaosn[W],0)</f>
        <v>1282</v>
      </c>
      <c r="H1558" s="5">
        <f>_xlfn.RANK.EQ(VLOOKUP($A1558,Rooke_Full_Seaosn[[Name]:[WHIP]], 7, FALSE),Rooke_Full_Seaosn[L],1)</f>
        <v>298</v>
      </c>
      <c r="I1558" s="11">
        <f>_xlfn.RANK.EQ(VLOOKUP($A1558,Rooke_Full_Seaosn[[Name]:[WHIP]], 8, FALSE),Rooke_Full_Seaosn[SV],0)</f>
        <v>225</v>
      </c>
      <c r="J1558" s="11">
        <f>_xlfn.RANK.EQ(VLOOKUP($A1558,Rooke_Full_Seaosn[[Name]:[WHIP]], 9, FALSE),Rooke_Full_Seaosn[IP],0)</f>
        <v>1281</v>
      </c>
      <c r="K1558" s="5">
        <f>_xlfn.RANK.EQ(VLOOKUP($A1558,Rooke_Full_Seaosn[[Name]:[WHIP]], 10, FALSE),Rooke_Full_Seaosn[SO],0)</f>
        <v>1445</v>
      </c>
      <c r="L1558" s="5">
        <f>_xlfn.RANK.EQ(VLOOKUP($A1558,Rooke_Full_Seaosn[[Name]:[WHIP]], 11, FALSE),Rooke_Full_Seaosn[K/9],0)</f>
        <v>1213</v>
      </c>
      <c r="M1558" s="5">
        <f>_xlfn.RANK.EQ(VLOOKUP($A1558,Rooke_Full_Seaosn[[Name]:[WHIP]], 12, FALSE),Rooke_Full_Seaosn[BB/9],1)</f>
        <v>1644</v>
      </c>
      <c r="N1558" s="11">
        <f>_xlfn.RANK.EQ(VLOOKUP($A1558,Rooke_Full_Seaosn[[Name]:[WHIP]], 13, FALSE),Rooke_Full_Seaosn[HR/9],1)</f>
        <v>229</v>
      </c>
      <c r="O1558" s="5">
        <f>_xlfn.RANK.EQ(VLOOKUP($A1558,Rooke_Full_Seaosn[[Name]:[WHIP]], 14, FALSE),Rooke_Full_Seaosn[AVG],1)</f>
        <v>1433</v>
      </c>
      <c r="P1558" s="11">
        <f>_xlfn.RANK.EQ(VLOOKUP($A1558,Rooke_Full_Seaosn[[Name]:[WHIP]], 15, FALSE),Rooke_Full_Seaosn[BABIP],1)</f>
        <v>1440</v>
      </c>
      <c r="Q1558" s="5">
        <f>_xlfn.RANK.EQ(VLOOKUP($A1558,Rooke_Full_Seaosn[[Name]:[WHIP]], 16, FALSE),Rooke_Full_Seaosn[ERA],1)</f>
        <v>1163</v>
      </c>
      <c r="R1558" s="11">
        <f>_xlfn.RANK.EQ(VLOOKUP($A1558,Rooke_Full_Seaosn[[Name]:[WHIP]], 17, FALSE),Rooke_Full_Seaosn[FIP],1)</f>
        <v>653</v>
      </c>
      <c r="S1558" s="5">
        <f>_xlfn.RANK.EQ(VLOOKUP($A1558,Rooke_Full_Seaosn[[Name]:[WHIP]], 18,FALSE),Rooke_Full_Seaosn[WAR],0)</f>
        <v>1235</v>
      </c>
      <c r="T1558" s="5">
        <f>_xlfn.RANK.EQ(VLOOKUP($A1558,Rooke_Full_Seaosn[[Name]:[WHIP]], 19, FALSE),Rooke_Full_Seaosn[WAR/162],0)</f>
        <v>1258</v>
      </c>
      <c r="U1558" s="5">
        <f>_xlfn.RANK.EQ(VLOOKUP($A1558,Rooke_Full_Seaosn[[Name]:[WHIP]], 20, FALSE),Rooke_Full_Seaosn[WHIP],1)</f>
        <v>1653</v>
      </c>
      <c r="V15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1167.664591525089</v>
      </c>
    </row>
    <row r="1559" spans="1:22" x14ac:dyDescent="0.45">
      <c r="A1559" s="11" t="s">
        <v>630</v>
      </c>
      <c r="B1559" s="11">
        <v>2016</v>
      </c>
      <c r="C1559" s="11" t="str">
        <f>VLOOKUP(Table10[[#This Row],[Name]], Rooke_Full_Seaosn[[Name]:[Team]], 2, FALSE)</f>
        <v>CIN</v>
      </c>
      <c r="D1559" s="11">
        <v>8</v>
      </c>
      <c r="E1559" s="11">
        <v>8</v>
      </c>
      <c r="F1559" s="12">
        <v>1</v>
      </c>
      <c r="G1559" s="5">
        <f>_xlfn.RANK.EQ(VLOOKUP($A1559,Rooke_Full_Seaosn[[Name]:[WHIP]], 6, FALSE),Rooke_Full_Seaosn[W],0)</f>
        <v>1692</v>
      </c>
      <c r="H1559" s="5">
        <f>_xlfn.RANK.EQ(VLOOKUP($A1559,Rooke_Full_Seaosn[[Name]:[WHIP]], 7, FALSE),Rooke_Full_Seaosn[L],1)</f>
        <v>885</v>
      </c>
      <c r="I1559" s="11">
        <f>_xlfn.RANK.EQ(VLOOKUP($A1559,Rooke_Full_Seaosn[[Name]:[WHIP]], 8, FALSE),Rooke_Full_Seaosn[SV],0)</f>
        <v>225</v>
      </c>
      <c r="J1559" s="11">
        <f>_xlfn.RANK.EQ(VLOOKUP($A1559,Rooke_Full_Seaosn[[Name]:[WHIP]], 9, FALSE),Rooke_Full_Seaosn[IP],0)</f>
        <v>1652</v>
      </c>
      <c r="K1559" s="5">
        <f>_xlfn.RANK.EQ(VLOOKUP($A1559,Rooke_Full_Seaosn[[Name]:[WHIP]], 10, FALSE),Rooke_Full_Seaosn[SO],0)</f>
        <v>1187</v>
      </c>
      <c r="L1559" s="5">
        <f>_xlfn.RANK.EQ(VLOOKUP($A1559,Rooke_Full_Seaosn[[Name]:[WHIP]], 11, FALSE),Rooke_Full_Seaosn[K/9],0)</f>
        <v>208</v>
      </c>
      <c r="M1559" s="5">
        <f>_xlfn.RANK.EQ(VLOOKUP($A1559,Rooke_Full_Seaosn[[Name]:[WHIP]], 12, FALSE),Rooke_Full_Seaosn[BB/9],1)</f>
        <v>1000</v>
      </c>
      <c r="N1559" s="11">
        <f>_xlfn.RANK.EQ(VLOOKUP($A1559,Rooke_Full_Seaosn[[Name]:[WHIP]], 13, FALSE),Rooke_Full_Seaosn[HR/9],1)</f>
        <v>1669</v>
      </c>
      <c r="O1559" s="5">
        <f>_xlfn.RANK.EQ(VLOOKUP($A1559,Rooke_Full_Seaosn[[Name]:[WHIP]], 14, FALSE),Rooke_Full_Seaosn[AVG],1)</f>
        <v>1685</v>
      </c>
      <c r="P1559" s="11">
        <f>_xlfn.RANK.EQ(VLOOKUP($A1559,Rooke_Full_Seaosn[[Name]:[WHIP]], 15, FALSE),Rooke_Full_Seaosn[BABIP],1)</f>
        <v>1673</v>
      </c>
      <c r="Q1559" s="5">
        <f>_xlfn.RANK.EQ(VLOOKUP($A1559,Rooke_Full_Seaosn[[Name]:[WHIP]], 16, FALSE),Rooke_Full_Seaosn[ERA],1)</f>
        <v>1683</v>
      </c>
      <c r="R1559" s="11">
        <f>_xlfn.RANK.EQ(VLOOKUP($A1559,Rooke_Full_Seaosn[[Name]:[WHIP]], 17, FALSE),Rooke_Full_Seaosn[FIP],1)</f>
        <v>1633</v>
      </c>
      <c r="S1559" s="5">
        <f>_xlfn.RANK.EQ(VLOOKUP($A1559,Rooke_Full_Seaosn[[Name]:[WHIP]], 18,FALSE),Rooke_Full_Seaosn[WAR],0)</f>
        <v>1635</v>
      </c>
      <c r="T1559" s="5">
        <f>_xlfn.RANK.EQ(VLOOKUP($A1559,Rooke_Full_Seaosn[[Name]:[WHIP]], 19, FALSE),Rooke_Full_Seaosn[WAR/162],0)</f>
        <v>1670</v>
      </c>
      <c r="U1559" s="5">
        <f>_xlfn.RANK.EQ(VLOOKUP($A1559,Rooke_Full_Seaosn[[Name]:[WHIP]], 20, FALSE),Rooke_Full_Seaosn[WHIP],1)</f>
        <v>1655</v>
      </c>
      <c r="V15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1168.3081144285823</v>
      </c>
    </row>
    <row r="1560" spans="1:22" x14ac:dyDescent="0.45">
      <c r="A1560" s="11" t="s">
        <v>440</v>
      </c>
      <c r="B1560" s="11">
        <v>2021</v>
      </c>
      <c r="C1560" s="11" t="str">
        <f>VLOOKUP(Table10[[#This Row],[Name]], Rooke_Full_Seaosn[[Name]:[Team]], 2, FALSE)</f>
        <v>BAL</v>
      </c>
      <c r="D1560" s="11">
        <v>19</v>
      </c>
      <c r="E1560" s="11">
        <v>19</v>
      </c>
      <c r="F1560" s="12">
        <v>1</v>
      </c>
      <c r="G1560" s="5">
        <f>_xlfn.RANK.EQ(VLOOKUP($A1560,Rooke_Full_Seaosn[[Name]:[WHIP]], 6, FALSE),Rooke_Full_Seaosn[W],0)</f>
        <v>1692</v>
      </c>
      <c r="H1560" s="5">
        <f>_xlfn.RANK.EQ(VLOOKUP($A1560,Rooke_Full_Seaosn[[Name]:[WHIP]], 7, FALSE),Rooke_Full_Seaosn[L],1)</f>
        <v>885</v>
      </c>
      <c r="I1560" s="11">
        <f>_xlfn.RANK.EQ(VLOOKUP($A1560,Rooke_Full_Seaosn[[Name]:[WHIP]], 8, FALSE),Rooke_Full_Seaosn[SV],0)</f>
        <v>225</v>
      </c>
      <c r="J1560" s="11">
        <f>_xlfn.RANK.EQ(VLOOKUP($A1560,Rooke_Full_Seaosn[[Name]:[WHIP]], 9, FALSE),Rooke_Full_Seaosn[IP],0)</f>
        <v>1528</v>
      </c>
      <c r="K1560" s="5">
        <f>_xlfn.RANK.EQ(VLOOKUP($A1560,Rooke_Full_Seaosn[[Name]:[WHIP]], 10, FALSE),Rooke_Full_Seaosn[SO],0)</f>
        <v>1099</v>
      </c>
      <c r="L1560" s="5">
        <f>_xlfn.RANK.EQ(VLOOKUP($A1560,Rooke_Full_Seaosn[[Name]:[WHIP]], 11, FALSE),Rooke_Full_Seaosn[K/9],0)</f>
        <v>230</v>
      </c>
      <c r="M1560" s="5">
        <f>_xlfn.RANK.EQ(VLOOKUP($A1560,Rooke_Full_Seaosn[[Name]:[WHIP]], 12, FALSE),Rooke_Full_Seaosn[BB/9],1)</f>
        <v>1287</v>
      </c>
      <c r="N1560" s="11">
        <f>_xlfn.RANK.EQ(VLOOKUP($A1560,Rooke_Full_Seaosn[[Name]:[WHIP]], 13, FALSE),Rooke_Full_Seaosn[HR/9],1)</f>
        <v>1688</v>
      </c>
      <c r="O1560" s="5">
        <f>_xlfn.RANK.EQ(VLOOKUP($A1560,Rooke_Full_Seaosn[[Name]:[WHIP]], 14, FALSE),Rooke_Full_Seaosn[AVG],1)</f>
        <v>1430</v>
      </c>
      <c r="P1560" s="11">
        <f>_xlfn.RANK.EQ(VLOOKUP($A1560,Rooke_Full_Seaosn[[Name]:[WHIP]], 15, FALSE),Rooke_Full_Seaosn[BABIP],1)</f>
        <v>1123</v>
      </c>
      <c r="Q1560" s="5">
        <f>_xlfn.RANK.EQ(VLOOKUP($A1560,Rooke_Full_Seaosn[[Name]:[WHIP]], 16, FALSE),Rooke_Full_Seaosn[ERA],1)</f>
        <v>1688</v>
      </c>
      <c r="R1560" s="11">
        <f>_xlfn.RANK.EQ(VLOOKUP($A1560,Rooke_Full_Seaosn[[Name]:[WHIP]], 17, FALSE),Rooke_Full_Seaosn[FIP],1)</f>
        <v>1685</v>
      </c>
      <c r="S1560" s="5">
        <f>_xlfn.RANK.EQ(VLOOKUP($A1560,Rooke_Full_Seaosn[[Name]:[WHIP]], 18,FALSE),Rooke_Full_Seaosn[WAR],0)</f>
        <v>1641</v>
      </c>
      <c r="T1560" s="5">
        <f>_xlfn.RANK.EQ(VLOOKUP($A1560,Rooke_Full_Seaosn[[Name]:[WHIP]], 19, FALSE),Rooke_Full_Seaosn[WAR/162],0)</f>
        <v>1644</v>
      </c>
      <c r="U1560" s="5">
        <f>_xlfn.RANK.EQ(VLOOKUP($A1560,Rooke_Full_Seaosn[[Name]:[WHIP]], 20, FALSE),Rooke_Full_Seaosn[WHIP],1)</f>
        <v>1506</v>
      </c>
      <c r="V15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1169.2817062236336</v>
      </c>
    </row>
    <row r="1561" spans="1:22" x14ac:dyDescent="0.45">
      <c r="A1561" s="11" t="s">
        <v>1889</v>
      </c>
      <c r="B1561" s="11">
        <v>1991</v>
      </c>
      <c r="C1561" s="11" t="str">
        <f>VLOOKUP(Table10[[#This Row],[Name]], Rooke_Full_Seaosn[[Name]:[Team]], 2, FALSE)</f>
        <v>OAK</v>
      </c>
      <c r="D1561" s="11">
        <v>13</v>
      </c>
      <c r="E1561" s="11">
        <v>9</v>
      </c>
      <c r="F1561" s="12">
        <v>0.69230769230769229</v>
      </c>
      <c r="G1561" s="5">
        <f>_xlfn.RANK.EQ(VLOOKUP($A1561,Rooke_Full_Seaosn[[Name]:[WHIP]], 6, FALSE),Rooke_Full_Seaosn[W],0)</f>
        <v>889</v>
      </c>
      <c r="H1561" s="5">
        <f>_xlfn.RANK.EQ(VLOOKUP($A1561,Rooke_Full_Seaosn[[Name]:[WHIP]], 7, FALSE),Rooke_Full_Seaosn[L],1)</f>
        <v>885</v>
      </c>
      <c r="I1561" s="11">
        <f>_xlfn.RANK.EQ(VLOOKUP($A1561,Rooke_Full_Seaosn[[Name]:[WHIP]], 8, FALSE),Rooke_Full_Seaosn[SV],0)</f>
        <v>225</v>
      </c>
      <c r="J1561" s="11">
        <f>_xlfn.RANK.EQ(VLOOKUP($A1561,Rooke_Full_Seaosn[[Name]:[WHIP]], 9, FALSE),Rooke_Full_Seaosn[IP],0)</f>
        <v>800</v>
      </c>
      <c r="K1561" s="5">
        <f>_xlfn.RANK.EQ(VLOOKUP($A1561,Rooke_Full_Seaosn[[Name]:[WHIP]], 10, FALSE),Rooke_Full_Seaosn[SO],0)</f>
        <v>840</v>
      </c>
      <c r="L1561" s="5">
        <f>_xlfn.RANK.EQ(VLOOKUP($A1561,Rooke_Full_Seaosn[[Name]:[WHIP]], 11, FALSE),Rooke_Full_Seaosn[K/9],0)</f>
        <v>975</v>
      </c>
      <c r="M1561" s="5">
        <f>_xlfn.RANK.EQ(VLOOKUP($A1561,Rooke_Full_Seaosn[[Name]:[WHIP]], 12, FALSE),Rooke_Full_Seaosn[BB/9],1)</f>
        <v>1335</v>
      </c>
      <c r="N1561" s="11">
        <f>_xlfn.RANK.EQ(VLOOKUP($A1561,Rooke_Full_Seaosn[[Name]:[WHIP]], 13, FALSE),Rooke_Full_Seaosn[HR/9],1)</f>
        <v>1236</v>
      </c>
      <c r="O1561" s="5">
        <f>_xlfn.RANK.EQ(VLOOKUP($A1561,Rooke_Full_Seaosn[[Name]:[WHIP]], 14, FALSE),Rooke_Full_Seaosn[AVG],1)</f>
        <v>1263</v>
      </c>
      <c r="P1561" s="11">
        <f>_xlfn.RANK.EQ(VLOOKUP($A1561,Rooke_Full_Seaosn[[Name]:[WHIP]], 15, FALSE),Rooke_Full_Seaosn[BABIP],1)</f>
        <v>1087</v>
      </c>
      <c r="Q1561" s="5">
        <f>_xlfn.RANK.EQ(VLOOKUP($A1561,Rooke_Full_Seaosn[[Name]:[WHIP]], 16, FALSE),Rooke_Full_Seaosn[ERA],1)</f>
        <v>1427</v>
      </c>
      <c r="R1561" s="11">
        <f>_xlfn.RANK.EQ(VLOOKUP($A1561,Rooke_Full_Seaosn[[Name]:[WHIP]], 17, FALSE),Rooke_Full_Seaosn[FIP],1)</f>
        <v>1373</v>
      </c>
      <c r="S1561" s="5">
        <f>_xlfn.RANK.EQ(VLOOKUP($A1561,Rooke_Full_Seaosn[[Name]:[WHIP]], 18,FALSE),Rooke_Full_Seaosn[WAR],0)</f>
        <v>1500</v>
      </c>
      <c r="T1561" s="5">
        <f>_xlfn.RANK.EQ(VLOOKUP($A1561,Rooke_Full_Seaosn[[Name]:[WHIP]], 19, FALSE),Rooke_Full_Seaosn[WAR/162],0)</f>
        <v>1504</v>
      </c>
      <c r="U1561" s="5">
        <f>_xlfn.RANK.EQ(VLOOKUP($A1561,Rooke_Full_Seaosn[[Name]:[WHIP]], 20, FALSE),Rooke_Full_Seaosn[WHIP],1)</f>
        <v>1369</v>
      </c>
      <c r="V15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1169.5478815574163</v>
      </c>
    </row>
    <row r="1562" spans="1:22" x14ac:dyDescent="0.45">
      <c r="A1562" s="11" t="s">
        <v>2067</v>
      </c>
      <c r="B1562" s="11">
        <v>2009</v>
      </c>
      <c r="C1562" s="11" t="str">
        <f>VLOOKUP(Table10[[#This Row],[Name]], Rooke_Full_Seaosn[[Name]:[Team]], 2, FALSE)</f>
        <v>BAL</v>
      </c>
      <c r="D1562" s="11">
        <v>35</v>
      </c>
      <c r="E1562" s="11">
        <v>35</v>
      </c>
      <c r="F1562" s="12">
        <v>1</v>
      </c>
      <c r="G1562" s="5">
        <f>_xlfn.RANK.EQ(VLOOKUP($A1562,Rooke_Full_Seaosn[[Name]:[WHIP]], 6, FALSE),Rooke_Full_Seaosn[W],0)</f>
        <v>735</v>
      </c>
      <c r="H1562" s="5">
        <f>_xlfn.RANK.EQ(VLOOKUP($A1562,Rooke_Full_Seaosn[[Name]:[WHIP]], 7, FALSE),Rooke_Full_Seaosn[L],1)</f>
        <v>1512</v>
      </c>
      <c r="I1562" s="11">
        <f>_xlfn.RANK.EQ(VLOOKUP($A1562,Rooke_Full_Seaosn[[Name]:[WHIP]], 8, FALSE),Rooke_Full_Seaosn[SV],0)</f>
        <v>225</v>
      </c>
      <c r="J1562" s="11">
        <f>_xlfn.RANK.EQ(VLOOKUP($A1562,Rooke_Full_Seaosn[[Name]:[WHIP]], 9, FALSE),Rooke_Full_Seaosn[IP],0)</f>
        <v>683</v>
      </c>
      <c r="K1562" s="5">
        <f>_xlfn.RANK.EQ(VLOOKUP($A1562,Rooke_Full_Seaosn[[Name]:[WHIP]], 10, FALSE),Rooke_Full_Seaosn[SO],0)</f>
        <v>725</v>
      </c>
      <c r="L1562" s="5">
        <f>_xlfn.RANK.EQ(VLOOKUP($A1562,Rooke_Full_Seaosn[[Name]:[WHIP]], 11, FALSE),Rooke_Full_Seaosn[K/9],0)</f>
        <v>984</v>
      </c>
      <c r="M1562" s="5">
        <f>_xlfn.RANK.EQ(VLOOKUP($A1562,Rooke_Full_Seaosn[[Name]:[WHIP]], 12, FALSE),Rooke_Full_Seaosn[BB/9],1)</f>
        <v>814</v>
      </c>
      <c r="N1562" s="11">
        <f>_xlfn.RANK.EQ(VLOOKUP($A1562,Rooke_Full_Seaosn[[Name]:[WHIP]], 13, FALSE),Rooke_Full_Seaosn[HR/9],1)</f>
        <v>1442</v>
      </c>
      <c r="O1562" s="5">
        <f>_xlfn.RANK.EQ(VLOOKUP($A1562,Rooke_Full_Seaosn[[Name]:[WHIP]], 14, FALSE),Rooke_Full_Seaosn[AVG],1)</f>
        <v>1681</v>
      </c>
      <c r="P1562" s="11">
        <f>_xlfn.RANK.EQ(VLOOKUP($A1562,Rooke_Full_Seaosn[[Name]:[WHIP]], 15, FALSE),Rooke_Full_Seaosn[BABIP],1)</f>
        <v>1628</v>
      </c>
      <c r="Q1562" s="5">
        <f>_xlfn.RANK.EQ(VLOOKUP($A1562,Rooke_Full_Seaosn[[Name]:[WHIP]], 16, FALSE),Rooke_Full_Seaosn[ERA],1)</f>
        <v>1636</v>
      </c>
      <c r="R1562" s="11">
        <f>_xlfn.RANK.EQ(VLOOKUP($A1562,Rooke_Full_Seaosn[[Name]:[WHIP]], 17, FALSE),Rooke_Full_Seaosn[FIP],1)</f>
        <v>1495</v>
      </c>
      <c r="S1562" s="5">
        <f>_xlfn.RANK.EQ(VLOOKUP($A1562,Rooke_Full_Seaosn[[Name]:[WHIP]], 18,FALSE),Rooke_Full_Seaosn[WAR],0)</f>
        <v>1241</v>
      </c>
      <c r="T1562" s="5">
        <f>_xlfn.RANK.EQ(VLOOKUP($A1562,Rooke_Full_Seaosn[[Name]:[WHIP]], 19, FALSE),Rooke_Full_Seaosn[WAR/162],0)</f>
        <v>1363</v>
      </c>
      <c r="U1562" s="5">
        <f>_xlfn.RANK.EQ(VLOOKUP($A1562,Rooke_Full_Seaosn[[Name]:[WHIP]], 20, FALSE),Rooke_Full_Seaosn[WHIP],1)</f>
        <v>1615</v>
      </c>
      <c r="V15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1171.0050869537667</v>
      </c>
    </row>
    <row r="1563" spans="1:22" x14ac:dyDescent="0.45">
      <c r="A1563" s="11" t="s">
        <v>1881</v>
      </c>
      <c r="B1563" s="11">
        <v>2009</v>
      </c>
      <c r="C1563" s="11" t="str">
        <f>VLOOKUP(Table10[[#This Row],[Name]], Rooke_Full_Seaosn[[Name]:[Team]], 2, FALSE)</f>
        <v>BAL</v>
      </c>
      <c r="D1563" s="11">
        <v>46</v>
      </c>
      <c r="E1563" s="11">
        <v>23</v>
      </c>
      <c r="F1563" s="12">
        <v>0.5</v>
      </c>
      <c r="G1563" s="5">
        <f>_xlfn.RANK.EQ(VLOOKUP($A1563,Rooke_Full_Seaosn[[Name]:[WHIP]], 6, FALSE),Rooke_Full_Seaosn[W],0)</f>
        <v>1465</v>
      </c>
      <c r="H1563" s="5">
        <f>_xlfn.RANK.EQ(VLOOKUP($A1563,Rooke_Full_Seaosn[[Name]:[WHIP]], 7, FALSE),Rooke_Full_Seaosn[L],1)</f>
        <v>492</v>
      </c>
      <c r="I1563" s="11">
        <f>_xlfn.RANK.EQ(VLOOKUP($A1563,Rooke_Full_Seaosn[[Name]:[WHIP]], 8, FALSE),Rooke_Full_Seaosn[SV],0)</f>
        <v>225</v>
      </c>
      <c r="J1563" s="11">
        <f>_xlfn.RANK.EQ(VLOOKUP($A1563,Rooke_Full_Seaosn[[Name]:[WHIP]], 9, FALSE),Rooke_Full_Seaosn[IP],0)</f>
        <v>1341</v>
      </c>
      <c r="K1563" s="5">
        <f>_xlfn.RANK.EQ(VLOOKUP($A1563,Rooke_Full_Seaosn[[Name]:[WHIP]], 10, FALSE),Rooke_Full_Seaosn[SO],0)</f>
        <v>1278</v>
      </c>
      <c r="L1563" s="5">
        <f>_xlfn.RANK.EQ(VLOOKUP($A1563,Rooke_Full_Seaosn[[Name]:[WHIP]], 11, FALSE),Rooke_Full_Seaosn[K/9],0)</f>
        <v>850</v>
      </c>
      <c r="M1563" s="5">
        <f>_xlfn.RANK.EQ(VLOOKUP($A1563,Rooke_Full_Seaosn[[Name]:[WHIP]], 12, FALSE),Rooke_Full_Seaosn[BB/9],1)</f>
        <v>825</v>
      </c>
      <c r="N1563" s="11">
        <f>_xlfn.RANK.EQ(VLOOKUP($A1563,Rooke_Full_Seaosn[[Name]:[WHIP]], 13, FALSE),Rooke_Full_Seaosn[HR/9],1)</f>
        <v>1652</v>
      </c>
      <c r="O1563" s="5">
        <f>_xlfn.RANK.EQ(VLOOKUP($A1563,Rooke_Full_Seaosn[[Name]:[WHIP]], 14, FALSE),Rooke_Full_Seaosn[AVG],1)</f>
        <v>1546</v>
      </c>
      <c r="P1563" s="11">
        <f>_xlfn.RANK.EQ(VLOOKUP($A1563,Rooke_Full_Seaosn[[Name]:[WHIP]], 15, FALSE),Rooke_Full_Seaosn[BABIP],1)</f>
        <v>1235</v>
      </c>
      <c r="Q1563" s="5">
        <f>_xlfn.RANK.EQ(VLOOKUP($A1563,Rooke_Full_Seaosn[[Name]:[WHIP]], 16, FALSE),Rooke_Full_Seaosn[ERA],1)</f>
        <v>1418</v>
      </c>
      <c r="R1563" s="11">
        <f>_xlfn.RANK.EQ(VLOOKUP($A1563,Rooke_Full_Seaosn[[Name]:[WHIP]], 17, FALSE),Rooke_Full_Seaosn[FIP],1)</f>
        <v>1638</v>
      </c>
      <c r="S1563" s="5">
        <f>_xlfn.RANK.EQ(VLOOKUP($A1563,Rooke_Full_Seaosn[[Name]:[WHIP]], 18,FALSE),Rooke_Full_Seaosn[WAR],0)</f>
        <v>1596</v>
      </c>
      <c r="T1563" s="5">
        <f>_xlfn.RANK.EQ(VLOOKUP($A1563,Rooke_Full_Seaosn[[Name]:[WHIP]], 19, FALSE),Rooke_Full_Seaosn[WAR/162],0)</f>
        <v>1604</v>
      </c>
      <c r="U1563" s="5">
        <f>_xlfn.RANK.EQ(VLOOKUP($A1563,Rooke_Full_Seaosn[[Name]:[WHIP]], 20, FALSE),Rooke_Full_Seaosn[WHIP],1)</f>
        <v>1348</v>
      </c>
      <c r="V15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1171.9307018620743</v>
      </c>
    </row>
    <row r="1564" spans="1:22" x14ac:dyDescent="0.45">
      <c r="A1564" s="11" t="s">
        <v>1950</v>
      </c>
      <c r="B1564" s="11">
        <v>2011</v>
      </c>
      <c r="C1564" s="11" t="str">
        <f>VLOOKUP(Table10[[#This Row],[Name]], Rooke_Full_Seaosn[[Name]:[Team]], 2, FALSE)</f>
        <v>TOR</v>
      </c>
      <c r="D1564" s="11">
        <v>12</v>
      </c>
      <c r="E1564" s="11">
        <v>12</v>
      </c>
      <c r="F1564" s="12">
        <v>1</v>
      </c>
      <c r="G1564" s="5">
        <f>_xlfn.RANK.EQ(VLOOKUP($A1564,Rooke_Full_Seaosn[[Name]:[WHIP]], 6, FALSE),Rooke_Full_Seaosn[W],0)</f>
        <v>1054</v>
      </c>
      <c r="H1564" s="5">
        <f>_xlfn.RANK.EQ(VLOOKUP($A1564,Rooke_Full_Seaosn[[Name]:[WHIP]], 7, FALSE),Rooke_Full_Seaosn[L],1)</f>
        <v>492</v>
      </c>
      <c r="I1564" s="11">
        <f>_xlfn.RANK.EQ(VLOOKUP($A1564,Rooke_Full_Seaosn[[Name]:[WHIP]], 8, FALSE),Rooke_Full_Seaosn[SV],0)</f>
        <v>225</v>
      </c>
      <c r="J1564" s="11">
        <f>_xlfn.RANK.EQ(VLOOKUP($A1564,Rooke_Full_Seaosn[[Name]:[WHIP]], 9, FALSE),Rooke_Full_Seaosn[IP],0)</f>
        <v>1209</v>
      </c>
      <c r="K1564" s="5">
        <f>_xlfn.RANK.EQ(VLOOKUP($A1564,Rooke_Full_Seaosn[[Name]:[WHIP]], 10, FALSE),Rooke_Full_Seaosn[SO],0)</f>
        <v>1072</v>
      </c>
      <c r="L1564" s="5">
        <f>_xlfn.RANK.EQ(VLOOKUP($A1564,Rooke_Full_Seaosn[[Name]:[WHIP]], 11, FALSE),Rooke_Full_Seaosn[K/9],0)</f>
        <v>668</v>
      </c>
      <c r="M1564" s="5">
        <f>_xlfn.RANK.EQ(VLOOKUP($A1564,Rooke_Full_Seaosn[[Name]:[WHIP]], 12, FALSE),Rooke_Full_Seaosn[BB/9],1)</f>
        <v>1678</v>
      </c>
      <c r="N1564" s="11">
        <f>_xlfn.RANK.EQ(VLOOKUP($A1564,Rooke_Full_Seaosn[[Name]:[WHIP]], 13, FALSE),Rooke_Full_Seaosn[HR/9],1)</f>
        <v>1170</v>
      </c>
      <c r="O1564" s="5">
        <f>_xlfn.RANK.EQ(VLOOKUP($A1564,Rooke_Full_Seaosn[[Name]:[WHIP]], 14, FALSE),Rooke_Full_Seaosn[AVG],1)</f>
        <v>1255</v>
      </c>
      <c r="P1564" s="11">
        <f>_xlfn.RANK.EQ(VLOOKUP($A1564,Rooke_Full_Seaosn[[Name]:[WHIP]], 15, FALSE),Rooke_Full_Seaosn[BABIP],1)</f>
        <v>1300</v>
      </c>
      <c r="Q1564" s="5">
        <f>_xlfn.RANK.EQ(VLOOKUP($A1564,Rooke_Full_Seaosn[[Name]:[WHIP]], 16, FALSE),Rooke_Full_Seaosn[ERA],1)</f>
        <v>1500</v>
      </c>
      <c r="R1564" s="11">
        <f>_xlfn.RANK.EQ(VLOOKUP($A1564,Rooke_Full_Seaosn[[Name]:[WHIP]], 17, FALSE),Rooke_Full_Seaosn[FIP],1)</f>
        <v>1549</v>
      </c>
      <c r="S1564" s="5">
        <f>_xlfn.RANK.EQ(VLOOKUP($A1564,Rooke_Full_Seaosn[[Name]:[WHIP]], 18,FALSE),Rooke_Full_Seaosn[WAR],0)</f>
        <v>1597</v>
      </c>
      <c r="T1564" s="5">
        <f>_xlfn.RANK.EQ(VLOOKUP($A1564,Rooke_Full_Seaosn[[Name]:[WHIP]], 19, FALSE),Rooke_Full_Seaosn[WAR/162],0)</f>
        <v>1597</v>
      </c>
      <c r="U1564" s="5">
        <f>_xlfn.RANK.EQ(VLOOKUP($A1564,Rooke_Full_Seaosn[[Name]:[WHIP]], 20, FALSE),Rooke_Full_Seaosn[WHIP],1)</f>
        <v>1649</v>
      </c>
      <c r="V15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1173.0416679169352</v>
      </c>
    </row>
    <row r="1565" spans="1:22" x14ac:dyDescent="0.45">
      <c r="A1565" s="11" t="s">
        <v>2041</v>
      </c>
      <c r="B1565" s="11">
        <v>1988</v>
      </c>
      <c r="C1565" s="11" t="str">
        <f>VLOOKUP(Table10[[#This Row],[Name]], Rooke_Full_Seaosn[[Name]:[Team]], 2, FALSE)</f>
        <v>CIN</v>
      </c>
      <c r="D1565" s="11">
        <v>11</v>
      </c>
      <c r="E1565" s="11">
        <v>11</v>
      </c>
      <c r="F1565" s="12">
        <v>1</v>
      </c>
      <c r="G1565" s="5">
        <f>_xlfn.RANK.EQ(VLOOKUP($A1565,Rooke_Full_Seaosn[[Name]:[WHIP]], 6, FALSE),Rooke_Full_Seaosn[W],0)</f>
        <v>1054</v>
      </c>
      <c r="H1565" s="5">
        <f>_xlfn.RANK.EQ(VLOOKUP($A1565,Rooke_Full_Seaosn[[Name]:[WHIP]], 7, FALSE),Rooke_Full_Seaosn[L],1)</f>
        <v>885</v>
      </c>
      <c r="I1565" s="11">
        <f>_xlfn.RANK.EQ(VLOOKUP($A1565,Rooke_Full_Seaosn[[Name]:[WHIP]], 8, FALSE),Rooke_Full_Seaosn[SV],0)</f>
        <v>225</v>
      </c>
      <c r="J1565" s="11">
        <f>_xlfn.RANK.EQ(VLOOKUP($A1565,Rooke_Full_Seaosn[[Name]:[WHIP]], 9, FALSE),Rooke_Full_Seaosn[IP],0)</f>
        <v>1402</v>
      </c>
      <c r="K1565" s="5">
        <f>_xlfn.RANK.EQ(VLOOKUP($A1565,Rooke_Full_Seaosn[[Name]:[WHIP]], 10, FALSE),Rooke_Full_Seaosn[SO],0)</f>
        <v>1210</v>
      </c>
      <c r="L1565" s="5">
        <f>_xlfn.RANK.EQ(VLOOKUP($A1565,Rooke_Full_Seaosn[[Name]:[WHIP]], 11, FALSE),Rooke_Full_Seaosn[K/9],0)</f>
        <v>581</v>
      </c>
      <c r="M1565" s="5">
        <f>_xlfn.RANK.EQ(VLOOKUP($A1565,Rooke_Full_Seaosn[[Name]:[WHIP]], 12, FALSE),Rooke_Full_Seaosn[BB/9],1)</f>
        <v>1613</v>
      </c>
      <c r="N1565" s="11">
        <f>_xlfn.RANK.EQ(VLOOKUP($A1565,Rooke_Full_Seaosn[[Name]:[WHIP]], 13, FALSE),Rooke_Full_Seaosn[HR/9],1)</f>
        <v>1238</v>
      </c>
      <c r="O1565" s="5">
        <f>_xlfn.RANK.EQ(VLOOKUP($A1565,Rooke_Full_Seaosn[[Name]:[WHIP]], 14, FALSE),Rooke_Full_Seaosn[AVG],1)</f>
        <v>805</v>
      </c>
      <c r="P1565" s="11">
        <f>_xlfn.RANK.EQ(VLOOKUP($A1565,Rooke_Full_Seaosn[[Name]:[WHIP]], 15, FALSE),Rooke_Full_Seaosn[BABIP],1)</f>
        <v>807</v>
      </c>
      <c r="Q1565" s="5">
        <f>_xlfn.RANK.EQ(VLOOKUP($A1565,Rooke_Full_Seaosn[[Name]:[WHIP]], 16, FALSE),Rooke_Full_Seaosn[ERA],1)</f>
        <v>1603</v>
      </c>
      <c r="R1565" s="11">
        <f>_xlfn.RANK.EQ(VLOOKUP($A1565,Rooke_Full_Seaosn[[Name]:[WHIP]], 17, FALSE),Rooke_Full_Seaosn[FIP],1)</f>
        <v>1323</v>
      </c>
      <c r="S1565" s="5">
        <f>_xlfn.RANK.EQ(VLOOKUP($A1565,Rooke_Full_Seaosn[[Name]:[WHIP]], 18,FALSE),Rooke_Full_Seaosn[WAR],0)</f>
        <v>1582</v>
      </c>
      <c r="T1565" s="5">
        <f>_xlfn.RANK.EQ(VLOOKUP($A1565,Rooke_Full_Seaosn[[Name]:[WHIP]], 19, FALSE),Rooke_Full_Seaosn[WAR/162],0)</f>
        <v>1585</v>
      </c>
      <c r="U1565" s="5">
        <f>_xlfn.RANK.EQ(VLOOKUP($A1565,Rooke_Full_Seaosn[[Name]:[WHIP]], 20, FALSE),Rooke_Full_Seaosn[WHIP],1)</f>
        <v>1469</v>
      </c>
      <c r="V15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1175.2673455811348</v>
      </c>
    </row>
    <row r="1566" spans="1:22" x14ac:dyDescent="0.45">
      <c r="A1566" s="11" t="s">
        <v>1535</v>
      </c>
      <c r="B1566" s="11">
        <v>1925</v>
      </c>
      <c r="C1566" s="11" t="str">
        <f>VLOOKUP(Table10[[#This Row],[Name]], Rooke_Full_Seaosn[[Name]:[Team]], 2, FALSE)</f>
        <v>BSN</v>
      </c>
      <c r="D1566" s="11">
        <v>39</v>
      </c>
      <c r="E1566" s="11">
        <v>23</v>
      </c>
      <c r="F1566" s="12">
        <v>0.58974358974358976</v>
      </c>
      <c r="G1566" s="5">
        <f>_xlfn.RANK.EQ(VLOOKUP($A1566,Rooke_Full_Seaosn[[Name]:[WHIP]], 6, FALSE),Rooke_Full_Seaosn[W],0)</f>
        <v>610</v>
      </c>
      <c r="H1566" s="5">
        <f>_xlfn.RANK.EQ(VLOOKUP($A1566,Rooke_Full_Seaosn[[Name]:[WHIP]], 7, FALSE),Rooke_Full_Seaosn[L],1)</f>
        <v>1512</v>
      </c>
      <c r="I1566" s="11">
        <f>_xlfn.RANK.EQ(VLOOKUP($A1566,Rooke_Full_Seaosn[[Name]:[WHIP]], 8, FALSE),Rooke_Full_Seaosn[SV],0)</f>
        <v>94</v>
      </c>
      <c r="J1566" s="11">
        <f>_xlfn.RANK.EQ(VLOOKUP($A1566,Rooke_Full_Seaosn[[Name]:[WHIP]], 9, FALSE),Rooke_Full_Seaosn[IP],0)</f>
        <v>411</v>
      </c>
      <c r="K1566" s="5">
        <f>_xlfn.RANK.EQ(VLOOKUP($A1566,Rooke_Full_Seaosn[[Name]:[WHIP]], 10, FALSE),Rooke_Full_Seaosn[SO],0)</f>
        <v>1445</v>
      </c>
      <c r="L1566" s="5">
        <f>_xlfn.RANK.EQ(VLOOKUP($A1566,Rooke_Full_Seaosn[[Name]:[WHIP]], 11, FALSE),Rooke_Full_Seaosn[K/9],0)</f>
        <v>1679</v>
      </c>
      <c r="M1566" s="5">
        <f>_xlfn.RANK.EQ(VLOOKUP($A1566,Rooke_Full_Seaosn[[Name]:[WHIP]], 12, FALSE),Rooke_Full_Seaosn[BB/9],1)</f>
        <v>981</v>
      </c>
      <c r="N1566" s="11">
        <f>_xlfn.RANK.EQ(VLOOKUP($A1566,Rooke_Full_Seaosn[[Name]:[WHIP]], 13, FALSE),Rooke_Full_Seaosn[HR/9],1)</f>
        <v>174</v>
      </c>
      <c r="O1566" s="5">
        <f>_xlfn.RANK.EQ(VLOOKUP($A1566,Rooke_Full_Seaosn[[Name]:[WHIP]], 14, FALSE),Rooke_Full_Seaosn[AVG],1)</f>
        <v>1426</v>
      </c>
      <c r="P1566" s="11">
        <f>_xlfn.RANK.EQ(VLOOKUP($A1566,Rooke_Full_Seaosn[[Name]:[WHIP]], 15, FALSE),Rooke_Full_Seaosn[BABIP],1)</f>
        <v>1089</v>
      </c>
      <c r="Q1566" s="5">
        <f>_xlfn.RANK.EQ(VLOOKUP($A1566,Rooke_Full_Seaosn[[Name]:[WHIP]], 16, FALSE),Rooke_Full_Seaosn[ERA],1)</f>
        <v>1000</v>
      </c>
      <c r="R1566" s="11">
        <f>_xlfn.RANK.EQ(VLOOKUP($A1566,Rooke_Full_Seaosn[[Name]:[WHIP]], 17, FALSE),Rooke_Full_Seaosn[FIP],1)</f>
        <v>1161</v>
      </c>
      <c r="S1566" s="5">
        <f>_xlfn.RANK.EQ(VLOOKUP($A1566,Rooke_Full_Seaosn[[Name]:[WHIP]], 18,FALSE),Rooke_Full_Seaosn[WAR],0)</f>
        <v>989</v>
      </c>
      <c r="T1566" s="5">
        <f>_xlfn.RANK.EQ(VLOOKUP($A1566,Rooke_Full_Seaosn[[Name]:[WHIP]], 19, FALSE),Rooke_Full_Seaosn[WAR/162],0)</f>
        <v>1319</v>
      </c>
      <c r="U1566" s="5">
        <f>_xlfn.RANK.EQ(VLOOKUP($A1566,Rooke_Full_Seaosn[[Name]:[WHIP]], 20, FALSE),Rooke_Full_Seaosn[WHIP],1)</f>
        <v>1269</v>
      </c>
      <c r="V15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1178.8244667750287</v>
      </c>
    </row>
    <row r="1567" spans="1:22" x14ac:dyDescent="0.45">
      <c r="A1567" s="11" t="s">
        <v>1658</v>
      </c>
      <c r="B1567" s="11">
        <v>1920</v>
      </c>
      <c r="C1567" s="11" t="str">
        <f>VLOOKUP(Table10[[#This Row],[Name]], Rooke_Full_Seaosn[[Name]:[Team]], 2, FALSE)</f>
        <v>WAS</v>
      </c>
      <c r="D1567" s="11">
        <v>33</v>
      </c>
      <c r="E1567" s="11">
        <v>22</v>
      </c>
      <c r="F1567" s="12">
        <v>0.66666666666666663</v>
      </c>
      <c r="G1567" s="5">
        <f>_xlfn.RANK.EQ(VLOOKUP($A1567,Rooke_Full_Seaosn[[Name]:[WHIP]], 6, FALSE),Rooke_Full_Seaosn[W],0)</f>
        <v>503</v>
      </c>
      <c r="H1567" s="5">
        <f>_xlfn.RANK.EQ(VLOOKUP($A1567,Rooke_Full_Seaosn[[Name]:[WHIP]], 7, FALSE),Rooke_Full_Seaosn[L],1)</f>
        <v>1442</v>
      </c>
      <c r="I1567" s="11">
        <f>_xlfn.RANK.EQ(VLOOKUP($A1567,Rooke_Full_Seaosn[[Name]:[WHIP]], 8, FALSE),Rooke_Full_Seaosn[SV],0)</f>
        <v>225</v>
      </c>
      <c r="J1567" s="11">
        <f>_xlfn.RANK.EQ(VLOOKUP($A1567,Rooke_Full_Seaosn[[Name]:[WHIP]], 9, FALSE),Rooke_Full_Seaosn[IP],0)</f>
        <v>222</v>
      </c>
      <c r="K1567" s="5">
        <f>_xlfn.RANK.EQ(VLOOKUP($A1567,Rooke_Full_Seaosn[[Name]:[WHIP]], 10, FALSE),Rooke_Full_Seaosn[SO],0)</f>
        <v>1072</v>
      </c>
      <c r="L1567" s="5">
        <f>_xlfn.RANK.EQ(VLOOKUP($A1567,Rooke_Full_Seaosn[[Name]:[WHIP]], 11, FALSE),Rooke_Full_Seaosn[K/9],0)</f>
        <v>1639</v>
      </c>
      <c r="M1567" s="5">
        <f>_xlfn.RANK.EQ(VLOOKUP($A1567,Rooke_Full_Seaosn[[Name]:[WHIP]], 12, FALSE),Rooke_Full_Seaosn[BB/9],1)</f>
        <v>1050</v>
      </c>
      <c r="N1567" s="11">
        <f>_xlfn.RANK.EQ(VLOOKUP($A1567,Rooke_Full_Seaosn[[Name]:[WHIP]], 13, FALSE),Rooke_Full_Seaosn[HR/9],1)</f>
        <v>127</v>
      </c>
      <c r="O1567" s="5">
        <f>_xlfn.RANK.EQ(VLOOKUP($A1567,Rooke_Full_Seaosn[[Name]:[WHIP]], 14, FALSE),Rooke_Full_Seaosn[AVG],1)</f>
        <v>1549</v>
      </c>
      <c r="P1567" s="11">
        <f>_xlfn.RANK.EQ(VLOOKUP($A1567,Rooke_Full_Seaosn[[Name]:[WHIP]], 15, FALSE),Rooke_Full_Seaosn[BABIP],1)</f>
        <v>1386</v>
      </c>
      <c r="Q1567" s="5">
        <f>_xlfn.RANK.EQ(VLOOKUP($A1567,Rooke_Full_Seaosn[[Name]:[WHIP]], 16, FALSE),Rooke_Full_Seaosn[ERA],1)</f>
        <v>1160</v>
      </c>
      <c r="R1567" s="11">
        <f>_xlfn.RANK.EQ(VLOOKUP($A1567,Rooke_Full_Seaosn[[Name]:[WHIP]], 17, FALSE),Rooke_Full_Seaosn[FIP],1)</f>
        <v>721</v>
      </c>
      <c r="S1567" s="5">
        <f>_xlfn.RANK.EQ(VLOOKUP($A1567,Rooke_Full_Seaosn[[Name]:[WHIP]], 18,FALSE),Rooke_Full_Seaosn[WAR],0)</f>
        <v>1097</v>
      </c>
      <c r="T1567" s="5">
        <f>_xlfn.RANK.EQ(VLOOKUP($A1567,Rooke_Full_Seaosn[[Name]:[WHIP]], 19, FALSE),Rooke_Full_Seaosn[WAR/162],0)</f>
        <v>1383</v>
      </c>
      <c r="U1567" s="5">
        <f>_xlfn.RANK.EQ(VLOOKUP($A1567,Rooke_Full_Seaosn[[Name]:[WHIP]], 20, FALSE),Rooke_Full_Seaosn[WHIP],1)</f>
        <v>1436</v>
      </c>
      <c r="V15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1180.1002267230979</v>
      </c>
    </row>
    <row r="1568" spans="1:22" x14ac:dyDescent="0.45">
      <c r="A1568" s="11" t="s">
        <v>2110</v>
      </c>
      <c r="B1568" s="11">
        <v>1997</v>
      </c>
      <c r="C1568" s="11" t="str">
        <f>VLOOKUP(Table10[[#This Row],[Name]], Rooke_Full_Seaosn[[Name]:[Team]], 2, FALSE)</f>
        <v>TEX</v>
      </c>
      <c r="D1568" s="11">
        <v>33</v>
      </c>
      <c r="E1568" s="11">
        <v>33</v>
      </c>
      <c r="F1568" s="12">
        <v>1</v>
      </c>
      <c r="G1568" s="5">
        <f>_xlfn.RANK.EQ(VLOOKUP($A1568,Rooke_Full_Seaosn[[Name]:[WHIP]], 6, FALSE),Rooke_Full_Seaosn[W],0)</f>
        <v>1282</v>
      </c>
      <c r="H1568" s="5">
        <f>_xlfn.RANK.EQ(VLOOKUP($A1568,Rooke_Full_Seaosn[[Name]:[WHIP]], 7, FALSE),Rooke_Full_Seaosn[L],1)</f>
        <v>492</v>
      </c>
      <c r="I1568" s="11">
        <f>_xlfn.RANK.EQ(VLOOKUP($A1568,Rooke_Full_Seaosn[[Name]:[WHIP]], 8, FALSE),Rooke_Full_Seaosn[SV],0)</f>
        <v>225</v>
      </c>
      <c r="J1568" s="11">
        <f>_xlfn.RANK.EQ(VLOOKUP($A1568,Rooke_Full_Seaosn[[Name]:[WHIP]], 9, FALSE),Rooke_Full_Seaosn[IP],0)</f>
        <v>1254</v>
      </c>
      <c r="K1568" s="5">
        <f>_xlfn.RANK.EQ(VLOOKUP($A1568,Rooke_Full_Seaosn[[Name]:[WHIP]], 10, FALSE),Rooke_Full_Seaosn[SO],0)</f>
        <v>1163</v>
      </c>
      <c r="L1568" s="5">
        <f>_xlfn.RANK.EQ(VLOOKUP($A1568,Rooke_Full_Seaosn[[Name]:[WHIP]], 11, FALSE),Rooke_Full_Seaosn[K/9],0)</f>
        <v>750</v>
      </c>
      <c r="M1568" s="5">
        <f>_xlfn.RANK.EQ(VLOOKUP($A1568,Rooke_Full_Seaosn[[Name]:[WHIP]], 12, FALSE),Rooke_Full_Seaosn[BB/9],1)</f>
        <v>1314</v>
      </c>
      <c r="N1568" s="11">
        <f>_xlfn.RANK.EQ(VLOOKUP($A1568,Rooke_Full_Seaosn[[Name]:[WHIP]], 13, FALSE),Rooke_Full_Seaosn[HR/9],1)</f>
        <v>1335</v>
      </c>
      <c r="O1568" s="5">
        <f>_xlfn.RANK.EQ(VLOOKUP($A1568,Rooke_Full_Seaosn[[Name]:[WHIP]], 14, FALSE),Rooke_Full_Seaosn[AVG],1)</f>
        <v>1693</v>
      </c>
      <c r="P1568" s="11">
        <f>_xlfn.RANK.EQ(VLOOKUP($A1568,Rooke_Full_Seaosn[[Name]:[WHIP]], 15, FALSE),Rooke_Full_Seaosn[BABIP],1)</f>
        <v>1678</v>
      </c>
      <c r="Q1568" s="5">
        <f>_xlfn.RANK.EQ(VLOOKUP($A1568,Rooke_Full_Seaosn[[Name]:[WHIP]], 16, FALSE),Rooke_Full_Seaosn[ERA],1)</f>
        <v>1685</v>
      </c>
      <c r="R1568" s="11">
        <f>_xlfn.RANK.EQ(VLOOKUP($A1568,Rooke_Full_Seaosn[[Name]:[WHIP]], 17, FALSE),Rooke_Full_Seaosn[FIP],1)</f>
        <v>1452</v>
      </c>
      <c r="S1568" s="5">
        <f>_xlfn.RANK.EQ(VLOOKUP($A1568,Rooke_Full_Seaosn[[Name]:[WHIP]], 18,FALSE),Rooke_Full_Seaosn[WAR],0)</f>
        <v>1259</v>
      </c>
      <c r="T1568" s="5">
        <f>_xlfn.RANK.EQ(VLOOKUP($A1568,Rooke_Full_Seaosn[[Name]:[WHIP]], 19, FALSE),Rooke_Full_Seaosn[WAR/162],0)</f>
        <v>1190</v>
      </c>
      <c r="U1568" s="5">
        <f>_xlfn.RANK.EQ(VLOOKUP($A1568,Rooke_Full_Seaosn[[Name]:[WHIP]], 20, FALSE),Rooke_Full_Seaosn[WHIP],1)</f>
        <v>1696</v>
      </c>
      <c r="V15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1180.1425996848016</v>
      </c>
    </row>
    <row r="1569" spans="1:22" x14ac:dyDescent="0.45">
      <c r="A1569" s="11" t="s">
        <v>1957</v>
      </c>
      <c r="B1569" s="11">
        <v>2022</v>
      </c>
      <c r="C1569" s="11" t="str">
        <f>VLOOKUP(Table10[[#This Row],[Name]], Rooke_Full_Seaosn[[Name]:[Team]], 2, FALSE)</f>
        <v>BOS</v>
      </c>
      <c r="D1569" s="11">
        <v>11</v>
      </c>
      <c r="E1569" s="11">
        <v>11</v>
      </c>
      <c r="F1569" s="12">
        <v>1</v>
      </c>
      <c r="G1569" s="5">
        <f>_xlfn.RANK.EQ(VLOOKUP($A1569,Rooke_Full_Seaosn[[Name]:[WHIP]], 6, FALSE),Rooke_Full_Seaosn[W],0)</f>
        <v>889</v>
      </c>
      <c r="H1569" s="5">
        <f>_xlfn.RANK.EQ(VLOOKUP($A1569,Rooke_Full_Seaosn[[Name]:[WHIP]], 7, FALSE),Rooke_Full_Seaosn[L],1)</f>
        <v>885</v>
      </c>
      <c r="I1569" s="11">
        <f>_xlfn.RANK.EQ(VLOOKUP($A1569,Rooke_Full_Seaosn[[Name]:[WHIP]], 8, FALSE),Rooke_Full_Seaosn[SV],0)</f>
        <v>225</v>
      </c>
      <c r="J1569" s="11">
        <f>_xlfn.RANK.EQ(VLOOKUP($A1569,Rooke_Full_Seaosn[[Name]:[WHIP]], 9, FALSE),Rooke_Full_Seaosn[IP],0)</f>
        <v>1304</v>
      </c>
      <c r="K1569" s="5">
        <f>_xlfn.RANK.EQ(VLOOKUP($A1569,Rooke_Full_Seaosn[[Name]:[WHIP]], 10, FALSE),Rooke_Full_Seaosn[SO],0)</f>
        <v>1238</v>
      </c>
      <c r="L1569" s="5">
        <f>_xlfn.RANK.EQ(VLOOKUP($A1569,Rooke_Full_Seaosn[[Name]:[WHIP]], 11, FALSE),Rooke_Full_Seaosn[K/9],0)</f>
        <v>818</v>
      </c>
      <c r="M1569" s="5">
        <f>_xlfn.RANK.EQ(VLOOKUP($A1569,Rooke_Full_Seaosn[[Name]:[WHIP]], 12, FALSE),Rooke_Full_Seaosn[BB/9],1)</f>
        <v>924</v>
      </c>
      <c r="N1569" s="11">
        <f>_xlfn.RANK.EQ(VLOOKUP($A1569,Rooke_Full_Seaosn[[Name]:[WHIP]], 13, FALSE),Rooke_Full_Seaosn[HR/9],1)</f>
        <v>1379</v>
      </c>
      <c r="O1569" s="5">
        <f>_xlfn.RANK.EQ(VLOOKUP($A1569,Rooke_Full_Seaosn[[Name]:[WHIP]], 14, FALSE),Rooke_Full_Seaosn[AVG],1)</f>
        <v>1450</v>
      </c>
      <c r="P1569" s="11">
        <f>_xlfn.RANK.EQ(VLOOKUP($A1569,Rooke_Full_Seaosn[[Name]:[WHIP]], 15, FALSE),Rooke_Full_Seaosn[BABIP],1)</f>
        <v>1361</v>
      </c>
      <c r="Q1569" s="5">
        <f>_xlfn.RANK.EQ(VLOOKUP($A1569,Rooke_Full_Seaosn[[Name]:[WHIP]], 16, FALSE),Rooke_Full_Seaosn[ERA],1)</f>
        <v>1510</v>
      </c>
      <c r="R1569" s="11">
        <f>_xlfn.RANK.EQ(VLOOKUP($A1569,Rooke_Full_Seaosn[[Name]:[WHIP]], 17, FALSE),Rooke_Full_Seaosn[FIP],1)</f>
        <v>1399</v>
      </c>
      <c r="S1569" s="5">
        <f>_xlfn.RANK.EQ(VLOOKUP($A1569,Rooke_Full_Seaosn[[Name]:[WHIP]], 18,FALSE),Rooke_Full_Seaosn[WAR],0)</f>
        <v>1544</v>
      </c>
      <c r="T1569" s="5">
        <f>_xlfn.RANK.EQ(VLOOKUP($A1569,Rooke_Full_Seaosn[[Name]:[WHIP]], 19, FALSE),Rooke_Full_Seaosn[WAR/162],0)</f>
        <v>1545</v>
      </c>
      <c r="U1569" s="5">
        <f>_xlfn.RANK.EQ(VLOOKUP($A1569,Rooke_Full_Seaosn[[Name]:[WHIP]], 20, FALSE),Rooke_Full_Seaosn[WHIP],1)</f>
        <v>1365</v>
      </c>
      <c r="V15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1180.3326841893754</v>
      </c>
    </row>
    <row r="1570" spans="1:22" x14ac:dyDescent="0.45">
      <c r="A1570" s="11" t="s">
        <v>1929</v>
      </c>
      <c r="B1570" s="11">
        <v>2012</v>
      </c>
      <c r="C1570" s="11" t="str">
        <f>VLOOKUP(Table10[[#This Row],[Name]], Rooke_Full_Seaosn[[Name]:[Team]], 2, FALSE)</f>
        <v>MIN</v>
      </c>
      <c r="D1570" s="11">
        <v>5</v>
      </c>
      <c r="E1570" s="11">
        <v>4</v>
      </c>
      <c r="F1570" s="12">
        <v>0.8</v>
      </c>
      <c r="G1570" s="5">
        <f>_xlfn.RANK.EQ(VLOOKUP($A1570,Rooke_Full_Seaosn[[Name]:[WHIP]], 6, FALSE),Rooke_Full_Seaosn[W],0)</f>
        <v>1609</v>
      </c>
      <c r="H1570" s="5">
        <f>_xlfn.RANK.EQ(VLOOKUP($A1570,Rooke_Full_Seaosn[[Name]:[WHIP]], 7, FALSE),Rooke_Full_Seaosn[L],1)</f>
        <v>1060</v>
      </c>
      <c r="I1570" s="11">
        <f>_xlfn.RANK.EQ(VLOOKUP($A1570,Rooke_Full_Seaosn[[Name]:[WHIP]], 8, FALSE),Rooke_Full_Seaosn[SV],0)</f>
        <v>225</v>
      </c>
      <c r="J1570" s="11">
        <f>_xlfn.RANK.EQ(VLOOKUP($A1570,Rooke_Full_Seaosn[[Name]:[WHIP]], 9, FALSE),Rooke_Full_Seaosn[IP],0)</f>
        <v>1036</v>
      </c>
      <c r="K1570" s="5">
        <f>_xlfn.RANK.EQ(VLOOKUP($A1570,Rooke_Full_Seaosn[[Name]:[WHIP]], 10, FALSE),Rooke_Full_Seaosn[SO],0)</f>
        <v>1025</v>
      </c>
      <c r="L1570" s="5">
        <f>_xlfn.RANK.EQ(VLOOKUP($A1570,Rooke_Full_Seaosn[[Name]:[WHIP]], 11, FALSE),Rooke_Full_Seaosn[K/9],0)</f>
        <v>883</v>
      </c>
      <c r="M1570" s="5">
        <f>_xlfn.RANK.EQ(VLOOKUP($A1570,Rooke_Full_Seaosn[[Name]:[WHIP]], 12, FALSE),Rooke_Full_Seaosn[BB/9],1)</f>
        <v>445</v>
      </c>
      <c r="N1570" s="11">
        <f>_xlfn.RANK.EQ(VLOOKUP($A1570,Rooke_Full_Seaosn[[Name]:[WHIP]], 13, FALSE),Rooke_Full_Seaosn[HR/9],1)</f>
        <v>1587</v>
      </c>
      <c r="O1570" s="5">
        <f>_xlfn.RANK.EQ(VLOOKUP($A1570,Rooke_Full_Seaosn[[Name]:[WHIP]], 14, FALSE),Rooke_Full_Seaosn[AVG],1)</f>
        <v>1585</v>
      </c>
      <c r="P1570" s="11">
        <f>_xlfn.RANK.EQ(VLOOKUP($A1570,Rooke_Full_Seaosn[[Name]:[WHIP]], 15, FALSE),Rooke_Full_Seaosn[BABIP],1)</f>
        <v>1395</v>
      </c>
      <c r="Q1570" s="5">
        <f>_xlfn.RANK.EQ(VLOOKUP($A1570,Rooke_Full_Seaosn[[Name]:[WHIP]], 16, FALSE),Rooke_Full_Seaosn[ERA],1)</f>
        <v>1478</v>
      </c>
      <c r="R1570" s="11">
        <f>_xlfn.RANK.EQ(VLOOKUP($A1570,Rooke_Full_Seaosn[[Name]:[WHIP]], 17, FALSE),Rooke_Full_Seaosn[FIP],1)</f>
        <v>1565</v>
      </c>
      <c r="S1570" s="5">
        <f>_xlfn.RANK.EQ(VLOOKUP($A1570,Rooke_Full_Seaosn[[Name]:[WHIP]], 18,FALSE),Rooke_Full_Seaosn[WAR],0)</f>
        <v>1572</v>
      </c>
      <c r="T1570" s="5">
        <f>_xlfn.RANK.EQ(VLOOKUP($A1570,Rooke_Full_Seaosn[[Name]:[WHIP]], 19, FALSE),Rooke_Full_Seaosn[WAR/162],0)</f>
        <v>1572</v>
      </c>
      <c r="U1570" s="5">
        <f>_xlfn.RANK.EQ(VLOOKUP($A1570,Rooke_Full_Seaosn[[Name]:[WHIP]], 20, FALSE),Rooke_Full_Seaosn[WHIP],1)</f>
        <v>1333</v>
      </c>
      <c r="V15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1181.5022207669874</v>
      </c>
    </row>
    <row r="1571" spans="1:22" x14ac:dyDescent="0.45">
      <c r="A1571" s="11" t="s">
        <v>1754</v>
      </c>
      <c r="B1571" s="11">
        <v>1924</v>
      </c>
      <c r="C1571" s="11" t="str">
        <f>VLOOKUP(Table10[[#This Row],[Name]], Rooke_Full_Seaosn[[Name]:[Team]], 2, FALSE)</f>
        <v>NYG</v>
      </c>
      <c r="D1571" s="11">
        <v>39</v>
      </c>
      <c r="E1571" s="11">
        <v>26</v>
      </c>
      <c r="F1571" s="12">
        <v>0.66666666666666663</v>
      </c>
      <c r="G1571" s="5">
        <f>_xlfn.RANK.EQ(VLOOKUP($A1571,Rooke_Full_Seaosn[[Name]:[WHIP]], 6, FALSE),Rooke_Full_Seaosn[W],0)</f>
        <v>735</v>
      </c>
      <c r="H1571" s="5">
        <f>_xlfn.RANK.EQ(VLOOKUP($A1571,Rooke_Full_Seaosn[[Name]:[WHIP]], 7, FALSE),Rooke_Full_Seaosn[L],1)</f>
        <v>1512</v>
      </c>
      <c r="I1571" s="11">
        <f>_xlfn.RANK.EQ(VLOOKUP($A1571,Rooke_Full_Seaosn[[Name]:[WHIP]], 8, FALSE),Rooke_Full_Seaosn[SV],0)</f>
        <v>225</v>
      </c>
      <c r="J1571" s="11">
        <f>_xlfn.RANK.EQ(VLOOKUP($A1571,Rooke_Full_Seaosn[[Name]:[WHIP]], 9, FALSE),Rooke_Full_Seaosn[IP],0)</f>
        <v>631</v>
      </c>
      <c r="K1571" s="5">
        <f>_xlfn.RANK.EQ(VLOOKUP($A1571,Rooke_Full_Seaosn[[Name]:[WHIP]], 10, FALSE),Rooke_Full_Seaosn[SO],0)</f>
        <v>1278</v>
      </c>
      <c r="L1571" s="5">
        <f>_xlfn.RANK.EQ(VLOOKUP($A1571,Rooke_Full_Seaosn[[Name]:[WHIP]], 11, FALSE),Rooke_Full_Seaosn[K/9],0)</f>
        <v>1571</v>
      </c>
      <c r="M1571" s="5">
        <f>_xlfn.RANK.EQ(VLOOKUP($A1571,Rooke_Full_Seaosn[[Name]:[WHIP]], 12, FALSE),Rooke_Full_Seaosn[BB/9],1)</f>
        <v>754</v>
      </c>
      <c r="N1571" s="11">
        <f>_xlfn.RANK.EQ(VLOOKUP($A1571,Rooke_Full_Seaosn[[Name]:[WHIP]], 13, FALSE),Rooke_Full_Seaosn[HR/9],1)</f>
        <v>545</v>
      </c>
      <c r="O1571" s="5">
        <f>_xlfn.RANK.EQ(VLOOKUP($A1571,Rooke_Full_Seaosn[[Name]:[WHIP]], 14, FALSE),Rooke_Full_Seaosn[AVG],1)</f>
        <v>1202</v>
      </c>
      <c r="P1571" s="11">
        <f>_xlfn.RANK.EQ(VLOOKUP($A1571,Rooke_Full_Seaosn[[Name]:[WHIP]], 15, FALSE),Rooke_Full_Seaosn[BABIP],1)</f>
        <v>826</v>
      </c>
      <c r="Q1571" s="5">
        <f>_xlfn.RANK.EQ(VLOOKUP($A1571,Rooke_Full_Seaosn[[Name]:[WHIP]], 16, FALSE),Rooke_Full_Seaosn[ERA],1)</f>
        <v>1272</v>
      </c>
      <c r="R1571" s="11">
        <f>_xlfn.RANK.EQ(VLOOKUP($A1571,Rooke_Full_Seaosn[[Name]:[WHIP]], 17, FALSE),Rooke_Full_Seaosn[FIP],1)</f>
        <v>1154</v>
      </c>
      <c r="S1571" s="5">
        <f>_xlfn.RANK.EQ(VLOOKUP($A1571,Rooke_Full_Seaosn[[Name]:[WHIP]], 18,FALSE),Rooke_Full_Seaosn[WAR],0)</f>
        <v>1347</v>
      </c>
      <c r="T1571" s="5">
        <f>_xlfn.RANK.EQ(VLOOKUP($A1571,Rooke_Full_Seaosn[[Name]:[WHIP]], 19, FALSE),Rooke_Full_Seaosn[WAR/162],0)</f>
        <v>1432</v>
      </c>
      <c r="U1571" s="5">
        <f>_xlfn.RANK.EQ(VLOOKUP($A1571,Rooke_Full_Seaosn[[Name]:[WHIP]], 20, FALSE),Rooke_Full_Seaosn[WHIP],1)</f>
        <v>1078</v>
      </c>
      <c r="V15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1182.5618023626778</v>
      </c>
    </row>
    <row r="1572" spans="1:22" x14ac:dyDescent="0.45">
      <c r="A1572" s="11" t="s">
        <v>2074</v>
      </c>
      <c r="B1572" s="11">
        <v>2015</v>
      </c>
      <c r="C1572" s="11" t="str">
        <f>VLOOKUP(Table10[[#This Row],[Name]], Rooke_Full_Seaosn[[Name]:[Team]], 2, FALSE)</f>
        <v>CIN</v>
      </c>
      <c r="D1572" s="11">
        <v>37</v>
      </c>
      <c r="E1572" s="11">
        <v>21</v>
      </c>
      <c r="F1572" s="12">
        <v>0.56756756756756754</v>
      </c>
      <c r="G1572" s="5">
        <f>_xlfn.RANK.EQ(VLOOKUP($A1572,Rooke_Full_Seaosn[[Name]:[WHIP]], 6, FALSE),Rooke_Full_Seaosn[W],0)</f>
        <v>1465</v>
      </c>
      <c r="H1572" s="5">
        <f>_xlfn.RANK.EQ(VLOOKUP($A1572,Rooke_Full_Seaosn[[Name]:[WHIP]], 7, FALSE),Rooke_Full_Seaosn[L],1)</f>
        <v>695</v>
      </c>
      <c r="I1572" s="11">
        <f>_xlfn.RANK.EQ(VLOOKUP($A1572,Rooke_Full_Seaosn[[Name]:[WHIP]], 8, FALSE),Rooke_Full_Seaosn[SV],0)</f>
        <v>225</v>
      </c>
      <c r="J1572" s="11">
        <f>_xlfn.RANK.EQ(VLOOKUP($A1572,Rooke_Full_Seaosn[[Name]:[WHIP]], 9, FALSE),Rooke_Full_Seaosn[IP],0)</f>
        <v>1577</v>
      </c>
      <c r="K1572" s="5">
        <f>_xlfn.RANK.EQ(VLOOKUP($A1572,Rooke_Full_Seaosn[[Name]:[WHIP]], 10, FALSE),Rooke_Full_Seaosn[SO],0)</f>
        <v>1255</v>
      </c>
      <c r="L1572" s="5">
        <f>_xlfn.RANK.EQ(VLOOKUP($A1572,Rooke_Full_Seaosn[[Name]:[WHIP]], 11, FALSE),Rooke_Full_Seaosn[K/9],0)</f>
        <v>392</v>
      </c>
      <c r="M1572" s="5">
        <f>_xlfn.RANK.EQ(VLOOKUP($A1572,Rooke_Full_Seaosn[[Name]:[WHIP]], 12, FALSE),Rooke_Full_Seaosn[BB/9],1)</f>
        <v>1412</v>
      </c>
      <c r="N1572" s="11">
        <f>_xlfn.RANK.EQ(VLOOKUP($A1572,Rooke_Full_Seaosn[[Name]:[WHIP]], 13, FALSE),Rooke_Full_Seaosn[HR/9],1)</f>
        <v>1280</v>
      </c>
      <c r="O1572" s="5">
        <f>_xlfn.RANK.EQ(VLOOKUP($A1572,Rooke_Full_Seaosn[[Name]:[WHIP]], 14, FALSE),Rooke_Full_Seaosn[AVG],1)</f>
        <v>1583</v>
      </c>
      <c r="P1572" s="11">
        <f>_xlfn.RANK.EQ(VLOOKUP($A1572,Rooke_Full_Seaosn[[Name]:[WHIP]], 15, FALSE),Rooke_Full_Seaosn[BABIP],1)</f>
        <v>1635</v>
      </c>
      <c r="Q1572" s="5">
        <f>_xlfn.RANK.EQ(VLOOKUP($A1572,Rooke_Full_Seaosn[[Name]:[WHIP]], 16, FALSE),Rooke_Full_Seaosn[ERA],1)</f>
        <v>1643</v>
      </c>
      <c r="R1572" s="11">
        <f>_xlfn.RANK.EQ(VLOOKUP($A1572,Rooke_Full_Seaosn[[Name]:[WHIP]], 17, FALSE),Rooke_Full_Seaosn[FIP],1)</f>
        <v>1292</v>
      </c>
      <c r="S1572" s="5">
        <f>_xlfn.RANK.EQ(VLOOKUP($A1572,Rooke_Full_Seaosn[[Name]:[WHIP]], 18,FALSE),Rooke_Full_Seaosn[WAR],0)</f>
        <v>1366</v>
      </c>
      <c r="T1572" s="5">
        <f>_xlfn.RANK.EQ(VLOOKUP($A1572,Rooke_Full_Seaosn[[Name]:[WHIP]], 19, FALSE),Rooke_Full_Seaosn[WAR/162],0)</f>
        <v>1296</v>
      </c>
      <c r="U1572" s="5">
        <f>_xlfn.RANK.EQ(VLOOKUP($A1572,Rooke_Full_Seaosn[[Name]:[WHIP]], 20, FALSE),Rooke_Full_Seaosn[WHIP],1)</f>
        <v>1660</v>
      </c>
      <c r="V15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1183.8233956908355</v>
      </c>
    </row>
    <row r="1573" spans="1:22" x14ac:dyDescent="0.45">
      <c r="A1573" s="11" t="s">
        <v>1829</v>
      </c>
      <c r="B1573" s="11">
        <v>1979</v>
      </c>
      <c r="C1573" s="11" t="str">
        <f>VLOOKUP(Table10[[#This Row],[Name]], Rooke_Full_Seaosn[[Name]:[Team]], 2, FALSE)</f>
        <v>TOR</v>
      </c>
      <c r="D1573" s="11">
        <v>28</v>
      </c>
      <c r="E1573" s="11">
        <v>28</v>
      </c>
      <c r="F1573" s="12">
        <v>1</v>
      </c>
      <c r="G1573" s="5">
        <f>_xlfn.RANK.EQ(VLOOKUP($A1573,Rooke_Full_Seaosn[[Name]:[WHIP]], 6, FALSE),Rooke_Full_Seaosn[W],0)</f>
        <v>1282</v>
      </c>
      <c r="H1573" s="5">
        <f>_xlfn.RANK.EQ(VLOOKUP($A1573,Rooke_Full_Seaosn[[Name]:[WHIP]], 7, FALSE),Rooke_Full_Seaosn[L],1)</f>
        <v>298</v>
      </c>
      <c r="I1573" s="11">
        <f>_xlfn.RANK.EQ(VLOOKUP($A1573,Rooke_Full_Seaosn[[Name]:[WHIP]], 8, FALSE),Rooke_Full_Seaosn[SV],0)</f>
        <v>225</v>
      </c>
      <c r="J1573" s="11">
        <f>_xlfn.RANK.EQ(VLOOKUP($A1573,Rooke_Full_Seaosn[[Name]:[WHIP]], 9, FALSE),Rooke_Full_Seaosn[IP],0)</f>
        <v>1570</v>
      </c>
      <c r="K1573" s="5">
        <f>_xlfn.RANK.EQ(VLOOKUP($A1573,Rooke_Full_Seaosn[[Name]:[WHIP]], 10, FALSE),Rooke_Full_Seaosn[SO],0)</f>
        <v>1656</v>
      </c>
      <c r="L1573" s="5">
        <f>_xlfn.RANK.EQ(VLOOKUP($A1573,Rooke_Full_Seaosn[[Name]:[WHIP]], 11, FALSE),Rooke_Full_Seaosn[K/9],0)</f>
        <v>1465</v>
      </c>
      <c r="M1573" s="5">
        <f>_xlfn.RANK.EQ(VLOOKUP($A1573,Rooke_Full_Seaosn[[Name]:[WHIP]], 12, FALSE),Rooke_Full_Seaosn[BB/9],1)</f>
        <v>1283</v>
      </c>
      <c r="N1573" s="11">
        <f>_xlfn.RANK.EQ(VLOOKUP($A1573,Rooke_Full_Seaosn[[Name]:[WHIP]], 13, FALSE),Rooke_Full_Seaosn[HR/9],1)</f>
        <v>1092</v>
      </c>
      <c r="O1573" s="5">
        <f>_xlfn.RANK.EQ(VLOOKUP($A1573,Rooke_Full_Seaosn[[Name]:[WHIP]], 14, FALSE),Rooke_Full_Seaosn[AVG],1)</f>
        <v>1302</v>
      </c>
      <c r="P1573" s="11">
        <f>_xlfn.RANK.EQ(VLOOKUP($A1573,Rooke_Full_Seaosn[[Name]:[WHIP]], 15, FALSE),Rooke_Full_Seaosn[BABIP],1)</f>
        <v>859</v>
      </c>
      <c r="Q1573" s="5">
        <f>_xlfn.RANK.EQ(VLOOKUP($A1573,Rooke_Full_Seaosn[[Name]:[WHIP]], 16, FALSE),Rooke_Full_Seaosn[ERA],1)</f>
        <v>1355</v>
      </c>
      <c r="R1573" s="11">
        <f>_xlfn.RANK.EQ(VLOOKUP($A1573,Rooke_Full_Seaosn[[Name]:[WHIP]], 17, FALSE),Rooke_Full_Seaosn[FIP],1)</f>
        <v>1343</v>
      </c>
      <c r="S1573" s="5">
        <f>_xlfn.RANK.EQ(VLOOKUP($A1573,Rooke_Full_Seaosn[[Name]:[WHIP]], 18,FALSE),Rooke_Full_Seaosn[WAR],0)</f>
        <v>1392</v>
      </c>
      <c r="T1573" s="5">
        <f>_xlfn.RANK.EQ(VLOOKUP($A1573,Rooke_Full_Seaosn[[Name]:[WHIP]], 19, FALSE),Rooke_Full_Seaosn[WAR/162],0)</f>
        <v>1261</v>
      </c>
      <c r="U1573" s="5">
        <f>_xlfn.RANK.EQ(VLOOKUP($A1573,Rooke_Full_Seaosn[[Name]:[WHIP]], 20, FALSE),Rooke_Full_Seaosn[WHIP],1)</f>
        <v>1486</v>
      </c>
      <c r="V15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1185.2643754386254</v>
      </c>
    </row>
    <row r="1574" spans="1:22" x14ac:dyDescent="0.45">
      <c r="A1574" s="11" t="s">
        <v>1823</v>
      </c>
      <c r="B1574" s="11">
        <v>1936</v>
      </c>
      <c r="C1574" s="11" t="str">
        <f>VLOOKUP(Table10[[#This Row],[Name]], Rooke_Full_Seaosn[[Name]:[Team]], 2, FALSE)</f>
        <v>CHW</v>
      </c>
      <c r="D1574" s="11">
        <v>9</v>
      </c>
      <c r="E1574" s="11">
        <v>9</v>
      </c>
      <c r="F1574" s="12">
        <v>1</v>
      </c>
      <c r="G1574" s="5">
        <f>_xlfn.RANK.EQ(VLOOKUP($A1574,Rooke_Full_Seaosn[[Name]:[WHIP]], 6, FALSE),Rooke_Full_Seaosn[W],0)</f>
        <v>889</v>
      </c>
      <c r="H1574" s="5">
        <f>_xlfn.RANK.EQ(VLOOKUP($A1574,Rooke_Full_Seaosn[[Name]:[WHIP]], 7, FALSE),Rooke_Full_Seaosn[L],1)</f>
        <v>885</v>
      </c>
      <c r="I1574" s="11">
        <f>_xlfn.RANK.EQ(VLOOKUP($A1574,Rooke_Full_Seaosn[[Name]:[WHIP]], 8, FALSE),Rooke_Full_Seaosn[SV],0)</f>
        <v>225</v>
      </c>
      <c r="J1574" s="11">
        <f>_xlfn.RANK.EQ(VLOOKUP($A1574,Rooke_Full_Seaosn[[Name]:[WHIP]], 9, FALSE),Rooke_Full_Seaosn[IP],0)</f>
        <v>921</v>
      </c>
      <c r="K1574" s="5">
        <f>_xlfn.RANK.EQ(VLOOKUP($A1574,Rooke_Full_Seaosn[[Name]:[WHIP]], 10, FALSE),Rooke_Full_Seaosn[SO],0)</f>
        <v>1335</v>
      </c>
      <c r="L1574" s="5">
        <f>_xlfn.RANK.EQ(VLOOKUP($A1574,Rooke_Full_Seaosn[[Name]:[WHIP]], 11, FALSE),Rooke_Full_Seaosn[K/9],0)</f>
        <v>1413</v>
      </c>
      <c r="M1574" s="5">
        <f>_xlfn.RANK.EQ(VLOOKUP($A1574,Rooke_Full_Seaosn[[Name]:[WHIP]], 12, FALSE),Rooke_Full_Seaosn[BB/9],1)</f>
        <v>1353</v>
      </c>
      <c r="N1574" s="11">
        <f>_xlfn.RANK.EQ(VLOOKUP($A1574,Rooke_Full_Seaosn[[Name]:[WHIP]], 13, FALSE),Rooke_Full_Seaosn[HR/9],1)</f>
        <v>693</v>
      </c>
      <c r="O1574" s="5">
        <f>_xlfn.RANK.EQ(VLOOKUP($A1574,Rooke_Full_Seaosn[[Name]:[WHIP]], 14, FALSE),Rooke_Full_Seaosn[AVG],1)</f>
        <v>1587</v>
      </c>
      <c r="P1574" s="11">
        <f>_xlfn.RANK.EQ(VLOOKUP($A1574,Rooke_Full_Seaosn[[Name]:[WHIP]], 15, FALSE),Rooke_Full_Seaosn[BABIP],1)</f>
        <v>1462</v>
      </c>
      <c r="Q1574" s="5">
        <f>_xlfn.RANK.EQ(VLOOKUP($A1574,Rooke_Full_Seaosn[[Name]:[WHIP]], 16, FALSE),Rooke_Full_Seaosn[ERA],1)</f>
        <v>1349</v>
      </c>
      <c r="R1574" s="11">
        <f>_xlfn.RANK.EQ(VLOOKUP($A1574,Rooke_Full_Seaosn[[Name]:[WHIP]], 17, FALSE),Rooke_Full_Seaosn[FIP],1)</f>
        <v>1426</v>
      </c>
      <c r="S1574" s="5">
        <f>_xlfn.RANK.EQ(VLOOKUP($A1574,Rooke_Full_Seaosn[[Name]:[WHIP]], 18,FALSE),Rooke_Full_Seaosn[WAR],0)</f>
        <v>953</v>
      </c>
      <c r="T1574" s="5">
        <f>_xlfn.RANK.EQ(VLOOKUP($A1574,Rooke_Full_Seaosn[[Name]:[WHIP]], 19, FALSE),Rooke_Full_Seaosn[WAR/162],0)</f>
        <v>846</v>
      </c>
      <c r="U1574" s="5">
        <f>_xlfn.RANK.EQ(VLOOKUP($A1574,Rooke_Full_Seaosn[[Name]:[WHIP]], 20, FALSE),Rooke_Full_Seaosn[WHIP],1)</f>
        <v>1599</v>
      </c>
      <c r="V15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1186.7703459025361</v>
      </c>
    </row>
    <row r="1575" spans="1:22" x14ac:dyDescent="0.45">
      <c r="A1575" s="11" t="s">
        <v>1972</v>
      </c>
      <c r="B1575" s="11">
        <v>1939</v>
      </c>
      <c r="C1575" s="11" t="str">
        <f>VLOOKUP(Table10[[#This Row],[Name]], Rooke_Full_Seaosn[[Name]:[Team]], 2, FALSE)</f>
        <v>SLB</v>
      </c>
      <c r="D1575" s="11">
        <v>12</v>
      </c>
      <c r="E1575" s="11">
        <v>12</v>
      </c>
      <c r="F1575" s="12">
        <v>1</v>
      </c>
      <c r="G1575" s="5">
        <f>_xlfn.RANK.EQ(VLOOKUP($A1575,Rooke_Full_Seaosn[[Name]:[WHIP]], 6, FALSE),Rooke_Full_Seaosn[W],0)</f>
        <v>401</v>
      </c>
      <c r="H1575" s="5">
        <f>_xlfn.RANK.EQ(VLOOKUP($A1575,Rooke_Full_Seaosn[[Name]:[WHIP]], 7, FALSE),Rooke_Full_Seaosn[L],1)</f>
        <v>1667</v>
      </c>
      <c r="I1575" s="11">
        <f>_xlfn.RANK.EQ(VLOOKUP($A1575,Rooke_Full_Seaosn[[Name]:[WHIP]], 8, FALSE),Rooke_Full_Seaosn[SV],0)</f>
        <v>225</v>
      </c>
      <c r="J1575" s="11">
        <f>_xlfn.RANK.EQ(VLOOKUP($A1575,Rooke_Full_Seaosn[[Name]:[WHIP]], 9, FALSE),Rooke_Full_Seaosn[IP],0)</f>
        <v>118</v>
      </c>
      <c r="K1575" s="5">
        <f>_xlfn.RANK.EQ(VLOOKUP($A1575,Rooke_Full_Seaosn[[Name]:[WHIP]], 10, FALSE),Rooke_Full_Seaosn[SO],0)</f>
        <v>689</v>
      </c>
      <c r="L1575" s="5">
        <f>_xlfn.RANK.EQ(VLOOKUP($A1575,Rooke_Full_Seaosn[[Name]:[WHIP]], 11, FALSE),Rooke_Full_Seaosn[K/9],0)</f>
        <v>1550</v>
      </c>
      <c r="M1575" s="5">
        <f>_xlfn.RANK.EQ(VLOOKUP($A1575,Rooke_Full_Seaosn[[Name]:[WHIP]], 12, FALSE),Rooke_Full_Seaosn[BB/9],1)</f>
        <v>1598</v>
      </c>
      <c r="N1575" s="11">
        <f>_xlfn.RANK.EQ(VLOOKUP($A1575,Rooke_Full_Seaosn[[Name]:[WHIP]], 13, FALSE),Rooke_Full_Seaosn[HR/9],1)</f>
        <v>701</v>
      </c>
      <c r="O1575" s="5">
        <f>_xlfn.RANK.EQ(VLOOKUP($A1575,Rooke_Full_Seaosn[[Name]:[WHIP]], 14, FALSE),Rooke_Full_Seaosn[AVG],1)</f>
        <v>1630</v>
      </c>
      <c r="P1575" s="11">
        <f>_xlfn.RANK.EQ(VLOOKUP($A1575,Rooke_Full_Seaosn[[Name]:[WHIP]], 15, FALSE),Rooke_Full_Seaosn[BABIP],1)</f>
        <v>1481</v>
      </c>
      <c r="Q1575" s="5">
        <f>_xlfn.RANK.EQ(VLOOKUP($A1575,Rooke_Full_Seaosn[[Name]:[WHIP]], 16, FALSE),Rooke_Full_Seaosn[ERA],1)</f>
        <v>1527</v>
      </c>
      <c r="R1575" s="11">
        <f>_xlfn.RANK.EQ(VLOOKUP($A1575,Rooke_Full_Seaosn[[Name]:[WHIP]], 17, FALSE),Rooke_Full_Seaosn[FIP],1)</f>
        <v>1485</v>
      </c>
      <c r="S1575" s="5">
        <f>_xlfn.RANK.EQ(VLOOKUP($A1575,Rooke_Full_Seaosn[[Name]:[WHIP]], 18,FALSE),Rooke_Full_Seaosn[WAR],0)</f>
        <v>896</v>
      </c>
      <c r="T1575" s="5">
        <f>_xlfn.RANK.EQ(VLOOKUP($A1575,Rooke_Full_Seaosn[[Name]:[WHIP]], 19, FALSE),Rooke_Full_Seaosn[WAR/162],0)</f>
        <v>1326</v>
      </c>
      <c r="U1575" s="5">
        <f>_xlfn.RANK.EQ(VLOOKUP($A1575,Rooke_Full_Seaosn[[Name]:[WHIP]], 20, FALSE),Rooke_Full_Seaosn[WHIP],1)</f>
        <v>1680</v>
      </c>
      <c r="V15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1189.4317097937528</v>
      </c>
    </row>
    <row r="1576" spans="1:22" x14ac:dyDescent="0.45">
      <c r="A1576" s="11" t="s">
        <v>1642</v>
      </c>
      <c r="B1576" s="11">
        <v>1982</v>
      </c>
      <c r="C1576" s="11" t="str">
        <f>VLOOKUP(Table10[[#This Row],[Name]], Rooke_Full_Seaosn[[Name]:[Team]], 2, FALSE)</f>
        <v>SDP</v>
      </c>
      <c r="D1576" s="11">
        <v>21</v>
      </c>
      <c r="E1576" s="11">
        <v>21</v>
      </c>
      <c r="F1576" s="12">
        <v>1</v>
      </c>
      <c r="G1576" s="5">
        <f>_xlfn.RANK.EQ(VLOOKUP($A1576,Rooke_Full_Seaosn[[Name]:[WHIP]], 6, FALSE),Rooke_Full_Seaosn[W],0)</f>
        <v>1465</v>
      </c>
      <c r="H1576" s="5">
        <f>_xlfn.RANK.EQ(VLOOKUP($A1576,Rooke_Full_Seaosn[[Name]:[WHIP]], 7, FALSE),Rooke_Full_Seaosn[L],1)</f>
        <v>492</v>
      </c>
      <c r="I1576" s="11">
        <f>_xlfn.RANK.EQ(VLOOKUP($A1576,Rooke_Full_Seaosn[[Name]:[WHIP]], 8, FALSE),Rooke_Full_Seaosn[SV],0)</f>
        <v>225</v>
      </c>
      <c r="J1576" s="11">
        <f>_xlfn.RANK.EQ(VLOOKUP($A1576,Rooke_Full_Seaosn[[Name]:[WHIP]], 9, FALSE),Rooke_Full_Seaosn[IP],0)</f>
        <v>1487</v>
      </c>
      <c r="K1576" s="5">
        <f>_xlfn.RANK.EQ(VLOOKUP($A1576,Rooke_Full_Seaosn[[Name]:[WHIP]], 10, FALSE),Rooke_Full_Seaosn[SO],0)</f>
        <v>1623</v>
      </c>
      <c r="L1576" s="5">
        <f>_xlfn.RANK.EQ(VLOOKUP($A1576,Rooke_Full_Seaosn[[Name]:[WHIP]], 11, FALSE),Rooke_Full_Seaosn[K/9],0)</f>
        <v>1402</v>
      </c>
      <c r="M1576" s="5">
        <f>_xlfn.RANK.EQ(VLOOKUP($A1576,Rooke_Full_Seaosn[[Name]:[WHIP]], 12, FALSE),Rooke_Full_Seaosn[BB/9],1)</f>
        <v>1143</v>
      </c>
      <c r="N1576" s="11">
        <f>_xlfn.RANK.EQ(VLOOKUP($A1576,Rooke_Full_Seaosn[[Name]:[WHIP]], 13, FALSE),Rooke_Full_Seaosn[HR/9],1)</f>
        <v>548</v>
      </c>
      <c r="O1576" s="5">
        <f>_xlfn.RANK.EQ(VLOOKUP($A1576,Rooke_Full_Seaosn[[Name]:[WHIP]], 14, FALSE),Rooke_Full_Seaosn[AVG],1)</f>
        <v>1134</v>
      </c>
      <c r="P1576" s="11">
        <f>_xlfn.RANK.EQ(VLOOKUP($A1576,Rooke_Full_Seaosn[[Name]:[WHIP]], 15, FALSE),Rooke_Full_Seaosn[BABIP],1)</f>
        <v>886</v>
      </c>
      <c r="Q1576" s="5">
        <f>_xlfn.RANK.EQ(VLOOKUP($A1576,Rooke_Full_Seaosn[[Name]:[WHIP]], 16, FALSE),Rooke_Full_Seaosn[ERA],1)</f>
        <v>1140</v>
      </c>
      <c r="R1576" s="11">
        <f>_xlfn.RANK.EQ(VLOOKUP($A1576,Rooke_Full_Seaosn[[Name]:[WHIP]], 17, FALSE),Rooke_Full_Seaosn[FIP],1)</f>
        <v>817</v>
      </c>
      <c r="S1576" s="5">
        <f>_xlfn.RANK.EQ(VLOOKUP($A1576,Rooke_Full_Seaosn[[Name]:[WHIP]], 18,FALSE),Rooke_Full_Seaosn[WAR],0)</f>
        <v>1418</v>
      </c>
      <c r="T1576" s="5">
        <f>_xlfn.RANK.EQ(VLOOKUP($A1576,Rooke_Full_Seaosn[[Name]:[WHIP]], 19, FALSE),Rooke_Full_Seaosn[WAR/162],0)</f>
        <v>1352</v>
      </c>
      <c r="U1576" s="5">
        <f>_xlfn.RANK.EQ(VLOOKUP($A1576,Rooke_Full_Seaosn[[Name]:[WHIP]], 20, FALSE),Rooke_Full_Seaosn[WHIP],1)</f>
        <v>1223</v>
      </c>
      <c r="V15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1189.7378481808503</v>
      </c>
    </row>
    <row r="1577" spans="1:22" x14ac:dyDescent="0.45">
      <c r="A1577" s="11" t="s">
        <v>1887</v>
      </c>
      <c r="B1577" s="11">
        <v>1982</v>
      </c>
      <c r="C1577" s="11" t="str">
        <f>VLOOKUP(Table10[[#This Row],[Name]], Rooke_Full_Seaosn[[Name]:[Team]], 2, FALSE)</f>
        <v>SEA</v>
      </c>
      <c r="D1577" s="11">
        <v>12</v>
      </c>
      <c r="E1577" s="11">
        <v>12</v>
      </c>
      <c r="F1577" s="12">
        <v>1</v>
      </c>
      <c r="G1577" s="5">
        <f>_xlfn.RANK.EQ(VLOOKUP($A1577,Rooke_Full_Seaosn[[Name]:[WHIP]], 6, FALSE),Rooke_Full_Seaosn[W],0)</f>
        <v>610</v>
      </c>
      <c r="H1577" s="5">
        <f>_xlfn.RANK.EQ(VLOOKUP($A1577,Rooke_Full_Seaosn[[Name]:[WHIP]], 7, FALSE),Rooke_Full_Seaosn[L],1)</f>
        <v>1621</v>
      </c>
      <c r="I1577" s="11">
        <f>_xlfn.RANK.EQ(VLOOKUP($A1577,Rooke_Full_Seaosn[[Name]:[WHIP]], 8, FALSE),Rooke_Full_Seaosn[SV],0)</f>
        <v>225</v>
      </c>
      <c r="J1577" s="11">
        <f>_xlfn.RANK.EQ(VLOOKUP($A1577,Rooke_Full_Seaosn[[Name]:[WHIP]], 9, FALSE),Rooke_Full_Seaosn[IP],0)</f>
        <v>500</v>
      </c>
      <c r="K1577" s="5">
        <f>_xlfn.RANK.EQ(VLOOKUP($A1577,Rooke_Full_Seaosn[[Name]:[WHIP]], 10, FALSE),Rooke_Full_Seaosn[SO],0)</f>
        <v>605</v>
      </c>
      <c r="L1577" s="5">
        <f>_xlfn.RANK.EQ(VLOOKUP($A1577,Rooke_Full_Seaosn[[Name]:[WHIP]], 11, FALSE),Rooke_Full_Seaosn[K/9],0)</f>
        <v>1108</v>
      </c>
      <c r="M1577" s="5">
        <f>_xlfn.RANK.EQ(VLOOKUP($A1577,Rooke_Full_Seaosn[[Name]:[WHIP]], 12, FALSE),Rooke_Full_Seaosn[BB/9],1)</f>
        <v>1528</v>
      </c>
      <c r="N1577" s="11">
        <f>_xlfn.RANK.EQ(VLOOKUP($A1577,Rooke_Full_Seaosn[[Name]:[WHIP]], 13, FALSE),Rooke_Full_Seaosn[HR/9],1)</f>
        <v>1370</v>
      </c>
      <c r="O1577" s="5">
        <f>_xlfn.RANK.EQ(VLOOKUP($A1577,Rooke_Full_Seaosn[[Name]:[WHIP]], 14, FALSE),Rooke_Full_Seaosn[AVG],1)</f>
        <v>1332</v>
      </c>
      <c r="P1577" s="11">
        <f>_xlfn.RANK.EQ(VLOOKUP($A1577,Rooke_Full_Seaosn[[Name]:[WHIP]], 15, FALSE),Rooke_Full_Seaosn[BABIP],1)</f>
        <v>1034</v>
      </c>
      <c r="Q1577" s="5">
        <f>_xlfn.RANK.EQ(VLOOKUP($A1577,Rooke_Full_Seaosn[[Name]:[WHIP]], 16, FALSE),Rooke_Full_Seaosn[ERA],1)</f>
        <v>1425</v>
      </c>
      <c r="R1577" s="11">
        <f>_xlfn.RANK.EQ(VLOOKUP($A1577,Rooke_Full_Seaosn[[Name]:[WHIP]], 17, FALSE),Rooke_Full_Seaosn[FIP],1)</f>
        <v>1491</v>
      </c>
      <c r="S1577" s="5">
        <f>_xlfn.RANK.EQ(VLOOKUP($A1577,Rooke_Full_Seaosn[[Name]:[WHIP]], 18,FALSE),Rooke_Full_Seaosn[WAR],0)</f>
        <v>1354</v>
      </c>
      <c r="T1577" s="5">
        <f>_xlfn.RANK.EQ(VLOOKUP($A1577,Rooke_Full_Seaosn[[Name]:[WHIP]], 19, FALSE),Rooke_Full_Seaosn[WAR/162],0)</f>
        <v>1436</v>
      </c>
      <c r="U1577" s="5">
        <f>_xlfn.RANK.EQ(VLOOKUP($A1577,Rooke_Full_Seaosn[[Name]:[WHIP]], 20, FALSE),Rooke_Full_Seaosn[WHIP],1)</f>
        <v>1553</v>
      </c>
      <c r="V15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1192.2834040004411</v>
      </c>
    </row>
    <row r="1578" spans="1:22" x14ac:dyDescent="0.45">
      <c r="A1578" s="11" t="s">
        <v>2100</v>
      </c>
      <c r="B1578" s="11">
        <v>1999</v>
      </c>
      <c r="C1578" s="11" t="str">
        <f>VLOOKUP(Table10[[#This Row],[Name]], Rooke_Full_Seaosn[[Name]:[Team]], 2, FALSE)</f>
        <v>TEX</v>
      </c>
      <c r="D1578" s="11">
        <v>11</v>
      </c>
      <c r="E1578" s="11">
        <v>11</v>
      </c>
      <c r="F1578" s="12">
        <v>1</v>
      </c>
      <c r="G1578" s="5">
        <f>_xlfn.RANK.EQ(VLOOKUP($A1578,Rooke_Full_Seaosn[[Name]:[WHIP]], 6, FALSE),Rooke_Full_Seaosn[W],0)</f>
        <v>1465</v>
      </c>
      <c r="H1578" s="5">
        <f>_xlfn.RANK.EQ(VLOOKUP($A1578,Rooke_Full_Seaosn[[Name]:[WHIP]], 7, FALSE),Rooke_Full_Seaosn[L],1)</f>
        <v>298</v>
      </c>
      <c r="I1578" s="11">
        <f>_xlfn.RANK.EQ(VLOOKUP($A1578,Rooke_Full_Seaosn[[Name]:[WHIP]], 8, FALSE),Rooke_Full_Seaosn[SV],0)</f>
        <v>225</v>
      </c>
      <c r="J1578" s="11">
        <f>_xlfn.RANK.EQ(VLOOKUP($A1578,Rooke_Full_Seaosn[[Name]:[WHIP]], 9, FALSE),Rooke_Full_Seaosn[IP],0)</f>
        <v>1600</v>
      </c>
      <c r="K1578" s="5">
        <f>_xlfn.RANK.EQ(VLOOKUP($A1578,Rooke_Full_Seaosn[[Name]:[WHIP]], 10, FALSE),Rooke_Full_Seaosn[SO],0)</f>
        <v>1398</v>
      </c>
      <c r="L1578" s="5">
        <f>_xlfn.RANK.EQ(VLOOKUP($A1578,Rooke_Full_Seaosn[[Name]:[WHIP]], 11, FALSE),Rooke_Full_Seaosn[K/9],0)</f>
        <v>622</v>
      </c>
      <c r="M1578" s="5">
        <f>_xlfn.RANK.EQ(VLOOKUP($A1578,Rooke_Full_Seaosn[[Name]:[WHIP]], 12, FALSE),Rooke_Full_Seaosn[BB/9],1)</f>
        <v>1667</v>
      </c>
      <c r="N1578" s="11">
        <f>_xlfn.RANK.EQ(VLOOKUP($A1578,Rooke_Full_Seaosn[[Name]:[WHIP]], 13, FALSE),Rooke_Full_Seaosn[HR/9],1)</f>
        <v>1444</v>
      </c>
      <c r="O1578" s="5">
        <f>_xlfn.RANK.EQ(VLOOKUP($A1578,Rooke_Full_Seaosn[[Name]:[WHIP]], 14, FALSE),Rooke_Full_Seaosn[AVG],1)</f>
        <v>1558</v>
      </c>
      <c r="P1578" s="11">
        <f>_xlfn.RANK.EQ(VLOOKUP($A1578,Rooke_Full_Seaosn[[Name]:[WHIP]], 15, FALSE),Rooke_Full_Seaosn[BABIP],1)</f>
        <v>1529</v>
      </c>
      <c r="Q1578" s="5">
        <f>_xlfn.RANK.EQ(VLOOKUP($A1578,Rooke_Full_Seaosn[[Name]:[WHIP]], 16, FALSE),Rooke_Full_Seaosn[ERA],1)</f>
        <v>1674</v>
      </c>
      <c r="R1578" s="11">
        <f>_xlfn.RANK.EQ(VLOOKUP($A1578,Rooke_Full_Seaosn[[Name]:[WHIP]], 17, FALSE),Rooke_Full_Seaosn[FIP],1)</f>
        <v>1621</v>
      </c>
      <c r="S1578" s="5">
        <f>_xlfn.RANK.EQ(VLOOKUP($A1578,Rooke_Full_Seaosn[[Name]:[WHIP]], 18,FALSE),Rooke_Full_Seaosn[WAR],0)</f>
        <v>1470</v>
      </c>
      <c r="T1578" s="5">
        <f>_xlfn.RANK.EQ(VLOOKUP($A1578,Rooke_Full_Seaosn[[Name]:[WHIP]], 19, FALSE),Rooke_Full_Seaosn[WAR/162],0)</f>
        <v>1428</v>
      </c>
      <c r="U1578" s="5">
        <f>_xlfn.RANK.EQ(VLOOKUP($A1578,Rooke_Full_Seaosn[[Name]:[WHIP]], 20, FALSE),Rooke_Full_Seaosn[WHIP],1)</f>
        <v>1683</v>
      </c>
      <c r="V15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1192.8173871045353</v>
      </c>
    </row>
    <row r="1579" spans="1:22" x14ac:dyDescent="0.45">
      <c r="A1579" s="11" t="s">
        <v>2085</v>
      </c>
      <c r="B1579" s="11">
        <v>1930</v>
      </c>
      <c r="C1579" s="11" t="str">
        <f>VLOOKUP(Table10[[#This Row],[Name]], Rooke_Full_Seaosn[[Name]:[Team]], 2, FALSE)</f>
        <v>PHI</v>
      </c>
      <c r="D1579" s="11">
        <v>22</v>
      </c>
      <c r="E1579" s="11">
        <v>13</v>
      </c>
      <c r="F1579" s="12">
        <v>0.59090909090909094</v>
      </c>
      <c r="G1579" s="5">
        <f>_xlfn.RANK.EQ(VLOOKUP($A1579,Rooke_Full_Seaosn[[Name]:[WHIP]], 6, FALSE),Rooke_Full_Seaosn[W],0)</f>
        <v>735</v>
      </c>
      <c r="H1579" s="5">
        <f>_xlfn.RANK.EQ(VLOOKUP($A1579,Rooke_Full_Seaosn[[Name]:[WHIP]], 7, FALSE),Rooke_Full_Seaosn[L],1)</f>
        <v>1512</v>
      </c>
      <c r="I1579" s="11">
        <f>_xlfn.RANK.EQ(VLOOKUP($A1579,Rooke_Full_Seaosn[[Name]:[WHIP]], 8, FALSE),Rooke_Full_Seaosn[SV],0)</f>
        <v>225</v>
      </c>
      <c r="J1579" s="11">
        <f>_xlfn.RANK.EQ(VLOOKUP($A1579,Rooke_Full_Seaosn[[Name]:[WHIP]], 9, FALSE),Rooke_Full_Seaosn[IP],0)</f>
        <v>616</v>
      </c>
      <c r="K1579" s="5">
        <f>_xlfn.RANK.EQ(VLOOKUP($A1579,Rooke_Full_Seaosn[[Name]:[WHIP]], 10, FALSE),Rooke_Full_Seaosn[SO],0)</f>
        <v>1567</v>
      </c>
      <c r="L1579" s="5">
        <f>_xlfn.RANK.EQ(VLOOKUP($A1579,Rooke_Full_Seaosn[[Name]:[WHIP]], 11, FALSE),Rooke_Full_Seaosn[K/9],0)</f>
        <v>1684</v>
      </c>
      <c r="M1579" s="5">
        <f>_xlfn.RANK.EQ(VLOOKUP($A1579,Rooke_Full_Seaosn[[Name]:[WHIP]], 12, FALSE),Rooke_Full_Seaosn[BB/9],1)</f>
        <v>458</v>
      </c>
      <c r="N1579" s="11">
        <f>_xlfn.RANK.EQ(VLOOKUP($A1579,Rooke_Full_Seaosn[[Name]:[WHIP]], 13, FALSE),Rooke_Full_Seaosn[HR/9],1)</f>
        <v>1113</v>
      </c>
      <c r="O1579" s="5">
        <f>_xlfn.RANK.EQ(VLOOKUP($A1579,Rooke_Full_Seaosn[[Name]:[WHIP]], 14, FALSE),Rooke_Full_Seaosn[AVG],1)</f>
        <v>1694</v>
      </c>
      <c r="P1579" s="11">
        <f>_xlfn.RANK.EQ(VLOOKUP($A1579,Rooke_Full_Seaosn[[Name]:[WHIP]], 15, FALSE),Rooke_Full_Seaosn[BABIP],1)</f>
        <v>1596</v>
      </c>
      <c r="Q1579" s="5">
        <f>_xlfn.RANK.EQ(VLOOKUP($A1579,Rooke_Full_Seaosn[[Name]:[WHIP]], 16, FALSE),Rooke_Full_Seaosn[ERA],1)</f>
        <v>1655</v>
      </c>
      <c r="R1579" s="11">
        <f>_xlfn.RANK.EQ(VLOOKUP($A1579,Rooke_Full_Seaosn[[Name]:[WHIP]], 17, FALSE),Rooke_Full_Seaosn[FIP],1)</f>
        <v>1571</v>
      </c>
      <c r="S1579" s="5">
        <f>_xlfn.RANK.EQ(VLOOKUP($A1579,Rooke_Full_Seaosn[[Name]:[WHIP]], 18,FALSE),Rooke_Full_Seaosn[WAR],0)</f>
        <v>816</v>
      </c>
      <c r="T1579" s="5">
        <f>_xlfn.RANK.EQ(VLOOKUP($A1579,Rooke_Full_Seaosn[[Name]:[WHIP]], 19, FALSE),Rooke_Full_Seaosn[WAR/162],0)</f>
        <v>1153</v>
      </c>
      <c r="U1579" s="5">
        <f>_xlfn.RANK.EQ(VLOOKUP($A1579,Rooke_Full_Seaosn[[Name]:[WHIP]], 20, FALSE),Rooke_Full_Seaosn[WHIP],1)</f>
        <v>1648</v>
      </c>
      <c r="V15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1192.9723471735761</v>
      </c>
    </row>
    <row r="1580" spans="1:22" x14ac:dyDescent="0.45">
      <c r="A1580" s="11" t="s">
        <v>1928</v>
      </c>
      <c r="B1580" s="11">
        <v>1920</v>
      </c>
      <c r="C1580" s="11" t="str">
        <f>VLOOKUP(Table10[[#This Row],[Name]], Rooke_Full_Seaosn[[Name]:[Team]], 2, FALSE)</f>
        <v>- - -</v>
      </c>
      <c r="D1580" s="11">
        <v>17</v>
      </c>
      <c r="E1580" s="11">
        <v>17</v>
      </c>
      <c r="F1580" s="12">
        <v>1</v>
      </c>
      <c r="G1580" s="5">
        <f>_xlfn.RANK.EQ(VLOOKUP($A1580,Rooke_Full_Seaosn[[Name]:[WHIP]], 6, FALSE),Rooke_Full_Seaosn[W],0)</f>
        <v>1282</v>
      </c>
      <c r="H1580" s="5">
        <f>_xlfn.RANK.EQ(VLOOKUP($A1580,Rooke_Full_Seaosn[[Name]:[WHIP]], 7, FALSE),Rooke_Full_Seaosn[L],1)</f>
        <v>695</v>
      </c>
      <c r="I1580" s="11">
        <f>_xlfn.RANK.EQ(VLOOKUP($A1580,Rooke_Full_Seaosn[[Name]:[WHIP]], 8, FALSE),Rooke_Full_Seaosn[SV],0)</f>
        <v>225</v>
      </c>
      <c r="J1580" s="11">
        <f>_xlfn.RANK.EQ(VLOOKUP($A1580,Rooke_Full_Seaosn[[Name]:[WHIP]], 9, FALSE),Rooke_Full_Seaosn[IP],0)</f>
        <v>1642</v>
      </c>
      <c r="K1580" s="5">
        <f>_xlfn.RANK.EQ(VLOOKUP($A1580,Rooke_Full_Seaosn[[Name]:[WHIP]], 10, FALSE),Rooke_Full_Seaosn[SO],0)</f>
        <v>1623</v>
      </c>
      <c r="L1580" s="5">
        <f>_xlfn.RANK.EQ(VLOOKUP($A1580,Rooke_Full_Seaosn[[Name]:[WHIP]], 11, FALSE),Rooke_Full_Seaosn[K/9],0)</f>
        <v>1244</v>
      </c>
      <c r="M1580" s="5">
        <f>_xlfn.RANK.EQ(VLOOKUP($A1580,Rooke_Full_Seaosn[[Name]:[WHIP]], 12, FALSE),Rooke_Full_Seaosn[BB/9],1)</f>
        <v>1484</v>
      </c>
      <c r="N1580" s="11">
        <f>_xlfn.RANK.EQ(VLOOKUP($A1580,Rooke_Full_Seaosn[[Name]:[WHIP]], 13, FALSE),Rooke_Full_Seaosn[HR/9],1)</f>
        <v>54</v>
      </c>
      <c r="O1580" s="5">
        <f>_xlfn.RANK.EQ(VLOOKUP($A1580,Rooke_Full_Seaosn[[Name]:[WHIP]], 14, FALSE),Rooke_Full_Seaosn[AVG],1)</f>
        <v>536</v>
      </c>
      <c r="P1580" s="11">
        <f>_xlfn.RANK.EQ(VLOOKUP($A1580,Rooke_Full_Seaosn[[Name]:[WHIP]], 15, FALSE),Rooke_Full_Seaosn[BABIP],1)</f>
        <v>569</v>
      </c>
      <c r="Q1580" s="5">
        <f>_xlfn.RANK.EQ(VLOOKUP($A1580,Rooke_Full_Seaosn[[Name]:[WHIP]], 16, FALSE),Rooke_Full_Seaosn[ERA],1)</f>
        <v>1476</v>
      </c>
      <c r="R1580" s="11">
        <f>_xlfn.RANK.EQ(VLOOKUP($A1580,Rooke_Full_Seaosn[[Name]:[WHIP]], 17, FALSE),Rooke_Full_Seaosn[FIP],1)</f>
        <v>558</v>
      </c>
      <c r="S1580" s="5">
        <f>_xlfn.RANK.EQ(VLOOKUP($A1580,Rooke_Full_Seaosn[[Name]:[WHIP]], 18,FALSE),Rooke_Full_Seaosn[WAR],0)</f>
        <v>1483</v>
      </c>
      <c r="T1580" s="5">
        <f>_xlfn.RANK.EQ(VLOOKUP($A1580,Rooke_Full_Seaosn[[Name]:[WHIP]], 19, FALSE),Rooke_Full_Seaosn[WAR/162],0)</f>
        <v>1468</v>
      </c>
      <c r="U1580" s="5">
        <f>_xlfn.RANK.EQ(VLOOKUP($A1580,Rooke_Full_Seaosn[[Name]:[WHIP]], 20, FALSE),Rooke_Full_Seaosn[WHIP],1)</f>
        <v>1290</v>
      </c>
      <c r="V15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1194.8554518431808</v>
      </c>
    </row>
    <row r="1581" spans="1:22" x14ac:dyDescent="0.45">
      <c r="A1581" s="11" t="s">
        <v>1938</v>
      </c>
      <c r="B1581" s="11">
        <v>2003</v>
      </c>
      <c r="C1581" s="11" t="str">
        <f>VLOOKUP(Table10[[#This Row],[Name]], Rooke_Full_Seaosn[[Name]:[Team]], 2, FALSE)</f>
        <v>CLE</v>
      </c>
      <c r="D1581" s="11">
        <v>17</v>
      </c>
      <c r="E1581" s="11">
        <v>16</v>
      </c>
      <c r="F1581" s="12">
        <v>0.94117647058823528</v>
      </c>
      <c r="G1581" s="5">
        <f>_xlfn.RANK.EQ(VLOOKUP($A1581,Rooke_Full_Seaosn[[Name]:[WHIP]], 6, FALSE),Rooke_Full_Seaosn[W],0)</f>
        <v>1282</v>
      </c>
      <c r="H1581" s="5">
        <f>_xlfn.RANK.EQ(VLOOKUP($A1581,Rooke_Full_Seaosn[[Name]:[WHIP]], 7, FALSE),Rooke_Full_Seaosn[L],1)</f>
        <v>1209</v>
      </c>
      <c r="I1581" s="11">
        <f>_xlfn.RANK.EQ(VLOOKUP($A1581,Rooke_Full_Seaosn[[Name]:[WHIP]], 8, FALSE),Rooke_Full_Seaosn[SV],0)</f>
        <v>225</v>
      </c>
      <c r="J1581" s="11">
        <f>_xlfn.RANK.EQ(VLOOKUP($A1581,Rooke_Full_Seaosn[[Name]:[WHIP]], 9, FALSE),Rooke_Full_Seaosn[IP],0)</f>
        <v>1090</v>
      </c>
      <c r="K1581" s="5">
        <f>_xlfn.RANK.EQ(VLOOKUP($A1581,Rooke_Full_Seaosn[[Name]:[WHIP]], 10, FALSE),Rooke_Full_Seaosn[SO],0)</f>
        <v>1238</v>
      </c>
      <c r="L1581" s="5">
        <f>_xlfn.RANK.EQ(VLOOKUP($A1581,Rooke_Full_Seaosn[[Name]:[WHIP]], 11, FALSE),Rooke_Full_Seaosn[K/9],0)</f>
        <v>1135</v>
      </c>
      <c r="M1581" s="5">
        <f>_xlfn.RANK.EQ(VLOOKUP($A1581,Rooke_Full_Seaosn[[Name]:[WHIP]], 12, FALSE),Rooke_Full_Seaosn[BB/9],1)</f>
        <v>662</v>
      </c>
      <c r="N1581" s="11">
        <f>_xlfn.RANK.EQ(VLOOKUP($A1581,Rooke_Full_Seaosn[[Name]:[WHIP]], 13, FALSE),Rooke_Full_Seaosn[HR/9],1)</f>
        <v>1580</v>
      </c>
      <c r="O1581" s="5">
        <f>_xlfn.RANK.EQ(VLOOKUP($A1581,Rooke_Full_Seaosn[[Name]:[WHIP]], 14, FALSE),Rooke_Full_Seaosn[AVG],1)</f>
        <v>1143</v>
      </c>
      <c r="P1581" s="11">
        <f>_xlfn.RANK.EQ(VLOOKUP($A1581,Rooke_Full_Seaosn[[Name]:[WHIP]], 15, FALSE),Rooke_Full_Seaosn[BABIP],1)</f>
        <v>504</v>
      </c>
      <c r="Q1581" s="5">
        <f>_xlfn.RANK.EQ(VLOOKUP($A1581,Rooke_Full_Seaosn[[Name]:[WHIP]], 16, FALSE),Rooke_Full_Seaosn[ERA],1)</f>
        <v>1507</v>
      </c>
      <c r="R1581" s="11">
        <f>_xlfn.RANK.EQ(VLOOKUP($A1581,Rooke_Full_Seaosn[[Name]:[WHIP]], 17, FALSE),Rooke_Full_Seaosn[FIP],1)</f>
        <v>1590</v>
      </c>
      <c r="S1581" s="5">
        <f>_xlfn.RANK.EQ(VLOOKUP($A1581,Rooke_Full_Seaosn[[Name]:[WHIP]], 18,FALSE),Rooke_Full_Seaosn[WAR],0)</f>
        <v>1566</v>
      </c>
      <c r="T1581" s="5">
        <f>_xlfn.RANK.EQ(VLOOKUP($A1581,Rooke_Full_Seaosn[[Name]:[WHIP]], 19, FALSE),Rooke_Full_Seaosn[WAR/162],0)</f>
        <v>1566</v>
      </c>
      <c r="U1581" s="5">
        <f>_xlfn.RANK.EQ(VLOOKUP($A1581,Rooke_Full_Seaosn[[Name]:[WHIP]], 20, FALSE),Rooke_Full_Seaosn[WHIP],1)</f>
        <v>980</v>
      </c>
      <c r="V15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1195.5996784173656</v>
      </c>
    </row>
    <row r="1582" spans="1:22" x14ac:dyDescent="0.45">
      <c r="A1582" s="11" t="s">
        <v>1776</v>
      </c>
      <c r="B1582" s="11">
        <v>1977</v>
      </c>
      <c r="C1582" s="11" t="str">
        <f>VLOOKUP(Table10[[#This Row],[Name]], Rooke_Full_Seaosn[[Name]:[Team]], 2, FALSE)</f>
        <v>TOR</v>
      </c>
      <c r="D1582" s="11">
        <v>21</v>
      </c>
      <c r="E1582" s="11">
        <v>21</v>
      </c>
      <c r="F1582" s="12">
        <v>1</v>
      </c>
      <c r="G1582" s="5">
        <f>_xlfn.RANK.EQ(VLOOKUP($A1582,Rooke_Full_Seaosn[[Name]:[WHIP]], 6, FALSE),Rooke_Full_Seaosn[W],0)</f>
        <v>1054</v>
      </c>
      <c r="H1582" s="5">
        <f>_xlfn.RANK.EQ(VLOOKUP($A1582,Rooke_Full_Seaosn[[Name]:[WHIP]], 7, FALSE),Rooke_Full_Seaosn[L],1)</f>
        <v>1209</v>
      </c>
      <c r="I1582" s="11">
        <f>_xlfn.RANK.EQ(VLOOKUP($A1582,Rooke_Full_Seaosn[[Name]:[WHIP]], 8, FALSE),Rooke_Full_Seaosn[SV],0)</f>
        <v>225</v>
      </c>
      <c r="J1582" s="11">
        <f>_xlfn.RANK.EQ(VLOOKUP($A1582,Rooke_Full_Seaosn[[Name]:[WHIP]], 9, FALSE),Rooke_Full_Seaosn[IP],0)</f>
        <v>1164</v>
      </c>
      <c r="K1582" s="5">
        <f>_xlfn.RANK.EQ(VLOOKUP($A1582,Rooke_Full_Seaosn[[Name]:[WHIP]], 10, FALSE),Rooke_Full_Seaosn[SO],0)</f>
        <v>1163</v>
      </c>
      <c r="L1582" s="5">
        <f>_xlfn.RANK.EQ(VLOOKUP($A1582,Rooke_Full_Seaosn[[Name]:[WHIP]], 11, FALSE),Rooke_Full_Seaosn[K/9],0)</f>
        <v>924</v>
      </c>
      <c r="M1582" s="5">
        <f>_xlfn.RANK.EQ(VLOOKUP($A1582,Rooke_Full_Seaosn[[Name]:[WHIP]], 12, FALSE),Rooke_Full_Seaosn[BB/9],1)</f>
        <v>1618</v>
      </c>
      <c r="N1582" s="11">
        <f>_xlfn.RANK.EQ(VLOOKUP($A1582,Rooke_Full_Seaosn[[Name]:[WHIP]], 13, FALSE),Rooke_Full_Seaosn[HR/9],1)</f>
        <v>785</v>
      </c>
      <c r="O1582" s="5">
        <f>_xlfn.RANK.EQ(VLOOKUP($A1582,Rooke_Full_Seaosn[[Name]:[WHIP]], 14, FALSE),Rooke_Full_Seaosn[AVG],1)</f>
        <v>1080</v>
      </c>
      <c r="P1582" s="11">
        <f>_xlfn.RANK.EQ(VLOOKUP($A1582,Rooke_Full_Seaosn[[Name]:[WHIP]], 15, FALSE),Rooke_Full_Seaosn[BABIP],1)</f>
        <v>1070</v>
      </c>
      <c r="Q1582" s="5">
        <f>_xlfn.RANK.EQ(VLOOKUP($A1582,Rooke_Full_Seaosn[[Name]:[WHIP]], 16, FALSE),Rooke_Full_Seaosn[ERA],1)</f>
        <v>1299</v>
      </c>
      <c r="R1582" s="11">
        <f>_xlfn.RANK.EQ(VLOOKUP($A1582,Rooke_Full_Seaosn[[Name]:[WHIP]], 17, FALSE),Rooke_Full_Seaosn[FIP],1)</f>
        <v>1134</v>
      </c>
      <c r="S1582" s="5">
        <f>_xlfn.RANK.EQ(VLOOKUP($A1582,Rooke_Full_Seaosn[[Name]:[WHIP]], 18,FALSE),Rooke_Full_Seaosn[WAR],0)</f>
        <v>1204</v>
      </c>
      <c r="T1582" s="5">
        <f>_xlfn.RANK.EQ(VLOOKUP($A1582,Rooke_Full_Seaosn[[Name]:[WHIP]], 19, FALSE),Rooke_Full_Seaosn[WAR/162],0)</f>
        <v>1067</v>
      </c>
      <c r="U1582" s="5">
        <f>_xlfn.RANK.EQ(VLOOKUP($A1582,Rooke_Full_Seaosn[[Name]:[WHIP]], 20, FALSE),Rooke_Full_Seaosn[WHIP],1)</f>
        <v>1538</v>
      </c>
      <c r="V15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1199.0235863898311</v>
      </c>
    </row>
    <row r="1583" spans="1:22" x14ac:dyDescent="0.45">
      <c r="A1583" s="11" t="s">
        <v>1588</v>
      </c>
      <c r="B1583" s="11">
        <v>1923</v>
      </c>
      <c r="C1583" s="11" t="str">
        <f>VLOOKUP(Table10[[#This Row],[Name]], Rooke_Full_Seaosn[[Name]:[Team]], 2, FALSE)</f>
        <v>- - -</v>
      </c>
      <c r="D1583" s="11">
        <v>12</v>
      </c>
      <c r="E1583" s="11">
        <v>10</v>
      </c>
      <c r="F1583" s="12">
        <v>0.83333333333333337</v>
      </c>
      <c r="G1583" s="5">
        <f>_xlfn.RANK.EQ(VLOOKUP($A1583,Rooke_Full_Seaosn[[Name]:[WHIP]], 6, FALSE),Rooke_Full_Seaosn[W],0)</f>
        <v>1054</v>
      </c>
      <c r="H1583" s="5">
        <f>_xlfn.RANK.EQ(VLOOKUP($A1583,Rooke_Full_Seaosn[[Name]:[WHIP]], 7, FALSE),Rooke_Full_Seaosn[L],1)</f>
        <v>492</v>
      </c>
      <c r="I1583" s="11">
        <f>_xlfn.RANK.EQ(VLOOKUP($A1583,Rooke_Full_Seaosn[[Name]:[WHIP]], 8, FALSE),Rooke_Full_Seaosn[SV],0)</f>
        <v>94</v>
      </c>
      <c r="J1583" s="11">
        <f>_xlfn.RANK.EQ(VLOOKUP($A1583,Rooke_Full_Seaosn[[Name]:[WHIP]], 9, FALSE),Rooke_Full_Seaosn[IP],0)</f>
        <v>1126</v>
      </c>
      <c r="K1583" s="5">
        <f>_xlfn.RANK.EQ(VLOOKUP($A1583,Rooke_Full_Seaosn[[Name]:[WHIP]], 10, FALSE),Rooke_Full_Seaosn[SO],0)</f>
        <v>1551</v>
      </c>
      <c r="L1583" s="5">
        <f>_xlfn.RANK.EQ(VLOOKUP($A1583,Rooke_Full_Seaosn[[Name]:[WHIP]], 11, FALSE),Rooke_Full_Seaosn[K/9],0)</f>
        <v>1537</v>
      </c>
      <c r="M1583" s="5">
        <f>_xlfn.RANK.EQ(VLOOKUP($A1583,Rooke_Full_Seaosn[[Name]:[WHIP]], 12, FALSE),Rooke_Full_Seaosn[BB/9],1)</f>
        <v>1626</v>
      </c>
      <c r="N1583" s="11">
        <f>_xlfn.RANK.EQ(VLOOKUP($A1583,Rooke_Full_Seaosn[[Name]:[WHIP]], 13, FALSE),Rooke_Full_Seaosn[HR/9],1)</f>
        <v>298</v>
      </c>
      <c r="O1583" s="5">
        <f>_xlfn.RANK.EQ(VLOOKUP($A1583,Rooke_Full_Seaosn[[Name]:[WHIP]], 14, FALSE),Rooke_Full_Seaosn[AVG],1)</f>
        <v>912</v>
      </c>
      <c r="P1583" s="11">
        <f>_xlfn.RANK.EQ(VLOOKUP($A1583,Rooke_Full_Seaosn[[Name]:[WHIP]], 15, FALSE),Rooke_Full_Seaosn[BABIP],1)</f>
        <v>626</v>
      </c>
      <c r="Q1583" s="5">
        <f>_xlfn.RANK.EQ(VLOOKUP($A1583,Rooke_Full_Seaosn[[Name]:[WHIP]], 16, FALSE),Rooke_Full_Seaosn[ERA],1)</f>
        <v>1063</v>
      </c>
      <c r="R1583" s="11">
        <f>_xlfn.RANK.EQ(VLOOKUP($A1583,Rooke_Full_Seaosn[[Name]:[WHIP]], 17, FALSE),Rooke_Full_Seaosn[FIP],1)</f>
        <v>1347</v>
      </c>
      <c r="S1583" s="5">
        <f>_xlfn.RANK.EQ(VLOOKUP($A1583,Rooke_Full_Seaosn[[Name]:[WHIP]], 18,FALSE),Rooke_Full_Seaosn[WAR],0)</f>
        <v>1456</v>
      </c>
      <c r="T1583" s="5">
        <f>_xlfn.RANK.EQ(VLOOKUP($A1583,Rooke_Full_Seaosn[[Name]:[WHIP]], 19, FALSE),Rooke_Full_Seaosn[WAR/162],0)</f>
        <v>1449</v>
      </c>
      <c r="U1583" s="5">
        <f>_xlfn.RANK.EQ(VLOOKUP($A1583,Rooke_Full_Seaosn[[Name]:[WHIP]], 20, FALSE),Rooke_Full_Seaosn[WHIP],1)</f>
        <v>1505</v>
      </c>
      <c r="V15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1199.9154031419278</v>
      </c>
    </row>
    <row r="1584" spans="1:22" x14ac:dyDescent="0.45">
      <c r="A1584" s="11" t="s">
        <v>2118</v>
      </c>
      <c r="B1584" s="11">
        <v>2023</v>
      </c>
      <c r="C1584" s="11" t="str">
        <f>VLOOKUP(Table10[[#This Row],[Name]], Rooke_Full_Seaosn[[Name]:[Team]], 2, FALSE)</f>
        <v>DET</v>
      </c>
      <c r="D1584" s="11">
        <v>11</v>
      </c>
      <c r="E1584" s="11">
        <v>10</v>
      </c>
      <c r="F1584" s="12">
        <v>0.90909090909090906</v>
      </c>
      <c r="G1584" s="5">
        <f>_xlfn.RANK.EQ(VLOOKUP($A1584,Rooke_Full_Seaosn[[Name]:[WHIP]], 6, FALSE),Rooke_Full_Seaosn[W],0)</f>
        <v>1609</v>
      </c>
      <c r="H1584" s="5">
        <f>_xlfn.RANK.EQ(VLOOKUP($A1584,Rooke_Full_Seaosn[[Name]:[WHIP]], 7, FALSE),Rooke_Full_Seaosn[L],1)</f>
        <v>1442</v>
      </c>
      <c r="I1584" s="11">
        <f>_xlfn.RANK.EQ(VLOOKUP($A1584,Rooke_Full_Seaosn[[Name]:[WHIP]], 8, FALSE),Rooke_Full_Seaosn[SV],0)</f>
        <v>225</v>
      </c>
      <c r="J1584" s="11">
        <f>_xlfn.RANK.EQ(VLOOKUP($A1584,Rooke_Full_Seaosn[[Name]:[WHIP]], 9, FALSE),Rooke_Full_Seaosn[IP],0)</f>
        <v>1113</v>
      </c>
      <c r="K1584" s="5">
        <f>_xlfn.RANK.EQ(VLOOKUP($A1584,Rooke_Full_Seaosn[[Name]:[WHIP]], 10, FALSE),Rooke_Full_Seaosn[SO],0)</f>
        <v>658</v>
      </c>
      <c r="L1584" s="5">
        <f>_xlfn.RANK.EQ(VLOOKUP($A1584,Rooke_Full_Seaosn[[Name]:[WHIP]], 11, FALSE),Rooke_Full_Seaosn[K/9],0)</f>
        <v>239</v>
      </c>
      <c r="M1584" s="5">
        <f>_xlfn.RANK.EQ(VLOOKUP($A1584,Rooke_Full_Seaosn[[Name]:[WHIP]], 12, FALSE),Rooke_Full_Seaosn[BB/9],1)</f>
        <v>1311</v>
      </c>
      <c r="N1584" s="11">
        <f>_xlfn.RANK.EQ(VLOOKUP($A1584,Rooke_Full_Seaosn[[Name]:[WHIP]], 13, FALSE),Rooke_Full_Seaosn[HR/9],1)</f>
        <v>1655</v>
      </c>
      <c r="O1584" s="5">
        <f>_xlfn.RANK.EQ(VLOOKUP($A1584,Rooke_Full_Seaosn[[Name]:[WHIP]], 14, FALSE),Rooke_Full_Seaosn[AVG],1)</f>
        <v>1678</v>
      </c>
      <c r="P1584" s="11">
        <f>_xlfn.RANK.EQ(VLOOKUP($A1584,Rooke_Full_Seaosn[[Name]:[WHIP]], 15, FALSE),Rooke_Full_Seaosn[BABIP],1)</f>
        <v>1662</v>
      </c>
      <c r="Q1584" s="5">
        <f>_xlfn.RANK.EQ(VLOOKUP($A1584,Rooke_Full_Seaosn[[Name]:[WHIP]], 16, FALSE),Rooke_Full_Seaosn[ERA],1)</f>
        <v>1694</v>
      </c>
      <c r="R1584" s="11">
        <f>_xlfn.RANK.EQ(VLOOKUP($A1584,Rooke_Full_Seaosn[[Name]:[WHIP]], 17, FALSE),Rooke_Full_Seaosn[FIP],1)</f>
        <v>1631</v>
      </c>
      <c r="S1584" s="5">
        <f>_xlfn.RANK.EQ(VLOOKUP($A1584,Rooke_Full_Seaosn[[Name]:[WHIP]], 18,FALSE),Rooke_Full_Seaosn[WAR],0)</f>
        <v>1662</v>
      </c>
      <c r="T1584" s="5">
        <f>_xlfn.RANK.EQ(VLOOKUP($A1584,Rooke_Full_Seaosn[[Name]:[WHIP]], 19, FALSE),Rooke_Full_Seaosn[WAR/162],0)</f>
        <v>1630</v>
      </c>
      <c r="U1584" s="5">
        <f>_xlfn.RANK.EQ(VLOOKUP($A1584,Rooke_Full_Seaosn[[Name]:[WHIP]], 20, FALSE),Rooke_Full_Seaosn[WHIP],1)</f>
        <v>1681</v>
      </c>
      <c r="V15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1200.0074686985449</v>
      </c>
    </row>
    <row r="1585" spans="1:22" x14ac:dyDescent="0.45">
      <c r="A1585" s="11" t="s">
        <v>2082</v>
      </c>
      <c r="B1585" s="11">
        <v>1925</v>
      </c>
      <c r="C1585" s="11" t="str">
        <f>VLOOKUP(Table10[[#This Row],[Name]], Rooke_Full_Seaosn[[Name]:[Team]], 2, FALSE)</f>
        <v>- - -</v>
      </c>
      <c r="D1585" s="11">
        <v>44</v>
      </c>
      <c r="E1585" s="11">
        <v>28</v>
      </c>
      <c r="F1585" s="12">
        <v>0.63636363636363635</v>
      </c>
      <c r="G1585" s="5">
        <f>_xlfn.RANK.EQ(VLOOKUP($A1585,Rooke_Full_Seaosn[[Name]:[WHIP]], 6, FALSE),Rooke_Full_Seaosn[W],0)</f>
        <v>1282</v>
      </c>
      <c r="H1585" s="5">
        <f>_xlfn.RANK.EQ(VLOOKUP($A1585,Rooke_Full_Seaosn[[Name]:[WHIP]], 7, FALSE),Rooke_Full_Seaosn[L],1)</f>
        <v>298</v>
      </c>
      <c r="I1585" s="11">
        <f>_xlfn.RANK.EQ(VLOOKUP($A1585,Rooke_Full_Seaosn[[Name]:[WHIP]], 8, FALSE),Rooke_Full_Seaosn[SV],0)</f>
        <v>225</v>
      </c>
      <c r="J1585" s="11">
        <f>_xlfn.RANK.EQ(VLOOKUP($A1585,Rooke_Full_Seaosn[[Name]:[WHIP]], 9, FALSE),Rooke_Full_Seaosn[IP],0)</f>
        <v>1290</v>
      </c>
      <c r="K1585" s="5">
        <f>_xlfn.RANK.EQ(VLOOKUP($A1585,Rooke_Full_Seaosn[[Name]:[WHIP]], 10, FALSE),Rooke_Full_Seaosn[SO],0)</f>
        <v>1656</v>
      </c>
      <c r="L1585" s="5">
        <f>_xlfn.RANK.EQ(VLOOKUP($A1585,Rooke_Full_Seaosn[[Name]:[WHIP]], 11, FALSE),Rooke_Full_Seaosn[K/9],0)</f>
        <v>1614</v>
      </c>
      <c r="M1585" s="5">
        <f>_xlfn.RANK.EQ(VLOOKUP($A1585,Rooke_Full_Seaosn[[Name]:[WHIP]], 12, FALSE),Rooke_Full_Seaosn[BB/9],1)</f>
        <v>546</v>
      </c>
      <c r="N1585" s="11">
        <f>_xlfn.RANK.EQ(VLOOKUP($A1585,Rooke_Full_Seaosn[[Name]:[WHIP]], 13, FALSE),Rooke_Full_Seaosn[HR/9],1)</f>
        <v>1</v>
      </c>
      <c r="O1585" s="5">
        <f>_xlfn.RANK.EQ(VLOOKUP($A1585,Rooke_Full_Seaosn[[Name]:[WHIP]], 14, FALSE),Rooke_Full_Seaosn[AVG],1)</f>
        <v>1640</v>
      </c>
      <c r="P1585" s="11" t="e">
        <f>_xlfn.RANK.EQ(VLOOKUP($A1585,Rooke_Full_Seaosn[[Name]:[WHIP]], 15, FALSE),Rooke_Full_Seaosn[BABIP],1)</f>
        <v>#N/A</v>
      </c>
      <c r="Q1585" s="5">
        <f>_xlfn.RANK.EQ(VLOOKUP($A1585,Rooke_Full_Seaosn[[Name]:[WHIP]], 16, FALSE),Rooke_Full_Seaosn[ERA],1)</f>
        <v>1652</v>
      </c>
      <c r="R1585" s="11" t="e">
        <f>_xlfn.RANK.EQ(VLOOKUP($A1585,Rooke_Full_Seaosn[[Name]:[WHIP]], 17, FALSE),Rooke_Full_Seaosn[FIP],1)</f>
        <v>#N/A</v>
      </c>
      <c r="S1585" s="5">
        <f>_xlfn.RANK.EQ(VLOOKUP($A1585,Rooke_Full_Seaosn[[Name]:[WHIP]], 18,FALSE),Rooke_Full_Seaosn[WAR],0)</f>
        <v>1629</v>
      </c>
      <c r="T1585" s="5">
        <f>_xlfn.RANK.EQ(VLOOKUP($A1585,Rooke_Full_Seaosn[[Name]:[WHIP]], 19, FALSE),Rooke_Full_Seaosn[WAR/162],0)</f>
        <v>1628</v>
      </c>
      <c r="U1585" s="5">
        <f>_xlfn.RANK.EQ(VLOOKUP($A1585,Rooke_Full_Seaosn[[Name]:[WHIP]], 20, FALSE),Rooke_Full_Seaosn[WHIP],1)</f>
        <v>1549</v>
      </c>
      <c r="V15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1200.2567550111366</v>
      </c>
    </row>
    <row r="1586" spans="1:22" x14ac:dyDescent="0.45">
      <c r="A1586" s="11" t="s">
        <v>1812</v>
      </c>
      <c r="B1586" s="11">
        <v>1944</v>
      </c>
      <c r="C1586" s="11" t="str">
        <f>VLOOKUP(Table10[[#This Row],[Name]], Rooke_Full_Seaosn[[Name]:[Team]], 2, FALSE)</f>
        <v>BOS</v>
      </c>
      <c r="D1586" s="11">
        <v>27</v>
      </c>
      <c r="E1586" s="11">
        <v>18</v>
      </c>
      <c r="F1586" s="12">
        <v>0.66666666666666663</v>
      </c>
      <c r="G1586" s="5">
        <f>_xlfn.RANK.EQ(VLOOKUP($A1586,Rooke_Full_Seaosn[[Name]:[WHIP]], 6, FALSE),Rooke_Full_Seaosn[W],0)</f>
        <v>1054</v>
      </c>
      <c r="H1586" s="5">
        <f>_xlfn.RANK.EQ(VLOOKUP($A1586,Rooke_Full_Seaosn[[Name]:[WHIP]], 7, FALSE),Rooke_Full_Seaosn[L],1)</f>
        <v>492</v>
      </c>
      <c r="I1586" s="11">
        <f>_xlfn.RANK.EQ(VLOOKUP($A1586,Rooke_Full_Seaosn[[Name]:[WHIP]], 8, FALSE),Rooke_Full_Seaosn[SV],0)</f>
        <v>225</v>
      </c>
      <c r="J1586" s="11">
        <f>_xlfn.RANK.EQ(VLOOKUP($A1586,Rooke_Full_Seaosn[[Name]:[WHIP]], 9, FALSE),Rooke_Full_Seaosn[IP],0)</f>
        <v>1396</v>
      </c>
      <c r="K1586" s="5">
        <f>_xlfn.RANK.EQ(VLOOKUP($A1586,Rooke_Full_Seaosn[[Name]:[WHIP]], 10, FALSE),Rooke_Full_Seaosn[SO],0)</f>
        <v>1425</v>
      </c>
      <c r="L1586" s="5">
        <f>_xlfn.RANK.EQ(VLOOKUP($A1586,Rooke_Full_Seaosn[[Name]:[WHIP]], 11, FALSE),Rooke_Full_Seaosn[K/9],0)</f>
        <v>1016</v>
      </c>
      <c r="M1586" s="5">
        <f>_xlfn.RANK.EQ(VLOOKUP($A1586,Rooke_Full_Seaosn[[Name]:[WHIP]], 12, FALSE),Rooke_Full_Seaosn[BB/9],1)</f>
        <v>1496</v>
      </c>
      <c r="N1586" s="11">
        <f>_xlfn.RANK.EQ(VLOOKUP($A1586,Rooke_Full_Seaosn[[Name]:[WHIP]], 13, FALSE),Rooke_Full_Seaosn[HR/9],1)</f>
        <v>664</v>
      </c>
      <c r="O1586" s="5">
        <f>_xlfn.RANK.EQ(VLOOKUP($A1586,Rooke_Full_Seaosn[[Name]:[WHIP]], 14, FALSE),Rooke_Full_Seaosn[AVG],1)</f>
        <v>1322</v>
      </c>
      <c r="P1586" s="11">
        <f>_xlfn.RANK.EQ(VLOOKUP($A1586,Rooke_Full_Seaosn[[Name]:[WHIP]], 15, FALSE),Rooke_Full_Seaosn[BABIP],1)</f>
        <v>1292</v>
      </c>
      <c r="Q1586" s="5">
        <f>_xlfn.RANK.EQ(VLOOKUP($A1586,Rooke_Full_Seaosn[[Name]:[WHIP]], 16, FALSE),Rooke_Full_Seaosn[ERA],1)</f>
        <v>1338</v>
      </c>
      <c r="R1586" s="11">
        <f>_xlfn.RANK.EQ(VLOOKUP($A1586,Rooke_Full_Seaosn[[Name]:[WHIP]], 17, FALSE),Rooke_Full_Seaosn[FIP],1)</f>
        <v>913</v>
      </c>
      <c r="S1586" s="5">
        <f>_xlfn.RANK.EQ(VLOOKUP($A1586,Rooke_Full_Seaosn[[Name]:[WHIP]], 18,FALSE),Rooke_Full_Seaosn[WAR],0)</f>
        <v>1429</v>
      </c>
      <c r="T1586" s="5">
        <f>_xlfn.RANK.EQ(VLOOKUP($A1586,Rooke_Full_Seaosn[[Name]:[WHIP]], 19, FALSE),Rooke_Full_Seaosn[WAR/162],0)</f>
        <v>1389</v>
      </c>
      <c r="U1586" s="5">
        <f>_xlfn.RANK.EQ(VLOOKUP($A1586,Rooke_Full_Seaosn[[Name]:[WHIP]], 20, FALSE),Rooke_Full_Seaosn[WHIP],1)</f>
        <v>1601</v>
      </c>
      <c r="V15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1202.336206600304</v>
      </c>
    </row>
    <row r="1587" spans="1:22" x14ac:dyDescent="0.45">
      <c r="A1587" s="11" t="s">
        <v>2051</v>
      </c>
      <c r="B1587" s="11">
        <v>1955</v>
      </c>
      <c r="C1587" s="11" t="str">
        <f>VLOOKUP(Table10[[#This Row],[Name]], Rooke_Full_Seaosn[[Name]:[Team]], 2, FALSE)</f>
        <v>DET</v>
      </c>
      <c r="D1587" s="11">
        <v>14</v>
      </c>
      <c r="E1587" s="11">
        <v>14</v>
      </c>
      <c r="F1587" s="12">
        <v>1</v>
      </c>
      <c r="G1587" s="5">
        <f>_xlfn.RANK.EQ(VLOOKUP($A1587,Rooke_Full_Seaosn[[Name]:[WHIP]], 6, FALSE),Rooke_Full_Seaosn[W],0)</f>
        <v>1282</v>
      </c>
      <c r="H1587" s="5">
        <f>_xlfn.RANK.EQ(VLOOKUP($A1587,Rooke_Full_Seaosn[[Name]:[WHIP]], 7, FALSE),Rooke_Full_Seaosn[L],1)</f>
        <v>492</v>
      </c>
      <c r="I1587" s="11">
        <f>_xlfn.RANK.EQ(VLOOKUP($A1587,Rooke_Full_Seaosn[[Name]:[WHIP]], 8, FALSE),Rooke_Full_Seaosn[SV],0)</f>
        <v>94</v>
      </c>
      <c r="J1587" s="11">
        <f>_xlfn.RANK.EQ(VLOOKUP($A1587,Rooke_Full_Seaosn[[Name]:[WHIP]], 9, FALSE),Rooke_Full_Seaosn[IP],0)</f>
        <v>1584</v>
      </c>
      <c r="K1587" s="5">
        <f>_xlfn.RANK.EQ(VLOOKUP($A1587,Rooke_Full_Seaosn[[Name]:[WHIP]], 10, FALSE),Rooke_Full_Seaosn[SO],0)</f>
        <v>1335</v>
      </c>
      <c r="L1587" s="5">
        <f>_xlfn.RANK.EQ(VLOOKUP($A1587,Rooke_Full_Seaosn[[Name]:[WHIP]], 11, FALSE),Rooke_Full_Seaosn[K/9],0)</f>
        <v>502</v>
      </c>
      <c r="M1587" s="5">
        <f>_xlfn.RANK.EQ(VLOOKUP($A1587,Rooke_Full_Seaosn[[Name]:[WHIP]], 12, FALSE),Rooke_Full_Seaosn[BB/9],1)</f>
        <v>1640</v>
      </c>
      <c r="N1587" s="11">
        <f>_xlfn.RANK.EQ(VLOOKUP($A1587,Rooke_Full_Seaosn[[Name]:[WHIP]], 13, FALSE),Rooke_Full_Seaosn[HR/9],1)</f>
        <v>1430</v>
      </c>
      <c r="O1587" s="5">
        <f>_xlfn.RANK.EQ(VLOOKUP($A1587,Rooke_Full_Seaosn[[Name]:[WHIP]], 14, FALSE),Rooke_Full_Seaosn[AVG],1)</f>
        <v>1413</v>
      </c>
      <c r="P1587" s="11">
        <f>_xlfn.RANK.EQ(VLOOKUP($A1587,Rooke_Full_Seaosn[[Name]:[WHIP]], 15, FALSE),Rooke_Full_Seaosn[BABIP],1)</f>
        <v>1439</v>
      </c>
      <c r="Q1587" s="5">
        <f>_xlfn.RANK.EQ(VLOOKUP($A1587,Rooke_Full_Seaosn[[Name]:[WHIP]], 16, FALSE),Rooke_Full_Seaosn[ERA],1)</f>
        <v>1614</v>
      </c>
      <c r="R1587" s="11">
        <f>_xlfn.RANK.EQ(VLOOKUP($A1587,Rooke_Full_Seaosn[[Name]:[WHIP]], 17, FALSE),Rooke_Full_Seaosn[FIP],1)</f>
        <v>1377</v>
      </c>
      <c r="S1587" s="5">
        <f>_xlfn.RANK.EQ(VLOOKUP($A1587,Rooke_Full_Seaosn[[Name]:[WHIP]], 18,FALSE),Rooke_Full_Seaosn[WAR],0)</f>
        <v>1561</v>
      </c>
      <c r="T1587" s="5">
        <f>_xlfn.RANK.EQ(VLOOKUP($A1587,Rooke_Full_Seaosn[[Name]:[WHIP]], 19, FALSE),Rooke_Full_Seaosn[WAR/162],0)</f>
        <v>1563</v>
      </c>
      <c r="U1587" s="5">
        <f>_xlfn.RANK.EQ(VLOOKUP($A1587,Rooke_Full_Seaosn[[Name]:[WHIP]], 20, FALSE),Rooke_Full_Seaosn[WHIP],1)</f>
        <v>1645</v>
      </c>
      <c r="V15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1202.944368698259</v>
      </c>
    </row>
    <row r="1588" spans="1:22" x14ac:dyDescent="0.45">
      <c r="A1588" s="11" t="s">
        <v>1617</v>
      </c>
      <c r="B1588" s="11">
        <v>1939</v>
      </c>
      <c r="C1588" s="11" t="str">
        <f>VLOOKUP(Table10[[#This Row],[Name]], Rooke_Full_Seaosn[[Name]:[Team]], 2, FALSE)</f>
        <v>NYG</v>
      </c>
      <c r="D1588" s="11">
        <v>9</v>
      </c>
      <c r="E1588" s="11">
        <v>9</v>
      </c>
      <c r="F1588" s="12">
        <v>1</v>
      </c>
      <c r="G1588" s="5">
        <f>_xlfn.RANK.EQ(VLOOKUP($A1588,Rooke_Full_Seaosn[[Name]:[WHIP]], 6, FALSE),Rooke_Full_Seaosn[W],0)</f>
        <v>1054</v>
      </c>
      <c r="H1588" s="5">
        <f>_xlfn.RANK.EQ(VLOOKUP($A1588,Rooke_Full_Seaosn[[Name]:[WHIP]], 7, FALSE),Rooke_Full_Seaosn[L],1)</f>
        <v>1341</v>
      </c>
      <c r="I1588" s="11">
        <f>_xlfn.RANK.EQ(VLOOKUP($A1588,Rooke_Full_Seaosn[[Name]:[WHIP]], 8, FALSE),Rooke_Full_Seaosn[SV],0)</f>
        <v>94</v>
      </c>
      <c r="J1588" s="11">
        <f>_xlfn.RANK.EQ(VLOOKUP($A1588,Rooke_Full_Seaosn[[Name]:[WHIP]], 9, FALSE),Rooke_Full_Seaosn[IP],0)</f>
        <v>547</v>
      </c>
      <c r="K1588" s="5">
        <f>_xlfn.RANK.EQ(VLOOKUP($A1588,Rooke_Full_Seaosn[[Name]:[WHIP]], 10, FALSE),Rooke_Full_Seaosn[SO],0)</f>
        <v>673</v>
      </c>
      <c r="L1588" s="5">
        <f>_xlfn.RANK.EQ(VLOOKUP($A1588,Rooke_Full_Seaosn[[Name]:[WHIP]], 11, FALSE),Rooke_Full_Seaosn[K/9],0)</f>
        <v>1120</v>
      </c>
      <c r="M1588" s="5">
        <f>_xlfn.RANK.EQ(VLOOKUP($A1588,Rooke_Full_Seaosn[[Name]:[WHIP]], 12, FALSE),Rooke_Full_Seaosn[BB/9],1)</f>
        <v>1524</v>
      </c>
      <c r="N1588" s="11">
        <f>_xlfn.RANK.EQ(VLOOKUP($A1588,Rooke_Full_Seaosn[[Name]:[WHIP]], 13, FALSE),Rooke_Full_Seaosn[HR/9],1)</f>
        <v>648</v>
      </c>
      <c r="O1588" s="5">
        <f>_xlfn.RANK.EQ(VLOOKUP($A1588,Rooke_Full_Seaosn[[Name]:[WHIP]], 14, FALSE),Rooke_Full_Seaosn[AVG],1)</f>
        <v>1226</v>
      </c>
      <c r="P1588" s="11">
        <f>_xlfn.RANK.EQ(VLOOKUP($A1588,Rooke_Full_Seaosn[[Name]:[WHIP]], 15, FALSE),Rooke_Full_Seaosn[BABIP],1)</f>
        <v>1152</v>
      </c>
      <c r="Q1588" s="5">
        <f>_xlfn.RANK.EQ(VLOOKUP($A1588,Rooke_Full_Seaosn[[Name]:[WHIP]], 16, FALSE),Rooke_Full_Seaosn[ERA],1)</f>
        <v>1107</v>
      </c>
      <c r="R1588" s="11">
        <f>_xlfn.RANK.EQ(VLOOKUP($A1588,Rooke_Full_Seaosn[[Name]:[WHIP]], 17, FALSE),Rooke_Full_Seaosn[FIP],1)</f>
        <v>1239</v>
      </c>
      <c r="S1588" s="5">
        <f>_xlfn.RANK.EQ(VLOOKUP($A1588,Rooke_Full_Seaosn[[Name]:[WHIP]], 18,FALSE),Rooke_Full_Seaosn[WAR],0)</f>
        <v>1314</v>
      </c>
      <c r="T1588" s="5">
        <f>_xlfn.RANK.EQ(VLOOKUP($A1588,Rooke_Full_Seaosn[[Name]:[WHIP]], 19, FALSE),Rooke_Full_Seaosn[WAR/162],0)</f>
        <v>1437</v>
      </c>
      <c r="U1588" s="5">
        <f>_xlfn.RANK.EQ(VLOOKUP($A1588,Rooke_Full_Seaosn[[Name]:[WHIP]], 20, FALSE),Rooke_Full_Seaosn[WHIP],1)</f>
        <v>1535</v>
      </c>
      <c r="V15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1203.7286704359174</v>
      </c>
    </row>
    <row r="1589" spans="1:22" x14ac:dyDescent="0.45">
      <c r="A1589" s="11" t="s">
        <v>2029</v>
      </c>
      <c r="B1589" s="11">
        <v>2004</v>
      </c>
      <c r="C1589" s="11" t="str">
        <f>VLOOKUP(Table10[[#This Row],[Name]], Rooke_Full_Seaosn[[Name]:[Team]], 2, FALSE)</f>
        <v>CIN</v>
      </c>
      <c r="D1589" s="11">
        <v>19</v>
      </c>
      <c r="E1589" s="11">
        <v>13</v>
      </c>
      <c r="F1589" s="12">
        <v>0.68421052631578949</v>
      </c>
      <c r="G1589" s="5">
        <f>_xlfn.RANK.EQ(VLOOKUP($A1589,Rooke_Full_Seaosn[[Name]:[WHIP]], 6, FALSE),Rooke_Full_Seaosn[W],0)</f>
        <v>1465</v>
      </c>
      <c r="H1589" s="5">
        <f>_xlfn.RANK.EQ(VLOOKUP($A1589,Rooke_Full_Seaosn[[Name]:[WHIP]], 7, FALSE),Rooke_Full_Seaosn[L],1)</f>
        <v>1060</v>
      </c>
      <c r="I1589" s="11">
        <f>_xlfn.RANK.EQ(VLOOKUP($A1589,Rooke_Full_Seaosn[[Name]:[WHIP]], 8, FALSE),Rooke_Full_Seaosn[SV],0)</f>
        <v>225</v>
      </c>
      <c r="J1589" s="11">
        <f>_xlfn.RANK.EQ(VLOOKUP($A1589,Rooke_Full_Seaosn[[Name]:[WHIP]], 9, FALSE),Rooke_Full_Seaosn[IP],0)</f>
        <v>1328</v>
      </c>
      <c r="K1589" s="5">
        <f>_xlfn.RANK.EQ(VLOOKUP($A1589,Rooke_Full_Seaosn[[Name]:[WHIP]], 10, FALSE),Rooke_Full_Seaosn[SO],0)</f>
        <v>1140</v>
      </c>
      <c r="L1589" s="5">
        <f>_xlfn.RANK.EQ(VLOOKUP($A1589,Rooke_Full_Seaosn[[Name]:[WHIP]], 11, FALSE),Rooke_Full_Seaosn[K/9],0)</f>
        <v>600</v>
      </c>
      <c r="M1589" s="5">
        <f>_xlfn.RANK.EQ(VLOOKUP($A1589,Rooke_Full_Seaosn[[Name]:[WHIP]], 12, FALSE),Rooke_Full_Seaosn[BB/9],1)</f>
        <v>1467</v>
      </c>
      <c r="N1589" s="11">
        <f>_xlfn.RANK.EQ(VLOOKUP($A1589,Rooke_Full_Seaosn[[Name]:[WHIP]], 13, FALSE),Rooke_Full_Seaosn[HR/9],1)</f>
        <v>1282</v>
      </c>
      <c r="O1589" s="5">
        <f>_xlfn.RANK.EQ(VLOOKUP($A1589,Rooke_Full_Seaosn[[Name]:[WHIP]], 14, FALSE),Rooke_Full_Seaosn[AVG],1)</f>
        <v>1456</v>
      </c>
      <c r="P1589" s="11">
        <f>_xlfn.RANK.EQ(VLOOKUP($A1589,Rooke_Full_Seaosn[[Name]:[WHIP]], 15, FALSE),Rooke_Full_Seaosn[BABIP],1)</f>
        <v>1468</v>
      </c>
      <c r="Q1589" s="5">
        <f>_xlfn.RANK.EQ(VLOOKUP($A1589,Rooke_Full_Seaosn[[Name]:[WHIP]], 16, FALSE),Rooke_Full_Seaosn[ERA],1)</f>
        <v>1589</v>
      </c>
      <c r="R1589" s="11">
        <f>_xlfn.RANK.EQ(VLOOKUP($A1589,Rooke_Full_Seaosn[[Name]:[WHIP]], 17, FALSE),Rooke_Full_Seaosn[FIP],1)</f>
        <v>1436</v>
      </c>
      <c r="S1589" s="5">
        <f>_xlfn.RANK.EQ(VLOOKUP($A1589,Rooke_Full_Seaosn[[Name]:[WHIP]], 18,FALSE),Rooke_Full_Seaosn[WAR],0)</f>
        <v>1126</v>
      </c>
      <c r="T1589" s="5">
        <f>_xlfn.RANK.EQ(VLOOKUP($A1589,Rooke_Full_Seaosn[[Name]:[WHIP]], 19, FALSE),Rooke_Full_Seaosn[WAR/162],0)</f>
        <v>977</v>
      </c>
      <c r="U1589" s="5">
        <f>_xlfn.RANK.EQ(VLOOKUP($A1589,Rooke_Full_Seaosn[[Name]:[WHIP]], 20, FALSE),Rooke_Full_Seaosn[WHIP],1)</f>
        <v>1619</v>
      </c>
      <c r="V15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1204.3687494703975</v>
      </c>
    </row>
    <row r="1590" spans="1:22" x14ac:dyDescent="0.45">
      <c r="A1590" s="11" t="s">
        <v>1699</v>
      </c>
      <c r="B1590" s="11">
        <v>2015</v>
      </c>
      <c r="C1590" s="11" t="str">
        <f>VLOOKUP(Table10[[#This Row],[Name]], Rooke_Full_Seaosn[[Name]:[Team]], 2, FALSE)</f>
        <v>MIA</v>
      </c>
      <c r="D1590" s="11">
        <v>14</v>
      </c>
      <c r="E1590" s="11">
        <v>14</v>
      </c>
      <c r="F1590" s="12">
        <v>1</v>
      </c>
      <c r="G1590" s="5">
        <f>_xlfn.RANK.EQ(VLOOKUP($A1590,Rooke_Full_Seaosn[[Name]:[WHIP]], 6, FALSE),Rooke_Full_Seaosn[W],0)</f>
        <v>1609</v>
      </c>
      <c r="H1590" s="5">
        <f>_xlfn.RANK.EQ(VLOOKUP($A1590,Rooke_Full_Seaosn[[Name]:[WHIP]], 7, FALSE),Rooke_Full_Seaosn[L],1)</f>
        <v>492</v>
      </c>
      <c r="I1590" s="11">
        <f>_xlfn.RANK.EQ(VLOOKUP($A1590,Rooke_Full_Seaosn[[Name]:[WHIP]], 8, FALSE),Rooke_Full_Seaosn[SV],0)</f>
        <v>225</v>
      </c>
      <c r="J1590" s="11">
        <f>_xlfn.RANK.EQ(VLOOKUP($A1590,Rooke_Full_Seaosn[[Name]:[WHIP]], 9, FALSE),Rooke_Full_Seaosn[IP],0)</f>
        <v>1677</v>
      </c>
      <c r="K1590" s="5">
        <f>_xlfn.RANK.EQ(VLOOKUP($A1590,Rooke_Full_Seaosn[[Name]:[WHIP]], 10, FALSE),Rooke_Full_Seaosn[SO],0)</f>
        <v>1637</v>
      </c>
      <c r="L1590" s="5">
        <f>_xlfn.RANK.EQ(VLOOKUP($A1590,Rooke_Full_Seaosn[[Name]:[WHIP]], 11, FALSE),Rooke_Full_Seaosn[K/9],0)</f>
        <v>1255</v>
      </c>
      <c r="M1590" s="5">
        <f>_xlfn.RANK.EQ(VLOOKUP($A1590,Rooke_Full_Seaosn[[Name]:[WHIP]], 12, FALSE),Rooke_Full_Seaosn[BB/9],1)</f>
        <v>936</v>
      </c>
      <c r="N1590" s="11">
        <f>_xlfn.RANK.EQ(VLOOKUP($A1590,Rooke_Full_Seaosn[[Name]:[WHIP]], 13, FALSE),Rooke_Full_Seaosn[HR/9],1)</f>
        <v>476</v>
      </c>
      <c r="O1590" s="5">
        <f>_xlfn.RANK.EQ(VLOOKUP($A1590,Rooke_Full_Seaosn[[Name]:[WHIP]], 14, FALSE),Rooke_Full_Seaosn[AVG],1)</f>
        <v>1517</v>
      </c>
      <c r="P1590" s="11">
        <f>_xlfn.RANK.EQ(VLOOKUP($A1590,Rooke_Full_Seaosn[[Name]:[WHIP]], 15, FALSE),Rooke_Full_Seaosn[BABIP],1)</f>
        <v>1475</v>
      </c>
      <c r="Q1590" s="5">
        <f>_xlfn.RANK.EQ(VLOOKUP($A1590,Rooke_Full_Seaosn[[Name]:[WHIP]], 16, FALSE),Rooke_Full_Seaosn[ERA],1)</f>
        <v>1210</v>
      </c>
      <c r="R1590" s="11">
        <f>_xlfn.RANK.EQ(VLOOKUP($A1590,Rooke_Full_Seaosn[[Name]:[WHIP]], 17, FALSE),Rooke_Full_Seaosn[FIP],1)</f>
        <v>996</v>
      </c>
      <c r="S1590" s="5">
        <f>_xlfn.RANK.EQ(VLOOKUP($A1590,Rooke_Full_Seaosn[[Name]:[WHIP]], 18,FALSE),Rooke_Full_Seaosn[WAR],0)</f>
        <v>1398</v>
      </c>
      <c r="T1590" s="5">
        <f>_xlfn.RANK.EQ(VLOOKUP($A1590,Rooke_Full_Seaosn[[Name]:[WHIP]], 19, FALSE),Rooke_Full_Seaosn[WAR/162],0)</f>
        <v>1277</v>
      </c>
      <c r="U1590" s="5">
        <f>_xlfn.RANK.EQ(VLOOKUP($A1590,Rooke_Full_Seaosn[[Name]:[WHIP]], 20, FALSE),Rooke_Full_Seaosn[WHIP],1)</f>
        <v>1292</v>
      </c>
      <c r="V15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1204.8197925629004</v>
      </c>
    </row>
    <row r="1591" spans="1:22" x14ac:dyDescent="0.45">
      <c r="A1591" s="11" t="s">
        <v>1682</v>
      </c>
      <c r="B1591" s="11">
        <v>2011</v>
      </c>
      <c r="C1591" s="11" t="str">
        <f>VLOOKUP(Table10[[#This Row],[Name]], Rooke_Full_Seaosn[[Name]:[Team]], 2, FALSE)</f>
        <v>LAA</v>
      </c>
      <c r="D1591" s="11">
        <v>17</v>
      </c>
      <c r="E1591" s="11">
        <v>11</v>
      </c>
      <c r="F1591" s="12">
        <v>0.6470588235294118</v>
      </c>
      <c r="G1591" s="5">
        <f>_xlfn.RANK.EQ(VLOOKUP($A1591,Rooke_Full_Seaosn[[Name]:[WHIP]], 6, FALSE),Rooke_Full_Seaosn[W],0)</f>
        <v>735</v>
      </c>
      <c r="H1591" s="5">
        <f>_xlfn.RANK.EQ(VLOOKUP($A1591,Rooke_Full_Seaosn[[Name]:[WHIP]], 7, FALSE),Rooke_Full_Seaosn[L],1)</f>
        <v>1442</v>
      </c>
      <c r="I1591" s="11">
        <f>_xlfn.RANK.EQ(VLOOKUP($A1591,Rooke_Full_Seaosn[[Name]:[WHIP]], 8, FALSE),Rooke_Full_Seaosn[SV],0)</f>
        <v>225</v>
      </c>
      <c r="J1591" s="11">
        <f>_xlfn.RANK.EQ(VLOOKUP($A1591,Rooke_Full_Seaosn[[Name]:[WHIP]], 9, FALSE),Rooke_Full_Seaosn[IP],0)</f>
        <v>538</v>
      </c>
      <c r="K1591" s="5">
        <f>_xlfn.RANK.EQ(VLOOKUP($A1591,Rooke_Full_Seaosn[[Name]:[WHIP]], 10, FALSE),Rooke_Full_Seaosn[SO],0)</f>
        <v>619</v>
      </c>
      <c r="L1591" s="5">
        <f>_xlfn.RANK.EQ(VLOOKUP($A1591,Rooke_Full_Seaosn[[Name]:[WHIP]], 11, FALSE),Rooke_Full_Seaosn[K/9],0)</f>
        <v>1055</v>
      </c>
      <c r="M1591" s="5">
        <f>_xlfn.RANK.EQ(VLOOKUP($A1591,Rooke_Full_Seaosn[[Name]:[WHIP]], 12, FALSE),Rooke_Full_Seaosn[BB/9],1)</f>
        <v>1429</v>
      </c>
      <c r="N1591" s="11">
        <f>_xlfn.RANK.EQ(VLOOKUP($A1591,Rooke_Full_Seaosn[[Name]:[WHIP]], 13, FALSE),Rooke_Full_Seaosn[HR/9],1)</f>
        <v>831</v>
      </c>
      <c r="O1591" s="5">
        <f>_xlfn.RANK.EQ(VLOOKUP($A1591,Rooke_Full_Seaosn[[Name]:[WHIP]], 14, FALSE),Rooke_Full_Seaosn[AVG],1)</f>
        <v>1532</v>
      </c>
      <c r="P1591" s="11">
        <f>_xlfn.RANK.EQ(VLOOKUP($A1591,Rooke_Full_Seaosn[[Name]:[WHIP]], 15, FALSE),Rooke_Full_Seaosn[BABIP],1)</f>
        <v>1498</v>
      </c>
      <c r="Q1591" s="5">
        <f>_xlfn.RANK.EQ(VLOOKUP($A1591,Rooke_Full_Seaosn[[Name]:[WHIP]], 16, FALSE),Rooke_Full_Seaosn[ERA],1)</f>
        <v>1188</v>
      </c>
      <c r="R1591" s="11">
        <f>_xlfn.RANK.EQ(VLOOKUP($A1591,Rooke_Full_Seaosn[[Name]:[WHIP]], 17, FALSE),Rooke_Full_Seaosn[FIP],1)</f>
        <v>1301</v>
      </c>
      <c r="S1591" s="5">
        <f>_xlfn.RANK.EQ(VLOOKUP($A1591,Rooke_Full_Seaosn[[Name]:[WHIP]], 18,FALSE),Rooke_Full_Seaosn[WAR],0)</f>
        <v>1516</v>
      </c>
      <c r="T1591" s="5">
        <f>_xlfn.RANK.EQ(VLOOKUP($A1591,Rooke_Full_Seaosn[[Name]:[WHIP]], 19, FALSE),Rooke_Full_Seaosn[WAR/162],0)</f>
        <v>1519</v>
      </c>
      <c r="U1591" s="5">
        <f>_xlfn.RANK.EQ(VLOOKUP($A1591,Rooke_Full_Seaosn[[Name]:[WHIP]], 20, FALSE),Rooke_Full_Seaosn[WHIP],1)</f>
        <v>1556</v>
      </c>
      <c r="V15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1204.916553999813</v>
      </c>
    </row>
    <row r="1592" spans="1:22" x14ac:dyDescent="0.45">
      <c r="A1592" s="11" t="s">
        <v>1790</v>
      </c>
      <c r="B1592" s="11">
        <v>2016</v>
      </c>
      <c r="C1592" s="11" t="str">
        <f>VLOOKUP(Table10[[#This Row],[Name]], Rooke_Full_Seaosn[[Name]:[Team]], 2, FALSE)</f>
        <v>ATL</v>
      </c>
      <c r="D1592" s="11">
        <v>30</v>
      </c>
      <c r="E1592" s="11">
        <v>27</v>
      </c>
      <c r="F1592" s="12">
        <v>0.9</v>
      </c>
      <c r="G1592" s="5">
        <f>_xlfn.RANK.EQ(VLOOKUP($A1592,Rooke_Full_Seaosn[[Name]:[WHIP]], 6, FALSE),Rooke_Full_Seaosn[W],0)</f>
        <v>1692</v>
      </c>
      <c r="H1592" s="5">
        <f>_xlfn.RANK.EQ(VLOOKUP($A1592,Rooke_Full_Seaosn[[Name]:[WHIP]], 7, FALSE),Rooke_Full_Seaosn[L],1)</f>
        <v>695</v>
      </c>
      <c r="I1592" s="11">
        <f>_xlfn.RANK.EQ(VLOOKUP($A1592,Rooke_Full_Seaosn[[Name]:[WHIP]], 8, FALSE),Rooke_Full_Seaosn[SV],0)</f>
        <v>225</v>
      </c>
      <c r="J1592" s="11">
        <f>_xlfn.RANK.EQ(VLOOKUP($A1592,Rooke_Full_Seaosn[[Name]:[WHIP]], 9, FALSE),Rooke_Full_Seaosn[IP],0)</f>
        <v>1684</v>
      </c>
      <c r="K1592" s="5">
        <f>_xlfn.RANK.EQ(VLOOKUP($A1592,Rooke_Full_Seaosn[[Name]:[WHIP]], 10, FALSE),Rooke_Full_Seaosn[SO],0)</f>
        <v>1585</v>
      </c>
      <c r="L1592" s="5">
        <f>_xlfn.RANK.EQ(VLOOKUP($A1592,Rooke_Full_Seaosn[[Name]:[WHIP]], 11, FALSE),Rooke_Full_Seaosn[K/9],0)</f>
        <v>1067</v>
      </c>
      <c r="M1592" s="5">
        <f>_xlfn.RANK.EQ(VLOOKUP($A1592,Rooke_Full_Seaosn[[Name]:[WHIP]], 12, FALSE),Rooke_Full_Seaosn[BB/9],1)</f>
        <v>693</v>
      </c>
      <c r="N1592" s="11">
        <f>_xlfn.RANK.EQ(VLOOKUP($A1592,Rooke_Full_Seaosn[[Name]:[WHIP]], 13, FALSE),Rooke_Full_Seaosn[HR/9],1)</f>
        <v>1512</v>
      </c>
      <c r="O1592" s="5">
        <f>_xlfn.RANK.EQ(VLOOKUP($A1592,Rooke_Full_Seaosn[[Name]:[WHIP]], 14, FALSE),Rooke_Full_Seaosn[AVG],1)</f>
        <v>1255</v>
      </c>
      <c r="P1592" s="11">
        <f>_xlfn.RANK.EQ(VLOOKUP($A1592,Rooke_Full_Seaosn[[Name]:[WHIP]], 15, FALSE),Rooke_Full_Seaosn[BABIP],1)</f>
        <v>809</v>
      </c>
      <c r="Q1592" s="5">
        <f>_xlfn.RANK.EQ(VLOOKUP($A1592,Rooke_Full_Seaosn[[Name]:[WHIP]], 16, FALSE),Rooke_Full_Seaosn[ERA],1)</f>
        <v>1315</v>
      </c>
      <c r="R1592" s="11">
        <f>_xlfn.RANK.EQ(VLOOKUP($A1592,Rooke_Full_Seaosn[[Name]:[WHIP]], 17, FALSE),Rooke_Full_Seaosn[FIP],1)</f>
        <v>1537</v>
      </c>
      <c r="S1592" s="5">
        <f>_xlfn.RANK.EQ(VLOOKUP($A1592,Rooke_Full_Seaosn[[Name]:[WHIP]], 18,FALSE),Rooke_Full_Seaosn[WAR],0)</f>
        <v>1584</v>
      </c>
      <c r="T1592" s="5">
        <f>_xlfn.RANK.EQ(VLOOKUP($A1592,Rooke_Full_Seaosn[[Name]:[WHIP]], 19, FALSE),Rooke_Full_Seaosn[WAR/162],0)</f>
        <v>1608</v>
      </c>
      <c r="U1592" s="5">
        <f>_xlfn.RANK.EQ(VLOOKUP($A1592,Rooke_Full_Seaosn[[Name]:[WHIP]], 20, FALSE),Rooke_Full_Seaosn[WHIP],1)</f>
        <v>1119</v>
      </c>
      <c r="V15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1205.5224071893163</v>
      </c>
    </row>
    <row r="1593" spans="1:22" x14ac:dyDescent="0.45">
      <c r="A1593" s="11" t="s">
        <v>2066</v>
      </c>
      <c r="B1593" s="11">
        <v>2013</v>
      </c>
      <c r="C1593" s="11" t="str">
        <f>VLOOKUP(Table10[[#This Row],[Name]], Rooke_Full_Seaosn[[Name]:[Team]], 2, FALSE)</f>
        <v>MIN</v>
      </c>
      <c r="D1593" s="11">
        <v>23</v>
      </c>
      <c r="E1593" s="11">
        <v>21</v>
      </c>
      <c r="F1593" s="12">
        <v>0.91304347826086951</v>
      </c>
      <c r="G1593" s="5">
        <f>_xlfn.RANK.EQ(VLOOKUP($A1593,Rooke_Full_Seaosn[[Name]:[WHIP]], 6, FALSE),Rooke_Full_Seaosn[W],0)</f>
        <v>1465</v>
      </c>
      <c r="H1593" s="5">
        <f>_xlfn.RANK.EQ(VLOOKUP($A1593,Rooke_Full_Seaosn[[Name]:[WHIP]], 7, FALSE),Rooke_Full_Seaosn[L],1)</f>
        <v>298</v>
      </c>
      <c r="I1593" s="11">
        <f>_xlfn.RANK.EQ(VLOOKUP($A1593,Rooke_Full_Seaosn[[Name]:[WHIP]], 8, FALSE),Rooke_Full_Seaosn[SV],0)</f>
        <v>225</v>
      </c>
      <c r="J1593" s="11">
        <f>_xlfn.RANK.EQ(VLOOKUP($A1593,Rooke_Full_Seaosn[[Name]:[WHIP]], 9, FALSE),Rooke_Full_Seaosn[IP],0)</f>
        <v>1584</v>
      </c>
      <c r="K1593" s="5">
        <f>_xlfn.RANK.EQ(VLOOKUP($A1593,Rooke_Full_Seaosn[[Name]:[WHIP]], 10, FALSE),Rooke_Full_Seaosn[SO],0)</f>
        <v>1510</v>
      </c>
      <c r="L1593" s="5">
        <f>_xlfn.RANK.EQ(VLOOKUP($A1593,Rooke_Full_Seaosn[[Name]:[WHIP]], 11, FALSE),Rooke_Full_Seaosn[K/9],0)</f>
        <v>938</v>
      </c>
      <c r="M1593" s="5">
        <f>_xlfn.RANK.EQ(VLOOKUP($A1593,Rooke_Full_Seaosn[[Name]:[WHIP]], 12, FALSE),Rooke_Full_Seaosn[BB/9],1)</f>
        <v>965</v>
      </c>
      <c r="N1593" s="11">
        <f>_xlfn.RANK.EQ(VLOOKUP($A1593,Rooke_Full_Seaosn[[Name]:[WHIP]], 13, FALSE),Rooke_Full_Seaosn[HR/9],1)</f>
        <v>1286</v>
      </c>
      <c r="O1593" s="5">
        <f>_xlfn.RANK.EQ(VLOOKUP($A1593,Rooke_Full_Seaosn[[Name]:[WHIP]], 14, FALSE),Rooke_Full_Seaosn[AVG],1)</f>
        <v>1686</v>
      </c>
      <c r="P1593" s="11">
        <f>_xlfn.RANK.EQ(VLOOKUP($A1593,Rooke_Full_Seaosn[[Name]:[WHIP]], 15, FALSE),Rooke_Full_Seaosn[BABIP],1)</f>
        <v>1654</v>
      </c>
      <c r="Q1593" s="5">
        <f>_xlfn.RANK.EQ(VLOOKUP($A1593,Rooke_Full_Seaosn[[Name]:[WHIP]], 16, FALSE),Rooke_Full_Seaosn[ERA],1)</f>
        <v>1635</v>
      </c>
      <c r="R1593" s="11">
        <f>_xlfn.RANK.EQ(VLOOKUP($A1593,Rooke_Full_Seaosn[[Name]:[WHIP]], 17, FALSE),Rooke_Full_Seaosn[FIP],1)</f>
        <v>1445</v>
      </c>
      <c r="S1593" s="5">
        <f>_xlfn.RANK.EQ(VLOOKUP($A1593,Rooke_Full_Seaosn[[Name]:[WHIP]], 18,FALSE),Rooke_Full_Seaosn[WAR],0)</f>
        <v>1555</v>
      </c>
      <c r="T1593" s="5">
        <f>_xlfn.RANK.EQ(VLOOKUP($A1593,Rooke_Full_Seaosn[[Name]:[WHIP]], 19, FALSE),Rooke_Full_Seaosn[WAR/162],0)</f>
        <v>1565</v>
      </c>
      <c r="U1593" s="5">
        <f>_xlfn.RANK.EQ(VLOOKUP($A1593,Rooke_Full_Seaosn[[Name]:[WHIP]], 20, FALSE),Rooke_Full_Seaosn[WHIP],1)</f>
        <v>1621</v>
      </c>
      <c r="V15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1205.6365526829029</v>
      </c>
    </row>
    <row r="1594" spans="1:22" x14ac:dyDescent="0.45">
      <c r="A1594" s="11" t="s">
        <v>1953</v>
      </c>
      <c r="B1594" s="11">
        <v>2007</v>
      </c>
      <c r="C1594" s="11" t="str">
        <f>VLOOKUP(Table10[[#This Row],[Name]], Rooke_Full_Seaosn[[Name]:[Team]], 2, FALSE)</f>
        <v>HOU</v>
      </c>
      <c r="D1594" s="11">
        <v>21</v>
      </c>
      <c r="E1594" s="11">
        <v>21</v>
      </c>
      <c r="F1594" s="12">
        <v>1</v>
      </c>
      <c r="G1594" s="5">
        <f>_xlfn.RANK.EQ(VLOOKUP($A1594,Rooke_Full_Seaosn[[Name]:[WHIP]], 6, FALSE),Rooke_Full_Seaosn[W],0)</f>
        <v>1282</v>
      </c>
      <c r="H1594" s="5">
        <f>_xlfn.RANK.EQ(VLOOKUP($A1594,Rooke_Full_Seaosn[[Name]:[WHIP]], 7, FALSE),Rooke_Full_Seaosn[L],1)</f>
        <v>1442</v>
      </c>
      <c r="I1594" s="11">
        <f>_xlfn.RANK.EQ(VLOOKUP($A1594,Rooke_Full_Seaosn[[Name]:[WHIP]], 8, FALSE),Rooke_Full_Seaosn[SV],0)</f>
        <v>225</v>
      </c>
      <c r="J1594" s="11">
        <f>_xlfn.RANK.EQ(VLOOKUP($A1594,Rooke_Full_Seaosn[[Name]:[WHIP]], 9, FALSE),Rooke_Full_Seaosn[IP],0)</f>
        <v>936</v>
      </c>
      <c r="K1594" s="5">
        <f>_xlfn.RANK.EQ(VLOOKUP($A1594,Rooke_Full_Seaosn[[Name]:[WHIP]], 10, FALSE),Rooke_Full_Seaosn[SO],0)</f>
        <v>855</v>
      </c>
      <c r="L1594" s="5">
        <f>_xlfn.RANK.EQ(VLOOKUP($A1594,Rooke_Full_Seaosn[[Name]:[WHIP]], 11, FALSE),Rooke_Full_Seaosn[K/9],0)</f>
        <v>773</v>
      </c>
      <c r="M1594" s="5">
        <f>_xlfn.RANK.EQ(VLOOKUP($A1594,Rooke_Full_Seaosn[[Name]:[WHIP]], 12, FALSE),Rooke_Full_Seaosn[BB/9],1)</f>
        <v>996</v>
      </c>
      <c r="N1594" s="11">
        <f>_xlfn.RANK.EQ(VLOOKUP($A1594,Rooke_Full_Seaosn[[Name]:[WHIP]], 13, FALSE),Rooke_Full_Seaosn[HR/9],1)</f>
        <v>1456</v>
      </c>
      <c r="O1594" s="5">
        <f>_xlfn.RANK.EQ(VLOOKUP($A1594,Rooke_Full_Seaosn[[Name]:[WHIP]], 14, FALSE),Rooke_Full_Seaosn[AVG],1)</f>
        <v>1316</v>
      </c>
      <c r="P1594" s="11">
        <f>_xlfn.RANK.EQ(VLOOKUP($A1594,Rooke_Full_Seaosn[[Name]:[WHIP]], 15, FALSE),Rooke_Full_Seaosn[BABIP],1)</f>
        <v>1134</v>
      </c>
      <c r="Q1594" s="5">
        <f>_xlfn.RANK.EQ(VLOOKUP($A1594,Rooke_Full_Seaosn[[Name]:[WHIP]], 16, FALSE),Rooke_Full_Seaosn[ERA],1)</f>
        <v>1504</v>
      </c>
      <c r="R1594" s="11">
        <f>_xlfn.RANK.EQ(VLOOKUP($A1594,Rooke_Full_Seaosn[[Name]:[WHIP]], 17, FALSE),Rooke_Full_Seaosn[FIP],1)</f>
        <v>1552</v>
      </c>
      <c r="S1594" s="5">
        <f>_xlfn.RANK.EQ(VLOOKUP($A1594,Rooke_Full_Seaosn[[Name]:[WHIP]], 18,FALSE),Rooke_Full_Seaosn[WAR],0)</f>
        <v>1432</v>
      </c>
      <c r="T1594" s="5">
        <f>_xlfn.RANK.EQ(VLOOKUP($A1594,Rooke_Full_Seaosn[[Name]:[WHIP]], 19, FALSE),Rooke_Full_Seaosn[WAR/162],0)</f>
        <v>1451</v>
      </c>
      <c r="U1594" s="5">
        <f>_xlfn.RANK.EQ(VLOOKUP($A1594,Rooke_Full_Seaosn[[Name]:[WHIP]], 20, FALSE),Rooke_Full_Seaosn[WHIP],1)</f>
        <v>1312</v>
      </c>
      <c r="V15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1207.0649028304899</v>
      </c>
    </row>
    <row r="1595" spans="1:22" x14ac:dyDescent="0.45">
      <c r="A1595" s="11" t="s">
        <v>1808</v>
      </c>
      <c r="B1595" s="11">
        <v>1995</v>
      </c>
      <c r="C1595" s="11" t="str">
        <f>VLOOKUP(Table10[[#This Row],[Name]], Rooke_Full_Seaosn[[Name]:[Team]], 2, FALSE)</f>
        <v>NYM</v>
      </c>
      <c r="D1595" s="11">
        <v>27</v>
      </c>
      <c r="E1595" s="11">
        <v>19</v>
      </c>
      <c r="F1595" s="12">
        <v>0.70370370370370372</v>
      </c>
      <c r="G1595" s="5">
        <f>_xlfn.RANK.EQ(VLOOKUP($A1595,Rooke_Full_Seaosn[[Name]:[WHIP]], 6, FALSE),Rooke_Full_Seaosn[W],0)</f>
        <v>1282</v>
      </c>
      <c r="H1595" s="5">
        <f>_xlfn.RANK.EQ(VLOOKUP($A1595,Rooke_Full_Seaosn[[Name]:[WHIP]], 7, FALSE),Rooke_Full_Seaosn[L],1)</f>
        <v>885</v>
      </c>
      <c r="I1595" s="11">
        <f>_xlfn.RANK.EQ(VLOOKUP($A1595,Rooke_Full_Seaosn[[Name]:[WHIP]], 8, FALSE),Rooke_Full_Seaosn[SV],0)</f>
        <v>225</v>
      </c>
      <c r="J1595" s="11">
        <f>_xlfn.RANK.EQ(VLOOKUP($A1595,Rooke_Full_Seaosn[[Name]:[WHIP]], 9, FALSE),Rooke_Full_Seaosn[IP],0)</f>
        <v>1455</v>
      </c>
      <c r="K1595" s="5">
        <f>_xlfn.RANK.EQ(VLOOKUP($A1595,Rooke_Full_Seaosn[[Name]:[WHIP]], 10, FALSE),Rooke_Full_Seaosn[SO],0)</f>
        <v>1376</v>
      </c>
      <c r="L1595" s="5">
        <f>_xlfn.RANK.EQ(VLOOKUP($A1595,Rooke_Full_Seaosn[[Name]:[WHIP]], 11, FALSE),Rooke_Full_Seaosn[K/9],0)</f>
        <v>828</v>
      </c>
      <c r="M1595" s="5">
        <f>_xlfn.RANK.EQ(VLOOKUP($A1595,Rooke_Full_Seaosn[[Name]:[WHIP]], 12, FALSE),Rooke_Full_Seaosn[BB/9],1)</f>
        <v>1156</v>
      </c>
      <c r="N1595" s="11">
        <f>_xlfn.RANK.EQ(VLOOKUP($A1595,Rooke_Full_Seaosn[[Name]:[WHIP]], 13, FALSE),Rooke_Full_Seaosn[HR/9],1)</f>
        <v>1297</v>
      </c>
      <c r="O1595" s="5">
        <f>_xlfn.RANK.EQ(VLOOKUP($A1595,Rooke_Full_Seaosn[[Name]:[WHIP]], 14, FALSE),Rooke_Full_Seaosn[AVG],1)</f>
        <v>1241</v>
      </c>
      <c r="P1595" s="11">
        <f>_xlfn.RANK.EQ(VLOOKUP($A1595,Rooke_Full_Seaosn[[Name]:[WHIP]], 15, FALSE),Rooke_Full_Seaosn[BABIP],1)</f>
        <v>1108</v>
      </c>
      <c r="Q1595" s="5">
        <f>_xlfn.RANK.EQ(VLOOKUP($A1595,Rooke_Full_Seaosn[[Name]:[WHIP]], 16, FALSE),Rooke_Full_Seaosn[ERA],1)</f>
        <v>1333</v>
      </c>
      <c r="R1595" s="11">
        <f>_xlfn.RANK.EQ(VLOOKUP($A1595,Rooke_Full_Seaosn[[Name]:[WHIP]], 17, FALSE),Rooke_Full_Seaosn[FIP],1)</f>
        <v>1386</v>
      </c>
      <c r="S1595" s="5">
        <f>_xlfn.RANK.EQ(VLOOKUP($A1595,Rooke_Full_Seaosn[[Name]:[WHIP]], 18,FALSE),Rooke_Full_Seaosn[WAR],0)</f>
        <v>1450</v>
      </c>
      <c r="T1595" s="5">
        <f>_xlfn.RANK.EQ(VLOOKUP($A1595,Rooke_Full_Seaosn[[Name]:[WHIP]], 19, FALSE),Rooke_Full_Seaosn[WAR/162],0)</f>
        <v>1402</v>
      </c>
      <c r="U1595" s="5">
        <f>_xlfn.RANK.EQ(VLOOKUP($A1595,Rooke_Full_Seaosn[[Name]:[WHIP]], 20, FALSE),Rooke_Full_Seaosn[WHIP],1)</f>
        <v>1327</v>
      </c>
      <c r="V15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1208.9342371668286</v>
      </c>
    </row>
    <row r="1596" spans="1:22" x14ac:dyDescent="0.45">
      <c r="A1596" s="11" t="s">
        <v>1872</v>
      </c>
      <c r="B1596" s="11">
        <v>1975</v>
      </c>
      <c r="C1596" s="11" t="str">
        <f>VLOOKUP(Table10[[#This Row],[Name]], Rooke_Full_Seaosn[[Name]:[Team]], 2, FALSE)</f>
        <v>CLE</v>
      </c>
      <c r="D1596" s="11">
        <v>9</v>
      </c>
      <c r="E1596" s="11">
        <v>9</v>
      </c>
      <c r="F1596" s="12">
        <v>1</v>
      </c>
      <c r="G1596" s="5">
        <f>_xlfn.RANK.EQ(VLOOKUP($A1596,Rooke_Full_Seaosn[[Name]:[WHIP]], 6, FALSE),Rooke_Full_Seaosn[W],0)</f>
        <v>735</v>
      </c>
      <c r="H1596" s="5">
        <f>_xlfn.RANK.EQ(VLOOKUP($A1596,Rooke_Full_Seaosn[[Name]:[WHIP]], 7, FALSE),Rooke_Full_Seaosn[L],1)</f>
        <v>1060</v>
      </c>
      <c r="I1596" s="11">
        <f>_xlfn.RANK.EQ(VLOOKUP($A1596,Rooke_Full_Seaosn[[Name]:[WHIP]], 8, FALSE),Rooke_Full_Seaosn[SV],0)</f>
        <v>225</v>
      </c>
      <c r="J1596" s="11">
        <f>_xlfn.RANK.EQ(VLOOKUP($A1596,Rooke_Full_Seaosn[[Name]:[WHIP]], 9, FALSE),Rooke_Full_Seaosn[IP],0)</f>
        <v>966</v>
      </c>
      <c r="K1596" s="5">
        <f>_xlfn.RANK.EQ(VLOOKUP($A1596,Rooke_Full_Seaosn[[Name]:[WHIP]], 10, FALSE),Rooke_Full_Seaosn[SO],0)</f>
        <v>1445</v>
      </c>
      <c r="L1596" s="5">
        <f>_xlfn.RANK.EQ(VLOOKUP($A1596,Rooke_Full_Seaosn[[Name]:[WHIP]], 11, FALSE),Rooke_Full_Seaosn[K/9],0)</f>
        <v>1498</v>
      </c>
      <c r="M1596" s="5">
        <f>_xlfn.RANK.EQ(VLOOKUP($A1596,Rooke_Full_Seaosn[[Name]:[WHIP]], 12, FALSE),Rooke_Full_Seaosn[BB/9],1)</f>
        <v>656</v>
      </c>
      <c r="N1596" s="11">
        <f>_xlfn.RANK.EQ(VLOOKUP($A1596,Rooke_Full_Seaosn[[Name]:[WHIP]], 13, FALSE),Rooke_Full_Seaosn[HR/9],1)</f>
        <v>1243</v>
      </c>
      <c r="O1596" s="5">
        <f>_xlfn.RANK.EQ(VLOOKUP($A1596,Rooke_Full_Seaosn[[Name]:[WHIP]], 14, FALSE),Rooke_Full_Seaosn[AVG],1)</f>
        <v>1602</v>
      </c>
      <c r="P1596" s="11">
        <f>_xlfn.RANK.EQ(VLOOKUP($A1596,Rooke_Full_Seaosn[[Name]:[WHIP]], 15, FALSE),Rooke_Full_Seaosn[BABIP],1)</f>
        <v>1339</v>
      </c>
      <c r="Q1596" s="5">
        <f>_xlfn.RANK.EQ(VLOOKUP($A1596,Rooke_Full_Seaosn[[Name]:[WHIP]], 16, FALSE),Rooke_Full_Seaosn[ERA],1)</f>
        <v>1408</v>
      </c>
      <c r="R1596" s="11">
        <f>_xlfn.RANK.EQ(VLOOKUP($A1596,Rooke_Full_Seaosn[[Name]:[WHIP]], 17, FALSE),Rooke_Full_Seaosn[FIP],1)</f>
        <v>1158</v>
      </c>
      <c r="S1596" s="5">
        <f>_xlfn.RANK.EQ(VLOOKUP($A1596,Rooke_Full_Seaosn[[Name]:[WHIP]], 18,FALSE),Rooke_Full_Seaosn[WAR],0)</f>
        <v>1356</v>
      </c>
      <c r="T1596" s="5">
        <f>_xlfn.RANK.EQ(VLOOKUP($A1596,Rooke_Full_Seaosn[[Name]:[WHIP]], 19, FALSE),Rooke_Full_Seaosn[WAR/162],0)</f>
        <v>1369</v>
      </c>
      <c r="U1596" s="5">
        <f>_xlfn.RANK.EQ(VLOOKUP($A1596,Rooke_Full_Seaosn[[Name]:[WHIP]], 20, FALSE),Rooke_Full_Seaosn[WHIP],1)</f>
        <v>1441</v>
      </c>
      <c r="V15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1209.0573427637339</v>
      </c>
    </row>
    <row r="1597" spans="1:22" x14ac:dyDescent="0.45">
      <c r="A1597" s="11" t="s">
        <v>1771</v>
      </c>
      <c r="B1597" s="11">
        <v>2002</v>
      </c>
      <c r="C1597" s="11" t="str">
        <f>VLOOKUP(Table10[[#This Row],[Name]], Rooke_Full_Seaosn[[Name]:[Team]], 2, FALSE)</f>
        <v>DET</v>
      </c>
      <c r="D1597" s="11">
        <v>23</v>
      </c>
      <c r="E1597" s="11">
        <v>23</v>
      </c>
      <c r="F1597" s="12">
        <v>1</v>
      </c>
      <c r="G1597" s="5">
        <f>_xlfn.RANK.EQ(VLOOKUP($A1597,Rooke_Full_Seaosn[[Name]:[WHIP]], 6, FALSE),Rooke_Full_Seaosn[W],0)</f>
        <v>1609</v>
      </c>
      <c r="H1597" s="5">
        <f>_xlfn.RANK.EQ(VLOOKUP($A1597,Rooke_Full_Seaosn[[Name]:[WHIP]], 7, FALSE),Rooke_Full_Seaosn[L],1)</f>
        <v>492</v>
      </c>
      <c r="I1597" s="11">
        <f>_xlfn.RANK.EQ(VLOOKUP($A1597,Rooke_Full_Seaosn[[Name]:[WHIP]], 8, FALSE),Rooke_Full_Seaosn[SV],0)</f>
        <v>225</v>
      </c>
      <c r="J1597" s="11">
        <f>_xlfn.RANK.EQ(VLOOKUP($A1597,Rooke_Full_Seaosn[[Name]:[WHIP]], 9, FALSE),Rooke_Full_Seaosn[IP],0)</f>
        <v>1605</v>
      </c>
      <c r="K1597" s="5">
        <f>_xlfn.RANK.EQ(VLOOKUP($A1597,Rooke_Full_Seaosn[[Name]:[WHIP]], 10, FALSE),Rooke_Full_Seaosn[SO],0)</f>
        <v>1605</v>
      </c>
      <c r="L1597" s="5">
        <f>_xlfn.RANK.EQ(VLOOKUP($A1597,Rooke_Full_Seaosn[[Name]:[WHIP]], 11, FALSE),Rooke_Full_Seaosn[K/9],0)</f>
        <v>1232</v>
      </c>
      <c r="M1597" s="5">
        <f>_xlfn.RANK.EQ(VLOOKUP($A1597,Rooke_Full_Seaosn[[Name]:[WHIP]], 12, FALSE),Rooke_Full_Seaosn[BB/9],1)</f>
        <v>767</v>
      </c>
      <c r="N1597" s="11">
        <f>_xlfn.RANK.EQ(VLOOKUP($A1597,Rooke_Full_Seaosn[[Name]:[WHIP]], 13, FALSE),Rooke_Full_Seaosn[HR/9],1)</f>
        <v>1131</v>
      </c>
      <c r="O1597" s="5">
        <f>_xlfn.RANK.EQ(VLOOKUP($A1597,Rooke_Full_Seaosn[[Name]:[WHIP]], 14, FALSE),Rooke_Full_Seaosn[AVG],1)</f>
        <v>1567</v>
      </c>
      <c r="P1597" s="11">
        <f>_xlfn.RANK.EQ(VLOOKUP($A1597,Rooke_Full_Seaosn[[Name]:[WHIP]], 15, FALSE),Rooke_Full_Seaosn[BABIP],1)</f>
        <v>1417</v>
      </c>
      <c r="Q1597" s="5">
        <f>_xlfn.RANK.EQ(VLOOKUP($A1597,Rooke_Full_Seaosn[[Name]:[WHIP]], 16, FALSE),Rooke_Full_Seaosn[ERA],1)</f>
        <v>1293</v>
      </c>
      <c r="R1597" s="11">
        <f>_xlfn.RANK.EQ(VLOOKUP($A1597,Rooke_Full_Seaosn[[Name]:[WHIP]], 17, FALSE),Rooke_Full_Seaosn[FIP],1)</f>
        <v>1253</v>
      </c>
      <c r="S1597" s="5">
        <f>_xlfn.RANK.EQ(VLOOKUP($A1597,Rooke_Full_Seaosn[[Name]:[WHIP]], 18,FALSE),Rooke_Full_Seaosn[WAR],0)</f>
        <v>1419</v>
      </c>
      <c r="T1597" s="5">
        <f>_xlfn.RANK.EQ(VLOOKUP($A1597,Rooke_Full_Seaosn[[Name]:[WHIP]], 19, FALSE),Rooke_Full_Seaosn[WAR/162],0)</f>
        <v>1331</v>
      </c>
      <c r="U1597" s="5">
        <f>_xlfn.RANK.EQ(VLOOKUP($A1597,Rooke_Full_Seaosn[[Name]:[WHIP]], 20, FALSE),Rooke_Full_Seaosn[WHIP],1)</f>
        <v>1476</v>
      </c>
      <c r="V15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1210.9651879829225</v>
      </c>
    </row>
    <row r="1598" spans="1:22" x14ac:dyDescent="0.45">
      <c r="A1598" s="11" t="s">
        <v>1803</v>
      </c>
      <c r="B1598" s="11">
        <v>2003</v>
      </c>
      <c r="C1598" s="11" t="str">
        <f>VLOOKUP(Table10[[#This Row],[Name]], Rooke_Full_Seaosn[[Name]:[Team]], 2, FALSE)</f>
        <v>MIL</v>
      </c>
      <c r="D1598" s="11">
        <v>38</v>
      </c>
      <c r="E1598" s="11">
        <v>31</v>
      </c>
      <c r="F1598" s="12">
        <v>0.81578947368421051</v>
      </c>
      <c r="G1598" s="5">
        <f>_xlfn.RANK.EQ(VLOOKUP($A1598,Rooke_Full_Seaosn[[Name]:[WHIP]], 6, FALSE),Rooke_Full_Seaosn[W],0)</f>
        <v>1465</v>
      </c>
      <c r="H1598" s="5">
        <f>_xlfn.RANK.EQ(VLOOKUP($A1598,Rooke_Full_Seaosn[[Name]:[WHIP]], 7, FALSE),Rooke_Full_Seaosn[L],1)</f>
        <v>492</v>
      </c>
      <c r="I1598" s="11">
        <f>_xlfn.RANK.EQ(VLOOKUP($A1598,Rooke_Full_Seaosn[[Name]:[WHIP]], 8, FALSE),Rooke_Full_Seaosn[SV],0)</f>
        <v>225</v>
      </c>
      <c r="J1598" s="11">
        <f>_xlfn.RANK.EQ(VLOOKUP($A1598,Rooke_Full_Seaosn[[Name]:[WHIP]], 9, FALSE),Rooke_Full_Seaosn[IP],0)</f>
        <v>1389</v>
      </c>
      <c r="K1598" s="5">
        <f>_xlfn.RANK.EQ(VLOOKUP($A1598,Rooke_Full_Seaosn[[Name]:[WHIP]], 10, FALSE),Rooke_Full_Seaosn[SO],0)</f>
        <v>1484</v>
      </c>
      <c r="L1598" s="5">
        <f>_xlfn.RANK.EQ(VLOOKUP($A1598,Rooke_Full_Seaosn[[Name]:[WHIP]], 11, FALSE),Rooke_Full_Seaosn[K/9],0)</f>
        <v>1164</v>
      </c>
      <c r="M1598" s="5">
        <f>_xlfn.RANK.EQ(VLOOKUP($A1598,Rooke_Full_Seaosn[[Name]:[WHIP]], 12, FALSE),Rooke_Full_Seaosn[BB/9],1)</f>
        <v>860</v>
      </c>
      <c r="N1598" s="11">
        <f>_xlfn.RANK.EQ(VLOOKUP($A1598,Rooke_Full_Seaosn[[Name]:[WHIP]], 13, FALSE),Rooke_Full_Seaosn[HR/9],1)</f>
        <v>1369</v>
      </c>
      <c r="O1598" s="5">
        <f>_xlfn.RANK.EQ(VLOOKUP($A1598,Rooke_Full_Seaosn[[Name]:[WHIP]], 14, FALSE),Rooke_Full_Seaosn[AVG],1)</f>
        <v>1527</v>
      </c>
      <c r="P1598" s="11">
        <f>_xlfn.RANK.EQ(VLOOKUP($A1598,Rooke_Full_Seaosn[[Name]:[WHIP]], 15, FALSE),Rooke_Full_Seaosn[BABIP],1)</f>
        <v>1309</v>
      </c>
      <c r="Q1598" s="5">
        <f>_xlfn.RANK.EQ(VLOOKUP($A1598,Rooke_Full_Seaosn[[Name]:[WHIP]], 16, FALSE),Rooke_Full_Seaosn[ERA],1)</f>
        <v>1327</v>
      </c>
      <c r="R1598" s="11">
        <f>_xlfn.RANK.EQ(VLOOKUP($A1598,Rooke_Full_Seaosn[[Name]:[WHIP]], 17, FALSE),Rooke_Full_Seaosn[FIP],1)</f>
        <v>1513</v>
      </c>
      <c r="S1598" s="5">
        <f>_xlfn.RANK.EQ(VLOOKUP($A1598,Rooke_Full_Seaosn[[Name]:[WHIP]], 18,FALSE),Rooke_Full_Seaosn[WAR],0)</f>
        <v>1484</v>
      </c>
      <c r="T1598" s="5">
        <f>_xlfn.RANK.EQ(VLOOKUP($A1598,Rooke_Full_Seaosn[[Name]:[WHIP]], 19, FALSE),Rooke_Full_Seaosn[WAR/162],0)</f>
        <v>1469</v>
      </c>
      <c r="U1598" s="5">
        <f>_xlfn.RANK.EQ(VLOOKUP($A1598,Rooke_Full_Seaosn[[Name]:[WHIP]], 20, FALSE),Rooke_Full_Seaosn[WHIP],1)</f>
        <v>1438</v>
      </c>
      <c r="V15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1211.3266170007487</v>
      </c>
    </row>
    <row r="1599" spans="1:22" x14ac:dyDescent="0.45">
      <c r="A1599" s="11" t="s">
        <v>2122</v>
      </c>
      <c r="B1599" s="11">
        <v>2016</v>
      </c>
      <c r="C1599" s="11" t="str">
        <f>VLOOKUP(Table10[[#This Row],[Name]], Rooke_Full_Seaosn[[Name]:[Team]], 2, FALSE)</f>
        <v>MIN</v>
      </c>
      <c r="D1599" s="11">
        <v>29</v>
      </c>
      <c r="E1599" s="11">
        <v>29</v>
      </c>
      <c r="F1599" s="12">
        <v>1</v>
      </c>
      <c r="G1599" s="5">
        <f>_xlfn.RANK.EQ(VLOOKUP($A1599,Rooke_Full_Seaosn[[Name]:[WHIP]], 6, FALSE),Rooke_Full_Seaosn[W],0)</f>
        <v>1282</v>
      </c>
      <c r="H1599" s="5">
        <f>_xlfn.RANK.EQ(VLOOKUP($A1599,Rooke_Full_Seaosn[[Name]:[WHIP]], 7, FALSE),Rooke_Full_Seaosn[L],1)</f>
        <v>885</v>
      </c>
      <c r="I1599" s="11">
        <f>_xlfn.RANK.EQ(VLOOKUP($A1599,Rooke_Full_Seaosn[[Name]:[WHIP]], 8, FALSE),Rooke_Full_Seaosn[SV],0)</f>
        <v>225</v>
      </c>
      <c r="J1599" s="11">
        <f>_xlfn.RANK.EQ(VLOOKUP($A1599,Rooke_Full_Seaosn[[Name]:[WHIP]], 9, FALSE),Rooke_Full_Seaosn[IP],0)</f>
        <v>1443</v>
      </c>
      <c r="K1599" s="5">
        <f>_xlfn.RANK.EQ(VLOOKUP($A1599,Rooke_Full_Seaosn[[Name]:[WHIP]], 10, FALSE),Rooke_Full_Seaosn[SO],0)</f>
        <v>1045</v>
      </c>
      <c r="L1599" s="5">
        <f>_xlfn.RANK.EQ(VLOOKUP($A1599,Rooke_Full_Seaosn[[Name]:[WHIP]], 11, FALSE),Rooke_Full_Seaosn[K/9],0)</f>
        <v>290</v>
      </c>
      <c r="M1599" s="5">
        <f>_xlfn.RANK.EQ(VLOOKUP($A1599,Rooke_Full_Seaosn[[Name]:[WHIP]], 12, FALSE),Rooke_Full_Seaosn[BB/9],1)</f>
        <v>1602</v>
      </c>
      <c r="N1599" s="11">
        <f>_xlfn.RANK.EQ(VLOOKUP($A1599,Rooke_Full_Seaosn[[Name]:[WHIP]], 13, FALSE),Rooke_Full_Seaosn[HR/9],1)</f>
        <v>1607</v>
      </c>
      <c r="O1599" s="5">
        <f>_xlfn.RANK.EQ(VLOOKUP($A1599,Rooke_Full_Seaosn[[Name]:[WHIP]], 14, FALSE),Rooke_Full_Seaosn[AVG],1)</f>
        <v>1618</v>
      </c>
      <c r="P1599" s="11">
        <f>_xlfn.RANK.EQ(VLOOKUP($A1599,Rooke_Full_Seaosn[[Name]:[WHIP]], 15, FALSE),Rooke_Full_Seaosn[BABIP],1)</f>
        <v>1643</v>
      </c>
      <c r="Q1599" s="5">
        <f>_xlfn.RANK.EQ(VLOOKUP($A1599,Rooke_Full_Seaosn[[Name]:[WHIP]], 16, FALSE),Rooke_Full_Seaosn[ERA],1)</f>
        <v>1698</v>
      </c>
      <c r="R1599" s="11">
        <f>_xlfn.RANK.EQ(VLOOKUP($A1599,Rooke_Full_Seaosn[[Name]:[WHIP]], 17, FALSE),Rooke_Full_Seaosn[FIP],1)</f>
        <v>1650</v>
      </c>
      <c r="S1599" s="5">
        <f>_xlfn.RANK.EQ(VLOOKUP($A1599,Rooke_Full_Seaosn[[Name]:[WHIP]], 18,FALSE),Rooke_Full_Seaosn[WAR],0)</f>
        <v>1636</v>
      </c>
      <c r="T1599" s="5">
        <f>_xlfn.RANK.EQ(VLOOKUP($A1599,Rooke_Full_Seaosn[[Name]:[WHIP]], 19, FALSE),Rooke_Full_Seaosn[WAR/162],0)</f>
        <v>1638</v>
      </c>
      <c r="U1599" s="5">
        <f>_xlfn.RANK.EQ(VLOOKUP($A1599,Rooke_Full_Seaosn[[Name]:[WHIP]], 20, FALSE),Rooke_Full_Seaosn[WHIP],1)</f>
        <v>1678</v>
      </c>
      <c r="V15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1211.3826389598903</v>
      </c>
    </row>
    <row r="1600" spans="1:22" x14ac:dyDescent="0.45">
      <c r="A1600" s="11" t="s">
        <v>2079</v>
      </c>
      <c r="B1600" s="11">
        <v>1996</v>
      </c>
      <c r="C1600" s="11" t="str">
        <f>VLOOKUP(Table10[[#This Row],[Name]], Rooke_Full_Seaosn[[Name]:[Team]], 2, FALSE)</f>
        <v>SEA</v>
      </c>
      <c r="D1600" s="11">
        <v>31</v>
      </c>
      <c r="E1600" s="11">
        <v>31</v>
      </c>
      <c r="F1600" s="12">
        <v>1</v>
      </c>
      <c r="G1600" s="5">
        <f>_xlfn.RANK.EQ(VLOOKUP($A1600,Rooke_Full_Seaosn[[Name]:[WHIP]], 6, FALSE),Rooke_Full_Seaosn[W],0)</f>
        <v>1282</v>
      </c>
      <c r="H1600" s="5">
        <f>_xlfn.RANK.EQ(VLOOKUP($A1600,Rooke_Full_Seaosn[[Name]:[WHIP]], 7, FALSE),Rooke_Full_Seaosn[L],1)</f>
        <v>492</v>
      </c>
      <c r="I1600" s="11">
        <f>_xlfn.RANK.EQ(VLOOKUP($A1600,Rooke_Full_Seaosn[[Name]:[WHIP]], 8, FALSE),Rooke_Full_Seaosn[SV],0)</f>
        <v>225</v>
      </c>
      <c r="J1600" s="11">
        <f>_xlfn.RANK.EQ(VLOOKUP($A1600,Rooke_Full_Seaosn[[Name]:[WHIP]], 9, FALSE),Rooke_Full_Seaosn[IP],0)</f>
        <v>1131</v>
      </c>
      <c r="K1600" s="5">
        <f>_xlfn.RANK.EQ(VLOOKUP($A1600,Rooke_Full_Seaosn[[Name]:[WHIP]], 10, FALSE),Rooke_Full_Seaosn[SO],0)</f>
        <v>1238</v>
      </c>
      <c r="L1600" s="5">
        <f>_xlfn.RANK.EQ(VLOOKUP($A1600,Rooke_Full_Seaosn[[Name]:[WHIP]], 11, FALSE),Rooke_Full_Seaosn[K/9],0)</f>
        <v>1077</v>
      </c>
      <c r="M1600" s="5">
        <f>_xlfn.RANK.EQ(VLOOKUP($A1600,Rooke_Full_Seaosn[[Name]:[WHIP]], 12, FALSE),Rooke_Full_Seaosn[BB/9],1)</f>
        <v>1299</v>
      </c>
      <c r="N1600" s="11">
        <f>_xlfn.RANK.EQ(VLOOKUP($A1600,Rooke_Full_Seaosn[[Name]:[WHIP]], 13, FALSE),Rooke_Full_Seaosn[HR/9],1)</f>
        <v>1527</v>
      </c>
      <c r="O1600" s="5">
        <f>_xlfn.RANK.EQ(VLOOKUP($A1600,Rooke_Full_Seaosn[[Name]:[WHIP]], 14, FALSE),Rooke_Full_Seaosn[AVG],1)</f>
        <v>1355</v>
      </c>
      <c r="P1600" s="11">
        <f>_xlfn.RANK.EQ(VLOOKUP($A1600,Rooke_Full_Seaosn[[Name]:[WHIP]], 15, FALSE),Rooke_Full_Seaosn[BABIP],1)</f>
        <v>930</v>
      </c>
      <c r="Q1600" s="5">
        <f>_xlfn.RANK.EQ(VLOOKUP($A1600,Rooke_Full_Seaosn[[Name]:[WHIP]], 16, FALSE),Rooke_Full_Seaosn[ERA],1)</f>
        <v>1649</v>
      </c>
      <c r="R1600" s="11">
        <f>_xlfn.RANK.EQ(VLOOKUP($A1600,Rooke_Full_Seaosn[[Name]:[WHIP]], 17, FALSE),Rooke_Full_Seaosn[FIP],1)</f>
        <v>1619</v>
      </c>
      <c r="S1600" s="5">
        <f>_xlfn.RANK.EQ(VLOOKUP($A1600,Rooke_Full_Seaosn[[Name]:[WHIP]], 18,FALSE),Rooke_Full_Seaosn[WAR],0)</f>
        <v>1389</v>
      </c>
      <c r="T1600" s="5">
        <f>_xlfn.RANK.EQ(VLOOKUP($A1600,Rooke_Full_Seaosn[[Name]:[WHIP]], 19, FALSE),Rooke_Full_Seaosn[WAR/162],0)</f>
        <v>1380</v>
      </c>
      <c r="U1600" s="5">
        <f>_xlfn.RANK.EQ(VLOOKUP($A1600,Rooke_Full_Seaosn[[Name]:[WHIP]], 20, FALSE),Rooke_Full_Seaosn[WHIP],1)</f>
        <v>1455</v>
      </c>
      <c r="V16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1211.4354838745837</v>
      </c>
    </row>
    <row r="1601" spans="1:22" x14ac:dyDescent="0.45">
      <c r="A1601" s="11" t="s">
        <v>1560</v>
      </c>
      <c r="B1601" s="11">
        <v>1978</v>
      </c>
      <c r="C1601" s="11" t="str">
        <f>VLOOKUP(Table10[[#This Row],[Name]], Rooke_Full_Seaosn[[Name]:[Team]], 2, FALSE)</f>
        <v>CIN</v>
      </c>
      <c r="D1601" s="11">
        <v>33</v>
      </c>
      <c r="E1601" s="11">
        <v>18</v>
      </c>
      <c r="F1601" s="12">
        <v>0.54545454545454541</v>
      </c>
      <c r="G1601" s="5">
        <f>_xlfn.RANK.EQ(VLOOKUP($A1601,Rooke_Full_Seaosn[[Name]:[WHIP]], 6, FALSE),Rooke_Full_Seaosn[W],0)</f>
        <v>1054</v>
      </c>
      <c r="H1601" s="5">
        <f>_xlfn.RANK.EQ(VLOOKUP($A1601,Rooke_Full_Seaosn[[Name]:[WHIP]], 7, FALSE),Rooke_Full_Seaosn[L],1)</f>
        <v>1060</v>
      </c>
      <c r="I1601" s="11">
        <f>_xlfn.RANK.EQ(VLOOKUP($A1601,Rooke_Full_Seaosn[[Name]:[WHIP]], 8, FALSE),Rooke_Full_Seaosn[SV],0)</f>
        <v>225</v>
      </c>
      <c r="J1601" s="11">
        <f>_xlfn.RANK.EQ(VLOOKUP($A1601,Rooke_Full_Seaosn[[Name]:[WHIP]], 9, FALSE),Rooke_Full_Seaosn[IP],0)</f>
        <v>921</v>
      </c>
      <c r="K1601" s="5">
        <f>_xlfn.RANK.EQ(VLOOKUP($A1601,Rooke_Full_Seaosn[[Name]:[WHIP]], 10, FALSE),Rooke_Full_Seaosn[SO],0)</f>
        <v>1484</v>
      </c>
      <c r="L1601" s="5">
        <f>_xlfn.RANK.EQ(VLOOKUP($A1601,Rooke_Full_Seaosn[[Name]:[WHIP]], 11, FALSE),Rooke_Full_Seaosn[K/9],0)</f>
        <v>1557</v>
      </c>
      <c r="M1601" s="5">
        <f>_xlfn.RANK.EQ(VLOOKUP($A1601,Rooke_Full_Seaosn[[Name]:[WHIP]], 12, FALSE),Rooke_Full_Seaosn[BB/9],1)</f>
        <v>1353</v>
      </c>
      <c r="N1601" s="11">
        <f>_xlfn.RANK.EQ(VLOOKUP($A1601,Rooke_Full_Seaosn[[Name]:[WHIP]], 13, FALSE),Rooke_Full_Seaosn[HR/9],1)</f>
        <v>210</v>
      </c>
      <c r="O1601" s="5">
        <f>_xlfn.RANK.EQ(VLOOKUP($A1601,Rooke_Full_Seaosn[[Name]:[WHIP]], 14, FALSE),Rooke_Full_Seaosn[AVG],1)</f>
        <v>1253</v>
      </c>
      <c r="P1601" s="11">
        <f>_xlfn.RANK.EQ(VLOOKUP($A1601,Rooke_Full_Seaosn[[Name]:[WHIP]], 15, FALSE),Rooke_Full_Seaosn[BABIP],1)</f>
        <v>1038</v>
      </c>
      <c r="Q1601" s="5">
        <f>_xlfn.RANK.EQ(VLOOKUP($A1601,Rooke_Full_Seaosn[[Name]:[WHIP]], 16, FALSE),Rooke_Full_Seaosn[ERA],1)</f>
        <v>1030</v>
      </c>
      <c r="R1601" s="11">
        <f>_xlfn.RANK.EQ(VLOOKUP($A1601,Rooke_Full_Seaosn[[Name]:[WHIP]], 17, FALSE),Rooke_Full_Seaosn[FIP],1)</f>
        <v>641</v>
      </c>
      <c r="S1601" s="5">
        <f>_xlfn.RANK.EQ(VLOOKUP($A1601,Rooke_Full_Seaosn[[Name]:[WHIP]], 18,FALSE),Rooke_Full_Seaosn[WAR],0)</f>
        <v>1109</v>
      </c>
      <c r="T1601" s="5">
        <f>_xlfn.RANK.EQ(VLOOKUP($A1601,Rooke_Full_Seaosn[[Name]:[WHIP]], 19, FALSE),Rooke_Full_Seaosn[WAR/162],0)</f>
        <v>1006</v>
      </c>
      <c r="U1601" s="5">
        <f>_xlfn.RANK.EQ(VLOOKUP($A1601,Rooke_Full_Seaosn[[Name]:[WHIP]], 20, FALSE),Rooke_Full_Seaosn[WHIP],1)</f>
        <v>1357</v>
      </c>
      <c r="V16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1211.731633238431</v>
      </c>
    </row>
    <row r="1602" spans="1:22" x14ac:dyDescent="0.45">
      <c r="A1602" s="11" t="s">
        <v>1951</v>
      </c>
      <c r="B1602" s="11">
        <v>2016</v>
      </c>
      <c r="C1602" s="11" t="str">
        <f>VLOOKUP(Table10[[#This Row],[Name]], Rooke_Full_Seaosn[[Name]:[Team]], 2, FALSE)</f>
        <v>PHI</v>
      </c>
      <c r="D1602" s="11">
        <v>13</v>
      </c>
      <c r="E1602" s="11">
        <v>12</v>
      </c>
      <c r="F1602" s="12">
        <v>0.92307692307692313</v>
      </c>
      <c r="G1602" s="5">
        <f>_xlfn.RANK.EQ(VLOOKUP($A1602,Rooke_Full_Seaosn[[Name]:[WHIP]], 6, FALSE),Rooke_Full_Seaosn[W],0)</f>
        <v>1282</v>
      </c>
      <c r="H1602" s="5">
        <f>_xlfn.RANK.EQ(VLOOKUP($A1602,Rooke_Full_Seaosn[[Name]:[WHIP]], 7, FALSE),Rooke_Full_Seaosn[L],1)</f>
        <v>695</v>
      </c>
      <c r="I1602" s="11">
        <f>_xlfn.RANK.EQ(VLOOKUP($A1602,Rooke_Full_Seaosn[[Name]:[WHIP]], 8, FALSE),Rooke_Full_Seaosn[SV],0)</f>
        <v>225</v>
      </c>
      <c r="J1602" s="11">
        <f>_xlfn.RANK.EQ(VLOOKUP($A1602,Rooke_Full_Seaosn[[Name]:[WHIP]], 9, FALSE),Rooke_Full_Seaosn[IP],0)</f>
        <v>1528</v>
      </c>
      <c r="K1602" s="5">
        <f>_xlfn.RANK.EQ(VLOOKUP($A1602,Rooke_Full_Seaosn[[Name]:[WHIP]], 10, FALSE),Rooke_Full_Seaosn[SO],0)</f>
        <v>1445</v>
      </c>
      <c r="L1602" s="5">
        <f>_xlfn.RANK.EQ(VLOOKUP($A1602,Rooke_Full_Seaosn[[Name]:[WHIP]], 11, FALSE),Rooke_Full_Seaosn[K/9],0)</f>
        <v>854</v>
      </c>
      <c r="M1602" s="5">
        <f>_xlfn.RANK.EQ(VLOOKUP($A1602,Rooke_Full_Seaosn[[Name]:[WHIP]], 12, FALSE),Rooke_Full_Seaosn[BB/9],1)</f>
        <v>1445</v>
      </c>
      <c r="N1602" s="11">
        <f>_xlfn.RANK.EQ(VLOOKUP($A1602,Rooke_Full_Seaosn[[Name]:[WHIP]], 13, FALSE),Rooke_Full_Seaosn[HR/9],1)</f>
        <v>1556</v>
      </c>
      <c r="O1602" s="5">
        <f>_xlfn.RANK.EQ(VLOOKUP($A1602,Rooke_Full_Seaosn[[Name]:[WHIP]], 14, FALSE),Rooke_Full_Seaosn[AVG],1)</f>
        <v>851</v>
      </c>
      <c r="P1602" s="11">
        <f>_xlfn.RANK.EQ(VLOOKUP($A1602,Rooke_Full_Seaosn[[Name]:[WHIP]], 15, FALSE),Rooke_Full_Seaosn[BABIP],1)</f>
        <v>428</v>
      </c>
      <c r="Q1602" s="5">
        <f>_xlfn.RANK.EQ(VLOOKUP($A1602,Rooke_Full_Seaosn[[Name]:[WHIP]], 16, FALSE),Rooke_Full_Seaosn[ERA],1)</f>
        <v>1502</v>
      </c>
      <c r="R1602" s="11">
        <f>_xlfn.RANK.EQ(VLOOKUP($A1602,Rooke_Full_Seaosn[[Name]:[WHIP]], 17, FALSE),Rooke_Full_Seaosn[FIP],1)</f>
        <v>1646</v>
      </c>
      <c r="S1602" s="5">
        <f>_xlfn.RANK.EQ(VLOOKUP($A1602,Rooke_Full_Seaosn[[Name]:[WHIP]], 18,FALSE),Rooke_Full_Seaosn[WAR],0)</f>
        <v>1648</v>
      </c>
      <c r="T1602" s="5">
        <f>_xlfn.RANK.EQ(VLOOKUP($A1602,Rooke_Full_Seaosn[[Name]:[WHIP]], 19, FALSE),Rooke_Full_Seaosn[WAR/162],0)</f>
        <v>1679</v>
      </c>
      <c r="U1602" s="5">
        <f>_xlfn.RANK.EQ(VLOOKUP($A1602,Rooke_Full_Seaosn[[Name]:[WHIP]], 20, FALSE),Rooke_Full_Seaosn[WHIP],1)</f>
        <v>1226</v>
      </c>
      <c r="V16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1212.8760660463947</v>
      </c>
    </row>
    <row r="1603" spans="1:22" x14ac:dyDescent="0.45">
      <c r="A1603" s="11" t="s">
        <v>2093</v>
      </c>
      <c r="B1603" s="11">
        <v>1999</v>
      </c>
      <c r="C1603" s="11" t="str">
        <f>VLOOKUP(Table10[[#This Row],[Name]], Rooke_Full_Seaosn[[Name]:[Team]], 2, FALSE)</f>
        <v>DET</v>
      </c>
      <c r="D1603" s="11">
        <v>15</v>
      </c>
      <c r="E1603" s="11">
        <v>10</v>
      </c>
      <c r="F1603" s="12">
        <v>0.66666666666666663</v>
      </c>
      <c r="G1603" s="5">
        <f>_xlfn.RANK.EQ(VLOOKUP($A1603,Rooke_Full_Seaosn[[Name]:[WHIP]], 6, FALSE),Rooke_Full_Seaosn[W],0)</f>
        <v>1609</v>
      </c>
      <c r="H1603" s="5">
        <f>_xlfn.RANK.EQ(VLOOKUP($A1603,Rooke_Full_Seaosn[[Name]:[WHIP]], 7, FALSE),Rooke_Full_Seaosn[L],1)</f>
        <v>695</v>
      </c>
      <c r="I1603" s="11">
        <f>_xlfn.RANK.EQ(VLOOKUP($A1603,Rooke_Full_Seaosn[[Name]:[WHIP]], 8, FALSE),Rooke_Full_Seaosn[SV],0)</f>
        <v>225</v>
      </c>
      <c r="J1603" s="11">
        <f>_xlfn.RANK.EQ(VLOOKUP($A1603,Rooke_Full_Seaosn[[Name]:[WHIP]], 9, FALSE),Rooke_Full_Seaosn[IP],0)</f>
        <v>1322</v>
      </c>
      <c r="K1603" s="5">
        <f>_xlfn.RANK.EQ(VLOOKUP($A1603,Rooke_Full_Seaosn[[Name]:[WHIP]], 10, FALSE),Rooke_Full_Seaosn[SO],0)</f>
        <v>1187</v>
      </c>
      <c r="L1603" s="5">
        <f>_xlfn.RANK.EQ(VLOOKUP($A1603,Rooke_Full_Seaosn[[Name]:[WHIP]], 11, FALSE),Rooke_Full_Seaosn[K/9],0)</f>
        <v>697</v>
      </c>
      <c r="M1603" s="5">
        <f>_xlfn.RANK.EQ(VLOOKUP($A1603,Rooke_Full_Seaosn[[Name]:[WHIP]], 12, FALSE),Rooke_Full_Seaosn[BB/9],1)</f>
        <v>1500</v>
      </c>
      <c r="N1603" s="11">
        <f>_xlfn.RANK.EQ(VLOOKUP($A1603,Rooke_Full_Seaosn[[Name]:[WHIP]], 13, FALSE),Rooke_Full_Seaosn[HR/9],1)</f>
        <v>1396</v>
      </c>
      <c r="O1603" s="5">
        <f>_xlfn.RANK.EQ(VLOOKUP($A1603,Rooke_Full_Seaosn[[Name]:[WHIP]], 14, FALSE),Rooke_Full_Seaosn[AVG],1)</f>
        <v>1410</v>
      </c>
      <c r="P1603" s="11">
        <f>_xlfn.RANK.EQ(VLOOKUP($A1603,Rooke_Full_Seaosn[[Name]:[WHIP]], 15, FALSE),Rooke_Full_Seaosn[BABIP],1)</f>
        <v>1350</v>
      </c>
      <c r="Q1603" s="5">
        <f>_xlfn.RANK.EQ(VLOOKUP($A1603,Rooke_Full_Seaosn[[Name]:[WHIP]], 16, FALSE),Rooke_Full_Seaosn[ERA],1)</f>
        <v>1665</v>
      </c>
      <c r="R1603" s="11">
        <f>_xlfn.RANK.EQ(VLOOKUP($A1603,Rooke_Full_Seaosn[[Name]:[WHIP]], 17, FALSE),Rooke_Full_Seaosn[FIP],1)</f>
        <v>1554</v>
      </c>
      <c r="S1603" s="5">
        <f>_xlfn.RANK.EQ(VLOOKUP($A1603,Rooke_Full_Seaosn[[Name]:[WHIP]], 18,FALSE),Rooke_Full_Seaosn[WAR],0)</f>
        <v>1239</v>
      </c>
      <c r="T1603" s="5">
        <f>_xlfn.RANK.EQ(VLOOKUP($A1603,Rooke_Full_Seaosn[[Name]:[WHIP]], 19, FALSE),Rooke_Full_Seaosn[WAR/162],0)</f>
        <v>1075</v>
      </c>
      <c r="U1603" s="5">
        <f>_xlfn.RANK.EQ(VLOOKUP($A1603,Rooke_Full_Seaosn[[Name]:[WHIP]], 20, FALSE),Rooke_Full_Seaosn[WHIP],1)</f>
        <v>1590</v>
      </c>
      <c r="V16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1213.0608454566805</v>
      </c>
    </row>
    <row r="1604" spans="1:22" x14ac:dyDescent="0.45">
      <c r="A1604" s="11" t="s">
        <v>1810</v>
      </c>
      <c r="B1604" s="11">
        <v>1942</v>
      </c>
      <c r="C1604" s="11" t="str">
        <f>VLOOKUP(Table10[[#This Row],[Name]], Rooke_Full_Seaosn[[Name]:[Team]], 2, FALSE)</f>
        <v>CHW</v>
      </c>
      <c r="D1604" s="11">
        <v>15</v>
      </c>
      <c r="E1604" s="11">
        <v>15</v>
      </c>
      <c r="F1604" s="12">
        <v>1</v>
      </c>
      <c r="G1604" s="5">
        <f>_xlfn.RANK.EQ(VLOOKUP($A1604,Rooke_Full_Seaosn[[Name]:[WHIP]], 6, FALSE),Rooke_Full_Seaosn[W],0)</f>
        <v>1054</v>
      </c>
      <c r="H1604" s="5">
        <f>_xlfn.RANK.EQ(VLOOKUP($A1604,Rooke_Full_Seaosn[[Name]:[WHIP]], 7, FALSE),Rooke_Full_Seaosn[L],1)</f>
        <v>695</v>
      </c>
      <c r="I1604" s="11">
        <f>_xlfn.RANK.EQ(VLOOKUP($A1604,Rooke_Full_Seaosn[[Name]:[WHIP]], 8, FALSE),Rooke_Full_Seaosn[SV],0)</f>
        <v>225</v>
      </c>
      <c r="J1604" s="11">
        <f>_xlfn.RANK.EQ(VLOOKUP($A1604,Rooke_Full_Seaosn[[Name]:[WHIP]], 9, FALSE),Rooke_Full_Seaosn[IP],0)</f>
        <v>1322</v>
      </c>
      <c r="K1604" s="5">
        <f>_xlfn.RANK.EQ(VLOOKUP($A1604,Rooke_Full_Seaosn[[Name]:[WHIP]], 10, FALSE),Rooke_Full_Seaosn[SO],0)</f>
        <v>1637</v>
      </c>
      <c r="L1604" s="5">
        <f>_xlfn.RANK.EQ(VLOOKUP($A1604,Rooke_Full_Seaosn[[Name]:[WHIP]], 11, FALSE),Rooke_Full_Seaosn[K/9],0)</f>
        <v>1555</v>
      </c>
      <c r="M1604" s="5">
        <f>_xlfn.RANK.EQ(VLOOKUP($A1604,Rooke_Full_Seaosn[[Name]:[WHIP]], 12, FALSE),Rooke_Full_Seaosn[BB/9],1)</f>
        <v>1380</v>
      </c>
      <c r="N1604" s="11">
        <f>_xlfn.RANK.EQ(VLOOKUP($A1604,Rooke_Full_Seaosn[[Name]:[WHIP]], 13, FALSE),Rooke_Full_Seaosn[HR/9],1)</f>
        <v>27</v>
      </c>
      <c r="O1604" s="5">
        <f>_xlfn.RANK.EQ(VLOOKUP($A1604,Rooke_Full_Seaosn[[Name]:[WHIP]], 14, FALSE),Rooke_Full_Seaosn[AVG],1)</f>
        <v>1319</v>
      </c>
      <c r="P1604" s="11">
        <f>_xlfn.RANK.EQ(VLOOKUP($A1604,Rooke_Full_Seaosn[[Name]:[WHIP]], 15, FALSE),Rooke_Full_Seaosn[BABIP],1)</f>
        <v>1193</v>
      </c>
      <c r="Q1604" s="5">
        <f>_xlfn.RANK.EQ(VLOOKUP($A1604,Rooke_Full_Seaosn[[Name]:[WHIP]], 16, FALSE),Rooke_Full_Seaosn[ERA],1)</f>
        <v>1335</v>
      </c>
      <c r="R1604" s="11">
        <f>_xlfn.RANK.EQ(VLOOKUP($A1604,Rooke_Full_Seaosn[[Name]:[WHIP]], 17, FALSE),Rooke_Full_Seaosn[FIP],1)</f>
        <v>310</v>
      </c>
      <c r="S1604" s="5">
        <f>_xlfn.RANK.EQ(VLOOKUP($A1604,Rooke_Full_Seaosn[[Name]:[WHIP]], 18,FALSE),Rooke_Full_Seaosn[WAR],0)</f>
        <v>1137</v>
      </c>
      <c r="T1604" s="5">
        <f>_xlfn.RANK.EQ(VLOOKUP($A1604,Rooke_Full_Seaosn[[Name]:[WHIP]], 19, FALSE),Rooke_Full_Seaosn[WAR/162],0)</f>
        <v>897</v>
      </c>
      <c r="U1604" s="5">
        <f>_xlfn.RANK.EQ(VLOOKUP($A1604,Rooke_Full_Seaosn[[Name]:[WHIP]], 20, FALSE),Rooke_Full_Seaosn[WHIP],1)</f>
        <v>1541</v>
      </c>
      <c r="V16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1216.9045592528212</v>
      </c>
    </row>
    <row r="1605" spans="1:22" x14ac:dyDescent="0.45">
      <c r="A1605" s="11" t="s">
        <v>1486</v>
      </c>
      <c r="B1605" s="11">
        <v>1943</v>
      </c>
      <c r="C1605" s="11" t="str">
        <f>VLOOKUP(Table10[[#This Row],[Name]], Rooke_Full_Seaosn[[Name]:[Team]], 2, FALSE)</f>
        <v>PHI</v>
      </c>
      <c r="D1605" s="11">
        <v>38</v>
      </c>
      <c r="E1605" s="11">
        <v>20</v>
      </c>
      <c r="F1605" s="12">
        <v>0.52631578947368418</v>
      </c>
      <c r="G1605" s="5">
        <f>_xlfn.RANK.EQ(VLOOKUP($A1605,Rooke_Full_Seaosn[[Name]:[WHIP]], 6, FALSE),Rooke_Full_Seaosn[W],0)</f>
        <v>1465</v>
      </c>
      <c r="H1605" s="5">
        <f>_xlfn.RANK.EQ(VLOOKUP($A1605,Rooke_Full_Seaosn[[Name]:[WHIP]], 7, FALSE),Rooke_Full_Seaosn[L],1)</f>
        <v>885</v>
      </c>
      <c r="I1605" s="11">
        <f>_xlfn.RANK.EQ(VLOOKUP($A1605,Rooke_Full_Seaosn[[Name]:[WHIP]], 8, FALSE),Rooke_Full_Seaosn[SV],0)</f>
        <v>94</v>
      </c>
      <c r="J1605" s="11">
        <f>_xlfn.RANK.EQ(VLOOKUP($A1605,Rooke_Full_Seaosn[[Name]:[WHIP]], 9, FALSE),Rooke_Full_Seaosn[IP],0)</f>
        <v>1148</v>
      </c>
      <c r="K1605" s="5">
        <f>_xlfn.RANK.EQ(VLOOKUP($A1605,Rooke_Full_Seaosn[[Name]:[WHIP]], 10, FALSE),Rooke_Full_Seaosn[SO],0)</f>
        <v>1694</v>
      </c>
      <c r="L1605" s="5">
        <f>_xlfn.RANK.EQ(VLOOKUP($A1605,Rooke_Full_Seaosn[[Name]:[WHIP]], 11, FALSE),Rooke_Full_Seaosn[K/9],0)</f>
        <v>1701</v>
      </c>
      <c r="M1605" s="5">
        <f>_xlfn.RANK.EQ(VLOOKUP($A1605,Rooke_Full_Seaosn[[Name]:[WHIP]], 12, FALSE),Rooke_Full_Seaosn[BB/9],1)</f>
        <v>1171</v>
      </c>
      <c r="N1605" s="11">
        <f>_xlfn.RANK.EQ(VLOOKUP($A1605,Rooke_Full_Seaosn[[Name]:[WHIP]], 13, FALSE),Rooke_Full_Seaosn[HR/9],1)</f>
        <v>314</v>
      </c>
      <c r="O1605" s="5">
        <f>_xlfn.RANK.EQ(VLOOKUP($A1605,Rooke_Full_Seaosn[[Name]:[WHIP]], 14, FALSE),Rooke_Full_Seaosn[AVG],1)</f>
        <v>771</v>
      </c>
      <c r="P1605" s="11">
        <f>_xlfn.RANK.EQ(VLOOKUP($A1605,Rooke_Full_Seaosn[[Name]:[WHIP]], 15, FALSE),Rooke_Full_Seaosn[BABIP],1)</f>
        <v>274</v>
      </c>
      <c r="Q1605" s="5">
        <f>_xlfn.RANK.EQ(VLOOKUP($A1605,Rooke_Full_Seaosn[[Name]:[WHIP]], 16, FALSE),Rooke_Full_Seaosn[ERA],1)</f>
        <v>937</v>
      </c>
      <c r="R1605" s="11">
        <f>_xlfn.RANK.EQ(VLOOKUP($A1605,Rooke_Full_Seaosn[[Name]:[WHIP]], 17, FALSE),Rooke_Full_Seaosn[FIP],1)</f>
        <v>1006</v>
      </c>
      <c r="S1605" s="5">
        <f>_xlfn.RANK.EQ(VLOOKUP($A1605,Rooke_Full_Seaosn[[Name]:[WHIP]], 18,FALSE),Rooke_Full_Seaosn[WAR],0)</f>
        <v>1562</v>
      </c>
      <c r="T1605" s="5">
        <f>_xlfn.RANK.EQ(VLOOKUP($A1605,Rooke_Full_Seaosn[[Name]:[WHIP]], 19, FALSE),Rooke_Full_Seaosn[WAR/162],0)</f>
        <v>1558</v>
      </c>
      <c r="U1605" s="5">
        <f>_xlfn.RANK.EQ(VLOOKUP($A1605,Rooke_Full_Seaosn[[Name]:[WHIP]], 20, FALSE),Rooke_Full_Seaosn[WHIP],1)</f>
        <v>932</v>
      </c>
      <c r="V16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1217.7030320588415</v>
      </c>
    </row>
    <row r="1606" spans="1:22" x14ac:dyDescent="0.45">
      <c r="A1606" s="11" t="s">
        <v>2116</v>
      </c>
      <c r="B1606" s="11">
        <v>2021</v>
      </c>
      <c r="C1606" s="11" t="str">
        <f>VLOOKUP(Table10[[#This Row],[Name]], Rooke_Full_Seaosn[[Name]:[Team]], 2, FALSE)</f>
        <v>BAL</v>
      </c>
      <c r="D1606" s="11">
        <v>12</v>
      </c>
      <c r="E1606" s="11">
        <v>12</v>
      </c>
      <c r="F1606" s="12">
        <v>1</v>
      </c>
      <c r="G1606" s="5">
        <f>_xlfn.RANK.EQ(VLOOKUP($A1606,Rooke_Full_Seaosn[[Name]:[WHIP]], 6, FALSE),Rooke_Full_Seaosn[W],0)</f>
        <v>1465</v>
      </c>
      <c r="H1606" s="5">
        <f>_xlfn.RANK.EQ(VLOOKUP($A1606,Rooke_Full_Seaosn[[Name]:[WHIP]], 7, FALSE),Rooke_Full_Seaosn[L],1)</f>
        <v>885</v>
      </c>
      <c r="I1606" s="11">
        <f>_xlfn.RANK.EQ(VLOOKUP($A1606,Rooke_Full_Seaosn[[Name]:[WHIP]], 8, FALSE),Rooke_Full_Seaosn[SV],0)</f>
        <v>225</v>
      </c>
      <c r="J1606" s="11">
        <f>_xlfn.RANK.EQ(VLOOKUP($A1606,Rooke_Full_Seaosn[[Name]:[WHIP]], 9, FALSE),Rooke_Full_Seaosn[IP],0)</f>
        <v>1684</v>
      </c>
      <c r="K1606" s="5">
        <f>_xlfn.RANK.EQ(VLOOKUP($A1606,Rooke_Full_Seaosn[[Name]:[WHIP]], 10, FALSE),Rooke_Full_Seaosn[SO],0)</f>
        <v>1445</v>
      </c>
      <c r="L1606" s="5">
        <f>_xlfn.RANK.EQ(VLOOKUP($A1606,Rooke_Full_Seaosn[[Name]:[WHIP]], 11, FALSE),Rooke_Full_Seaosn[K/9],0)</f>
        <v>570</v>
      </c>
      <c r="M1606" s="5">
        <f>_xlfn.RANK.EQ(VLOOKUP($A1606,Rooke_Full_Seaosn[[Name]:[WHIP]], 12, FALSE),Rooke_Full_Seaosn[BB/9],1)</f>
        <v>827</v>
      </c>
      <c r="N1606" s="11">
        <f>_xlfn.RANK.EQ(VLOOKUP($A1606,Rooke_Full_Seaosn[[Name]:[WHIP]], 13, FALSE),Rooke_Full_Seaosn[HR/9],1)</f>
        <v>1578</v>
      </c>
      <c r="O1606" s="5">
        <f>_xlfn.RANK.EQ(VLOOKUP($A1606,Rooke_Full_Seaosn[[Name]:[WHIP]], 14, FALSE),Rooke_Full_Seaosn[AVG],1)</f>
        <v>1621</v>
      </c>
      <c r="P1606" s="11">
        <f>_xlfn.RANK.EQ(VLOOKUP($A1606,Rooke_Full_Seaosn[[Name]:[WHIP]], 15, FALSE),Rooke_Full_Seaosn[BABIP],1)</f>
        <v>1558</v>
      </c>
      <c r="Q1606" s="5">
        <f>_xlfn.RANK.EQ(VLOOKUP($A1606,Rooke_Full_Seaosn[[Name]:[WHIP]], 16, FALSE),Rooke_Full_Seaosn[ERA],1)</f>
        <v>1692</v>
      </c>
      <c r="R1606" s="11">
        <f>_xlfn.RANK.EQ(VLOOKUP($A1606,Rooke_Full_Seaosn[[Name]:[WHIP]], 17, FALSE),Rooke_Full_Seaosn[FIP],1)</f>
        <v>1561</v>
      </c>
      <c r="S1606" s="5">
        <f>_xlfn.RANK.EQ(VLOOKUP($A1606,Rooke_Full_Seaosn[[Name]:[WHIP]], 18,FALSE),Rooke_Full_Seaosn[WAR],0)</f>
        <v>1415</v>
      </c>
      <c r="T1606" s="5">
        <f>_xlfn.RANK.EQ(VLOOKUP($A1606,Rooke_Full_Seaosn[[Name]:[WHIP]], 19, FALSE),Rooke_Full_Seaosn[WAR/162],0)</f>
        <v>1347</v>
      </c>
      <c r="U1606" s="5">
        <f>_xlfn.RANK.EQ(VLOOKUP($A1606,Rooke_Full_Seaosn[[Name]:[WHIP]], 20, FALSE),Rooke_Full_Seaosn[WHIP],1)</f>
        <v>1562</v>
      </c>
      <c r="V16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1218.4332854171032</v>
      </c>
    </row>
    <row r="1607" spans="1:22" x14ac:dyDescent="0.45">
      <c r="A1607" s="11" t="s">
        <v>1875</v>
      </c>
      <c r="B1607" s="11">
        <v>1978</v>
      </c>
      <c r="C1607" s="11" t="str">
        <f>VLOOKUP(Table10[[#This Row],[Name]], Rooke_Full_Seaosn[[Name]:[Team]], 2, FALSE)</f>
        <v>BOS</v>
      </c>
      <c r="D1607" s="11">
        <v>11</v>
      </c>
      <c r="E1607" s="11">
        <v>11</v>
      </c>
      <c r="F1607" s="12">
        <v>1</v>
      </c>
      <c r="G1607" s="5">
        <f>_xlfn.RANK.EQ(VLOOKUP($A1607,Rooke_Full_Seaosn[[Name]:[WHIP]], 6, FALSE),Rooke_Full_Seaosn[W],0)</f>
        <v>1609</v>
      </c>
      <c r="H1607" s="5">
        <f>_xlfn.RANK.EQ(VLOOKUP($A1607,Rooke_Full_Seaosn[[Name]:[WHIP]], 7, FALSE),Rooke_Full_Seaosn[L],1)</f>
        <v>492</v>
      </c>
      <c r="I1607" s="11">
        <f>_xlfn.RANK.EQ(VLOOKUP($A1607,Rooke_Full_Seaosn[[Name]:[WHIP]], 8, FALSE),Rooke_Full_Seaosn[SV],0)</f>
        <v>225</v>
      </c>
      <c r="J1607" s="11">
        <f>_xlfn.RANK.EQ(VLOOKUP($A1607,Rooke_Full_Seaosn[[Name]:[WHIP]], 9, FALSE),Rooke_Full_Seaosn[IP],0)</f>
        <v>1380</v>
      </c>
      <c r="K1607" s="5">
        <f>_xlfn.RANK.EQ(VLOOKUP($A1607,Rooke_Full_Seaosn[[Name]:[WHIP]], 10, FALSE),Rooke_Full_Seaosn[SO],0)</f>
        <v>1656</v>
      </c>
      <c r="L1607" s="5">
        <f>_xlfn.RANK.EQ(VLOOKUP($A1607,Rooke_Full_Seaosn[[Name]:[WHIP]], 11, FALSE),Rooke_Full_Seaosn[K/9],0)</f>
        <v>1576</v>
      </c>
      <c r="M1607" s="5">
        <f>_xlfn.RANK.EQ(VLOOKUP($A1607,Rooke_Full_Seaosn[[Name]:[WHIP]], 12, FALSE),Rooke_Full_Seaosn[BB/9],1)</f>
        <v>544</v>
      </c>
      <c r="N1607" s="11">
        <f>_xlfn.RANK.EQ(VLOOKUP($A1607,Rooke_Full_Seaosn[[Name]:[WHIP]], 13, FALSE),Rooke_Full_Seaosn[HR/9],1)</f>
        <v>1356</v>
      </c>
      <c r="O1607" s="5">
        <f>_xlfn.RANK.EQ(VLOOKUP($A1607,Rooke_Full_Seaosn[[Name]:[WHIP]], 14, FALSE),Rooke_Full_Seaosn[AVG],1)</f>
        <v>1555</v>
      </c>
      <c r="P1607" s="11">
        <f>_xlfn.RANK.EQ(VLOOKUP($A1607,Rooke_Full_Seaosn[[Name]:[WHIP]], 15, FALSE),Rooke_Full_Seaosn[BABIP],1)</f>
        <v>1102</v>
      </c>
      <c r="Q1607" s="5">
        <f>_xlfn.RANK.EQ(VLOOKUP($A1607,Rooke_Full_Seaosn[[Name]:[WHIP]], 16, FALSE),Rooke_Full_Seaosn[ERA],1)</f>
        <v>1411</v>
      </c>
      <c r="R1607" s="11">
        <f>_xlfn.RANK.EQ(VLOOKUP($A1607,Rooke_Full_Seaosn[[Name]:[WHIP]], 17, FALSE),Rooke_Full_Seaosn[FIP],1)</f>
        <v>1354</v>
      </c>
      <c r="S1607" s="5">
        <f>_xlfn.RANK.EQ(VLOOKUP($A1607,Rooke_Full_Seaosn[[Name]:[WHIP]], 18,FALSE),Rooke_Full_Seaosn[WAR],0)</f>
        <v>1511</v>
      </c>
      <c r="T1607" s="5">
        <f>_xlfn.RANK.EQ(VLOOKUP($A1607,Rooke_Full_Seaosn[[Name]:[WHIP]], 19, FALSE),Rooke_Full_Seaosn[WAR/162],0)</f>
        <v>1505</v>
      </c>
      <c r="U1607" s="5">
        <f>_xlfn.RANK.EQ(VLOOKUP($A1607,Rooke_Full_Seaosn[[Name]:[WHIP]], 20, FALSE),Rooke_Full_Seaosn[WHIP],1)</f>
        <v>1291</v>
      </c>
      <c r="V16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1218.9113487254076</v>
      </c>
    </row>
    <row r="1608" spans="1:22" x14ac:dyDescent="0.45">
      <c r="A1608" s="11" t="s">
        <v>2115</v>
      </c>
      <c r="B1608" s="11">
        <v>2023</v>
      </c>
      <c r="C1608" s="11" t="str">
        <f>VLOOKUP(Table10[[#This Row],[Name]], Rooke_Full_Seaosn[[Name]:[Team]], 2, FALSE)</f>
        <v>COL</v>
      </c>
      <c r="D1608" s="11">
        <v>14</v>
      </c>
      <c r="E1608" s="11">
        <v>8</v>
      </c>
      <c r="F1608" s="12">
        <v>0.5714285714285714</v>
      </c>
      <c r="G1608" s="5">
        <f>_xlfn.RANK.EQ(VLOOKUP($A1608,Rooke_Full_Seaosn[[Name]:[WHIP]], 6, FALSE),Rooke_Full_Seaosn[W],0)</f>
        <v>1609</v>
      </c>
      <c r="H1608" s="5">
        <f>_xlfn.RANK.EQ(VLOOKUP($A1608,Rooke_Full_Seaosn[[Name]:[WHIP]], 7, FALSE),Rooke_Full_Seaosn[L],1)</f>
        <v>885</v>
      </c>
      <c r="I1608" s="11">
        <f>_xlfn.RANK.EQ(VLOOKUP($A1608,Rooke_Full_Seaosn[[Name]:[WHIP]], 8, FALSE),Rooke_Full_Seaosn[SV],0)</f>
        <v>225</v>
      </c>
      <c r="J1608" s="11">
        <f>_xlfn.RANK.EQ(VLOOKUP($A1608,Rooke_Full_Seaosn[[Name]:[WHIP]], 9, FALSE),Rooke_Full_Seaosn[IP],0)</f>
        <v>1425</v>
      </c>
      <c r="K1608" s="5">
        <f>_xlfn.RANK.EQ(VLOOKUP($A1608,Rooke_Full_Seaosn[[Name]:[WHIP]], 10, FALSE),Rooke_Full_Seaosn[SO],0)</f>
        <v>1238</v>
      </c>
      <c r="L1608" s="5">
        <f>_xlfn.RANK.EQ(VLOOKUP($A1608,Rooke_Full_Seaosn[[Name]:[WHIP]], 11, FALSE),Rooke_Full_Seaosn[K/9],0)</f>
        <v>571</v>
      </c>
      <c r="M1608" s="5">
        <f>_xlfn.RANK.EQ(VLOOKUP($A1608,Rooke_Full_Seaosn[[Name]:[WHIP]], 12, FALSE),Rooke_Full_Seaosn[BB/9],1)</f>
        <v>738</v>
      </c>
      <c r="N1608" s="11">
        <f>_xlfn.RANK.EQ(VLOOKUP($A1608,Rooke_Full_Seaosn[[Name]:[WHIP]], 13, FALSE),Rooke_Full_Seaosn[HR/9],1)</f>
        <v>1678</v>
      </c>
      <c r="O1608" s="5">
        <f>_xlfn.RANK.EQ(VLOOKUP($A1608,Rooke_Full_Seaosn[[Name]:[WHIP]], 14, FALSE),Rooke_Full_Seaosn[AVG],1)</f>
        <v>1496</v>
      </c>
      <c r="P1608" s="11">
        <f>_xlfn.RANK.EQ(VLOOKUP($A1608,Rooke_Full_Seaosn[[Name]:[WHIP]], 15, FALSE),Rooke_Full_Seaosn[BABIP],1)</f>
        <v>1108</v>
      </c>
      <c r="Q1608" s="5">
        <f>_xlfn.RANK.EQ(VLOOKUP($A1608,Rooke_Full_Seaosn[[Name]:[WHIP]], 16, FALSE),Rooke_Full_Seaosn[ERA],1)</f>
        <v>1691</v>
      </c>
      <c r="R1608" s="11">
        <f>_xlfn.RANK.EQ(VLOOKUP($A1608,Rooke_Full_Seaosn[[Name]:[WHIP]], 17, FALSE),Rooke_Full_Seaosn[FIP],1)</f>
        <v>1674</v>
      </c>
      <c r="S1608" s="5">
        <f>_xlfn.RANK.EQ(VLOOKUP($A1608,Rooke_Full_Seaosn[[Name]:[WHIP]], 18,FALSE),Rooke_Full_Seaosn[WAR],0)</f>
        <v>1658</v>
      </c>
      <c r="T1608" s="5">
        <f>_xlfn.RANK.EQ(VLOOKUP($A1608,Rooke_Full_Seaosn[[Name]:[WHIP]], 19, FALSE),Rooke_Full_Seaosn[WAR/162],0)</f>
        <v>1659</v>
      </c>
      <c r="U1608" s="5">
        <f>_xlfn.RANK.EQ(VLOOKUP($A1608,Rooke_Full_Seaosn[[Name]:[WHIP]], 20, FALSE),Rooke_Full_Seaosn[WHIP],1)</f>
        <v>1402</v>
      </c>
      <c r="V160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1219.0363493668051</v>
      </c>
    </row>
    <row r="1609" spans="1:22" x14ac:dyDescent="0.45">
      <c r="A1609" s="11" t="s">
        <v>1376</v>
      </c>
      <c r="B1609" s="11">
        <v>1945</v>
      </c>
      <c r="C1609" s="11" t="str">
        <f>VLOOKUP(Table10[[#This Row],[Name]], Rooke_Full_Seaosn[[Name]:[Team]], 2, FALSE)</f>
        <v>BOS</v>
      </c>
      <c r="D1609" s="11">
        <v>15</v>
      </c>
      <c r="E1609" s="11">
        <v>15</v>
      </c>
      <c r="F1609" s="12">
        <v>1</v>
      </c>
      <c r="G1609" s="5">
        <f>_xlfn.RANK.EQ(VLOOKUP($A1609,Rooke_Full_Seaosn[[Name]:[WHIP]], 6, FALSE),Rooke_Full_Seaosn[W],0)</f>
        <v>1054</v>
      </c>
      <c r="H1609" s="5">
        <f>_xlfn.RANK.EQ(VLOOKUP($A1609,Rooke_Full_Seaosn[[Name]:[WHIP]], 7, FALSE),Rooke_Full_Seaosn[L],1)</f>
        <v>1341</v>
      </c>
      <c r="I1609" s="11">
        <f>_xlfn.RANK.EQ(VLOOKUP($A1609,Rooke_Full_Seaosn[[Name]:[WHIP]], 8, FALSE),Rooke_Full_Seaosn[SV],0)</f>
        <v>225</v>
      </c>
      <c r="J1609" s="11">
        <f>_xlfn.RANK.EQ(VLOOKUP($A1609,Rooke_Full_Seaosn[[Name]:[WHIP]], 9, FALSE),Rooke_Full_Seaosn[IP],0)</f>
        <v>844</v>
      </c>
      <c r="K1609" s="5">
        <f>_xlfn.RANK.EQ(VLOOKUP($A1609,Rooke_Full_Seaosn[[Name]:[WHIP]], 10, FALSE),Rooke_Full_Seaosn[SO],0)</f>
        <v>1278</v>
      </c>
      <c r="L1609" s="5">
        <f>_xlfn.RANK.EQ(VLOOKUP($A1609,Rooke_Full_Seaosn[[Name]:[WHIP]], 11, FALSE),Rooke_Full_Seaosn[K/9],0)</f>
        <v>1427</v>
      </c>
      <c r="M1609" s="5">
        <f>_xlfn.RANK.EQ(VLOOKUP($A1609,Rooke_Full_Seaosn[[Name]:[WHIP]], 12, FALSE),Rooke_Full_Seaosn[BB/9],1)</f>
        <v>1596</v>
      </c>
      <c r="N1609" s="11">
        <f>_xlfn.RANK.EQ(VLOOKUP($A1609,Rooke_Full_Seaosn[[Name]:[WHIP]], 13, FALSE),Rooke_Full_Seaosn[HR/9],1)</f>
        <v>104</v>
      </c>
      <c r="O1609" s="5">
        <f>_xlfn.RANK.EQ(VLOOKUP($A1609,Rooke_Full_Seaosn[[Name]:[WHIP]], 14, FALSE),Rooke_Full_Seaosn[AVG],1)</f>
        <v>1001</v>
      </c>
      <c r="P1609" s="11">
        <f>_xlfn.RANK.EQ(VLOOKUP($A1609,Rooke_Full_Seaosn[[Name]:[WHIP]], 15, FALSE),Rooke_Full_Seaosn[BABIP],1)</f>
        <v>928</v>
      </c>
      <c r="Q1609" s="5">
        <f>_xlfn.RANK.EQ(VLOOKUP($A1609,Rooke_Full_Seaosn[[Name]:[WHIP]], 16, FALSE),Rooke_Full_Seaosn[ERA],1)</f>
        <v>799</v>
      </c>
      <c r="R1609" s="11">
        <f>_xlfn.RANK.EQ(VLOOKUP($A1609,Rooke_Full_Seaosn[[Name]:[WHIP]], 17, FALSE),Rooke_Full_Seaosn[FIP],1)</f>
        <v>828</v>
      </c>
      <c r="S1609" s="5">
        <f>_xlfn.RANK.EQ(VLOOKUP($A1609,Rooke_Full_Seaosn[[Name]:[WHIP]], 18,FALSE),Rooke_Full_Seaosn[WAR],0)</f>
        <v>1196</v>
      </c>
      <c r="T1609" s="5">
        <f>_xlfn.RANK.EQ(VLOOKUP($A1609,Rooke_Full_Seaosn[[Name]:[WHIP]], 19, FALSE),Rooke_Full_Seaosn[WAR/162],0)</f>
        <v>1280</v>
      </c>
      <c r="U1609" s="5">
        <f>_xlfn.RANK.EQ(VLOOKUP($A1609,Rooke_Full_Seaosn[[Name]:[WHIP]], 20, FALSE),Rooke_Full_Seaosn[WHIP],1)</f>
        <v>1439</v>
      </c>
      <c r="V160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1219.056937331809</v>
      </c>
    </row>
    <row r="1610" spans="1:22" x14ac:dyDescent="0.45">
      <c r="A1610" s="11" t="s">
        <v>2130</v>
      </c>
      <c r="B1610" s="11">
        <v>1999</v>
      </c>
      <c r="C1610" s="11" t="str">
        <f>VLOOKUP(Table10[[#This Row],[Name]], Rooke_Full_Seaosn[[Name]:[Team]], 2, FALSE)</f>
        <v>CHC</v>
      </c>
      <c r="D1610" s="11">
        <v>40</v>
      </c>
      <c r="E1610" s="11">
        <v>20</v>
      </c>
      <c r="F1610" s="12">
        <v>0.5</v>
      </c>
      <c r="G1610" s="5">
        <f>_xlfn.RANK.EQ(VLOOKUP($A1610,Rooke_Full_Seaosn[[Name]:[WHIP]], 6, FALSE),Rooke_Full_Seaosn[W],0)</f>
        <v>1465</v>
      </c>
      <c r="H1610" s="5">
        <f>_xlfn.RANK.EQ(VLOOKUP($A1610,Rooke_Full_Seaosn[[Name]:[WHIP]], 7, FALSE),Rooke_Full_Seaosn[L],1)</f>
        <v>695</v>
      </c>
      <c r="I1610" s="11">
        <f>_xlfn.RANK.EQ(VLOOKUP($A1610,Rooke_Full_Seaosn[[Name]:[WHIP]], 8, FALSE),Rooke_Full_Seaosn[SV],0)</f>
        <v>225</v>
      </c>
      <c r="J1610" s="11">
        <f>_xlfn.RANK.EQ(VLOOKUP($A1610,Rooke_Full_Seaosn[[Name]:[WHIP]], 9, FALSE),Rooke_Full_Seaosn[IP],0)</f>
        <v>1659</v>
      </c>
      <c r="K1610" s="5">
        <f>_xlfn.RANK.EQ(VLOOKUP($A1610,Rooke_Full_Seaosn[[Name]:[WHIP]], 10, FALSE),Rooke_Full_Seaosn[SO],0)</f>
        <v>1278</v>
      </c>
      <c r="L1610" s="5">
        <f>_xlfn.RANK.EQ(VLOOKUP($A1610,Rooke_Full_Seaosn[[Name]:[WHIP]], 11, FALSE),Rooke_Full_Seaosn[K/9],0)</f>
        <v>307</v>
      </c>
      <c r="M1610" s="5">
        <f>_xlfn.RANK.EQ(VLOOKUP($A1610,Rooke_Full_Seaosn[[Name]:[WHIP]], 12, FALSE),Rooke_Full_Seaosn[BB/9],1)</f>
        <v>1651</v>
      </c>
      <c r="N1610" s="11">
        <f>_xlfn.RANK.EQ(VLOOKUP($A1610,Rooke_Full_Seaosn[[Name]:[WHIP]], 13, FALSE),Rooke_Full_Seaosn[HR/9],1)</f>
        <v>1499</v>
      </c>
      <c r="O1610" s="5">
        <f>_xlfn.RANK.EQ(VLOOKUP($A1610,Rooke_Full_Seaosn[[Name]:[WHIP]], 14, FALSE),Rooke_Full_Seaosn[AVG],1)</f>
        <v>1701</v>
      </c>
      <c r="P1610" s="11">
        <f>_xlfn.RANK.EQ(VLOOKUP($A1610,Rooke_Full_Seaosn[[Name]:[WHIP]], 15, FALSE),Rooke_Full_Seaosn[BABIP],1)</f>
        <v>1688</v>
      </c>
      <c r="Q1610" s="5">
        <f>_xlfn.RANK.EQ(VLOOKUP($A1610,Rooke_Full_Seaosn[[Name]:[WHIP]], 16, FALSE),Rooke_Full_Seaosn[ERA],1)</f>
        <v>1706</v>
      </c>
      <c r="R1610" s="11">
        <f>_xlfn.RANK.EQ(VLOOKUP($A1610,Rooke_Full_Seaosn[[Name]:[WHIP]], 17, FALSE),Rooke_Full_Seaosn[FIP],1)</f>
        <v>1593</v>
      </c>
      <c r="S1610" s="5">
        <f>_xlfn.RANK.EQ(VLOOKUP($A1610,Rooke_Full_Seaosn[[Name]:[WHIP]], 18,FALSE),Rooke_Full_Seaosn[WAR],0)</f>
        <v>1497</v>
      </c>
      <c r="T1610" s="5">
        <f>_xlfn.RANK.EQ(VLOOKUP($A1610,Rooke_Full_Seaosn[[Name]:[WHIP]], 19, FALSE),Rooke_Full_Seaosn[WAR/162],0)</f>
        <v>1484</v>
      </c>
      <c r="U1610" s="5">
        <f>_xlfn.RANK.EQ(VLOOKUP($A1610,Rooke_Full_Seaosn[[Name]:[WHIP]], 20, FALSE),Rooke_Full_Seaosn[WHIP],1)</f>
        <v>1706</v>
      </c>
      <c r="V161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1219.1458932001015</v>
      </c>
    </row>
    <row r="1611" spans="1:22" x14ac:dyDescent="0.45">
      <c r="A1611" s="11" t="s">
        <v>2123</v>
      </c>
      <c r="B1611" s="11">
        <v>2023</v>
      </c>
      <c r="C1611" s="11" t="str">
        <f>VLOOKUP(Table10[[#This Row],[Name]], Rooke_Full_Seaosn[[Name]:[Team]], 2, FALSE)</f>
        <v>OAK</v>
      </c>
      <c r="D1611" s="11">
        <v>7</v>
      </c>
      <c r="E1611" s="11">
        <v>6</v>
      </c>
      <c r="F1611" s="12">
        <v>0.8571428571428571</v>
      </c>
      <c r="G1611" s="5">
        <f>_xlfn.RANK.EQ(VLOOKUP($A1611,Rooke_Full_Seaosn[[Name]:[WHIP]], 6, FALSE),Rooke_Full_Seaosn[W],0)</f>
        <v>1609</v>
      </c>
      <c r="H1611" s="5">
        <f>_xlfn.RANK.EQ(VLOOKUP($A1611,Rooke_Full_Seaosn[[Name]:[WHIP]], 7, FALSE),Rooke_Full_Seaosn[L],1)</f>
        <v>492</v>
      </c>
      <c r="I1611" s="11">
        <f>_xlfn.RANK.EQ(VLOOKUP($A1611,Rooke_Full_Seaosn[[Name]:[WHIP]], 8, FALSE),Rooke_Full_Seaosn[SV],0)</f>
        <v>225</v>
      </c>
      <c r="J1611" s="11">
        <f>_xlfn.RANK.EQ(VLOOKUP($A1611,Rooke_Full_Seaosn[[Name]:[WHIP]], 9, FALSE),Rooke_Full_Seaosn[IP],0)</f>
        <v>1413</v>
      </c>
      <c r="K1611" s="5">
        <f>_xlfn.RANK.EQ(VLOOKUP($A1611,Rooke_Full_Seaosn[[Name]:[WHIP]], 10, FALSE),Rooke_Full_Seaosn[SO],0)</f>
        <v>1116</v>
      </c>
      <c r="L1611" s="5">
        <f>_xlfn.RANK.EQ(VLOOKUP($A1611,Rooke_Full_Seaosn[[Name]:[WHIP]], 11, FALSE),Rooke_Full_Seaosn[K/9],0)</f>
        <v>414</v>
      </c>
      <c r="M1611" s="5">
        <f>_xlfn.RANK.EQ(VLOOKUP($A1611,Rooke_Full_Seaosn[[Name]:[WHIP]], 12, FALSE),Rooke_Full_Seaosn[BB/9],1)</f>
        <v>1435</v>
      </c>
      <c r="N1611" s="11">
        <f>_xlfn.RANK.EQ(VLOOKUP($A1611,Rooke_Full_Seaosn[[Name]:[WHIP]], 13, FALSE),Rooke_Full_Seaosn[HR/9],1)</f>
        <v>1632</v>
      </c>
      <c r="O1611" s="5">
        <f>_xlfn.RANK.EQ(VLOOKUP($A1611,Rooke_Full_Seaosn[[Name]:[WHIP]], 14, FALSE),Rooke_Full_Seaosn[AVG],1)</f>
        <v>1699</v>
      </c>
      <c r="P1611" s="11">
        <f>_xlfn.RANK.EQ(VLOOKUP($A1611,Rooke_Full_Seaosn[[Name]:[WHIP]], 15, FALSE),Rooke_Full_Seaosn[BABIP],1)</f>
        <v>1684</v>
      </c>
      <c r="Q1611" s="5">
        <f>_xlfn.RANK.EQ(VLOOKUP($A1611,Rooke_Full_Seaosn[[Name]:[WHIP]], 16, FALSE),Rooke_Full_Seaosn[ERA],1)</f>
        <v>1699</v>
      </c>
      <c r="R1611" s="11">
        <f>_xlfn.RANK.EQ(VLOOKUP($A1611,Rooke_Full_Seaosn[[Name]:[WHIP]], 17, FALSE),Rooke_Full_Seaosn[FIP],1)</f>
        <v>1654</v>
      </c>
      <c r="S1611" s="5">
        <f>_xlfn.RANK.EQ(VLOOKUP($A1611,Rooke_Full_Seaosn[[Name]:[WHIP]], 18,FALSE),Rooke_Full_Seaosn[WAR],0)</f>
        <v>1677</v>
      </c>
      <c r="T1611" s="5">
        <f>_xlfn.RANK.EQ(VLOOKUP($A1611,Rooke_Full_Seaosn[[Name]:[WHIP]], 19, FALSE),Rooke_Full_Seaosn[WAR/162],0)</f>
        <v>1682</v>
      </c>
      <c r="U1611" s="5">
        <f>_xlfn.RANK.EQ(VLOOKUP($A1611,Rooke_Full_Seaosn[[Name]:[WHIP]], 20, FALSE),Rooke_Full_Seaosn[WHIP],1)</f>
        <v>1698</v>
      </c>
      <c r="V161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1219.1920108149163</v>
      </c>
    </row>
    <row r="1612" spans="1:22" x14ac:dyDescent="0.45">
      <c r="A1612" s="11" t="s">
        <v>1884</v>
      </c>
      <c r="B1612" s="11">
        <v>1993</v>
      </c>
      <c r="C1612" s="11" t="str">
        <f>VLOOKUP(Table10[[#This Row],[Name]], Rooke_Full_Seaosn[[Name]:[Team]], 2, FALSE)</f>
        <v>SDP</v>
      </c>
      <c r="D1612" s="11">
        <v>8</v>
      </c>
      <c r="E1612" s="11">
        <v>6</v>
      </c>
      <c r="F1612" s="12">
        <v>0.75</v>
      </c>
      <c r="G1612" s="5">
        <f>_xlfn.RANK.EQ(VLOOKUP($A1612,Rooke_Full_Seaosn[[Name]:[WHIP]], 6, FALSE),Rooke_Full_Seaosn[W],0)</f>
        <v>1465</v>
      </c>
      <c r="H1612" s="5">
        <f>_xlfn.RANK.EQ(VLOOKUP($A1612,Rooke_Full_Seaosn[[Name]:[WHIP]], 7, FALSE),Rooke_Full_Seaosn[L],1)</f>
        <v>885</v>
      </c>
      <c r="I1612" s="11">
        <f>_xlfn.RANK.EQ(VLOOKUP($A1612,Rooke_Full_Seaosn[[Name]:[WHIP]], 8, FALSE),Rooke_Full_Seaosn[SV],0)</f>
        <v>225</v>
      </c>
      <c r="J1612" s="11">
        <f>_xlfn.RANK.EQ(VLOOKUP($A1612,Rooke_Full_Seaosn[[Name]:[WHIP]], 9, FALSE),Rooke_Full_Seaosn[IP],0)</f>
        <v>996</v>
      </c>
      <c r="K1612" s="5">
        <f>_xlfn.RANK.EQ(VLOOKUP($A1612,Rooke_Full_Seaosn[[Name]:[WHIP]], 10, FALSE),Rooke_Full_Seaosn[SO],0)</f>
        <v>1255</v>
      </c>
      <c r="L1612" s="5">
        <f>_xlfn.RANK.EQ(VLOOKUP($A1612,Rooke_Full_Seaosn[[Name]:[WHIP]], 11, FALSE),Rooke_Full_Seaosn[K/9],0)</f>
        <v>1257</v>
      </c>
      <c r="M1612" s="5">
        <f>_xlfn.RANK.EQ(VLOOKUP($A1612,Rooke_Full_Seaosn[[Name]:[WHIP]], 12, FALSE),Rooke_Full_Seaosn[BB/9],1)</f>
        <v>1186</v>
      </c>
      <c r="N1612" s="11">
        <f>_xlfn.RANK.EQ(VLOOKUP($A1612,Rooke_Full_Seaosn[[Name]:[WHIP]], 13, FALSE),Rooke_Full_Seaosn[HR/9],1)</f>
        <v>1064</v>
      </c>
      <c r="O1612" s="5">
        <f>_xlfn.RANK.EQ(VLOOKUP($A1612,Rooke_Full_Seaosn[[Name]:[WHIP]], 14, FALSE),Rooke_Full_Seaosn[AVG],1)</f>
        <v>1026</v>
      </c>
      <c r="P1612" s="11">
        <f>_xlfn.RANK.EQ(VLOOKUP($A1612,Rooke_Full_Seaosn[[Name]:[WHIP]], 15, FALSE),Rooke_Full_Seaosn[BABIP],1)</f>
        <v>672</v>
      </c>
      <c r="Q1612" s="5">
        <f>_xlfn.RANK.EQ(VLOOKUP($A1612,Rooke_Full_Seaosn[[Name]:[WHIP]], 16, FALSE),Rooke_Full_Seaosn[ERA],1)</f>
        <v>1421</v>
      </c>
      <c r="R1612" s="11">
        <f>_xlfn.RANK.EQ(VLOOKUP($A1612,Rooke_Full_Seaosn[[Name]:[WHIP]], 17, FALSE),Rooke_Full_Seaosn[FIP],1)</f>
        <v>1303</v>
      </c>
      <c r="S1612" s="5">
        <f>_xlfn.RANK.EQ(VLOOKUP($A1612,Rooke_Full_Seaosn[[Name]:[WHIP]], 18,FALSE),Rooke_Full_Seaosn[WAR],0)</f>
        <v>1292</v>
      </c>
      <c r="T1612" s="5">
        <f>_xlfn.RANK.EQ(VLOOKUP($A1612,Rooke_Full_Seaosn[[Name]:[WHIP]], 19, FALSE),Rooke_Full_Seaosn[WAR/162],0)</f>
        <v>1295</v>
      </c>
      <c r="U1612" s="5">
        <f>_xlfn.RANK.EQ(VLOOKUP($A1612,Rooke_Full_Seaosn[[Name]:[WHIP]], 20, FALSE),Rooke_Full_Seaosn[WHIP],1)</f>
        <v>1252</v>
      </c>
      <c r="V161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1221.7216323492332</v>
      </c>
    </row>
    <row r="1613" spans="1:22" x14ac:dyDescent="0.45">
      <c r="A1613" s="11" t="s">
        <v>2047</v>
      </c>
      <c r="B1613" s="11">
        <v>2008</v>
      </c>
      <c r="C1613" s="11" t="str">
        <f>VLOOKUP(Table10[[#This Row],[Name]], Rooke_Full_Seaosn[[Name]:[Team]], 2, FALSE)</f>
        <v>ATL</v>
      </c>
      <c r="D1613" s="11">
        <v>10</v>
      </c>
      <c r="E1613" s="11">
        <v>10</v>
      </c>
      <c r="F1613" s="12">
        <v>1</v>
      </c>
      <c r="G1613" s="5">
        <f>_xlfn.RANK.EQ(VLOOKUP($A1613,Rooke_Full_Seaosn[[Name]:[WHIP]], 6, FALSE),Rooke_Full_Seaosn[W],0)</f>
        <v>1054</v>
      </c>
      <c r="H1613" s="5">
        <f>_xlfn.RANK.EQ(VLOOKUP($A1613,Rooke_Full_Seaosn[[Name]:[WHIP]], 7, FALSE),Rooke_Full_Seaosn[L],1)</f>
        <v>1060</v>
      </c>
      <c r="I1613" s="11">
        <f>_xlfn.RANK.EQ(VLOOKUP($A1613,Rooke_Full_Seaosn[[Name]:[WHIP]], 8, FALSE),Rooke_Full_Seaosn[SV],0)</f>
        <v>225</v>
      </c>
      <c r="J1613" s="11">
        <f>_xlfn.RANK.EQ(VLOOKUP($A1613,Rooke_Full_Seaosn[[Name]:[WHIP]], 9, FALSE),Rooke_Full_Seaosn[IP],0)</f>
        <v>1209</v>
      </c>
      <c r="K1613" s="5">
        <f>_xlfn.RANK.EQ(VLOOKUP($A1613,Rooke_Full_Seaosn[[Name]:[WHIP]], 10, FALSE),Rooke_Full_Seaosn[SO],0)</f>
        <v>1099</v>
      </c>
      <c r="L1613" s="5">
        <f>_xlfn.RANK.EQ(VLOOKUP($A1613,Rooke_Full_Seaosn[[Name]:[WHIP]], 11, FALSE),Rooke_Full_Seaosn[K/9],0)</f>
        <v>701</v>
      </c>
      <c r="M1613" s="5">
        <f>_xlfn.RANK.EQ(VLOOKUP($A1613,Rooke_Full_Seaosn[[Name]:[WHIP]], 12, FALSE),Rooke_Full_Seaosn[BB/9],1)</f>
        <v>1447</v>
      </c>
      <c r="N1613" s="11">
        <f>_xlfn.RANK.EQ(VLOOKUP($A1613,Rooke_Full_Seaosn[[Name]:[WHIP]], 13, FALSE),Rooke_Full_Seaosn[HR/9],1)</f>
        <v>1171</v>
      </c>
      <c r="O1613" s="5">
        <f>_xlfn.RANK.EQ(VLOOKUP($A1613,Rooke_Full_Seaosn[[Name]:[WHIP]], 14, FALSE),Rooke_Full_Seaosn[AVG],1)</f>
        <v>1134</v>
      </c>
      <c r="P1613" s="11">
        <f>_xlfn.RANK.EQ(VLOOKUP($A1613,Rooke_Full_Seaosn[[Name]:[WHIP]], 15, FALSE),Rooke_Full_Seaosn[BABIP],1)</f>
        <v>1100</v>
      </c>
      <c r="Q1613" s="5">
        <f>_xlfn.RANK.EQ(VLOOKUP($A1613,Rooke_Full_Seaosn[[Name]:[WHIP]], 16, FALSE),Rooke_Full_Seaosn[ERA],1)</f>
        <v>1610</v>
      </c>
      <c r="R1613" s="11">
        <f>_xlfn.RANK.EQ(VLOOKUP($A1613,Rooke_Full_Seaosn[[Name]:[WHIP]], 17, FALSE),Rooke_Full_Seaosn[FIP],1)</f>
        <v>1415</v>
      </c>
      <c r="S1613" s="5">
        <f>_xlfn.RANK.EQ(VLOOKUP($A1613,Rooke_Full_Seaosn[[Name]:[WHIP]], 18,FALSE),Rooke_Full_Seaosn[WAR],0)</f>
        <v>1493</v>
      </c>
      <c r="T1613" s="5">
        <f>_xlfn.RANK.EQ(VLOOKUP($A1613,Rooke_Full_Seaosn[[Name]:[WHIP]], 19, FALSE),Rooke_Full_Seaosn[WAR/162],0)</f>
        <v>1494</v>
      </c>
      <c r="U1613" s="5">
        <f>_xlfn.RANK.EQ(VLOOKUP($A1613,Rooke_Full_Seaosn[[Name]:[WHIP]], 20, FALSE),Rooke_Full_Seaosn[WHIP],1)</f>
        <v>1484</v>
      </c>
      <c r="V161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1223.6617799899429</v>
      </c>
    </row>
    <row r="1614" spans="1:22" x14ac:dyDescent="0.45">
      <c r="A1614" s="11" t="s">
        <v>2104</v>
      </c>
      <c r="B1614" s="11">
        <v>2019</v>
      </c>
      <c r="C1614" s="11" t="str">
        <f>VLOOKUP(Table10[[#This Row],[Name]], Rooke_Full_Seaosn[[Name]:[Team]], 2, FALSE)</f>
        <v>COL</v>
      </c>
      <c r="D1614" s="11">
        <v>16</v>
      </c>
      <c r="E1614" s="11">
        <v>16</v>
      </c>
      <c r="F1614" s="12">
        <v>1</v>
      </c>
      <c r="G1614" s="5">
        <f>_xlfn.RANK.EQ(VLOOKUP($A1614,Rooke_Full_Seaosn[[Name]:[WHIP]], 6, FALSE),Rooke_Full_Seaosn[W],0)</f>
        <v>1282</v>
      </c>
      <c r="H1614" s="5">
        <f>_xlfn.RANK.EQ(VLOOKUP($A1614,Rooke_Full_Seaosn[[Name]:[WHIP]], 7, FALSE),Rooke_Full_Seaosn[L],1)</f>
        <v>885</v>
      </c>
      <c r="I1614" s="11">
        <f>_xlfn.RANK.EQ(VLOOKUP($A1614,Rooke_Full_Seaosn[[Name]:[WHIP]], 8, FALSE),Rooke_Full_Seaosn[SV],0)</f>
        <v>225</v>
      </c>
      <c r="J1614" s="11">
        <f>_xlfn.RANK.EQ(VLOOKUP($A1614,Rooke_Full_Seaosn[[Name]:[WHIP]], 9, FALSE),Rooke_Full_Seaosn[IP],0)</f>
        <v>980</v>
      </c>
      <c r="K1614" s="5">
        <f>_xlfn.RANK.EQ(VLOOKUP($A1614,Rooke_Full_Seaosn[[Name]:[WHIP]], 10, FALSE),Rooke_Full_Seaosn[SO],0)</f>
        <v>880</v>
      </c>
      <c r="L1614" s="5">
        <f>_xlfn.RANK.EQ(VLOOKUP($A1614,Rooke_Full_Seaosn[[Name]:[WHIP]], 11, FALSE),Rooke_Full_Seaosn[K/9],0)</f>
        <v>722</v>
      </c>
      <c r="M1614" s="5">
        <f>_xlfn.RANK.EQ(VLOOKUP($A1614,Rooke_Full_Seaosn[[Name]:[WHIP]], 12, FALSE),Rooke_Full_Seaosn[BB/9],1)</f>
        <v>1026</v>
      </c>
      <c r="N1614" s="11">
        <f>_xlfn.RANK.EQ(VLOOKUP($A1614,Rooke_Full_Seaosn[[Name]:[WHIP]], 13, FALSE),Rooke_Full_Seaosn[HR/9],1)</f>
        <v>1594</v>
      </c>
      <c r="O1614" s="5">
        <f>_xlfn.RANK.EQ(VLOOKUP($A1614,Rooke_Full_Seaosn[[Name]:[WHIP]], 14, FALSE),Rooke_Full_Seaosn[AVG],1)</f>
        <v>1654</v>
      </c>
      <c r="P1614" s="11">
        <f>_xlfn.RANK.EQ(VLOOKUP($A1614,Rooke_Full_Seaosn[[Name]:[WHIP]], 15, FALSE),Rooke_Full_Seaosn[BABIP],1)</f>
        <v>1570</v>
      </c>
      <c r="Q1614" s="5">
        <f>_xlfn.RANK.EQ(VLOOKUP($A1614,Rooke_Full_Seaosn[[Name]:[WHIP]], 16, FALSE),Rooke_Full_Seaosn[ERA],1)</f>
        <v>1678</v>
      </c>
      <c r="R1614" s="11">
        <f>_xlfn.RANK.EQ(VLOOKUP($A1614,Rooke_Full_Seaosn[[Name]:[WHIP]], 17, FALSE),Rooke_Full_Seaosn[FIP],1)</f>
        <v>1626</v>
      </c>
      <c r="S1614" s="5">
        <f>_xlfn.RANK.EQ(VLOOKUP($A1614,Rooke_Full_Seaosn[[Name]:[WHIP]], 18,FALSE),Rooke_Full_Seaosn[WAR],0)</f>
        <v>1509</v>
      </c>
      <c r="T1614" s="5">
        <f>_xlfn.RANK.EQ(VLOOKUP($A1614,Rooke_Full_Seaosn[[Name]:[WHIP]], 19, FALSE),Rooke_Full_Seaosn[WAR/162],0)</f>
        <v>1509</v>
      </c>
      <c r="U1614" s="5">
        <f>_xlfn.RANK.EQ(VLOOKUP($A1614,Rooke_Full_Seaosn[[Name]:[WHIP]], 20, FALSE),Rooke_Full_Seaosn[WHIP],1)</f>
        <v>1613</v>
      </c>
      <c r="V161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1223.8660383444233</v>
      </c>
    </row>
    <row r="1615" spans="1:22" x14ac:dyDescent="0.45">
      <c r="A1615" s="11" t="s">
        <v>1882</v>
      </c>
      <c r="B1615" s="11">
        <v>2014</v>
      </c>
      <c r="C1615" s="11" t="str">
        <f>VLOOKUP(Table10[[#This Row],[Name]], Rooke_Full_Seaosn[[Name]:[Team]], 2, FALSE)</f>
        <v>CHW</v>
      </c>
      <c r="D1615" s="11">
        <v>20</v>
      </c>
      <c r="E1615" s="11">
        <v>20</v>
      </c>
      <c r="F1615" s="12">
        <v>1</v>
      </c>
      <c r="G1615" s="5">
        <f>_xlfn.RANK.EQ(VLOOKUP($A1615,Rooke_Full_Seaosn[[Name]:[WHIP]], 6, FALSE),Rooke_Full_Seaosn[W],0)</f>
        <v>1054</v>
      </c>
      <c r="H1615" s="5">
        <f>_xlfn.RANK.EQ(VLOOKUP($A1615,Rooke_Full_Seaosn[[Name]:[WHIP]], 7, FALSE),Rooke_Full_Seaosn[L],1)</f>
        <v>1341</v>
      </c>
      <c r="I1615" s="11">
        <f>_xlfn.RANK.EQ(VLOOKUP($A1615,Rooke_Full_Seaosn[[Name]:[WHIP]], 8, FALSE),Rooke_Full_Seaosn[SV],0)</f>
        <v>225</v>
      </c>
      <c r="J1615" s="11">
        <f>_xlfn.RANK.EQ(VLOOKUP($A1615,Rooke_Full_Seaosn[[Name]:[WHIP]], 9, FALSE),Rooke_Full_Seaosn[IP],0)</f>
        <v>796</v>
      </c>
      <c r="K1615" s="5">
        <f>_xlfn.RANK.EQ(VLOOKUP($A1615,Rooke_Full_Seaosn[[Name]:[WHIP]], 10, FALSE),Rooke_Full_Seaosn[SO],0)</f>
        <v>1072</v>
      </c>
      <c r="L1615" s="5">
        <f>_xlfn.RANK.EQ(VLOOKUP($A1615,Rooke_Full_Seaosn[[Name]:[WHIP]], 11, FALSE),Rooke_Full_Seaosn[K/9],0)</f>
        <v>1263</v>
      </c>
      <c r="M1615" s="5">
        <f>_xlfn.RANK.EQ(VLOOKUP($A1615,Rooke_Full_Seaosn[[Name]:[WHIP]], 12, FALSE),Rooke_Full_Seaosn[BB/9],1)</f>
        <v>634</v>
      </c>
      <c r="N1615" s="11">
        <f>_xlfn.RANK.EQ(VLOOKUP($A1615,Rooke_Full_Seaosn[[Name]:[WHIP]], 13, FALSE),Rooke_Full_Seaosn[HR/9],1)</f>
        <v>940</v>
      </c>
      <c r="O1615" s="5">
        <f>_xlfn.RANK.EQ(VLOOKUP($A1615,Rooke_Full_Seaosn[[Name]:[WHIP]], 14, FALSE),Rooke_Full_Seaosn[AVG],1)</f>
        <v>1566</v>
      </c>
      <c r="P1615" s="11">
        <f>_xlfn.RANK.EQ(VLOOKUP($A1615,Rooke_Full_Seaosn[[Name]:[WHIP]], 15, FALSE),Rooke_Full_Seaosn[BABIP],1)</f>
        <v>1449</v>
      </c>
      <c r="Q1615" s="5">
        <f>_xlfn.RANK.EQ(VLOOKUP($A1615,Rooke_Full_Seaosn[[Name]:[WHIP]], 16, FALSE),Rooke_Full_Seaosn[ERA],1)</f>
        <v>1419</v>
      </c>
      <c r="R1615" s="11">
        <f>_xlfn.RANK.EQ(VLOOKUP($A1615,Rooke_Full_Seaosn[[Name]:[WHIP]], 17, FALSE),Rooke_Full_Seaosn[FIP],1)</f>
        <v>1279</v>
      </c>
      <c r="S1615" s="5">
        <f>_xlfn.RANK.EQ(VLOOKUP($A1615,Rooke_Full_Seaosn[[Name]:[WHIP]], 18,FALSE),Rooke_Full_Seaosn[WAR],0)</f>
        <v>1424</v>
      </c>
      <c r="T1615" s="5">
        <f>_xlfn.RANK.EQ(VLOOKUP($A1615,Rooke_Full_Seaosn[[Name]:[WHIP]], 19, FALSE),Rooke_Full_Seaosn[WAR/162],0)</f>
        <v>1450</v>
      </c>
      <c r="U1615" s="5">
        <f>_xlfn.RANK.EQ(VLOOKUP($A1615,Rooke_Full_Seaosn[[Name]:[WHIP]], 20, FALSE),Rooke_Full_Seaosn[WHIP],1)</f>
        <v>1377</v>
      </c>
      <c r="V161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1225.8978595336334</v>
      </c>
    </row>
    <row r="1616" spans="1:22" x14ac:dyDescent="0.45">
      <c r="A1616" s="11" t="s">
        <v>1976</v>
      </c>
      <c r="B1616" s="11">
        <v>1996</v>
      </c>
      <c r="C1616" s="11" t="str">
        <f>VLOOKUP(Table10[[#This Row],[Name]], Rooke_Full_Seaosn[[Name]:[Team]], 2, FALSE)</f>
        <v>PIT</v>
      </c>
      <c r="D1616" s="11">
        <v>16</v>
      </c>
      <c r="E1616" s="11">
        <v>16</v>
      </c>
      <c r="F1616" s="12">
        <v>1</v>
      </c>
      <c r="G1616" s="5">
        <f>_xlfn.RANK.EQ(VLOOKUP($A1616,Rooke_Full_Seaosn[[Name]:[WHIP]], 6, FALSE),Rooke_Full_Seaosn[W],0)</f>
        <v>1609</v>
      </c>
      <c r="H1616" s="5">
        <f>_xlfn.RANK.EQ(VLOOKUP($A1616,Rooke_Full_Seaosn[[Name]:[WHIP]], 7, FALSE),Rooke_Full_Seaosn[L],1)</f>
        <v>298</v>
      </c>
      <c r="I1616" s="11">
        <f>_xlfn.RANK.EQ(VLOOKUP($A1616,Rooke_Full_Seaosn[[Name]:[WHIP]], 8, FALSE),Rooke_Full_Seaosn[SV],0)</f>
        <v>225</v>
      </c>
      <c r="J1616" s="11">
        <f>_xlfn.RANK.EQ(VLOOKUP($A1616,Rooke_Full_Seaosn[[Name]:[WHIP]], 9, FALSE),Rooke_Full_Seaosn[IP],0)</f>
        <v>1517</v>
      </c>
      <c r="K1616" s="5">
        <f>_xlfn.RANK.EQ(VLOOKUP($A1616,Rooke_Full_Seaosn[[Name]:[WHIP]], 10, FALSE),Rooke_Full_Seaosn[SO],0)</f>
        <v>1585</v>
      </c>
      <c r="L1616" s="5">
        <f>_xlfn.RANK.EQ(VLOOKUP($A1616,Rooke_Full_Seaosn[[Name]:[WHIP]], 11, FALSE),Rooke_Full_Seaosn[K/9],0)</f>
        <v>1274</v>
      </c>
      <c r="M1616" s="5">
        <f>_xlfn.RANK.EQ(VLOOKUP($A1616,Rooke_Full_Seaosn[[Name]:[WHIP]], 12, FALSE),Rooke_Full_Seaosn[BB/9],1)</f>
        <v>1119</v>
      </c>
      <c r="N1616" s="11">
        <f>_xlfn.RANK.EQ(VLOOKUP($A1616,Rooke_Full_Seaosn[[Name]:[WHIP]], 13, FALSE),Rooke_Full_Seaosn[HR/9],1)</f>
        <v>1377</v>
      </c>
      <c r="O1616" s="5">
        <f>_xlfn.RANK.EQ(VLOOKUP($A1616,Rooke_Full_Seaosn[[Name]:[WHIP]], 14, FALSE),Rooke_Full_Seaosn[AVG],1)</f>
        <v>1397</v>
      </c>
      <c r="P1616" s="11">
        <f>_xlfn.RANK.EQ(VLOOKUP($A1616,Rooke_Full_Seaosn[[Name]:[WHIP]], 15, FALSE),Rooke_Full_Seaosn[BABIP],1)</f>
        <v>1003</v>
      </c>
      <c r="Q1616" s="5">
        <f>_xlfn.RANK.EQ(VLOOKUP($A1616,Rooke_Full_Seaosn[[Name]:[WHIP]], 16, FALSE),Rooke_Full_Seaosn[ERA],1)</f>
        <v>1532</v>
      </c>
      <c r="R1616" s="11">
        <f>_xlfn.RANK.EQ(VLOOKUP($A1616,Rooke_Full_Seaosn[[Name]:[WHIP]], 17, FALSE),Rooke_Full_Seaosn[FIP],1)</f>
        <v>1543</v>
      </c>
      <c r="S1616" s="5">
        <f>_xlfn.RANK.EQ(VLOOKUP($A1616,Rooke_Full_Seaosn[[Name]:[WHIP]], 18,FALSE),Rooke_Full_Seaosn[WAR],0)</f>
        <v>1526</v>
      </c>
      <c r="T1616" s="5">
        <f>_xlfn.RANK.EQ(VLOOKUP($A1616,Rooke_Full_Seaosn[[Name]:[WHIP]], 19, FALSE),Rooke_Full_Seaosn[WAR/162],0)</f>
        <v>1525</v>
      </c>
      <c r="U1616" s="5">
        <f>_xlfn.RANK.EQ(VLOOKUP($A1616,Rooke_Full_Seaosn[[Name]:[WHIP]], 20, FALSE),Rooke_Full_Seaosn[WHIP],1)</f>
        <v>1432</v>
      </c>
      <c r="V161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1226.8807874173524</v>
      </c>
    </row>
    <row r="1617" spans="1:22" x14ac:dyDescent="0.45">
      <c r="A1617" s="11" t="s">
        <v>1967</v>
      </c>
      <c r="B1617" s="11">
        <v>1929</v>
      </c>
      <c r="C1617" s="11" t="str">
        <f>VLOOKUP(Table10[[#This Row],[Name]], Rooke_Full_Seaosn[[Name]:[Team]], 2, FALSE)</f>
        <v>CHW</v>
      </c>
      <c r="D1617" s="11">
        <v>34</v>
      </c>
      <c r="E1617" s="11">
        <v>32</v>
      </c>
      <c r="F1617" s="12">
        <v>0.94117647058823528</v>
      </c>
      <c r="G1617" s="5">
        <f>_xlfn.RANK.EQ(VLOOKUP($A1617,Rooke_Full_Seaosn[[Name]:[WHIP]], 6, FALSE),Rooke_Full_Seaosn[W],0)</f>
        <v>1465</v>
      </c>
      <c r="H1617" s="5">
        <f>_xlfn.RANK.EQ(VLOOKUP($A1617,Rooke_Full_Seaosn[[Name]:[WHIP]], 7, FALSE),Rooke_Full_Seaosn[L],1)</f>
        <v>298</v>
      </c>
      <c r="I1617" s="11">
        <f>_xlfn.RANK.EQ(VLOOKUP($A1617,Rooke_Full_Seaosn[[Name]:[WHIP]], 8, FALSE),Rooke_Full_Seaosn[SV],0)</f>
        <v>94</v>
      </c>
      <c r="J1617" s="11">
        <f>_xlfn.RANK.EQ(VLOOKUP($A1617,Rooke_Full_Seaosn[[Name]:[WHIP]], 9, FALSE),Rooke_Full_Seaosn[IP],0)</f>
        <v>1380</v>
      </c>
      <c r="K1617" s="5">
        <f>_xlfn.RANK.EQ(VLOOKUP($A1617,Rooke_Full_Seaosn[[Name]:[WHIP]], 10, FALSE),Rooke_Full_Seaosn[SO],0)</f>
        <v>1567</v>
      </c>
      <c r="L1617" s="5">
        <f>_xlfn.RANK.EQ(VLOOKUP($A1617,Rooke_Full_Seaosn[[Name]:[WHIP]], 11, FALSE),Rooke_Full_Seaosn[K/9],0)</f>
        <v>1378</v>
      </c>
      <c r="M1617" s="5">
        <f>_xlfn.RANK.EQ(VLOOKUP($A1617,Rooke_Full_Seaosn[[Name]:[WHIP]], 12, FALSE),Rooke_Full_Seaosn[BB/9],1)</f>
        <v>1675</v>
      </c>
      <c r="N1617" s="11">
        <f>_xlfn.RANK.EQ(VLOOKUP($A1617,Rooke_Full_Seaosn[[Name]:[WHIP]], 13, FALSE),Rooke_Full_Seaosn[HR/9],1)</f>
        <v>275</v>
      </c>
      <c r="O1617" s="5">
        <f>_xlfn.RANK.EQ(VLOOKUP($A1617,Rooke_Full_Seaosn[[Name]:[WHIP]], 14, FALSE),Rooke_Full_Seaosn[AVG],1)</f>
        <v>913</v>
      </c>
      <c r="P1617" s="11">
        <f>_xlfn.RANK.EQ(VLOOKUP($A1617,Rooke_Full_Seaosn[[Name]:[WHIP]], 15, FALSE),Rooke_Full_Seaosn[BABIP],1)</f>
        <v>784</v>
      </c>
      <c r="Q1617" s="5">
        <f>_xlfn.RANK.EQ(VLOOKUP($A1617,Rooke_Full_Seaosn[[Name]:[WHIP]], 16, FALSE),Rooke_Full_Seaosn[ERA],1)</f>
        <v>1522</v>
      </c>
      <c r="R1617" s="11">
        <f>_xlfn.RANK.EQ(VLOOKUP($A1617,Rooke_Full_Seaosn[[Name]:[WHIP]], 17, FALSE),Rooke_Full_Seaosn[FIP],1)</f>
        <v>1481</v>
      </c>
      <c r="S1617" s="5">
        <f>_xlfn.RANK.EQ(VLOOKUP($A1617,Rooke_Full_Seaosn[[Name]:[WHIP]], 18,FALSE),Rooke_Full_Seaosn[WAR],0)</f>
        <v>1501</v>
      </c>
      <c r="T1617" s="5">
        <f>_xlfn.RANK.EQ(VLOOKUP($A1617,Rooke_Full_Seaosn[[Name]:[WHIP]], 19, FALSE),Rooke_Full_Seaosn[WAR/162],0)</f>
        <v>1499</v>
      </c>
      <c r="U1617" s="5">
        <f>_xlfn.RANK.EQ(VLOOKUP($A1617,Rooke_Full_Seaosn[[Name]:[WHIP]], 20, FALSE),Rooke_Full_Seaosn[WHIP],1)</f>
        <v>1580</v>
      </c>
      <c r="V161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1228.036218410653</v>
      </c>
    </row>
    <row r="1618" spans="1:22" x14ac:dyDescent="0.45">
      <c r="A1618" s="11" t="s">
        <v>1609</v>
      </c>
      <c r="B1618" s="11">
        <v>1924</v>
      </c>
      <c r="C1618" s="11" t="str">
        <f>VLOOKUP(Table10[[#This Row],[Name]], Rooke_Full_Seaosn[[Name]:[Team]], 2, FALSE)</f>
        <v>STL</v>
      </c>
      <c r="D1618" s="11">
        <v>7</v>
      </c>
      <c r="E1618" s="11">
        <v>7</v>
      </c>
      <c r="F1618" s="12">
        <v>1</v>
      </c>
      <c r="G1618" s="5">
        <f>_xlfn.RANK.EQ(VLOOKUP($A1618,Rooke_Full_Seaosn[[Name]:[WHIP]], 6, FALSE),Rooke_Full_Seaosn[W],0)</f>
        <v>503</v>
      </c>
      <c r="H1618" s="5">
        <f>_xlfn.RANK.EQ(VLOOKUP($A1618,Rooke_Full_Seaosn[[Name]:[WHIP]], 7, FALSE),Rooke_Full_Seaosn[L],1)</f>
        <v>1442</v>
      </c>
      <c r="I1618" s="11">
        <f>_xlfn.RANK.EQ(VLOOKUP($A1618,Rooke_Full_Seaosn[[Name]:[WHIP]], 8, FALSE),Rooke_Full_Seaosn[SV],0)</f>
        <v>225</v>
      </c>
      <c r="J1618" s="11">
        <f>_xlfn.RANK.EQ(VLOOKUP($A1618,Rooke_Full_Seaosn[[Name]:[WHIP]], 9, FALSE),Rooke_Full_Seaosn[IP],0)</f>
        <v>538</v>
      </c>
      <c r="K1618" s="5">
        <f>_xlfn.RANK.EQ(VLOOKUP($A1618,Rooke_Full_Seaosn[[Name]:[WHIP]], 10, FALSE),Rooke_Full_Seaosn[SO],0)</f>
        <v>1605</v>
      </c>
      <c r="L1618" s="5">
        <f>_xlfn.RANK.EQ(VLOOKUP($A1618,Rooke_Full_Seaosn[[Name]:[WHIP]], 11, FALSE),Rooke_Full_Seaosn[K/9],0)</f>
        <v>1696</v>
      </c>
      <c r="M1618" s="5">
        <f>_xlfn.RANK.EQ(VLOOKUP($A1618,Rooke_Full_Seaosn[[Name]:[WHIP]], 12, FALSE),Rooke_Full_Seaosn[BB/9],1)</f>
        <v>848</v>
      </c>
      <c r="N1618" s="11">
        <f>_xlfn.RANK.EQ(VLOOKUP($A1618,Rooke_Full_Seaosn[[Name]:[WHIP]], 13, FALSE),Rooke_Full_Seaosn[HR/9],1)</f>
        <v>228</v>
      </c>
      <c r="O1618" s="5">
        <f>_xlfn.RANK.EQ(VLOOKUP($A1618,Rooke_Full_Seaosn[[Name]:[WHIP]], 14, FALSE),Rooke_Full_Seaosn[AVG],1)</f>
        <v>1676</v>
      </c>
      <c r="P1618" s="11">
        <f>_xlfn.RANK.EQ(VLOOKUP($A1618,Rooke_Full_Seaosn[[Name]:[WHIP]], 15, FALSE),Rooke_Full_Seaosn[BABIP],1)</f>
        <v>1520</v>
      </c>
      <c r="Q1618" s="5">
        <f>_xlfn.RANK.EQ(VLOOKUP($A1618,Rooke_Full_Seaosn[[Name]:[WHIP]], 16, FALSE),Rooke_Full_Seaosn[ERA],1)</f>
        <v>1096</v>
      </c>
      <c r="R1618" s="11">
        <f>_xlfn.RANK.EQ(VLOOKUP($A1618,Rooke_Full_Seaosn[[Name]:[WHIP]], 17, FALSE),Rooke_Full_Seaosn[FIP],1)</f>
        <v>1112</v>
      </c>
      <c r="S1618" s="5">
        <f>_xlfn.RANK.EQ(VLOOKUP($A1618,Rooke_Full_Seaosn[[Name]:[WHIP]], 18,FALSE),Rooke_Full_Seaosn[WAR],0)</f>
        <v>1221</v>
      </c>
      <c r="T1618" s="5">
        <f>_xlfn.RANK.EQ(VLOOKUP($A1618,Rooke_Full_Seaosn[[Name]:[WHIP]], 19, FALSE),Rooke_Full_Seaosn[WAR/162],0)</f>
        <v>1391</v>
      </c>
      <c r="U1618" s="5">
        <f>_xlfn.RANK.EQ(VLOOKUP($A1618,Rooke_Full_Seaosn[[Name]:[WHIP]], 20, FALSE),Rooke_Full_Seaosn[WHIP],1)</f>
        <v>1515</v>
      </c>
      <c r="V161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1229.8071049423929</v>
      </c>
    </row>
    <row r="1619" spans="1:22" x14ac:dyDescent="0.45">
      <c r="A1619" s="11" t="s">
        <v>2024</v>
      </c>
      <c r="B1619" s="11">
        <v>2015</v>
      </c>
      <c r="C1619" s="11" t="str">
        <f>VLOOKUP(Table10[[#This Row],[Name]], Rooke_Full_Seaosn[[Name]:[Team]], 2, FALSE)</f>
        <v>DET</v>
      </c>
      <c r="D1619" s="11">
        <v>10</v>
      </c>
      <c r="E1619" s="11">
        <v>6</v>
      </c>
      <c r="F1619" s="12">
        <v>0.6</v>
      </c>
      <c r="G1619" s="5">
        <f>_xlfn.RANK.EQ(VLOOKUP($A1619,Rooke_Full_Seaosn[[Name]:[WHIP]], 6, FALSE),Rooke_Full_Seaosn[W],0)</f>
        <v>1282</v>
      </c>
      <c r="H1619" s="5">
        <f>_xlfn.RANK.EQ(VLOOKUP($A1619,Rooke_Full_Seaosn[[Name]:[WHIP]], 7, FALSE),Rooke_Full_Seaosn[L],1)</f>
        <v>1060</v>
      </c>
      <c r="I1619" s="11">
        <f>_xlfn.RANK.EQ(VLOOKUP($A1619,Rooke_Full_Seaosn[[Name]:[WHIP]], 8, FALSE),Rooke_Full_Seaosn[SV],0)</f>
        <v>225</v>
      </c>
      <c r="J1619" s="11">
        <f>_xlfn.RANK.EQ(VLOOKUP($A1619,Rooke_Full_Seaosn[[Name]:[WHIP]], 9, FALSE),Rooke_Full_Seaosn[IP],0)</f>
        <v>1425</v>
      </c>
      <c r="K1619" s="5">
        <f>_xlfn.RANK.EQ(VLOOKUP($A1619,Rooke_Full_Seaosn[[Name]:[WHIP]], 10, FALSE),Rooke_Full_Seaosn[SO],0)</f>
        <v>1484</v>
      </c>
      <c r="L1619" s="5">
        <f>_xlfn.RANK.EQ(VLOOKUP($A1619,Rooke_Full_Seaosn[[Name]:[WHIP]], 11, FALSE),Rooke_Full_Seaosn[K/9],0)</f>
        <v>1115</v>
      </c>
      <c r="M1619" s="5">
        <f>_xlfn.RANK.EQ(VLOOKUP($A1619,Rooke_Full_Seaosn[[Name]:[WHIP]], 12, FALSE),Rooke_Full_Seaosn[BB/9],1)</f>
        <v>845</v>
      </c>
      <c r="N1619" s="11">
        <f>_xlfn.RANK.EQ(VLOOKUP($A1619,Rooke_Full_Seaosn[[Name]:[WHIP]], 13, FALSE),Rooke_Full_Seaosn[HR/9],1)</f>
        <v>917</v>
      </c>
      <c r="O1619" s="5">
        <f>_xlfn.RANK.EQ(VLOOKUP($A1619,Rooke_Full_Seaosn[[Name]:[WHIP]], 14, FALSE),Rooke_Full_Seaosn[AVG],1)</f>
        <v>1637</v>
      </c>
      <c r="P1619" s="11">
        <f>_xlfn.RANK.EQ(VLOOKUP($A1619,Rooke_Full_Seaosn[[Name]:[WHIP]], 15, FALSE),Rooke_Full_Seaosn[BABIP],1)</f>
        <v>1600</v>
      </c>
      <c r="Q1619" s="5">
        <f>_xlfn.RANK.EQ(VLOOKUP($A1619,Rooke_Full_Seaosn[[Name]:[WHIP]], 16, FALSE),Rooke_Full_Seaosn[ERA],1)</f>
        <v>1584</v>
      </c>
      <c r="R1619" s="11">
        <f>_xlfn.RANK.EQ(VLOOKUP($A1619,Rooke_Full_Seaosn[[Name]:[WHIP]], 17, FALSE),Rooke_Full_Seaosn[FIP],1)</f>
        <v>1090</v>
      </c>
      <c r="S1619" s="5">
        <f>_xlfn.RANK.EQ(VLOOKUP($A1619,Rooke_Full_Seaosn[[Name]:[WHIP]], 18,FALSE),Rooke_Full_Seaosn[WAR],0)</f>
        <v>1181</v>
      </c>
      <c r="T1619" s="5">
        <f>_xlfn.RANK.EQ(VLOOKUP($A1619,Rooke_Full_Seaosn[[Name]:[WHIP]], 19, FALSE),Rooke_Full_Seaosn[WAR/162],0)</f>
        <v>906</v>
      </c>
      <c r="U1619" s="5">
        <f>_xlfn.RANK.EQ(VLOOKUP($A1619,Rooke_Full_Seaosn[[Name]:[WHIP]], 20, FALSE),Rooke_Full_Seaosn[WHIP],1)</f>
        <v>1512</v>
      </c>
      <c r="V161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1230.6918117503624</v>
      </c>
    </row>
    <row r="1620" spans="1:22" x14ac:dyDescent="0.45">
      <c r="A1620" s="11" t="s">
        <v>2012</v>
      </c>
      <c r="B1620" s="11">
        <v>1998</v>
      </c>
      <c r="C1620" s="11" t="str">
        <f>VLOOKUP(Table10[[#This Row],[Name]], Rooke_Full_Seaosn[[Name]:[Team]], 2, FALSE)</f>
        <v>FLA</v>
      </c>
      <c r="D1620" s="11">
        <v>16</v>
      </c>
      <c r="E1620" s="11">
        <v>16</v>
      </c>
      <c r="F1620" s="12">
        <v>1</v>
      </c>
      <c r="G1620" s="5">
        <f>_xlfn.RANK.EQ(VLOOKUP($A1620,Rooke_Full_Seaosn[[Name]:[WHIP]], 6, FALSE),Rooke_Full_Seaosn[W],0)</f>
        <v>1465</v>
      </c>
      <c r="H1620" s="5">
        <f>_xlfn.RANK.EQ(VLOOKUP($A1620,Rooke_Full_Seaosn[[Name]:[WHIP]], 7, FALSE),Rooke_Full_Seaosn[L],1)</f>
        <v>695</v>
      </c>
      <c r="I1620" s="11">
        <f>_xlfn.RANK.EQ(VLOOKUP($A1620,Rooke_Full_Seaosn[[Name]:[WHIP]], 8, FALSE),Rooke_Full_Seaosn[SV],0)</f>
        <v>225</v>
      </c>
      <c r="J1620" s="11">
        <f>_xlfn.RANK.EQ(VLOOKUP($A1620,Rooke_Full_Seaosn[[Name]:[WHIP]], 9, FALSE),Rooke_Full_Seaosn[IP],0)</f>
        <v>1304</v>
      </c>
      <c r="K1620" s="5">
        <f>_xlfn.RANK.EQ(VLOOKUP($A1620,Rooke_Full_Seaosn[[Name]:[WHIP]], 10, FALSE),Rooke_Full_Seaosn[SO],0)</f>
        <v>1045</v>
      </c>
      <c r="L1620" s="5">
        <f>_xlfn.RANK.EQ(VLOOKUP($A1620,Rooke_Full_Seaosn[[Name]:[WHIP]], 11, FALSE),Rooke_Full_Seaosn[K/9],0)</f>
        <v>498</v>
      </c>
      <c r="M1620" s="5">
        <f>_xlfn.RANK.EQ(VLOOKUP($A1620,Rooke_Full_Seaosn[[Name]:[WHIP]], 12, FALSE),Rooke_Full_Seaosn[BB/9],1)</f>
        <v>1688</v>
      </c>
      <c r="N1620" s="11">
        <f>_xlfn.RANK.EQ(VLOOKUP($A1620,Rooke_Full_Seaosn[[Name]:[WHIP]], 13, FALSE),Rooke_Full_Seaosn[HR/9],1)</f>
        <v>1120</v>
      </c>
      <c r="O1620" s="5">
        <f>_xlfn.RANK.EQ(VLOOKUP($A1620,Rooke_Full_Seaosn[[Name]:[WHIP]], 14, FALSE),Rooke_Full_Seaosn[AVG],1)</f>
        <v>1309</v>
      </c>
      <c r="P1620" s="11">
        <f>_xlfn.RANK.EQ(VLOOKUP($A1620,Rooke_Full_Seaosn[[Name]:[WHIP]], 15, FALSE),Rooke_Full_Seaosn[BABIP],1)</f>
        <v>1433</v>
      </c>
      <c r="Q1620" s="5">
        <f>_xlfn.RANK.EQ(VLOOKUP($A1620,Rooke_Full_Seaosn[[Name]:[WHIP]], 16, FALSE),Rooke_Full_Seaosn[ERA],1)</f>
        <v>1571</v>
      </c>
      <c r="R1620" s="11">
        <f>_xlfn.RANK.EQ(VLOOKUP($A1620,Rooke_Full_Seaosn[[Name]:[WHIP]], 17, FALSE),Rooke_Full_Seaosn[FIP],1)</f>
        <v>1586</v>
      </c>
      <c r="S1620" s="5">
        <f>_xlfn.RANK.EQ(VLOOKUP($A1620,Rooke_Full_Seaosn[[Name]:[WHIP]], 18,FALSE),Rooke_Full_Seaosn[WAR],0)</f>
        <v>1602</v>
      </c>
      <c r="T1620" s="5">
        <f>_xlfn.RANK.EQ(VLOOKUP($A1620,Rooke_Full_Seaosn[[Name]:[WHIP]], 19, FALSE),Rooke_Full_Seaosn[WAR/162],0)</f>
        <v>1607</v>
      </c>
      <c r="U1620" s="5">
        <f>_xlfn.RANK.EQ(VLOOKUP($A1620,Rooke_Full_Seaosn[[Name]:[WHIP]], 20, FALSE),Rooke_Full_Seaosn[WHIP],1)</f>
        <v>1686</v>
      </c>
      <c r="V162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1230.8899606391146</v>
      </c>
    </row>
    <row r="1621" spans="1:22" x14ac:dyDescent="0.45">
      <c r="A1621" s="11" t="s">
        <v>1909</v>
      </c>
      <c r="B1621" s="11">
        <v>1920</v>
      </c>
      <c r="C1621" s="11" t="str">
        <f>VLOOKUP(Table10[[#This Row],[Name]], Rooke_Full_Seaosn[[Name]:[Team]], 2, FALSE)</f>
        <v>- - -</v>
      </c>
      <c r="D1621" s="11">
        <v>8</v>
      </c>
      <c r="E1621" s="11">
        <v>7</v>
      </c>
      <c r="F1621" s="12">
        <v>0.875</v>
      </c>
      <c r="G1621" s="5">
        <f>_xlfn.RANK.EQ(VLOOKUP($A1621,Rooke_Full_Seaosn[[Name]:[WHIP]], 6, FALSE),Rooke_Full_Seaosn[W],0)</f>
        <v>1609</v>
      </c>
      <c r="H1621" s="5">
        <f>_xlfn.RANK.EQ(VLOOKUP($A1621,Rooke_Full_Seaosn[[Name]:[WHIP]], 7, FALSE),Rooke_Full_Seaosn[L],1)</f>
        <v>147</v>
      </c>
      <c r="I1621" s="11">
        <f>_xlfn.RANK.EQ(VLOOKUP($A1621,Rooke_Full_Seaosn[[Name]:[WHIP]], 8, FALSE),Rooke_Full_Seaosn[SV],0)</f>
        <v>225</v>
      </c>
      <c r="J1621" s="11">
        <f>_xlfn.RANK.EQ(VLOOKUP($A1621,Rooke_Full_Seaosn[[Name]:[WHIP]], 9, FALSE),Rooke_Full_Seaosn[IP],0)</f>
        <v>1591</v>
      </c>
      <c r="K1621" s="5">
        <f>_xlfn.RANK.EQ(VLOOKUP($A1621,Rooke_Full_Seaosn[[Name]:[WHIP]], 10, FALSE),Rooke_Full_Seaosn[SO],0)</f>
        <v>1623</v>
      </c>
      <c r="L1621" s="5">
        <f>_xlfn.RANK.EQ(VLOOKUP($A1621,Rooke_Full_Seaosn[[Name]:[WHIP]], 11, FALSE),Rooke_Full_Seaosn[K/9],0)</f>
        <v>1293</v>
      </c>
      <c r="M1621" s="5">
        <f>_xlfn.RANK.EQ(VLOOKUP($A1621,Rooke_Full_Seaosn[[Name]:[WHIP]], 12, FALSE),Rooke_Full_Seaosn[BB/9],1)</f>
        <v>1616</v>
      </c>
      <c r="N1621" s="11">
        <f>_xlfn.RANK.EQ(VLOOKUP($A1621,Rooke_Full_Seaosn[[Name]:[WHIP]], 13, FALSE),Rooke_Full_Seaosn[HR/9],1)</f>
        <v>874</v>
      </c>
      <c r="O1621" s="5">
        <f>_xlfn.RANK.EQ(VLOOKUP($A1621,Rooke_Full_Seaosn[[Name]:[WHIP]], 14, FALSE),Rooke_Full_Seaosn[AVG],1)</f>
        <v>1459</v>
      </c>
      <c r="P1621" s="11">
        <f>_xlfn.RANK.EQ(VLOOKUP($A1621,Rooke_Full_Seaosn[[Name]:[WHIP]], 15, FALSE),Rooke_Full_Seaosn[BABIP],1)</f>
        <v>1297</v>
      </c>
      <c r="Q1621" s="5">
        <f>_xlfn.RANK.EQ(VLOOKUP($A1621,Rooke_Full_Seaosn[[Name]:[WHIP]], 16, FALSE),Rooke_Full_Seaosn[ERA],1)</f>
        <v>1453</v>
      </c>
      <c r="R1621" s="11">
        <f>_xlfn.RANK.EQ(VLOOKUP($A1621,Rooke_Full_Seaosn[[Name]:[WHIP]], 17, FALSE),Rooke_Full_Seaosn[FIP],1)</f>
        <v>1535</v>
      </c>
      <c r="S1621" s="5">
        <f>_xlfn.RANK.EQ(VLOOKUP($A1621,Rooke_Full_Seaosn[[Name]:[WHIP]], 18,FALSE),Rooke_Full_Seaosn[WAR],0)</f>
        <v>1692</v>
      </c>
      <c r="T1621" s="5">
        <f>_xlfn.RANK.EQ(VLOOKUP($A1621,Rooke_Full_Seaosn[[Name]:[WHIP]], 19, FALSE),Rooke_Full_Seaosn[WAR/162],0)</f>
        <v>1705</v>
      </c>
      <c r="U1621" s="5">
        <f>_xlfn.RANK.EQ(VLOOKUP($A1621,Rooke_Full_Seaosn[[Name]:[WHIP]], 20, FALSE),Rooke_Full_Seaosn[WHIP],1)</f>
        <v>1630</v>
      </c>
      <c r="V162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1231.0806445985877</v>
      </c>
    </row>
    <row r="1622" spans="1:22" x14ac:dyDescent="0.45">
      <c r="A1622" s="11" t="s">
        <v>588</v>
      </c>
      <c r="B1622" s="11">
        <v>2013</v>
      </c>
      <c r="C1622" s="11" t="str">
        <f>VLOOKUP(Table10[[#This Row],[Name]], Rooke_Full_Seaosn[[Name]:[Team]], 2, FALSE)</f>
        <v>PHI</v>
      </c>
      <c r="D1622" s="11">
        <v>11</v>
      </c>
      <c r="E1622" s="11">
        <v>11</v>
      </c>
      <c r="F1622" s="12">
        <v>1</v>
      </c>
      <c r="G1622" s="5">
        <f>_xlfn.RANK.EQ(VLOOKUP($A1622,Rooke_Full_Seaosn[[Name]:[WHIP]], 6, FALSE),Rooke_Full_Seaosn[W],0)</f>
        <v>1465</v>
      </c>
      <c r="H1622" s="5">
        <f>_xlfn.RANK.EQ(VLOOKUP($A1622,Rooke_Full_Seaosn[[Name]:[WHIP]], 7, FALSE),Rooke_Full_Seaosn[L],1)</f>
        <v>885</v>
      </c>
      <c r="I1622" s="11">
        <f>_xlfn.RANK.EQ(VLOOKUP($A1622,Rooke_Full_Seaosn[[Name]:[WHIP]], 8, FALSE),Rooke_Full_Seaosn[SV],0)</f>
        <v>225</v>
      </c>
      <c r="J1622" s="11">
        <f>_xlfn.RANK.EQ(VLOOKUP($A1622,Rooke_Full_Seaosn[[Name]:[WHIP]], 9, FALSE),Rooke_Full_Seaosn[IP],0)</f>
        <v>1511</v>
      </c>
      <c r="K1622" s="5">
        <f>_xlfn.RANK.EQ(VLOOKUP($A1622,Rooke_Full_Seaosn[[Name]:[WHIP]], 10, FALSE),Rooke_Full_Seaosn[SO],0)</f>
        <v>1355</v>
      </c>
      <c r="L1622" s="5">
        <f>_xlfn.RANK.EQ(VLOOKUP($A1622,Rooke_Full_Seaosn[[Name]:[WHIP]], 11, FALSE),Rooke_Full_Seaosn[K/9],0)</f>
        <v>662</v>
      </c>
      <c r="M1622" s="5">
        <f>_xlfn.RANK.EQ(VLOOKUP($A1622,Rooke_Full_Seaosn[[Name]:[WHIP]], 12, FALSE),Rooke_Full_Seaosn[BB/9],1)</f>
        <v>816</v>
      </c>
      <c r="N1622" s="11">
        <f>_xlfn.RANK.EQ(VLOOKUP($A1622,Rooke_Full_Seaosn[[Name]:[WHIP]], 13, FALSE),Rooke_Full_Seaosn[HR/9],1)</f>
        <v>1218</v>
      </c>
      <c r="O1622" s="5">
        <f>_xlfn.RANK.EQ(VLOOKUP($A1622,Rooke_Full_Seaosn[[Name]:[WHIP]], 14, FALSE),Rooke_Full_Seaosn[AVG],1)</f>
        <v>1691</v>
      </c>
      <c r="P1622" s="11">
        <f>_xlfn.RANK.EQ(VLOOKUP($A1622,Rooke_Full_Seaosn[[Name]:[WHIP]], 15, FALSE),Rooke_Full_Seaosn[BABIP],1)</f>
        <v>1681</v>
      </c>
      <c r="Q1622" s="5">
        <f>_xlfn.RANK.EQ(VLOOKUP($A1622,Rooke_Full_Seaosn[[Name]:[WHIP]], 16, FALSE),Rooke_Full_Seaosn[ERA],1)</f>
        <v>1667</v>
      </c>
      <c r="R1622" s="11">
        <f>_xlfn.RANK.EQ(VLOOKUP($A1622,Rooke_Full_Seaosn[[Name]:[WHIP]], 17, FALSE),Rooke_Full_Seaosn[FIP],1)</f>
        <v>1089</v>
      </c>
      <c r="S1622" s="5">
        <f>_xlfn.RANK.EQ(VLOOKUP($A1622,Rooke_Full_Seaosn[[Name]:[WHIP]], 18,FALSE),Rooke_Full_Seaosn[WAR],0)</f>
        <v>1381</v>
      </c>
      <c r="T1622" s="5">
        <f>_xlfn.RANK.EQ(VLOOKUP($A1622,Rooke_Full_Seaosn[[Name]:[WHIP]], 19, FALSE),Rooke_Full_Seaosn[WAR/162],0)</f>
        <v>1312</v>
      </c>
      <c r="U1622" s="5">
        <f>_xlfn.RANK.EQ(VLOOKUP($A1622,Rooke_Full_Seaosn[[Name]:[WHIP]], 20, FALSE),Rooke_Full_Seaosn[WHIP],1)</f>
        <v>1654</v>
      </c>
      <c r="V162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1231.4054078341796</v>
      </c>
    </row>
    <row r="1623" spans="1:22" x14ac:dyDescent="0.45">
      <c r="A1623" s="11" t="s">
        <v>1924</v>
      </c>
      <c r="B1623" s="11">
        <v>2009</v>
      </c>
      <c r="C1623" s="11" t="str">
        <f>VLOOKUP(Table10[[#This Row],[Name]], Rooke_Full_Seaosn[[Name]:[Team]], 2, FALSE)</f>
        <v>BAL</v>
      </c>
      <c r="D1623" s="11">
        <v>20</v>
      </c>
      <c r="E1623" s="11">
        <v>13</v>
      </c>
      <c r="F1623" s="12">
        <v>0.65</v>
      </c>
      <c r="G1623" s="5">
        <f>_xlfn.RANK.EQ(VLOOKUP($A1623,Rooke_Full_Seaosn[[Name]:[WHIP]], 6, FALSE),Rooke_Full_Seaosn[W],0)</f>
        <v>1054</v>
      </c>
      <c r="H1623" s="5">
        <f>_xlfn.RANK.EQ(VLOOKUP($A1623,Rooke_Full_Seaosn[[Name]:[WHIP]], 7, FALSE),Rooke_Full_Seaosn[L],1)</f>
        <v>1341</v>
      </c>
      <c r="I1623" s="11">
        <f>_xlfn.RANK.EQ(VLOOKUP($A1623,Rooke_Full_Seaosn[[Name]:[WHIP]], 8, FALSE),Rooke_Full_Seaosn[SV],0)</f>
        <v>225</v>
      </c>
      <c r="J1623" s="11">
        <f>_xlfn.RANK.EQ(VLOOKUP($A1623,Rooke_Full_Seaosn[[Name]:[WHIP]], 9, FALSE),Rooke_Full_Seaosn[IP],0)</f>
        <v>881</v>
      </c>
      <c r="K1623" s="5">
        <f>_xlfn.RANK.EQ(VLOOKUP($A1623,Rooke_Full_Seaosn[[Name]:[WHIP]], 10, FALSE),Rooke_Full_Seaosn[SO],0)</f>
        <v>765</v>
      </c>
      <c r="L1623" s="5">
        <f>_xlfn.RANK.EQ(VLOOKUP($A1623,Rooke_Full_Seaosn[[Name]:[WHIP]], 11, FALSE),Rooke_Full_Seaosn[K/9],0)</f>
        <v>695</v>
      </c>
      <c r="M1623" s="5">
        <f>_xlfn.RANK.EQ(VLOOKUP($A1623,Rooke_Full_Seaosn[[Name]:[WHIP]], 12, FALSE),Rooke_Full_Seaosn[BB/9],1)</f>
        <v>1289</v>
      </c>
      <c r="N1623" s="11">
        <f>_xlfn.RANK.EQ(VLOOKUP($A1623,Rooke_Full_Seaosn[[Name]:[WHIP]], 13, FALSE),Rooke_Full_Seaosn[HR/9],1)</f>
        <v>1680</v>
      </c>
      <c r="O1623" s="5">
        <f>_xlfn.RANK.EQ(VLOOKUP($A1623,Rooke_Full_Seaosn[[Name]:[WHIP]], 14, FALSE),Rooke_Full_Seaosn[AVG],1)</f>
        <v>1371</v>
      </c>
      <c r="P1623" s="11">
        <f>_xlfn.RANK.EQ(VLOOKUP($A1623,Rooke_Full_Seaosn[[Name]:[WHIP]], 15, FALSE),Rooke_Full_Seaosn[BABIP],1)</f>
        <v>739</v>
      </c>
      <c r="Q1623" s="5">
        <f>_xlfn.RANK.EQ(VLOOKUP($A1623,Rooke_Full_Seaosn[[Name]:[WHIP]], 16, FALSE),Rooke_Full_Seaosn[ERA],1)</f>
        <v>1471</v>
      </c>
      <c r="R1623" s="11">
        <f>_xlfn.RANK.EQ(VLOOKUP($A1623,Rooke_Full_Seaosn[[Name]:[WHIP]], 17, FALSE),Rooke_Full_Seaosn[FIP],1)</f>
        <v>1682</v>
      </c>
      <c r="S1623" s="5">
        <f>_xlfn.RANK.EQ(VLOOKUP($A1623,Rooke_Full_Seaosn[[Name]:[WHIP]], 18,FALSE),Rooke_Full_Seaosn[WAR],0)</f>
        <v>1691</v>
      </c>
      <c r="T1623" s="5">
        <f>_xlfn.RANK.EQ(VLOOKUP($A1623,Rooke_Full_Seaosn[[Name]:[WHIP]], 19, FALSE),Rooke_Full_Seaosn[WAR/162],0)</f>
        <v>1677</v>
      </c>
      <c r="U1623" s="5">
        <f>_xlfn.RANK.EQ(VLOOKUP($A1623,Rooke_Full_Seaosn[[Name]:[WHIP]], 20, FALSE),Rooke_Full_Seaosn[WHIP],1)</f>
        <v>1478</v>
      </c>
      <c r="V162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1234.005165837619</v>
      </c>
    </row>
    <row r="1624" spans="1:22" x14ac:dyDescent="0.45">
      <c r="A1624" s="11" t="s">
        <v>1797</v>
      </c>
      <c r="B1624" s="11">
        <v>1925</v>
      </c>
      <c r="C1624" s="11" t="str">
        <f>VLOOKUP(Table10[[#This Row],[Name]], Rooke_Full_Seaosn[[Name]:[Team]], 2, FALSE)</f>
        <v>- - -</v>
      </c>
      <c r="D1624" s="11">
        <v>10</v>
      </c>
      <c r="E1624" s="11">
        <v>10</v>
      </c>
      <c r="F1624" s="12">
        <v>1</v>
      </c>
      <c r="G1624" s="5">
        <f>_xlfn.RANK.EQ(VLOOKUP($A1624,Rooke_Full_Seaosn[[Name]:[WHIP]], 6, FALSE),Rooke_Full_Seaosn[W],0)</f>
        <v>1465</v>
      </c>
      <c r="H1624" s="5">
        <f>_xlfn.RANK.EQ(VLOOKUP($A1624,Rooke_Full_Seaosn[[Name]:[WHIP]], 7, FALSE),Rooke_Full_Seaosn[L],1)</f>
        <v>695</v>
      </c>
      <c r="I1624" s="11">
        <f>_xlfn.RANK.EQ(VLOOKUP($A1624,Rooke_Full_Seaosn[[Name]:[WHIP]], 8, FALSE),Rooke_Full_Seaosn[SV],0)</f>
        <v>225</v>
      </c>
      <c r="J1624" s="11">
        <f>_xlfn.RANK.EQ(VLOOKUP($A1624,Rooke_Full_Seaosn[[Name]:[WHIP]], 9, FALSE),Rooke_Full_Seaosn[IP],0)</f>
        <v>1103</v>
      </c>
      <c r="K1624" s="5">
        <f>_xlfn.RANK.EQ(VLOOKUP($A1624,Rooke_Full_Seaosn[[Name]:[WHIP]], 10, FALSE),Rooke_Full_Seaosn[SO],0)</f>
        <v>1445</v>
      </c>
      <c r="L1624" s="5">
        <f>_xlfn.RANK.EQ(VLOOKUP($A1624,Rooke_Full_Seaosn[[Name]:[WHIP]], 11, FALSE),Rooke_Full_Seaosn[K/9],0)</f>
        <v>1403</v>
      </c>
      <c r="M1624" s="5">
        <f>_xlfn.RANK.EQ(VLOOKUP($A1624,Rooke_Full_Seaosn[[Name]:[WHIP]], 12, FALSE),Rooke_Full_Seaosn[BB/9],1)</f>
        <v>1151</v>
      </c>
      <c r="N1624" s="11">
        <f>_xlfn.RANK.EQ(VLOOKUP($A1624,Rooke_Full_Seaosn[[Name]:[WHIP]], 13, FALSE),Rooke_Full_Seaosn[HR/9],1)</f>
        <v>1</v>
      </c>
      <c r="O1624" s="5">
        <f>_xlfn.RANK.EQ(VLOOKUP($A1624,Rooke_Full_Seaosn[[Name]:[WHIP]], 14, FALSE),Rooke_Full_Seaosn[AVG],1)</f>
        <v>1507</v>
      </c>
      <c r="P1624" s="11" t="e">
        <f>_xlfn.RANK.EQ(VLOOKUP($A1624,Rooke_Full_Seaosn[[Name]:[WHIP]], 15, FALSE),Rooke_Full_Seaosn[BABIP],1)</f>
        <v>#N/A</v>
      </c>
      <c r="Q1624" s="5">
        <f>_xlfn.RANK.EQ(VLOOKUP($A1624,Rooke_Full_Seaosn[[Name]:[WHIP]], 16, FALSE),Rooke_Full_Seaosn[ERA],1)</f>
        <v>1321</v>
      </c>
      <c r="R1624" s="11" t="e">
        <f>_xlfn.RANK.EQ(VLOOKUP($A1624,Rooke_Full_Seaosn[[Name]:[WHIP]], 17, FALSE),Rooke_Full_Seaosn[FIP],1)</f>
        <v>#N/A</v>
      </c>
      <c r="S1624" s="5">
        <f>_xlfn.RANK.EQ(VLOOKUP($A1624,Rooke_Full_Seaosn[[Name]:[WHIP]], 18,FALSE),Rooke_Full_Seaosn[WAR],0)</f>
        <v>1136</v>
      </c>
      <c r="T1624" s="5">
        <f>_xlfn.RANK.EQ(VLOOKUP($A1624,Rooke_Full_Seaosn[[Name]:[WHIP]], 19, FALSE),Rooke_Full_Seaosn[WAR/162],0)</f>
        <v>996</v>
      </c>
      <c r="U1624" s="5">
        <f>_xlfn.RANK.EQ(VLOOKUP($A1624,Rooke_Full_Seaosn[[Name]:[WHIP]], 20, FALSE),Rooke_Full_Seaosn[WHIP],1)</f>
        <v>1533</v>
      </c>
      <c r="V162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1234.2465347101786</v>
      </c>
    </row>
    <row r="1625" spans="1:22" x14ac:dyDescent="0.45">
      <c r="A1625" s="11" t="s">
        <v>1765</v>
      </c>
      <c r="B1625" s="11">
        <v>1922</v>
      </c>
      <c r="C1625" s="11" t="str">
        <f>VLOOKUP(Table10[[#This Row],[Name]], Rooke_Full_Seaosn[[Name]:[Team]], 2, FALSE)</f>
        <v>PHA</v>
      </c>
      <c r="D1625" s="11">
        <v>22</v>
      </c>
      <c r="E1625" s="11">
        <v>22</v>
      </c>
      <c r="F1625" s="12">
        <v>1</v>
      </c>
      <c r="G1625" s="5">
        <f>_xlfn.RANK.EQ(VLOOKUP($A1625,Rooke_Full_Seaosn[[Name]:[WHIP]], 6, FALSE),Rooke_Full_Seaosn[W],0)</f>
        <v>610</v>
      </c>
      <c r="H1625" s="5">
        <f>_xlfn.RANK.EQ(VLOOKUP($A1625,Rooke_Full_Seaosn[[Name]:[WHIP]], 7, FALSE),Rooke_Full_Seaosn[L],1)</f>
        <v>1442</v>
      </c>
      <c r="I1625" s="11">
        <f>_xlfn.RANK.EQ(VLOOKUP($A1625,Rooke_Full_Seaosn[[Name]:[WHIP]], 8, FALSE),Rooke_Full_Seaosn[SV],0)</f>
        <v>94</v>
      </c>
      <c r="J1625" s="11">
        <f>_xlfn.RANK.EQ(VLOOKUP($A1625,Rooke_Full_Seaosn[[Name]:[WHIP]], 9, FALSE),Rooke_Full_Seaosn[IP],0)</f>
        <v>320</v>
      </c>
      <c r="K1625" s="5">
        <f>_xlfn.RANK.EQ(VLOOKUP($A1625,Rooke_Full_Seaosn[[Name]:[WHIP]], 10, FALSE),Rooke_Full_Seaosn[SO],0)</f>
        <v>1099</v>
      </c>
      <c r="L1625" s="5">
        <f>_xlfn.RANK.EQ(VLOOKUP($A1625,Rooke_Full_Seaosn[[Name]:[WHIP]], 11, FALSE),Rooke_Full_Seaosn[K/9],0)</f>
        <v>1622</v>
      </c>
      <c r="M1625" s="5">
        <f>_xlfn.RANK.EQ(VLOOKUP($A1625,Rooke_Full_Seaosn[[Name]:[WHIP]], 12, FALSE),Rooke_Full_Seaosn[BB/9],1)</f>
        <v>812</v>
      </c>
      <c r="N1625" s="11">
        <f>_xlfn.RANK.EQ(VLOOKUP($A1625,Rooke_Full_Seaosn[[Name]:[WHIP]], 13, FALSE),Rooke_Full_Seaosn[HR/9],1)</f>
        <v>959</v>
      </c>
      <c r="O1625" s="5">
        <f>_xlfn.RANK.EQ(VLOOKUP($A1625,Rooke_Full_Seaosn[[Name]:[WHIP]], 14, FALSE),Rooke_Full_Seaosn[AVG],1)</f>
        <v>1612</v>
      </c>
      <c r="P1625" s="11">
        <f>_xlfn.RANK.EQ(VLOOKUP($A1625,Rooke_Full_Seaosn[[Name]:[WHIP]], 15, FALSE),Rooke_Full_Seaosn[BABIP],1)</f>
        <v>1341</v>
      </c>
      <c r="Q1625" s="5">
        <f>_xlfn.RANK.EQ(VLOOKUP($A1625,Rooke_Full_Seaosn[[Name]:[WHIP]], 16, FALSE),Rooke_Full_Seaosn[ERA],1)</f>
        <v>1287</v>
      </c>
      <c r="R1625" s="11">
        <f>_xlfn.RANK.EQ(VLOOKUP($A1625,Rooke_Full_Seaosn[[Name]:[WHIP]], 17, FALSE),Rooke_Full_Seaosn[FIP],1)</f>
        <v>1427</v>
      </c>
      <c r="S1625" s="5">
        <f>_xlfn.RANK.EQ(VLOOKUP($A1625,Rooke_Full_Seaosn[[Name]:[WHIP]], 18,FALSE),Rooke_Full_Seaosn[WAR],0)</f>
        <v>1380</v>
      </c>
      <c r="T1625" s="5">
        <f>_xlfn.RANK.EQ(VLOOKUP($A1625,Rooke_Full_Seaosn[[Name]:[WHIP]], 19, FALSE),Rooke_Full_Seaosn[WAR/162],0)</f>
        <v>1482</v>
      </c>
      <c r="U1625" s="5">
        <f>_xlfn.RANK.EQ(VLOOKUP($A1625,Rooke_Full_Seaosn[[Name]:[WHIP]], 20, FALSE),Rooke_Full_Seaosn[WHIP],1)</f>
        <v>1522</v>
      </c>
      <c r="V162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1234.5211063642364</v>
      </c>
    </row>
    <row r="1626" spans="1:22" x14ac:dyDescent="0.45">
      <c r="A1626" s="11" t="s">
        <v>574</v>
      </c>
      <c r="B1626" s="11">
        <v>2022</v>
      </c>
      <c r="C1626" s="11" t="str">
        <f>VLOOKUP(Table10[[#This Row],[Name]], Rooke_Full_Seaosn[[Name]:[Team]], 2, FALSE)</f>
        <v>WSN</v>
      </c>
      <c r="D1626" s="11">
        <v>25</v>
      </c>
      <c r="E1626" s="11">
        <v>14</v>
      </c>
      <c r="F1626" s="12">
        <v>0.56000000000000005</v>
      </c>
      <c r="G1626" s="5">
        <f>_xlfn.RANK.EQ(VLOOKUP($A1626,Rooke_Full_Seaosn[[Name]:[WHIP]], 6, FALSE),Rooke_Full_Seaosn[W],0)</f>
        <v>1609</v>
      </c>
      <c r="H1626" s="5">
        <f>_xlfn.RANK.EQ(VLOOKUP($A1626,Rooke_Full_Seaosn[[Name]:[WHIP]], 7, FALSE),Rooke_Full_Seaosn[L],1)</f>
        <v>1512</v>
      </c>
      <c r="I1626" s="11">
        <f>_xlfn.RANK.EQ(VLOOKUP($A1626,Rooke_Full_Seaosn[[Name]:[WHIP]], 8, FALSE),Rooke_Full_Seaosn[SV],0)</f>
        <v>225</v>
      </c>
      <c r="J1626" s="11">
        <f>_xlfn.RANK.EQ(VLOOKUP($A1626,Rooke_Full_Seaosn[[Name]:[WHIP]], 9, FALSE),Rooke_Full_Seaosn[IP],0)</f>
        <v>1344</v>
      </c>
      <c r="K1626" s="5">
        <f>_xlfn.RANK.EQ(VLOOKUP($A1626,Rooke_Full_Seaosn[[Name]:[WHIP]], 10, FALSE),Rooke_Full_Seaosn[SO],0)</f>
        <v>917</v>
      </c>
      <c r="L1626" s="5">
        <f>_xlfn.RANK.EQ(VLOOKUP($A1626,Rooke_Full_Seaosn[[Name]:[WHIP]], 11, FALSE),Rooke_Full_Seaosn[K/9],0)</f>
        <v>274</v>
      </c>
      <c r="M1626" s="5">
        <f>_xlfn.RANK.EQ(VLOOKUP($A1626,Rooke_Full_Seaosn[[Name]:[WHIP]], 12, FALSE),Rooke_Full_Seaosn[BB/9],1)</f>
        <v>1606</v>
      </c>
      <c r="N1626" s="11">
        <f>_xlfn.RANK.EQ(VLOOKUP($A1626,Rooke_Full_Seaosn[[Name]:[WHIP]], 13, FALSE),Rooke_Full_Seaosn[HR/9],1)</f>
        <v>1167</v>
      </c>
      <c r="O1626" s="5">
        <f>_xlfn.RANK.EQ(VLOOKUP($A1626,Rooke_Full_Seaosn[[Name]:[WHIP]], 14, FALSE),Rooke_Full_Seaosn[AVG],1)</f>
        <v>1424</v>
      </c>
      <c r="P1626" s="11">
        <f>_xlfn.RANK.EQ(VLOOKUP($A1626,Rooke_Full_Seaosn[[Name]:[WHIP]], 15, FALSE),Rooke_Full_Seaosn[BABIP],1)</f>
        <v>1602</v>
      </c>
      <c r="Q1626" s="5">
        <f>_xlfn.RANK.EQ(VLOOKUP($A1626,Rooke_Full_Seaosn[[Name]:[WHIP]], 16, FALSE),Rooke_Full_Seaosn[ERA],1)</f>
        <v>1671</v>
      </c>
      <c r="R1626" s="11">
        <f>_xlfn.RANK.EQ(VLOOKUP($A1626,Rooke_Full_Seaosn[[Name]:[WHIP]], 17, FALSE),Rooke_Full_Seaosn[FIP],1)</f>
        <v>1418</v>
      </c>
      <c r="S1626" s="5">
        <f>_xlfn.RANK.EQ(VLOOKUP($A1626,Rooke_Full_Seaosn[[Name]:[WHIP]], 18,FALSE),Rooke_Full_Seaosn[WAR],0)</f>
        <v>1481</v>
      </c>
      <c r="T1626" s="5">
        <f>_xlfn.RANK.EQ(VLOOKUP($A1626,Rooke_Full_Seaosn[[Name]:[WHIP]], 19, FALSE),Rooke_Full_Seaosn[WAR/162],0)</f>
        <v>1483</v>
      </c>
      <c r="U1626" s="5">
        <f>_xlfn.RANK.EQ(VLOOKUP($A1626,Rooke_Full_Seaosn[[Name]:[WHIP]], 20, FALSE),Rooke_Full_Seaosn[WHIP],1)</f>
        <v>1641</v>
      </c>
      <c r="V162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1237.4465535932582</v>
      </c>
    </row>
    <row r="1627" spans="1:22" x14ac:dyDescent="0.45">
      <c r="A1627" s="11" t="s">
        <v>1763</v>
      </c>
      <c r="B1627" s="11">
        <v>1971</v>
      </c>
      <c r="C1627" s="11" t="str">
        <f>VLOOKUP(Table10[[#This Row],[Name]], Rooke_Full_Seaosn[[Name]:[Team]], 2, FALSE)</f>
        <v>MIN</v>
      </c>
      <c r="D1627" s="11">
        <v>43</v>
      </c>
      <c r="E1627" s="11">
        <v>30</v>
      </c>
      <c r="F1627" s="12">
        <v>0.69767441860465118</v>
      </c>
      <c r="G1627" s="5">
        <f>_xlfn.RANK.EQ(VLOOKUP($A1627,Rooke_Full_Seaosn[[Name]:[WHIP]], 6, FALSE),Rooke_Full_Seaosn[W],0)</f>
        <v>1465</v>
      </c>
      <c r="H1627" s="5">
        <f>_xlfn.RANK.EQ(VLOOKUP($A1627,Rooke_Full_Seaosn[[Name]:[WHIP]], 7, FALSE),Rooke_Full_Seaosn[L],1)</f>
        <v>492</v>
      </c>
      <c r="I1627" s="11">
        <f>_xlfn.RANK.EQ(VLOOKUP($A1627,Rooke_Full_Seaosn[[Name]:[WHIP]], 8, FALSE),Rooke_Full_Seaosn[SV],0)</f>
        <v>94</v>
      </c>
      <c r="J1627" s="11">
        <f>_xlfn.RANK.EQ(VLOOKUP($A1627,Rooke_Full_Seaosn[[Name]:[WHIP]], 9, FALSE),Rooke_Full_Seaosn[IP],0)</f>
        <v>1290</v>
      </c>
      <c r="K1627" s="5">
        <f>_xlfn.RANK.EQ(VLOOKUP($A1627,Rooke_Full_Seaosn[[Name]:[WHIP]], 10, FALSE),Rooke_Full_Seaosn[SO],0)</f>
        <v>1376</v>
      </c>
      <c r="L1627" s="5">
        <f>_xlfn.RANK.EQ(VLOOKUP($A1627,Rooke_Full_Seaosn[[Name]:[WHIP]], 11, FALSE),Rooke_Full_Seaosn[K/9],0)</f>
        <v>1090</v>
      </c>
      <c r="M1627" s="5">
        <f>_xlfn.RANK.EQ(VLOOKUP($A1627,Rooke_Full_Seaosn[[Name]:[WHIP]], 12, FALSE),Rooke_Full_Seaosn[BB/9],1)</f>
        <v>1503</v>
      </c>
      <c r="N1627" s="11">
        <f>_xlfn.RANK.EQ(VLOOKUP($A1627,Rooke_Full_Seaosn[[Name]:[WHIP]], 13, FALSE),Rooke_Full_Seaosn[HR/9],1)</f>
        <v>937</v>
      </c>
      <c r="O1627" s="5">
        <f>_xlfn.RANK.EQ(VLOOKUP($A1627,Rooke_Full_Seaosn[[Name]:[WHIP]], 14, FALSE),Rooke_Full_Seaosn[AVG],1)</f>
        <v>1198</v>
      </c>
      <c r="P1627" s="11">
        <f>_xlfn.RANK.EQ(VLOOKUP($A1627,Rooke_Full_Seaosn[[Name]:[WHIP]], 15, FALSE),Rooke_Full_Seaosn[BABIP],1)</f>
        <v>1051</v>
      </c>
      <c r="Q1627" s="5">
        <f>_xlfn.RANK.EQ(VLOOKUP($A1627,Rooke_Full_Seaosn[[Name]:[WHIP]], 16, FALSE),Rooke_Full_Seaosn[ERA],1)</f>
        <v>1284</v>
      </c>
      <c r="R1627" s="11">
        <f>_xlfn.RANK.EQ(VLOOKUP($A1627,Rooke_Full_Seaosn[[Name]:[WHIP]], 17, FALSE),Rooke_Full_Seaosn[FIP],1)</f>
        <v>1094</v>
      </c>
      <c r="S1627" s="5">
        <f>_xlfn.RANK.EQ(VLOOKUP($A1627,Rooke_Full_Seaosn[[Name]:[WHIP]], 18,FALSE),Rooke_Full_Seaosn[WAR],0)</f>
        <v>1519</v>
      </c>
      <c r="T1627" s="5">
        <f>_xlfn.RANK.EQ(VLOOKUP($A1627,Rooke_Full_Seaosn[[Name]:[WHIP]], 19, FALSE),Rooke_Full_Seaosn[WAR/162],0)</f>
        <v>1518</v>
      </c>
      <c r="U1627" s="5">
        <f>_xlfn.RANK.EQ(VLOOKUP($A1627,Rooke_Full_Seaosn[[Name]:[WHIP]], 20, FALSE),Rooke_Full_Seaosn[WHIP],1)</f>
        <v>1471</v>
      </c>
      <c r="V162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1238.3034131657266</v>
      </c>
    </row>
    <row r="1628" spans="1:22" x14ac:dyDescent="0.45">
      <c r="A1628" s="11" t="s">
        <v>2011</v>
      </c>
      <c r="B1628" s="11">
        <v>1924</v>
      </c>
      <c r="C1628" s="11" t="str">
        <f>VLOOKUP(Table10[[#This Row],[Name]], Rooke_Full_Seaosn[[Name]:[Team]], 2, FALSE)</f>
        <v>BSN</v>
      </c>
      <c r="D1628" s="11">
        <v>9</v>
      </c>
      <c r="E1628" s="11">
        <v>9</v>
      </c>
      <c r="F1628" s="12">
        <v>1</v>
      </c>
      <c r="G1628" s="5">
        <f>_xlfn.RANK.EQ(VLOOKUP($A1628,Rooke_Full_Seaosn[[Name]:[WHIP]], 6, FALSE),Rooke_Full_Seaosn[W],0)</f>
        <v>1282</v>
      </c>
      <c r="H1628" s="5">
        <f>_xlfn.RANK.EQ(VLOOKUP($A1628,Rooke_Full_Seaosn[[Name]:[WHIP]], 7, FALSE),Rooke_Full_Seaosn[L],1)</f>
        <v>1060</v>
      </c>
      <c r="I1628" s="11">
        <f>_xlfn.RANK.EQ(VLOOKUP($A1628,Rooke_Full_Seaosn[[Name]:[WHIP]], 8, FALSE),Rooke_Full_Seaosn[SV],0)</f>
        <v>225</v>
      </c>
      <c r="J1628" s="11">
        <f>_xlfn.RANK.EQ(VLOOKUP($A1628,Rooke_Full_Seaosn[[Name]:[WHIP]], 9, FALSE),Rooke_Full_Seaosn[IP],0)</f>
        <v>1203</v>
      </c>
      <c r="K1628" s="5">
        <f>_xlfn.RANK.EQ(VLOOKUP($A1628,Rooke_Full_Seaosn[[Name]:[WHIP]], 10, FALSE),Rooke_Full_Seaosn[SO],0)</f>
        <v>1623</v>
      </c>
      <c r="L1628" s="5">
        <f>_xlfn.RANK.EQ(VLOOKUP($A1628,Rooke_Full_Seaosn[[Name]:[WHIP]], 11, FALSE),Rooke_Full_Seaosn[K/9],0)</f>
        <v>1584</v>
      </c>
      <c r="M1628" s="5">
        <f>_xlfn.RANK.EQ(VLOOKUP($A1628,Rooke_Full_Seaosn[[Name]:[WHIP]], 12, FALSE),Rooke_Full_Seaosn[BB/9],1)</f>
        <v>419</v>
      </c>
      <c r="N1628" s="11">
        <f>_xlfn.RANK.EQ(VLOOKUP($A1628,Rooke_Full_Seaosn[[Name]:[WHIP]], 13, FALSE),Rooke_Full_Seaosn[HR/9],1)</f>
        <v>343</v>
      </c>
      <c r="O1628" s="5">
        <f>_xlfn.RANK.EQ(VLOOKUP($A1628,Rooke_Full_Seaosn[[Name]:[WHIP]], 14, FALSE),Rooke_Full_Seaosn[AVG],1)</f>
        <v>1610</v>
      </c>
      <c r="P1628" s="11">
        <f>_xlfn.RANK.EQ(VLOOKUP($A1628,Rooke_Full_Seaosn[[Name]:[WHIP]], 15, FALSE),Rooke_Full_Seaosn[BABIP],1)</f>
        <v>1480</v>
      </c>
      <c r="Q1628" s="5">
        <f>_xlfn.RANK.EQ(VLOOKUP($A1628,Rooke_Full_Seaosn[[Name]:[WHIP]], 16, FALSE),Rooke_Full_Seaosn[ERA],1)</f>
        <v>1569</v>
      </c>
      <c r="R1628" s="11">
        <f>_xlfn.RANK.EQ(VLOOKUP($A1628,Rooke_Full_Seaosn[[Name]:[WHIP]], 17, FALSE),Rooke_Full_Seaosn[FIP],1)</f>
        <v>807</v>
      </c>
      <c r="S1628" s="5">
        <f>_xlfn.RANK.EQ(VLOOKUP($A1628,Rooke_Full_Seaosn[[Name]:[WHIP]], 18,FALSE),Rooke_Full_Seaosn[WAR],0)</f>
        <v>1321</v>
      </c>
      <c r="T1628" s="5">
        <f>_xlfn.RANK.EQ(VLOOKUP($A1628,Rooke_Full_Seaosn[[Name]:[WHIP]], 19, FALSE),Rooke_Full_Seaosn[WAR/162],0)</f>
        <v>1377</v>
      </c>
      <c r="U1628" s="5">
        <f>_xlfn.RANK.EQ(VLOOKUP($A1628,Rooke_Full_Seaosn[[Name]:[WHIP]], 20, FALSE),Rooke_Full_Seaosn[WHIP],1)</f>
        <v>1281</v>
      </c>
      <c r="V162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1240.3139599086085</v>
      </c>
    </row>
    <row r="1629" spans="1:22" x14ac:dyDescent="0.45">
      <c r="A1629" s="11" t="s">
        <v>1925</v>
      </c>
      <c r="B1629" s="11">
        <v>2007</v>
      </c>
      <c r="C1629" s="11" t="str">
        <f>VLOOKUP(Table10[[#This Row],[Name]], Rooke_Full_Seaosn[[Name]:[Team]], 2, FALSE)</f>
        <v>NYM</v>
      </c>
      <c r="D1629" s="11">
        <v>25</v>
      </c>
      <c r="E1629" s="11">
        <v>19</v>
      </c>
      <c r="F1629" s="12">
        <v>0.76</v>
      </c>
      <c r="G1629" s="5">
        <f>_xlfn.RANK.EQ(VLOOKUP($A1629,Rooke_Full_Seaosn[[Name]:[WHIP]], 6, FALSE),Rooke_Full_Seaosn[W],0)</f>
        <v>1282</v>
      </c>
      <c r="H1629" s="5">
        <f>_xlfn.RANK.EQ(VLOOKUP($A1629,Rooke_Full_Seaosn[[Name]:[WHIP]], 7, FALSE),Rooke_Full_Seaosn[L],1)</f>
        <v>1060</v>
      </c>
      <c r="I1629" s="11">
        <f>_xlfn.RANK.EQ(VLOOKUP($A1629,Rooke_Full_Seaosn[[Name]:[WHIP]], 8, FALSE),Rooke_Full_Seaosn[SV],0)</f>
        <v>225</v>
      </c>
      <c r="J1629" s="11">
        <f>_xlfn.RANK.EQ(VLOOKUP($A1629,Rooke_Full_Seaosn[[Name]:[WHIP]], 9, FALSE),Rooke_Full_Seaosn[IP],0)</f>
        <v>1263</v>
      </c>
      <c r="K1629" s="5">
        <f>_xlfn.RANK.EQ(VLOOKUP($A1629,Rooke_Full_Seaosn[[Name]:[WHIP]], 10, FALSE),Rooke_Full_Seaosn[SO],0)</f>
        <v>1187</v>
      </c>
      <c r="L1629" s="5">
        <f>_xlfn.RANK.EQ(VLOOKUP($A1629,Rooke_Full_Seaosn[[Name]:[WHIP]], 11, FALSE),Rooke_Full_Seaosn[K/9],0)</f>
        <v>779</v>
      </c>
      <c r="M1629" s="5">
        <f>_xlfn.RANK.EQ(VLOOKUP($A1629,Rooke_Full_Seaosn[[Name]:[WHIP]], 12, FALSE),Rooke_Full_Seaosn[BB/9],1)</f>
        <v>1441</v>
      </c>
      <c r="N1629" s="11">
        <f>_xlfn.RANK.EQ(VLOOKUP($A1629,Rooke_Full_Seaosn[[Name]:[WHIP]], 13, FALSE),Rooke_Full_Seaosn[HR/9],1)</f>
        <v>728</v>
      </c>
      <c r="O1629" s="5">
        <f>_xlfn.RANK.EQ(VLOOKUP($A1629,Rooke_Full_Seaosn[[Name]:[WHIP]], 14, FALSE),Rooke_Full_Seaosn[AVG],1)</f>
        <v>1423</v>
      </c>
      <c r="P1629" s="11">
        <f>_xlfn.RANK.EQ(VLOOKUP($A1629,Rooke_Full_Seaosn[[Name]:[WHIP]], 15, FALSE),Rooke_Full_Seaosn[BABIP],1)</f>
        <v>1484</v>
      </c>
      <c r="Q1629" s="5">
        <f>_xlfn.RANK.EQ(VLOOKUP($A1629,Rooke_Full_Seaosn[[Name]:[WHIP]], 16, FALSE),Rooke_Full_Seaosn[ERA],1)</f>
        <v>1473</v>
      </c>
      <c r="R1629" s="11">
        <f>_xlfn.RANK.EQ(VLOOKUP($A1629,Rooke_Full_Seaosn[[Name]:[WHIP]], 17, FALSE),Rooke_Full_Seaosn[FIP],1)</f>
        <v>1383</v>
      </c>
      <c r="S1629" s="5">
        <f>_xlfn.RANK.EQ(VLOOKUP($A1629,Rooke_Full_Seaosn[[Name]:[WHIP]], 18,FALSE),Rooke_Full_Seaosn[WAR],0)</f>
        <v>1271</v>
      </c>
      <c r="T1629" s="5">
        <f>_xlfn.RANK.EQ(VLOOKUP($A1629,Rooke_Full_Seaosn[[Name]:[WHIP]], 19, FALSE),Rooke_Full_Seaosn[WAR/162],0)</f>
        <v>1177</v>
      </c>
      <c r="U1629" s="5">
        <f>_xlfn.RANK.EQ(VLOOKUP($A1629,Rooke_Full_Seaosn[[Name]:[WHIP]], 20, FALSE),Rooke_Full_Seaosn[WHIP],1)</f>
        <v>1561</v>
      </c>
      <c r="V162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1243.8209318234415</v>
      </c>
    </row>
    <row r="1630" spans="1:22" x14ac:dyDescent="0.45">
      <c r="A1630" s="11" t="s">
        <v>2057</v>
      </c>
      <c r="B1630" s="11">
        <v>1924</v>
      </c>
      <c r="C1630" s="11" t="str">
        <f>VLOOKUP(Table10[[#This Row],[Name]], Rooke_Full_Seaosn[[Name]:[Team]], 2, FALSE)</f>
        <v>- - -</v>
      </c>
      <c r="D1630" s="11">
        <v>20</v>
      </c>
      <c r="E1630" s="11">
        <v>20</v>
      </c>
      <c r="F1630" s="12">
        <v>1</v>
      </c>
      <c r="G1630" s="5">
        <f>_xlfn.RANK.EQ(VLOOKUP($A1630,Rooke_Full_Seaosn[[Name]:[WHIP]], 6, FALSE),Rooke_Full_Seaosn[W],0)</f>
        <v>1465</v>
      </c>
      <c r="H1630" s="5">
        <f>_xlfn.RANK.EQ(VLOOKUP($A1630,Rooke_Full_Seaosn[[Name]:[WHIP]], 7, FALSE),Rooke_Full_Seaosn[L],1)</f>
        <v>492</v>
      </c>
      <c r="I1630" s="11">
        <f>_xlfn.RANK.EQ(VLOOKUP($A1630,Rooke_Full_Seaosn[[Name]:[WHIP]], 8, FALSE),Rooke_Full_Seaosn[SV],0)</f>
        <v>225</v>
      </c>
      <c r="J1630" s="11">
        <f>_xlfn.RANK.EQ(VLOOKUP($A1630,Rooke_Full_Seaosn[[Name]:[WHIP]], 9, FALSE),Rooke_Full_Seaosn[IP],0)</f>
        <v>1503</v>
      </c>
      <c r="K1630" s="5">
        <f>_xlfn.RANK.EQ(VLOOKUP($A1630,Rooke_Full_Seaosn[[Name]:[WHIP]], 10, FALSE),Rooke_Full_Seaosn[SO],0)</f>
        <v>1526</v>
      </c>
      <c r="L1630" s="5">
        <f>_xlfn.RANK.EQ(VLOOKUP($A1630,Rooke_Full_Seaosn[[Name]:[WHIP]], 11, FALSE),Rooke_Full_Seaosn[K/9],0)</f>
        <v>1099</v>
      </c>
      <c r="M1630" s="5">
        <f>_xlfn.RANK.EQ(VLOOKUP($A1630,Rooke_Full_Seaosn[[Name]:[WHIP]], 12, FALSE),Rooke_Full_Seaosn[BB/9],1)</f>
        <v>1548</v>
      </c>
      <c r="N1630" s="11">
        <f>_xlfn.RANK.EQ(VLOOKUP($A1630,Rooke_Full_Seaosn[[Name]:[WHIP]], 13, FALSE),Rooke_Full_Seaosn[HR/9],1)</f>
        <v>1</v>
      </c>
      <c r="O1630" s="5">
        <f>_xlfn.RANK.EQ(VLOOKUP($A1630,Rooke_Full_Seaosn[[Name]:[WHIP]], 14, FALSE),Rooke_Full_Seaosn[AVG],1)</f>
        <v>1440</v>
      </c>
      <c r="P1630" s="11">
        <f>_xlfn.RANK.EQ(VLOOKUP($A1630,Rooke_Full_Seaosn[[Name]:[WHIP]], 15, FALSE),Rooke_Full_Seaosn[BABIP],1)</f>
        <v>1676</v>
      </c>
      <c r="Q1630" s="5">
        <f>_xlfn.RANK.EQ(VLOOKUP($A1630,Rooke_Full_Seaosn[[Name]:[WHIP]], 16, FALSE),Rooke_Full_Seaosn[ERA],1)</f>
        <v>1624</v>
      </c>
      <c r="R1630" s="11">
        <f>_xlfn.RANK.EQ(VLOOKUP($A1630,Rooke_Full_Seaosn[[Name]:[WHIP]], 17, FALSE),Rooke_Full_Seaosn[FIP],1)</f>
        <v>465</v>
      </c>
      <c r="S1630" s="5">
        <f>_xlfn.RANK.EQ(VLOOKUP($A1630,Rooke_Full_Seaosn[[Name]:[WHIP]], 18,FALSE),Rooke_Full_Seaosn[WAR],0)</f>
        <v>1244</v>
      </c>
      <c r="T1630" s="5">
        <f>_xlfn.RANK.EQ(VLOOKUP($A1630,Rooke_Full_Seaosn[[Name]:[WHIP]], 19, FALSE),Rooke_Full_Seaosn[WAR/162],0)</f>
        <v>1026</v>
      </c>
      <c r="U1630" s="5">
        <f>_xlfn.RANK.EQ(VLOOKUP($A1630,Rooke_Full_Seaosn[[Name]:[WHIP]], 20, FALSE),Rooke_Full_Seaosn[WHIP],1)</f>
        <v>1628</v>
      </c>
      <c r="V163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1247.0091979588951</v>
      </c>
    </row>
    <row r="1631" spans="1:22" x14ac:dyDescent="0.45">
      <c r="A1631" s="11" t="s">
        <v>1977</v>
      </c>
      <c r="B1631" s="11">
        <v>1937</v>
      </c>
      <c r="C1631" s="11" t="str">
        <f>VLOOKUP(Table10[[#This Row],[Name]], Rooke_Full_Seaosn[[Name]:[Team]], 2, FALSE)</f>
        <v>SLB</v>
      </c>
      <c r="D1631" s="11">
        <v>21</v>
      </c>
      <c r="E1631" s="11">
        <v>21</v>
      </c>
      <c r="F1631" s="12">
        <v>1</v>
      </c>
      <c r="G1631" s="5">
        <f>_xlfn.RANK.EQ(VLOOKUP($A1631,Rooke_Full_Seaosn[[Name]:[WHIP]], 6, FALSE),Rooke_Full_Seaosn[W],0)</f>
        <v>1054</v>
      </c>
      <c r="H1631" s="5">
        <f>_xlfn.RANK.EQ(VLOOKUP($A1631,Rooke_Full_Seaosn[[Name]:[WHIP]], 7, FALSE),Rooke_Full_Seaosn[L],1)</f>
        <v>1442</v>
      </c>
      <c r="I1631" s="11">
        <f>_xlfn.RANK.EQ(VLOOKUP($A1631,Rooke_Full_Seaosn[[Name]:[WHIP]], 8, FALSE),Rooke_Full_Seaosn[SV],0)</f>
        <v>94</v>
      </c>
      <c r="J1631" s="11">
        <f>_xlfn.RANK.EQ(VLOOKUP($A1631,Rooke_Full_Seaosn[[Name]:[WHIP]], 9, FALSE),Rooke_Full_Seaosn[IP],0)</f>
        <v>495</v>
      </c>
      <c r="K1631" s="5">
        <f>_xlfn.RANK.EQ(VLOOKUP($A1631,Rooke_Full_Seaosn[[Name]:[WHIP]], 10, FALSE),Rooke_Full_Seaosn[SO],0)</f>
        <v>1187</v>
      </c>
      <c r="L1631" s="5">
        <f>_xlfn.RANK.EQ(VLOOKUP($A1631,Rooke_Full_Seaosn[[Name]:[WHIP]], 11, FALSE),Rooke_Full_Seaosn[K/9],0)</f>
        <v>1585</v>
      </c>
      <c r="M1631" s="5">
        <f>_xlfn.RANK.EQ(VLOOKUP($A1631,Rooke_Full_Seaosn[[Name]:[WHIP]], 12, FALSE),Rooke_Full_Seaosn[BB/9],1)</f>
        <v>1087</v>
      </c>
      <c r="N1631" s="11">
        <f>_xlfn.RANK.EQ(VLOOKUP($A1631,Rooke_Full_Seaosn[[Name]:[WHIP]], 13, FALSE),Rooke_Full_Seaosn[HR/9],1)</f>
        <v>779</v>
      </c>
      <c r="O1631" s="5">
        <f>_xlfn.RANK.EQ(VLOOKUP($A1631,Rooke_Full_Seaosn[[Name]:[WHIP]], 14, FALSE),Rooke_Full_Seaosn[AVG],1)</f>
        <v>1661</v>
      </c>
      <c r="P1631" s="11">
        <f>_xlfn.RANK.EQ(VLOOKUP($A1631,Rooke_Full_Seaosn[[Name]:[WHIP]], 15, FALSE),Rooke_Full_Seaosn[BABIP],1)</f>
        <v>1512</v>
      </c>
      <c r="Q1631" s="5">
        <f>_xlfn.RANK.EQ(VLOOKUP($A1631,Rooke_Full_Seaosn[[Name]:[WHIP]], 16, FALSE),Rooke_Full_Seaosn[ERA],1)</f>
        <v>1533</v>
      </c>
      <c r="R1631" s="11">
        <f>_xlfn.RANK.EQ(VLOOKUP($A1631,Rooke_Full_Seaosn[[Name]:[WHIP]], 17, FALSE),Rooke_Full_Seaosn[FIP],1)</f>
        <v>1401</v>
      </c>
      <c r="S1631" s="5">
        <f>_xlfn.RANK.EQ(VLOOKUP($A1631,Rooke_Full_Seaosn[[Name]:[WHIP]], 18,FALSE),Rooke_Full_Seaosn[WAR],0)</f>
        <v>722</v>
      </c>
      <c r="T1631" s="5">
        <f>_xlfn.RANK.EQ(VLOOKUP($A1631,Rooke_Full_Seaosn[[Name]:[WHIP]], 19, FALSE),Rooke_Full_Seaosn[WAR/162],0)</f>
        <v>1004</v>
      </c>
      <c r="U1631" s="5">
        <f>_xlfn.RANK.EQ(VLOOKUP($A1631,Rooke_Full_Seaosn[[Name]:[WHIP]], 20, FALSE),Rooke_Full_Seaosn[WHIP],1)</f>
        <v>1620</v>
      </c>
      <c r="V163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1249.7447220554102</v>
      </c>
    </row>
    <row r="1632" spans="1:22" x14ac:dyDescent="0.45">
      <c r="A1632" s="11" t="s">
        <v>1955</v>
      </c>
      <c r="B1632" s="11">
        <v>1939</v>
      </c>
      <c r="C1632" s="11" t="str">
        <f>VLOOKUP(Table10[[#This Row],[Name]], Rooke_Full_Seaosn[[Name]:[Team]], 2, FALSE)</f>
        <v>SLB</v>
      </c>
      <c r="D1632" s="11">
        <v>30</v>
      </c>
      <c r="E1632" s="11">
        <v>16</v>
      </c>
      <c r="F1632" s="12">
        <v>0.53333333333333333</v>
      </c>
      <c r="G1632" s="5">
        <f>_xlfn.RANK.EQ(VLOOKUP($A1632,Rooke_Full_Seaosn[[Name]:[WHIP]], 6, FALSE),Rooke_Full_Seaosn[W],0)</f>
        <v>1282</v>
      </c>
      <c r="H1632" s="5">
        <f>_xlfn.RANK.EQ(VLOOKUP($A1632,Rooke_Full_Seaosn[[Name]:[WHIP]], 7, FALSE),Rooke_Full_Seaosn[L],1)</f>
        <v>1512</v>
      </c>
      <c r="I1632" s="11">
        <f>_xlfn.RANK.EQ(VLOOKUP($A1632,Rooke_Full_Seaosn[[Name]:[WHIP]], 8, FALSE),Rooke_Full_Seaosn[SV],0)</f>
        <v>225</v>
      </c>
      <c r="J1632" s="11">
        <f>_xlfn.RANK.EQ(VLOOKUP($A1632,Rooke_Full_Seaosn[[Name]:[WHIP]], 9, FALSE),Rooke_Full_Seaosn[IP],0)</f>
        <v>629</v>
      </c>
      <c r="K1632" s="5">
        <f>_xlfn.RANK.EQ(VLOOKUP($A1632,Rooke_Full_Seaosn[[Name]:[WHIP]], 10, FALSE),Rooke_Full_Seaosn[SO],0)</f>
        <v>1072</v>
      </c>
      <c r="L1632" s="5">
        <f>_xlfn.RANK.EQ(VLOOKUP($A1632,Rooke_Full_Seaosn[[Name]:[WHIP]], 11, FALSE),Rooke_Full_Seaosn[K/9],0)</f>
        <v>1432</v>
      </c>
      <c r="M1632" s="5">
        <f>_xlfn.RANK.EQ(VLOOKUP($A1632,Rooke_Full_Seaosn[[Name]:[WHIP]], 12, FALSE),Rooke_Full_Seaosn[BB/9],1)</f>
        <v>1543</v>
      </c>
      <c r="N1632" s="11">
        <f>_xlfn.RANK.EQ(VLOOKUP($A1632,Rooke_Full_Seaosn[[Name]:[WHIP]], 13, FALSE),Rooke_Full_Seaosn[HR/9],1)</f>
        <v>184</v>
      </c>
      <c r="O1632" s="5">
        <f>_xlfn.RANK.EQ(VLOOKUP($A1632,Rooke_Full_Seaosn[[Name]:[WHIP]], 14, FALSE),Rooke_Full_Seaosn[AVG],1)</f>
        <v>1638</v>
      </c>
      <c r="P1632" s="11">
        <f>_xlfn.RANK.EQ(VLOOKUP($A1632,Rooke_Full_Seaosn[[Name]:[WHIP]], 15, FALSE),Rooke_Full_Seaosn[BABIP],1)</f>
        <v>1599</v>
      </c>
      <c r="Q1632" s="5">
        <f>_xlfn.RANK.EQ(VLOOKUP($A1632,Rooke_Full_Seaosn[[Name]:[WHIP]], 16, FALSE),Rooke_Full_Seaosn[ERA],1)</f>
        <v>1506</v>
      </c>
      <c r="R1632" s="11">
        <f>_xlfn.RANK.EQ(VLOOKUP($A1632,Rooke_Full_Seaosn[[Name]:[WHIP]], 17, FALSE),Rooke_Full_Seaosn[FIP],1)</f>
        <v>989</v>
      </c>
      <c r="S1632" s="5">
        <f>_xlfn.RANK.EQ(VLOOKUP($A1632,Rooke_Full_Seaosn[[Name]:[WHIP]], 18,FALSE),Rooke_Full_Seaosn[WAR],0)</f>
        <v>568</v>
      </c>
      <c r="T1632" s="5">
        <f>_xlfn.RANK.EQ(VLOOKUP($A1632,Rooke_Full_Seaosn[[Name]:[WHIP]], 19, FALSE),Rooke_Full_Seaosn[WAR/162],0)</f>
        <v>864</v>
      </c>
      <c r="U1632" s="5">
        <f>_xlfn.RANK.EQ(VLOOKUP($A1632,Rooke_Full_Seaosn[[Name]:[WHIP]], 20, FALSE),Rooke_Full_Seaosn[WHIP],1)</f>
        <v>1675</v>
      </c>
      <c r="V163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1249.9594678232011</v>
      </c>
    </row>
    <row r="1633" spans="1:22" x14ac:dyDescent="0.45">
      <c r="A1633" s="11" t="s">
        <v>2042</v>
      </c>
      <c r="B1633" s="11">
        <v>2009</v>
      </c>
      <c r="C1633" s="11" t="str">
        <f>VLOOKUP(Table10[[#This Row],[Name]], Rooke_Full_Seaosn[[Name]:[Team]], 2, FALSE)</f>
        <v>MIN</v>
      </c>
      <c r="D1633" s="11">
        <v>8</v>
      </c>
      <c r="E1633" s="11">
        <v>8</v>
      </c>
      <c r="F1633" s="12">
        <v>1</v>
      </c>
      <c r="G1633" s="5">
        <f>_xlfn.RANK.EQ(VLOOKUP($A1633,Rooke_Full_Seaosn[[Name]:[WHIP]], 6, FALSE),Rooke_Full_Seaosn[W],0)</f>
        <v>1282</v>
      </c>
      <c r="H1633" s="5">
        <f>_xlfn.RANK.EQ(VLOOKUP($A1633,Rooke_Full_Seaosn[[Name]:[WHIP]], 7, FALSE),Rooke_Full_Seaosn[L],1)</f>
        <v>885</v>
      </c>
      <c r="I1633" s="11">
        <f>_xlfn.RANK.EQ(VLOOKUP($A1633,Rooke_Full_Seaosn[[Name]:[WHIP]], 8, FALSE),Rooke_Full_Seaosn[SV],0)</f>
        <v>225</v>
      </c>
      <c r="J1633" s="11">
        <f>_xlfn.RANK.EQ(VLOOKUP($A1633,Rooke_Full_Seaosn[[Name]:[WHIP]], 9, FALSE),Rooke_Full_Seaosn[IP],0)</f>
        <v>1425</v>
      </c>
      <c r="K1633" s="5">
        <f>_xlfn.RANK.EQ(VLOOKUP($A1633,Rooke_Full_Seaosn[[Name]:[WHIP]], 10, FALSE),Rooke_Full_Seaosn[SO],0)</f>
        <v>1398</v>
      </c>
      <c r="L1633" s="5">
        <f>_xlfn.RANK.EQ(VLOOKUP($A1633,Rooke_Full_Seaosn[[Name]:[WHIP]], 11, FALSE),Rooke_Full_Seaosn[K/9],0)</f>
        <v>917</v>
      </c>
      <c r="M1633" s="5">
        <f>_xlfn.RANK.EQ(VLOOKUP($A1633,Rooke_Full_Seaosn[[Name]:[WHIP]], 12, FALSE),Rooke_Full_Seaosn[BB/9],1)</f>
        <v>642</v>
      </c>
      <c r="N1633" s="11">
        <f>_xlfn.RANK.EQ(VLOOKUP($A1633,Rooke_Full_Seaosn[[Name]:[WHIP]], 13, FALSE),Rooke_Full_Seaosn[HR/9],1)</f>
        <v>1601</v>
      </c>
      <c r="O1633" s="5">
        <f>_xlfn.RANK.EQ(VLOOKUP($A1633,Rooke_Full_Seaosn[[Name]:[WHIP]], 14, FALSE),Rooke_Full_Seaosn[AVG],1)</f>
        <v>1627</v>
      </c>
      <c r="P1633" s="11">
        <f>_xlfn.RANK.EQ(VLOOKUP($A1633,Rooke_Full_Seaosn[[Name]:[WHIP]], 15, FALSE),Rooke_Full_Seaosn[BABIP],1)</f>
        <v>1469</v>
      </c>
      <c r="Q1633" s="5">
        <f>_xlfn.RANK.EQ(VLOOKUP($A1633,Rooke_Full_Seaosn[[Name]:[WHIP]], 16, FALSE),Rooke_Full_Seaosn[ERA],1)</f>
        <v>1605</v>
      </c>
      <c r="R1633" s="11">
        <f>_xlfn.RANK.EQ(VLOOKUP($A1633,Rooke_Full_Seaosn[[Name]:[WHIP]], 17, FALSE),Rooke_Full_Seaosn[FIP],1)</f>
        <v>1588</v>
      </c>
      <c r="S1633" s="5">
        <f>_xlfn.RANK.EQ(VLOOKUP($A1633,Rooke_Full_Seaosn[[Name]:[WHIP]], 18,FALSE),Rooke_Full_Seaosn[WAR],0)</f>
        <v>1612</v>
      </c>
      <c r="T1633" s="5">
        <f>_xlfn.RANK.EQ(VLOOKUP($A1633,Rooke_Full_Seaosn[[Name]:[WHIP]], 19, FALSE),Rooke_Full_Seaosn[WAR/162],0)</f>
        <v>1618</v>
      </c>
      <c r="U1633" s="5">
        <f>_xlfn.RANK.EQ(VLOOKUP($A1633,Rooke_Full_Seaosn[[Name]:[WHIP]], 20, FALSE),Rooke_Full_Seaosn[WHIP],1)</f>
        <v>1488</v>
      </c>
      <c r="V163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1252.0024844073491</v>
      </c>
    </row>
    <row r="1634" spans="1:22" x14ac:dyDescent="0.45">
      <c r="A1634" s="11" t="s">
        <v>2009</v>
      </c>
      <c r="B1634" s="11">
        <v>2003</v>
      </c>
      <c r="C1634" s="11" t="str">
        <f>VLOOKUP(Table10[[#This Row],[Name]], Rooke_Full_Seaosn[[Name]:[Team]], 2, FALSE)</f>
        <v>COL</v>
      </c>
      <c r="D1634" s="11">
        <v>10</v>
      </c>
      <c r="E1634" s="11">
        <v>10</v>
      </c>
      <c r="F1634" s="12">
        <v>1</v>
      </c>
      <c r="G1634" s="5">
        <f>_xlfn.RANK.EQ(VLOOKUP($A1634,Rooke_Full_Seaosn[[Name]:[WHIP]], 6, FALSE),Rooke_Full_Seaosn[W],0)</f>
        <v>1282</v>
      </c>
      <c r="H1634" s="5">
        <f>_xlfn.RANK.EQ(VLOOKUP($A1634,Rooke_Full_Seaosn[[Name]:[WHIP]], 7, FALSE),Rooke_Full_Seaosn[L],1)</f>
        <v>695</v>
      </c>
      <c r="I1634" s="11">
        <f>_xlfn.RANK.EQ(VLOOKUP($A1634,Rooke_Full_Seaosn[[Name]:[WHIP]], 8, FALSE),Rooke_Full_Seaosn[SV],0)</f>
        <v>225</v>
      </c>
      <c r="J1634" s="11">
        <f>_xlfn.RANK.EQ(VLOOKUP($A1634,Rooke_Full_Seaosn[[Name]:[WHIP]], 9, FALSE),Rooke_Full_Seaosn[IP],0)</f>
        <v>1018</v>
      </c>
      <c r="K1634" s="5">
        <f>_xlfn.RANK.EQ(VLOOKUP($A1634,Rooke_Full_Seaosn[[Name]:[WHIP]], 10, FALSE),Rooke_Full_Seaosn[SO],0)</f>
        <v>1510</v>
      </c>
      <c r="L1634" s="5">
        <f>_xlfn.RANK.EQ(VLOOKUP($A1634,Rooke_Full_Seaosn[[Name]:[WHIP]], 11, FALSE),Rooke_Full_Seaosn[K/9],0)</f>
        <v>1530</v>
      </c>
      <c r="M1634" s="5">
        <f>_xlfn.RANK.EQ(VLOOKUP($A1634,Rooke_Full_Seaosn[[Name]:[WHIP]], 12, FALSE),Rooke_Full_Seaosn[BB/9],1)</f>
        <v>1306</v>
      </c>
      <c r="N1634" s="11">
        <f>_xlfn.RANK.EQ(VLOOKUP($A1634,Rooke_Full_Seaosn[[Name]:[WHIP]], 13, FALSE),Rooke_Full_Seaosn[HR/9],1)</f>
        <v>523</v>
      </c>
      <c r="O1634" s="5">
        <f>_xlfn.RANK.EQ(VLOOKUP($A1634,Rooke_Full_Seaosn[[Name]:[WHIP]], 14, FALSE),Rooke_Full_Seaosn[AVG],1)</f>
        <v>1644</v>
      </c>
      <c r="P1634" s="11">
        <f>_xlfn.RANK.EQ(VLOOKUP($A1634,Rooke_Full_Seaosn[[Name]:[WHIP]], 15, FALSE),Rooke_Full_Seaosn[BABIP],1)</f>
        <v>1531</v>
      </c>
      <c r="Q1634" s="5">
        <f>_xlfn.RANK.EQ(VLOOKUP($A1634,Rooke_Full_Seaosn[[Name]:[WHIP]], 16, FALSE),Rooke_Full_Seaosn[ERA],1)</f>
        <v>1567</v>
      </c>
      <c r="R1634" s="11">
        <f>_xlfn.RANK.EQ(VLOOKUP($A1634,Rooke_Full_Seaosn[[Name]:[WHIP]], 17, FALSE),Rooke_Full_Seaosn[FIP],1)</f>
        <v>1319</v>
      </c>
      <c r="S1634" s="5">
        <f>_xlfn.RANK.EQ(VLOOKUP($A1634,Rooke_Full_Seaosn[[Name]:[WHIP]], 18,FALSE),Rooke_Full_Seaosn[WAR],0)</f>
        <v>975</v>
      </c>
      <c r="T1634" s="5">
        <f>_xlfn.RANK.EQ(VLOOKUP($A1634,Rooke_Full_Seaosn[[Name]:[WHIP]], 19, FALSE),Rooke_Full_Seaosn[WAR/162],0)</f>
        <v>886</v>
      </c>
      <c r="U1634" s="5">
        <f>_xlfn.RANK.EQ(VLOOKUP($A1634,Rooke_Full_Seaosn[[Name]:[WHIP]], 20, FALSE),Rooke_Full_Seaosn[WHIP],1)</f>
        <v>1643</v>
      </c>
      <c r="V163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1256.7621992010993</v>
      </c>
    </row>
    <row r="1635" spans="1:22" x14ac:dyDescent="0.45">
      <c r="A1635" s="11" t="s">
        <v>2114</v>
      </c>
      <c r="B1635" s="11">
        <v>1995</v>
      </c>
      <c r="C1635" s="11" t="str">
        <f>VLOOKUP(Table10[[#This Row],[Name]], Rooke_Full_Seaosn[[Name]:[Team]], 2, FALSE)</f>
        <v>MIN</v>
      </c>
      <c r="D1635" s="11">
        <v>27</v>
      </c>
      <c r="E1635" s="11">
        <v>27</v>
      </c>
      <c r="F1635" s="12">
        <v>1</v>
      </c>
      <c r="G1635" s="5">
        <f>_xlfn.RANK.EQ(VLOOKUP($A1635,Rooke_Full_Seaosn[[Name]:[WHIP]], 6, FALSE),Rooke_Full_Seaosn[W],0)</f>
        <v>1609</v>
      </c>
      <c r="H1635" s="5">
        <f>_xlfn.RANK.EQ(VLOOKUP($A1635,Rooke_Full_Seaosn[[Name]:[WHIP]], 7, FALSE),Rooke_Full_Seaosn[L],1)</f>
        <v>492</v>
      </c>
      <c r="I1635" s="11">
        <f>_xlfn.RANK.EQ(VLOOKUP($A1635,Rooke_Full_Seaosn[[Name]:[WHIP]], 8, FALSE),Rooke_Full_Seaosn[SV],0)</f>
        <v>225</v>
      </c>
      <c r="J1635" s="11">
        <f>_xlfn.RANK.EQ(VLOOKUP($A1635,Rooke_Full_Seaosn[[Name]:[WHIP]], 9, FALSE),Rooke_Full_Seaosn[IP],0)</f>
        <v>1384</v>
      </c>
      <c r="K1635" s="5">
        <f>_xlfn.RANK.EQ(VLOOKUP($A1635,Rooke_Full_Seaosn[[Name]:[WHIP]], 10, FALSE),Rooke_Full_Seaosn[SO],0)</f>
        <v>1510</v>
      </c>
      <c r="L1635" s="5">
        <f>_xlfn.RANK.EQ(VLOOKUP($A1635,Rooke_Full_Seaosn[[Name]:[WHIP]], 11, FALSE),Rooke_Full_Seaosn[K/9],0)</f>
        <v>1211</v>
      </c>
      <c r="M1635" s="5">
        <f>_xlfn.RANK.EQ(VLOOKUP($A1635,Rooke_Full_Seaosn[[Name]:[WHIP]], 12, FALSE),Rooke_Full_Seaosn[BB/9],1)</f>
        <v>744</v>
      </c>
      <c r="N1635" s="11">
        <f>_xlfn.RANK.EQ(VLOOKUP($A1635,Rooke_Full_Seaosn[[Name]:[WHIP]], 13, FALSE),Rooke_Full_Seaosn[HR/9],1)</f>
        <v>1533</v>
      </c>
      <c r="O1635" s="5">
        <f>_xlfn.RANK.EQ(VLOOKUP($A1635,Rooke_Full_Seaosn[[Name]:[WHIP]], 14, FALSE),Rooke_Full_Seaosn[AVG],1)</f>
        <v>1629</v>
      </c>
      <c r="P1635" s="11">
        <f>_xlfn.RANK.EQ(VLOOKUP($A1635,Rooke_Full_Seaosn[[Name]:[WHIP]], 15, FALSE),Rooke_Full_Seaosn[BABIP],1)</f>
        <v>1424</v>
      </c>
      <c r="Q1635" s="5">
        <f>_xlfn.RANK.EQ(VLOOKUP($A1635,Rooke_Full_Seaosn[[Name]:[WHIP]], 16, FALSE),Rooke_Full_Seaosn[ERA],1)</f>
        <v>1690</v>
      </c>
      <c r="R1635" s="11">
        <f>_xlfn.RANK.EQ(VLOOKUP($A1635,Rooke_Full_Seaosn[[Name]:[WHIP]], 17, FALSE),Rooke_Full_Seaosn[FIP],1)</f>
        <v>1578</v>
      </c>
      <c r="S1635" s="5">
        <f>_xlfn.RANK.EQ(VLOOKUP($A1635,Rooke_Full_Seaosn[[Name]:[WHIP]], 18,FALSE),Rooke_Full_Seaosn[WAR],0)</f>
        <v>1464</v>
      </c>
      <c r="T1635" s="5">
        <f>_xlfn.RANK.EQ(VLOOKUP($A1635,Rooke_Full_Seaosn[[Name]:[WHIP]], 19, FALSE),Rooke_Full_Seaosn[WAR/162],0)</f>
        <v>1435</v>
      </c>
      <c r="U1635" s="5">
        <f>_xlfn.RANK.EQ(VLOOKUP($A1635,Rooke_Full_Seaosn[[Name]:[WHIP]], 20, FALSE),Rooke_Full_Seaosn[WHIP],1)</f>
        <v>1589</v>
      </c>
      <c r="V163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1257.6331709832516</v>
      </c>
    </row>
    <row r="1636" spans="1:22" x14ac:dyDescent="0.45">
      <c r="A1636" s="11" t="s">
        <v>1987</v>
      </c>
      <c r="B1636" s="11">
        <v>2010</v>
      </c>
      <c r="C1636" s="11" t="str">
        <f>VLOOKUP(Table10[[#This Row],[Name]], Rooke_Full_Seaosn[[Name]:[Team]], 2, FALSE)</f>
        <v>LAD</v>
      </c>
      <c r="D1636" s="11">
        <v>17</v>
      </c>
      <c r="E1636" s="11">
        <v>17</v>
      </c>
      <c r="F1636" s="12">
        <v>1</v>
      </c>
      <c r="G1636" s="5">
        <f>_xlfn.RANK.EQ(VLOOKUP($A1636,Rooke_Full_Seaosn[[Name]:[WHIP]], 6, FALSE),Rooke_Full_Seaosn[W],0)</f>
        <v>1465</v>
      </c>
      <c r="H1636" s="5">
        <f>_xlfn.RANK.EQ(VLOOKUP($A1636,Rooke_Full_Seaosn[[Name]:[WHIP]], 7, FALSE),Rooke_Full_Seaosn[L],1)</f>
        <v>492</v>
      </c>
      <c r="I1636" s="11">
        <f>_xlfn.RANK.EQ(VLOOKUP($A1636,Rooke_Full_Seaosn[[Name]:[WHIP]], 8, FALSE),Rooke_Full_Seaosn[SV],0)</f>
        <v>225</v>
      </c>
      <c r="J1636" s="11">
        <f>_xlfn.RANK.EQ(VLOOKUP($A1636,Rooke_Full_Seaosn[[Name]:[WHIP]], 9, FALSE),Rooke_Full_Seaosn[IP],0)</f>
        <v>1537</v>
      </c>
      <c r="K1636" s="5">
        <f>_xlfn.RANK.EQ(VLOOKUP($A1636,Rooke_Full_Seaosn[[Name]:[WHIP]], 10, FALSE),Rooke_Full_Seaosn[SO],0)</f>
        <v>1510</v>
      </c>
      <c r="L1636" s="5">
        <f>_xlfn.RANK.EQ(VLOOKUP($A1636,Rooke_Full_Seaosn[[Name]:[WHIP]], 11, FALSE),Rooke_Full_Seaosn[K/9],0)</f>
        <v>1004</v>
      </c>
      <c r="M1636" s="5">
        <f>_xlfn.RANK.EQ(VLOOKUP($A1636,Rooke_Full_Seaosn[[Name]:[WHIP]], 12, FALSE),Rooke_Full_Seaosn[BB/9],1)</f>
        <v>858</v>
      </c>
      <c r="N1636" s="11">
        <f>_xlfn.RANK.EQ(VLOOKUP($A1636,Rooke_Full_Seaosn[[Name]:[WHIP]], 13, FALSE),Rooke_Full_Seaosn[HR/9],1)</f>
        <v>1645</v>
      </c>
      <c r="O1636" s="5">
        <f>_xlfn.RANK.EQ(VLOOKUP($A1636,Rooke_Full_Seaosn[[Name]:[WHIP]], 14, FALSE),Rooke_Full_Seaosn[AVG],1)</f>
        <v>1562</v>
      </c>
      <c r="P1636" s="11">
        <f>_xlfn.RANK.EQ(VLOOKUP($A1636,Rooke_Full_Seaosn[[Name]:[WHIP]], 15, FALSE),Rooke_Full_Seaosn[BABIP],1)</f>
        <v>1203</v>
      </c>
      <c r="Q1636" s="5">
        <f>_xlfn.RANK.EQ(VLOOKUP($A1636,Rooke_Full_Seaosn[[Name]:[WHIP]], 16, FALSE),Rooke_Full_Seaosn[ERA],1)</f>
        <v>1546</v>
      </c>
      <c r="R1636" s="11">
        <f>_xlfn.RANK.EQ(VLOOKUP($A1636,Rooke_Full_Seaosn[[Name]:[WHIP]], 17, FALSE),Rooke_Full_Seaosn[FIP],1)</f>
        <v>1665</v>
      </c>
      <c r="S1636" s="5">
        <f>_xlfn.RANK.EQ(VLOOKUP($A1636,Rooke_Full_Seaosn[[Name]:[WHIP]], 18,FALSE),Rooke_Full_Seaosn[WAR],0)</f>
        <v>1699</v>
      </c>
      <c r="T1636" s="5">
        <f>_xlfn.RANK.EQ(VLOOKUP($A1636,Rooke_Full_Seaosn[[Name]:[WHIP]], 19, FALSE),Rooke_Full_Seaosn[WAR/162],0)</f>
        <v>1694</v>
      </c>
      <c r="U1636" s="5">
        <f>_xlfn.RANK.EQ(VLOOKUP($A1636,Rooke_Full_Seaosn[[Name]:[WHIP]], 20, FALSE),Rooke_Full_Seaosn[WHIP],1)</f>
        <v>1527</v>
      </c>
      <c r="V163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1258.298565936745</v>
      </c>
    </row>
    <row r="1637" spans="1:22" x14ac:dyDescent="0.45">
      <c r="A1637" s="11" t="s">
        <v>2094</v>
      </c>
      <c r="B1637" s="11">
        <v>2003</v>
      </c>
      <c r="C1637" s="11" t="str">
        <f>VLOOKUP(Table10[[#This Row],[Name]], Rooke_Full_Seaosn[[Name]:[Team]], 2, FALSE)</f>
        <v>NYM</v>
      </c>
      <c r="D1637" s="11">
        <v>15</v>
      </c>
      <c r="E1637" s="11">
        <v>15</v>
      </c>
      <c r="F1637" s="12">
        <v>1</v>
      </c>
      <c r="G1637" s="5">
        <f>_xlfn.RANK.EQ(VLOOKUP($A1637,Rooke_Full_Seaosn[[Name]:[WHIP]], 6, FALSE),Rooke_Full_Seaosn[W],0)</f>
        <v>1465</v>
      </c>
      <c r="H1637" s="5">
        <f>_xlfn.RANK.EQ(VLOOKUP($A1637,Rooke_Full_Seaosn[[Name]:[WHIP]], 7, FALSE),Rooke_Full_Seaosn[L],1)</f>
        <v>885</v>
      </c>
      <c r="I1637" s="11">
        <f>_xlfn.RANK.EQ(VLOOKUP($A1637,Rooke_Full_Seaosn[[Name]:[WHIP]], 8, FALSE),Rooke_Full_Seaosn[SV],0)</f>
        <v>225</v>
      </c>
      <c r="J1637" s="11">
        <f>_xlfn.RANK.EQ(VLOOKUP($A1637,Rooke_Full_Seaosn[[Name]:[WHIP]], 9, FALSE),Rooke_Full_Seaosn[IP],0)</f>
        <v>1358</v>
      </c>
      <c r="K1637" s="5">
        <f>_xlfn.RANK.EQ(VLOOKUP($A1637,Rooke_Full_Seaosn[[Name]:[WHIP]], 10, FALSE),Rooke_Full_Seaosn[SO],0)</f>
        <v>1025</v>
      </c>
      <c r="L1637" s="5">
        <f>_xlfn.RANK.EQ(VLOOKUP($A1637,Rooke_Full_Seaosn[[Name]:[WHIP]], 11, FALSE),Rooke_Full_Seaosn[K/9],0)</f>
        <v>383</v>
      </c>
      <c r="M1637" s="5">
        <f>_xlfn.RANK.EQ(VLOOKUP($A1637,Rooke_Full_Seaosn[[Name]:[WHIP]], 12, FALSE),Rooke_Full_Seaosn[BB/9],1)</f>
        <v>1641</v>
      </c>
      <c r="N1637" s="11">
        <f>_xlfn.RANK.EQ(VLOOKUP($A1637,Rooke_Full_Seaosn[[Name]:[WHIP]], 13, FALSE),Rooke_Full_Seaosn[HR/9],1)</f>
        <v>1604</v>
      </c>
      <c r="O1637" s="5">
        <f>_xlfn.RANK.EQ(VLOOKUP($A1637,Rooke_Full_Seaosn[[Name]:[WHIP]], 14, FALSE),Rooke_Full_Seaosn[AVG],1)</f>
        <v>1543</v>
      </c>
      <c r="P1637" s="11">
        <f>_xlfn.RANK.EQ(VLOOKUP($A1637,Rooke_Full_Seaosn[[Name]:[WHIP]], 15, FALSE),Rooke_Full_Seaosn[BABIP],1)</f>
        <v>1515</v>
      </c>
      <c r="Q1637" s="5">
        <f>_xlfn.RANK.EQ(VLOOKUP($A1637,Rooke_Full_Seaosn[[Name]:[WHIP]], 16, FALSE),Rooke_Full_Seaosn[ERA],1)</f>
        <v>1666</v>
      </c>
      <c r="R1637" s="11">
        <f>_xlfn.RANK.EQ(VLOOKUP($A1637,Rooke_Full_Seaosn[[Name]:[WHIP]], 17, FALSE),Rooke_Full_Seaosn[FIP],1)</f>
        <v>1642</v>
      </c>
      <c r="S1637" s="5">
        <f>_xlfn.RANK.EQ(VLOOKUP($A1637,Rooke_Full_Seaosn[[Name]:[WHIP]], 18,FALSE),Rooke_Full_Seaosn[WAR],0)</f>
        <v>1679</v>
      </c>
      <c r="T1637" s="5">
        <f>_xlfn.RANK.EQ(VLOOKUP($A1637,Rooke_Full_Seaosn[[Name]:[WHIP]], 19, FALSE),Rooke_Full_Seaosn[WAR/162],0)</f>
        <v>1683</v>
      </c>
      <c r="U1637" s="5">
        <f>_xlfn.RANK.EQ(VLOOKUP($A1637,Rooke_Full_Seaosn[[Name]:[WHIP]], 20, FALSE),Rooke_Full_Seaosn[WHIP],1)</f>
        <v>1679</v>
      </c>
      <c r="V163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1261.2577699621249</v>
      </c>
    </row>
    <row r="1638" spans="1:22" x14ac:dyDescent="0.45">
      <c r="A1638" s="11" t="s">
        <v>2101</v>
      </c>
      <c r="B1638" s="11">
        <v>2004</v>
      </c>
      <c r="C1638" s="11" t="str">
        <f>VLOOKUP(Table10[[#This Row],[Name]], Rooke_Full_Seaosn[[Name]:[Team]], 2, FALSE)</f>
        <v>ARI</v>
      </c>
      <c r="D1638" s="11">
        <v>16</v>
      </c>
      <c r="E1638" s="11">
        <v>16</v>
      </c>
      <c r="F1638" s="12">
        <v>1</v>
      </c>
      <c r="G1638" s="5">
        <f>_xlfn.RANK.EQ(VLOOKUP($A1638,Rooke_Full_Seaosn[[Name]:[WHIP]], 6, FALSE),Rooke_Full_Seaosn[W],0)</f>
        <v>1465</v>
      </c>
      <c r="H1638" s="5">
        <f>_xlfn.RANK.EQ(VLOOKUP($A1638,Rooke_Full_Seaosn[[Name]:[WHIP]], 7, FALSE),Rooke_Full_Seaosn[L],1)</f>
        <v>147</v>
      </c>
      <c r="I1638" s="11">
        <f>_xlfn.RANK.EQ(VLOOKUP($A1638,Rooke_Full_Seaosn[[Name]:[WHIP]], 8, FALSE),Rooke_Full_Seaosn[SV],0)</f>
        <v>225</v>
      </c>
      <c r="J1638" s="11">
        <f>_xlfn.RANK.EQ(VLOOKUP($A1638,Rooke_Full_Seaosn[[Name]:[WHIP]], 9, FALSE),Rooke_Full_Seaosn[IP],0)</f>
        <v>1627</v>
      </c>
      <c r="K1638" s="5">
        <f>_xlfn.RANK.EQ(VLOOKUP($A1638,Rooke_Full_Seaosn[[Name]:[WHIP]], 10, FALSE),Rooke_Full_Seaosn[SO],0)</f>
        <v>1674</v>
      </c>
      <c r="L1638" s="5">
        <f>_xlfn.RANK.EQ(VLOOKUP($A1638,Rooke_Full_Seaosn[[Name]:[WHIP]], 11, FALSE),Rooke_Full_Seaosn[K/9],0)</f>
        <v>1514</v>
      </c>
      <c r="M1638" s="5">
        <f>_xlfn.RANK.EQ(VLOOKUP($A1638,Rooke_Full_Seaosn[[Name]:[WHIP]], 12, FALSE),Rooke_Full_Seaosn[BB/9],1)</f>
        <v>1522</v>
      </c>
      <c r="N1638" s="11">
        <f>_xlfn.RANK.EQ(VLOOKUP($A1638,Rooke_Full_Seaosn[[Name]:[WHIP]], 13, FALSE),Rooke_Full_Seaosn[HR/9],1)</f>
        <v>1553</v>
      </c>
      <c r="O1638" s="5">
        <f>_xlfn.RANK.EQ(VLOOKUP($A1638,Rooke_Full_Seaosn[[Name]:[WHIP]], 14, FALSE),Rooke_Full_Seaosn[AVG],1)</f>
        <v>1650</v>
      </c>
      <c r="P1638" s="11">
        <f>_xlfn.RANK.EQ(VLOOKUP($A1638,Rooke_Full_Seaosn[[Name]:[WHIP]], 15, FALSE),Rooke_Full_Seaosn[BABIP],1)</f>
        <v>1331</v>
      </c>
      <c r="Q1638" s="5">
        <f>_xlfn.RANK.EQ(VLOOKUP($A1638,Rooke_Full_Seaosn[[Name]:[WHIP]], 16, FALSE),Rooke_Full_Seaosn[ERA],1)</f>
        <v>1675</v>
      </c>
      <c r="R1638" s="11">
        <f>_xlfn.RANK.EQ(VLOOKUP($A1638,Rooke_Full_Seaosn[[Name]:[WHIP]], 17, FALSE),Rooke_Full_Seaosn[FIP],1)</f>
        <v>1668</v>
      </c>
      <c r="S1638" s="5">
        <f>_xlfn.RANK.EQ(VLOOKUP($A1638,Rooke_Full_Seaosn[[Name]:[WHIP]], 18,FALSE),Rooke_Full_Seaosn[WAR],0)</f>
        <v>1626</v>
      </c>
      <c r="T1638" s="5">
        <f>_xlfn.RANK.EQ(VLOOKUP($A1638,Rooke_Full_Seaosn[[Name]:[WHIP]], 19, FALSE),Rooke_Full_Seaosn[WAR/162],0)</f>
        <v>1654</v>
      </c>
      <c r="U1638" s="5">
        <f>_xlfn.RANK.EQ(VLOOKUP($A1638,Rooke_Full_Seaosn[[Name]:[WHIP]], 20, FALSE),Rooke_Full_Seaosn[WHIP],1)</f>
        <v>1673</v>
      </c>
      <c r="V163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1263.0198274906456</v>
      </c>
    </row>
    <row r="1639" spans="1:22" x14ac:dyDescent="0.45">
      <c r="A1639" s="11" t="s">
        <v>1963</v>
      </c>
      <c r="B1639" s="11">
        <v>1979</v>
      </c>
      <c r="C1639" s="11" t="str">
        <f>VLOOKUP(Table10[[#This Row],[Name]], Rooke_Full_Seaosn[[Name]:[Team]], 2, FALSE)</f>
        <v>TOR</v>
      </c>
      <c r="D1639" s="11">
        <v>14</v>
      </c>
      <c r="E1639" s="11">
        <v>14</v>
      </c>
      <c r="F1639" s="12">
        <v>1</v>
      </c>
      <c r="G1639" s="5">
        <f>_xlfn.RANK.EQ(VLOOKUP($A1639,Rooke_Full_Seaosn[[Name]:[WHIP]], 6, FALSE),Rooke_Full_Seaosn[W],0)</f>
        <v>735</v>
      </c>
      <c r="H1639" s="5">
        <f>_xlfn.RANK.EQ(VLOOKUP($A1639,Rooke_Full_Seaosn[[Name]:[WHIP]], 7, FALSE),Rooke_Full_Seaosn[L],1)</f>
        <v>1688</v>
      </c>
      <c r="I1639" s="11">
        <f>_xlfn.RANK.EQ(VLOOKUP($A1639,Rooke_Full_Seaosn[[Name]:[WHIP]], 8, FALSE),Rooke_Full_Seaosn[SV],0)</f>
        <v>225</v>
      </c>
      <c r="J1639" s="11">
        <f>_xlfn.RANK.EQ(VLOOKUP($A1639,Rooke_Full_Seaosn[[Name]:[WHIP]], 9, FALSE),Rooke_Full_Seaosn[IP],0)</f>
        <v>309</v>
      </c>
      <c r="K1639" s="5">
        <f>_xlfn.RANK.EQ(VLOOKUP($A1639,Rooke_Full_Seaosn[[Name]:[WHIP]], 10, FALSE),Rooke_Full_Seaosn[SO],0)</f>
        <v>898</v>
      </c>
      <c r="L1639" s="5">
        <f>_xlfn.RANK.EQ(VLOOKUP($A1639,Rooke_Full_Seaosn[[Name]:[WHIP]], 11, FALSE),Rooke_Full_Seaosn[K/9],0)</f>
        <v>1545</v>
      </c>
      <c r="M1639" s="5">
        <f>_xlfn.RANK.EQ(VLOOKUP($A1639,Rooke_Full_Seaosn[[Name]:[WHIP]], 12, FALSE),Rooke_Full_Seaosn[BB/9],1)</f>
        <v>972</v>
      </c>
      <c r="N1639" s="11">
        <f>_xlfn.RANK.EQ(VLOOKUP($A1639,Rooke_Full_Seaosn[[Name]:[WHIP]], 13, FALSE),Rooke_Full_Seaosn[HR/9],1)</f>
        <v>1347</v>
      </c>
      <c r="O1639" s="5">
        <f>_xlfn.RANK.EQ(VLOOKUP($A1639,Rooke_Full_Seaosn[[Name]:[WHIP]], 14, FALSE),Rooke_Full_Seaosn[AVG],1)</f>
        <v>1564</v>
      </c>
      <c r="P1639" s="11">
        <f>_xlfn.RANK.EQ(VLOOKUP($A1639,Rooke_Full_Seaosn[[Name]:[WHIP]], 15, FALSE),Rooke_Full_Seaosn[BABIP],1)</f>
        <v>1156</v>
      </c>
      <c r="Q1639" s="5">
        <f>_xlfn.RANK.EQ(VLOOKUP($A1639,Rooke_Full_Seaosn[[Name]:[WHIP]], 16, FALSE),Rooke_Full_Seaosn[ERA],1)</f>
        <v>1516</v>
      </c>
      <c r="R1639" s="11">
        <f>_xlfn.RANK.EQ(VLOOKUP($A1639,Rooke_Full_Seaosn[[Name]:[WHIP]], 17, FALSE),Rooke_Full_Seaosn[FIP],1)</f>
        <v>1439</v>
      </c>
      <c r="S1639" s="5">
        <f>_xlfn.RANK.EQ(VLOOKUP($A1639,Rooke_Full_Seaosn[[Name]:[WHIP]], 18,FALSE),Rooke_Full_Seaosn[WAR],0)</f>
        <v>1202</v>
      </c>
      <c r="T1639" s="5">
        <f>_xlfn.RANK.EQ(VLOOKUP($A1639,Rooke_Full_Seaosn[[Name]:[WHIP]], 19, FALSE),Rooke_Full_Seaosn[WAR/162],0)</f>
        <v>1395</v>
      </c>
      <c r="U1639" s="5">
        <f>_xlfn.RANK.EQ(VLOOKUP($A1639,Rooke_Full_Seaosn[[Name]:[WHIP]], 20, FALSE),Rooke_Full_Seaosn[WHIP],1)</f>
        <v>1554</v>
      </c>
      <c r="V163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1263.1055710726871</v>
      </c>
    </row>
    <row r="1640" spans="1:22" x14ac:dyDescent="0.45">
      <c r="A1640" s="11" t="s">
        <v>2046</v>
      </c>
      <c r="B1640" s="11">
        <v>1932</v>
      </c>
      <c r="C1640" s="11" t="str">
        <f>VLOOKUP(Table10[[#This Row],[Name]], Rooke_Full_Seaosn[[Name]:[Team]], 2, FALSE)</f>
        <v>- - -</v>
      </c>
      <c r="D1640" s="11">
        <v>29</v>
      </c>
      <c r="E1640" s="11">
        <v>21</v>
      </c>
      <c r="F1640" s="12">
        <v>0.72413793103448276</v>
      </c>
      <c r="G1640" s="5">
        <f>_xlfn.RANK.EQ(VLOOKUP($A1640,Rooke_Full_Seaosn[[Name]:[WHIP]], 6, FALSE),Rooke_Full_Seaosn[W],0)</f>
        <v>1465</v>
      </c>
      <c r="H1640" s="5">
        <f>_xlfn.RANK.EQ(VLOOKUP($A1640,Rooke_Full_Seaosn[[Name]:[WHIP]], 7, FALSE),Rooke_Full_Seaosn[L],1)</f>
        <v>1060</v>
      </c>
      <c r="I1640" s="11">
        <f>_xlfn.RANK.EQ(VLOOKUP($A1640,Rooke_Full_Seaosn[[Name]:[WHIP]], 8, FALSE),Rooke_Full_Seaosn[SV],0)</f>
        <v>94</v>
      </c>
      <c r="J1640" s="11">
        <f>_xlfn.RANK.EQ(VLOOKUP($A1640,Rooke_Full_Seaosn[[Name]:[WHIP]], 9, FALSE),Rooke_Full_Seaosn[IP],0)</f>
        <v>1172</v>
      </c>
      <c r="K1640" s="5">
        <f>_xlfn.RANK.EQ(VLOOKUP($A1640,Rooke_Full_Seaosn[[Name]:[WHIP]], 10, FALSE),Rooke_Full_Seaosn[SO],0)</f>
        <v>1116</v>
      </c>
      <c r="L1640" s="5">
        <f>_xlfn.RANK.EQ(VLOOKUP($A1640,Rooke_Full_Seaosn[[Name]:[WHIP]], 11, FALSE),Rooke_Full_Seaosn[K/9],0)</f>
        <v>821</v>
      </c>
      <c r="M1640" s="5">
        <f>_xlfn.RANK.EQ(VLOOKUP($A1640,Rooke_Full_Seaosn[[Name]:[WHIP]], 12, FALSE),Rooke_Full_Seaosn[BB/9],1)</f>
        <v>1272</v>
      </c>
      <c r="N1640" s="11">
        <f>_xlfn.RANK.EQ(VLOOKUP($A1640,Rooke_Full_Seaosn[[Name]:[WHIP]], 13, FALSE),Rooke_Full_Seaosn[HR/9],1)</f>
        <v>492</v>
      </c>
      <c r="O1640" s="5">
        <f>_xlfn.RANK.EQ(VLOOKUP($A1640,Rooke_Full_Seaosn[[Name]:[WHIP]], 14, FALSE),Rooke_Full_Seaosn[AVG],1)</f>
        <v>1487</v>
      </c>
      <c r="P1640" s="11">
        <f>_xlfn.RANK.EQ(VLOOKUP($A1640,Rooke_Full_Seaosn[[Name]:[WHIP]], 15, FALSE),Rooke_Full_Seaosn[BABIP],1)</f>
        <v>1548</v>
      </c>
      <c r="Q1640" s="5">
        <f>_xlfn.RANK.EQ(VLOOKUP($A1640,Rooke_Full_Seaosn[[Name]:[WHIP]], 16, FALSE),Rooke_Full_Seaosn[ERA],1)</f>
        <v>1609</v>
      </c>
      <c r="R1640" s="11">
        <f>_xlfn.RANK.EQ(VLOOKUP($A1640,Rooke_Full_Seaosn[[Name]:[WHIP]], 17, FALSE),Rooke_Full_Seaosn[FIP],1)</f>
        <v>689</v>
      </c>
      <c r="S1640" s="5">
        <f>_xlfn.RANK.EQ(VLOOKUP($A1640,Rooke_Full_Seaosn[[Name]:[WHIP]], 18,FALSE),Rooke_Full_Seaosn[WAR],0)</f>
        <v>1294</v>
      </c>
      <c r="T1640" s="5">
        <f>_xlfn.RANK.EQ(VLOOKUP($A1640,Rooke_Full_Seaosn[[Name]:[WHIP]], 19, FALSE),Rooke_Full_Seaosn[WAR/162],0)</f>
        <v>1205</v>
      </c>
      <c r="U1640" s="5">
        <f>_xlfn.RANK.EQ(VLOOKUP($A1640,Rooke_Full_Seaosn[[Name]:[WHIP]], 20, FALSE),Rooke_Full_Seaosn[WHIP],1)</f>
        <v>1566</v>
      </c>
      <c r="V164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1265.9653081252511</v>
      </c>
    </row>
    <row r="1641" spans="1:22" x14ac:dyDescent="0.45">
      <c r="A1641" s="11" t="s">
        <v>2020</v>
      </c>
      <c r="B1641" s="11">
        <v>1993</v>
      </c>
      <c r="C1641" s="11" t="str">
        <f>VLOOKUP(Table10[[#This Row],[Name]], Rooke_Full_Seaosn[[Name]:[Team]], 2, FALSE)</f>
        <v>MIN</v>
      </c>
      <c r="D1641" s="11">
        <v>18</v>
      </c>
      <c r="E1641" s="11">
        <v>18</v>
      </c>
      <c r="F1641" s="12">
        <v>1</v>
      </c>
      <c r="G1641" s="5">
        <f>_xlfn.RANK.EQ(VLOOKUP($A1641,Rooke_Full_Seaosn[[Name]:[WHIP]], 6, FALSE),Rooke_Full_Seaosn[W],0)</f>
        <v>1282</v>
      </c>
      <c r="H1641" s="5">
        <f>_xlfn.RANK.EQ(VLOOKUP($A1641,Rooke_Full_Seaosn[[Name]:[WHIP]], 7, FALSE),Rooke_Full_Seaosn[L],1)</f>
        <v>1060</v>
      </c>
      <c r="I1641" s="11">
        <f>_xlfn.RANK.EQ(VLOOKUP($A1641,Rooke_Full_Seaosn[[Name]:[WHIP]], 8, FALSE),Rooke_Full_Seaosn[SV],0)</f>
        <v>225</v>
      </c>
      <c r="J1641" s="11">
        <f>_xlfn.RANK.EQ(VLOOKUP($A1641,Rooke_Full_Seaosn[[Name]:[WHIP]], 9, FALSE),Rooke_Full_Seaosn[IP],0)</f>
        <v>1013</v>
      </c>
      <c r="K1641" s="5">
        <f>_xlfn.RANK.EQ(VLOOKUP($A1641,Rooke_Full_Seaosn[[Name]:[WHIP]], 10, FALSE),Rooke_Full_Seaosn[SO],0)</f>
        <v>1210</v>
      </c>
      <c r="L1641" s="5">
        <f>_xlfn.RANK.EQ(VLOOKUP($A1641,Rooke_Full_Seaosn[[Name]:[WHIP]], 11, FALSE),Rooke_Full_Seaosn[K/9],0)</f>
        <v>1184</v>
      </c>
      <c r="M1641" s="5">
        <f>_xlfn.RANK.EQ(VLOOKUP($A1641,Rooke_Full_Seaosn[[Name]:[WHIP]], 12, FALSE),Rooke_Full_Seaosn[BB/9],1)</f>
        <v>808</v>
      </c>
      <c r="N1641" s="11">
        <f>_xlfn.RANK.EQ(VLOOKUP($A1641,Rooke_Full_Seaosn[[Name]:[WHIP]], 13, FALSE),Rooke_Full_Seaosn[HR/9],1)</f>
        <v>1382</v>
      </c>
      <c r="O1641" s="5">
        <f>_xlfn.RANK.EQ(VLOOKUP($A1641,Rooke_Full_Seaosn[[Name]:[WHIP]], 14, FALSE),Rooke_Full_Seaosn[AVG],1)</f>
        <v>1617</v>
      </c>
      <c r="P1641" s="11">
        <f>_xlfn.RANK.EQ(VLOOKUP($A1641,Rooke_Full_Seaosn[[Name]:[WHIP]], 15, FALSE),Rooke_Full_Seaosn[BABIP],1)</f>
        <v>1469</v>
      </c>
      <c r="Q1641" s="5">
        <f>_xlfn.RANK.EQ(VLOOKUP($A1641,Rooke_Full_Seaosn[[Name]:[WHIP]], 16, FALSE),Rooke_Full_Seaosn[ERA],1)</f>
        <v>1580</v>
      </c>
      <c r="R1641" s="11">
        <f>_xlfn.RANK.EQ(VLOOKUP($A1641,Rooke_Full_Seaosn[[Name]:[WHIP]], 17, FALSE),Rooke_Full_Seaosn[FIP],1)</f>
        <v>1412</v>
      </c>
      <c r="S1641" s="5">
        <f>_xlfn.RANK.EQ(VLOOKUP($A1641,Rooke_Full_Seaosn[[Name]:[WHIP]], 18,FALSE),Rooke_Full_Seaosn[WAR],0)</f>
        <v>1338</v>
      </c>
      <c r="T1641" s="5">
        <f>_xlfn.RANK.EQ(VLOOKUP($A1641,Rooke_Full_Seaosn[[Name]:[WHIP]], 19, FALSE),Rooke_Full_Seaosn[WAR/162],0)</f>
        <v>1346</v>
      </c>
      <c r="U1641" s="5">
        <f>_xlfn.RANK.EQ(VLOOKUP($A1641,Rooke_Full_Seaosn[[Name]:[WHIP]], 20, FALSE),Rooke_Full_Seaosn[WHIP],1)</f>
        <v>1466</v>
      </c>
      <c r="V164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1266.4103681114304</v>
      </c>
    </row>
    <row r="1642" spans="1:22" x14ac:dyDescent="0.45">
      <c r="A1642" s="11" t="s">
        <v>2025</v>
      </c>
      <c r="B1642" s="11">
        <v>1939</v>
      </c>
      <c r="C1642" s="11" t="str">
        <f>VLOOKUP(Table10[[#This Row],[Name]], Rooke_Full_Seaosn[[Name]:[Team]], 2, FALSE)</f>
        <v>- - -</v>
      </c>
      <c r="D1642" s="11">
        <v>15</v>
      </c>
      <c r="E1642" s="11">
        <v>15</v>
      </c>
      <c r="F1642" s="12">
        <v>1</v>
      </c>
      <c r="G1642" s="5">
        <f>_xlfn.RANK.EQ(VLOOKUP($A1642,Rooke_Full_Seaosn[[Name]:[WHIP]], 6, FALSE),Rooke_Full_Seaosn[W],0)</f>
        <v>1054</v>
      </c>
      <c r="H1642" s="5">
        <f>_xlfn.RANK.EQ(VLOOKUP($A1642,Rooke_Full_Seaosn[[Name]:[WHIP]], 7, FALSE),Rooke_Full_Seaosn[L],1)</f>
        <v>1512</v>
      </c>
      <c r="I1642" s="11">
        <f>_xlfn.RANK.EQ(VLOOKUP($A1642,Rooke_Full_Seaosn[[Name]:[WHIP]], 8, FALSE),Rooke_Full_Seaosn[SV],0)</f>
        <v>94</v>
      </c>
      <c r="J1642" s="11">
        <f>_xlfn.RANK.EQ(VLOOKUP($A1642,Rooke_Full_Seaosn[[Name]:[WHIP]], 9, FALSE),Rooke_Full_Seaosn[IP],0)</f>
        <v>569</v>
      </c>
      <c r="K1642" s="5">
        <f>_xlfn.RANK.EQ(VLOOKUP($A1642,Rooke_Full_Seaosn[[Name]:[WHIP]], 10, FALSE),Rooke_Full_Seaosn[SO],0)</f>
        <v>1307</v>
      </c>
      <c r="L1642" s="5">
        <f>_xlfn.RANK.EQ(VLOOKUP($A1642,Rooke_Full_Seaosn[[Name]:[WHIP]], 11, FALSE),Rooke_Full_Seaosn[K/9],0)</f>
        <v>1601</v>
      </c>
      <c r="M1642" s="5">
        <f>_xlfn.RANK.EQ(VLOOKUP($A1642,Rooke_Full_Seaosn[[Name]:[WHIP]], 12, FALSE),Rooke_Full_Seaosn[BB/9],1)</f>
        <v>688</v>
      </c>
      <c r="N1642" s="11">
        <f>_xlfn.RANK.EQ(VLOOKUP($A1642,Rooke_Full_Seaosn[[Name]:[WHIP]], 13, FALSE),Rooke_Full_Seaosn[HR/9],1)</f>
        <v>973</v>
      </c>
      <c r="O1642" s="5">
        <f>_xlfn.RANK.EQ(VLOOKUP($A1642,Rooke_Full_Seaosn[[Name]:[WHIP]], 14, FALSE),Rooke_Full_Seaosn[AVG],1)</f>
        <v>1668</v>
      </c>
      <c r="P1642" s="11">
        <f>_xlfn.RANK.EQ(VLOOKUP($A1642,Rooke_Full_Seaosn[[Name]:[WHIP]], 15, FALSE),Rooke_Full_Seaosn[BABIP],1)</f>
        <v>1496</v>
      </c>
      <c r="Q1642" s="5">
        <f>_xlfn.RANK.EQ(VLOOKUP($A1642,Rooke_Full_Seaosn[[Name]:[WHIP]], 16, FALSE),Rooke_Full_Seaosn[ERA],1)</f>
        <v>1585</v>
      </c>
      <c r="R1642" s="11">
        <f>_xlfn.RANK.EQ(VLOOKUP($A1642,Rooke_Full_Seaosn[[Name]:[WHIP]], 17, FALSE),Rooke_Full_Seaosn[FIP],1)</f>
        <v>1282</v>
      </c>
      <c r="S1642" s="5">
        <f>_xlfn.RANK.EQ(VLOOKUP($A1642,Rooke_Full_Seaosn[[Name]:[WHIP]], 18,FALSE),Rooke_Full_Seaosn[WAR],0)</f>
        <v>919</v>
      </c>
      <c r="T1642" s="5">
        <f>_xlfn.RANK.EQ(VLOOKUP($A1642,Rooke_Full_Seaosn[[Name]:[WHIP]], 19, FALSE),Rooke_Full_Seaosn[WAR/162],0)</f>
        <v>1183</v>
      </c>
      <c r="U1642" s="5">
        <f>_xlfn.RANK.EQ(VLOOKUP($A1642,Rooke_Full_Seaosn[[Name]:[WHIP]], 20, FALSE),Rooke_Full_Seaosn[WHIP],1)</f>
        <v>1629</v>
      </c>
      <c r="V164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1267.9713517135888</v>
      </c>
    </row>
    <row r="1643" spans="1:22" x14ac:dyDescent="0.45">
      <c r="A1643" s="11" t="s">
        <v>1832</v>
      </c>
      <c r="B1643" s="11">
        <v>1951</v>
      </c>
      <c r="C1643" s="11" t="str">
        <f>VLOOKUP(Table10[[#This Row],[Name]], Rooke_Full_Seaosn[[Name]:[Team]], 2, FALSE)</f>
        <v>CHC</v>
      </c>
      <c r="D1643" s="11">
        <v>10</v>
      </c>
      <c r="E1643" s="11">
        <v>10</v>
      </c>
      <c r="F1643" s="12">
        <v>1</v>
      </c>
      <c r="G1643" s="5">
        <f>_xlfn.RANK.EQ(VLOOKUP($A1643,Rooke_Full_Seaosn[[Name]:[WHIP]], 6, FALSE),Rooke_Full_Seaosn[W],0)</f>
        <v>1282</v>
      </c>
      <c r="H1643" s="5">
        <f>_xlfn.RANK.EQ(VLOOKUP($A1643,Rooke_Full_Seaosn[[Name]:[WHIP]], 7, FALSE),Rooke_Full_Seaosn[L],1)</f>
        <v>695</v>
      </c>
      <c r="I1643" s="11">
        <f>_xlfn.RANK.EQ(VLOOKUP($A1643,Rooke_Full_Seaosn[[Name]:[WHIP]], 8, FALSE),Rooke_Full_Seaosn[SV],0)</f>
        <v>225</v>
      </c>
      <c r="J1643" s="11">
        <f>_xlfn.RANK.EQ(VLOOKUP($A1643,Rooke_Full_Seaosn[[Name]:[WHIP]], 9, FALSE),Rooke_Full_Seaosn[IP],0)</f>
        <v>1153</v>
      </c>
      <c r="K1643" s="5">
        <f>_xlfn.RANK.EQ(VLOOKUP($A1643,Rooke_Full_Seaosn[[Name]:[WHIP]], 10, FALSE),Rooke_Full_Seaosn[SO],0)</f>
        <v>1540</v>
      </c>
      <c r="L1643" s="5">
        <f>_xlfn.RANK.EQ(VLOOKUP($A1643,Rooke_Full_Seaosn[[Name]:[WHIP]], 11, FALSE),Rooke_Full_Seaosn[K/9],0)</f>
        <v>1507</v>
      </c>
      <c r="M1643" s="5">
        <f>_xlfn.RANK.EQ(VLOOKUP($A1643,Rooke_Full_Seaosn[[Name]:[WHIP]], 12, FALSE),Rooke_Full_Seaosn[BB/9],1)</f>
        <v>1664</v>
      </c>
      <c r="N1643" s="11">
        <f>_xlfn.RANK.EQ(VLOOKUP($A1643,Rooke_Full_Seaosn[[Name]:[WHIP]], 13, FALSE),Rooke_Full_Seaosn[HR/9],1)</f>
        <v>1094</v>
      </c>
      <c r="O1643" s="5">
        <f>_xlfn.RANK.EQ(VLOOKUP($A1643,Rooke_Full_Seaosn[[Name]:[WHIP]], 14, FALSE),Rooke_Full_Seaosn[AVG],1)</f>
        <v>617</v>
      </c>
      <c r="P1643" s="11">
        <f>_xlfn.RANK.EQ(VLOOKUP($A1643,Rooke_Full_Seaosn[[Name]:[WHIP]], 15, FALSE),Rooke_Full_Seaosn[BABIP],1)</f>
        <v>168</v>
      </c>
      <c r="Q1643" s="5">
        <f>_xlfn.RANK.EQ(VLOOKUP($A1643,Rooke_Full_Seaosn[[Name]:[WHIP]], 16, FALSE),Rooke_Full_Seaosn[ERA],1)</f>
        <v>1358</v>
      </c>
      <c r="R1643" s="11">
        <f>_xlfn.RANK.EQ(VLOOKUP($A1643,Rooke_Full_Seaosn[[Name]:[WHIP]], 17, FALSE),Rooke_Full_Seaosn[FIP],1)</f>
        <v>1503</v>
      </c>
      <c r="S1643" s="5">
        <f>_xlfn.RANK.EQ(VLOOKUP($A1643,Rooke_Full_Seaosn[[Name]:[WHIP]], 18,FALSE),Rooke_Full_Seaosn[WAR],0)</f>
        <v>1603</v>
      </c>
      <c r="T1643" s="5">
        <f>_xlfn.RANK.EQ(VLOOKUP($A1643,Rooke_Full_Seaosn[[Name]:[WHIP]], 19, FALSE),Rooke_Full_Seaosn[WAR/162],0)</f>
        <v>1586</v>
      </c>
      <c r="U1643" s="5">
        <f>_xlfn.RANK.EQ(VLOOKUP($A1643,Rooke_Full_Seaosn[[Name]:[WHIP]], 20, FALSE),Rooke_Full_Seaosn[WHIP],1)</f>
        <v>1491</v>
      </c>
      <c r="V164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1270.1527146830545</v>
      </c>
    </row>
    <row r="1644" spans="1:22" x14ac:dyDescent="0.45">
      <c r="A1644" s="11" t="s">
        <v>1919</v>
      </c>
      <c r="B1644" s="11">
        <v>1987</v>
      </c>
      <c r="C1644" s="11" t="str">
        <f>VLOOKUP(Table10[[#This Row],[Name]], Rooke_Full_Seaosn[[Name]:[Team]], 2, FALSE)</f>
        <v>ATL</v>
      </c>
      <c r="D1644" s="11">
        <v>38</v>
      </c>
      <c r="E1644" s="11">
        <v>21</v>
      </c>
      <c r="F1644" s="12">
        <v>0.55263157894736847</v>
      </c>
      <c r="G1644" s="5">
        <f>_xlfn.RANK.EQ(VLOOKUP($A1644,Rooke_Full_Seaosn[[Name]:[WHIP]], 6, FALSE),Rooke_Full_Seaosn[W],0)</f>
        <v>1465</v>
      </c>
      <c r="H1644" s="5">
        <f>_xlfn.RANK.EQ(VLOOKUP($A1644,Rooke_Full_Seaosn[[Name]:[WHIP]], 7, FALSE),Rooke_Full_Seaosn[L],1)</f>
        <v>298</v>
      </c>
      <c r="I1644" s="11">
        <f>_xlfn.RANK.EQ(VLOOKUP($A1644,Rooke_Full_Seaosn[[Name]:[WHIP]], 8, FALSE),Rooke_Full_Seaosn[SV],0)</f>
        <v>225</v>
      </c>
      <c r="J1644" s="11">
        <f>_xlfn.RANK.EQ(VLOOKUP($A1644,Rooke_Full_Seaosn[[Name]:[WHIP]], 9, FALSE),Rooke_Full_Seaosn[IP],0)</f>
        <v>1600</v>
      </c>
      <c r="K1644" s="5">
        <f>_xlfn.RANK.EQ(VLOOKUP($A1644,Rooke_Full_Seaosn[[Name]:[WHIP]], 10, FALSE),Rooke_Full_Seaosn[SO],0)</f>
        <v>1645</v>
      </c>
      <c r="L1644" s="5">
        <f>_xlfn.RANK.EQ(VLOOKUP($A1644,Rooke_Full_Seaosn[[Name]:[WHIP]], 11, FALSE),Rooke_Full_Seaosn[K/9],0)</f>
        <v>1393</v>
      </c>
      <c r="M1644" s="5">
        <f>_xlfn.RANK.EQ(VLOOKUP($A1644,Rooke_Full_Seaosn[[Name]:[WHIP]], 12, FALSE),Rooke_Full_Seaosn[BB/9],1)</f>
        <v>1662</v>
      </c>
      <c r="N1644" s="11">
        <f>_xlfn.RANK.EQ(VLOOKUP($A1644,Rooke_Full_Seaosn[[Name]:[WHIP]], 13, FALSE),Rooke_Full_Seaosn[HR/9],1)</f>
        <v>885</v>
      </c>
      <c r="O1644" s="5">
        <f>_xlfn.RANK.EQ(VLOOKUP($A1644,Rooke_Full_Seaosn[[Name]:[WHIP]], 14, FALSE),Rooke_Full_Seaosn[AVG],1)</f>
        <v>1176</v>
      </c>
      <c r="P1644" s="11">
        <f>_xlfn.RANK.EQ(VLOOKUP($A1644,Rooke_Full_Seaosn[[Name]:[WHIP]], 15, FALSE),Rooke_Full_Seaosn[BABIP],1)</f>
        <v>822</v>
      </c>
      <c r="Q1644" s="5">
        <f>_xlfn.RANK.EQ(VLOOKUP($A1644,Rooke_Full_Seaosn[[Name]:[WHIP]], 16, FALSE),Rooke_Full_Seaosn[ERA],1)</f>
        <v>1465</v>
      </c>
      <c r="R1644" s="11">
        <f>_xlfn.RANK.EQ(VLOOKUP($A1644,Rooke_Full_Seaosn[[Name]:[WHIP]], 17, FALSE),Rooke_Full_Seaosn[FIP],1)</f>
        <v>1553</v>
      </c>
      <c r="S1644" s="5">
        <f>_xlfn.RANK.EQ(VLOOKUP($A1644,Rooke_Full_Seaosn[[Name]:[WHIP]], 18,FALSE),Rooke_Full_Seaosn[WAR],0)</f>
        <v>1539</v>
      </c>
      <c r="T1644" s="5">
        <f>_xlfn.RANK.EQ(VLOOKUP($A1644,Rooke_Full_Seaosn[[Name]:[WHIP]], 19, FALSE),Rooke_Full_Seaosn[WAR/162],0)</f>
        <v>1546</v>
      </c>
      <c r="U1644" s="5">
        <f>_xlfn.RANK.EQ(VLOOKUP($A1644,Rooke_Full_Seaosn[[Name]:[WHIP]], 20, FALSE),Rooke_Full_Seaosn[WHIP],1)</f>
        <v>1623</v>
      </c>
      <c r="V164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1271.6902754102068</v>
      </c>
    </row>
    <row r="1645" spans="1:22" x14ac:dyDescent="0.45">
      <c r="A1645" s="11" t="s">
        <v>1722</v>
      </c>
      <c r="B1645" s="11">
        <v>1943</v>
      </c>
      <c r="C1645" s="11" t="str">
        <f>VLOOKUP(Table10[[#This Row],[Name]], Rooke_Full_Seaosn[[Name]:[Team]], 2, FALSE)</f>
        <v>BOS</v>
      </c>
      <c r="D1645" s="11">
        <v>10</v>
      </c>
      <c r="E1645" s="11">
        <v>10</v>
      </c>
      <c r="F1645" s="12">
        <v>1</v>
      </c>
      <c r="G1645" s="5">
        <f>_xlfn.RANK.EQ(VLOOKUP($A1645,Rooke_Full_Seaosn[[Name]:[WHIP]], 6, FALSE),Rooke_Full_Seaosn[W],0)</f>
        <v>889</v>
      </c>
      <c r="H1645" s="5">
        <f>_xlfn.RANK.EQ(VLOOKUP($A1645,Rooke_Full_Seaosn[[Name]:[WHIP]], 7, FALSE),Rooke_Full_Seaosn[L],1)</f>
        <v>695</v>
      </c>
      <c r="I1645" s="11">
        <f>_xlfn.RANK.EQ(VLOOKUP($A1645,Rooke_Full_Seaosn[[Name]:[WHIP]], 8, FALSE),Rooke_Full_Seaosn[SV],0)</f>
        <v>94</v>
      </c>
      <c r="J1645" s="11">
        <f>_xlfn.RANK.EQ(VLOOKUP($A1645,Rooke_Full_Seaosn[[Name]:[WHIP]], 9, FALSE),Rooke_Full_Seaosn[IP],0)</f>
        <v>858</v>
      </c>
      <c r="K1645" s="5">
        <f>_xlfn.RANK.EQ(VLOOKUP($A1645,Rooke_Full_Seaosn[[Name]:[WHIP]], 10, FALSE),Rooke_Full_Seaosn[SO],0)</f>
        <v>1445</v>
      </c>
      <c r="L1645" s="5">
        <f>_xlfn.RANK.EQ(VLOOKUP($A1645,Rooke_Full_Seaosn[[Name]:[WHIP]], 11, FALSE),Rooke_Full_Seaosn[K/9],0)</f>
        <v>1554</v>
      </c>
      <c r="M1645" s="5">
        <f>_xlfn.RANK.EQ(VLOOKUP($A1645,Rooke_Full_Seaosn[[Name]:[WHIP]], 12, FALSE),Rooke_Full_Seaosn[BB/9],1)</f>
        <v>1507</v>
      </c>
      <c r="N1645" s="11">
        <f>_xlfn.RANK.EQ(VLOOKUP($A1645,Rooke_Full_Seaosn[[Name]:[WHIP]], 13, FALSE),Rooke_Full_Seaosn[HR/9],1)</f>
        <v>413</v>
      </c>
      <c r="O1645" s="5">
        <f>_xlfn.RANK.EQ(VLOOKUP($A1645,Rooke_Full_Seaosn[[Name]:[WHIP]], 14, FALSE),Rooke_Full_Seaosn[AVG],1)</f>
        <v>1285</v>
      </c>
      <c r="P1645" s="11">
        <f>_xlfn.RANK.EQ(VLOOKUP($A1645,Rooke_Full_Seaosn[[Name]:[WHIP]], 15, FALSE),Rooke_Full_Seaosn[BABIP],1)</f>
        <v>1000</v>
      </c>
      <c r="Q1645" s="5">
        <f>_xlfn.RANK.EQ(VLOOKUP($A1645,Rooke_Full_Seaosn[[Name]:[WHIP]], 16, FALSE),Rooke_Full_Seaosn[ERA],1)</f>
        <v>1235</v>
      </c>
      <c r="R1645" s="11">
        <f>_xlfn.RANK.EQ(VLOOKUP($A1645,Rooke_Full_Seaosn[[Name]:[WHIP]], 17, FALSE),Rooke_Full_Seaosn[FIP],1)</f>
        <v>1019</v>
      </c>
      <c r="S1645" s="5">
        <f>_xlfn.RANK.EQ(VLOOKUP($A1645,Rooke_Full_Seaosn[[Name]:[WHIP]], 18,FALSE),Rooke_Full_Seaosn[WAR],0)</f>
        <v>1515</v>
      </c>
      <c r="T1645" s="5">
        <f>_xlfn.RANK.EQ(VLOOKUP($A1645,Rooke_Full_Seaosn[[Name]:[WHIP]], 19, FALSE),Rooke_Full_Seaosn[WAR/162],0)</f>
        <v>1517</v>
      </c>
      <c r="U1645" s="5">
        <f>_xlfn.RANK.EQ(VLOOKUP($A1645,Rooke_Full_Seaosn[[Name]:[WHIP]], 20, FALSE),Rooke_Full_Seaosn[WHIP],1)</f>
        <v>1490</v>
      </c>
      <c r="V164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1275.1090398416686</v>
      </c>
    </row>
    <row r="1646" spans="1:22" x14ac:dyDescent="0.45">
      <c r="A1646" s="11" t="s">
        <v>1996</v>
      </c>
      <c r="B1646" s="11">
        <v>2004</v>
      </c>
      <c r="C1646" s="11" t="str">
        <f>VLOOKUP(Table10[[#This Row],[Name]], Rooke_Full_Seaosn[[Name]:[Team]], 2, FALSE)</f>
        <v>MIL</v>
      </c>
      <c r="D1646" s="11">
        <v>9</v>
      </c>
      <c r="E1646" s="11">
        <v>9</v>
      </c>
      <c r="F1646" s="12">
        <v>1</v>
      </c>
      <c r="G1646" s="5">
        <f>_xlfn.RANK.EQ(VLOOKUP($A1646,Rooke_Full_Seaosn[[Name]:[WHIP]], 6, FALSE),Rooke_Full_Seaosn[W],0)</f>
        <v>1609</v>
      </c>
      <c r="H1646" s="5">
        <f>_xlfn.RANK.EQ(VLOOKUP($A1646,Rooke_Full_Seaosn[[Name]:[WHIP]], 7, FALSE),Rooke_Full_Seaosn[L],1)</f>
        <v>885</v>
      </c>
      <c r="I1646" s="11">
        <f>_xlfn.RANK.EQ(VLOOKUP($A1646,Rooke_Full_Seaosn[[Name]:[WHIP]], 8, FALSE),Rooke_Full_Seaosn[SV],0)</f>
        <v>225</v>
      </c>
      <c r="J1646" s="11">
        <f>_xlfn.RANK.EQ(VLOOKUP($A1646,Rooke_Full_Seaosn[[Name]:[WHIP]], 9, FALSE),Rooke_Full_Seaosn[IP],0)</f>
        <v>1693</v>
      </c>
      <c r="K1646" s="5">
        <f>_xlfn.RANK.EQ(VLOOKUP($A1646,Rooke_Full_Seaosn[[Name]:[WHIP]], 10, FALSE),Rooke_Full_Seaosn[SO],0)</f>
        <v>1510</v>
      </c>
      <c r="L1646" s="5">
        <f>_xlfn.RANK.EQ(VLOOKUP($A1646,Rooke_Full_Seaosn[[Name]:[WHIP]], 11, FALSE),Rooke_Full_Seaosn[K/9],0)</f>
        <v>718</v>
      </c>
      <c r="M1646" s="5">
        <f>_xlfn.RANK.EQ(VLOOKUP($A1646,Rooke_Full_Seaosn[[Name]:[WHIP]], 12, FALSE),Rooke_Full_Seaosn[BB/9],1)</f>
        <v>1091</v>
      </c>
      <c r="N1646" s="11">
        <f>_xlfn.RANK.EQ(VLOOKUP($A1646,Rooke_Full_Seaosn[[Name]:[WHIP]], 13, FALSE),Rooke_Full_Seaosn[HR/9],1)</f>
        <v>1242</v>
      </c>
      <c r="O1646" s="5">
        <f>_xlfn.RANK.EQ(VLOOKUP($A1646,Rooke_Full_Seaosn[[Name]:[WHIP]], 14, FALSE),Rooke_Full_Seaosn[AVG],1)</f>
        <v>1577</v>
      </c>
      <c r="P1646" s="11">
        <f>_xlfn.RANK.EQ(VLOOKUP($A1646,Rooke_Full_Seaosn[[Name]:[WHIP]], 15, FALSE),Rooke_Full_Seaosn[BABIP],1)</f>
        <v>1557</v>
      </c>
      <c r="Q1646" s="5">
        <f>_xlfn.RANK.EQ(VLOOKUP($A1646,Rooke_Full_Seaosn[[Name]:[WHIP]], 16, FALSE),Rooke_Full_Seaosn[ERA],1)</f>
        <v>1555</v>
      </c>
      <c r="R1646" s="11">
        <f>_xlfn.RANK.EQ(VLOOKUP($A1646,Rooke_Full_Seaosn[[Name]:[WHIP]], 17, FALSE),Rooke_Full_Seaosn[FIP],1)</f>
        <v>1374</v>
      </c>
      <c r="S1646" s="5">
        <f>_xlfn.RANK.EQ(VLOOKUP($A1646,Rooke_Full_Seaosn[[Name]:[WHIP]], 18,FALSE),Rooke_Full_Seaosn[WAR],0)</f>
        <v>1406</v>
      </c>
      <c r="T1646" s="5">
        <f>_xlfn.RANK.EQ(VLOOKUP($A1646,Rooke_Full_Seaosn[[Name]:[WHIP]], 19, FALSE),Rooke_Full_Seaosn[WAR/162],0)</f>
        <v>1289</v>
      </c>
      <c r="U1646" s="5">
        <f>_xlfn.RANK.EQ(VLOOKUP($A1646,Rooke_Full_Seaosn[[Name]:[WHIP]], 20, FALSE),Rooke_Full_Seaosn[WHIP],1)</f>
        <v>1534</v>
      </c>
      <c r="V164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1276.4538398742245</v>
      </c>
    </row>
    <row r="1647" spans="1:22" x14ac:dyDescent="0.45">
      <c r="A1647" s="11" t="s">
        <v>1769</v>
      </c>
      <c r="B1647" s="11">
        <v>1980</v>
      </c>
      <c r="C1647" s="11" t="str">
        <f>VLOOKUP(Table10[[#This Row],[Name]], Rooke_Full_Seaosn[[Name]:[Team]], 2, FALSE)</f>
        <v>TOR</v>
      </c>
      <c r="D1647" s="11">
        <v>9</v>
      </c>
      <c r="E1647" s="11">
        <v>9</v>
      </c>
      <c r="F1647" s="12">
        <v>1</v>
      </c>
      <c r="G1647" s="5">
        <f>_xlfn.RANK.EQ(VLOOKUP($A1647,Rooke_Full_Seaosn[[Name]:[WHIP]], 6, FALSE),Rooke_Full_Seaosn[W],0)</f>
        <v>1465</v>
      </c>
      <c r="H1647" s="5">
        <f>_xlfn.RANK.EQ(VLOOKUP($A1647,Rooke_Full_Seaosn[[Name]:[WHIP]], 7, FALSE),Rooke_Full_Seaosn[L],1)</f>
        <v>298</v>
      </c>
      <c r="I1647" s="11">
        <f>_xlfn.RANK.EQ(VLOOKUP($A1647,Rooke_Full_Seaosn[[Name]:[WHIP]], 8, FALSE),Rooke_Full_Seaosn[SV],0)</f>
        <v>225</v>
      </c>
      <c r="J1647" s="11">
        <f>_xlfn.RANK.EQ(VLOOKUP($A1647,Rooke_Full_Seaosn[[Name]:[WHIP]], 9, FALSE),Rooke_Full_Seaosn[IP],0)</f>
        <v>1605</v>
      </c>
      <c r="K1647" s="5">
        <f>_xlfn.RANK.EQ(VLOOKUP($A1647,Rooke_Full_Seaosn[[Name]:[WHIP]], 10, FALSE),Rooke_Full_Seaosn[SO],0)</f>
        <v>1637</v>
      </c>
      <c r="L1647" s="5">
        <f>_xlfn.RANK.EQ(VLOOKUP($A1647,Rooke_Full_Seaosn[[Name]:[WHIP]], 11, FALSE),Rooke_Full_Seaosn[K/9],0)</f>
        <v>1332</v>
      </c>
      <c r="M1647" s="5">
        <f>_xlfn.RANK.EQ(VLOOKUP($A1647,Rooke_Full_Seaosn[[Name]:[WHIP]], 12, FALSE),Rooke_Full_Seaosn[BB/9],1)</f>
        <v>1574</v>
      </c>
      <c r="N1647" s="11">
        <f>_xlfn.RANK.EQ(VLOOKUP($A1647,Rooke_Full_Seaosn[[Name]:[WHIP]], 13, FALSE),Rooke_Full_Seaosn[HR/9],1)</f>
        <v>1128</v>
      </c>
      <c r="O1647" s="5">
        <f>_xlfn.RANK.EQ(VLOOKUP($A1647,Rooke_Full_Seaosn[[Name]:[WHIP]], 14, FALSE),Rooke_Full_Seaosn[AVG],1)</f>
        <v>1624</v>
      </c>
      <c r="P1647" s="11">
        <f>_xlfn.RANK.EQ(VLOOKUP($A1647,Rooke_Full_Seaosn[[Name]:[WHIP]], 15, FALSE),Rooke_Full_Seaosn[BABIP],1)</f>
        <v>1485</v>
      </c>
      <c r="Q1647" s="5">
        <f>_xlfn.RANK.EQ(VLOOKUP($A1647,Rooke_Full_Seaosn[[Name]:[WHIP]], 16, FALSE),Rooke_Full_Seaosn[ERA],1)</f>
        <v>1292</v>
      </c>
      <c r="R1647" s="11">
        <f>_xlfn.RANK.EQ(VLOOKUP($A1647,Rooke_Full_Seaosn[[Name]:[WHIP]], 17, FALSE),Rooke_Full_Seaosn[FIP],1)</f>
        <v>1478</v>
      </c>
      <c r="S1647" s="5">
        <f>_xlfn.RANK.EQ(VLOOKUP($A1647,Rooke_Full_Seaosn[[Name]:[WHIP]], 18,FALSE),Rooke_Full_Seaosn[WAR],0)</f>
        <v>1531</v>
      </c>
      <c r="T1647" s="5">
        <f>_xlfn.RANK.EQ(VLOOKUP($A1647,Rooke_Full_Seaosn[[Name]:[WHIP]], 19, FALSE),Rooke_Full_Seaosn[WAR/162],0)</f>
        <v>1530</v>
      </c>
      <c r="U1647" s="5">
        <f>_xlfn.RANK.EQ(VLOOKUP($A1647,Rooke_Full_Seaosn[[Name]:[WHIP]], 20, FALSE),Rooke_Full_Seaosn[WHIP],1)</f>
        <v>1666</v>
      </c>
      <c r="V164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1284.9320676939342</v>
      </c>
    </row>
    <row r="1648" spans="1:22" x14ac:dyDescent="0.45">
      <c r="A1648" s="11" t="s">
        <v>2103</v>
      </c>
      <c r="B1648" s="11">
        <v>1999</v>
      </c>
      <c r="C1648" s="11" t="str">
        <f>VLOOKUP(Table10[[#This Row],[Name]], Rooke_Full_Seaosn[[Name]:[Team]], 2, FALSE)</f>
        <v>MIN</v>
      </c>
      <c r="D1648" s="11">
        <v>9</v>
      </c>
      <c r="E1648" s="11">
        <v>9</v>
      </c>
      <c r="F1648" s="12">
        <v>1</v>
      </c>
      <c r="G1648" s="5">
        <f>_xlfn.RANK.EQ(VLOOKUP($A1648,Rooke_Full_Seaosn[[Name]:[WHIP]], 6, FALSE),Rooke_Full_Seaosn[W],0)</f>
        <v>1282</v>
      </c>
      <c r="H1648" s="5">
        <f>_xlfn.RANK.EQ(VLOOKUP($A1648,Rooke_Full_Seaosn[[Name]:[WHIP]], 7, FALSE),Rooke_Full_Seaosn[L],1)</f>
        <v>1209</v>
      </c>
      <c r="I1648" s="11">
        <f>_xlfn.RANK.EQ(VLOOKUP($A1648,Rooke_Full_Seaosn[[Name]:[WHIP]], 8, FALSE),Rooke_Full_Seaosn[SV],0)</f>
        <v>225</v>
      </c>
      <c r="J1648" s="11">
        <f>_xlfn.RANK.EQ(VLOOKUP($A1648,Rooke_Full_Seaosn[[Name]:[WHIP]], 9, FALSE),Rooke_Full_Seaosn[IP],0)</f>
        <v>1254</v>
      </c>
      <c r="K1648" s="5">
        <f>_xlfn.RANK.EQ(VLOOKUP($A1648,Rooke_Full_Seaosn[[Name]:[WHIP]], 10, FALSE),Rooke_Full_Seaosn[SO],0)</f>
        <v>1551</v>
      </c>
      <c r="L1648" s="5">
        <f>_xlfn.RANK.EQ(VLOOKUP($A1648,Rooke_Full_Seaosn[[Name]:[WHIP]], 11, FALSE),Rooke_Full_Seaosn[K/9],0)</f>
        <v>1450</v>
      </c>
      <c r="M1648" s="5">
        <f>_xlfn.RANK.EQ(VLOOKUP($A1648,Rooke_Full_Seaosn[[Name]:[WHIP]], 12, FALSE),Rooke_Full_Seaosn[BB/9],1)</f>
        <v>495</v>
      </c>
      <c r="N1648" s="11">
        <f>_xlfn.RANK.EQ(VLOOKUP($A1648,Rooke_Full_Seaosn[[Name]:[WHIP]], 13, FALSE),Rooke_Full_Seaosn[HR/9],1)</f>
        <v>1437</v>
      </c>
      <c r="O1648" s="5">
        <f>_xlfn.RANK.EQ(VLOOKUP($A1648,Rooke_Full_Seaosn[[Name]:[WHIP]], 14, FALSE),Rooke_Full_Seaosn[AVG],1)</f>
        <v>1635</v>
      </c>
      <c r="P1648" s="11">
        <f>_xlfn.RANK.EQ(VLOOKUP($A1648,Rooke_Full_Seaosn[[Name]:[WHIP]], 15, FALSE),Rooke_Full_Seaosn[BABIP],1)</f>
        <v>1389</v>
      </c>
      <c r="Q1648" s="5">
        <f>_xlfn.RANK.EQ(VLOOKUP($A1648,Rooke_Full_Seaosn[[Name]:[WHIP]], 16, FALSE),Rooke_Full_Seaosn[ERA],1)</f>
        <v>1677</v>
      </c>
      <c r="R1648" s="11">
        <f>_xlfn.RANK.EQ(VLOOKUP($A1648,Rooke_Full_Seaosn[[Name]:[WHIP]], 17, FALSE),Rooke_Full_Seaosn[FIP],1)</f>
        <v>1525</v>
      </c>
      <c r="S1648" s="5">
        <f>_xlfn.RANK.EQ(VLOOKUP($A1648,Rooke_Full_Seaosn[[Name]:[WHIP]], 18,FALSE),Rooke_Full_Seaosn[WAR],0)</f>
        <v>1324</v>
      </c>
      <c r="T1648" s="5">
        <f>_xlfn.RANK.EQ(VLOOKUP($A1648,Rooke_Full_Seaosn[[Name]:[WHIP]], 19, FALSE),Rooke_Full_Seaosn[WAR/162],0)</f>
        <v>1315</v>
      </c>
      <c r="U1648" s="5">
        <f>_xlfn.RANK.EQ(VLOOKUP($A1648,Rooke_Full_Seaosn[[Name]:[WHIP]], 20, FALSE),Rooke_Full_Seaosn[WHIP],1)</f>
        <v>1503</v>
      </c>
      <c r="V164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1286.0927390280069</v>
      </c>
    </row>
    <row r="1649" spans="1:22" x14ac:dyDescent="0.45">
      <c r="A1649" s="11" t="s">
        <v>1783</v>
      </c>
      <c r="B1649" s="11">
        <v>1931</v>
      </c>
      <c r="C1649" s="11" t="str">
        <f>VLOOKUP(Table10[[#This Row],[Name]], Rooke_Full_Seaosn[[Name]:[Team]], 2, FALSE)</f>
        <v>SLB</v>
      </c>
      <c r="D1649" s="11">
        <v>16</v>
      </c>
      <c r="E1649" s="11">
        <v>14</v>
      </c>
      <c r="F1649" s="12">
        <v>0.875</v>
      </c>
      <c r="G1649" s="5">
        <f>_xlfn.RANK.EQ(VLOOKUP($A1649,Rooke_Full_Seaosn[[Name]:[WHIP]], 6, FALSE),Rooke_Full_Seaosn[W],0)</f>
        <v>735</v>
      </c>
      <c r="H1649" s="5">
        <f>_xlfn.RANK.EQ(VLOOKUP($A1649,Rooke_Full_Seaosn[[Name]:[WHIP]], 7, FALSE),Rooke_Full_Seaosn[L],1)</f>
        <v>885</v>
      </c>
      <c r="I1649" s="11">
        <f>_xlfn.RANK.EQ(VLOOKUP($A1649,Rooke_Full_Seaosn[[Name]:[WHIP]], 8, FALSE),Rooke_Full_Seaosn[SV],0)</f>
        <v>225</v>
      </c>
      <c r="J1649" s="11">
        <f>_xlfn.RANK.EQ(VLOOKUP($A1649,Rooke_Full_Seaosn[[Name]:[WHIP]], 9, FALSE),Rooke_Full_Seaosn[IP],0)</f>
        <v>835</v>
      </c>
      <c r="K1649" s="5">
        <f>_xlfn.RANK.EQ(VLOOKUP($A1649,Rooke_Full_Seaosn[[Name]:[WHIP]], 10, FALSE),Rooke_Full_Seaosn[SO],0)</f>
        <v>1551</v>
      </c>
      <c r="L1649" s="5">
        <f>_xlfn.RANK.EQ(VLOOKUP($A1649,Rooke_Full_Seaosn[[Name]:[WHIP]], 11, FALSE),Rooke_Full_Seaosn[K/9],0)</f>
        <v>1646</v>
      </c>
      <c r="M1649" s="5">
        <f>_xlfn.RANK.EQ(VLOOKUP($A1649,Rooke_Full_Seaosn[[Name]:[WHIP]], 12, FALSE),Rooke_Full_Seaosn[BB/9],1)</f>
        <v>1085</v>
      </c>
      <c r="N1649" s="11">
        <f>_xlfn.RANK.EQ(VLOOKUP($A1649,Rooke_Full_Seaosn[[Name]:[WHIP]], 13, FALSE),Rooke_Full_Seaosn[HR/9],1)</f>
        <v>990</v>
      </c>
      <c r="O1649" s="5">
        <f>_xlfn.RANK.EQ(VLOOKUP($A1649,Rooke_Full_Seaosn[[Name]:[WHIP]], 14, FALSE),Rooke_Full_Seaosn[AVG],1)</f>
        <v>1605</v>
      </c>
      <c r="P1649" s="11">
        <f>_xlfn.RANK.EQ(VLOOKUP($A1649,Rooke_Full_Seaosn[[Name]:[WHIP]], 15, FALSE),Rooke_Full_Seaosn[BABIP],1)</f>
        <v>1294</v>
      </c>
      <c r="Q1649" s="5">
        <f>_xlfn.RANK.EQ(VLOOKUP($A1649,Rooke_Full_Seaosn[[Name]:[WHIP]], 16, FALSE),Rooke_Full_Seaosn[ERA],1)</f>
        <v>1307</v>
      </c>
      <c r="R1649" s="11">
        <f>_xlfn.RANK.EQ(VLOOKUP($A1649,Rooke_Full_Seaosn[[Name]:[WHIP]], 17, FALSE),Rooke_Full_Seaosn[FIP],1)</f>
        <v>1507</v>
      </c>
      <c r="S1649" s="5">
        <f>_xlfn.RANK.EQ(VLOOKUP($A1649,Rooke_Full_Seaosn[[Name]:[WHIP]], 18,FALSE),Rooke_Full_Seaosn[WAR],0)</f>
        <v>1443</v>
      </c>
      <c r="T1649" s="5">
        <f>_xlfn.RANK.EQ(VLOOKUP($A1649,Rooke_Full_Seaosn[[Name]:[WHIP]], 19, FALSE),Rooke_Full_Seaosn[WAR/162],0)</f>
        <v>1480</v>
      </c>
      <c r="U1649" s="5">
        <f>_xlfn.RANK.EQ(VLOOKUP($A1649,Rooke_Full_Seaosn[[Name]:[WHIP]], 20, FALSE),Rooke_Full_Seaosn[WHIP],1)</f>
        <v>1545</v>
      </c>
      <c r="V164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1287.0366469072126</v>
      </c>
    </row>
    <row r="1650" spans="1:22" x14ac:dyDescent="0.45">
      <c r="A1650" s="11" t="s">
        <v>2037</v>
      </c>
      <c r="B1650" s="11">
        <v>2022</v>
      </c>
      <c r="C1650" s="11" t="str">
        <f>VLOOKUP(Table10[[#This Row],[Name]], Rooke_Full_Seaosn[[Name]:[Team]], 2, FALSE)</f>
        <v>- - -</v>
      </c>
      <c r="D1650" s="11">
        <v>19</v>
      </c>
      <c r="E1650" s="11">
        <v>12</v>
      </c>
      <c r="F1650" s="12">
        <v>0.63157894736842102</v>
      </c>
      <c r="G1650" s="5">
        <f>_xlfn.RANK.EQ(VLOOKUP($A1650,Rooke_Full_Seaosn[[Name]:[WHIP]], 6, FALSE),Rooke_Full_Seaosn[W],0)</f>
        <v>1465</v>
      </c>
      <c r="H1650" s="5">
        <f>_xlfn.RANK.EQ(VLOOKUP($A1650,Rooke_Full_Seaosn[[Name]:[WHIP]], 7, FALSE),Rooke_Full_Seaosn[L],1)</f>
        <v>885</v>
      </c>
      <c r="I1650" s="11">
        <f>_xlfn.RANK.EQ(VLOOKUP($A1650,Rooke_Full_Seaosn[[Name]:[WHIP]], 8, FALSE),Rooke_Full_Seaosn[SV],0)</f>
        <v>225</v>
      </c>
      <c r="J1650" s="11">
        <f>_xlfn.RANK.EQ(VLOOKUP($A1650,Rooke_Full_Seaosn[[Name]:[WHIP]], 9, FALSE),Rooke_Full_Seaosn[IP],0)</f>
        <v>1620</v>
      </c>
      <c r="K1650" s="5">
        <f>_xlfn.RANK.EQ(VLOOKUP($A1650,Rooke_Full_Seaosn[[Name]:[WHIP]], 10, FALSE),Rooke_Full_Seaosn[SO],0)</f>
        <v>1464</v>
      </c>
      <c r="L1650" s="5">
        <f>_xlfn.RANK.EQ(VLOOKUP($A1650,Rooke_Full_Seaosn[[Name]:[WHIP]], 11, FALSE),Rooke_Full_Seaosn[K/9],0)</f>
        <v>761</v>
      </c>
      <c r="M1650" s="5">
        <f>_xlfn.RANK.EQ(VLOOKUP($A1650,Rooke_Full_Seaosn[[Name]:[WHIP]], 12, FALSE),Rooke_Full_Seaosn[BB/9],1)</f>
        <v>1666</v>
      </c>
      <c r="N1650" s="11">
        <f>_xlfn.RANK.EQ(VLOOKUP($A1650,Rooke_Full_Seaosn[[Name]:[WHIP]], 13, FALSE),Rooke_Full_Seaosn[HR/9],1)</f>
        <v>1319</v>
      </c>
      <c r="O1650" s="5">
        <f>_xlfn.RANK.EQ(VLOOKUP($A1650,Rooke_Full_Seaosn[[Name]:[WHIP]], 14, FALSE),Rooke_Full_Seaosn[AVG],1)</f>
        <v>778</v>
      </c>
      <c r="P1650" s="11">
        <f>_xlfn.RANK.EQ(VLOOKUP($A1650,Rooke_Full_Seaosn[[Name]:[WHIP]], 15, FALSE),Rooke_Full_Seaosn[BABIP],1)</f>
        <v>590</v>
      </c>
      <c r="Q1650" s="5">
        <f>_xlfn.RANK.EQ(VLOOKUP($A1650,Rooke_Full_Seaosn[[Name]:[WHIP]], 16, FALSE),Rooke_Full_Seaosn[ERA],1)</f>
        <v>1599</v>
      </c>
      <c r="R1650" s="11">
        <f>_xlfn.RANK.EQ(VLOOKUP($A1650,Rooke_Full_Seaosn[[Name]:[WHIP]], 17, FALSE),Rooke_Full_Seaosn[FIP],1)</f>
        <v>1604</v>
      </c>
      <c r="S1650" s="5">
        <f>_xlfn.RANK.EQ(VLOOKUP($A1650,Rooke_Full_Seaosn[[Name]:[WHIP]], 18,FALSE),Rooke_Full_Seaosn[WAR],0)</f>
        <v>1638</v>
      </c>
      <c r="T1650" s="5">
        <f>_xlfn.RANK.EQ(VLOOKUP($A1650,Rooke_Full_Seaosn[[Name]:[WHIP]], 19, FALSE),Rooke_Full_Seaosn[WAR/162],0)</f>
        <v>1656</v>
      </c>
      <c r="U1650" s="5">
        <f>_xlfn.RANK.EQ(VLOOKUP($A1650,Rooke_Full_Seaosn[[Name]:[WHIP]], 20, FALSE),Rooke_Full_Seaosn[WHIP],1)</f>
        <v>1551</v>
      </c>
      <c r="V165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1288.3076078386366</v>
      </c>
    </row>
    <row r="1651" spans="1:22" x14ac:dyDescent="0.45">
      <c r="A1651" s="11" t="s">
        <v>2053</v>
      </c>
      <c r="B1651" s="11">
        <v>1931</v>
      </c>
      <c r="C1651" s="11" t="str">
        <f>VLOOKUP(Table10[[#This Row],[Name]], Rooke_Full_Seaosn[[Name]:[Team]], 2, FALSE)</f>
        <v>PHI</v>
      </c>
      <c r="D1651" s="11">
        <v>9</v>
      </c>
      <c r="E1651" s="11">
        <v>9</v>
      </c>
      <c r="F1651" s="12">
        <v>1</v>
      </c>
      <c r="G1651" s="5">
        <f>_xlfn.RANK.EQ(VLOOKUP($A1651,Rooke_Full_Seaosn[[Name]:[WHIP]], 6, FALSE),Rooke_Full_Seaosn[W],0)</f>
        <v>1282</v>
      </c>
      <c r="H1651" s="5">
        <f>_xlfn.RANK.EQ(VLOOKUP($A1651,Rooke_Full_Seaosn[[Name]:[WHIP]], 7, FALSE),Rooke_Full_Seaosn[L],1)</f>
        <v>1512</v>
      </c>
      <c r="I1651" s="11">
        <f>_xlfn.RANK.EQ(VLOOKUP($A1651,Rooke_Full_Seaosn[[Name]:[WHIP]], 8, FALSE),Rooke_Full_Seaosn[SV],0)</f>
        <v>225</v>
      </c>
      <c r="J1651" s="11">
        <f>_xlfn.RANK.EQ(VLOOKUP($A1651,Rooke_Full_Seaosn[[Name]:[WHIP]], 9, FALSE),Rooke_Full_Seaosn[IP],0)</f>
        <v>881</v>
      </c>
      <c r="K1651" s="5">
        <f>_xlfn.RANK.EQ(VLOOKUP($A1651,Rooke_Full_Seaosn[[Name]:[WHIP]], 10, FALSE),Rooke_Full_Seaosn[SO],0)</f>
        <v>917</v>
      </c>
      <c r="L1651" s="5">
        <f>_xlfn.RANK.EQ(VLOOKUP($A1651,Rooke_Full_Seaosn[[Name]:[WHIP]], 11, FALSE),Rooke_Full_Seaosn[K/9],0)</f>
        <v>967</v>
      </c>
      <c r="M1651" s="5">
        <f>_xlfn.RANK.EQ(VLOOKUP($A1651,Rooke_Full_Seaosn[[Name]:[WHIP]], 12, FALSE),Rooke_Full_Seaosn[BB/9],1)</f>
        <v>1654</v>
      </c>
      <c r="N1651" s="11">
        <f>_xlfn.RANK.EQ(VLOOKUP($A1651,Rooke_Full_Seaosn[[Name]:[WHIP]], 13, FALSE),Rooke_Full_Seaosn[HR/9],1)</f>
        <v>301</v>
      </c>
      <c r="O1651" s="5">
        <f>_xlfn.RANK.EQ(VLOOKUP($A1651,Rooke_Full_Seaosn[[Name]:[WHIP]], 14, FALSE),Rooke_Full_Seaosn[AVG],1)</f>
        <v>1464</v>
      </c>
      <c r="P1651" s="11">
        <f>_xlfn.RANK.EQ(VLOOKUP($A1651,Rooke_Full_Seaosn[[Name]:[WHIP]], 15, FALSE),Rooke_Full_Seaosn[BABIP],1)</f>
        <v>1523</v>
      </c>
      <c r="Q1651" s="5">
        <f>_xlfn.RANK.EQ(VLOOKUP($A1651,Rooke_Full_Seaosn[[Name]:[WHIP]], 16, FALSE),Rooke_Full_Seaosn[ERA],1)</f>
        <v>1620</v>
      </c>
      <c r="R1651" s="11">
        <f>_xlfn.RANK.EQ(VLOOKUP($A1651,Rooke_Full_Seaosn[[Name]:[WHIP]], 17, FALSE),Rooke_Full_Seaosn[FIP],1)</f>
        <v>1193</v>
      </c>
      <c r="S1651" s="5">
        <f>_xlfn.RANK.EQ(VLOOKUP($A1651,Rooke_Full_Seaosn[[Name]:[WHIP]], 18,FALSE),Rooke_Full_Seaosn[WAR],0)</f>
        <v>956</v>
      </c>
      <c r="T1651" s="5">
        <f>_xlfn.RANK.EQ(VLOOKUP($A1651,Rooke_Full_Seaosn[[Name]:[WHIP]], 19, FALSE),Rooke_Full_Seaosn[WAR/162],0)</f>
        <v>1217</v>
      </c>
      <c r="U1651" s="5">
        <f>_xlfn.RANK.EQ(VLOOKUP($A1651,Rooke_Full_Seaosn[[Name]:[WHIP]], 20, FALSE),Rooke_Full_Seaosn[WHIP],1)</f>
        <v>1668</v>
      </c>
      <c r="V165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1293.2341785257534</v>
      </c>
    </row>
    <row r="1652" spans="1:22" x14ac:dyDescent="0.45">
      <c r="A1652" s="11" t="s">
        <v>1870</v>
      </c>
      <c r="B1652" s="11">
        <v>1940</v>
      </c>
      <c r="C1652" s="11" t="str">
        <f>VLOOKUP(Table10[[#This Row],[Name]], Rooke_Full_Seaosn[[Name]:[Team]], 2, FALSE)</f>
        <v>PHA</v>
      </c>
      <c r="D1652" s="11">
        <v>13</v>
      </c>
      <c r="E1652" s="11">
        <v>13</v>
      </c>
      <c r="F1652" s="12">
        <v>1</v>
      </c>
      <c r="G1652" s="5">
        <f>_xlfn.RANK.EQ(VLOOKUP($A1652,Rooke_Full_Seaosn[[Name]:[WHIP]], 6, FALSE),Rooke_Full_Seaosn[W],0)</f>
        <v>1465</v>
      </c>
      <c r="H1652" s="5">
        <f>_xlfn.RANK.EQ(VLOOKUP($A1652,Rooke_Full_Seaosn[[Name]:[WHIP]], 7, FALSE),Rooke_Full_Seaosn[L],1)</f>
        <v>1209</v>
      </c>
      <c r="I1652" s="11">
        <f>_xlfn.RANK.EQ(VLOOKUP($A1652,Rooke_Full_Seaosn[[Name]:[WHIP]], 8, FALSE),Rooke_Full_Seaosn[SV],0)</f>
        <v>44</v>
      </c>
      <c r="J1652" s="11">
        <f>_xlfn.RANK.EQ(VLOOKUP($A1652,Rooke_Full_Seaosn[[Name]:[WHIP]], 9, FALSE),Rooke_Full_Seaosn[IP],0)</f>
        <v>875</v>
      </c>
      <c r="K1652" s="5">
        <f>_xlfn.RANK.EQ(VLOOKUP($A1652,Rooke_Full_Seaosn[[Name]:[WHIP]], 10, FALSE),Rooke_Full_Seaosn[SO],0)</f>
        <v>1116</v>
      </c>
      <c r="L1652" s="5">
        <f>_xlfn.RANK.EQ(VLOOKUP($A1652,Rooke_Full_Seaosn[[Name]:[WHIP]], 11, FALSE),Rooke_Full_Seaosn[K/9],0)</f>
        <v>1227</v>
      </c>
      <c r="M1652" s="5">
        <f>_xlfn.RANK.EQ(VLOOKUP($A1652,Rooke_Full_Seaosn[[Name]:[WHIP]], 12, FALSE),Rooke_Full_Seaosn[BB/9],1)</f>
        <v>1621</v>
      </c>
      <c r="N1652" s="11">
        <f>_xlfn.RANK.EQ(VLOOKUP($A1652,Rooke_Full_Seaosn[[Name]:[WHIP]], 13, FALSE),Rooke_Full_Seaosn[HR/9],1)</f>
        <v>778</v>
      </c>
      <c r="O1652" s="5">
        <f>_xlfn.RANK.EQ(VLOOKUP($A1652,Rooke_Full_Seaosn[[Name]:[WHIP]], 14, FALSE),Rooke_Full_Seaosn[AVG],1)</f>
        <v>897</v>
      </c>
      <c r="P1652" s="11">
        <f>_xlfn.RANK.EQ(VLOOKUP($A1652,Rooke_Full_Seaosn[[Name]:[WHIP]], 15, FALSE),Rooke_Full_Seaosn[BABIP],1)</f>
        <v>656</v>
      </c>
      <c r="Q1652" s="5">
        <f>_xlfn.RANK.EQ(VLOOKUP($A1652,Rooke_Full_Seaosn[[Name]:[WHIP]], 16, FALSE),Rooke_Full_Seaosn[ERA],1)</f>
        <v>1405</v>
      </c>
      <c r="R1652" s="11">
        <f>_xlfn.RANK.EQ(VLOOKUP($A1652,Rooke_Full_Seaosn[[Name]:[WHIP]], 17, FALSE),Rooke_Full_Seaosn[FIP],1)</f>
        <v>1394</v>
      </c>
      <c r="S1652" s="5">
        <f>_xlfn.RANK.EQ(VLOOKUP($A1652,Rooke_Full_Seaosn[[Name]:[WHIP]], 18,FALSE),Rooke_Full_Seaosn[WAR],0)</f>
        <v>1289</v>
      </c>
      <c r="T1652" s="5">
        <f>_xlfn.RANK.EQ(VLOOKUP($A1652,Rooke_Full_Seaosn[[Name]:[WHIP]], 19, FALSE),Rooke_Full_Seaosn[WAR/162],0)</f>
        <v>1329</v>
      </c>
      <c r="U1652" s="5">
        <f>_xlfn.RANK.EQ(VLOOKUP($A1652,Rooke_Full_Seaosn[[Name]:[WHIP]], 20, FALSE),Rooke_Full_Seaosn[WHIP],1)</f>
        <v>1546</v>
      </c>
      <c r="V165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1293.6035099880189</v>
      </c>
    </row>
    <row r="1653" spans="1:22" x14ac:dyDescent="0.45">
      <c r="A1653" s="11" t="s">
        <v>1850</v>
      </c>
      <c r="B1653" s="11">
        <v>1936</v>
      </c>
      <c r="C1653" s="11" t="str">
        <f>VLOOKUP(Table10[[#This Row],[Name]], Rooke_Full_Seaosn[[Name]:[Team]], 2, FALSE)</f>
        <v>DET</v>
      </c>
      <c r="D1653" s="11">
        <v>34</v>
      </c>
      <c r="E1653" s="11">
        <v>23</v>
      </c>
      <c r="F1653" s="12">
        <v>0.67647058823529416</v>
      </c>
      <c r="G1653" s="5">
        <f>_xlfn.RANK.EQ(VLOOKUP($A1653,Rooke_Full_Seaosn[[Name]:[WHIP]], 6, FALSE),Rooke_Full_Seaosn[W],0)</f>
        <v>1054</v>
      </c>
      <c r="H1653" s="5">
        <f>_xlfn.RANK.EQ(VLOOKUP($A1653,Rooke_Full_Seaosn[[Name]:[WHIP]], 7, FALSE),Rooke_Full_Seaosn[L],1)</f>
        <v>492</v>
      </c>
      <c r="I1653" s="11">
        <f>_xlfn.RANK.EQ(VLOOKUP($A1653,Rooke_Full_Seaosn[[Name]:[WHIP]], 8, FALSE),Rooke_Full_Seaosn[SV],0)</f>
        <v>225</v>
      </c>
      <c r="J1653" s="11">
        <f>_xlfn.RANK.EQ(VLOOKUP($A1653,Rooke_Full_Seaosn[[Name]:[WHIP]], 9, FALSE),Rooke_Full_Seaosn[IP],0)</f>
        <v>1138</v>
      </c>
      <c r="K1653" s="5">
        <f>_xlfn.RANK.EQ(VLOOKUP($A1653,Rooke_Full_Seaosn[[Name]:[WHIP]], 10, FALSE),Rooke_Full_Seaosn[SO],0)</f>
        <v>1484</v>
      </c>
      <c r="L1653" s="5">
        <f>_xlfn.RANK.EQ(VLOOKUP($A1653,Rooke_Full_Seaosn[[Name]:[WHIP]], 11, FALSE),Rooke_Full_Seaosn[K/9],0)</f>
        <v>1425</v>
      </c>
      <c r="M1653" s="5">
        <f>_xlfn.RANK.EQ(VLOOKUP($A1653,Rooke_Full_Seaosn[[Name]:[WHIP]], 12, FALSE),Rooke_Full_Seaosn[BB/9],1)</f>
        <v>1665</v>
      </c>
      <c r="N1653" s="11">
        <f>_xlfn.RANK.EQ(VLOOKUP($A1653,Rooke_Full_Seaosn[[Name]:[WHIP]], 13, FALSE),Rooke_Full_Seaosn[HR/9],1)</f>
        <v>760</v>
      </c>
      <c r="O1653" s="5">
        <f>_xlfn.RANK.EQ(VLOOKUP($A1653,Rooke_Full_Seaosn[[Name]:[WHIP]], 14, FALSE),Rooke_Full_Seaosn[AVG],1)</f>
        <v>1492</v>
      </c>
      <c r="P1653" s="11">
        <f>_xlfn.RANK.EQ(VLOOKUP($A1653,Rooke_Full_Seaosn[[Name]:[WHIP]], 15, FALSE),Rooke_Full_Seaosn[BABIP],1)</f>
        <v>1293</v>
      </c>
      <c r="Q1653" s="5">
        <f>_xlfn.RANK.EQ(VLOOKUP($A1653,Rooke_Full_Seaosn[[Name]:[WHIP]], 16, FALSE),Rooke_Full_Seaosn[ERA],1)</f>
        <v>1379</v>
      </c>
      <c r="R1653" s="11">
        <f>_xlfn.RANK.EQ(VLOOKUP($A1653,Rooke_Full_Seaosn[[Name]:[WHIP]], 17, FALSE),Rooke_Full_Seaosn[FIP],1)</f>
        <v>1594</v>
      </c>
      <c r="S1653" s="5">
        <f>_xlfn.RANK.EQ(VLOOKUP($A1653,Rooke_Full_Seaosn[[Name]:[WHIP]], 18,FALSE),Rooke_Full_Seaosn[WAR],0)</f>
        <v>1454</v>
      </c>
      <c r="T1653" s="5">
        <f>_xlfn.RANK.EQ(VLOOKUP($A1653,Rooke_Full_Seaosn[[Name]:[WHIP]], 19, FALSE),Rooke_Full_Seaosn[WAR/162],0)</f>
        <v>1434</v>
      </c>
      <c r="U1653" s="5">
        <f>_xlfn.RANK.EQ(VLOOKUP($A1653,Rooke_Full_Seaosn[[Name]:[WHIP]], 20, FALSE),Rooke_Full_Seaosn[WHIP],1)</f>
        <v>1676</v>
      </c>
      <c r="V165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1293.6563893385485</v>
      </c>
    </row>
    <row r="1654" spans="1:22" x14ac:dyDescent="0.45">
      <c r="A1654" s="11" t="s">
        <v>1450</v>
      </c>
      <c r="B1654" s="11">
        <v>1945</v>
      </c>
      <c r="C1654" s="11" t="str">
        <f>VLOOKUP(Table10[[#This Row],[Name]], Rooke_Full_Seaosn[[Name]:[Team]], 2, FALSE)</f>
        <v>PHA</v>
      </c>
      <c r="D1654" s="11">
        <v>14</v>
      </c>
      <c r="E1654" s="11">
        <v>14</v>
      </c>
      <c r="F1654" s="12">
        <v>1</v>
      </c>
      <c r="G1654" s="5">
        <f>_xlfn.RANK.EQ(VLOOKUP($A1654,Rooke_Full_Seaosn[[Name]:[WHIP]], 6, FALSE),Rooke_Full_Seaosn[W],0)</f>
        <v>889</v>
      </c>
      <c r="H1654" s="5">
        <f>_xlfn.RANK.EQ(VLOOKUP($A1654,Rooke_Full_Seaosn[[Name]:[WHIP]], 7, FALSE),Rooke_Full_Seaosn[L],1)</f>
        <v>1442</v>
      </c>
      <c r="I1654" s="11">
        <f>_xlfn.RANK.EQ(VLOOKUP($A1654,Rooke_Full_Seaosn[[Name]:[WHIP]], 8, FALSE),Rooke_Full_Seaosn[SV],0)</f>
        <v>225</v>
      </c>
      <c r="J1654" s="11">
        <f>_xlfn.RANK.EQ(VLOOKUP($A1654,Rooke_Full_Seaosn[[Name]:[WHIP]], 9, FALSE),Rooke_Full_Seaosn[IP],0)</f>
        <v>590</v>
      </c>
      <c r="K1654" s="5">
        <f>_xlfn.RANK.EQ(VLOOKUP($A1654,Rooke_Full_Seaosn[[Name]:[WHIP]], 10, FALSE),Rooke_Full_Seaosn[SO],0)</f>
        <v>1238</v>
      </c>
      <c r="L1654" s="5">
        <f>_xlfn.RANK.EQ(VLOOKUP($A1654,Rooke_Full_Seaosn[[Name]:[WHIP]], 11, FALSE),Rooke_Full_Seaosn[K/9],0)</f>
        <v>1558</v>
      </c>
      <c r="M1654" s="5">
        <f>_xlfn.RANK.EQ(VLOOKUP($A1654,Rooke_Full_Seaosn[[Name]:[WHIP]], 12, FALSE),Rooke_Full_Seaosn[BB/9],1)</f>
        <v>1554</v>
      </c>
      <c r="N1654" s="11">
        <f>_xlfn.RANK.EQ(VLOOKUP($A1654,Rooke_Full_Seaosn[[Name]:[WHIP]], 13, FALSE),Rooke_Full_Seaosn[HR/9],1)</f>
        <v>257</v>
      </c>
      <c r="O1654" s="5">
        <f>_xlfn.RANK.EQ(VLOOKUP($A1654,Rooke_Full_Seaosn[[Name]:[WHIP]], 14, FALSE),Rooke_Full_Seaosn[AVG],1)</f>
        <v>1190</v>
      </c>
      <c r="P1654" s="11">
        <f>_xlfn.RANK.EQ(VLOOKUP($A1654,Rooke_Full_Seaosn[[Name]:[WHIP]], 15, FALSE),Rooke_Full_Seaosn[BABIP],1)</f>
        <v>924</v>
      </c>
      <c r="Q1654" s="5">
        <f>_xlfn.RANK.EQ(VLOOKUP($A1654,Rooke_Full_Seaosn[[Name]:[WHIP]], 16, FALSE),Rooke_Full_Seaosn[ERA],1)</f>
        <v>893</v>
      </c>
      <c r="R1654" s="11">
        <f>_xlfn.RANK.EQ(VLOOKUP($A1654,Rooke_Full_Seaosn[[Name]:[WHIP]], 17, FALSE),Rooke_Full_Seaosn[FIP],1)</f>
        <v>960</v>
      </c>
      <c r="S1654" s="5">
        <f>_xlfn.RANK.EQ(VLOOKUP($A1654,Rooke_Full_Seaosn[[Name]:[WHIP]], 18,FALSE),Rooke_Full_Seaosn[WAR],0)</f>
        <v>1411</v>
      </c>
      <c r="T1654" s="5">
        <f>_xlfn.RANK.EQ(VLOOKUP($A1654,Rooke_Full_Seaosn[[Name]:[WHIP]], 19, FALSE),Rooke_Full_Seaosn[WAR/162],0)</f>
        <v>1473</v>
      </c>
      <c r="U1654" s="5">
        <f>_xlfn.RANK.EQ(VLOOKUP($A1654,Rooke_Full_Seaosn[[Name]:[WHIP]], 20, FALSE),Rooke_Full_Seaosn[WHIP],1)</f>
        <v>1547</v>
      </c>
      <c r="V165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1293.6668895427158</v>
      </c>
    </row>
    <row r="1655" spans="1:22" x14ac:dyDescent="0.45">
      <c r="A1655" s="11" t="s">
        <v>1944</v>
      </c>
      <c r="B1655" s="11">
        <v>1929</v>
      </c>
      <c r="C1655" s="11" t="str">
        <f>VLOOKUP(Table10[[#This Row],[Name]], Rooke_Full_Seaosn[[Name]:[Team]], 2, FALSE)</f>
        <v>BRO</v>
      </c>
      <c r="D1655" s="11">
        <v>14</v>
      </c>
      <c r="E1655" s="11">
        <v>14</v>
      </c>
      <c r="F1655" s="12">
        <v>1</v>
      </c>
      <c r="G1655" s="5">
        <f>_xlfn.RANK.EQ(VLOOKUP($A1655,Rooke_Full_Seaosn[[Name]:[WHIP]], 6, FALSE),Rooke_Full_Seaosn[W],0)</f>
        <v>735</v>
      </c>
      <c r="H1655" s="5">
        <f>_xlfn.RANK.EQ(VLOOKUP($A1655,Rooke_Full_Seaosn[[Name]:[WHIP]], 7, FALSE),Rooke_Full_Seaosn[L],1)</f>
        <v>1621</v>
      </c>
      <c r="I1655" s="11">
        <f>_xlfn.RANK.EQ(VLOOKUP($A1655,Rooke_Full_Seaosn[[Name]:[WHIP]], 8, FALSE),Rooke_Full_Seaosn[SV],0)</f>
        <v>225</v>
      </c>
      <c r="J1655" s="11">
        <f>_xlfn.RANK.EQ(VLOOKUP($A1655,Rooke_Full_Seaosn[[Name]:[WHIP]], 9, FALSE),Rooke_Full_Seaosn[IP],0)</f>
        <v>413</v>
      </c>
      <c r="K1655" s="5">
        <f>_xlfn.RANK.EQ(VLOOKUP($A1655,Rooke_Full_Seaosn[[Name]:[WHIP]], 10, FALSE),Rooke_Full_Seaosn[SO],0)</f>
        <v>1425</v>
      </c>
      <c r="L1655" s="5">
        <f>_xlfn.RANK.EQ(VLOOKUP($A1655,Rooke_Full_Seaosn[[Name]:[WHIP]], 11, FALSE),Rooke_Full_Seaosn[K/9],0)</f>
        <v>1676</v>
      </c>
      <c r="M1655" s="5">
        <f>_xlfn.RANK.EQ(VLOOKUP($A1655,Rooke_Full_Seaosn[[Name]:[WHIP]], 12, FALSE),Rooke_Full_Seaosn[BB/9],1)</f>
        <v>1048</v>
      </c>
      <c r="N1655" s="11">
        <f>_xlfn.RANK.EQ(VLOOKUP($A1655,Rooke_Full_Seaosn[[Name]:[WHIP]], 13, FALSE),Rooke_Full_Seaosn[HR/9],1)</f>
        <v>386</v>
      </c>
      <c r="O1655" s="5">
        <f>_xlfn.RANK.EQ(VLOOKUP($A1655,Rooke_Full_Seaosn[[Name]:[WHIP]], 14, FALSE),Rooke_Full_Seaosn[AVG],1)</f>
        <v>1570</v>
      </c>
      <c r="P1655" s="11">
        <f>_xlfn.RANK.EQ(VLOOKUP($A1655,Rooke_Full_Seaosn[[Name]:[WHIP]], 15, FALSE),Rooke_Full_Seaosn[BABIP],1)</f>
        <v>1296</v>
      </c>
      <c r="Q1655" s="5">
        <f>_xlfn.RANK.EQ(VLOOKUP($A1655,Rooke_Full_Seaosn[[Name]:[WHIP]], 16, FALSE),Rooke_Full_Seaosn[ERA],1)</f>
        <v>1494</v>
      </c>
      <c r="R1655" s="11">
        <f>_xlfn.RANK.EQ(VLOOKUP($A1655,Rooke_Full_Seaosn[[Name]:[WHIP]], 17, FALSE),Rooke_Full_Seaosn[FIP],1)</f>
        <v>1353</v>
      </c>
      <c r="S1655" s="5">
        <f>_xlfn.RANK.EQ(VLOOKUP($A1655,Rooke_Full_Seaosn[[Name]:[WHIP]], 18,FALSE),Rooke_Full_Seaosn[WAR],0)</f>
        <v>942</v>
      </c>
      <c r="T1655" s="5">
        <f>_xlfn.RANK.EQ(VLOOKUP($A1655,Rooke_Full_Seaosn[[Name]:[WHIP]], 19, FALSE),Rooke_Full_Seaosn[WAR/162],0)</f>
        <v>1303</v>
      </c>
      <c r="U1655" s="5">
        <f>_xlfn.RANK.EQ(VLOOKUP($A1655,Rooke_Full_Seaosn[[Name]:[WHIP]], 20, FALSE),Rooke_Full_Seaosn[WHIP],1)</f>
        <v>1583</v>
      </c>
      <c r="V165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1298.1494684443546</v>
      </c>
    </row>
    <row r="1656" spans="1:22" x14ac:dyDescent="0.45">
      <c r="A1656" s="11" t="s">
        <v>2113</v>
      </c>
      <c r="B1656" s="11">
        <v>2016</v>
      </c>
      <c r="C1656" s="11" t="str">
        <f>VLOOKUP(Table10[[#This Row],[Name]], Rooke_Full_Seaosn[[Name]:[Team]], 2, FALSE)</f>
        <v>ATL</v>
      </c>
      <c r="D1656" s="11">
        <v>15</v>
      </c>
      <c r="E1656" s="11">
        <v>15</v>
      </c>
      <c r="F1656" s="12">
        <v>1</v>
      </c>
      <c r="G1656" s="5">
        <f>_xlfn.RANK.EQ(VLOOKUP($A1656,Rooke_Full_Seaosn[[Name]:[WHIP]], 6, FALSE),Rooke_Full_Seaosn[W],0)</f>
        <v>1465</v>
      </c>
      <c r="H1656" s="5">
        <f>_xlfn.RANK.EQ(VLOOKUP($A1656,Rooke_Full_Seaosn[[Name]:[WHIP]], 7, FALSE),Rooke_Full_Seaosn[L],1)</f>
        <v>885</v>
      </c>
      <c r="I1656" s="11">
        <f>_xlfn.RANK.EQ(VLOOKUP($A1656,Rooke_Full_Seaosn[[Name]:[WHIP]], 8, FALSE),Rooke_Full_Seaosn[SV],0)</f>
        <v>225</v>
      </c>
      <c r="J1656" s="11">
        <f>_xlfn.RANK.EQ(VLOOKUP($A1656,Rooke_Full_Seaosn[[Name]:[WHIP]], 9, FALSE),Rooke_Full_Seaosn[IP],0)</f>
        <v>1247</v>
      </c>
      <c r="K1656" s="5">
        <f>_xlfn.RANK.EQ(VLOOKUP($A1656,Rooke_Full_Seaosn[[Name]:[WHIP]], 10, FALSE),Rooke_Full_Seaosn[SO],0)</f>
        <v>1116</v>
      </c>
      <c r="L1656" s="5">
        <f>_xlfn.RANK.EQ(VLOOKUP($A1656,Rooke_Full_Seaosn[[Name]:[WHIP]], 11, FALSE),Rooke_Full_Seaosn[K/9],0)</f>
        <v>680</v>
      </c>
      <c r="M1656" s="5">
        <f>_xlfn.RANK.EQ(VLOOKUP($A1656,Rooke_Full_Seaosn[[Name]:[WHIP]], 12, FALSE),Rooke_Full_Seaosn[BB/9],1)</f>
        <v>1358</v>
      </c>
      <c r="N1656" s="11">
        <f>_xlfn.RANK.EQ(VLOOKUP($A1656,Rooke_Full_Seaosn[[Name]:[WHIP]], 13, FALSE),Rooke_Full_Seaosn[HR/9],1)</f>
        <v>1591</v>
      </c>
      <c r="O1656" s="5">
        <f>_xlfn.RANK.EQ(VLOOKUP($A1656,Rooke_Full_Seaosn[[Name]:[WHIP]], 14, FALSE),Rooke_Full_Seaosn[AVG],1)</f>
        <v>1443</v>
      </c>
      <c r="P1656" s="11">
        <f>_xlfn.RANK.EQ(VLOOKUP($A1656,Rooke_Full_Seaosn[[Name]:[WHIP]], 15, FALSE),Rooke_Full_Seaosn[BABIP],1)</f>
        <v>1252</v>
      </c>
      <c r="Q1656" s="5">
        <f>_xlfn.RANK.EQ(VLOOKUP($A1656,Rooke_Full_Seaosn[[Name]:[WHIP]], 16, FALSE),Rooke_Full_Seaosn[ERA],1)</f>
        <v>1689</v>
      </c>
      <c r="R1656" s="11">
        <f>_xlfn.RANK.EQ(VLOOKUP($A1656,Rooke_Full_Seaosn[[Name]:[WHIP]], 17, FALSE),Rooke_Full_Seaosn[FIP],1)</f>
        <v>1643</v>
      </c>
      <c r="S1656" s="5">
        <f>_xlfn.RANK.EQ(VLOOKUP($A1656,Rooke_Full_Seaosn[[Name]:[WHIP]], 18,FALSE),Rooke_Full_Seaosn[WAR],0)</f>
        <v>1688</v>
      </c>
      <c r="T1656" s="5">
        <f>_xlfn.RANK.EQ(VLOOKUP($A1656,Rooke_Full_Seaosn[[Name]:[WHIP]], 19, FALSE),Rooke_Full_Seaosn[WAR/162],0)</f>
        <v>1684</v>
      </c>
      <c r="U1656" s="5">
        <f>_xlfn.RANK.EQ(VLOOKUP($A1656,Rooke_Full_Seaosn[[Name]:[WHIP]], 20, FALSE),Rooke_Full_Seaosn[WHIP],1)</f>
        <v>1539</v>
      </c>
      <c r="V165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1304.278364621319</v>
      </c>
    </row>
    <row r="1657" spans="1:22" x14ac:dyDescent="0.45">
      <c r="A1657" s="11" t="s">
        <v>2058</v>
      </c>
      <c r="B1657" s="11">
        <v>1998</v>
      </c>
      <c r="C1657" s="11" t="str">
        <f>VLOOKUP(Table10[[#This Row],[Name]], Rooke_Full_Seaosn[[Name]:[Team]], 2, FALSE)</f>
        <v>DET</v>
      </c>
      <c r="D1657" s="11">
        <v>47</v>
      </c>
      <c r="E1657" s="11">
        <v>32</v>
      </c>
      <c r="F1657" s="12">
        <v>0.68085106382978722</v>
      </c>
      <c r="G1657" s="5">
        <f>_xlfn.RANK.EQ(VLOOKUP($A1657,Rooke_Full_Seaosn[[Name]:[WHIP]], 6, FALSE),Rooke_Full_Seaosn[W],0)</f>
        <v>1282</v>
      </c>
      <c r="H1657" s="5">
        <f>_xlfn.RANK.EQ(VLOOKUP($A1657,Rooke_Full_Seaosn[[Name]:[WHIP]], 7, FALSE),Rooke_Full_Seaosn[L],1)</f>
        <v>1060</v>
      </c>
      <c r="I1657" s="11">
        <f>_xlfn.RANK.EQ(VLOOKUP($A1657,Rooke_Full_Seaosn[[Name]:[WHIP]], 8, FALSE),Rooke_Full_Seaosn[SV],0)</f>
        <v>225</v>
      </c>
      <c r="J1657" s="11">
        <f>_xlfn.RANK.EQ(VLOOKUP($A1657,Rooke_Full_Seaosn[[Name]:[WHIP]], 9, FALSE),Rooke_Full_Seaosn[IP],0)</f>
        <v>1075</v>
      </c>
      <c r="K1657" s="5">
        <f>_xlfn.RANK.EQ(VLOOKUP($A1657,Rooke_Full_Seaosn[[Name]:[WHIP]], 10, FALSE),Rooke_Full_Seaosn[SO],0)</f>
        <v>1116</v>
      </c>
      <c r="L1657" s="5">
        <f>_xlfn.RANK.EQ(VLOOKUP($A1657,Rooke_Full_Seaosn[[Name]:[WHIP]], 11, FALSE),Rooke_Full_Seaosn[K/9],0)</f>
        <v>970</v>
      </c>
      <c r="M1657" s="5">
        <f>_xlfn.RANK.EQ(VLOOKUP($A1657,Rooke_Full_Seaosn[[Name]:[WHIP]], 12, FALSE),Rooke_Full_Seaosn[BB/9],1)</f>
        <v>1108</v>
      </c>
      <c r="N1657" s="11">
        <f>_xlfn.RANK.EQ(VLOOKUP($A1657,Rooke_Full_Seaosn[[Name]:[WHIP]], 13, FALSE),Rooke_Full_Seaosn[HR/9],1)</f>
        <v>1606</v>
      </c>
      <c r="O1657" s="5">
        <f>_xlfn.RANK.EQ(VLOOKUP($A1657,Rooke_Full_Seaosn[[Name]:[WHIP]], 14, FALSE),Rooke_Full_Seaosn[AVG],1)</f>
        <v>1533</v>
      </c>
      <c r="P1657" s="11">
        <f>_xlfn.RANK.EQ(VLOOKUP($A1657,Rooke_Full_Seaosn[[Name]:[WHIP]], 15, FALSE),Rooke_Full_Seaosn[BABIP],1)</f>
        <v>1225</v>
      </c>
      <c r="Q1657" s="5">
        <f>_xlfn.RANK.EQ(VLOOKUP($A1657,Rooke_Full_Seaosn[[Name]:[WHIP]], 16, FALSE),Rooke_Full_Seaosn[ERA],1)</f>
        <v>1625</v>
      </c>
      <c r="R1657" s="11">
        <f>_xlfn.RANK.EQ(VLOOKUP($A1657,Rooke_Full_Seaosn[[Name]:[WHIP]], 17, FALSE),Rooke_Full_Seaosn[FIP],1)</f>
        <v>1632</v>
      </c>
      <c r="S1657" s="5">
        <f>_xlfn.RANK.EQ(VLOOKUP($A1657,Rooke_Full_Seaosn[[Name]:[WHIP]], 18,FALSE),Rooke_Full_Seaosn[WAR],0)</f>
        <v>1540</v>
      </c>
      <c r="T1657" s="5">
        <f>_xlfn.RANK.EQ(VLOOKUP($A1657,Rooke_Full_Seaosn[[Name]:[WHIP]], 19, FALSE),Rooke_Full_Seaosn[WAR/162],0)</f>
        <v>1538</v>
      </c>
      <c r="U1657" s="5">
        <f>_xlfn.RANK.EQ(VLOOKUP($A1657,Rooke_Full_Seaosn[[Name]:[WHIP]], 20, FALSE),Rooke_Full_Seaosn[WHIP],1)</f>
        <v>1513</v>
      </c>
      <c r="V165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1307.037681743677</v>
      </c>
    </row>
    <row r="1658" spans="1:22" x14ac:dyDescent="0.45">
      <c r="A1658" s="11" t="s">
        <v>2099</v>
      </c>
      <c r="B1658" s="11">
        <v>2003</v>
      </c>
      <c r="C1658" s="11" t="str">
        <f>VLOOKUP(Table10[[#This Row],[Name]], Rooke_Full_Seaosn[[Name]:[Team]], 2, FALSE)</f>
        <v>TEX</v>
      </c>
      <c r="D1658" s="11">
        <v>37</v>
      </c>
      <c r="E1658" s="11">
        <v>37</v>
      </c>
      <c r="F1658" s="12">
        <v>1</v>
      </c>
      <c r="G1658" s="5">
        <f>_xlfn.RANK.EQ(VLOOKUP($A1658,Rooke_Full_Seaosn[[Name]:[WHIP]], 6, FALSE),Rooke_Full_Seaosn[W],0)</f>
        <v>1609</v>
      </c>
      <c r="H1658" s="5">
        <f>_xlfn.RANK.EQ(VLOOKUP($A1658,Rooke_Full_Seaosn[[Name]:[WHIP]], 7, FALSE),Rooke_Full_Seaosn[L],1)</f>
        <v>492</v>
      </c>
      <c r="I1658" s="11">
        <f>_xlfn.RANK.EQ(VLOOKUP($A1658,Rooke_Full_Seaosn[[Name]:[WHIP]], 8, FALSE),Rooke_Full_Seaosn[SV],0)</f>
        <v>225</v>
      </c>
      <c r="J1658" s="11">
        <f>_xlfn.RANK.EQ(VLOOKUP($A1658,Rooke_Full_Seaosn[[Name]:[WHIP]], 9, FALSE),Rooke_Full_Seaosn[IP],0)</f>
        <v>1591</v>
      </c>
      <c r="K1658" s="5">
        <f>_xlfn.RANK.EQ(VLOOKUP($A1658,Rooke_Full_Seaosn[[Name]:[WHIP]], 10, FALSE),Rooke_Full_Seaosn[SO],0)</f>
        <v>1484</v>
      </c>
      <c r="L1658" s="5">
        <f>_xlfn.RANK.EQ(VLOOKUP($A1658,Rooke_Full_Seaosn[[Name]:[WHIP]], 11, FALSE),Rooke_Full_Seaosn[K/9],0)</f>
        <v>867</v>
      </c>
      <c r="M1658" s="5">
        <f>_xlfn.RANK.EQ(VLOOKUP($A1658,Rooke_Full_Seaosn[[Name]:[WHIP]], 12, FALSE),Rooke_Full_Seaosn[BB/9],1)</f>
        <v>1371</v>
      </c>
      <c r="N1658" s="11">
        <f>_xlfn.RANK.EQ(VLOOKUP($A1658,Rooke_Full_Seaosn[[Name]:[WHIP]], 13, FALSE),Rooke_Full_Seaosn[HR/9],1)</f>
        <v>1529</v>
      </c>
      <c r="O1658" s="5">
        <f>_xlfn.RANK.EQ(VLOOKUP($A1658,Rooke_Full_Seaosn[[Name]:[WHIP]], 14, FALSE),Rooke_Full_Seaosn[AVG],1)</f>
        <v>1645</v>
      </c>
      <c r="P1658" s="11">
        <f>_xlfn.RANK.EQ(VLOOKUP($A1658,Rooke_Full_Seaosn[[Name]:[WHIP]], 15, FALSE),Rooke_Full_Seaosn[BABIP],1)</f>
        <v>1560</v>
      </c>
      <c r="Q1658" s="5">
        <f>_xlfn.RANK.EQ(VLOOKUP($A1658,Rooke_Full_Seaosn[[Name]:[WHIP]], 16, FALSE),Rooke_Full_Seaosn[ERA],1)</f>
        <v>1672</v>
      </c>
      <c r="R1658" s="11">
        <f>_xlfn.RANK.EQ(VLOOKUP($A1658,Rooke_Full_Seaosn[[Name]:[WHIP]], 17, FALSE),Rooke_Full_Seaosn[FIP],1)</f>
        <v>1620</v>
      </c>
      <c r="S1658" s="5">
        <f>_xlfn.RANK.EQ(VLOOKUP($A1658,Rooke_Full_Seaosn[[Name]:[WHIP]], 18,FALSE),Rooke_Full_Seaosn[WAR],0)</f>
        <v>1522</v>
      </c>
      <c r="T1658" s="5">
        <f>_xlfn.RANK.EQ(VLOOKUP($A1658,Rooke_Full_Seaosn[[Name]:[WHIP]], 19, FALSE),Rooke_Full_Seaosn[WAR/162],0)</f>
        <v>1520</v>
      </c>
      <c r="U1658" s="5">
        <f>_xlfn.RANK.EQ(VLOOKUP($A1658,Rooke_Full_Seaosn[[Name]:[WHIP]], 20, FALSE),Rooke_Full_Seaosn[WHIP],1)</f>
        <v>1639</v>
      </c>
      <c r="V165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1307.1490058608829</v>
      </c>
    </row>
    <row r="1659" spans="1:22" x14ac:dyDescent="0.45">
      <c r="A1659" s="11" t="s">
        <v>2045</v>
      </c>
      <c r="B1659" s="11">
        <v>1998</v>
      </c>
      <c r="C1659" s="11" t="str">
        <f>VLOOKUP(Table10[[#This Row],[Name]], Rooke_Full_Seaosn[[Name]:[Team]], 2, FALSE)</f>
        <v>FLA</v>
      </c>
      <c r="D1659" s="11">
        <v>24</v>
      </c>
      <c r="E1659" s="11">
        <v>24</v>
      </c>
      <c r="F1659" s="12">
        <v>1</v>
      </c>
      <c r="G1659" s="5">
        <f>_xlfn.RANK.EQ(VLOOKUP($A1659,Rooke_Full_Seaosn[[Name]:[WHIP]], 6, FALSE),Rooke_Full_Seaosn[W],0)</f>
        <v>1609</v>
      </c>
      <c r="H1659" s="5">
        <f>_xlfn.RANK.EQ(VLOOKUP($A1659,Rooke_Full_Seaosn[[Name]:[WHIP]], 7, FALSE),Rooke_Full_Seaosn[L],1)</f>
        <v>492</v>
      </c>
      <c r="I1659" s="11">
        <f>_xlfn.RANK.EQ(VLOOKUP($A1659,Rooke_Full_Seaosn[[Name]:[WHIP]], 8, FALSE),Rooke_Full_Seaosn[SV],0)</f>
        <v>225</v>
      </c>
      <c r="J1659" s="11">
        <f>_xlfn.RANK.EQ(VLOOKUP($A1659,Rooke_Full_Seaosn[[Name]:[WHIP]], 9, FALSE),Rooke_Full_Seaosn[IP],0)</f>
        <v>1636</v>
      </c>
      <c r="K1659" s="5">
        <f>_xlfn.RANK.EQ(VLOOKUP($A1659,Rooke_Full_Seaosn[[Name]:[WHIP]], 10, FALSE),Rooke_Full_Seaosn[SO],0)</f>
        <v>1445</v>
      </c>
      <c r="L1659" s="5">
        <f>_xlfn.RANK.EQ(VLOOKUP($A1659,Rooke_Full_Seaosn[[Name]:[WHIP]], 11, FALSE),Rooke_Full_Seaosn[K/9],0)</f>
        <v>677</v>
      </c>
      <c r="M1659" s="5">
        <f>_xlfn.RANK.EQ(VLOOKUP($A1659,Rooke_Full_Seaosn[[Name]:[WHIP]], 12, FALSE),Rooke_Full_Seaosn[BB/9],1)</f>
        <v>1679</v>
      </c>
      <c r="N1659" s="11">
        <f>_xlfn.RANK.EQ(VLOOKUP($A1659,Rooke_Full_Seaosn[[Name]:[WHIP]], 13, FALSE),Rooke_Full_Seaosn[HR/9],1)</f>
        <v>936</v>
      </c>
      <c r="O1659" s="5">
        <f>_xlfn.RANK.EQ(VLOOKUP($A1659,Rooke_Full_Seaosn[[Name]:[WHIP]], 14, FALSE),Rooke_Full_Seaosn[AVG],1)</f>
        <v>1600</v>
      </c>
      <c r="P1659" s="11">
        <f>_xlfn.RANK.EQ(VLOOKUP($A1659,Rooke_Full_Seaosn[[Name]:[WHIP]], 15, FALSE),Rooke_Full_Seaosn[BABIP],1)</f>
        <v>1638</v>
      </c>
      <c r="Q1659" s="5">
        <f>_xlfn.RANK.EQ(VLOOKUP($A1659,Rooke_Full_Seaosn[[Name]:[WHIP]], 16, FALSE),Rooke_Full_Seaosn[ERA],1)</f>
        <v>1608</v>
      </c>
      <c r="R1659" s="11">
        <f>_xlfn.RANK.EQ(VLOOKUP($A1659,Rooke_Full_Seaosn[[Name]:[WHIP]], 17, FALSE),Rooke_Full_Seaosn[FIP],1)</f>
        <v>1602</v>
      </c>
      <c r="S1659" s="5">
        <f>_xlfn.RANK.EQ(VLOOKUP($A1659,Rooke_Full_Seaosn[[Name]:[WHIP]], 18,FALSE),Rooke_Full_Seaosn[WAR],0)</f>
        <v>1608</v>
      </c>
      <c r="T1659" s="5">
        <f>_xlfn.RANK.EQ(VLOOKUP($A1659,Rooke_Full_Seaosn[[Name]:[WHIP]], 19, FALSE),Rooke_Full_Seaosn[WAR/162],0)</f>
        <v>1623</v>
      </c>
      <c r="U1659" s="5">
        <f>_xlfn.RANK.EQ(VLOOKUP($A1659,Rooke_Full_Seaosn[[Name]:[WHIP]], 20, FALSE),Rooke_Full_Seaosn[WHIP],1)</f>
        <v>1695</v>
      </c>
      <c r="V165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1309.2448229031741</v>
      </c>
    </row>
    <row r="1660" spans="1:22" x14ac:dyDescent="0.45">
      <c r="A1660" s="11" t="s">
        <v>1846</v>
      </c>
      <c r="B1660" s="11">
        <v>1959</v>
      </c>
      <c r="C1660" s="11" t="str">
        <f>VLOOKUP(Table10[[#This Row],[Name]], Rooke_Full_Seaosn[[Name]:[Team]], 2, FALSE)</f>
        <v>BOS</v>
      </c>
      <c r="D1660" s="11">
        <v>24</v>
      </c>
      <c r="E1660" s="11">
        <v>24</v>
      </c>
      <c r="F1660" s="12">
        <v>1</v>
      </c>
      <c r="G1660" s="5">
        <f>_xlfn.RANK.EQ(VLOOKUP($A1660,Rooke_Full_Seaosn[[Name]:[WHIP]], 6, FALSE),Rooke_Full_Seaosn[W],0)</f>
        <v>1465</v>
      </c>
      <c r="H1660" s="5">
        <f>_xlfn.RANK.EQ(VLOOKUP($A1660,Rooke_Full_Seaosn[[Name]:[WHIP]], 7, FALSE),Rooke_Full_Seaosn[L],1)</f>
        <v>695</v>
      </c>
      <c r="I1660" s="11">
        <f>_xlfn.RANK.EQ(VLOOKUP($A1660,Rooke_Full_Seaosn[[Name]:[WHIP]], 8, FALSE),Rooke_Full_Seaosn[SV],0)</f>
        <v>225</v>
      </c>
      <c r="J1660" s="11">
        <f>_xlfn.RANK.EQ(VLOOKUP($A1660,Rooke_Full_Seaosn[[Name]:[WHIP]], 9, FALSE),Rooke_Full_Seaosn[IP],0)</f>
        <v>1477</v>
      </c>
      <c r="K1660" s="5">
        <f>_xlfn.RANK.EQ(VLOOKUP($A1660,Rooke_Full_Seaosn[[Name]:[WHIP]], 10, FALSE),Rooke_Full_Seaosn[SO],0)</f>
        <v>1585</v>
      </c>
      <c r="L1660" s="5">
        <f>_xlfn.RANK.EQ(VLOOKUP($A1660,Rooke_Full_Seaosn[[Name]:[WHIP]], 11, FALSE),Rooke_Full_Seaosn[K/9],0)</f>
        <v>1319</v>
      </c>
      <c r="M1660" s="5">
        <f>_xlfn.RANK.EQ(VLOOKUP($A1660,Rooke_Full_Seaosn[[Name]:[WHIP]], 12, FALSE),Rooke_Full_Seaosn[BB/9],1)</f>
        <v>1120</v>
      </c>
      <c r="N1660" s="11">
        <f>_xlfn.RANK.EQ(VLOOKUP($A1660,Rooke_Full_Seaosn[[Name]:[WHIP]], 13, FALSE),Rooke_Full_Seaosn[HR/9],1)</f>
        <v>1447</v>
      </c>
      <c r="O1660" s="5">
        <f>_xlfn.RANK.EQ(VLOOKUP($A1660,Rooke_Full_Seaosn[[Name]:[WHIP]], 14, FALSE),Rooke_Full_Seaosn[AVG],1)</f>
        <v>1541</v>
      </c>
      <c r="P1660" s="11">
        <f>_xlfn.RANK.EQ(VLOOKUP($A1660,Rooke_Full_Seaosn[[Name]:[WHIP]], 15, FALSE),Rooke_Full_Seaosn[BABIP],1)</f>
        <v>1201</v>
      </c>
      <c r="Q1660" s="5">
        <f>_xlfn.RANK.EQ(VLOOKUP($A1660,Rooke_Full_Seaosn[[Name]:[WHIP]], 16, FALSE),Rooke_Full_Seaosn[ERA],1)</f>
        <v>1374</v>
      </c>
      <c r="R1660" s="11">
        <f>_xlfn.RANK.EQ(VLOOKUP($A1660,Rooke_Full_Seaosn[[Name]:[WHIP]], 17, FALSE),Rooke_Full_Seaosn[FIP],1)</f>
        <v>1414</v>
      </c>
      <c r="S1660" s="5">
        <f>_xlfn.RANK.EQ(VLOOKUP($A1660,Rooke_Full_Seaosn[[Name]:[WHIP]], 18,FALSE),Rooke_Full_Seaosn[WAR],0)</f>
        <v>1472</v>
      </c>
      <c r="T1660" s="5">
        <f>_xlfn.RANK.EQ(VLOOKUP($A1660,Rooke_Full_Seaosn[[Name]:[WHIP]], 19, FALSE),Rooke_Full_Seaosn[WAR/162],0)</f>
        <v>1420</v>
      </c>
      <c r="U1660" s="5">
        <f>_xlfn.RANK.EQ(VLOOKUP($A1660,Rooke_Full_Seaosn[[Name]:[WHIP]], 20, FALSE),Rooke_Full_Seaosn[WHIP],1)</f>
        <v>1499</v>
      </c>
      <c r="V166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1317.9840886462744</v>
      </c>
    </row>
    <row r="1661" spans="1:22" x14ac:dyDescent="0.45">
      <c r="A1661" s="11" t="s">
        <v>2097</v>
      </c>
      <c r="B1661" s="11">
        <v>1952</v>
      </c>
      <c r="C1661" s="11" t="str">
        <f>VLOOKUP(Table10[[#This Row],[Name]], Rooke_Full_Seaosn[[Name]:[Team]], 2, FALSE)</f>
        <v>PIT</v>
      </c>
      <c r="D1661" s="11">
        <v>26</v>
      </c>
      <c r="E1661" s="11">
        <v>15</v>
      </c>
      <c r="F1661" s="12">
        <v>0.57692307692307687</v>
      </c>
      <c r="G1661" s="5">
        <f>_xlfn.RANK.EQ(VLOOKUP($A1661,Rooke_Full_Seaosn[[Name]:[WHIP]], 6, FALSE),Rooke_Full_Seaosn[W],0)</f>
        <v>1609</v>
      </c>
      <c r="H1661" s="5">
        <f>_xlfn.RANK.EQ(VLOOKUP($A1661,Rooke_Full_Seaosn[[Name]:[WHIP]], 7, FALSE),Rooke_Full_Seaosn[L],1)</f>
        <v>695</v>
      </c>
      <c r="I1661" s="11">
        <f>_xlfn.RANK.EQ(VLOOKUP($A1661,Rooke_Full_Seaosn[[Name]:[WHIP]], 8, FALSE),Rooke_Full_Seaosn[SV],0)</f>
        <v>225</v>
      </c>
      <c r="J1661" s="11">
        <f>_xlfn.RANK.EQ(VLOOKUP($A1661,Rooke_Full_Seaosn[[Name]:[WHIP]], 9, FALSE),Rooke_Full_Seaosn[IP],0)</f>
        <v>1503</v>
      </c>
      <c r="K1661" s="5">
        <f>_xlfn.RANK.EQ(VLOOKUP($A1661,Rooke_Full_Seaosn[[Name]:[WHIP]], 10, FALSE),Rooke_Full_Seaosn[SO],0)</f>
        <v>1464</v>
      </c>
      <c r="L1661" s="5">
        <f>_xlfn.RANK.EQ(VLOOKUP($A1661,Rooke_Full_Seaosn[[Name]:[WHIP]], 11, FALSE),Rooke_Full_Seaosn[K/9],0)</f>
        <v>946</v>
      </c>
      <c r="M1661" s="5">
        <f>_xlfn.RANK.EQ(VLOOKUP($A1661,Rooke_Full_Seaosn[[Name]:[WHIP]], 12, FALSE),Rooke_Full_Seaosn[BB/9],1)</f>
        <v>1584</v>
      </c>
      <c r="N1661" s="11">
        <f>_xlfn.RANK.EQ(VLOOKUP($A1661,Rooke_Full_Seaosn[[Name]:[WHIP]], 13, FALSE),Rooke_Full_Seaosn[HR/9],1)</f>
        <v>787</v>
      </c>
      <c r="O1661" s="5">
        <f>_xlfn.RANK.EQ(VLOOKUP($A1661,Rooke_Full_Seaosn[[Name]:[WHIP]], 14, FALSE),Rooke_Full_Seaosn[AVG],1)</f>
        <v>1498</v>
      </c>
      <c r="P1661" s="11">
        <f>_xlfn.RANK.EQ(VLOOKUP($A1661,Rooke_Full_Seaosn[[Name]:[WHIP]], 15, FALSE),Rooke_Full_Seaosn[BABIP],1)</f>
        <v>1506</v>
      </c>
      <c r="Q1661" s="5">
        <f>_xlfn.RANK.EQ(VLOOKUP($A1661,Rooke_Full_Seaosn[[Name]:[WHIP]], 16, FALSE),Rooke_Full_Seaosn[ERA],1)</f>
        <v>1669</v>
      </c>
      <c r="R1661" s="11">
        <f>_xlfn.RANK.EQ(VLOOKUP($A1661,Rooke_Full_Seaosn[[Name]:[WHIP]], 17, FALSE),Rooke_Full_Seaosn[FIP],1)</f>
        <v>855</v>
      </c>
      <c r="S1661" s="5">
        <f>_xlfn.RANK.EQ(VLOOKUP($A1661,Rooke_Full_Seaosn[[Name]:[WHIP]], 18,FALSE),Rooke_Full_Seaosn[WAR],0)</f>
        <v>1330</v>
      </c>
      <c r="T1661" s="5">
        <f>_xlfn.RANK.EQ(VLOOKUP($A1661,Rooke_Full_Seaosn[[Name]:[WHIP]], 19, FALSE),Rooke_Full_Seaosn[WAR/162],0)</f>
        <v>1240</v>
      </c>
      <c r="U1661" s="5">
        <f>_xlfn.RANK.EQ(VLOOKUP($A1661,Rooke_Full_Seaosn[[Name]:[WHIP]], 20, FALSE),Rooke_Full_Seaosn[WHIP],1)</f>
        <v>1614</v>
      </c>
      <c r="V166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1322.1700784096327</v>
      </c>
    </row>
    <row r="1662" spans="1:22" x14ac:dyDescent="0.45">
      <c r="A1662" s="11" t="s">
        <v>1671</v>
      </c>
      <c r="B1662" s="11">
        <v>1960</v>
      </c>
      <c r="C1662" s="11" t="str">
        <f>VLOOKUP(Table10[[#This Row],[Name]], Rooke_Full_Seaosn[[Name]:[Team]], 2, FALSE)</f>
        <v>NYY</v>
      </c>
      <c r="D1662" s="11">
        <v>18</v>
      </c>
      <c r="E1662" s="11">
        <v>13</v>
      </c>
      <c r="F1662" s="12">
        <v>0.72222222222222221</v>
      </c>
      <c r="G1662" s="5">
        <f>_xlfn.RANK.EQ(VLOOKUP($A1662,Rooke_Full_Seaosn[[Name]:[WHIP]], 6, FALSE),Rooke_Full_Seaosn[W],0)</f>
        <v>1282</v>
      </c>
      <c r="H1662" s="5">
        <f>_xlfn.RANK.EQ(VLOOKUP($A1662,Rooke_Full_Seaosn[[Name]:[WHIP]], 7, FALSE),Rooke_Full_Seaosn[L],1)</f>
        <v>492</v>
      </c>
      <c r="I1662" s="11">
        <f>_xlfn.RANK.EQ(VLOOKUP($A1662,Rooke_Full_Seaosn[[Name]:[WHIP]], 8, FALSE),Rooke_Full_Seaosn[SV],0)</f>
        <v>225</v>
      </c>
      <c r="J1662" s="11">
        <f>_xlfn.RANK.EQ(VLOOKUP($A1662,Rooke_Full_Seaosn[[Name]:[WHIP]], 9, FALSE),Rooke_Full_Seaosn[IP],0)</f>
        <v>1659</v>
      </c>
      <c r="K1662" s="5">
        <f>_xlfn.RANK.EQ(VLOOKUP($A1662,Rooke_Full_Seaosn[[Name]:[WHIP]], 10, FALSE),Rooke_Full_Seaosn[SO],0)</f>
        <v>1686</v>
      </c>
      <c r="L1662" s="5">
        <f>_xlfn.RANK.EQ(VLOOKUP($A1662,Rooke_Full_Seaosn[[Name]:[WHIP]], 11, FALSE),Rooke_Full_Seaosn[K/9],0)</f>
        <v>1591</v>
      </c>
      <c r="M1662" s="5">
        <f>_xlfn.RANK.EQ(VLOOKUP($A1662,Rooke_Full_Seaosn[[Name]:[WHIP]], 12, FALSE),Rooke_Full_Seaosn[BB/9],1)</f>
        <v>1652</v>
      </c>
      <c r="N1662" s="11">
        <f>_xlfn.RANK.EQ(VLOOKUP($A1662,Rooke_Full_Seaosn[[Name]:[WHIP]], 13, FALSE),Rooke_Full_Seaosn[HR/9],1)</f>
        <v>982</v>
      </c>
      <c r="O1662" s="5">
        <f>_xlfn.RANK.EQ(VLOOKUP($A1662,Rooke_Full_Seaosn[[Name]:[WHIP]], 14, FALSE),Rooke_Full_Seaosn[AVG],1)</f>
        <v>1204</v>
      </c>
      <c r="P1662" s="11">
        <f>_xlfn.RANK.EQ(VLOOKUP($A1662,Rooke_Full_Seaosn[[Name]:[WHIP]], 15, FALSE),Rooke_Full_Seaosn[BABIP],1)</f>
        <v>650</v>
      </c>
      <c r="Q1662" s="5">
        <f>_xlfn.RANK.EQ(VLOOKUP($A1662,Rooke_Full_Seaosn[[Name]:[WHIP]], 16, FALSE),Rooke_Full_Seaosn[ERA],1)</f>
        <v>1177</v>
      </c>
      <c r="R1662" s="11">
        <f>_xlfn.RANK.EQ(VLOOKUP($A1662,Rooke_Full_Seaosn[[Name]:[WHIP]], 17, FALSE),Rooke_Full_Seaosn[FIP],1)</f>
        <v>1487</v>
      </c>
      <c r="S1662" s="5">
        <f>_xlfn.RANK.EQ(VLOOKUP($A1662,Rooke_Full_Seaosn[[Name]:[WHIP]], 18,FALSE),Rooke_Full_Seaosn[WAR],0)</f>
        <v>1614</v>
      </c>
      <c r="T1662" s="5">
        <f>_xlfn.RANK.EQ(VLOOKUP($A1662,Rooke_Full_Seaosn[[Name]:[WHIP]], 19, FALSE),Rooke_Full_Seaosn[WAR/162],0)</f>
        <v>1640</v>
      </c>
      <c r="U1662" s="5">
        <f>_xlfn.RANK.EQ(VLOOKUP($A1662,Rooke_Full_Seaosn[[Name]:[WHIP]], 20, FALSE),Rooke_Full_Seaosn[WHIP],1)</f>
        <v>1568</v>
      </c>
      <c r="V166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1323.0880006167069</v>
      </c>
    </row>
    <row r="1663" spans="1:22" x14ac:dyDescent="0.45">
      <c r="A1663" s="11" t="s">
        <v>2076</v>
      </c>
      <c r="B1663" s="11">
        <v>2022</v>
      </c>
      <c r="C1663" s="11" t="str">
        <f>VLOOKUP(Table10[[#This Row],[Name]], Rooke_Full_Seaosn[[Name]:[Team]], 2, FALSE)</f>
        <v>OAK</v>
      </c>
      <c r="D1663" s="11">
        <v>15</v>
      </c>
      <c r="E1663" s="11">
        <v>15</v>
      </c>
      <c r="F1663" s="12">
        <v>1</v>
      </c>
      <c r="G1663" s="5">
        <f>_xlfn.RANK.EQ(VLOOKUP($A1663,Rooke_Full_Seaosn[[Name]:[WHIP]], 6, FALSE),Rooke_Full_Seaosn[W],0)</f>
        <v>1465</v>
      </c>
      <c r="H1663" s="5">
        <f>_xlfn.RANK.EQ(VLOOKUP($A1663,Rooke_Full_Seaosn[[Name]:[WHIP]], 7, FALSE),Rooke_Full_Seaosn[L],1)</f>
        <v>1060</v>
      </c>
      <c r="I1663" s="11">
        <f>_xlfn.RANK.EQ(VLOOKUP($A1663,Rooke_Full_Seaosn[[Name]:[WHIP]], 8, FALSE),Rooke_Full_Seaosn[SV],0)</f>
        <v>225</v>
      </c>
      <c r="J1663" s="11">
        <f>_xlfn.RANK.EQ(VLOOKUP($A1663,Rooke_Full_Seaosn[[Name]:[WHIP]], 9, FALSE),Rooke_Full_Seaosn[IP],0)</f>
        <v>1328</v>
      </c>
      <c r="K1663" s="5">
        <f>_xlfn.RANK.EQ(VLOOKUP($A1663,Rooke_Full_Seaosn[[Name]:[WHIP]], 10, FALSE),Rooke_Full_Seaosn[SO],0)</f>
        <v>1210</v>
      </c>
      <c r="L1663" s="5">
        <f>_xlfn.RANK.EQ(VLOOKUP($A1663,Rooke_Full_Seaosn[[Name]:[WHIP]], 11, FALSE),Rooke_Full_Seaosn[K/9],0)</f>
        <v>729</v>
      </c>
      <c r="M1663" s="5">
        <f>_xlfn.RANK.EQ(VLOOKUP($A1663,Rooke_Full_Seaosn[[Name]:[WHIP]], 12, FALSE),Rooke_Full_Seaosn[BB/9],1)</f>
        <v>1355</v>
      </c>
      <c r="N1663" s="11">
        <f>_xlfn.RANK.EQ(VLOOKUP($A1663,Rooke_Full_Seaosn[[Name]:[WHIP]], 13, FALSE),Rooke_Full_Seaosn[HR/9],1)</f>
        <v>1671</v>
      </c>
      <c r="O1663" s="5">
        <f>_xlfn.RANK.EQ(VLOOKUP($A1663,Rooke_Full_Seaosn[[Name]:[WHIP]], 14, FALSE),Rooke_Full_Seaosn[AVG],1)</f>
        <v>1340</v>
      </c>
      <c r="P1663" s="11">
        <f>_xlfn.RANK.EQ(VLOOKUP($A1663,Rooke_Full_Seaosn[[Name]:[WHIP]], 15, FALSE),Rooke_Full_Seaosn[BABIP],1)</f>
        <v>754</v>
      </c>
      <c r="Q1663" s="5">
        <f>_xlfn.RANK.EQ(VLOOKUP($A1663,Rooke_Full_Seaosn[[Name]:[WHIP]], 16, FALSE),Rooke_Full_Seaosn[ERA],1)</f>
        <v>1645</v>
      </c>
      <c r="R1663" s="11">
        <f>_xlfn.RANK.EQ(VLOOKUP($A1663,Rooke_Full_Seaosn[[Name]:[WHIP]], 17, FALSE),Rooke_Full_Seaosn[FIP],1)</f>
        <v>1677</v>
      </c>
      <c r="S1663" s="5">
        <f>_xlfn.RANK.EQ(VLOOKUP($A1663,Rooke_Full_Seaosn[[Name]:[WHIP]], 18,FALSE),Rooke_Full_Seaosn[WAR],0)</f>
        <v>1705</v>
      </c>
      <c r="T1663" s="5">
        <f>_xlfn.RANK.EQ(VLOOKUP($A1663,Rooke_Full_Seaosn[[Name]:[WHIP]], 19, FALSE),Rooke_Full_Seaosn[WAR/162],0)</f>
        <v>1702</v>
      </c>
      <c r="U1663" s="5">
        <f>_xlfn.RANK.EQ(VLOOKUP($A1663,Rooke_Full_Seaosn[[Name]:[WHIP]], 20, FALSE),Rooke_Full_Seaosn[WHIP],1)</f>
        <v>1452</v>
      </c>
      <c r="V166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1329.3878156762141</v>
      </c>
    </row>
    <row r="1664" spans="1:22" x14ac:dyDescent="0.45">
      <c r="A1664" s="11" t="s">
        <v>1965</v>
      </c>
      <c r="B1664" s="11">
        <v>1985</v>
      </c>
      <c r="C1664" s="11" t="str">
        <f>VLOOKUP(Table10[[#This Row],[Name]], Rooke_Full_Seaosn[[Name]:[Team]], 2, FALSE)</f>
        <v>CHC</v>
      </c>
      <c r="D1664" s="11">
        <v>9</v>
      </c>
      <c r="E1664" s="11">
        <v>9</v>
      </c>
      <c r="F1664" s="12">
        <v>1</v>
      </c>
      <c r="G1664" s="5">
        <f>_xlfn.RANK.EQ(VLOOKUP($A1664,Rooke_Full_Seaosn[[Name]:[WHIP]], 6, FALSE),Rooke_Full_Seaosn[W],0)</f>
        <v>1609</v>
      </c>
      <c r="H1664" s="5">
        <f>_xlfn.RANK.EQ(VLOOKUP($A1664,Rooke_Full_Seaosn[[Name]:[WHIP]], 7, FALSE),Rooke_Full_Seaosn[L],1)</f>
        <v>492</v>
      </c>
      <c r="I1664" s="11">
        <f>_xlfn.RANK.EQ(VLOOKUP($A1664,Rooke_Full_Seaosn[[Name]:[WHIP]], 8, FALSE),Rooke_Full_Seaosn[SV],0)</f>
        <v>225</v>
      </c>
      <c r="J1664" s="11">
        <f>_xlfn.RANK.EQ(VLOOKUP($A1664,Rooke_Full_Seaosn[[Name]:[WHIP]], 9, FALSE),Rooke_Full_Seaosn[IP],0)</f>
        <v>1668</v>
      </c>
      <c r="K1664" s="5">
        <f>_xlfn.RANK.EQ(VLOOKUP($A1664,Rooke_Full_Seaosn[[Name]:[WHIP]], 10, FALSE),Rooke_Full_Seaosn[SO],0)</f>
        <v>1551</v>
      </c>
      <c r="L1664" s="5">
        <f>_xlfn.RANK.EQ(VLOOKUP($A1664,Rooke_Full_Seaosn[[Name]:[WHIP]], 11, FALSE),Rooke_Full_Seaosn[K/9],0)</f>
        <v>968</v>
      </c>
      <c r="M1664" s="5">
        <f>_xlfn.RANK.EQ(VLOOKUP($A1664,Rooke_Full_Seaosn[[Name]:[WHIP]], 12, FALSE),Rooke_Full_Seaosn[BB/9],1)</f>
        <v>1368</v>
      </c>
      <c r="N1664" s="11">
        <f>_xlfn.RANK.EQ(VLOOKUP($A1664,Rooke_Full_Seaosn[[Name]:[WHIP]], 13, FALSE),Rooke_Full_Seaosn[HR/9],1)</f>
        <v>1576</v>
      </c>
      <c r="O1664" s="5">
        <f>_xlfn.RANK.EQ(VLOOKUP($A1664,Rooke_Full_Seaosn[[Name]:[WHIP]], 14, FALSE),Rooke_Full_Seaosn[AVG],1)</f>
        <v>1606</v>
      </c>
      <c r="P1664" s="11">
        <f>_xlfn.RANK.EQ(VLOOKUP($A1664,Rooke_Full_Seaosn[[Name]:[WHIP]], 15, FALSE),Rooke_Full_Seaosn[BABIP],1)</f>
        <v>1435</v>
      </c>
      <c r="Q1664" s="5">
        <f>_xlfn.RANK.EQ(VLOOKUP($A1664,Rooke_Full_Seaosn[[Name]:[WHIP]], 16, FALSE),Rooke_Full_Seaosn[ERA],1)</f>
        <v>1518</v>
      </c>
      <c r="R1664" s="11">
        <f>_xlfn.RANK.EQ(VLOOKUP($A1664,Rooke_Full_Seaosn[[Name]:[WHIP]], 17, FALSE),Rooke_Full_Seaosn[FIP],1)</f>
        <v>1558</v>
      </c>
      <c r="S1664" s="5">
        <f>_xlfn.RANK.EQ(VLOOKUP($A1664,Rooke_Full_Seaosn[[Name]:[WHIP]], 18,FALSE),Rooke_Full_Seaosn[WAR],0)</f>
        <v>1613</v>
      </c>
      <c r="T1664" s="5">
        <f>_xlfn.RANK.EQ(VLOOKUP($A1664,Rooke_Full_Seaosn[[Name]:[WHIP]], 19, FALSE),Rooke_Full_Seaosn[WAR/162],0)</f>
        <v>1658</v>
      </c>
      <c r="U1664" s="5">
        <f>_xlfn.RANK.EQ(VLOOKUP($A1664,Rooke_Full_Seaosn[[Name]:[WHIP]], 20, FALSE),Rooke_Full_Seaosn[WHIP],1)</f>
        <v>1632</v>
      </c>
      <c r="V166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1329.8574052799161</v>
      </c>
    </row>
    <row r="1665" spans="1:22" x14ac:dyDescent="0.45">
      <c r="A1665" s="11" t="s">
        <v>2124</v>
      </c>
      <c r="B1665" s="11">
        <v>1997</v>
      </c>
      <c r="C1665" s="11" t="str">
        <f>VLOOKUP(Table10[[#This Row],[Name]], Rooke_Full_Seaosn[[Name]:[Team]], 2, FALSE)</f>
        <v>- - -</v>
      </c>
      <c r="D1665" s="11">
        <v>9</v>
      </c>
      <c r="E1665" s="11">
        <v>9</v>
      </c>
      <c r="F1665" s="12">
        <v>1</v>
      </c>
      <c r="G1665" s="5">
        <f>_xlfn.RANK.EQ(VLOOKUP($A1665,Rooke_Full_Seaosn[[Name]:[WHIP]], 6, FALSE),Rooke_Full_Seaosn[W],0)</f>
        <v>1465</v>
      </c>
      <c r="H1665" s="5">
        <f>_xlfn.RANK.EQ(VLOOKUP($A1665,Rooke_Full_Seaosn[[Name]:[WHIP]], 7, FALSE),Rooke_Full_Seaosn[L],1)</f>
        <v>695</v>
      </c>
      <c r="I1665" s="11">
        <f>_xlfn.RANK.EQ(VLOOKUP($A1665,Rooke_Full_Seaosn[[Name]:[WHIP]], 8, FALSE),Rooke_Full_Seaosn[SV],0)</f>
        <v>225</v>
      </c>
      <c r="J1665" s="11">
        <f>_xlfn.RANK.EQ(VLOOKUP($A1665,Rooke_Full_Seaosn[[Name]:[WHIP]], 9, FALSE),Rooke_Full_Seaosn[IP],0)</f>
        <v>1335</v>
      </c>
      <c r="K1665" s="5">
        <f>_xlfn.RANK.EQ(VLOOKUP($A1665,Rooke_Full_Seaosn[[Name]:[WHIP]], 10, FALSE),Rooke_Full_Seaosn[SO],0)</f>
        <v>1255</v>
      </c>
      <c r="L1665" s="5">
        <f>_xlfn.RANK.EQ(VLOOKUP($A1665,Rooke_Full_Seaosn[[Name]:[WHIP]], 11, FALSE),Rooke_Full_Seaosn[K/9],0)</f>
        <v>808</v>
      </c>
      <c r="M1665" s="5">
        <f>_xlfn.RANK.EQ(VLOOKUP($A1665,Rooke_Full_Seaosn[[Name]:[WHIP]], 12, FALSE),Rooke_Full_Seaosn[BB/9],1)</f>
        <v>1407</v>
      </c>
      <c r="N1665" s="11">
        <f>_xlfn.RANK.EQ(VLOOKUP($A1665,Rooke_Full_Seaosn[[Name]:[WHIP]], 13, FALSE),Rooke_Full_Seaosn[HR/9],1)</f>
        <v>1662</v>
      </c>
      <c r="O1665" s="5">
        <f>_xlfn.RANK.EQ(VLOOKUP($A1665,Rooke_Full_Seaosn[[Name]:[WHIP]], 14, FALSE),Rooke_Full_Seaosn[AVG],1)</f>
        <v>1525</v>
      </c>
      <c r="P1665" s="11">
        <f>_xlfn.RANK.EQ(VLOOKUP($A1665,Rooke_Full_Seaosn[[Name]:[WHIP]], 15, FALSE),Rooke_Full_Seaosn[BABIP],1)</f>
        <v>1139</v>
      </c>
      <c r="Q1665" s="5">
        <f>_xlfn.RANK.EQ(VLOOKUP($A1665,Rooke_Full_Seaosn[[Name]:[WHIP]], 16, FALSE),Rooke_Full_Seaosn[ERA],1)</f>
        <v>1700</v>
      </c>
      <c r="R1665" s="11">
        <f>_xlfn.RANK.EQ(VLOOKUP($A1665,Rooke_Full_Seaosn[[Name]:[WHIP]], 17, FALSE),Rooke_Full_Seaosn[FIP],1)</f>
        <v>1672</v>
      </c>
      <c r="S1665" s="5">
        <f>_xlfn.RANK.EQ(VLOOKUP($A1665,Rooke_Full_Seaosn[[Name]:[WHIP]], 18,FALSE),Rooke_Full_Seaosn[WAR],0)</f>
        <v>1696</v>
      </c>
      <c r="T1665" s="5">
        <f>_xlfn.RANK.EQ(VLOOKUP($A1665,Rooke_Full_Seaosn[[Name]:[WHIP]], 19, FALSE),Rooke_Full_Seaosn[WAR/162],0)</f>
        <v>1687</v>
      </c>
      <c r="U1665" s="5">
        <f>_xlfn.RANK.EQ(VLOOKUP($A1665,Rooke_Full_Seaosn[[Name]:[WHIP]], 20, FALSE),Rooke_Full_Seaosn[WHIP],1)</f>
        <v>1607</v>
      </c>
      <c r="V166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1329.9788007377565</v>
      </c>
    </row>
    <row r="1666" spans="1:22" x14ac:dyDescent="0.45">
      <c r="A1666" s="11" t="s">
        <v>1847</v>
      </c>
      <c r="B1666" s="11">
        <v>2012</v>
      </c>
      <c r="C1666" s="11" t="str">
        <f>VLOOKUP(Table10[[#This Row],[Name]], Rooke_Full_Seaosn[[Name]:[Team]], 2, FALSE)</f>
        <v>HOU</v>
      </c>
      <c r="D1666" s="11">
        <v>17</v>
      </c>
      <c r="E1666" s="11">
        <v>17</v>
      </c>
      <c r="F1666" s="12">
        <v>1</v>
      </c>
      <c r="G1666" s="5">
        <f>_xlfn.RANK.EQ(VLOOKUP($A1666,Rooke_Full_Seaosn[[Name]:[WHIP]], 6, FALSE),Rooke_Full_Seaosn[W],0)</f>
        <v>1282</v>
      </c>
      <c r="H1666" s="5">
        <f>_xlfn.RANK.EQ(VLOOKUP($A1666,Rooke_Full_Seaosn[[Name]:[WHIP]], 7, FALSE),Rooke_Full_Seaosn[L],1)</f>
        <v>1060</v>
      </c>
      <c r="I1666" s="11">
        <f>_xlfn.RANK.EQ(VLOOKUP($A1666,Rooke_Full_Seaosn[[Name]:[WHIP]], 8, FALSE),Rooke_Full_Seaosn[SV],0)</f>
        <v>225</v>
      </c>
      <c r="J1666" s="11">
        <f>_xlfn.RANK.EQ(VLOOKUP($A1666,Rooke_Full_Seaosn[[Name]:[WHIP]], 9, FALSE),Rooke_Full_Seaosn[IP],0)</f>
        <v>1036</v>
      </c>
      <c r="K1666" s="5">
        <f>_xlfn.RANK.EQ(VLOOKUP($A1666,Rooke_Full_Seaosn[[Name]:[WHIP]], 10, FALSE),Rooke_Full_Seaosn[SO],0)</f>
        <v>1307</v>
      </c>
      <c r="L1666" s="5">
        <f>_xlfn.RANK.EQ(VLOOKUP($A1666,Rooke_Full_Seaosn[[Name]:[WHIP]], 11, FALSE),Rooke_Full_Seaosn[K/9],0)</f>
        <v>1271</v>
      </c>
      <c r="M1666" s="5">
        <f>_xlfn.RANK.EQ(VLOOKUP($A1666,Rooke_Full_Seaosn[[Name]:[WHIP]], 12, FALSE),Rooke_Full_Seaosn[BB/9],1)</f>
        <v>1252</v>
      </c>
      <c r="N1666" s="11">
        <f>_xlfn.RANK.EQ(VLOOKUP($A1666,Rooke_Full_Seaosn[[Name]:[WHIP]], 13, FALSE),Rooke_Full_Seaosn[HR/9],1)</f>
        <v>1471</v>
      </c>
      <c r="O1666" s="5">
        <f>_xlfn.RANK.EQ(VLOOKUP($A1666,Rooke_Full_Seaosn[[Name]:[WHIP]], 14, FALSE),Rooke_Full_Seaosn[AVG],1)</f>
        <v>1244</v>
      </c>
      <c r="P1666" s="11">
        <f>_xlfn.RANK.EQ(VLOOKUP($A1666,Rooke_Full_Seaosn[[Name]:[WHIP]], 15, FALSE),Rooke_Full_Seaosn[BABIP],1)</f>
        <v>701</v>
      </c>
      <c r="Q1666" s="5">
        <f>_xlfn.RANK.EQ(VLOOKUP($A1666,Rooke_Full_Seaosn[[Name]:[WHIP]], 16, FALSE),Rooke_Full_Seaosn[ERA],1)</f>
        <v>1375</v>
      </c>
      <c r="R1666" s="11">
        <f>_xlfn.RANK.EQ(VLOOKUP($A1666,Rooke_Full_Seaosn[[Name]:[WHIP]], 17, FALSE),Rooke_Full_Seaosn[FIP],1)</f>
        <v>1596</v>
      </c>
      <c r="S1666" s="5">
        <f>_xlfn.RANK.EQ(VLOOKUP($A1666,Rooke_Full_Seaosn[[Name]:[WHIP]], 18,FALSE),Rooke_Full_Seaosn[WAR],0)</f>
        <v>1683</v>
      </c>
      <c r="T1666" s="5">
        <f>_xlfn.RANK.EQ(VLOOKUP($A1666,Rooke_Full_Seaosn[[Name]:[WHIP]], 19, FALSE),Rooke_Full_Seaosn[WAR/162],0)</f>
        <v>1676</v>
      </c>
      <c r="U1666" s="5">
        <f>_xlfn.RANK.EQ(VLOOKUP($A1666,Rooke_Full_Seaosn[[Name]:[WHIP]], 20, FALSE),Rooke_Full_Seaosn[WHIP],1)</f>
        <v>1333</v>
      </c>
      <c r="V166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1336.451096232305</v>
      </c>
    </row>
    <row r="1667" spans="1:22" x14ac:dyDescent="0.45">
      <c r="A1667" s="11" t="s">
        <v>1904</v>
      </c>
      <c r="B1667" s="11">
        <v>1988</v>
      </c>
      <c r="C1667" s="11" t="str">
        <f>VLOOKUP(Table10[[#This Row],[Name]], Rooke_Full_Seaosn[[Name]:[Team]], 2, FALSE)</f>
        <v>ATL</v>
      </c>
      <c r="D1667" s="11">
        <v>41</v>
      </c>
      <c r="E1667" s="11">
        <v>26</v>
      </c>
      <c r="F1667" s="12">
        <v>0.63414634146341464</v>
      </c>
      <c r="G1667" s="5">
        <f>_xlfn.RANK.EQ(VLOOKUP($A1667,Rooke_Full_Seaosn[[Name]:[WHIP]], 6, FALSE),Rooke_Full_Seaosn[W],0)</f>
        <v>1465</v>
      </c>
      <c r="H1667" s="5">
        <f>_xlfn.RANK.EQ(VLOOKUP($A1667,Rooke_Full_Seaosn[[Name]:[WHIP]], 7, FALSE),Rooke_Full_Seaosn[L],1)</f>
        <v>885</v>
      </c>
      <c r="I1667" s="11">
        <f>_xlfn.RANK.EQ(VLOOKUP($A1667,Rooke_Full_Seaosn[[Name]:[WHIP]], 8, FALSE),Rooke_Full_Seaosn[SV],0)</f>
        <v>225</v>
      </c>
      <c r="J1667" s="11">
        <f>_xlfn.RANK.EQ(VLOOKUP($A1667,Rooke_Full_Seaosn[[Name]:[WHIP]], 9, FALSE),Rooke_Full_Seaosn[IP],0)</f>
        <v>1351</v>
      </c>
      <c r="K1667" s="5">
        <f>_xlfn.RANK.EQ(VLOOKUP($A1667,Rooke_Full_Seaosn[[Name]:[WHIP]], 10, FALSE),Rooke_Full_Seaosn[SO],0)</f>
        <v>1335</v>
      </c>
      <c r="L1667" s="5">
        <f>_xlfn.RANK.EQ(VLOOKUP($A1667,Rooke_Full_Seaosn[[Name]:[WHIP]], 11, FALSE),Rooke_Full_Seaosn[K/9],0)</f>
        <v>909</v>
      </c>
      <c r="M1667" s="5">
        <f>_xlfn.RANK.EQ(VLOOKUP($A1667,Rooke_Full_Seaosn[[Name]:[WHIP]], 12, FALSE),Rooke_Full_Seaosn[BB/9],1)</f>
        <v>1434</v>
      </c>
      <c r="N1667" s="11">
        <f>_xlfn.RANK.EQ(VLOOKUP($A1667,Rooke_Full_Seaosn[[Name]:[WHIP]], 13, FALSE),Rooke_Full_Seaosn[HR/9],1)</f>
        <v>1428</v>
      </c>
      <c r="O1667" s="5">
        <f>_xlfn.RANK.EQ(VLOOKUP($A1667,Rooke_Full_Seaosn[[Name]:[WHIP]], 14, FALSE),Rooke_Full_Seaosn[AVG],1)</f>
        <v>1364</v>
      </c>
      <c r="P1667" s="11">
        <f>_xlfn.RANK.EQ(VLOOKUP($A1667,Rooke_Full_Seaosn[[Name]:[WHIP]], 15, FALSE),Rooke_Full_Seaosn[BABIP],1)</f>
        <v>1139</v>
      </c>
      <c r="Q1667" s="5">
        <f>_xlfn.RANK.EQ(VLOOKUP($A1667,Rooke_Full_Seaosn[[Name]:[WHIP]], 16, FALSE),Rooke_Full_Seaosn[ERA],1)</f>
        <v>1447</v>
      </c>
      <c r="R1667" s="11">
        <f>_xlfn.RANK.EQ(VLOOKUP($A1667,Rooke_Full_Seaosn[[Name]:[WHIP]], 17, FALSE),Rooke_Full_Seaosn[FIP],1)</f>
        <v>1486</v>
      </c>
      <c r="S1667" s="5">
        <f>_xlfn.RANK.EQ(VLOOKUP($A1667,Rooke_Full_Seaosn[[Name]:[WHIP]], 18,FALSE),Rooke_Full_Seaosn[WAR],0)</f>
        <v>1659</v>
      </c>
      <c r="T1667" s="5">
        <f>_xlfn.RANK.EQ(VLOOKUP($A1667,Rooke_Full_Seaosn[[Name]:[WHIP]], 19, FALSE),Rooke_Full_Seaosn[WAR/162],0)</f>
        <v>1674</v>
      </c>
      <c r="U1667" s="5">
        <f>_xlfn.RANK.EQ(VLOOKUP($A1667,Rooke_Full_Seaosn[[Name]:[WHIP]], 20, FALSE),Rooke_Full_Seaosn[WHIP],1)</f>
        <v>1560</v>
      </c>
      <c r="V166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1344.4308006427718</v>
      </c>
    </row>
    <row r="1668" spans="1:22" x14ac:dyDescent="0.45">
      <c r="A1668" s="11" t="s">
        <v>1900</v>
      </c>
      <c r="B1668" s="11">
        <v>1951</v>
      </c>
      <c r="C1668" s="11" t="str">
        <f>VLOOKUP(Table10[[#This Row],[Name]], Rooke_Full_Seaosn[[Name]:[Team]], 2, FALSE)</f>
        <v>CHC</v>
      </c>
      <c r="D1668" s="11">
        <v>8</v>
      </c>
      <c r="E1668" s="11">
        <v>8</v>
      </c>
      <c r="F1668" s="12">
        <v>1</v>
      </c>
      <c r="G1668" s="5">
        <f>_xlfn.RANK.EQ(VLOOKUP($A1668,Rooke_Full_Seaosn[[Name]:[WHIP]], 6, FALSE),Rooke_Full_Seaosn[W],0)</f>
        <v>1054</v>
      </c>
      <c r="H1668" s="5">
        <f>_xlfn.RANK.EQ(VLOOKUP($A1668,Rooke_Full_Seaosn[[Name]:[WHIP]], 7, FALSE),Rooke_Full_Seaosn[L],1)</f>
        <v>1209</v>
      </c>
      <c r="I1668" s="11">
        <f>_xlfn.RANK.EQ(VLOOKUP($A1668,Rooke_Full_Seaosn[[Name]:[WHIP]], 8, FALSE),Rooke_Full_Seaosn[SV],0)</f>
        <v>225</v>
      </c>
      <c r="J1668" s="11">
        <f>_xlfn.RANK.EQ(VLOOKUP($A1668,Rooke_Full_Seaosn[[Name]:[WHIP]], 9, FALSE),Rooke_Full_Seaosn[IP],0)</f>
        <v>616</v>
      </c>
      <c r="K1668" s="5">
        <f>_xlfn.RANK.EQ(VLOOKUP($A1668,Rooke_Full_Seaosn[[Name]:[WHIP]], 10, FALSE),Rooke_Full_Seaosn[SO],0)</f>
        <v>1278</v>
      </c>
      <c r="L1668" s="5">
        <f>_xlfn.RANK.EQ(VLOOKUP($A1668,Rooke_Full_Seaosn[[Name]:[WHIP]], 11, FALSE),Rooke_Full_Seaosn[K/9],0)</f>
        <v>1574</v>
      </c>
      <c r="M1668" s="5">
        <f>_xlfn.RANK.EQ(VLOOKUP($A1668,Rooke_Full_Seaosn[[Name]:[WHIP]], 12, FALSE),Rooke_Full_Seaosn[BB/9],1)</f>
        <v>1677</v>
      </c>
      <c r="N1668" s="11">
        <f>_xlfn.RANK.EQ(VLOOKUP($A1668,Rooke_Full_Seaosn[[Name]:[WHIP]], 13, FALSE),Rooke_Full_Seaosn[HR/9],1)</f>
        <v>1034</v>
      </c>
      <c r="O1668" s="5">
        <f>_xlfn.RANK.EQ(VLOOKUP($A1668,Rooke_Full_Seaosn[[Name]:[WHIP]], 14, FALSE),Rooke_Full_Seaosn[AVG],1)</f>
        <v>741</v>
      </c>
      <c r="P1668" s="11">
        <f>_xlfn.RANK.EQ(VLOOKUP($A1668,Rooke_Full_Seaosn[[Name]:[WHIP]], 15, FALSE),Rooke_Full_Seaosn[BABIP],1)</f>
        <v>230</v>
      </c>
      <c r="Q1668" s="5">
        <f>_xlfn.RANK.EQ(VLOOKUP($A1668,Rooke_Full_Seaosn[[Name]:[WHIP]], 16, FALSE),Rooke_Full_Seaosn[ERA],1)</f>
        <v>1441</v>
      </c>
      <c r="R1668" s="11">
        <f>_xlfn.RANK.EQ(VLOOKUP($A1668,Rooke_Full_Seaosn[[Name]:[WHIP]], 17, FALSE),Rooke_Full_Seaosn[FIP],1)</f>
        <v>1530</v>
      </c>
      <c r="S1668" s="5">
        <f>_xlfn.RANK.EQ(VLOOKUP($A1668,Rooke_Full_Seaosn[[Name]:[WHIP]], 18,FALSE),Rooke_Full_Seaosn[WAR],0)</f>
        <v>1675</v>
      </c>
      <c r="T1668" s="5">
        <f>_xlfn.RANK.EQ(VLOOKUP($A1668,Rooke_Full_Seaosn[[Name]:[WHIP]], 19, FALSE),Rooke_Full_Seaosn[WAR/162],0)</f>
        <v>1601</v>
      </c>
      <c r="U1668" s="5">
        <f>_xlfn.RANK.EQ(VLOOKUP($A1668,Rooke_Full_Seaosn[[Name]:[WHIP]], 20, FALSE),Rooke_Full_Seaosn[WHIP],1)</f>
        <v>1579</v>
      </c>
      <c r="V166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1345.4284342997275</v>
      </c>
    </row>
    <row r="1669" spans="1:22" x14ac:dyDescent="0.45">
      <c r="A1669" s="11" t="s">
        <v>2060</v>
      </c>
      <c r="B1669" s="11">
        <v>2012</v>
      </c>
      <c r="C1669" s="11" t="str">
        <f>VLOOKUP(Table10[[#This Row],[Name]], Rooke_Full_Seaosn[[Name]:[Team]], 2, FALSE)</f>
        <v>OAK</v>
      </c>
      <c r="D1669" s="11">
        <v>21</v>
      </c>
      <c r="E1669" s="11">
        <v>12</v>
      </c>
      <c r="F1669" s="12">
        <v>0.5714285714285714</v>
      </c>
      <c r="G1669" s="5">
        <f>_xlfn.RANK.EQ(VLOOKUP($A1669,Rooke_Full_Seaosn[[Name]:[WHIP]], 6, FALSE),Rooke_Full_Seaosn[W],0)</f>
        <v>1465</v>
      </c>
      <c r="H1669" s="5">
        <f>_xlfn.RANK.EQ(VLOOKUP($A1669,Rooke_Full_Seaosn[[Name]:[WHIP]], 7, FALSE),Rooke_Full_Seaosn[L],1)</f>
        <v>1209</v>
      </c>
      <c r="I1669" s="11">
        <f>_xlfn.RANK.EQ(VLOOKUP($A1669,Rooke_Full_Seaosn[[Name]:[WHIP]], 8, FALSE),Rooke_Full_Seaosn[SV],0)</f>
        <v>225</v>
      </c>
      <c r="J1669" s="11">
        <f>_xlfn.RANK.EQ(VLOOKUP($A1669,Rooke_Full_Seaosn[[Name]:[WHIP]], 9, FALSE),Rooke_Full_Seaosn[IP],0)</f>
        <v>1281</v>
      </c>
      <c r="K1669" s="5">
        <f>_xlfn.RANK.EQ(VLOOKUP($A1669,Rooke_Full_Seaosn[[Name]:[WHIP]], 10, FALSE),Rooke_Full_Seaosn[SO],0)</f>
        <v>1238</v>
      </c>
      <c r="L1669" s="5">
        <f>_xlfn.RANK.EQ(VLOOKUP($A1669,Rooke_Full_Seaosn[[Name]:[WHIP]], 11, FALSE),Rooke_Full_Seaosn[K/9],0)</f>
        <v>846</v>
      </c>
      <c r="M1669" s="5">
        <f>_xlfn.RANK.EQ(VLOOKUP($A1669,Rooke_Full_Seaosn[[Name]:[WHIP]], 12, FALSE),Rooke_Full_Seaosn[BB/9],1)</f>
        <v>1298</v>
      </c>
      <c r="N1669" s="11">
        <f>_xlfn.RANK.EQ(VLOOKUP($A1669,Rooke_Full_Seaosn[[Name]:[WHIP]], 13, FALSE),Rooke_Full_Seaosn[HR/9],1)</f>
        <v>932</v>
      </c>
      <c r="O1669" s="5">
        <f>_xlfn.RANK.EQ(VLOOKUP($A1669,Rooke_Full_Seaosn[[Name]:[WHIP]], 14, FALSE),Rooke_Full_Seaosn[AVG],1)</f>
        <v>1672</v>
      </c>
      <c r="P1669" s="11">
        <f>_xlfn.RANK.EQ(VLOOKUP($A1669,Rooke_Full_Seaosn[[Name]:[WHIP]], 15, FALSE),Rooke_Full_Seaosn[BABIP],1)</f>
        <v>1658</v>
      </c>
      <c r="Q1669" s="5">
        <f>_xlfn.RANK.EQ(VLOOKUP($A1669,Rooke_Full_Seaosn[[Name]:[WHIP]], 16, FALSE),Rooke_Full_Seaosn[ERA],1)</f>
        <v>1628</v>
      </c>
      <c r="R1669" s="11">
        <f>_xlfn.RANK.EQ(VLOOKUP($A1669,Rooke_Full_Seaosn[[Name]:[WHIP]], 17, FALSE),Rooke_Full_Seaosn[FIP],1)</f>
        <v>1287</v>
      </c>
      <c r="S1669" s="5">
        <f>_xlfn.RANK.EQ(VLOOKUP($A1669,Rooke_Full_Seaosn[[Name]:[WHIP]], 18,FALSE),Rooke_Full_Seaosn[WAR],0)</f>
        <v>1370</v>
      </c>
      <c r="T1669" s="5">
        <f>_xlfn.RANK.EQ(VLOOKUP($A1669,Rooke_Full_Seaosn[[Name]:[WHIP]], 19, FALSE),Rooke_Full_Seaosn[WAR/162],0)</f>
        <v>1334</v>
      </c>
      <c r="U1669" s="5">
        <f>_xlfn.RANK.EQ(VLOOKUP($A1669,Rooke_Full_Seaosn[[Name]:[WHIP]], 20, FALSE),Rooke_Full_Seaosn[WHIP],1)</f>
        <v>1627</v>
      </c>
      <c r="V166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1345.7934954093637</v>
      </c>
    </row>
    <row r="1670" spans="1:22" x14ac:dyDescent="0.45">
      <c r="A1670" s="11" t="s">
        <v>2088</v>
      </c>
      <c r="B1670" s="11">
        <v>2000</v>
      </c>
      <c r="C1670" s="11" t="str">
        <f>VLOOKUP(Table10[[#This Row],[Name]], Rooke_Full_Seaosn[[Name]:[Team]], 2, FALSE)</f>
        <v>CHW</v>
      </c>
      <c r="D1670" s="11">
        <v>13</v>
      </c>
      <c r="E1670" s="11">
        <v>11</v>
      </c>
      <c r="F1670" s="12">
        <v>0.84615384615384615</v>
      </c>
      <c r="G1670" s="5">
        <f>_xlfn.RANK.EQ(VLOOKUP($A1670,Rooke_Full_Seaosn[[Name]:[WHIP]], 6, FALSE),Rooke_Full_Seaosn[W],0)</f>
        <v>1054</v>
      </c>
      <c r="H1670" s="5">
        <f>_xlfn.RANK.EQ(VLOOKUP($A1670,Rooke_Full_Seaosn[[Name]:[WHIP]], 7, FALSE),Rooke_Full_Seaosn[L],1)</f>
        <v>1060</v>
      </c>
      <c r="I1670" s="11">
        <f>_xlfn.RANK.EQ(VLOOKUP($A1670,Rooke_Full_Seaosn[[Name]:[WHIP]], 8, FALSE),Rooke_Full_Seaosn[SV],0)</f>
        <v>225</v>
      </c>
      <c r="J1670" s="11">
        <f>_xlfn.RANK.EQ(VLOOKUP($A1670,Rooke_Full_Seaosn[[Name]:[WHIP]], 9, FALSE),Rooke_Full_Seaosn[IP],0)</f>
        <v>1332</v>
      </c>
      <c r="K1670" s="5">
        <f>_xlfn.RANK.EQ(VLOOKUP($A1670,Rooke_Full_Seaosn[[Name]:[WHIP]], 10, FALSE),Rooke_Full_Seaosn[SO],0)</f>
        <v>1355</v>
      </c>
      <c r="L1670" s="5">
        <f>_xlfn.RANK.EQ(VLOOKUP($A1670,Rooke_Full_Seaosn[[Name]:[WHIP]], 11, FALSE),Rooke_Full_Seaosn[K/9],0)</f>
        <v>994</v>
      </c>
      <c r="M1670" s="5">
        <f>_xlfn.RANK.EQ(VLOOKUP($A1670,Rooke_Full_Seaosn[[Name]:[WHIP]], 12, FALSE),Rooke_Full_Seaosn[BB/9],1)</f>
        <v>1591</v>
      </c>
      <c r="N1670" s="11">
        <f>_xlfn.RANK.EQ(VLOOKUP($A1670,Rooke_Full_Seaosn[[Name]:[WHIP]], 13, FALSE),Rooke_Full_Seaosn[HR/9],1)</f>
        <v>1408</v>
      </c>
      <c r="O1670" s="5">
        <f>_xlfn.RANK.EQ(VLOOKUP($A1670,Rooke_Full_Seaosn[[Name]:[WHIP]], 14, FALSE),Rooke_Full_Seaosn[AVG],1)</f>
        <v>1567</v>
      </c>
      <c r="P1670" s="11">
        <f>_xlfn.RANK.EQ(VLOOKUP($A1670,Rooke_Full_Seaosn[[Name]:[WHIP]], 15, FALSE),Rooke_Full_Seaosn[BABIP],1)</f>
        <v>1442</v>
      </c>
      <c r="Q1670" s="5">
        <f>_xlfn.RANK.EQ(VLOOKUP($A1670,Rooke_Full_Seaosn[[Name]:[WHIP]], 16, FALSE),Rooke_Full_Seaosn[ERA],1)</f>
        <v>1659</v>
      </c>
      <c r="R1670" s="11">
        <f>_xlfn.RANK.EQ(VLOOKUP($A1670,Rooke_Full_Seaosn[[Name]:[WHIP]], 17, FALSE),Rooke_Full_Seaosn[FIP],1)</f>
        <v>1609</v>
      </c>
      <c r="S1670" s="5">
        <f>_xlfn.RANK.EQ(VLOOKUP($A1670,Rooke_Full_Seaosn[[Name]:[WHIP]], 18,FALSE),Rooke_Full_Seaosn[WAR],0)</f>
        <v>1388</v>
      </c>
      <c r="T1670" s="5">
        <f>_xlfn.RANK.EQ(VLOOKUP($A1670,Rooke_Full_Seaosn[[Name]:[WHIP]], 19, FALSE),Rooke_Full_Seaosn[WAR/162],0)</f>
        <v>1362</v>
      </c>
      <c r="U1670" s="5">
        <f>_xlfn.RANK.EQ(VLOOKUP($A1670,Rooke_Full_Seaosn[[Name]:[WHIP]], 20, FALSE),Rooke_Full_Seaosn[WHIP],1)</f>
        <v>1670</v>
      </c>
      <c r="V167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1346.8960406857011</v>
      </c>
    </row>
    <row r="1671" spans="1:22" x14ac:dyDescent="0.45">
      <c r="A1671" s="11" t="s">
        <v>1940</v>
      </c>
      <c r="B1671" s="11">
        <v>1923</v>
      </c>
      <c r="C1671" s="11" t="str">
        <f>VLOOKUP(Table10[[#This Row],[Name]], Rooke_Full_Seaosn[[Name]:[Team]], 2, FALSE)</f>
        <v>- - -</v>
      </c>
      <c r="D1671" s="11">
        <v>17</v>
      </c>
      <c r="E1671" s="11">
        <v>12</v>
      </c>
      <c r="F1671" s="12">
        <v>0.70588235294117652</v>
      </c>
      <c r="G1671" s="5">
        <f>_xlfn.RANK.EQ(VLOOKUP($A1671,Rooke_Full_Seaosn[[Name]:[WHIP]], 6, FALSE),Rooke_Full_Seaosn[W],0)</f>
        <v>1465</v>
      </c>
      <c r="H1671" s="5">
        <f>_xlfn.RANK.EQ(VLOOKUP($A1671,Rooke_Full_Seaosn[[Name]:[WHIP]], 7, FALSE),Rooke_Full_Seaosn[L],1)</f>
        <v>1574</v>
      </c>
      <c r="I1671" s="11">
        <f>_xlfn.RANK.EQ(VLOOKUP($A1671,Rooke_Full_Seaosn[[Name]:[WHIP]], 8, FALSE),Rooke_Full_Seaosn[SV],0)</f>
        <v>94</v>
      </c>
      <c r="J1671" s="11">
        <f>_xlfn.RANK.EQ(VLOOKUP($A1671,Rooke_Full_Seaosn[[Name]:[WHIP]], 9, FALSE),Rooke_Full_Seaosn[IP],0)</f>
        <v>706</v>
      </c>
      <c r="K1671" s="5">
        <f>_xlfn.RANK.EQ(VLOOKUP($A1671,Rooke_Full_Seaosn[[Name]:[WHIP]], 10, FALSE),Rooke_Full_Seaosn[SO],0)</f>
        <v>1045</v>
      </c>
      <c r="L1671" s="5">
        <f>_xlfn.RANK.EQ(VLOOKUP($A1671,Rooke_Full_Seaosn[[Name]:[WHIP]], 11, FALSE),Rooke_Full_Seaosn[K/9],0)</f>
        <v>1338</v>
      </c>
      <c r="M1671" s="5">
        <f>_xlfn.RANK.EQ(VLOOKUP($A1671,Rooke_Full_Seaosn[[Name]:[WHIP]], 12, FALSE),Rooke_Full_Seaosn[BB/9],1)</f>
        <v>1230</v>
      </c>
      <c r="N1671" s="11">
        <f>_xlfn.RANK.EQ(VLOOKUP($A1671,Rooke_Full_Seaosn[[Name]:[WHIP]], 13, FALSE),Rooke_Full_Seaosn[HR/9],1)</f>
        <v>592</v>
      </c>
      <c r="O1671" s="5">
        <f>_xlfn.RANK.EQ(VLOOKUP($A1671,Rooke_Full_Seaosn[[Name]:[WHIP]], 14, FALSE),Rooke_Full_Seaosn[AVG],1)</f>
        <v>1466</v>
      </c>
      <c r="P1671" s="11">
        <f>_xlfn.RANK.EQ(VLOOKUP($A1671,Rooke_Full_Seaosn[[Name]:[WHIP]], 15, FALSE),Rooke_Full_Seaosn[BABIP],1)</f>
        <v>1332</v>
      </c>
      <c r="Q1671" s="5">
        <f>_xlfn.RANK.EQ(VLOOKUP($A1671,Rooke_Full_Seaosn[[Name]:[WHIP]], 16, FALSE),Rooke_Full_Seaosn[ERA],1)</f>
        <v>1490</v>
      </c>
      <c r="R1671" s="11">
        <f>_xlfn.RANK.EQ(VLOOKUP($A1671,Rooke_Full_Seaosn[[Name]:[WHIP]], 17, FALSE),Rooke_Full_Seaosn[FIP],1)</f>
        <v>1172</v>
      </c>
      <c r="S1671" s="5">
        <f>_xlfn.RANK.EQ(VLOOKUP($A1671,Rooke_Full_Seaosn[[Name]:[WHIP]], 18,FALSE),Rooke_Full_Seaosn[WAR],0)</f>
        <v>1162</v>
      </c>
      <c r="T1671" s="5">
        <f>_xlfn.RANK.EQ(VLOOKUP($A1671,Rooke_Full_Seaosn[[Name]:[WHIP]], 19, FALSE),Rooke_Full_Seaosn[WAR/162],0)</f>
        <v>1294</v>
      </c>
      <c r="U1671" s="5">
        <f>_xlfn.RANK.EQ(VLOOKUP($A1671,Rooke_Full_Seaosn[[Name]:[WHIP]], 20, FALSE),Rooke_Full_Seaosn[WHIP],1)</f>
        <v>1550</v>
      </c>
      <c r="V167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1350.5517218083758</v>
      </c>
    </row>
    <row r="1672" spans="1:22" x14ac:dyDescent="0.45">
      <c r="A1672" s="11" t="s">
        <v>1692</v>
      </c>
      <c r="B1672" s="11">
        <v>1952</v>
      </c>
      <c r="C1672" s="11" t="str">
        <f>VLOOKUP(Table10[[#This Row],[Name]], Rooke_Full_Seaosn[[Name]:[Team]], 2, FALSE)</f>
        <v>PIT</v>
      </c>
      <c r="D1672" s="11">
        <v>11</v>
      </c>
      <c r="E1672" s="11">
        <v>11</v>
      </c>
      <c r="F1672" s="12">
        <v>1</v>
      </c>
      <c r="G1672" s="5">
        <f>_xlfn.RANK.EQ(VLOOKUP($A1672,Rooke_Full_Seaosn[[Name]:[WHIP]], 6, FALSE),Rooke_Full_Seaosn[W],0)</f>
        <v>1609</v>
      </c>
      <c r="H1672" s="5">
        <f>_xlfn.RANK.EQ(VLOOKUP($A1672,Rooke_Full_Seaosn[[Name]:[WHIP]], 7, FALSE),Rooke_Full_Seaosn[L],1)</f>
        <v>1060</v>
      </c>
      <c r="I1672" s="11">
        <f>_xlfn.RANK.EQ(VLOOKUP($A1672,Rooke_Full_Seaosn[[Name]:[WHIP]], 8, FALSE),Rooke_Full_Seaosn[SV],0)</f>
        <v>225</v>
      </c>
      <c r="J1672" s="11">
        <f>_xlfn.RANK.EQ(VLOOKUP($A1672,Rooke_Full_Seaosn[[Name]:[WHIP]], 9, FALSE),Rooke_Full_Seaosn[IP],0)</f>
        <v>1064</v>
      </c>
      <c r="K1672" s="5">
        <f>_xlfn.RANK.EQ(VLOOKUP($A1672,Rooke_Full_Seaosn[[Name]:[WHIP]], 10, FALSE),Rooke_Full_Seaosn[SO],0)</f>
        <v>1398</v>
      </c>
      <c r="L1672" s="5">
        <f>_xlfn.RANK.EQ(VLOOKUP($A1672,Rooke_Full_Seaosn[[Name]:[WHIP]], 11, FALSE),Rooke_Full_Seaosn[K/9],0)</f>
        <v>1367</v>
      </c>
      <c r="M1672" s="5">
        <f>_xlfn.RANK.EQ(VLOOKUP($A1672,Rooke_Full_Seaosn[[Name]:[WHIP]], 12, FALSE),Rooke_Full_Seaosn[BB/9],1)</f>
        <v>1695</v>
      </c>
      <c r="N1672" s="11">
        <f>_xlfn.RANK.EQ(VLOOKUP($A1672,Rooke_Full_Seaosn[[Name]:[WHIP]], 13, FALSE),Rooke_Full_Seaosn[HR/9],1)</f>
        <v>681</v>
      </c>
      <c r="O1672" s="5">
        <f>_xlfn.RANK.EQ(VLOOKUP($A1672,Rooke_Full_Seaosn[[Name]:[WHIP]], 14, FALSE),Rooke_Full_Seaosn[AVG],1)</f>
        <v>708</v>
      </c>
      <c r="P1672" s="11">
        <f>_xlfn.RANK.EQ(VLOOKUP($A1672,Rooke_Full_Seaosn[[Name]:[WHIP]], 15, FALSE),Rooke_Full_Seaosn[BABIP],1)</f>
        <v>441</v>
      </c>
      <c r="Q1672" s="5">
        <f>_xlfn.RANK.EQ(VLOOKUP($A1672,Rooke_Full_Seaosn[[Name]:[WHIP]], 16, FALSE),Rooke_Full_Seaosn[ERA],1)</f>
        <v>1203</v>
      </c>
      <c r="R1672" s="11">
        <f>_xlfn.RANK.EQ(VLOOKUP($A1672,Rooke_Full_Seaosn[[Name]:[WHIP]], 17, FALSE),Rooke_Full_Seaosn[FIP],1)</f>
        <v>1471</v>
      </c>
      <c r="S1672" s="5">
        <f>_xlfn.RANK.EQ(VLOOKUP($A1672,Rooke_Full_Seaosn[[Name]:[WHIP]], 18,FALSE),Rooke_Full_Seaosn[WAR],0)</f>
        <v>1654</v>
      </c>
      <c r="T1672" s="5">
        <f>_xlfn.RANK.EQ(VLOOKUP($A1672,Rooke_Full_Seaosn[[Name]:[WHIP]], 19, FALSE),Rooke_Full_Seaosn[WAR/162],0)</f>
        <v>1619</v>
      </c>
      <c r="U1672" s="5">
        <f>_xlfn.RANK.EQ(VLOOKUP($A1672,Rooke_Full_Seaosn[[Name]:[WHIP]], 20, FALSE),Rooke_Full_Seaosn[WHIP],1)</f>
        <v>1631</v>
      </c>
      <c r="V167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1352.9577969721281</v>
      </c>
    </row>
    <row r="1673" spans="1:22" x14ac:dyDescent="0.45">
      <c r="A1673" s="11" t="s">
        <v>1822</v>
      </c>
      <c r="B1673" s="11">
        <v>1939</v>
      </c>
      <c r="C1673" s="11" t="str">
        <f>VLOOKUP(Table10[[#This Row],[Name]], Rooke_Full_Seaosn[[Name]:[Team]], 2, FALSE)</f>
        <v>DET</v>
      </c>
      <c r="D1673" s="11">
        <v>33</v>
      </c>
      <c r="E1673" s="11">
        <v>26</v>
      </c>
      <c r="F1673" s="12">
        <v>0.78787878787878785</v>
      </c>
      <c r="G1673" s="5">
        <f>_xlfn.RANK.EQ(VLOOKUP($A1673,Rooke_Full_Seaosn[[Name]:[WHIP]], 6, FALSE),Rooke_Full_Seaosn[W],0)</f>
        <v>1282</v>
      </c>
      <c r="H1673" s="5">
        <f>_xlfn.RANK.EQ(VLOOKUP($A1673,Rooke_Full_Seaosn[[Name]:[WHIP]], 7, FALSE),Rooke_Full_Seaosn[L],1)</f>
        <v>695</v>
      </c>
      <c r="I1673" s="11">
        <f>_xlfn.RANK.EQ(VLOOKUP($A1673,Rooke_Full_Seaosn[[Name]:[WHIP]], 8, FALSE),Rooke_Full_Seaosn[SV],0)</f>
        <v>225</v>
      </c>
      <c r="J1673" s="11">
        <f>_xlfn.RANK.EQ(VLOOKUP($A1673,Rooke_Full_Seaosn[[Name]:[WHIP]], 9, FALSE),Rooke_Full_Seaosn[IP],0)</f>
        <v>1045</v>
      </c>
      <c r="K1673" s="5">
        <f>_xlfn.RANK.EQ(VLOOKUP($A1673,Rooke_Full_Seaosn[[Name]:[WHIP]], 10, FALSE),Rooke_Full_Seaosn[SO],0)</f>
        <v>1623</v>
      </c>
      <c r="L1673" s="5">
        <f>_xlfn.RANK.EQ(VLOOKUP($A1673,Rooke_Full_Seaosn[[Name]:[WHIP]], 11, FALSE),Rooke_Full_Seaosn[K/9],0)</f>
        <v>1636</v>
      </c>
      <c r="M1673" s="5">
        <f>_xlfn.RANK.EQ(VLOOKUP($A1673,Rooke_Full_Seaosn[[Name]:[WHIP]], 12, FALSE),Rooke_Full_Seaosn[BB/9],1)</f>
        <v>1605</v>
      </c>
      <c r="N1673" s="11">
        <f>_xlfn.RANK.EQ(VLOOKUP($A1673,Rooke_Full_Seaosn[[Name]:[WHIP]], 13, FALSE),Rooke_Full_Seaosn[HR/9],1)</f>
        <v>980</v>
      </c>
      <c r="O1673" s="5">
        <f>_xlfn.RANK.EQ(VLOOKUP($A1673,Rooke_Full_Seaosn[[Name]:[WHIP]], 14, FALSE),Rooke_Full_Seaosn[AVG],1)</f>
        <v>1309</v>
      </c>
      <c r="P1673" s="11">
        <f>_xlfn.RANK.EQ(VLOOKUP($A1673,Rooke_Full_Seaosn[[Name]:[WHIP]], 15, FALSE),Rooke_Full_Seaosn[BABIP],1)</f>
        <v>721</v>
      </c>
      <c r="Q1673" s="5">
        <f>_xlfn.RANK.EQ(VLOOKUP($A1673,Rooke_Full_Seaosn[[Name]:[WHIP]], 16, FALSE),Rooke_Full_Seaosn[ERA],1)</f>
        <v>1348</v>
      </c>
      <c r="R1673" s="11">
        <f>_xlfn.RANK.EQ(VLOOKUP($A1673,Rooke_Full_Seaosn[[Name]:[WHIP]], 17, FALSE),Rooke_Full_Seaosn[FIP],1)</f>
        <v>1577</v>
      </c>
      <c r="S1673" s="5">
        <f>_xlfn.RANK.EQ(VLOOKUP($A1673,Rooke_Full_Seaosn[[Name]:[WHIP]], 18,FALSE),Rooke_Full_Seaosn[WAR],0)</f>
        <v>1399</v>
      </c>
      <c r="T1673" s="5">
        <f>_xlfn.RANK.EQ(VLOOKUP($A1673,Rooke_Full_Seaosn[[Name]:[WHIP]], 19, FALSE),Rooke_Full_Seaosn[WAR/162],0)</f>
        <v>1373</v>
      </c>
      <c r="U1673" s="5">
        <f>_xlfn.RANK.EQ(VLOOKUP($A1673,Rooke_Full_Seaosn[[Name]:[WHIP]], 20, FALSE),Rooke_Full_Seaosn[WHIP],1)</f>
        <v>1603</v>
      </c>
      <c r="V167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1353.4745684027703</v>
      </c>
    </row>
    <row r="1674" spans="1:22" x14ac:dyDescent="0.45">
      <c r="A1674" s="11" t="s">
        <v>1853</v>
      </c>
      <c r="B1674" s="11">
        <v>1921</v>
      </c>
      <c r="C1674" s="11" t="str">
        <f>VLOOKUP(Table10[[#This Row],[Name]], Rooke_Full_Seaosn[[Name]:[Team]], 2, FALSE)</f>
        <v>CHW</v>
      </c>
      <c r="D1674" s="11">
        <v>28</v>
      </c>
      <c r="E1674" s="11">
        <v>28</v>
      </c>
      <c r="F1674" s="12">
        <v>1</v>
      </c>
      <c r="G1674" s="5">
        <f>_xlfn.RANK.EQ(VLOOKUP($A1674,Rooke_Full_Seaosn[[Name]:[WHIP]], 6, FALSE),Rooke_Full_Seaosn[W],0)</f>
        <v>1465</v>
      </c>
      <c r="H1674" s="5">
        <f>_xlfn.RANK.EQ(VLOOKUP($A1674,Rooke_Full_Seaosn[[Name]:[WHIP]], 7, FALSE),Rooke_Full_Seaosn[L],1)</f>
        <v>492</v>
      </c>
      <c r="I1674" s="11">
        <f>_xlfn.RANK.EQ(VLOOKUP($A1674,Rooke_Full_Seaosn[[Name]:[WHIP]], 8, FALSE),Rooke_Full_Seaosn[SV],0)</f>
        <v>225</v>
      </c>
      <c r="J1674" s="11">
        <f>_xlfn.RANK.EQ(VLOOKUP($A1674,Rooke_Full_Seaosn[[Name]:[WHIP]], 9, FALSE),Rooke_Full_Seaosn[IP],0)</f>
        <v>1322</v>
      </c>
      <c r="K1674" s="5">
        <f>_xlfn.RANK.EQ(VLOOKUP($A1674,Rooke_Full_Seaosn[[Name]:[WHIP]], 10, FALSE),Rooke_Full_Seaosn[SO],0)</f>
        <v>1684</v>
      </c>
      <c r="L1674" s="5">
        <f>_xlfn.RANK.EQ(VLOOKUP($A1674,Rooke_Full_Seaosn[[Name]:[WHIP]], 11, FALSE),Rooke_Full_Seaosn[K/9],0)</f>
        <v>1666</v>
      </c>
      <c r="M1674" s="5">
        <f>_xlfn.RANK.EQ(VLOOKUP($A1674,Rooke_Full_Seaosn[[Name]:[WHIP]], 12, FALSE),Rooke_Full_Seaosn[BB/9],1)</f>
        <v>1456</v>
      </c>
      <c r="N1674" s="11">
        <f>_xlfn.RANK.EQ(VLOOKUP($A1674,Rooke_Full_Seaosn[[Name]:[WHIP]], 13, FALSE),Rooke_Full_Seaosn[HR/9],1)</f>
        <v>251</v>
      </c>
      <c r="O1674" s="5">
        <f>_xlfn.RANK.EQ(VLOOKUP($A1674,Rooke_Full_Seaosn[[Name]:[WHIP]], 14, FALSE),Rooke_Full_Seaosn[AVG],1)</f>
        <v>1597</v>
      </c>
      <c r="P1674" s="11">
        <f>_xlfn.RANK.EQ(VLOOKUP($A1674,Rooke_Full_Seaosn[[Name]:[WHIP]], 15, FALSE),Rooke_Full_Seaosn[BABIP],1)</f>
        <v>1399</v>
      </c>
      <c r="Q1674" s="5">
        <f>_xlfn.RANK.EQ(VLOOKUP($A1674,Rooke_Full_Seaosn[[Name]:[WHIP]], 16, FALSE),Rooke_Full_Seaosn[ERA],1)</f>
        <v>1383</v>
      </c>
      <c r="R1674" s="11">
        <f>_xlfn.RANK.EQ(VLOOKUP($A1674,Rooke_Full_Seaosn[[Name]:[WHIP]], 17, FALSE),Rooke_Full_Seaosn[FIP],1)</f>
        <v>1312</v>
      </c>
      <c r="S1674" s="5">
        <f>_xlfn.RANK.EQ(VLOOKUP($A1674,Rooke_Full_Seaosn[[Name]:[WHIP]], 18,FALSE),Rooke_Full_Seaosn[WAR],0)</f>
        <v>1420</v>
      </c>
      <c r="T1674" s="5">
        <f>_xlfn.RANK.EQ(VLOOKUP($A1674,Rooke_Full_Seaosn[[Name]:[WHIP]], 19, FALSE),Rooke_Full_Seaosn[WAR/162],0)</f>
        <v>1372</v>
      </c>
      <c r="U1674" s="5">
        <f>_xlfn.RANK.EQ(VLOOKUP($A1674,Rooke_Full_Seaosn[[Name]:[WHIP]], 20, FALSE),Rooke_Full_Seaosn[WHIP],1)</f>
        <v>1636</v>
      </c>
      <c r="V167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1354.1083115271895</v>
      </c>
    </row>
    <row r="1675" spans="1:22" x14ac:dyDescent="0.45">
      <c r="A1675" s="11" t="s">
        <v>1750</v>
      </c>
      <c r="B1675" s="11">
        <v>1923</v>
      </c>
      <c r="C1675" s="11" t="str">
        <f>VLOOKUP(Table10[[#This Row],[Name]], Rooke_Full_Seaosn[[Name]:[Team]], 2, FALSE)</f>
        <v>- - -</v>
      </c>
      <c r="D1675" s="11">
        <v>13</v>
      </c>
      <c r="E1675" s="11">
        <v>13</v>
      </c>
      <c r="F1675" s="12">
        <v>1</v>
      </c>
      <c r="G1675" s="5">
        <f>_xlfn.RANK.EQ(VLOOKUP($A1675,Rooke_Full_Seaosn[[Name]:[WHIP]], 6, FALSE),Rooke_Full_Seaosn[W],0)</f>
        <v>1054</v>
      </c>
      <c r="H1675" s="5">
        <f>_xlfn.RANK.EQ(VLOOKUP($A1675,Rooke_Full_Seaosn[[Name]:[WHIP]], 7, FALSE),Rooke_Full_Seaosn[L],1)</f>
        <v>492</v>
      </c>
      <c r="I1675" s="11">
        <f>_xlfn.RANK.EQ(VLOOKUP($A1675,Rooke_Full_Seaosn[[Name]:[WHIP]], 8, FALSE),Rooke_Full_Seaosn[SV],0)</f>
        <v>94</v>
      </c>
      <c r="J1675" s="11">
        <f>_xlfn.RANK.EQ(VLOOKUP($A1675,Rooke_Full_Seaosn[[Name]:[WHIP]], 9, FALSE),Rooke_Full_Seaosn[IP],0)</f>
        <v>1200</v>
      </c>
      <c r="K1675" s="5">
        <f>_xlfn.RANK.EQ(VLOOKUP($A1675,Rooke_Full_Seaosn[[Name]:[WHIP]], 10, FALSE),Rooke_Full_Seaosn[SO],0)</f>
        <v>1656</v>
      </c>
      <c r="L1675" s="5">
        <f>_xlfn.RANK.EQ(VLOOKUP($A1675,Rooke_Full_Seaosn[[Name]:[WHIP]], 11, FALSE),Rooke_Full_Seaosn[K/9],0)</f>
        <v>1638</v>
      </c>
      <c r="M1675" s="5">
        <f>_xlfn.RANK.EQ(VLOOKUP($A1675,Rooke_Full_Seaosn[[Name]:[WHIP]], 12, FALSE),Rooke_Full_Seaosn[BB/9],1)</f>
        <v>1501</v>
      </c>
      <c r="N1675" s="11">
        <f>_xlfn.RANK.EQ(VLOOKUP($A1675,Rooke_Full_Seaosn[[Name]:[WHIP]], 13, FALSE),Rooke_Full_Seaosn[HR/9],1)</f>
        <v>1153</v>
      </c>
      <c r="O1675" s="5">
        <f>_xlfn.RANK.EQ(VLOOKUP($A1675,Rooke_Full_Seaosn[[Name]:[WHIP]], 14, FALSE),Rooke_Full_Seaosn[AVG],1)</f>
        <v>1683</v>
      </c>
      <c r="P1675" s="11">
        <f>_xlfn.RANK.EQ(VLOOKUP($A1675,Rooke_Full_Seaosn[[Name]:[WHIP]], 15, FALSE),Rooke_Full_Seaosn[BABIP],1)</f>
        <v>1499</v>
      </c>
      <c r="Q1675" s="5">
        <f>_xlfn.RANK.EQ(VLOOKUP($A1675,Rooke_Full_Seaosn[[Name]:[WHIP]], 16, FALSE),Rooke_Full_Seaosn[ERA],1)</f>
        <v>1268</v>
      </c>
      <c r="R1675" s="11">
        <f>_xlfn.RANK.EQ(VLOOKUP($A1675,Rooke_Full_Seaosn[[Name]:[WHIP]], 17, FALSE),Rooke_Full_Seaosn[FIP],1)</f>
        <v>1627</v>
      </c>
      <c r="S1675" s="5">
        <f>_xlfn.RANK.EQ(VLOOKUP($A1675,Rooke_Full_Seaosn[[Name]:[WHIP]], 18,FALSE),Rooke_Full_Seaosn[WAR],0)</f>
        <v>1680</v>
      </c>
      <c r="T1675" s="5">
        <f>_xlfn.RANK.EQ(VLOOKUP($A1675,Rooke_Full_Seaosn[[Name]:[WHIP]], 19, FALSE),Rooke_Full_Seaosn[WAR/162],0)</f>
        <v>1671</v>
      </c>
      <c r="U1675" s="5">
        <f>_xlfn.RANK.EQ(VLOOKUP($A1675,Rooke_Full_Seaosn[[Name]:[WHIP]], 20, FALSE),Rooke_Full_Seaosn[WHIP],1)</f>
        <v>1650</v>
      </c>
      <c r="V167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1355.0439082022085</v>
      </c>
    </row>
    <row r="1676" spans="1:22" x14ac:dyDescent="0.45">
      <c r="A1676" s="11" t="s">
        <v>1907</v>
      </c>
      <c r="B1676" s="11">
        <v>1920</v>
      </c>
      <c r="C1676" s="11" t="str">
        <f>VLOOKUP(Table10[[#This Row],[Name]], Rooke_Full_Seaosn[[Name]:[Team]], 2, FALSE)</f>
        <v>SLB</v>
      </c>
      <c r="D1676" s="11">
        <v>9</v>
      </c>
      <c r="E1676" s="11">
        <v>9</v>
      </c>
      <c r="F1676" s="12">
        <v>1</v>
      </c>
      <c r="G1676" s="5">
        <f>_xlfn.RANK.EQ(VLOOKUP($A1676,Rooke_Full_Seaosn[[Name]:[WHIP]], 6, FALSE),Rooke_Full_Seaosn[W],0)</f>
        <v>1282</v>
      </c>
      <c r="H1676" s="5">
        <f>_xlfn.RANK.EQ(VLOOKUP($A1676,Rooke_Full_Seaosn[[Name]:[WHIP]], 7, FALSE),Rooke_Full_Seaosn[L],1)</f>
        <v>1060</v>
      </c>
      <c r="I1676" s="11">
        <f>_xlfn.RANK.EQ(VLOOKUP($A1676,Rooke_Full_Seaosn[[Name]:[WHIP]], 8, FALSE),Rooke_Full_Seaosn[SV],0)</f>
        <v>225</v>
      </c>
      <c r="J1676" s="11">
        <f>_xlfn.RANK.EQ(VLOOKUP($A1676,Rooke_Full_Seaosn[[Name]:[WHIP]], 9, FALSE),Rooke_Full_Seaosn[IP],0)</f>
        <v>817</v>
      </c>
      <c r="K1676" s="5">
        <f>_xlfn.RANK.EQ(VLOOKUP($A1676,Rooke_Full_Seaosn[[Name]:[WHIP]], 10, FALSE),Rooke_Full_Seaosn[SO],0)</f>
        <v>1567</v>
      </c>
      <c r="L1676" s="5">
        <f>_xlfn.RANK.EQ(VLOOKUP($A1676,Rooke_Full_Seaosn[[Name]:[WHIP]], 11, FALSE),Rooke_Full_Seaosn[K/9],0)</f>
        <v>1658</v>
      </c>
      <c r="M1676" s="5">
        <f>_xlfn.RANK.EQ(VLOOKUP($A1676,Rooke_Full_Seaosn[[Name]:[WHIP]], 12, FALSE),Rooke_Full_Seaosn[BB/9],1)</f>
        <v>903</v>
      </c>
      <c r="N1676" s="11">
        <f>_xlfn.RANK.EQ(VLOOKUP($A1676,Rooke_Full_Seaosn[[Name]:[WHIP]], 13, FALSE),Rooke_Full_Seaosn[HR/9],1)</f>
        <v>504</v>
      </c>
      <c r="O1676" s="5">
        <f>_xlfn.RANK.EQ(VLOOKUP($A1676,Rooke_Full_Seaosn[[Name]:[WHIP]], 14, FALSE),Rooke_Full_Seaosn[AVG],1)</f>
        <v>1628</v>
      </c>
      <c r="P1676" s="11">
        <f>_xlfn.RANK.EQ(VLOOKUP($A1676,Rooke_Full_Seaosn[[Name]:[WHIP]], 15, FALSE),Rooke_Full_Seaosn[BABIP],1)</f>
        <v>1446</v>
      </c>
      <c r="Q1676" s="5">
        <f>_xlfn.RANK.EQ(VLOOKUP($A1676,Rooke_Full_Seaosn[[Name]:[WHIP]], 16, FALSE),Rooke_Full_Seaosn[ERA],1)</f>
        <v>1451</v>
      </c>
      <c r="R1676" s="11">
        <f>_xlfn.RANK.EQ(VLOOKUP($A1676,Rooke_Full_Seaosn[[Name]:[WHIP]], 17, FALSE),Rooke_Full_Seaosn[FIP],1)</f>
        <v>993</v>
      </c>
      <c r="S1676" s="5">
        <f>_xlfn.RANK.EQ(VLOOKUP($A1676,Rooke_Full_Seaosn[[Name]:[WHIP]], 18,FALSE),Rooke_Full_Seaosn[WAR],0)</f>
        <v>1350</v>
      </c>
      <c r="T1676" s="5">
        <f>_xlfn.RANK.EQ(VLOOKUP($A1676,Rooke_Full_Seaosn[[Name]:[WHIP]], 19, FALSE),Rooke_Full_Seaosn[WAR/162],0)</f>
        <v>1423</v>
      </c>
      <c r="U1676" s="5">
        <f>_xlfn.RANK.EQ(VLOOKUP($A1676,Rooke_Full_Seaosn[[Name]:[WHIP]], 20, FALSE),Rooke_Full_Seaosn[WHIP],1)</f>
        <v>1500</v>
      </c>
      <c r="V167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1360.3438276295785</v>
      </c>
    </row>
    <row r="1677" spans="1:22" x14ac:dyDescent="0.45">
      <c r="A1677" s="11" t="s">
        <v>1639</v>
      </c>
      <c r="B1677" s="11">
        <v>1920</v>
      </c>
      <c r="C1677" s="11" t="str">
        <f>VLOOKUP(Table10[[#This Row],[Name]], Rooke_Full_Seaosn[[Name]:[Team]], 2, FALSE)</f>
        <v>PHA</v>
      </c>
      <c r="D1677" s="11">
        <v>32</v>
      </c>
      <c r="E1677" s="11">
        <v>18</v>
      </c>
      <c r="F1677" s="12">
        <v>0.5625</v>
      </c>
      <c r="G1677" s="5">
        <f>_xlfn.RANK.EQ(VLOOKUP($A1677,Rooke_Full_Seaosn[[Name]:[WHIP]], 6, FALSE),Rooke_Full_Seaosn[W],0)</f>
        <v>1609</v>
      </c>
      <c r="H1677" s="5">
        <f>_xlfn.RANK.EQ(VLOOKUP($A1677,Rooke_Full_Seaosn[[Name]:[WHIP]], 7, FALSE),Rooke_Full_Seaosn[L],1)</f>
        <v>1574</v>
      </c>
      <c r="I1677" s="11">
        <f>_xlfn.RANK.EQ(VLOOKUP($A1677,Rooke_Full_Seaosn[[Name]:[WHIP]], 8, FALSE),Rooke_Full_Seaosn[SV],0)</f>
        <v>225</v>
      </c>
      <c r="J1677" s="11">
        <f>_xlfn.RANK.EQ(VLOOKUP($A1677,Rooke_Full_Seaosn[[Name]:[WHIP]], 9, FALSE),Rooke_Full_Seaosn[IP],0)</f>
        <v>569</v>
      </c>
      <c r="K1677" s="5">
        <f>_xlfn.RANK.EQ(VLOOKUP($A1677,Rooke_Full_Seaosn[[Name]:[WHIP]], 10, FALSE),Rooke_Full_Seaosn[SO],0)</f>
        <v>1140</v>
      </c>
      <c r="L1677" s="5">
        <f>_xlfn.RANK.EQ(VLOOKUP($A1677,Rooke_Full_Seaosn[[Name]:[WHIP]], 11, FALSE),Rooke_Full_Seaosn[K/9],0)</f>
        <v>1523</v>
      </c>
      <c r="M1677" s="5">
        <f>_xlfn.RANK.EQ(VLOOKUP($A1677,Rooke_Full_Seaosn[[Name]:[WHIP]], 12, FALSE),Rooke_Full_Seaosn[BB/9],1)</f>
        <v>1344</v>
      </c>
      <c r="N1677" s="11">
        <f>_xlfn.RANK.EQ(VLOOKUP($A1677,Rooke_Full_Seaosn[[Name]:[WHIP]], 13, FALSE),Rooke_Full_Seaosn[HR/9],1)</f>
        <v>249</v>
      </c>
      <c r="O1677" s="5">
        <f>_xlfn.RANK.EQ(VLOOKUP($A1677,Rooke_Full_Seaosn[[Name]:[WHIP]], 14, FALSE),Rooke_Full_Seaosn[AVG],1)</f>
        <v>1652</v>
      </c>
      <c r="P1677" s="11">
        <f>_xlfn.RANK.EQ(VLOOKUP($A1677,Rooke_Full_Seaosn[[Name]:[WHIP]], 15, FALSE),Rooke_Full_Seaosn[BABIP],1)</f>
        <v>1593</v>
      </c>
      <c r="Q1677" s="5">
        <f>_xlfn.RANK.EQ(VLOOKUP($A1677,Rooke_Full_Seaosn[[Name]:[WHIP]], 16, FALSE),Rooke_Full_Seaosn[ERA],1)</f>
        <v>1137</v>
      </c>
      <c r="R1677" s="11">
        <f>_xlfn.RANK.EQ(VLOOKUP($A1677,Rooke_Full_Seaosn[[Name]:[WHIP]], 17, FALSE),Rooke_Full_Seaosn[FIP],1)</f>
        <v>836</v>
      </c>
      <c r="S1677" s="5">
        <f>_xlfn.RANK.EQ(VLOOKUP($A1677,Rooke_Full_Seaosn[[Name]:[WHIP]], 18,FALSE),Rooke_Full_Seaosn[WAR],0)</f>
        <v>1045</v>
      </c>
      <c r="T1677" s="5">
        <f>_xlfn.RANK.EQ(VLOOKUP($A1677,Rooke_Full_Seaosn[[Name]:[WHIP]], 19, FALSE),Rooke_Full_Seaosn[WAR/162],0)</f>
        <v>1201</v>
      </c>
      <c r="U1677" s="5">
        <f>_xlfn.RANK.EQ(VLOOKUP($A1677,Rooke_Full_Seaosn[[Name]:[WHIP]], 20, FALSE),Rooke_Full_Seaosn[WHIP],1)</f>
        <v>1582</v>
      </c>
      <c r="V167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1362.4485405186133</v>
      </c>
    </row>
    <row r="1678" spans="1:22" x14ac:dyDescent="0.45">
      <c r="A1678" s="11" t="s">
        <v>2075</v>
      </c>
      <c r="B1678" s="11">
        <v>1925</v>
      </c>
      <c r="C1678" s="11" t="str">
        <f>VLOOKUP(Table10[[#This Row],[Name]], Rooke_Full_Seaosn[[Name]:[Team]], 2, FALSE)</f>
        <v>- - -</v>
      </c>
      <c r="D1678" s="11">
        <v>16</v>
      </c>
      <c r="E1678" s="11">
        <v>16</v>
      </c>
      <c r="F1678" s="12">
        <v>1</v>
      </c>
      <c r="G1678" s="5">
        <f>_xlfn.RANK.EQ(VLOOKUP($A1678,Rooke_Full_Seaosn[[Name]:[WHIP]], 6, FALSE),Rooke_Full_Seaosn[W],0)</f>
        <v>1465</v>
      </c>
      <c r="H1678" s="5">
        <f>_xlfn.RANK.EQ(VLOOKUP($A1678,Rooke_Full_Seaosn[[Name]:[WHIP]], 7, FALSE),Rooke_Full_Seaosn[L],1)</f>
        <v>492</v>
      </c>
      <c r="I1678" s="11">
        <f>_xlfn.RANK.EQ(VLOOKUP($A1678,Rooke_Full_Seaosn[[Name]:[WHIP]], 8, FALSE),Rooke_Full_Seaosn[SV],0)</f>
        <v>225</v>
      </c>
      <c r="J1678" s="11">
        <f>_xlfn.RANK.EQ(VLOOKUP($A1678,Rooke_Full_Seaosn[[Name]:[WHIP]], 9, FALSE),Rooke_Full_Seaosn[IP],0)</f>
        <v>1517</v>
      </c>
      <c r="K1678" s="5">
        <f>_xlfn.RANK.EQ(VLOOKUP($A1678,Rooke_Full_Seaosn[[Name]:[WHIP]], 10, FALSE),Rooke_Full_Seaosn[SO],0)</f>
        <v>1551</v>
      </c>
      <c r="L1678" s="5">
        <f>_xlfn.RANK.EQ(VLOOKUP($A1678,Rooke_Full_Seaosn[[Name]:[WHIP]], 11, FALSE),Rooke_Full_Seaosn[K/9],0)</f>
        <v>1183</v>
      </c>
      <c r="M1678" s="5">
        <f>_xlfn.RANK.EQ(VLOOKUP($A1678,Rooke_Full_Seaosn[[Name]:[WHIP]], 12, FALSE),Rooke_Full_Seaosn[BB/9],1)</f>
        <v>1563</v>
      </c>
      <c r="N1678" s="11">
        <f>_xlfn.RANK.EQ(VLOOKUP($A1678,Rooke_Full_Seaosn[[Name]:[WHIP]], 13, FALSE),Rooke_Full_Seaosn[HR/9],1)</f>
        <v>1</v>
      </c>
      <c r="O1678" s="5">
        <f>_xlfn.RANK.EQ(VLOOKUP($A1678,Rooke_Full_Seaosn[[Name]:[WHIP]], 14, FALSE),Rooke_Full_Seaosn[AVG],1)</f>
        <v>1503</v>
      </c>
      <c r="P1678" s="11" t="e">
        <f>_xlfn.RANK.EQ(VLOOKUP($A1678,Rooke_Full_Seaosn[[Name]:[WHIP]], 15, FALSE),Rooke_Full_Seaosn[BABIP],1)</f>
        <v>#N/A</v>
      </c>
      <c r="Q1678" s="5">
        <f>_xlfn.RANK.EQ(VLOOKUP($A1678,Rooke_Full_Seaosn[[Name]:[WHIP]], 16, FALSE),Rooke_Full_Seaosn[ERA],1)</f>
        <v>1644</v>
      </c>
      <c r="R1678" s="11" t="e">
        <f>_xlfn.RANK.EQ(VLOOKUP($A1678,Rooke_Full_Seaosn[[Name]:[WHIP]], 17, FALSE),Rooke_Full_Seaosn[FIP],1)</f>
        <v>#N/A</v>
      </c>
      <c r="S1678" s="5">
        <f>_xlfn.RANK.EQ(VLOOKUP($A1678,Rooke_Full_Seaosn[[Name]:[WHIP]], 18,FALSE),Rooke_Full_Seaosn[WAR],0)</f>
        <v>1618</v>
      </c>
      <c r="T1678" s="5">
        <f>_xlfn.RANK.EQ(VLOOKUP($A1678,Rooke_Full_Seaosn[[Name]:[WHIP]], 19, FALSE),Rooke_Full_Seaosn[WAR/162],0)</f>
        <v>1636</v>
      </c>
      <c r="U1678" s="5">
        <f>_xlfn.RANK.EQ(VLOOKUP($A1678,Rooke_Full_Seaosn[[Name]:[WHIP]], 20, FALSE),Rooke_Full_Seaosn[WHIP],1)</f>
        <v>1651</v>
      </c>
      <c r="V167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1364.1835024722861</v>
      </c>
    </row>
    <row r="1679" spans="1:22" x14ac:dyDescent="0.45">
      <c r="A1679" s="11" t="s">
        <v>2098</v>
      </c>
      <c r="B1679" s="11">
        <v>1924</v>
      </c>
      <c r="C1679" s="11" t="str">
        <f>VLOOKUP(Table10[[#This Row],[Name]], Rooke_Full_Seaosn[[Name]:[Team]], 2, FALSE)</f>
        <v>CHW</v>
      </c>
      <c r="D1679" s="11">
        <v>8</v>
      </c>
      <c r="E1679" s="11">
        <v>5</v>
      </c>
      <c r="F1679" s="12">
        <v>0.625</v>
      </c>
      <c r="G1679" s="5">
        <f>_xlfn.RANK.EQ(VLOOKUP($A1679,Rooke_Full_Seaosn[[Name]:[WHIP]], 6, FALSE),Rooke_Full_Seaosn[W],0)</f>
        <v>1609</v>
      </c>
      <c r="H1679" s="5">
        <f>_xlfn.RANK.EQ(VLOOKUP($A1679,Rooke_Full_Seaosn[[Name]:[WHIP]], 7, FALSE),Rooke_Full_Seaosn[L],1)</f>
        <v>298</v>
      </c>
      <c r="I1679" s="11">
        <f>_xlfn.RANK.EQ(VLOOKUP($A1679,Rooke_Full_Seaosn[[Name]:[WHIP]], 8, FALSE),Rooke_Full_Seaosn[SV],0)</f>
        <v>225</v>
      </c>
      <c r="J1679" s="11">
        <f>_xlfn.RANK.EQ(VLOOKUP($A1679,Rooke_Full_Seaosn[[Name]:[WHIP]], 9, FALSE),Rooke_Full_Seaosn[IP],0)</f>
        <v>1659</v>
      </c>
      <c r="K1679" s="5">
        <f>_xlfn.RANK.EQ(VLOOKUP($A1679,Rooke_Full_Seaosn[[Name]:[WHIP]], 10, FALSE),Rooke_Full_Seaosn[SO],0)</f>
        <v>1694</v>
      </c>
      <c r="L1679" s="5">
        <f>_xlfn.RANK.EQ(VLOOKUP($A1679,Rooke_Full_Seaosn[[Name]:[WHIP]], 11, FALSE),Rooke_Full_Seaosn[K/9],0)</f>
        <v>1639</v>
      </c>
      <c r="M1679" s="5">
        <f>_xlfn.RANK.EQ(VLOOKUP($A1679,Rooke_Full_Seaosn[[Name]:[WHIP]], 12, FALSE),Rooke_Full_Seaosn[BB/9],1)</f>
        <v>1468</v>
      </c>
      <c r="N1679" s="11">
        <f>_xlfn.RANK.EQ(VLOOKUP($A1679,Rooke_Full_Seaosn[[Name]:[WHIP]], 13, FALSE),Rooke_Full_Seaosn[HR/9],1)</f>
        <v>463</v>
      </c>
      <c r="O1679" s="5">
        <f>_xlfn.RANK.EQ(VLOOKUP($A1679,Rooke_Full_Seaosn[[Name]:[WHIP]], 14, FALSE),Rooke_Full_Seaosn[AVG],1)</f>
        <v>1700</v>
      </c>
      <c r="P1679" s="11">
        <f>_xlfn.RANK.EQ(VLOOKUP($A1679,Rooke_Full_Seaosn[[Name]:[WHIP]], 15, FALSE),Rooke_Full_Seaosn[BABIP],1)</f>
        <v>1670</v>
      </c>
      <c r="Q1679" s="5">
        <f>_xlfn.RANK.EQ(VLOOKUP($A1679,Rooke_Full_Seaosn[[Name]:[WHIP]], 16, FALSE),Rooke_Full_Seaosn[ERA],1)</f>
        <v>1670</v>
      </c>
      <c r="R1679" s="11">
        <f>_xlfn.RANK.EQ(VLOOKUP($A1679,Rooke_Full_Seaosn[[Name]:[WHIP]], 17, FALSE),Rooke_Full_Seaosn[FIP],1)</f>
        <v>1428</v>
      </c>
      <c r="S1679" s="5">
        <f>_xlfn.RANK.EQ(VLOOKUP($A1679,Rooke_Full_Seaosn[[Name]:[WHIP]], 18,FALSE),Rooke_Full_Seaosn[WAR],0)</f>
        <v>1551</v>
      </c>
      <c r="T1679" s="5">
        <f>_xlfn.RANK.EQ(VLOOKUP($A1679,Rooke_Full_Seaosn[[Name]:[WHIP]], 19, FALSE),Rooke_Full_Seaosn[WAR/162],0)</f>
        <v>1556</v>
      </c>
      <c r="U1679" s="5">
        <f>_xlfn.RANK.EQ(VLOOKUP($A1679,Rooke_Full_Seaosn[[Name]:[WHIP]], 20, FALSE),Rooke_Full_Seaosn[WHIP],1)</f>
        <v>1698</v>
      </c>
      <c r="V167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1366.6947282603714</v>
      </c>
    </row>
    <row r="1680" spans="1:22" x14ac:dyDescent="0.45">
      <c r="A1680" s="11" t="s">
        <v>2128</v>
      </c>
      <c r="B1680" s="11">
        <v>2004</v>
      </c>
      <c r="C1680" s="11" t="str">
        <f>VLOOKUP(Table10[[#This Row],[Name]], Rooke_Full_Seaosn[[Name]:[Team]], 2, FALSE)</f>
        <v>ARI</v>
      </c>
      <c r="D1680" s="11">
        <v>18</v>
      </c>
      <c r="E1680" s="11">
        <v>18</v>
      </c>
      <c r="F1680" s="12">
        <v>1</v>
      </c>
      <c r="G1680" s="5">
        <f>_xlfn.RANK.EQ(VLOOKUP($A1680,Rooke_Full_Seaosn[[Name]:[WHIP]], 6, FALSE),Rooke_Full_Seaosn[W],0)</f>
        <v>1692</v>
      </c>
      <c r="H1680" s="5">
        <f>_xlfn.RANK.EQ(VLOOKUP($A1680,Rooke_Full_Seaosn[[Name]:[WHIP]], 7, FALSE),Rooke_Full_Seaosn[L],1)</f>
        <v>1209</v>
      </c>
      <c r="I1680" s="11">
        <f>_xlfn.RANK.EQ(VLOOKUP($A1680,Rooke_Full_Seaosn[[Name]:[WHIP]], 8, FALSE),Rooke_Full_Seaosn[SV],0)</f>
        <v>225</v>
      </c>
      <c r="J1680" s="11">
        <f>_xlfn.RANK.EQ(VLOOKUP($A1680,Rooke_Full_Seaosn[[Name]:[WHIP]], 9, FALSE),Rooke_Full_Seaosn[IP],0)</f>
        <v>1677</v>
      </c>
      <c r="K1680" s="5">
        <f>_xlfn.RANK.EQ(VLOOKUP($A1680,Rooke_Full_Seaosn[[Name]:[WHIP]], 10, FALSE),Rooke_Full_Seaosn[SO],0)</f>
        <v>1464</v>
      </c>
      <c r="L1680" s="5">
        <f>_xlfn.RANK.EQ(VLOOKUP($A1680,Rooke_Full_Seaosn[[Name]:[WHIP]], 11, FALSE),Rooke_Full_Seaosn[K/9],0)</f>
        <v>642</v>
      </c>
      <c r="M1680" s="5">
        <f>_xlfn.RANK.EQ(VLOOKUP($A1680,Rooke_Full_Seaosn[[Name]:[WHIP]], 12, FALSE),Rooke_Full_Seaosn[BB/9],1)</f>
        <v>938</v>
      </c>
      <c r="N1680" s="11">
        <f>_xlfn.RANK.EQ(VLOOKUP($A1680,Rooke_Full_Seaosn[[Name]:[WHIP]], 13, FALSE),Rooke_Full_Seaosn[HR/9],1)</f>
        <v>1689</v>
      </c>
      <c r="O1680" s="5">
        <f>_xlfn.RANK.EQ(VLOOKUP($A1680,Rooke_Full_Seaosn[[Name]:[WHIP]], 14, FALSE),Rooke_Full_Seaosn[AVG],1)</f>
        <v>1704</v>
      </c>
      <c r="P1680" s="11">
        <f>_xlfn.RANK.EQ(VLOOKUP($A1680,Rooke_Full_Seaosn[[Name]:[WHIP]], 15, FALSE),Rooke_Full_Seaosn[BABIP],1)</f>
        <v>1668</v>
      </c>
      <c r="Q1680" s="5">
        <f>_xlfn.RANK.EQ(VLOOKUP($A1680,Rooke_Full_Seaosn[[Name]:[WHIP]], 16, FALSE),Rooke_Full_Seaosn[ERA],1)</f>
        <v>1704</v>
      </c>
      <c r="R1680" s="11">
        <f>_xlfn.RANK.EQ(VLOOKUP($A1680,Rooke_Full_Seaosn[[Name]:[WHIP]], 17, FALSE),Rooke_Full_Seaosn[FIP],1)</f>
        <v>1689</v>
      </c>
      <c r="S1680" s="5">
        <f>_xlfn.RANK.EQ(VLOOKUP($A1680,Rooke_Full_Seaosn[[Name]:[WHIP]], 18,FALSE),Rooke_Full_Seaosn[WAR],0)</f>
        <v>1693</v>
      </c>
      <c r="T1680" s="5">
        <f>_xlfn.RANK.EQ(VLOOKUP($A1680,Rooke_Full_Seaosn[[Name]:[WHIP]], 19, FALSE),Rooke_Full_Seaosn[WAR/162],0)</f>
        <v>1697</v>
      </c>
      <c r="U1680" s="5">
        <f>_xlfn.RANK.EQ(VLOOKUP($A1680,Rooke_Full_Seaosn[[Name]:[WHIP]], 20, FALSE),Rooke_Full_Seaosn[WHIP],1)</f>
        <v>1694</v>
      </c>
      <c r="V168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1382.3871845006252</v>
      </c>
    </row>
    <row r="1681" spans="1:22" x14ac:dyDescent="0.45">
      <c r="A1681" s="11" t="s">
        <v>2090</v>
      </c>
      <c r="B1681" s="11">
        <v>2003</v>
      </c>
      <c r="C1681" s="11" t="str">
        <f>VLOOKUP(Table10[[#This Row],[Name]], Rooke_Full_Seaosn[[Name]:[Team]], 2, FALSE)</f>
        <v>TBD</v>
      </c>
      <c r="D1681" s="11">
        <v>12</v>
      </c>
      <c r="E1681" s="11">
        <v>12</v>
      </c>
      <c r="F1681" s="12">
        <v>1</v>
      </c>
      <c r="G1681" s="5">
        <f>_xlfn.RANK.EQ(VLOOKUP($A1681,Rooke_Full_Seaosn[[Name]:[WHIP]], 6, FALSE),Rooke_Full_Seaosn[W],0)</f>
        <v>1609</v>
      </c>
      <c r="H1681" s="5">
        <f>_xlfn.RANK.EQ(VLOOKUP($A1681,Rooke_Full_Seaosn[[Name]:[WHIP]], 7, FALSE),Rooke_Full_Seaosn[L],1)</f>
        <v>695</v>
      </c>
      <c r="I1681" s="11">
        <f>_xlfn.RANK.EQ(VLOOKUP($A1681,Rooke_Full_Seaosn[[Name]:[WHIP]], 8, FALSE),Rooke_Full_Seaosn[SV],0)</f>
        <v>225</v>
      </c>
      <c r="J1681" s="11">
        <f>_xlfn.RANK.EQ(VLOOKUP($A1681,Rooke_Full_Seaosn[[Name]:[WHIP]], 9, FALSE),Rooke_Full_Seaosn[IP],0)</f>
        <v>1642</v>
      </c>
      <c r="K1681" s="5">
        <f>_xlfn.RANK.EQ(VLOOKUP($A1681,Rooke_Full_Seaosn[[Name]:[WHIP]], 10, FALSE),Rooke_Full_Seaosn[SO],0)</f>
        <v>1585</v>
      </c>
      <c r="L1681" s="5">
        <f>_xlfn.RANK.EQ(VLOOKUP($A1681,Rooke_Full_Seaosn[[Name]:[WHIP]], 11, FALSE),Rooke_Full_Seaosn[K/9],0)</f>
        <v>1150</v>
      </c>
      <c r="M1681" s="5">
        <f>_xlfn.RANK.EQ(VLOOKUP($A1681,Rooke_Full_Seaosn[[Name]:[WHIP]], 12, FALSE),Rooke_Full_Seaosn[BB/9],1)</f>
        <v>1320</v>
      </c>
      <c r="N1681" s="11">
        <f>_xlfn.RANK.EQ(VLOOKUP($A1681,Rooke_Full_Seaosn[[Name]:[WHIP]], 13, FALSE),Rooke_Full_Seaosn[HR/9],1)</f>
        <v>1554</v>
      </c>
      <c r="O1681" s="5">
        <f>_xlfn.RANK.EQ(VLOOKUP($A1681,Rooke_Full_Seaosn[[Name]:[WHIP]], 14, FALSE),Rooke_Full_Seaosn[AVG],1)</f>
        <v>1416</v>
      </c>
      <c r="P1681" s="11">
        <f>_xlfn.RANK.EQ(VLOOKUP($A1681,Rooke_Full_Seaosn[[Name]:[WHIP]], 15, FALSE),Rooke_Full_Seaosn[BABIP],1)</f>
        <v>957</v>
      </c>
      <c r="Q1681" s="5">
        <f>_xlfn.RANK.EQ(VLOOKUP($A1681,Rooke_Full_Seaosn[[Name]:[WHIP]], 16, FALSE),Rooke_Full_Seaosn[ERA],1)</f>
        <v>1661</v>
      </c>
      <c r="R1681" s="11">
        <f>_xlfn.RANK.EQ(VLOOKUP($A1681,Rooke_Full_Seaosn[[Name]:[WHIP]], 17, FALSE),Rooke_Full_Seaosn[FIP],1)</f>
        <v>1634</v>
      </c>
      <c r="S1681" s="5">
        <f>_xlfn.RANK.EQ(VLOOKUP($A1681,Rooke_Full_Seaosn[[Name]:[WHIP]], 18,FALSE),Rooke_Full_Seaosn[WAR],0)</f>
        <v>1609</v>
      </c>
      <c r="T1681" s="5">
        <f>_xlfn.RANK.EQ(VLOOKUP($A1681,Rooke_Full_Seaosn[[Name]:[WHIP]], 19, FALSE),Rooke_Full_Seaosn[WAR/162],0)</f>
        <v>1637</v>
      </c>
      <c r="U1681" s="5">
        <f>_xlfn.RANK.EQ(VLOOKUP($A1681,Rooke_Full_Seaosn[[Name]:[WHIP]], 20, FALSE),Rooke_Full_Seaosn[WHIP],1)</f>
        <v>1536</v>
      </c>
      <c r="V168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1383.0155755853918</v>
      </c>
    </row>
    <row r="1682" spans="1:22" x14ac:dyDescent="0.45">
      <c r="A1682" s="11" t="s">
        <v>2125</v>
      </c>
      <c r="B1682" s="11">
        <v>1996</v>
      </c>
      <c r="C1682" s="11" t="str">
        <f>VLOOKUP(Table10[[#This Row],[Name]], Rooke_Full_Seaosn[[Name]:[Team]], 2, FALSE)</f>
        <v>TOR</v>
      </c>
      <c r="D1682" s="11">
        <v>15</v>
      </c>
      <c r="E1682" s="11">
        <v>15</v>
      </c>
      <c r="F1682" s="12">
        <v>1</v>
      </c>
      <c r="G1682" s="5">
        <f>_xlfn.RANK.EQ(VLOOKUP($A1682,Rooke_Full_Seaosn[[Name]:[WHIP]], 6, FALSE),Rooke_Full_Seaosn[W],0)</f>
        <v>1465</v>
      </c>
      <c r="H1682" s="5">
        <f>_xlfn.RANK.EQ(VLOOKUP($A1682,Rooke_Full_Seaosn[[Name]:[WHIP]], 7, FALSE),Rooke_Full_Seaosn[L],1)</f>
        <v>695</v>
      </c>
      <c r="I1682" s="11">
        <f>_xlfn.RANK.EQ(VLOOKUP($A1682,Rooke_Full_Seaosn[[Name]:[WHIP]], 8, FALSE),Rooke_Full_Seaosn[SV],0)</f>
        <v>225</v>
      </c>
      <c r="J1682" s="11">
        <f>_xlfn.RANK.EQ(VLOOKUP($A1682,Rooke_Full_Seaosn[[Name]:[WHIP]], 9, FALSE),Rooke_Full_Seaosn[IP],0)</f>
        <v>1396</v>
      </c>
      <c r="K1682" s="5">
        <f>_xlfn.RANK.EQ(VLOOKUP($A1682,Rooke_Full_Seaosn[[Name]:[WHIP]], 10, FALSE),Rooke_Full_Seaosn[SO],0)</f>
        <v>1355</v>
      </c>
      <c r="L1682" s="5">
        <f>_xlfn.RANK.EQ(VLOOKUP($A1682,Rooke_Full_Seaosn[[Name]:[WHIP]], 11, FALSE),Rooke_Full_Seaosn[K/9],0)</f>
        <v>872</v>
      </c>
      <c r="M1682" s="5">
        <f>_xlfn.RANK.EQ(VLOOKUP($A1682,Rooke_Full_Seaosn[[Name]:[WHIP]], 12, FALSE),Rooke_Full_Seaosn[BB/9],1)</f>
        <v>1562</v>
      </c>
      <c r="N1682" s="11">
        <f>_xlfn.RANK.EQ(VLOOKUP($A1682,Rooke_Full_Seaosn[[Name]:[WHIP]], 13, FALSE),Rooke_Full_Seaosn[HR/9],1)</f>
        <v>1674</v>
      </c>
      <c r="O1682" s="5">
        <f>_xlfn.RANK.EQ(VLOOKUP($A1682,Rooke_Full_Seaosn[[Name]:[WHIP]], 14, FALSE),Rooke_Full_Seaosn[AVG],1)</f>
        <v>1680</v>
      </c>
      <c r="P1682" s="11">
        <f>_xlfn.RANK.EQ(VLOOKUP($A1682,Rooke_Full_Seaosn[[Name]:[WHIP]], 15, FALSE),Rooke_Full_Seaosn[BABIP],1)</f>
        <v>1513</v>
      </c>
      <c r="Q1682" s="5">
        <f>_xlfn.RANK.EQ(VLOOKUP($A1682,Rooke_Full_Seaosn[[Name]:[WHIP]], 16, FALSE),Rooke_Full_Seaosn[ERA],1)</f>
        <v>1701</v>
      </c>
      <c r="R1682" s="11">
        <f>_xlfn.RANK.EQ(VLOOKUP($A1682,Rooke_Full_Seaosn[[Name]:[WHIP]], 17, FALSE),Rooke_Full_Seaosn[FIP],1)</f>
        <v>1687</v>
      </c>
      <c r="S1682" s="5">
        <f>_xlfn.RANK.EQ(VLOOKUP($A1682,Rooke_Full_Seaosn[[Name]:[WHIP]], 18,FALSE),Rooke_Full_Seaosn[WAR],0)</f>
        <v>1681</v>
      </c>
      <c r="T1682" s="5">
        <f>_xlfn.RANK.EQ(VLOOKUP($A1682,Rooke_Full_Seaosn[[Name]:[WHIP]], 19, FALSE),Rooke_Full_Seaosn[WAR/162],0)</f>
        <v>1692</v>
      </c>
      <c r="U1682" s="5">
        <f>_xlfn.RANK.EQ(VLOOKUP($A1682,Rooke_Full_Seaosn[[Name]:[WHIP]], 20, FALSE),Rooke_Full_Seaosn[WHIP],1)</f>
        <v>1687</v>
      </c>
      <c r="V168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1383.9028346775797</v>
      </c>
    </row>
    <row r="1683" spans="1:22" x14ac:dyDescent="0.45">
      <c r="A1683" s="11" t="s">
        <v>1971</v>
      </c>
      <c r="B1683" s="11">
        <v>1959</v>
      </c>
      <c r="C1683" s="11" t="str">
        <f>VLOOKUP(Table10[[#This Row],[Name]], Rooke_Full_Seaosn[[Name]:[Team]], 2, FALSE)</f>
        <v>STL</v>
      </c>
      <c r="D1683" s="11">
        <v>37</v>
      </c>
      <c r="E1683" s="11">
        <v>28</v>
      </c>
      <c r="F1683" s="12">
        <v>0.7567567567567568</v>
      </c>
      <c r="G1683" s="5">
        <f>_xlfn.RANK.EQ(VLOOKUP($A1683,Rooke_Full_Seaosn[[Name]:[WHIP]], 6, FALSE),Rooke_Full_Seaosn[W],0)</f>
        <v>1609</v>
      </c>
      <c r="H1683" s="5">
        <f>_xlfn.RANK.EQ(VLOOKUP($A1683,Rooke_Full_Seaosn[[Name]:[WHIP]], 7, FALSE),Rooke_Full_Seaosn[L],1)</f>
        <v>695</v>
      </c>
      <c r="I1683" s="11">
        <f>_xlfn.RANK.EQ(VLOOKUP($A1683,Rooke_Full_Seaosn[[Name]:[WHIP]], 8, FALSE),Rooke_Full_Seaosn[SV],0)</f>
        <v>225</v>
      </c>
      <c r="J1683" s="11">
        <f>_xlfn.RANK.EQ(VLOOKUP($A1683,Rooke_Full_Seaosn[[Name]:[WHIP]], 9, FALSE),Rooke_Full_Seaosn[IP],0)</f>
        <v>1487</v>
      </c>
      <c r="K1683" s="5">
        <f>_xlfn.RANK.EQ(VLOOKUP($A1683,Rooke_Full_Seaosn[[Name]:[WHIP]], 10, FALSE),Rooke_Full_Seaosn[SO],0)</f>
        <v>1567</v>
      </c>
      <c r="L1683" s="5">
        <f>_xlfn.RANK.EQ(VLOOKUP($A1683,Rooke_Full_Seaosn[[Name]:[WHIP]], 11, FALSE),Rooke_Full_Seaosn[K/9],0)</f>
        <v>1264</v>
      </c>
      <c r="M1683" s="5">
        <f>_xlfn.RANK.EQ(VLOOKUP($A1683,Rooke_Full_Seaosn[[Name]:[WHIP]], 12, FALSE),Rooke_Full_Seaosn[BB/9],1)</f>
        <v>1489</v>
      </c>
      <c r="N1683" s="11">
        <f>_xlfn.RANK.EQ(VLOOKUP($A1683,Rooke_Full_Seaosn[[Name]:[WHIP]], 13, FALSE),Rooke_Full_Seaosn[HR/9],1)</f>
        <v>1192</v>
      </c>
      <c r="O1683" s="5">
        <f>_xlfn.RANK.EQ(VLOOKUP($A1683,Rooke_Full_Seaosn[[Name]:[WHIP]], 14, FALSE),Rooke_Full_Seaosn[AVG],1)</f>
        <v>1541</v>
      </c>
      <c r="P1683" s="11">
        <f>_xlfn.RANK.EQ(VLOOKUP($A1683,Rooke_Full_Seaosn[[Name]:[WHIP]], 15, FALSE),Rooke_Full_Seaosn[BABIP],1)</f>
        <v>1344</v>
      </c>
      <c r="Q1683" s="5">
        <f>_xlfn.RANK.EQ(VLOOKUP($A1683,Rooke_Full_Seaosn[[Name]:[WHIP]], 16, FALSE),Rooke_Full_Seaosn[ERA],1)</f>
        <v>1526</v>
      </c>
      <c r="R1683" s="11">
        <f>_xlfn.RANK.EQ(VLOOKUP($A1683,Rooke_Full_Seaosn[[Name]:[WHIP]], 17, FALSE),Rooke_Full_Seaosn[FIP],1)</f>
        <v>1310</v>
      </c>
      <c r="S1683" s="5">
        <f>_xlfn.RANK.EQ(VLOOKUP($A1683,Rooke_Full_Seaosn[[Name]:[WHIP]], 18,FALSE),Rooke_Full_Seaosn[WAR],0)</f>
        <v>1447</v>
      </c>
      <c r="T1683" s="5">
        <f>_xlfn.RANK.EQ(VLOOKUP($A1683,Rooke_Full_Seaosn[[Name]:[WHIP]], 19, FALSE),Rooke_Full_Seaosn[WAR/162],0)</f>
        <v>1421</v>
      </c>
      <c r="U1683" s="5">
        <f>_xlfn.RANK.EQ(VLOOKUP($A1683,Rooke_Full_Seaosn[[Name]:[WHIP]], 20, FALSE),Rooke_Full_Seaosn[WHIP],1)</f>
        <v>1635</v>
      </c>
      <c r="V168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1385.5395128756368</v>
      </c>
    </row>
    <row r="1684" spans="1:22" x14ac:dyDescent="0.45">
      <c r="A1684" s="11" t="s">
        <v>2062</v>
      </c>
      <c r="B1684" s="11">
        <v>1996</v>
      </c>
      <c r="C1684" s="11" t="str">
        <f>VLOOKUP(Table10[[#This Row],[Name]], Rooke_Full_Seaosn[[Name]:[Team]], 2, FALSE)</f>
        <v>PHI</v>
      </c>
      <c r="D1684" s="11">
        <v>26</v>
      </c>
      <c r="E1684" s="11">
        <v>18</v>
      </c>
      <c r="F1684" s="12">
        <v>0.69230769230769229</v>
      </c>
      <c r="G1684" s="5">
        <f>_xlfn.RANK.EQ(VLOOKUP($A1684,Rooke_Full_Seaosn[[Name]:[WHIP]], 6, FALSE),Rooke_Full_Seaosn[W],0)</f>
        <v>1282</v>
      </c>
      <c r="H1684" s="5">
        <f>_xlfn.RANK.EQ(VLOOKUP($A1684,Rooke_Full_Seaosn[[Name]:[WHIP]], 7, FALSE),Rooke_Full_Seaosn[L],1)</f>
        <v>885</v>
      </c>
      <c r="I1684" s="11">
        <f>_xlfn.RANK.EQ(VLOOKUP($A1684,Rooke_Full_Seaosn[[Name]:[WHIP]], 8, FALSE),Rooke_Full_Seaosn[SV],0)</f>
        <v>225</v>
      </c>
      <c r="J1684" s="11">
        <f>_xlfn.RANK.EQ(VLOOKUP($A1684,Rooke_Full_Seaosn[[Name]:[WHIP]], 9, FALSE),Rooke_Full_Seaosn[IP],0)</f>
        <v>1263</v>
      </c>
      <c r="K1684" s="5">
        <f>_xlfn.RANK.EQ(VLOOKUP($A1684,Rooke_Full_Seaosn[[Name]:[WHIP]], 10, FALSE),Rooke_Full_Seaosn[SO],0)</f>
        <v>1445</v>
      </c>
      <c r="L1684" s="5">
        <f>_xlfn.RANK.EQ(VLOOKUP($A1684,Rooke_Full_Seaosn[[Name]:[WHIP]], 11, FALSE),Rooke_Full_Seaosn[K/9],0)</f>
        <v>1230</v>
      </c>
      <c r="M1684" s="5">
        <f>_xlfn.RANK.EQ(VLOOKUP($A1684,Rooke_Full_Seaosn[[Name]:[WHIP]], 12, FALSE),Rooke_Full_Seaosn[BB/9],1)</f>
        <v>1323</v>
      </c>
      <c r="N1684" s="11">
        <f>_xlfn.RANK.EQ(VLOOKUP($A1684,Rooke_Full_Seaosn[[Name]:[WHIP]], 13, FALSE),Rooke_Full_Seaosn[HR/9],1)</f>
        <v>1343</v>
      </c>
      <c r="O1684" s="5">
        <f>_xlfn.RANK.EQ(VLOOKUP($A1684,Rooke_Full_Seaosn[[Name]:[WHIP]], 14, FALSE),Rooke_Full_Seaosn[AVG],1)</f>
        <v>1531</v>
      </c>
      <c r="P1684" s="11">
        <f>_xlfn.RANK.EQ(VLOOKUP($A1684,Rooke_Full_Seaosn[[Name]:[WHIP]], 15, FALSE),Rooke_Full_Seaosn[BABIP],1)</f>
        <v>1289</v>
      </c>
      <c r="Q1684" s="5">
        <f>_xlfn.RANK.EQ(VLOOKUP($A1684,Rooke_Full_Seaosn[[Name]:[WHIP]], 16, FALSE),Rooke_Full_Seaosn[ERA],1)</f>
        <v>1630</v>
      </c>
      <c r="R1684" s="11">
        <f>_xlfn.RANK.EQ(VLOOKUP($A1684,Rooke_Full_Seaosn[[Name]:[WHIP]], 17, FALSE),Rooke_Full_Seaosn[FIP],1)</f>
        <v>1598</v>
      </c>
      <c r="S1684" s="5">
        <f>_xlfn.RANK.EQ(VLOOKUP($A1684,Rooke_Full_Seaosn[[Name]:[WHIP]], 18,FALSE),Rooke_Full_Seaosn[WAR],0)</f>
        <v>1598</v>
      </c>
      <c r="T1684" s="5">
        <f>_xlfn.RANK.EQ(VLOOKUP($A1684,Rooke_Full_Seaosn[[Name]:[WHIP]], 19, FALSE),Rooke_Full_Seaosn[WAR/162],0)</f>
        <v>1598</v>
      </c>
      <c r="U1684" s="5">
        <f>_xlfn.RANK.EQ(VLOOKUP($A1684,Rooke_Full_Seaosn[[Name]:[WHIP]], 20, FALSE),Rooke_Full_Seaosn[WHIP],1)</f>
        <v>1570</v>
      </c>
      <c r="V168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1388.7945693733291</v>
      </c>
    </row>
    <row r="1685" spans="1:22" x14ac:dyDescent="0.45">
      <c r="A1685" s="11" t="s">
        <v>2117</v>
      </c>
      <c r="B1685" s="11">
        <v>2017</v>
      </c>
      <c r="C1685" s="11" t="str">
        <f>VLOOKUP(Table10[[#This Row],[Name]], Rooke_Full_Seaosn[[Name]:[Team]], 2, FALSE)</f>
        <v>CHW</v>
      </c>
      <c r="D1685" s="11">
        <v>12</v>
      </c>
      <c r="E1685" s="11">
        <v>12</v>
      </c>
      <c r="F1685" s="12">
        <v>1</v>
      </c>
      <c r="G1685" s="5">
        <f>_xlfn.RANK.EQ(VLOOKUP($A1685,Rooke_Full_Seaosn[[Name]:[WHIP]], 6, FALSE),Rooke_Full_Seaosn[W],0)</f>
        <v>1692</v>
      </c>
      <c r="H1685" s="5">
        <f>_xlfn.RANK.EQ(VLOOKUP($A1685,Rooke_Full_Seaosn[[Name]:[WHIP]], 7, FALSE),Rooke_Full_Seaosn[L],1)</f>
        <v>885</v>
      </c>
      <c r="I1685" s="11">
        <f>_xlfn.RANK.EQ(VLOOKUP($A1685,Rooke_Full_Seaosn[[Name]:[WHIP]], 8, FALSE),Rooke_Full_Seaosn[SV],0)</f>
        <v>225</v>
      </c>
      <c r="J1685" s="11">
        <f>_xlfn.RANK.EQ(VLOOKUP($A1685,Rooke_Full_Seaosn[[Name]:[WHIP]], 9, FALSE),Rooke_Full_Seaosn[IP],0)</f>
        <v>1434</v>
      </c>
      <c r="K1685" s="5">
        <f>_xlfn.RANK.EQ(VLOOKUP($A1685,Rooke_Full_Seaosn[[Name]:[WHIP]], 10, FALSE),Rooke_Full_Seaosn[SO],0)</f>
        <v>1398</v>
      </c>
      <c r="L1685" s="5">
        <f>_xlfn.RANK.EQ(VLOOKUP($A1685,Rooke_Full_Seaosn[[Name]:[WHIP]], 11, FALSE),Rooke_Full_Seaosn[K/9],0)</f>
        <v>903</v>
      </c>
      <c r="M1685" s="5">
        <f>_xlfn.RANK.EQ(VLOOKUP($A1685,Rooke_Full_Seaosn[[Name]:[WHIP]], 12, FALSE),Rooke_Full_Seaosn[BB/9],1)</f>
        <v>1264</v>
      </c>
      <c r="N1685" s="11">
        <f>_xlfn.RANK.EQ(VLOOKUP($A1685,Rooke_Full_Seaosn[[Name]:[WHIP]], 13, FALSE),Rooke_Full_Seaosn[HR/9],1)</f>
        <v>1679</v>
      </c>
      <c r="O1685" s="5">
        <f>_xlfn.RANK.EQ(VLOOKUP($A1685,Rooke_Full_Seaosn[[Name]:[WHIP]], 14, FALSE),Rooke_Full_Seaosn[AVG],1)</f>
        <v>1560</v>
      </c>
      <c r="P1685" s="11">
        <f>_xlfn.RANK.EQ(VLOOKUP($A1685,Rooke_Full_Seaosn[[Name]:[WHIP]], 15, FALSE),Rooke_Full_Seaosn[BABIP],1)</f>
        <v>1053</v>
      </c>
      <c r="Q1685" s="5">
        <f>_xlfn.RANK.EQ(VLOOKUP($A1685,Rooke_Full_Seaosn[[Name]:[WHIP]], 16, FALSE),Rooke_Full_Seaosn[ERA],1)</f>
        <v>1693</v>
      </c>
      <c r="R1685" s="11">
        <f>_xlfn.RANK.EQ(VLOOKUP($A1685,Rooke_Full_Seaosn[[Name]:[WHIP]], 17, FALSE),Rooke_Full_Seaosn[FIP],1)</f>
        <v>1684</v>
      </c>
      <c r="S1685" s="5">
        <f>_xlfn.RANK.EQ(VLOOKUP($A1685,Rooke_Full_Seaosn[[Name]:[WHIP]], 18,FALSE),Rooke_Full_Seaosn[WAR],0)</f>
        <v>1700</v>
      </c>
      <c r="T1685" s="5">
        <f>_xlfn.RANK.EQ(VLOOKUP($A1685,Rooke_Full_Seaosn[[Name]:[WHIP]], 19, FALSE),Rooke_Full_Seaosn[WAR/162],0)</f>
        <v>1699</v>
      </c>
      <c r="U1685" s="5">
        <f>_xlfn.RANK.EQ(VLOOKUP($A1685,Rooke_Full_Seaosn[[Name]:[WHIP]], 20, FALSE),Rooke_Full_Seaosn[WHIP],1)</f>
        <v>1531</v>
      </c>
      <c r="V168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1394.981561470481</v>
      </c>
    </row>
    <row r="1686" spans="1:22" x14ac:dyDescent="0.45">
      <c r="A1686" s="11" t="s">
        <v>2129</v>
      </c>
      <c r="B1686" s="11">
        <v>2008</v>
      </c>
      <c r="C1686" s="11" t="str">
        <f>VLOOKUP(Table10[[#This Row],[Name]], Rooke_Full_Seaosn[[Name]:[Team]], 2, FALSE)</f>
        <v>TEX</v>
      </c>
      <c r="D1686" s="11">
        <v>16</v>
      </c>
      <c r="E1686" s="11">
        <v>16</v>
      </c>
      <c r="F1686" s="12">
        <v>1</v>
      </c>
      <c r="G1686" s="5">
        <f>_xlfn.RANK.EQ(VLOOKUP($A1686,Rooke_Full_Seaosn[[Name]:[WHIP]], 6, FALSE),Rooke_Full_Seaosn[W],0)</f>
        <v>1465</v>
      </c>
      <c r="H1686" s="5">
        <f>_xlfn.RANK.EQ(VLOOKUP($A1686,Rooke_Full_Seaosn[[Name]:[WHIP]], 7, FALSE),Rooke_Full_Seaosn[L],1)</f>
        <v>695</v>
      </c>
      <c r="I1686" s="11">
        <f>_xlfn.RANK.EQ(VLOOKUP($A1686,Rooke_Full_Seaosn[[Name]:[WHIP]], 8, FALSE),Rooke_Full_Seaosn[SV],0)</f>
        <v>225</v>
      </c>
      <c r="J1686" s="11">
        <f>_xlfn.RANK.EQ(VLOOKUP($A1686,Rooke_Full_Seaosn[[Name]:[WHIP]], 9, FALSE),Rooke_Full_Seaosn[IP],0)</f>
        <v>1700</v>
      </c>
      <c r="K1686" s="5">
        <f>_xlfn.RANK.EQ(VLOOKUP($A1686,Rooke_Full_Seaosn[[Name]:[WHIP]], 10, FALSE),Rooke_Full_Seaosn[SO],0)</f>
        <v>1623</v>
      </c>
      <c r="L1686" s="5">
        <f>_xlfn.RANK.EQ(VLOOKUP($A1686,Rooke_Full_Seaosn[[Name]:[WHIP]], 11, FALSE),Rooke_Full_Seaosn[K/9],0)</f>
        <v>1165</v>
      </c>
      <c r="M1686" s="5">
        <f>_xlfn.RANK.EQ(VLOOKUP($A1686,Rooke_Full_Seaosn[[Name]:[WHIP]], 12, FALSE),Rooke_Full_Seaosn[BB/9],1)</f>
        <v>1196</v>
      </c>
      <c r="N1686" s="11">
        <f>_xlfn.RANK.EQ(VLOOKUP($A1686,Rooke_Full_Seaosn[[Name]:[WHIP]], 13, FALSE),Rooke_Full_Seaosn[HR/9],1)</f>
        <v>1422</v>
      </c>
      <c r="O1686" s="5">
        <f>_xlfn.RANK.EQ(VLOOKUP($A1686,Rooke_Full_Seaosn[[Name]:[WHIP]], 14, FALSE),Rooke_Full_Seaosn[AVG],1)</f>
        <v>1705</v>
      </c>
      <c r="P1686" s="11">
        <f>_xlfn.RANK.EQ(VLOOKUP($A1686,Rooke_Full_Seaosn[[Name]:[WHIP]], 15, FALSE),Rooke_Full_Seaosn[BABIP],1)</f>
        <v>1680</v>
      </c>
      <c r="Q1686" s="5">
        <f>_xlfn.RANK.EQ(VLOOKUP($A1686,Rooke_Full_Seaosn[[Name]:[WHIP]], 16, FALSE),Rooke_Full_Seaosn[ERA],1)</f>
        <v>1705</v>
      </c>
      <c r="R1686" s="11">
        <f>_xlfn.RANK.EQ(VLOOKUP($A1686,Rooke_Full_Seaosn[[Name]:[WHIP]], 17, FALSE),Rooke_Full_Seaosn[FIP],1)</f>
        <v>1608</v>
      </c>
      <c r="S1686" s="5">
        <f>_xlfn.RANK.EQ(VLOOKUP($A1686,Rooke_Full_Seaosn[[Name]:[WHIP]], 18,FALSE),Rooke_Full_Seaosn[WAR],0)</f>
        <v>1560</v>
      </c>
      <c r="T1686" s="5">
        <f>_xlfn.RANK.EQ(VLOOKUP($A1686,Rooke_Full_Seaosn[[Name]:[WHIP]], 19, FALSE),Rooke_Full_Seaosn[WAR/162],0)</f>
        <v>1571</v>
      </c>
      <c r="U1686" s="5">
        <f>_xlfn.RANK.EQ(VLOOKUP($A1686,Rooke_Full_Seaosn[[Name]:[WHIP]], 20, FALSE),Rooke_Full_Seaosn[WHIP],1)</f>
        <v>1702</v>
      </c>
      <c r="V168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1395.0530276856234</v>
      </c>
    </row>
    <row r="1687" spans="1:22" x14ac:dyDescent="0.45">
      <c r="A1687" s="11" t="s">
        <v>2018</v>
      </c>
      <c r="B1687" s="11">
        <v>1991</v>
      </c>
      <c r="C1687" s="11" t="str">
        <f>VLOOKUP(Table10[[#This Row],[Name]], Rooke_Full_Seaosn[[Name]:[Team]], 2, FALSE)</f>
        <v>- - -</v>
      </c>
      <c r="D1687" s="11">
        <v>25</v>
      </c>
      <c r="E1687" s="11">
        <v>25</v>
      </c>
      <c r="F1687" s="12">
        <v>1</v>
      </c>
      <c r="G1687" s="5">
        <f>_xlfn.RANK.EQ(VLOOKUP($A1687,Rooke_Full_Seaosn[[Name]:[WHIP]], 6, FALSE),Rooke_Full_Seaosn[W],0)</f>
        <v>1609</v>
      </c>
      <c r="H1687" s="5">
        <f>_xlfn.RANK.EQ(VLOOKUP($A1687,Rooke_Full_Seaosn[[Name]:[WHIP]], 7, FALSE),Rooke_Full_Seaosn[L],1)</f>
        <v>885</v>
      </c>
      <c r="I1687" s="11">
        <f>_xlfn.RANK.EQ(VLOOKUP($A1687,Rooke_Full_Seaosn[[Name]:[WHIP]], 8, FALSE),Rooke_Full_Seaosn[SV],0)</f>
        <v>225</v>
      </c>
      <c r="J1687" s="11">
        <f>_xlfn.RANK.EQ(VLOOKUP($A1687,Rooke_Full_Seaosn[[Name]:[WHIP]], 9, FALSE),Rooke_Full_Seaosn[IP],0)</f>
        <v>1447</v>
      </c>
      <c r="K1687" s="5">
        <f>_xlfn.RANK.EQ(VLOOKUP($A1687,Rooke_Full_Seaosn[[Name]:[WHIP]], 10, FALSE),Rooke_Full_Seaosn[SO],0)</f>
        <v>1510</v>
      </c>
      <c r="L1687" s="5">
        <f>_xlfn.RANK.EQ(VLOOKUP($A1687,Rooke_Full_Seaosn[[Name]:[WHIP]], 11, FALSE),Rooke_Full_Seaosn[K/9],0)</f>
        <v>1138</v>
      </c>
      <c r="M1687" s="5">
        <f>_xlfn.RANK.EQ(VLOOKUP($A1687,Rooke_Full_Seaosn[[Name]:[WHIP]], 12, FALSE),Rooke_Full_Seaosn[BB/9],1)</f>
        <v>1075</v>
      </c>
      <c r="N1687" s="11">
        <f>_xlfn.RANK.EQ(VLOOKUP($A1687,Rooke_Full_Seaosn[[Name]:[WHIP]], 13, FALSE),Rooke_Full_Seaosn[HR/9],1)</f>
        <v>1610</v>
      </c>
      <c r="O1687" s="5">
        <f>_xlfn.RANK.EQ(VLOOKUP($A1687,Rooke_Full_Seaosn[[Name]:[WHIP]], 14, FALSE),Rooke_Full_Seaosn[AVG],1)</f>
        <v>1593</v>
      </c>
      <c r="P1687" s="11">
        <f>_xlfn.RANK.EQ(VLOOKUP($A1687,Rooke_Full_Seaosn[[Name]:[WHIP]], 15, FALSE),Rooke_Full_Seaosn[BABIP],1)</f>
        <v>1281</v>
      </c>
      <c r="Q1687" s="5">
        <f>_xlfn.RANK.EQ(VLOOKUP($A1687,Rooke_Full_Seaosn[[Name]:[WHIP]], 16, FALSE),Rooke_Full_Seaosn[ERA],1)</f>
        <v>1578</v>
      </c>
      <c r="R1687" s="11">
        <f>_xlfn.RANK.EQ(VLOOKUP($A1687,Rooke_Full_Seaosn[[Name]:[WHIP]], 17, FALSE),Rooke_Full_Seaosn[FIP],1)</f>
        <v>1617</v>
      </c>
      <c r="S1687" s="5">
        <f>_xlfn.RANK.EQ(VLOOKUP($A1687,Rooke_Full_Seaosn[[Name]:[WHIP]], 18,FALSE),Rooke_Full_Seaosn[WAR],0)</f>
        <v>1656</v>
      </c>
      <c r="T1687" s="5">
        <f>_xlfn.RANK.EQ(VLOOKUP($A1687,Rooke_Full_Seaosn[[Name]:[WHIP]], 19, FALSE),Rooke_Full_Seaosn[WAR/162],0)</f>
        <v>1666</v>
      </c>
      <c r="U1687" s="5">
        <f>_xlfn.RANK.EQ(VLOOKUP($A1687,Rooke_Full_Seaosn[[Name]:[WHIP]], 20, FALSE),Rooke_Full_Seaosn[WHIP],1)</f>
        <v>1576</v>
      </c>
      <c r="V168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1399.1495288866222</v>
      </c>
    </row>
    <row r="1688" spans="1:22" x14ac:dyDescent="0.45">
      <c r="A1688" s="11" t="s">
        <v>2077</v>
      </c>
      <c r="B1688" s="11">
        <v>1994</v>
      </c>
      <c r="C1688" s="11" t="str">
        <f>VLOOKUP(Table10[[#This Row],[Name]], Rooke_Full_Seaosn[[Name]:[Team]], 2, FALSE)</f>
        <v>MIN</v>
      </c>
      <c r="D1688" s="11">
        <v>8</v>
      </c>
      <c r="E1688" s="11">
        <v>8</v>
      </c>
      <c r="F1688" s="12">
        <v>1</v>
      </c>
      <c r="G1688" s="5">
        <f>_xlfn.RANK.EQ(VLOOKUP($A1688,Rooke_Full_Seaosn[[Name]:[WHIP]], 6, FALSE),Rooke_Full_Seaosn[W],0)</f>
        <v>1282</v>
      </c>
      <c r="H1688" s="5">
        <f>_xlfn.RANK.EQ(VLOOKUP($A1688,Rooke_Full_Seaosn[[Name]:[WHIP]], 7, FALSE),Rooke_Full_Seaosn[L],1)</f>
        <v>885</v>
      </c>
      <c r="I1688" s="11">
        <f>_xlfn.RANK.EQ(VLOOKUP($A1688,Rooke_Full_Seaosn[[Name]:[WHIP]], 8, FALSE),Rooke_Full_Seaosn[SV],0)</f>
        <v>225</v>
      </c>
      <c r="J1688" s="11">
        <f>_xlfn.RANK.EQ(VLOOKUP($A1688,Rooke_Full_Seaosn[[Name]:[WHIP]], 9, FALSE),Rooke_Full_Seaosn[IP],0)</f>
        <v>1277</v>
      </c>
      <c r="K1688" s="5">
        <f>_xlfn.RANK.EQ(VLOOKUP($A1688,Rooke_Full_Seaosn[[Name]:[WHIP]], 10, FALSE),Rooke_Full_Seaosn[SO],0)</f>
        <v>1526</v>
      </c>
      <c r="L1688" s="5">
        <f>_xlfn.RANK.EQ(VLOOKUP($A1688,Rooke_Full_Seaosn[[Name]:[WHIP]], 11, FALSE),Rooke_Full_Seaosn[K/9],0)</f>
        <v>1364</v>
      </c>
      <c r="M1688" s="5">
        <f>_xlfn.RANK.EQ(VLOOKUP($A1688,Rooke_Full_Seaosn[[Name]:[WHIP]], 12, FALSE),Rooke_Full_Seaosn[BB/9],1)</f>
        <v>1421</v>
      </c>
      <c r="N1688" s="11">
        <f>_xlfn.RANK.EQ(VLOOKUP($A1688,Rooke_Full_Seaosn[[Name]:[WHIP]], 13, FALSE),Rooke_Full_Seaosn[HR/9],1)</f>
        <v>1603</v>
      </c>
      <c r="O1688" s="5">
        <f>_xlfn.RANK.EQ(VLOOKUP($A1688,Rooke_Full_Seaosn[[Name]:[WHIP]], 14, FALSE),Rooke_Full_Seaosn[AVG],1)</f>
        <v>1398</v>
      </c>
      <c r="P1688" s="11">
        <f>_xlfn.RANK.EQ(VLOOKUP($A1688,Rooke_Full_Seaosn[[Name]:[WHIP]], 15, FALSE),Rooke_Full_Seaosn[BABIP],1)</f>
        <v>682</v>
      </c>
      <c r="Q1688" s="5">
        <f>_xlfn.RANK.EQ(VLOOKUP($A1688,Rooke_Full_Seaosn[[Name]:[WHIP]], 16, FALSE),Rooke_Full_Seaosn[ERA],1)</f>
        <v>1646</v>
      </c>
      <c r="R1688" s="11">
        <f>_xlfn.RANK.EQ(VLOOKUP($A1688,Rooke_Full_Seaosn[[Name]:[WHIP]], 17, FALSE),Rooke_Full_Seaosn[FIP],1)</f>
        <v>1670</v>
      </c>
      <c r="S1688" s="5">
        <f>_xlfn.RANK.EQ(VLOOKUP($A1688,Rooke_Full_Seaosn[[Name]:[WHIP]], 18,FALSE),Rooke_Full_Seaosn[WAR],0)</f>
        <v>1644</v>
      </c>
      <c r="T1688" s="5">
        <f>_xlfn.RANK.EQ(VLOOKUP($A1688,Rooke_Full_Seaosn[[Name]:[WHIP]], 19, FALSE),Rooke_Full_Seaosn[WAR/162],0)</f>
        <v>1642</v>
      </c>
      <c r="U1688" s="5">
        <f>_xlfn.RANK.EQ(VLOOKUP($A1688,Rooke_Full_Seaosn[[Name]:[WHIP]], 20, FALSE),Rooke_Full_Seaosn[WHIP],1)</f>
        <v>1495</v>
      </c>
      <c r="V168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1410.4728921285634</v>
      </c>
    </row>
    <row r="1689" spans="1:22" x14ac:dyDescent="0.45">
      <c r="A1689" s="11" t="s">
        <v>2003</v>
      </c>
      <c r="B1689" s="11">
        <v>1935</v>
      </c>
      <c r="C1689" s="11" t="str">
        <f>VLOOKUP(Table10[[#This Row],[Name]], Rooke_Full_Seaosn[[Name]:[Team]], 2, FALSE)</f>
        <v>PHA</v>
      </c>
      <c r="D1689" s="11">
        <v>12</v>
      </c>
      <c r="E1689" s="11">
        <v>12</v>
      </c>
      <c r="F1689" s="12">
        <v>1</v>
      </c>
      <c r="G1689" s="5">
        <f>_xlfn.RANK.EQ(VLOOKUP($A1689,Rooke_Full_Seaosn[[Name]:[WHIP]], 6, FALSE),Rooke_Full_Seaosn[W],0)</f>
        <v>1465</v>
      </c>
      <c r="H1689" s="5">
        <f>_xlfn.RANK.EQ(VLOOKUP($A1689,Rooke_Full_Seaosn[[Name]:[WHIP]], 7, FALSE),Rooke_Full_Seaosn[L],1)</f>
        <v>885</v>
      </c>
      <c r="I1689" s="11">
        <f>_xlfn.RANK.EQ(VLOOKUP($A1689,Rooke_Full_Seaosn[[Name]:[WHIP]], 8, FALSE),Rooke_Full_Seaosn[SV],0)</f>
        <v>225</v>
      </c>
      <c r="J1689" s="11">
        <f>_xlfn.RANK.EQ(VLOOKUP($A1689,Rooke_Full_Seaosn[[Name]:[WHIP]], 9, FALSE),Rooke_Full_Seaosn[IP],0)</f>
        <v>1122</v>
      </c>
      <c r="K1689" s="5">
        <f>_xlfn.RANK.EQ(VLOOKUP($A1689,Rooke_Full_Seaosn[[Name]:[WHIP]], 10, FALSE),Rooke_Full_Seaosn[SO],0)</f>
        <v>1398</v>
      </c>
      <c r="L1689" s="5">
        <f>_xlfn.RANK.EQ(VLOOKUP($A1689,Rooke_Full_Seaosn[[Name]:[WHIP]], 11, FALSE),Rooke_Full_Seaosn[K/9],0)</f>
        <v>1317</v>
      </c>
      <c r="M1689" s="5">
        <f>_xlfn.RANK.EQ(VLOOKUP($A1689,Rooke_Full_Seaosn[[Name]:[WHIP]], 12, FALSE),Rooke_Full_Seaosn[BB/9],1)</f>
        <v>1703</v>
      </c>
      <c r="N1689" s="11">
        <f>_xlfn.RANK.EQ(VLOOKUP($A1689,Rooke_Full_Seaosn[[Name]:[WHIP]], 13, FALSE),Rooke_Full_Seaosn[HR/9],1)</f>
        <v>170</v>
      </c>
      <c r="O1689" s="5">
        <f>_xlfn.RANK.EQ(VLOOKUP($A1689,Rooke_Full_Seaosn[[Name]:[WHIP]], 14, FALSE),Rooke_Full_Seaosn[AVG],1)</f>
        <v>1238</v>
      </c>
      <c r="P1689" s="11">
        <f>_xlfn.RANK.EQ(VLOOKUP($A1689,Rooke_Full_Seaosn[[Name]:[WHIP]], 15, FALSE),Rooke_Full_Seaosn[BABIP],1)</f>
        <v>1218</v>
      </c>
      <c r="Q1689" s="5">
        <f>_xlfn.RANK.EQ(VLOOKUP($A1689,Rooke_Full_Seaosn[[Name]:[WHIP]], 16, FALSE),Rooke_Full_Seaosn[ERA],1)</f>
        <v>1562</v>
      </c>
      <c r="R1689" s="11">
        <f>_xlfn.RANK.EQ(VLOOKUP($A1689,Rooke_Full_Seaosn[[Name]:[WHIP]], 17, FALSE),Rooke_Full_Seaosn[FIP],1)</f>
        <v>1568</v>
      </c>
      <c r="S1689" s="5">
        <f>_xlfn.RANK.EQ(VLOOKUP($A1689,Rooke_Full_Seaosn[[Name]:[WHIP]], 18,FALSE),Rooke_Full_Seaosn[WAR],0)</f>
        <v>1549</v>
      </c>
      <c r="T1689" s="5">
        <f>_xlfn.RANK.EQ(VLOOKUP($A1689,Rooke_Full_Seaosn[[Name]:[WHIP]], 19, FALSE),Rooke_Full_Seaosn[WAR/162],0)</f>
        <v>1552</v>
      </c>
      <c r="U1689" s="5">
        <f>_xlfn.RANK.EQ(VLOOKUP($A1689,Rooke_Full_Seaosn[[Name]:[WHIP]], 20, FALSE),Rooke_Full_Seaosn[WHIP],1)</f>
        <v>1697</v>
      </c>
      <c r="V168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1414.5278877479609</v>
      </c>
    </row>
    <row r="1690" spans="1:22" x14ac:dyDescent="0.45">
      <c r="A1690" s="11" t="s">
        <v>1986</v>
      </c>
      <c r="B1690" s="11">
        <v>2015</v>
      </c>
      <c r="C1690" s="11" t="str">
        <f>VLOOKUP(Table10[[#This Row],[Name]], Rooke_Full_Seaosn[[Name]:[Team]], 2, FALSE)</f>
        <v>COL</v>
      </c>
      <c r="D1690" s="11">
        <v>18</v>
      </c>
      <c r="E1690" s="11">
        <v>18</v>
      </c>
      <c r="F1690" s="12">
        <v>1</v>
      </c>
      <c r="G1690" s="5">
        <f>_xlfn.RANK.EQ(VLOOKUP($A1690,Rooke_Full_Seaosn[[Name]:[WHIP]], 6, FALSE),Rooke_Full_Seaosn[W],0)</f>
        <v>1282</v>
      </c>
      <c r="H1690" s="5">
        <f>_xlfn.RANK.EQ(VLOOKUP($A1690,Rooke_Full_Seaosn[[Name]:[WHIP]], 7, FALSE),Rooke_Full_Seaosn[L],1)</f>
        <v>1341</v>
      </c>
      <c r="I1690" s="11">
        <f>_xlfn.RANK.EQ(VLOOKUP($A1690,Rooke_Full_Seaosn[[Name]:[WHIP]], 8, FALSE),Rooke_Full_Seaosn[SV],0)</f>
        <v>225</v>
      </c>
      <c r="J1690" s="11">
        <f>_xlfn.RANK.EQ(VLOOKUP($A1690,Rooke_Full_Seaosn[[Name]:[WHIP]], 9, FALSE),Rooke_Full_Seaosn[IP],0)</f>
        <v>1126</v>
      </c>
      <c r="K1690" s="5">
        <f>_xlfn.RANK.EQ(VLOOKUP($A1690,Rooke_Full_Seaosn[[Name]:[WHIP]], 10, FALSE),Rooke_Full_Seaosn[SO],0)</f>
        <v>1163</v>
      </c>
      <c r="L1690" s="5">
        <f>_xlfn.RANK.EQ(VLOOKUP($A1690,Rooke_Full_Seaosn[[Name]:[WHIP]], 11, FALSE),Rooke_Full_Seaosn[K/9],0)</f>
        <v>976</v>
      </c>
      <c r="M1690" s="5">
        <f>_xlfn.RANK.EQ(VLOOKUP($A1690,Rooke_Full_Seaosn[[Name]:[WHIP]], 12, FALSE),Rooke_Full_Seaosn[BB/9],1)</f>
        <v>1465</v>
      </c>
      <c r="N1690" s="11">
        <f>_xlfn.RANK.EQ(VLOOKUP($A1690,Rooke_Full_Seaosn[[Name]:[WHIP]], 13, FALSE),Rooke_Full_Seaosn[HR/9],1)</f>
        <v>1469</v>
      </c>
      <c r="O1690" s="5">
        <f>_xlfn.RANK.EQ(VLOOKUP($A1690,Rooke_Full_Seaosn[[Name]:[WHIP]], 14, FALSE),Rooke_Full_Seaosn[AVG],1)</f>
        <v>1654</v>
      </c>
      <c r="P1690" s="11">
        <f>_xlfn.RANK.EQ(VLOOKUP($A1690,Rooke_Full_Seaosn[[Name]:[WHIP]], 15, FALSE),Rooke_Full_Seaosn[BABIP],1)</f>
        <v>1570</v>
      </c>
      <c r="Q1690" s="5">
        <f>_xlfn.RANK.EQ(VLOOKUP($A1690,Rooke_Full_Seaosn[[Name]:[WHIP]], 16, FALSE),Rooke_Full_Seaosn[ERA],1)</f>
        <v>1545</v>
      </c>
      <c r="R1690" s="11">
        <f>_xlfn.RANK.EQ(VLOOKUP($A1690,Rooke_Full_Seaosn[[Name]:[WHIP]], 17, FALSE),Rooke_Full_Seaosn[FIP],1)</f>
        <v>1618</v>
      </c>
      <c r="S1690" s="5">
        <f>_xlfn.RANK.EQ(VLOOKUP($A1690,Rooke_Full_Seaosn[[Name]:[WHIP]], 18,FALSE),Rooke_Full_Seaosn[WAR],0)</f>
        <v>1643</v>
      </c>
      <c r="T1690" s="5">
        <f>_xlfn.RANK.EQ(VLOOKUP($A1690,Rooke_Full_Seaosn[[Name]:[WHIP]], 19, FALSE),Rooke_Full_Seaosn[WAR/162],0)</f>
        <v>1626</v>
      </c>
      <c r="U1690" s="5">
        <f>_xlfn.RANK.EQ(VLOOKUP($A1690,Rooke_Full_Seaosn[[Name]:[WHIP]], 20, FALSE),Rooke_Full_Seaosn[WHIP],1)</f>
        <v>1662</v>
      </c>
      <c r="V169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1416.1319047144423</v>
      </c>
    </row>
    <row r="1691" spans="1:22" x14ac:dyDescent="0.45">
      <c r="A1691" s="11" t="s">
        <v>2064</v>
      </c>
      <c r="B1691" s="11">
        <v>1954</v>
      </c>
      <c r="C1691" s="11" t="str">
        <f>VLOOKUP(Table10[[#This Row],[Name]], Rooke_Full_Seaosn[[Name]:[Team]], 2, FALSE)</f>
        <v>PHA</v>
      </c>
      <c r="D1691" s="11">
        <v>28</v>
      </c>
      <c r="E1691" s="11">
        <v>28</v>
      </c>
      <c r="F1691" s="12">
        <v>1</v>
      </c>
      <c r="G1691" s="5">
        <f>_xlfn.RANK.EQ(VLOOKUP($A1691,Rooke_Full_Seaosn[[Name]:[WHIP]], 6, FALSE),Rooke_Full_Seaosn[W],0)</f>
        <v>1282</v>
      </c>
      <c r="H1691" s="5">
        <f>_xlfn.RANK.EQ(VLOOKUP($A1691,Rooke_Full_Seaosn[[Name]:[WHIP]], 7, FALSE),Rooke_Full_Seaosn[L],1)</f>
        <v>1512</v>
      </c>
      <c r="I1691" s="11">
        <f>_xlfn.RANK.EQ(VLOOKUP($A1691,Rooke_Full_Seaosn[[Name]:[WHIP]], 8, FALSE),Rooke_Full_Seaosn[SV],0)</f>
        <v>225</v>
      </c>
      <c r="J1691" s="11">
        <f>_xlfn.RANK.EQ(VLOOKUP($A1691,Rooke_Full_Seaosn[[Name]:[WHIP]], 9, FALSE),Rooke_Full_Seaosn[IP],0)</f>
        <v>813</v>
      </c>
      <c r="K1691" s="5">
        <f>_xlfn.RANK.EQ(VLOOKUP($A1691,Rooke_Full_Seaosn[[Name]:[WHIP]], 10, FALSE),Rooke_Full_Seaosn[SO],0)</f>
        <v>1011</v>
      </c>
      <c r="L1691" s="5">
        <f>_xlfn.RANK.EQ(VLOOKUP($A1691,Rooke_Full_Seaosn[[Name]:[WHIP]], 11, FALSE),Rooke_Full_Seaosn[K/9],0)</f>
        <v>1173</v>
      </c>
      <c r="M1691" s="5">
        <f>_xlfn.RANK.EQ(VLOOKUP($A1691,Rooke_Full_Seaosn[[Name]:[WHIP]], 12, FALSE),Rooke_Full_Seaosn[BB/9],1)</f>
        <v>1702</v>
      </c>
      <c r="N1691" s="11">
        <f>_xlfn.RANK.EQ(VLOOKUP($A1691,Rooke_Full_Seaosn[[Name]:[WHIP]], 13, FALSE),Rooke_Full_Seaosn[HR/9],1)</f>
        <v>832</v>
      </c>
      <c r="O1691" s="5">
        <f>_xlfn.RANK.EQ(VLOOKUP($A1691,Rooke_Full_Seaosn[[Name]:[WHIP]], 14, FALSE),Rooke_Full_Seaosn[AVG],1)</f>
        <v>1150</v>
      </c>
      <c r="P1691" s="11">
        <f>_xlfn.RANK.EQ(VLOOKUP($A1691,Rooke_Full_Seaosn[[Name]:[WHIP]], 15, FALSE),Rooke_Full_Seaosn[BABIP],1)</f>
        <v>967</v>
      </c>
      <c r="Q1691" s="5">
        <f>_xlfn.RANK.EQ(VLOOKUP($A1691,Rooke_Full_Seaosn[[Name]:[WHIP]], 16, FALSE),Rooke_Full_Seaosn[ERA],1)</f>
        <v>1633</v>
      </c>
      <c r="R1691" s="11">
        <f>_xlfn.RANK.EQ(VLOOKUP($A1691,Rooke_Full_Seaosn[[Name]:[WHIP]], 17, FALSE),Rooke_Full_Seaosn[FIP],1)</f>
        <v>1475</v>
      </c>
      <c r="S1691" s="5">
        <f>_xlfn.RANK.EQ(VLOOKUP($A1691,Rooke_Full_Seaosn[[Name]:[WHIP]], 18,FALSE),Rooke_Full_Seaosn[WAR],0)</f>
        <v>1642</v>
      </c>
      <c r="T1691" s="5">
        <f>_xlfn.RANK.EQ(VLOOKUP($A1691,Rooke_Full_Seaosn[[Name]:[WHIP]], 19, FALSE),Rooke_Full_Seaosn[WAR/162],0)</f>
        <v>1617</v>
      </c>
      <c r="U1691" s="5">
        <f>_xlfn.RANK.EQ(VLOOKUP($A1691,Rooke_Full_Seaosn[[Name]:[WHIP]], 20, FALSE),Rooke_Full_Seaosn[WHIP],1)</f>
        <v>1690</v>
      </c>
      <c r="V169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1418.4376299790756</v>
      </c>
    </row>
    <row r="1692" spans="1:22" x14ac:dyDescent="0.45">
      <c r="A1692" s="11" t="s">
        <v>1991</v>
      </c>
      <c r="B1692" s="11">
        <v>1945</v>
      </c>
      <c r="C1692" s="11" t="str">
        <f>VLOOKUP(Table10[[#This Row],[Name]], Rooke_Full_Seaosn[[Name]:[Team]], 2, FALSE)</f>
        <v>PHI</v>
      </c>
      <c r="D1692" s="11">
        <v>10</v>
      </c>
      <c r="E1692" s="11">
        <v>6</v>
      </c>
      <c r="F1692" s="12">
        <v>0.6</v>
      </c>
      <c r="G1692" s="5">
        <f>_xlfn.RANK.EQ(VLOOKUP($A1692,Rooke_Full_Seaosn[[Name]:[WHIP]], 6, FALSE),Rooke_Full_Seaosn[W],0)</f>
        <v>1054</v>
      </c>
      <c r="H1692" s="5">
        <f>_xlfn.RANK.EQ(VLOOKUP($A1692,Rooke_Full_Seaosn[[Name]:[WHIP]], 7, FALSE),Rooke_Full_Seaosn[L],1)</f>
        <v>1341</v>
      </c>
      <c r="I1692" s="11">
        <f>_xlfn.RANK.EQ(VLOOKUP($A1692,Rooke_Full_Seaosn[[Name]:[WHIP]], 8, FALSE),Rooke_Full_Seaosn[SV],0)</f>
        <v>94</v>
      </c>
      <c r="J1692" s="11">
        <f>_xlfn.RANK.EQ(VLOOKUP($A1692,Rooke_Full_Seaosn[[Name]:[WHIP]], 9, FALSE),Rooke_Full_Seaosn[IP],0)</f>
        <v>586</v>
      </c>
      <c r="K1692" s="5">
        <f>_xlfn.RANK.EQ(VLOOKUP($A1692,Rooke_Full_Seaosn[[Name]:[WHIP]], 10, FALSE),Rooke_Full_Seaosn[SO],0)</f>
        <v>1099</v>
      </c>
      <c r="L1692" s="5">
        <f>_xlfn.RANK.EQ(VLOOKUP($A1692,Rooke_Full_Seaosn[[Name]:[WHIP]], 11, FALSE),Rooke_Full_Seaosn[K/9],0)</f>
        <v>1483</v>
      </c>
      <c r="M1692" s="5">
        <f>_xlfn.RANK.EQ(VLOOKUP($A1692,Rooke_Full_Seaosn[[Name]:[WHIP]], 12, FALSE),Rooke_Full_Seaosn[BB/9],1)</f>
        <v>1619</v>
      </c>
      <c r="N1692" s="11">
        <f>_xlfn.RANK.EQ(VLOOKUP($A1692,Rooke_Full_Seaosn[[Name]:[WHIP]], 13, FALSE),Rooke_Full_Seaosn[HR/9],1)</f>
        <v>593</v>
      </c>
      <c r="O1692" s="5">
        <f>_xlfn.RANK.EQ(VLOOKUP($A1692,Rooke_Full_Seaosn[[Name]:[WHIP]], 14, FALSE),Rooke_Full_Seaosn[AVG],1)</f>
        <v>1482</v>
      </c>
      <c r="P1692" s="11">
        <f>_xlfn.RANK.EQ(VLOOKUP($A1692,Rooke_Full_Seaosn[[Name]:[WHIP]], 15, FALSE),Rooke_Full_Seaosn[BABIP],1)</f>
        <v>1276</v>
      </c>
      <c r="Q1692" s="5">
        <f>_xlfn.RANK.EQ(VLOOKUP($A1692,Rooke_Full_Seaosn[[Name]:[WHIP]], 16, FALSE),Rooke_Full_Seaosn[ERA],1)</f>
        <v>1550</v>
      </c>
      <c r="R1692" s="11">
        <f>_xlfn.RANK.EQ(VLOOKUP($A1692,Rooke_Full_Seaosn[[Name]:[WHIP]], 17, FALSE),Rooke_Full_Seaosn[FIP],1)</f>
        <v>1256</v>
      </c>
      <c r="S1692" s="5">
        <f>_xlfn.RANK.EQ(VLOOKUP($A1692,Rooke_Full_Seaosn[[Name]:[WHIP]], 18,FALSE),Rooke_Full_Seaosn[WAR],0)</f>
        <v>1593</v>
      </c>
      <c r="T1692" s="5">
        <f>_xlfn.RANK.EQ(VLOOKUP($A1692,Rooke_Full_Seaosn[[Name]:[WHIP]], 19, FALSE),Rooke_Full_Seaosn[WAR/162],0)</f>
        <v>1559</v>
      </c>
      <c r="U1692" s="5">
        <f>_xlfn.RANK.EQ(VLOOKUP($A1692,Rooke_Full_Seaosn[[Name]:[WHIP]], 20, FALSE),Rooke_Full_Seaosn[WHIP],1)</f>
        <v>1669</v>
      </c>
      <c r="V169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1429.0101747595081</v>
      </c>
    </row>
    <row r="1693" spans="1:22" x14ac:dyDescent="0.45">
      <c r="A1693" s="11" t="s">
        <v>2073</v>
      </c>
      <c r="B1693" s="11">
        <v>1956</v>
      </c>
      <c r="C1693" s="11" t="str">
        <f>VLOOKUP(Table10[[#This Row],[Name]], Rooke_Full_Seaosn[[Name]:[Team]], 2, FALSE)</f>
        <v>KCA</v>
      </c>
      <c r="D1693" s="11">
        <v>21</v>
      </c>
      <c r="E1693" s="11">
        <v>11</v>
      </c>
      <c r="F1693" s="12">
        <v>0.52380952380952384</v>
      </c>
      <c r="G1693" s="5">
        <f>_xlfn.RANK.EQ(VLOOKUP($A1693,Rooke_Full_Seaosn[[Name]:[WHIP]], 6, FALSE),Rooke_Full_Seaosn[W],0)</f>
        <v>1609</v>
      </c>
      <c r="H1693" s="5">
        <f>_xlfn.RANK.EQ(VLOOKUP($A1693,Rooke_Full_Seaosn[[Name]:[WHIP]], 7, FALSE),Rooke_Full_Seaosn[L],1)</f>
        <v>1574</v>
      </c>
      <c r="I1693" s="11">
        <f>_xlfn.RANK.EQ(VLOOKUP($A1693,Rooke_Full_Seaosn[[Name]:[WHIP]], 8, FALSE),Rooke_Full_Seaosn[SV],0)</f>
        <v>225</v>
      </c>
      <c r="J1693" s="11">
        <f>_xlfn.RANK.EQ(VLOOKUP($A1693,Rooke_Full_Seaosn[[Name]:[WHIP]], 9, FALSE),Rooke_Full_Seaosn[IP],0)</f>
        <v>835</v>
      </c>
      <c r="K1693" s="5">
        <f>_xlfn.RANK.EQ(VLOOKUP($A1693,Rooke_Full_Seaosn[[Name]:[WHIP]], 10, FALSE),Rooke_Full_Seaosn[SO],0)</f>
        <v>840</v>
      </c>
      <c r="L1693" s="5">
        <f>_xlfn.RANK.EQ(VLOOKUP($A1693,Rooke_Full_Seaosn[[Name]:[WHIP]], 11, FALSE),Rooke_Full_Seaosn[K/9],0)</f>
        <v>925</v>
      </c>
      <c r="M1693" s="5">
        <f>_xlfn.RANK.EQ(VLOOKUP($A1693,Rooke_Full_Seaosn[[Name]:[WHIP]], 12, FALSE),Rooke_Full_Seaosn[BB/9],1)</f>
        <v>1631</v>
      </c>
      <c r="N1693" s="11">
        <f>_xlfn.RANK.EQ(VLOOKUP($A1693,Rooke_Full_Seaosn[[Name]:[WHIP]], 13, FALSE),Rooke_Full_Seaosn[HR/9],1)</f>
        <v>1421</v>
      </c>
      <c r="O1693" s="5">
        <f>_xlfn.RANK.EQ(VLOOKUP($A1693,Rooke_Full_Seaosn[[Name]:[WHIP]], 14, FALSE),Rooke_Full_Seaosn[AVG],1)</f>
        <v>1649</v>
      </c>
      <c r="P1693" s="11">
        <f>_xlfn.RANK.EQ(VLOOKUP($A1693,Rooke_Full_Seaosn[[Name]:[WHIP]], 15, FALSE),Rooke_Full_Seaosn[BABIP],1)</f>
        <v>1581</v>
      </c>
      <c r="Q1693" s="5">
        <f>_xlfn.RANK.EQ(VLOOKUP($A1693,Rooke_Full_Seaosn[[Name]:[WHIP]], 16, FALSE),Rooke_Full_Seaosn[ERA],1)</f>
        <v>1641</v>
      </c>
      <c r="R1693" s="11">
        <f>_xlfn.RANK.EQ(VLOOKUP($A1693,Rooke_Full_Seaosn[[Name]:[WHIP]], 17, FALSE),Rooke_Full_Seaosn[FIP],1)</f>
        <v>1483</v>
      </c>
      <c r="S1693" s="5">
        <f>_xlfn.RANK.EQ(VLOOKUP($A1693,Rooke_Full_Seaosn[[Name]:[WHIP]], 18,FALSE),Rooke_Full_Seaosn[WAR],0)</f>
        <v>1570</v>
      </c>
      <c r="T1693" s="5">
        <f>_xlfn.RANK.EQ(VLOOKUP($A1693,Rooke_Full_Seaosn[[Name]:[WHIP]], 19, FALSE),Rooke_Full_Seaosn[WAR/162],0)</f>
        <v>1549</v>
      </c>
      <c r="U1693" s="5">
        <f>_xlfn.RANK.EQ(VLOOKUP($A1693,Rooke_Full_Seaosn[[Name]:[WHIP]], 20, FALSE),Rooke_Full_Seaosn[WHIP],1)</f>
        <v>1692</v>
      </c>
      <c r="V169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1429.919674576669</v>
      </c>
    </row>
    <row r="1694" spans="1:22" x14ac:dyDescent="0.45">
      <c r="A1694" s="11" t="s">
        <v>2022</v>
      </c>
      <c r="B1694" s="11">
        <v>1943</v>
      </c>
      <c r="C1694" s="11" t="str">
        <f>VLOOKUP(Table10[[#This Row],[Name]], Rooke_Full_Seaosn[[Name]:[Team]], 2, FALSE)</f>
        <v>PHI</v>
      </c>
      <c r="D1694" s="11">
        <v>36</v>
      </c>
      <c r="E1694" s="11">
        <v>28</v>
      </c>
      <c r="F1694" s="12">
        <v>0.77777777777777779</v>
      </c>
      <c r="G1694" s="5">
        <f>_xlfn.RANK.EQ(VLOOKUP($A1694,Rooke_Full_Seaosn[[Name]:[WHIP]], 6, FALSE),Rooke_Full_Seaosn[W],0)</f>
        <v>1465</v>
      </c>
      <c r="H1694" s="5">
        <f>_xlfn.RANK.EQ(VLOOKUP($A1694,Rooke_Full_Seaosn[[Name]:[WHIP]], 7, FALSE),Rooke_Full_Seaosn[L],1)</f>
        <v>885</v>
      </c>
      <c r="I1694" s="11">
        <f>_xlfn.RANK.EQ(VLOOKUP($A1694,Rooke_Full_Seaosn[[Name]:[WHIP]], 8, FALSE),Rooke_Full_Seaosn[SV],0)</f>
        <v>225</v>
      </c>
      <c r="J1694" s="11">
        <f>_xlfn.RANK.EQ(VLOOKUP($A1694,Rooke_Full_Seaosn[[Name]:[WHIP]], 9, FALSE),Rooke_Full_Seaosn[IP],0)</f>
        <v>1503</v>
      </c>
      <c r="K1694" s="5">
        <f>_xlfn.RANK.EQ(VLOOKUP($A1694,Rooke_Full_Seaosn[[Name]:[WHIP]], 10, FALSE),Rooke_Full_Seaosn[SO],0)</f>
        <v>1665</v>
      </c>
      <c r="L1694" s="5">
        <f>_xlfn.RANK.EQ(VLOOKUP($A1694,Rooke_Full_Seaosn[[Name]:[WHIP]], 11, FALSE),Rooke_Full_Seaosn[K/9],0)</f>
        <v>1534</v>
      </c>
      <c r="M1694" s="5">
        <f>_xlfn.RANK.EQ(VLOOKUP($A1694,Rooke_Full_Seaosn[[Name]:[WHIP]], 12, FALSE),Rooke_Full_Seaosn[BB/9],1)</f>
        <v>1174</v>
      </c>
      <c r="N1694" s="11">
        <f>_xlfn.RANK.EQ(VLOOKUP($A1694,Rooke_Full_Seaosn[[Name]:[WHIP]], 13, FALSE),Rooke_Full_Seaosn[HR/9],1)</f>
        <v>344</v>
      </c>
      <c r="O1694" s="5">
        <f>_xlfn.RANK.EQ(VLOOKUP($A1694,Rooke_Full_Seaosn[[Name]:[WHIP]], 14, FALSE),Rooke_Full_Seaosn[AVG],1)</f>
        <v>1670</v>
      </c>
      <c r="P1694" s="11">
        <f>_xlfn.RANK.EQ(VLOOKUP($A1694,Rooke_Full_Seaosn[[Name]:[WHIP]], 15, FALSE),Rooke_Full_Seaosn[BABIP],1)</f>
        <v>1600</v>
      </c>
      <c r="Q1694" s="5">
        <f>_xlfn.RANK.EQ(VLOOKUP($A1694,Rooke_Full_Seaosn[[Name]:[WHIP]], 16, FALSE),Rooke_Full_Seaosn[ERA],1)</f>
        <v>1582</v>
      </c>
      <c r="R1694" s="11">
        <f>_xlfn.RANK.EQ(VLOOKUP($A1694,Rooke_Full_Seaosn[[Name]:[WHIP]], 17, FALSE),Rooke_Full_Seaosn[FIP],1)</f>
        <v>891</v>
      </c>
      <c r="S1694" s="5">
        <f>_xlfn.RANK.EQ(VLOOKUP($A1694,Rooke_Full_Seaosn[[Name]:[WHIP]], 18,FALSE),Rooke_Full_Seaosn[WAR],0)</f>
        <v>1499</v>
      </c>
      <c r="T1694" s="5">
        <f>_xlfn.RANK.EQ(VLOOKUP($A1694,Rooke_Full_Seaosn[[Name]:[WHIP]], 19, FALSE),Rooke_Full_Seaosn[WAR/162],0)</f>
        <v>1492</v>
      </c>
      <c r="U1694" s="5">
        <f>_xlfn.RANK.EQ(VLOOKUP($A1694,Rooke_Full_Seaosn[[Name]:[WHIP]], 20, FALSE),Rooke_Full_Seaosn[WHIP],1)</f>
        <v>1626</v>
      </c>
      <c r="V169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1436.2507012164426</v>
      </c>
    </row>
    <row r="1695" spans="1:22" x14ac:dyDescent="0.45">
      <c r="A1695" s="11" t="s">
        <v>2083</v>
      </c>
      <c r="B1695" s="11">
        <v>1995</v>
      </c>
      <c r="C1695" s="11" t="str">
        <f>VLOOKUP(Table10[[#This Row],[Name]], Rooke_Full_Seaosn[[Name]:[Team]], 2, FALSE)</f>
        <v>- - -</v>
      </c>
      <c r="D1695" s="11">
        <v>8</v>
      </c>
      <c r="E1695" s="11">
        <v>8</v>
      </c>
      <c r="F1695" s="12">
        <v>1</v>
      </c>
      <c r="G1695" s="5">
        <f>_xlfn.RANK.EQ(VLOOKUP($A1695,Rooke_Full_Seaosn[[Name]:[WHIP]], 6, FALSE),Rooke_Full_Seaosn[W],0)</f>
        <v>1465</v>
      </c>
      <c r="H1695" s="5">
        <f>_xlfn.RANK.EQ(VLOOKUP($A1695,Rooke_Full_Seaosn[[Name]:[WHIP]], 7, FALSE),Rooke_Full_Seaosn[L],1)</f>
        <v>885</v>
      </c>
      <c r="I1695" s="11">
        <f>_xlfn.RANK.EQ(VLOOKUP($A1695,Rooke_Full_Seaosn[[Name]:[WHIP]], 8, FALSE),Rooke_Full_Seaosn[SV],0)</f>
        <v>225</v>
      </c>
      <c r="J1695" s="11">
        <f>_xlfn.RANK.EQ(VLOOKUP($A1695,Rooke_Full_Seaosn[[Name]:[WHIP]], 9, FALSE),Rooke_Full_Seaosn[IP],0)</f>
        <v>1236</v>
      </c>
      <c r="K1695" s="5">
        <f>_xlfn.RANK.EQ(VLOOKUP($A1695,Rooke_Full_Seaosn[[Name]:[WHIP]], 10, FALSE),Rooke_Full_Seaosn[SO],0)</f>
        <v>1464</v>
      </c>
      <c r="L1695" s="5">
        <f>_xlfn.RANK.EQ(VLOOKUP($A1695,Rooke_Full_Seaosn[[Name]:[WHIP]], 11, FALSE),Rooke_Full_Seaosn[K/9],0)</f>
        <v>1287</v>
      </c>
      <c r="M1695" s="5">
        <f>_xlfn.RANK.EQ(VLOOKUP($A1695,Rooke_Full_Seaosn[[Name]:[WHIP]], 12, FALSE),Rooke_Full_Seaosn[BB/9],1)</f>
        <v>1377</v>
      </c>
      <c r="N1695" s="11">
        <f>_xlfn.RANK.EQ(VLOOKUP($A1695,Rooke_Full_Seaosn[[Name]:[WHIP]], 13, FALSE),Rooke_Full_Seaosn[HR/9],1)</f>
        <v>1424</v>
      </c>
      <c r="O1695" s="5">
        <f>_xlfn.RANK.EQ(VLOOKUP($A1695,Rooke_Full_Seaosn[[Name]:[WHIP]], 14, FALSE),Rooke_Full_Seaosn[AVG],1)</f>
        <v>1666</v>
      </c>
      <c r="P1695" s="11">
        <f>_xlfn.RANK.EQ(VLOOKUP($A1695,Rooke_Full_Seaosn[[Name]:[WHIP]], 15, FALSE),Rooke_Full_Seaosn[BABIP],1)</f>
        <v>1525</v>
      </c>
      <c r="Q1695" s="5">
        <f>_xlfn.RANK.EQ(VLOOKUP($A1695,Rooke_Full_Seaosn[[Name]:[WHIP]], 16, FALSE),Rooke_Full_Seaosn[ERA],1)</f>
        <v>1653</v>
      </c>
      <c r="R1695" s="11">
        <f>_xlfn.RANK.EQ(VLOOKUP($A1695,Rooke_Full_Seaosn[[Name]:[WHIP]], 17, FALSE),Rooke_Full_Seaosn[FIP],1)</f>
        <v>1623</v>
      </c>
      <c r="S1695" s="5">
        <f>_xlfn.RANK.EQ(VLOOKUP($A1695,Rooke_Full_Seaosn[[Name]:[WHIP]], 18,FALSE),Rooke_Full_Seaosn[WAR],0)</f>
        <v>1568</v>
      </c>
      <c r="T1695" s="5">
        <f>_xlfn.RANK.EQ(VLOOKUP($A1695,Rooke_Full_Seaosn[[Name]:[WHIP]], 19, FALSE),Rooke_Full_Seaosn[WAR/162],0)</f>
        <v>1564</v>
      </c>
      <c r="U1695" s="5">
        <f>_xlfn.RANK.EQ(VLOOKUP($A1695,Rooke_Full_Seaosn[[Name]:[WHIP]], 20, FALSE),Rooke_Full_Seaosn[WHIP],1)</f>
        <v>1659</v>
      </c>
      <c r="V169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1437.5440130919708</v>
      </c>
    </row>
    <row r="1696" spans="1:22" x14ac:dyDescent="0.45">
      <c r="A1696" s="11" t="s">
        <v>2121</v>
      </c>
      <c r="B1696" s="11">
        <v>1954</v>
      </c>
      <c r="C1696" s="11" t="str">
        <f>VLOOKUP(Table10[[#This Row],[Name]], Rooke_Full_Seaosn[[Name]:[Team]], 2, FALSE)</f>
        <v>PIT</v>
      </c>
      <c r="D1696" s="11">
        <v>23</v>
      </c>
      <c r="E1696" s="11">
        <v>15</v>
      </c>
      <c r="F1696" s="12">
        <v>0.65217391304347827</v>
      </c>
      <c r="G1696" s="5">
        <f>_xlfn.RANK.EQ(VLOOKUP($A1696,Rooke_Full_Seaosn[[Name]:[WHIP]], 6, FALSE),Rooke_Full_Seaosn[W],0)</f>
        <v>1609</v>
      </c>
      <c r="H1696" s="5">
        <f>_xlfn.RANK.EQ(VLOOKUP($A1696,Rooke_Full_Seaosn[[Name]:[WHIP]], 7, FALSE),Rooke_Full_Seaosn[L],1)</f>
        <v>492</v>
      </c>
      <c r="I1696" s="11">
        <f>_xlfn.RANK.EQ(VLOOKUP($A1696,Rooke_Full_Seaosn[[Name]:[WHIP]], 8, FALSE),Rooke_Full_Seaosn[SV],0)</f>
        <v>225</v>
      </c>
      <c r="J1696" s="11">
        <f>_xlfn.RANK.EQ(VLOOKUP($A1696,Rooke_Full_Seaosn[[Name]:[WHIP]], 9, FALSE),Rooke_Full_Seaosn[IP],0)</f>
        <v>1591</v>
      </c>
      <c r="K1696" s="5">
        <f>_xlfn.RANK.EQ(VLOOKUP($A1696,Rooke_Full_Seaosn[[Name]:[WHIP]], 10, FALSE),Rooke_Full_Seaosn[SO],0)</f>
        <v>1674</v>
      </c>
      <c r="L1696" s="5">
        <f>_xlfn.RANK.EQ(VLOOKUP($A1696,Rooke_Full_Seaosn[[Name]:[WHIP]], 11, FALSE),Rooke_Full_Seaosn[K/9],0)</f>
        <v>1528</v>
      </c>
      <c r="M1696" s="5">
        <f>_xlfn.RANK.EQ(VLOOKUP($A1696,Rooke_Full_Seaosn[[Name]:[WHIP]], 12, FALSE),Rooke_Full_Seaosn[BB/9],1)</f>
        <v>1700</v>
      </c>
      <c r="N1696" s="11">
        <f>_xlfn.RANK.EQ(VLOOKUP($A1696,Rooke_Full_Seaosn[[Name]:[WHIP]], 13, FALSE),Rooke_Full_Seaosn[HR/9],1)</f>
        <v>619</v>
      </c>
      <c r="O1696" s="5">
        <f>_xlfn.RANK.EQ(VLOOKUP($A1696,Rooke_Full_Seaosn[[Name]:[WHIP]], 14, FALSE),Rooke_Full_Seaosn[AVG],1)</f>
        <v>1553</v>
      </c>
      <c r="P1696" s="11">
        <f>_xlfn.RANK.EQ(VLOOKUP($A1696,Rooke_Full_Seaosn[[Name]:[WHIP]], 15, FALSE),Rooke_Full_Seaosn[BABIP],1)</f>
        <v>1356</v>
      </c>
      <c r="Q1696" s="5">
        <f>_xlfn.RANK.EQ(VLOOKUP($A1696,Rooke_Full_Seaosn[[Name]:[WHIP]], 16, FALSE),Rooke_Full_Seaosn[ERA],1)</f>
        <v>1697</v>
      </c>
      <c r="R1696" s="11">
        <f>_xlfn.RANK.EQ(VLOOKUP($A1696,Rooke_Full_Seaosn[[Name]:[WHIP]], 17, FALSE),Rooke_Full_Seaosn[FIP],1)</f>
        <v>1489</v>
      </c>
      <c r="S1696" s="5">
        <f>_xlfn.RANK.EQ(VLOOKUP($A1696,Rooke_Full_Seaosn[[Name]:[WHIP]], 18,FALSE),Rooke_Full_Seaosn[WAR],0)</f>
        <v>1564</v>
      </c>
      <c r="T1696" s="5">
        <f>_xlfn.RANK.EQ(VLOOKUP($A1696,Rooke_Full_Seaosn[[Name]:[WHIP]], 19, FALSE),Rooke_Full_Seaosn[WAR/162],0)</f>
        <v>1567</v>
      </c>
      <c r="U1696" s="5">
        <f>_xlfn.RANK.EQ(VLOOKUP($A1696,Rooke_Full_Seaosn[[Name]:[WHIP]], 20, FALSE),Rooke_Full_Seaosn[WHIP],1)</f>
        <v>1704</v>
      </c>
      <c r="V169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1438.2942723325855</v>
      </c>
    </row>
    <row r="1697" spans="1:22" x14ac:dyDescent="0.45">
      <c r="A1697" s="11" t="s">
        <v>2032</v>
      </c>
      <c r="B1697" s="11">
        <v>1977</v>
      </c>
      <c r="C1697" s="11" t="str">
        <f>VLOOKUP(Table10[[#This Row],[Name]], Rooke_Full_Seaosn[[Name]:[Team]], 2, FALSE)</f>
        <v>TOR</v>
      </c>
      <c r="D1697" s="11">
        <v>26</v>
      </c>
      <c r="E1697" s="11">
        <v>22</v>
      </c>
      <c r="F1697" s="12">
        <v>0.84615384615384615</v>
      </c>
      <c r="G1697" s="5">
        <f>_xlfn.RANK.EQ(VLOOKUP($A1697,Rooke_Full_Seaosn[[Name]:[WHIP]], 6, FALSE),Rooke_Full_Seaosn[W],0)</f>
        <v>1465</v>
      </c>
      <c r="H1697" s="5">
        <f>_xlfn.RANK.EQ(VLOOKUP($A1697,Rooke_Full_Seaosn[[Name]:[WHIP]], 7, FALSE),Rooke_Full_Seaosn[L],1)</f>
        <v>1574</v>
      </c>
      <c r="I1697" s="11">
        <f>_xlfn.RANK.EQ(VLOOKUP($A1697,Rooke_Full_Seaosn[[Name]:[WHIP]], 8, FALSE),Rooke_Full_Seaosn[SV],0)</f>
        <v>225</v>
      </c>
      <c r="J1697" s="11">
        <f>_xlfn.RANK.EQ(VLOOKUP($A1697,Rooke_Full_Seaosn[[Name]:[WHIP]], 9, FALSE),Rooke_Full_Seaosn[IP],0)</f>
        <v>1013</v>
      </c>
      <c r="K1697" s="5">
        <f>_xlfn.RANK.EQ(VLOOKUP($A1697,Rooke_Full_Seaosn[[Name]:[WHIP]], 10, FALSE),Rooke_Full_Seaosn[SO],0)</f>
        <v>1255</v>
      </c>
      <c r="L1697" s="5">
        <f>_xlfn.RANK.EQ(VLOOKUP($A1697,Rooke_Full_Seaosn[[Name]:[WHIP]], 11, FALSE),Rooke_Full_Seaosn[K/9],0)</f>
        <v>1237</v>
      </c>
      <c r="M1697" s="5">
        <f>_xlfn.RANK.EQ(VLOOKUP($A1697,Rooke_Full_Seaosn[[Name]:[WHIP]], 12, FALSE),Rooke_Full_Seaosn[BB/9],1)</f>
        <v>1689</v>
      </c>
      <c r="N1697" s="11">
        <f>_xlfn.RANK.EQ(VLOOKUP($A1697,Rooke_Full_Seaosn[[Name]:[WHIP]], 13, FALSE),Rooke_Full_Seaosn[HR/9],1)</f>
        <v>382</v>
      </c>
      <c r="O1697" s="5">
        <f>_xlfn.RANK.EQ(VLOOKUP($A1697,Rooke_Full_Seaosn[[Name]:[WHIP]], 14, FALSE),Rooke_Full_Seaosn[AVG],1)</f>
        <v>1347</v>
      </c>
      <c r="P1697" s="11">
        <f>_xlfn.RANK.EQ(VLOOKUP($A1697,Rooke_Full_Seaosn[[Name]:[WHIP]], 15, FALSE),Rooke_Full_Seaosn[BABIP],1)</f>
        <v>1308</v>
      </c>
      <c r="Q1697" s="5">
        <f>_xlfn.RANK.EQ(VLOOKUP($A1697,Rooke_Full_Seaosn[[Name]:[WHIP]], 16, FALSE),Rooke_Full_Seaosn[ERA],1)</f>
        <v>1593</v>
      </c>
      <c r="R1697" s="11">
        <f>_xlfn.RANK.EQ(VLOOKUP($A1697,Rooke_Full_Seaosn[[Name]:[WHIP]], 17, FALSE),Rooke_Full_Seaosn[FIP],1)</f>
        <v>1314</v>
      </c>
      <c r="S1697" s="5">
        <f>_xlfn.RANK.EQ(VLOOKUP($A1697,Rooke_Full_Seaosn[[Name]:[WHIP]], 18,FALSE),Rooke_Full_Seaosn[WAR],0)</f>
        <v>1343</v>
      </c>
      <c r="T1697" s="5">
        <f>_xlfn.RANK.EQ(VLOOKUP($A1697,Rooke_Full_Seaosn[[Name]:[WHIP]], 19, FALSE),Rooke_Full_Seaosn[WAR/162],0)</f>
        <v>1359</v>
      </c>
      <c r="U1697" s="5">
        <f>_xlfn.RANK.EQ(VLOOKUP($A1697,Rooke_Full_Seaosn[[Name]:[WHIP]], 20, FALSE),Rooke_Full_Seaosn[WHIP],1)</f>
        <v>1685</v>
      </c>
      <c r="V169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1445.7607073498345</v>
      </c>
    </row>
    <row r="1698" spans="1:22" x14ac:dyDescent="0.45">
      <c r="A1698" s="11" t="s">
        <v>2084</v>
      </c>
      <c r="B1698" s="11">
        <v>2003</v>
      </c>
      <c r="C1698" s="11" t="str">
        <f>VLOOKUP(Table10[[#This Row],[Name]], Rooke_Full_Seaosn[[Name]:[Team]], 2, FALSE)</f>
        <v>DET</v>
      </c>
      <c r="D1698" s="11">
        <v>26</v>
      </c>
      <c r="E1698" s="11">
        <v>24</v>
      </c>
      <c r="F1698" s="12">
        <v>0.92307692307692313</v>
      </c>
      <c r="G1698" s="5">
        <f>_xlfn.RANK.EQ(VLOOKUP($A1698,Rooke_Full_Seaosn[[Name]:[WHIP]], 6, FALSE),Rooke_Full_Seaosn[W],0)</f>
        <v>1609</v>
      </c>
      <c r="H1698" s="5">
        <f>_xlfn.RANK.EQ(VLOOKUP($A1698,Rooke_Full_Seaosn[[Name]:[WHIP]], 7, FALSE),Rooke_Full_Seaosn[L],1)</f>
        <v>885</v>
      </c>
      <c r="I1698" s="11">
        <f>_xlfn.RANK.EQ(VLOOKUP($A1698,Rooke_Full_Seaosn[[Name]:[WHIP]], 8, FALSE),Rooke_Full_Seaosn[SV],0)</f>
        <v>225</v>
      </c>
      <c r="J1698" s="11">
        <f>_xlfn.RANK.EQ(VLOOKUP($A1698,Rooke_Full_Seaosn[[Name]:[WHIP]], 9, FALSE),Rooke_Full_Seaosn[IP],0)</f>
        <v>1627</v>
      </c>
      <c r="K1698" s="5">
        <f>_xlfn.RANK.EQ(VLOOKUP($A1698,Rooke_Full_Seaosn[[Name]:[WHIP]], 10, FALSE),Rooke_Full_Seaosn[SO],0)</f>
        <v>1585</v>
      </c>
      <c r="L1698" s="5">
        <f>_xlfn.RANK.EQ(VLOOKUP($A1698,Rooke_Full_Seaosn[[Name]:[WHIP]], 11, FALSE),Rooke_Full_Seaosn[K/9],0)</f>
        <v>1162</v>
      </c>
      <c r="M1698" s="5">
        <f>_xlfn.RANK.EQ(VLOOKUP($A1698,Rooke_Full_Seaosn[[Name]:[WHIP]], 12, FALSE),Rooke_Full_Seaosn[BB/9],1)</f>
        <v>1589</v>
      </c>
      <c r="N1698" s="11">
        <f>_xlfn.RANK.EQ(VLOOKUP($A1698,Rooke_Full_Seaosn[[Name]:[WHIP]], 13, FALSE),Rooke_Full_Seaosn[HR/9],1)</f>
        <v>1552</v>
      </c>
      <c r="O1698" s="5">
        <f>_xlfn.RANK.EQ(VLOOKUP($A1698,Rooke_Full_Seaosn[[Name]:[WHIP]], 14, FALSE),Rooke_Full_Seaosn[AVG],1)</f>
        <v>1341</v>
      </c>
      <c r="P1698" s="11">
        <f>_xlfn.RANK.EQ(VLOOKUP($A1698,Rooke_Full_Seaosn[[Name]:[WHIP]], 15, FALSE),Rooke_Full_Seaosn[BABIP],1)</f>
        <v>837</v>
      </c>
      <c r="Q1698" s="5">
        <f>_xlfn.RANK.EQ(VLOOKUP($A1698,Rooke_Full_Seaosn[[Name]:[WHIP]], 16, FALSE),Rooke_Full_Seaosn[ERA],1)</f>
        <v>1654</v>
      </c>
      <c r="R1698" s="11">
        <f>_xlfn.RANK.EQ(VLOOKUP($A1698,Rooke_Full_Seaosn[[Name]:[WHIP]], 17, FALSE),Rooke_Full_Seaosn[FIP],1)</f>
        <v>1663</v>
      </c>
      <c r="S1698" s="5">
        <f>_xlfn.RANK.EQ(VLOOKUP($A1698,Rooke_Full_Seaosn[[Name]:[WHIP]], 18,FALSE),Rooke_Full_Seaosn[WAR],0)</f>
        <v>1628</v>
      </c>
      <c r="T1698" s="5">
        <f>_xlfn.RANK.EQ(VLOOKUP($A1698,Rooke_Full_Seaosn[[Name]:[WHIP]], 19, FALSE),Rooke_Full_Seaosn[WAR/162],0)</f>
        <v>1648</v>
      </c>
      <c r="U1698" s="5">
        <f>_xlfn.RANK.EQ(VLOOKUP($A1698,Rooke_Full_Seaosn[[Name]:[WHIP]], 20, FALSE),Rooke_Full_Seaosn[WHIP],1)</f>
        <v>1612</v>
      </c>
      <c r="V1698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1446.0388247589526</v>
      </c>
    </row>
    <row r="1699" spans="1:22" x14ac:dyDescent="0.45">
      <c r="A1699" s="11" t="s">
        <v>2031</v>
      </c>
      <c r="B1699" s="11">
        <v>1927</v>
      </c>
      <c r="C1699" s="11" t="str">
        <f>VLOOKUP(Table10[[#This Row],[Name]], Rooke_Full_Seaosn[[Name]:[Team]], 2, FALSE)</f>
        <v>PHI</v>
      </c>
      <c r="D1699" s="11">
        <v>14</v>
      </c>
      <c r="E1699" s="11">
        <v>14</v>
      </c>
      <c r="F1699" s="12">
        <v>1</v>
      </c>
      <c r="G1699" s="5">
        <f>_xlfn.RANK.EQ(VLOOKUP($A1699,Rooke_Full_Seaosn[[Name]:[WHIP]], 6, FALSE),Rooke_Full_Seaosn[W],0)</f>
        <v>1465</v>
      </c>
      <c r="H1699" s="5">
        <f>_xlfn.RANK.EQ(VLOOKUP($A1699,Rooke_Full_Seaosn[[Name]:[WHIP]], 7, FALSE),Rooke_Full_Seaosn[L],1)</f>
        <v>1341</v>
      </c>
      <c r="I1699" s="11">
        <f>_xlfn.RANK.EQ(VLOOKUP($A1699,Rooke_Full_Seaosn[[Name]:[WHIP]], 8, FALSE),Rooke_Full_Seaosn[SV],0)</f>
        <v>225</v>
      </c>
      <c r="J1699" s="11">
        <f>_xlfn.RANK.EQ(VLOOKUP($A1699,Rooke_Full_Seaosn[[Name]:[WHIP]], 9, FALSE),Rooke_Full_Seaosn[IP],0)</f>
        <v>828</v>
      </c>
      <c r="K1699" s="5">
        <f>_xlfn.RANK.EQ(VLOOKUP($A1699,Rooke_Full_Seaosn[[Name]:[WHIP]], 10, FALSE),Rooke_Full_Seaosn[SO],0)</f>
        <v>1637</v>
      </c>
      <c r="L1699" s="5">
        <f>_xlfn.RANK.EQ(VLOOKUP($A1699,Rooke_Full_Seaosn[[Name]:[WHIP]], 11, FALSE),Rooke_Full_Seaosn[K/9],0)</f>
        <v>1681</v>
      </c>
      <c r="M1699" s="5">
        <f>_xlfn.RANK.EQ(VLOOKUP($A1699,Rooke_Full_Seaosn[[Name]:[WHIP]], 12, FALSE),Rooke_Full_Seaosn[BB/9],1)</f>
        <v>1427</v>
      </c>
      <c r="N1699" s="11">
        <f>_xlfn.RANK.EQ(VLOOKUP($A1699,Rooke_Full_Seaosn[[Name]:[WHIP]], 13, FALSE),Rooke_Full_Seaosn[HR/9],1)</f>
        <v>100</v>
      </c>
      <c r="O1699" s="5">
        <f>_xlfn.RANK.EQ(VLOOKUP($A1699,Rooke_Full_Seaosn[[Name]:[WHIP]], 14, FALSE),Rooke_Full_Seaosn[AVG],1)</f>
        <v>1692</v>
      </c>
      <c r="P1699" s="11">
        <f>_xlfn.RANK.EQ(VLOOKUP($A1699,Rooke_Full_Seaosn[[Name]:[WHIP]], 15, FALSE),Rooke_Full_Seaosn[BABIP],1)</f>
        <v>1649</v>
      </c>
      <c r="Q1699" s="5">
        <f>_xlfn.RANK.EQ(VLOOKUP($A1699,Rooke_Full_Seaosn[[Name]:[WHIP]], 16, FALSE),Rooke_Full_Seaosn[ERA],1)</f>
        <v>1591</v>
      </c>
      <c r="R1699" s="11">
        <f>_xlfn.RANK.EQ(VLOOKUP($A1699,Rooke_Full_Seaosn[[Name]:[WHIP]], 17, FALSE),Rooke_Full_Seaosn[FIP],1)</f>
        <v>1102</v>
      </c>
      <c r="S1699" s="5">
        <f>_xlfn.RANK.EQ(VLOOKUP($A1699,Rooke_Full_Seaosn[[Name]:[WHIP]], 18,FALSE),Rooke_Full_Seaosn[WAR],0)</f>
        <v>1032</v>
      </c>
      <c r="T1699" s="5">
        <f>_xlfn.RANK.EQ(VLOOKUP($A1699,Rooke_Full_Seaosn[[Name]:[WHIP]], 19, FALSE),Rooke_Full_Seaosn[WAR/162],0)</f>
        <v>1133</v>
      </c>
      <c r="U1699" s="5">
        <f>_xlfn.RANK.EQ(VLOOKUP($A1699,Rooke_Full_Seaosn[[Name]:[WHIP]], 20, FALSE),Rooke_Full_Seaosn[WHIP],1)</f>
        <v>1691</v>
      </c>
      <c r="V1699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1449.916700373507</v>
      </c>
    </row>
    <row r="1700" spans="1:22" x14ac:dyDescent="0.45">
      <c r="A1700" s="11" t="s">
        <v>2043</v>
      </c>
      <c r="B1700" s="11">
        <v>1927</v>
      </c>
      <c r="C1700" s="11" t="str">
        <f>VLOOKUP(Table10[[#This Row],[Name]], Rooke_Full_Seaosn[[Name]:[Team]], 2, FALSE)</f>
        <v>BOS</v>
      </c>
      <c r="D1700" s="11">
        <v>15</v>
      </c>
      <c r="E1700" s="11">
        <v>15</v>
      </c>
      <c r="F1700" s="12">
        <v>1</v>
      </c>
      <c r="G1700" s="5">
        <f>_xlfn.RANK.EQ(VLOOKUP($A1700,Rooke_Full_Seaosn[[Name]:[WHIP]], 6, FALSE),Rooke_Full_Seaosn[W],0)</f>
        <v>889</v>
      </c>
      <c r="H1700" s="5">
        <f>_xlfn.RANK.EQ(VLOOKUP($A1700,Rooke_Full_Seaosn[[Name]:[WHIP]], 7, FALSE),Rooke_Full_Seaosn[L],1)</f>
        <v>1512</v>
      </c>
      <c r="I1700" s="11">
        <f>_xlfn.RANK.EQ(VLOOKUP($A1700,Rooke_Full_Seaosn[[Name]:[WHIP]], 8, FALSE),Rooke_Full_Seaosn[SV],0)</f>
        <v>225</v>
      </c>
      <c r="J1700" s="11">
        <f>_xlfn.RANK.EQ(VLOOKUP($A1700,Rooke_Full_Seaosn[[Name]:[WHIP]], 9, FALSE),Rooke_Full_Seaosn[IP],0)</f>
        <v>541</v>
      </c>
      <c r="K1700" s="5">
        <f>_xlfn.RANK.EQ(VLOOKUP($A1700,Rooke_Full_Seaosn[[Name]:[WHIP]], 10, FALSE),Rooke_Full_Seaosn[SO],0)</f>
        <v>1278</v>
      </c>
      <c r="L1700" s="5">
        <f>_xlfn.RANK.EQ(VLOOKUP($A1700,Rooke_Full_Seaosn[[Name]:[WHIP]], 11, FALSE),Rooke_Full_Seaosn[K/9],0)</f>
        <v>1602</v>
      </c>
      <c r="M1700" s="5">
        <f>_xlfn.RANK.EQ(VLOOKUP($A1700,Rooke_Full_Seaosn[[Name]:[WHIP]], 12, FALSE),Rooke_Full_Seaosn[BB/9],1)</f>
        <v>1650</v>
      </c>
      <c r="N1700" s="11">
        <f>_xlfn.RANK.EQ(VLOOKUP($A1700,Rooke_Full_Seaosn[[Name]:[WHIP]], 13, FALSE),Rooke_Full_Seaosn[HR/9],1)</f>
        <v>313</v>
      </c>
      <c r="O1700" s="5">
        <f>_xlfn.RANK.EQ(VLOOKUP($A1700,Rooke_Full_Seaosn[[Name]:[WHIP]], 14, FALSE),Rooke_Full_Seaosn[AVG],1)</f>
        <v>1480</v>
      </c>
      <c r="P1700" s="11">
        <f>_xlfn.RANK.EQ(VLOOKUP($A1700,Rooke_Full_Seaosn[[Name]:[WHIP]], 15, FALSE),Rooke_Full_Seaosn[BABIP],1)</f>
        <v>1264</v>
      </c>
      <c r="Q1700" s="5">
        <f>_xlfn.RANK.EQ(VLOOKUP($A1700,Rooke_Full_Seaosn[[Name]:[WHIP]], 16, FALSE),Rooke_Full_Seaosn[ERA],1)</f>
        <v>1606</v>
      </c>
      <c r="R1700" s="11">
        <f>_xlfn.RANK.EQ(VLOOKUP($A1700,Rooke_Full_Seaosn[[Name]:[WHIP]], 17, FALSE),Rooke_Full_Seaosn[FIP],1)</f>
        <v>1405</v>
      </c>
      <c r="S1700" s="5">
        <f>_xlfn.RANK.EQ(VLOOKUP($A1700,Rooke_Full_Seaosn[[Name]:[WHIP]], 18,FALSE),Rooke_Full_Seaosn[WAR],0)</f>
        <v>1575</v>
      </c>
      <c r="T1700" s="5">
        <f>_xlfn.RANK.EQ(VLOOKUP($A1700,Rooke_Full_Seaosn[[Name]:[WHIP]], 19, FALSE),Rooke_Full_Seaosn[WAR/162],0)</f>
        <v>1554</v>
      </c>
      <c r="U1700" s="5">
        <f>_xlfn.RANK.EQ(VLOOKUP($A1700,Rooke_Full_Seaosn[[Name]:[WHIP]], 20, FALSE),Rooke_Full_Seaosn[WHIP],1)</f>
        <v>1661</v>
      </c>
      <c r="V1700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1459.5666527766068</v>
      </c>
    </row>
    <row r="1701" spans="1:22" x14ac:dyDescent="0.45">
      <c r="A1701" s="11" t="s">
        <v>2059</v>
      </c>
      <c r="B1701" s="11">
        <v>2001</v>
      </c>
      <c r="C1701" s="11" t="str">
        <f>VLOOKUP(Table10[[#This Row],[Name]], Rooke_Full_Seaosn[[Name]:[Team]], 2, FALSE)</f>
        <v>PIT</v>
      </c>
      <c r="D1701" s="11">
        <v>13</v>
      </c>
      <c r="E1701" s="11">
        <v>13</v>
      </c>
      <c r="F1701" s="12">
        <v>1</v>
      </c>
      <c r="G1701" s="5">
        <f>_xlfn.RANK.EQ(VLOOKUP($A1701,Rooke_Full_Seaosn[[Name]:[WHIP]], 6, FALSE),Rooke_Full_Seaosn[W],0)</f>
        <v>1054</v>
      </c>
      <c r="H1701" s="5">
        <f>_xlfn.RANK.EQ(VLOOKUP($A1701,Rooke_Full_Seaosn[[Name]:[WHIP]], 7, FALSE),Rooke_Full_Seaosn[L],1)</f>
        <v>1341</v>
      </c>
      <c r="I1701" s="11">
        <f>_xlfn.RANK.EQ(VLOOKUP($A1701,Rooke_Full_Seaosn[[Name]:[WHIP]], 8, FALSE),Rooke_Full_Seaosn[SV],0)</f>
        <v>225</v>
      </c>
      <c r="J1701" s="11">
        <f>_xlfn.RANK.EQ(VLOOKUP($A1701,Rooke_Full_Seaosn[[Name]:[WHIP]], 9, FALSE),Rooke_Full_Seaosn[IP],0)</f>
        <v>1228</v>
      </c>
      <c r="K1701" s="5">
        <f>_xlfn.RANK.EQ(VLOOKUP($A1701,Rooke_Full_Seaosn[[Name]:[WHIP]], 10, FALSE),Rooke_Full_Seaosn[SO],0)</f>
        <v>1551</v>
      </c>
      <c r="L1701" s="5">
        <f>_xlfn.RANK.EQ(VLOOKUP($A1701,Rooke_Full_Seaosn[[Name]:[WHIP]], 11, FALSE),Rooke_Full_Seaosn[K/9],0)</f>
        <v>1473</v>
      </c>
      <c r="M1701" s="5">
        <f>_xlfn.RANK.EQ(VLOOKUP($A1701,Rooke_Full_Seaosn[[Name]:[WHIP]], 12, FALSE),Rooke_Full_Seaosn[BB/9],1)</f>
        <v>1365</v>
      </c>
      <c r="N1701" s="11">
        <f>_xlfn.RANK.EQ(VLOOKUP($A1701,Rooke_Full_Seaosn[[Name]:[WHIP]], 13, FALSE),Rooke_Full_Seaosn[HR/9],1)</f>
        <v>1309</v>
      </c>
      <c r="O1701" s="5">
        <f>_xlfn.RANK.EQ(VLOOKUP($A1701,Rooke_Full_Seaosn[[Name]:[WHIP]], 14, FALSE),Rooke_Full_Seaosn[AVG],1)</f>
        <v>1647</v>
      </c>
      <c r="P1701" s="11">
        <f>_xlfn.RANK.EQ(VLOOKUP($A1701,Rooke_Full_Seaosn[[Name]:[WHIP]], 15, FALSE),Rooke_Full_Seaosn[BABIP],1)</f>
        <v>1452</v>
      </c>
      <c r="Q1701" s="5">
        <f>_xlfn.RANK.EQ(VLOOKUP($A1701,Rooke_Full_Seaosn[[Name]:[WHIP]], 16, FALSE),Rooke_Full_Seaosn[ERA],1)</f>
        <v>1627</v>
      </c>
      <c r="R1701" s="11">
        <f>_xlfn.RANK.EQ(VLOOKUP($A1701,Rooke_Full_Seaosn[[Name]:[WHIP]], 17, FALSE),Rooke_Full_Seaosn[FIP],1)</f>
        <v>1603</v>
      </c>
      <c r="S1701" s="5">
        <f>_xlfn.RANK.EQ(VLOOKUP($A1701,Rooke_Full_Seaosn[[Name]:[WHIP]], 18,FALSE),Rooke_Full_Seaosn[WAR],0)</f>
        <v>1600</v>
      </c>
      <c r="T1701" s="5">
        <f>_xlfn.RANK.EQ(VLOOKUP($A1701,Rooke_Full_Seaosn[[Name]:[WHIP]], 19, FALSE),Rooke_Full_Seaosn[WAR/162],0)</f>
        <v>1592</v>
      </c>
      <c r="U1701" s="5">
        <f>_xlfn.RANK.EQ(VLOOKUP($A1701,Rooke_Full_Seaosn[[Name]:[WHIP]], 20, FALSE),Rooke_Full_Seaosn[WHIP],1)</f>
        <v>1637</v>
      </c>
      <c r="V1701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1476.5254812436683</v>
      </c>
    </row>
    <row r="1702" spans="1:22" x14ac:dyDescent="0.45">
      <c r="A1702" s="11" t="s">
        <v>1959</v>
      </c>
      <c r="B1702" s="11">
        <v>1939</v>
      </c>
      <c r="C1702" s="11" t="str">
        <f>VLOOKUP(Table10[[#This Row],[Name]], Rooke_Full_Seaosn[[Name]:[Team]], 2, FALSE)</f>
        <v>PHI</v>
      </c>
      <c r="D1702" s="11">
        <v>33</v>
      </c>
      <c r="E1702" s="11">
        <v>25</v>
      </c>
      <c r="F1702" s="12">
        <v>0.75757575757575757</v>
      </c>
      <c r="G1702" s="5">
        <f>_xlfn.RANK.EQ(VLOOKUP($A1702,Rooke_Full_Seaosn[[Name]:[WHIP]], 6, FALSE),Rooke_Full_Seaosn[W],0)</f>
        <v>1465</v>
      </c>
      <c r="H1702" s="5">
        <f>_xlfn.RANK.EQ(VLOOKUP($A1702,Rooke_Full_Seaosn[[Name]:[WHIP]], 7, FALSE),Rooke_Full_Seaosn[L],1)</f>
        <v>1574</v>
      </c>
      <c r="I1702" s="11">
        <f>_xlfn.RANK.EQ(VLOOKUP($A1702,Rooke_Full_Seaosn[[Name]:[WHIP]], 8, FALSE),Rooke_Full_Seaosn[SV],0)</f>
        <v>225</v>
      </c>
      <c r="J1702" s="11">
        <f>_xlfn.RANK.EQ(VLOOKUP($A1702,Rooke_Full_Seaosn[[Name]:[WHIP]], 9, FALSE),Rooke_Full_Seaosn[IP],0)</f>
        <v>641</v>
      </c>
      <c r="K1702" s="5">
        <f>_xlfn.RANK.EQ(VLOOKUP($A1702,Rooke_Full_Seaosn[[Name]:[WHIP]], 10, FALSE),Rooke_Full_Seaosn[SO],0)</f>
        <v>1510</v>
      </c>
      <c r="L1702" s="5">
        <f>_xlfn.RANK.EQ(VLOOKUP($A1702,Rooke_Full_Seaosn[[Name]:[WHIP]], 11, FALSE),Rooke_Full_Seaosn[K/9],0)</f>
        <v>1664</v>
      </c>
      <c r="M1702" s="5">
        <f>_xlfn.RANK.EQ(VLOOKUP($A1702,Rooke_Full_Seaosn[[Name]:[WHIP]], 12, FALSE),Rooke_Full_Seaosn[BB/9],1)</f>
        <v>1207</v>
      </c>
      <c r="N1702" s="11">
        <f>_xlfn.RANK.EQ(VLOOKUP($A1702,Rooke_Full_Seaosn[[Name]:[WHIP]], 13, FALSE),Rooke_Full_Seaosn[HR/9],1)</f>
        <v>1131</v>
      </c>
      <c r="O1702" s="5">
        <f>_xlfn.RANK.EQ(VLOOKUP($A1702,Rooke_Full_Seaosn[[Name]:[WHIP]], 14, FALSE),Rooke_Full_Seaosn[AVG],1)</f>
        <v>1372</v>
      </c>
      <c r="P1702" s="11">
        <f>_xlfn.RANK.EQ(VLOOKUP($A1702,Rooke_Full_Seaosn[[Name]:[WHIP]], 15, FALSE),Rooke_Full_Seaosn[BABIP],1)</f>
        <v>704</v>
      </c>
      <c r="Q1702" s="5">
        <f>_xlfn.RANK.EQ(VLOOKUP($A1702,Rooke_Full_Seaosn[[Name]:[WHIP]], 16, FALSE),Rooke_Full_Seaosn[ERA],1)</f>
        <v>1512</v>
      </c>
      <c r="R1702" s="11">
        <f>_xlfn.RANK.EQ(VLOOKUP($A1702,Rooke_Full_Seaosn[[Name]:[WHIP]], 17, FALSE),Rooke_Full_Seaosn[FIP],1)</f>
        <v>1556</v>
      </c>
      <c r="S1702" s="5">
        <f>_xlfn.RANK.EQ(VLOOKUP($A1702,Rooke_Full_Seaosn[[Name]:[WHIP]], 18,FALSE),Rooke_Full_Seaosn[WAR],0)</f>
        <v>1697</v>
      </c>
      <c r="T1702" s="5">
        <f>_xlfn.RANK.EQ(VLOOKUP($A1702,Rooke_Full_Seaosn[[Name]:[WHIP]], 19, FALSE),Rooke_Full_Seaosn[WAR/162],0)</f>
        <v>1647</v>
      </c>
      <c r="U1702" s="5">
        <f>_xlfn.RANK.EQ(VLOOKUP($A1702,Rooke_Full_Seaosn[[Name]:[WHIP]], 20, FALSE),Rooke_Full_Seaosn[WHIP],1)</f>
        <v>1442</v>
      </c>
      <c r="V1702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1502.0785683340173</v>
      </c>
    </row>
    <row r="1703" spans="1:22" x14ac:dyDescent="0.45">
      <c r="A1703" s="11" t="s">
        <v>2126</v>
      </c>
      <c r="B1703" s="11">
        <v>2008</v>
      </c>
      <c r="C1703" s="11" t="str">
        <f>VLOOKUP(Table10[[#This Row],[Name]], Rooke_Full_Seaosn[[Name]:[Team]], 2, FALSE)</f>
        <v>COL</v>
      </c>
      <c r="D1703" s="11">
        <v>14</v>
      </c>
      <c r="E1703" s="11">
        <v>10</v>
      </c>
      <c r="F1703" s="12">
        <v>0.7142857142857143</v>
      </c>
      <c r="G1703" s="5">
        <f>_xlfn.RANK.EQ(VLOOKUP($A1703,Rooke_Full_Seaosn[[Name]:[WHIP]], 6, FALSE),Rooke_Full_Seaosn[W],0)</f>
        <v>1465</v>
      </c>
      <c r="H1703" s="5">
        <f>_xlfn.RANK.EQ(VLOOKUP($A1703,Rooke_Full_Seaosn[[Name]:[WHIP]], 7, FALSE),Rooke_Full_Seaosn[L],1)</f>
        <v>1060</v>
      </c>
      <c r="I1703" s="11">
        <f>_xlfn.RANK.EQ(VLOOKUP($A1703,Rooke_Full_Seaosn[[Name]:[WHIP]], 8, FALSE),Rooke_Full_Seaosn[SV],0)</f>
        <v>225</v>
      </c>
      <c r="J1703" s="11">
        <f>_xlfn.RANK.EQ(VLOOKUP($A1703,Rooke_Full_Seaosn[[Name]:[WHIP]], 9, FALSE),Rooke_Full_Seaosn[IP],0)</f>
        <v>1396</v>
      </c>
      <c r="K1703" s="5">
        <f>_xlfn.RANK.EQ(VLOOKUP($A1703,Rooke_Full_Seaosn[[Name]:[WHIP]], 10, FALSE),Rooke_Full_Seaosn[SO],0)</f>
        <v>1645</v>
      </c>
      <c r="L1703" s="5">
        <f>_xlfn.RANK.EQ(VLOOKUP($A1703,Rooke_Full_Seaosn[[Name]:[WHIP]], 11, FALSE),Rooke_Full_Seaosn[K/9],0)</f>
        <v>1536</v>
      </c>
      <c r="M1703" s="5">
        <f>_xlfn.RANK.EQ(VLOOKUP($A1703,Rooke_Full_Seaosn[[Name]:[WHIP]], 12, FALSE),Rooke_Full_Seaosn[BB/9],1)</f>
        <v>1121</v>
      </c>
      <c r="N1703" s="11">
        <f>_xlfn.RANK.EQ(VLOOKUP($A1703,Rooke_Full_Seaosn[[Name]:[WHIP]], 13, FALSE),Rooke_Full_Seaosn[HR/9],1)</f>
        <v>1650</v>
      </c>
      <c r="O1703" s="5">
        <f>_xlfn.RANK.EQ(VLOOKUP($A1703,Rooke_Full_Seaosn[[Name]:[WHIP]], 14, FALSE),Rooke_Full_Seaosn[AVG],1)</f>
        <v>1667</v>
      </c>
      <c r="P1703" s="11">
        <f>_xlfn.RANK.EQ(VLOOKUP($A1703,Rooke_Full_Seaosn[[Name]:[WHIP]], 15, FALSE),Rooke_Full_Seaosn[BABIP],1)</f>
        <v>1257</v>
      </c>
      <c r="Q1703" s="5">
        <f>_xlfn.RANK.EQ(VLOOKUP($A1703,Rooke_Full_Seaosn[[Name]:[WHIP]], 16, FALSE),Rooke_Full_Seaosn[ERA],1)</f>
        <v>1702</v>
      </c>
      <c r="R1703" s="11">
        <f>_xlfn.RANK.EQ(VLOOKUP($A1703,Rooke_Full_Seaosn[[Name]:[WHIP]], 17, FALSE),Rooke_Full_Seaosn[FIP],1)</f>
        <v>1683</v>
      </c>
      <c r="S1703" s="5">
        <f>_xlfn.RANK.EQ(VLOOKUP($A1703,Rooke_Full_Seaosn[[Name]:[WHIP]], 18,FALSE),Rooke_Full_Seaosn[WAR],0)</f>
        <v>1690</v>
      </c>
      <c r="T1703" s="5">
        <f>_xlfn.RANK.EQ(VLOOKUP($A1703,Rooke_Full_Seaosn[[Name]:[WHIP]], 19, FALSE),Rooke_Full_Seaosn[WAR/162],0)</f>
        <v>1691</v>
      </c>
      <c r="U1703" s="5">
        <f>_xlfn.RANK.EQ(VLOOKUP($A1703,Rooke_Full_Seaosn[[Name]:[WHIP]], 20, FALSE),Rooke_Full_Seaosn[WHIP],1)</f>
        <v>1647</v>
      </c>
      <c r="V1703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1502.7700420430997</v>
      </c>
    </row>
    <row r="1704" spans="1:22" x14ac:dyDescent="0.45">
      <c r="A1704" s="11" t="s">
        <v>2127</v>
      </c>
      <c r="B1704" s="11">
        <v>1999</v>
      </c>
      <c r="C1704" s="11" t="str">
        <f>VLOOKUP(Table10[[#This Row],[Name]], Rooke_Full_Seaosn[[Name]:[Team]], 2, FALSE)</f>
        <v>MIN</v>
      </c>
      <c r="D1704" s="11">
        <v>31</v>
      </c>
      <c r="E1704" s="11">
        <v>31</v>
      </c>
      <c r="F1704" s="12">
        <v>1</v>
      </c>
      <c r="G1704" s="5">
        <f>_xlfn.RANK.EQ(VLOOKUP($A1704,Rooke_Full_Seaosn[[Name]:[WHIP]], 6, FALSE),Rooke_Full_Seaosn[W],0)</f>
        <v>1609</v>
      </c>
      <c r="H1704" s="5">
        <f>_xlfn.RANK.EQ(VLOOKUP($A1704,Rooke_Full_Seaosn[[Name]:[WHIP]], 7, FALSE),Rooke_Full_Seaosn[L],1)</f>
        <v>885</v>
      </c>
      <c r="I1704" s="11">
        <f>_xlfn.RANK.EQ(VLOOKUP($A1704,Rooke_Full_Seaosn[[Name]:[WHIP]], 8, FALSE),Rooke_Full_Seaosn[SV],0)</f>
        <v>225</v>
      </c>
      <c r="J1704" s="11">
        <f>_xlfn.RANK.EQ(VLOOKUP($A1704,Rooke_Full_Seaosn[[Name]:[WHIP]], 9, FALSE),Rooke_Full_Seaosn[IP],0)</f>
        <v>1528</v>
      </c>
      <c r="K1704" s="5">
        <f>_xlfn.RANK.EQ(VLOOKUP($A1704,Rooke_Full_Seaosn[[Name]:[WHIP]], 10, FALSE),Rooke_Full_Seaosn[SO],0)</f>
        <v>1567</v>
      </c>
      <c r="L1704" s="5">
        <f>_xlfn.RANK.EQ(VLOOKUP($A1704,Rooke_Full_Seaosn[[Name]:[WHIP]], 11, FALSE),Rooke_Full_Seaosn[K/9],0)</f>
        <v>1220</v>
      </c>
      <c r="M1704" s="5">
        <f>_xlfn.RANK.EQ(VLOOKUP($A1704,Rooke_Full_Seaosn[[Name]:[WHIP]], 12, FALSE),Rooke_Full_Seaosn[BB/9],1)</f>
        <v>1622</v>
      </c>
      <c r="N1704" s="11">
        <f>_xlfn.RANK.EQ(VLOOKUP($A1704,Rooke_Full_Seaosn[[Name]:[WHIP]], 13, FALSE),Rooke_Full_Seaosn[HR/9],1)</f>
        <v>1556</v>
      </c>
      <c r="O1704" s="5">
        <f>_xlfn.RANK.EQ(VLOOKUP($A1704,Rooke_Full_Seaosn[[Name]:[WHIP]], 14, FALSE),Rooke_Full_Seaosn[AVG],1)</f>
        <v>1695</v>
      </c>
      <c r="P1704" s="11">
        <f>_xlfn.RANK.EQ(VLOOKUP($A1704,Rooke_Full_Seaosn[[Name]:[WHIP]], 15, FALSE),Rooke_Full_Seaosn[BABIP],1)</f>
        <v>1655</v>
      </c>
      <c r="Q1704" s="5">
        <f>_xlfn.RANK.EQ(VLOOKUP($A1704,Rooke_Full_Seaosn[[Name]:[WHIP]], 16, FALSE),Rooke_Full_Seaosn[ERA],1)</f>
        <v>1703</v>
      </c>
      <c r="R1704" s="11">
        <f>_xlfn.RANK.EQ(VLOOKUP($A1704,Rooke_Full_Seaosn[[Name]:[WHIP]], 17, FALSE),Rooke_Full_Seaosn[FIP],1)</f>
        <v>1678</v>
      </c>
      <c r="S1704" s="5">
        <f>_xlfn.RANK.EQ(VLOOKUP($A1704,Rooke_Full_Seaosn[[Name]:[WHIP]], 18,FALSE),Rooke_Full_Seaosn[WAR],0)</f>
        <v>1651</v>
      </c>
      <c r="T1704" s="5">
        <f>_xlfn.RANK.EQ(VLOOKUP($A1704,Rooke_Full_Seaosn[[Name]:[WHIP]], 19, FALSE),Rooke_Full_Seaosn[WAR/162],0)</f>
        <v>1663</v>
      </c>
      <c r="U1704" s="5">
        <f>_xlfn.RANK.EQ(VLOOKUP($A1704,Rooke_Full_Seaosn[[Name]:[WHIP]], 20, FALSE),Rooke_Full_Seaosn[WHIP],1)</f>
        <v>1703</v>
      </c>
      <c r="V1704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1504.9488217171149</v>
      </c>
    </row>
    <row r="1705" spans="1:22" x14ac:dyDescent="0.45">
      <c r="A1705" s="11" t="s">
        <v>2071</v>
      </c>
      <c r="B1705" s="11">
        <v>1987</v>
      </c>
      <c r="C1705" s="11" t="str">
        <f>VLOOKUP(Table10[[#This Row],[Name]], Rooke_Full_Seaosn[[Name]:[Team]], 2, FALSE)</f>
        <v>BAL</v>
      </c>
      <c r="D1705" s="11">
        <v>20</v>
      </c>
      <c r="E1705" s="11">
        <v>13</v>
      </c>
      <c r="F1705" s="12">
        <v>0.65</v>
      </c>
      <c r="G1705" s="5">
        <f>_xlfn.RANK.EQ(VLOOKUP($A1705,Rooke_Full_Seaosn[[Name]:[WHIP]], 6, FALSE),Rooke_Full_Seaosn[W],0)</f>
        <v>1465</v>
      </c>
      <c r="H1705" s="5">
        <f>_xlfn.RANK.EQ(VLOOKUP($A1705,Rooke_Full_Seaosn[[Name]:[WHIP]], 7, FALSE),Rooke_Full_Seaosn[L],1)</f>
        <v>1060</v>
      </c>
      <c r="I1705" s="11">
        <f>_xlfn.RANK.EQ(VLOOKUP($A1705,Rooke_Full_Seaosn[[Name]:[WHIP]], 8, FALSE),Rooke_Full_Seaosn[SV],0)</f>
        <v>225</v>
      </c>
      <c r="J1705" s="11">
        <f>_xlfn.RANK.EQ(VLOOKUP($A1705,Rooke_Full_Seaosn[[Name]:[WHIP]], 9, FALSE),Rooke_Full_Seaosn[IP],0)</f>
        <v>1254</v>
      </c>
      <c r="K1705" s="5">
        <f>_xlfn.RANK.EQ(VLOOKUP($A1705,Rooke_Full_Seaosn[[Name]:[WHIP]], 10, FALSE),Rooke_Full_Seaosn[SO],0)</f>
        <v>1540</v>
      </c>
      <c r="L1705" s="5">
        <f>_xlfn.RANK.EQ(VLOOKUP($A1705,Rooke_Full_Seaosn[[Name]:[WHIP]], 11, FALSE),Rooke_Full_Seaosn[K/9],0)</f>
        <v>1415</v>
      </c>
      <c r="M1705" s="5">
        <f>_xlfn.RANK.EQ(VLOOKUP($A1705,Rooke_Full_Seaosn[[Name]:[WHIP]], 12, FALSE),Rooke_Full_Seaosn[BB/9],1)</f>
        <v>1397</v>
      </c>
      <c r="N1705" s="11">
        <f>_xlfn.RANK.EQ(VLOOKUP($A1705,Rooke_Full_Seaosn[[Name]:[WHIP]], 13, FALSE),Rooke_Full_Seaosn[HR/9],1)</f>
        <v>1629</v>
      </c>
      <c r="O1705" s="5">
        <f>_xlfn.RANK.EQ(VLOOKUP($A1705,Rooke_Full_Seaosn[[Name]:[WHIP]], 14, FALSE),Rooke_Full_Seaosn[AVG],1)</f>
        <v>1696</v>
      </c>
      <c r="P1705" s="11">
        <f>_xlfn.RANK.EQ(VLOOKUP($A1705,Rooke_Full_Seaosn[[Name]:[WHIP]], 15, FALSE),Rooke_Full_Seaosn[BABIP],1)</f>
        <v>1623</v>
      </c>
      <c r="Q1705" s="5">
        <f>_xlfn.RANK.EQ(VLOOKUP($A1705,Rooke_Full_Seaosn[[Name]:[WHIP]], 16, FALSE),Rooke_Full_Seaosn[ERA],1)</f>
        <v>1640</v>
      </c>
      <c r="R1705" s="11">
        <f>_xlfn.RANK.EQ(VLOOKUP($A1705,Rooke_Full_Seaosn[[Name]:[WHIP]], 17, FALSE),Rooke_Full_Seaosn[FIP],1)</f>
        <v>1666</v>
      </c>
      <c r="S1705" s="5">
        <f>_xlfn.RANK.EQ(VLOOKUP($A1705,Rooke_Full_Seaosn[[Name]:[WHIP]], 18,FALSE),Rooke_Full_Seaosn[WAR],0)</f>
        <v>1666</v>
      </c>
      <c r="T1705" s="5">
        <f>_xlfn.RANK.EQ(VLOOKUP($A1705,Rooke_Full_Seaosn[[Name]:[WHIP]], 19, FALSE),Rooke_Full_Seaosn[WAR/162],0)</f>
        <v>1662</v>
      </c>
      <c r="U1705" s="5">
        <f>_xlfn.RANK.EQ(VLOOKUP($A1705,Rooke_Full_Seaosn[[Name]:[WHIP]], 20, FALSE),Rooke_Full_Seaosn[WHIP],1)</f>
        <v>1693</v>
      </c>
      <c r="V1705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1510.0279039487211</v>
      </c>
    </row>
    <row r="1706" spans="1:22" x14ac:dyDescent="0.45">
      <c r="A1706" s="11" t="s">
        <v>2102</v>
      </c>
      <c r="B1706" s="11">
        <v>1921</v>
      </c>
      <c r="C1706" s="11" t="str">
        <f>VLOOKUP(Table10[[#This Row],[Name]], Rooke_Full_Seaosn[[Name]:[Team]], 2, FALSE)</f>
        <v>CHW</v>
      </c>
      <c r="D1706" s="11">
        <v>16</v>
      </c>
      <c r="E1706" s="11">
        <v>16</v>
      </c>
      <c r="F1706" s="12">
        <v>1</v>
      </c>
      <c r="G1706" s="5">
        <f>_xlfn.RANK.EQ(VLOOKUP($A1706,Rooke_Full_Seaosn[[Name]:[WHIP]], 6, FALSE),Rooke_Full_Seaosn[W],0)</f>
        <v>1465</v>
      </c>
      <c r="H1706" s="5">
        <f>_xlfn.RANK.EQ(VLOOKUP($A1706,Rooke_Full_Seaosn[[Name]:[WHIP]], 7, FALSE),Rooke_Full_Seaosn[L],1)</f>
        <v>1060</v>
      </c>
      <c r="I1706" s="11">
        <f>_xlfn.RANK.EQ(VLOOKUP($A1706,Rooke_Full_Seaosn[[Name]:[WHIP]], 8, FALSE),Rooke_Full_Seaosn[SV],0)</f>
        <v>225</v>
      </c>
      <c r="J1706" s="11">
        <f>_xlfn.RANK.EQ(VLOOKUP($A1706,Rooke_Full_Seaosn[[Name]:[WHIP]], 9, FALSE),Rooke_Full_Seaosn[IP],0)</f>
        <v>1480</v>
      </c>
      <c r="K1706" s="5">
        <f>_xlfn.RANK.EQ(VLOOKUP($A1706,Rooke_Full_Seaosn[[Name]:[WHIP]], 10, FALSE),Rooke_Full_Seaosn[SO],0)</f>
        <v>1700</v>
      </c>
      <c r="L1706" s="5">
        <f>_xlfn.RANK.EQ(VLOOKUP($A1706,Rooke_Full_Seaosn[[Name]:[WHIP]], 11, FALSE),Rooke_Full_Seaosn[K/9],0)</f>
        <v>1690</v>
      </c>
      <c r="M1706" s="5">
        <f>_xlfn.RANK.EQ(VLOOKUP($A1706,Rooke_Full_Seaosn[[Name]:[WHIP]], 12, FALSE),Rooke_Full_Seaosn[BB/9],1)</f>
        <v>1656</v>
      </c>
      <c r="N1706" s="11">
        <f>_xlfn.RANK.EQ(VLOOKUP($A1706,Rooke_Full_Seaosn[[Name]:[WHIP]], 13, FALSE),Rooke_Full_Seaosn[HR/9],1)</f>
        <v>148</v>
      </c>
      <c r="O1706" s="5">
        <f>_xlfn.RANK.EQ(VLOOKUP($A1706,Rooke_Full_Seaosn[[Name]:[WHIP]], 14, FALSE),Rooke_Full_Seaosn[AVG],1)</f>
        <v>1702</v>
      </c>
      <c r="P1706" s="11">
        <f>_xlfn.RANK.EQ(VLOOKUP($A1706,Rooke_Full_Seaosn[[Name]:[WHIP]], 15, FALSE),Rooke_Full_Seaosn[BABIP],1)</f>
        <v>1667</v>
      </c>
      <c r="Q1706" s="5">
        <f>_xlfn.RANK.EQ(VLOOKUP($A1706,Rooke_Full_Seaosn[[Name]:[WHIP]], 16, FALSE),Rooke_Full_Seaosn[ERA],1)</f>
        <v>1676</v>
      </c>
      <c r="R1706" s="11">
        <f>_xlfn.RANK.EQ(VLOOKUP($A1706,Rooke_Full_Seaosn[[Name]:[WHIP]], 17, FALSE),Rooke_Full_Seaosn[FIP],1)</f>
        <v>1482</v>
      </c>
      <c r="S1706" s="5">
        <f>_xlfn.RANK.EQ(VLOOKUP($A1706,Rooke_Full_Seaosn[[Name]:[WHIP]], 18,FALSE),Rooke_Full_Seaosn[WAR],0)</f>
        <v>1542</v>
      </c>
      <c r="T1706" s="5">
        <f>_xlfn.RANK.EQ(VLOOKUP($A1706,Rooke_Full_Seaosn[[Name]:[WHIP]], 19, FALSE),Rooke_Full_Seaosn[WAR/162],0)</f>
        <v>1544</v>
      </c>
      <c r="U1706" s="5">
        <f>_xlfn.RANK.EQ(VLOOKUP($A1706,Rooke_Full_Seaosn[[Name]:[WHIP]], 20, FALSE),Rooke_Full_Seaosn[WHIP],1)</f>
        <v>1705</v>
      </c>
      <c r="V1706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1560.3531683769904</v>
      </c>
    </row>
    <row r="1707" spans="1:22" x14ac:dyDescent="0.45">
      <c r="A1707" s="11" t="s">
        <v>2119</v>
      </c>
      <c r="B1707" s="11">
        <v>1944</v>
      </c>
      <c r="C1707" s="11" t="str">
        <f>VLOOKUP(Table10[[#This Row],[Name]], Rooke_Full_Seaosn[[Name]:[Team]], 2, FALSE)</f>
        <v>BRO</v>
      </c>
      <c r="D1707" s="11">
        <v>18</v>
      </c>
      <c r="E1707" s="11">
        <v>18</v>
      </c>
      <c r="F1707" s="12">
        <v>1</v>
      </c>
      <c r="G1707" s="5">
        <f>_xlfn.RANK.EQ(VLOOKUP($A1707,Rooke_Full_Seaosn[[Name]:[WHIP]], 6, FALSE),Rooke_Full_Seaosn[W],0)</f>
        <v>1282</v>
      </c>
      <c r="H1707" s="5">
        <f>_xlfn.RANK.EQ(VLOOKUP($A1707,Rooke_Full_Seaosn[[Name]:[WHIP]], 7, FALSE),Rooke_Full_Seaosn[L],1)</f>
        <v>1341</v>
      </c>
      <c r="I1707" s="11">
        <f>_xlfn.RANK.EQ(VLOOKUP($A1707,Rooke_Full_Seaosn[[Name]:[WHIP]], 8, FALSE),Rooke_Full_Seaosn[SV],0)</f>
        <v>225</v>
      </c>
      <c r="J1707" s="11">
        <f>_xlfn.RANK.EQ(VLOOKUP($A1707,Rooke_Full_Seaosn[[Name]:[WHIP]], 9, FALSE),Rooke_Full_Seaosn[IP],0)</f>
        <v>1058</v>
      </c>
      <c r="K1707" s="5">
        <f>_xlfn.RANK.EQ(VLOOKUP($A1707,Rooke_Full_Seaosn[[Name]:[WHIP]], 10, FALSE),Rooke_Full_Seaosn[SO],0)</f>
        <v>1585</v>
      </c>
      <c r="L1707" s="5">
        <f>_xlfn.RANK.EQ(VLOOKUP($A1707,Rooke_Full_Seaosn[[Name]:[WHIP]], 11, FALSE),Rooke_Full_Seaosn[K/9],0)</f>
        <v>1603</v>
      </c>
      <c r="M1707" s="5">
        <f>_xlfn.RANK.EQ(VLOOKUP($A1707,Rooke_Full_Seaosn[[Name]:[WHIP]], 12, FALSE),Rooke_Full_Seaosn[BB/9],1)</f>
        <v>1558</v>
      </c>
      <c r="N1707" s="11">
        <f>_xlfn.RANK.EQ(VLOOKUP($A1707,Rooke_Full_Seaosn[[Name]:[WHIP]], 13, FALSE),Rooke_Full_Seaosn[HR/9],1)</f>
        <v>1122</v>
      </c>
      <c r="O1707" s="5">
        <f>_xlfn.RANK.EQ(VLOOKUP($A1707,Rooke_Full_Seaosn[[Name]:[WHIP]], 14, FALSE),Rooke_Full_Seaosn[AVG],1)</f>
        <v>1639</v>
      </c>
      <c r="P1707" s="11">
        <f>_xlfn.RANK.EQ(VLOOKUP($A1707,Rooke_Full_Seaosn[[Name]:[WHIP]], 15, FALSE),Rooke_Full_Seaosn[BABIP],1)</f>
        <v>1397</v>
      </c>
      <c r="Q1707" s="5">
        <f>_xlfn.RANK.EQ(VLOOKUP($A1707,Rooke_Full_Seaosn[[Name]:[WHIP]], 16, FALSE),Rooke_Full_Seaosn[ERA],1)</f>
        <v>1695</v>
      </c>
      <c r="R1707" s="11">
        <f>_xlfn.RANK.EQ(VLOOKUP($A1707,Rooke_Full_Seaosn[[Name]:[WHIP]], 17, FALSE),Rooke_Full_Seaosn[FIP],1)</f>
        <v>1518</v>
      </c>
      <c r="S1707" s="5">
        <f>_xlfn.RANK.EQ(VLOOKUP($A1707,Rooke_Full_Seaosn[[Name]:[WHIP]], 18,FALSE),Rooke_Full_Seaosn[WAR],0)</f>
        <v>1695</v>
      </c>
      <c r="T1707" s="5">
        <f>_xlfn.RANK.EQ(VLOOKUP($A1707,Rooke_Full_Seaosn[[Name]:[WHIP]], 19, FALSE),Rooke_Full_Seaosn[WAR/162],0)</f>
        <v>1657</v>
      </c>
      <c r="U1707" s="5">
        <f>_xlfn.RANK.EQ(VLOOKUP($A1707,Rooke_Full_Seaosn[[Name]:[WHIP]], 20, FALSE),Rooke_Full_Seaosn[WHIP],1)</f>
        <v>1682</v>
      </c>
      <c r="V1707" s="14">
        <f>GEOMEAN(Table10[[#This Row],[W]],Table10[[#This Row],[L]],Table10[[#This Row],[SO]],Table10[[#This Row],[K/9]],Table10[[#This Row],[BB/9]],Table10[[#This Row],[AVG]],Table10[[#This Row],[ERA]],Table10[[#This Row],[WAR]],Table10[[#This Row],[WAR/162]],Table10[[#This Row],[WHIP]])</f>
        <v>1567.0808026966847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BC208-7718-49D9-8C67-04B9F97E8C22}">
  <dimension ref="A1:AI668"/>
  <sheetViews>
    <sheetView zoomScale="80" zoomScaleNormal="80" workbookViewId="0">
      <selection sqref="A1:A1048576"/>
    </sheetView>
  </sheetViews>
  <sheetFormatPr defaultRowHeight="14.25" x14ac:dyDescent="0.45"/>
  <cols>
    <col min="4" max="4" width="12.796875" customWidth="1"/>
    <col min="5" max="5" width="11.9296875" customWidth="1"/>
    <col min="34" max="34" width="15.19921875" customWidth="1"/>
    <col min="35" max="35" width="16.19921875" customWidth="1"/>
  </cols>
  <sheetData>
    <row r="1" spans="1:35" x14ac:dyDescent="0.45">
      <c r="A1" t="s">
        <v>0</v>
      </c>
      <c r="B1" t="s">
        <v>1</v>
      </c>
      <c r="C1" t="s">
        <v>2</v>
      </c>
      <c r="D1" t="s">
        <v>2658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2656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744</v>
      </c>
      <c r="W1" t="s">
        <v>20</v>
      </c>
      <c r="X1" t="s">
        <v>21</v>
      </c>
      <c r="Y1" t="s">
        <v>743</v>
      </c>
      <c r="Z1" t="s">
        <v>22</v>
      </c>
      <c r="AA1" t="s">
        <v>4</v>
      </c>
      <c r="AB1" t="s">
        <v>742</v>
      </c>
      <c r="AC1" t="s">
        <v>23</v>
      </c>
      <c r="AD1" t="s">
        <v>24</v>
      </c>
      <c r="AE1" t="s">
        <v>25</v>
      </c>
      <c r="AF1" t="s">
        <v>26</v>
      </c>
      <c r="AG1" t="s">
        <v>2254</v>
      </c>
      <c r="AH1" t="s">
        <v>27</v>
      </c>
      <c r="AI1" t="s">
        <v>28</v>
      </c>
    </row>
    <row r="2" spans="1:35" x14ac:dyDescent="0.45">
      <c r="A2">
        <v>722</v>
      </c>
      <c r="B2" t="s">
        <v>167</v>
      </c>
      <c r="C2" t="s">
        <v>168</v>
      </c>
      <c r="D2" s="1">
        <v>44440</v>
      </c>
      <c r="E2" s="1">
        <v>44684</v>
      </c>
      <c r="F2">
        <v>54.1</v>
      </c>
      <c r="G2">
        <v>5</v>
      </c>
      <c r="H2">
        <v>2</v>
      </c>
      <c r="I2">
        <v>10</v>
      </c>
      <c r="J2">
        <v>0</v>
      </c>
      <c r="K2">
        <v>0</v>
      </c>
      <c r="L2">
        <v>0</v>
      </c>
      <c r="M2">
        <v>0</v>
      </c>
      <c r="N2">
        <v>0</v>
      </c>
      <c r="O2">
        <v>54.1</v>
      </c>
      <c r="P2">
        <v>7</v>
      </c>
      <c r="Q2">
        <v>0.71399999999999997</v>
      </c>
      <c r="R2">
        <v>2.82</v>
      </c>
      <c r="S2">
        <v>32</v>
      </c>
      <c r="T2">
        <v>17</v>
      </c>
      <c r="U2">
        <v>17</v>
      </c>
      <c r="V2" s="2">
        <f>(Table4[[#This Row],[HR]]/Table4[[#This Row],[IP2]])*9</f>
        <v>0.99815157116451014</v>
      </c>
      <c r="W2">
        <v>6</v>
      </c>
      <c r="X2">
        <v>12</v>
      </c>
      <c r="Y2">
        <v>1.9963031423290203</v>
      </c>
      <c r="Z2">
        <v>0</v>
      </c>
      <c r="AA2">
        <v>58</v>
      </c>
      <c r="AB2">
        <v>9.648798521256932</v>
      </c>
      <c r="AC2">
        <v>3</v>
      </c>
      <c r="AD2">
        <v>0</v>
      </c>
      <c r="AE2">
        <v>1</v>
      </c>
      <c r="AF2">
        <v>206</v>
      </c>
      <c r="AG2">
        <v>0.81330868761552677</v>
      </c>
      <c r="AH2" t="s">
        <v>31</v>
      </c>
      <c r="AI2" t="s">
        <v>169</v>
      </c>
    </row>
    <row r="3" spans="1:35" x14ac:dyDescent="0.45">
      <c r="A3">
        <v>567</v>
      </c>
      <c r="B3" t="s">
        <v>118</v>
      </c>
      <c r="C3" t="s">
        <v>73</v>
      </c>
      <c r="D3" s="1">
        <v>43555</v>
      </c>
      <c r="E3" s="1">
        <v>43614</v>
      </c>
      <c r="F3">
        <v>56.1</v>
      </c>
      <c r="G3">
        <v>4</v>
      </c>
      <c r="H3">
        <v>3</v>
      </c>
      <c r="I3">
        <v>10</v>
      </c>
      <c r="J3">
        <v>0</v>
      </c>
      <c r="K3">
        <v>0</v>
      </c>
      <c r="L3">
        <v>0</v>
      </c>
      <c r="M3">
        <v>0</v>
      </c>
      <c r="N3">
        <v>0</v>
      </c>
      <c r="O3">
        <v>56.1</v>
      </c>
      <c r="P3">
        <v>7</v>
      </c>
      <c r="Q3">
        <v>0.57099999999999995</v>
      </c>
      <c r="R3">
        <v>2.4</v>
      </c>
      <c r="S3">
        <v>34</v>
      </c>
      <c r="T3">
        <v>19</v>
      </c>
      <c r="U3">
        <v>15</v>
      </c>
      <c r="V3" s="2">
        <f>(Table4[[#This Row],[HR]]/Table4[[#This Row],[IP2]])*9</f>
        <v>1.1229946524064172</v>
      </c>
      <c r="W3">
        <v>7</v>
      </c>
      <c r="X3">
        <v>12</v>
      </c>
      <c r="Y3">
        <v>1.9251336898395721</v>
      </c>
      <c r="Z3">
        <v>0</v>
      </c>
      <c r="AA3">
        <v>62</v>
      </c>
      <c r="AB3">
        <v>9.9465240641711237</v>
      </c>
      <c r="AC3">
        <v>4</v>
      </c>
      <c r="AD3">
        <v>1</v>
      </c>
      <c r="AE3">
        <v>0</v>
      </c>
      <c r="AF3">
        <v>219</v>
      </c>
      <c r="AG3">
        <v>0.81996434937611407</v>
      </c>
      <c r="AH3" t="s">
        <v>31</v>
      </c>
      <c r="AI3" t="s">
        <v>119</v>
      </c>
    </row>
    <row r="4" spans="1:35" x14ac:dyDescent="0.45">
      <c r="A4">
        <v>531</v>
      </c>
      <c r="B4" t="s">
        <v>450</v>
      </c>
      <c r="C4" t="s">
        <v>95</v>
      </c>
      <c r="D4" s="1">
        <v>41084</v>
      </c>
      <c r="E4" s="1">
        <v>41159</v>
      </c>
      <c r="F4">
        <v>57</v>
      </c>
      <c r="G4">
        <v>5</v>
      </c>
      <c r="H4">
        <v>0</v>
      </c>
      <c r="I4">
        <v>10</v>
      </c>
      <c r="J4">
        <v>0</v>
      </c>
      <c r="K4">
        <v>0</v>
      </c>
      <c r="L4">
        <v>0</v>
      </c>
      <c r="M4">
        <v>0</v>
      </c>
      <c r="N4">
        <v>0</v>
      </c>
      <c r="O4">
        <v>57</v>
      </c>
      <c r="P4">
        <v>5</v>
      </c>
      <c r="Q4">
        <v>1</v>
      </c>
      <c r="R4">
        <v>2.21</v>
      </c>
      <c r="S4">
        <v>42</v>
      </c>
      <c r="T4">
        <v>14</v>
      </c>
      <c r="U4">
        <v>14</v>
      </c>
      <c r="V4" s="2">
        <f>(Table4[[#This Row],[HR]]/Table4[[#This Row],[IP2]])*9</f>
        <v>0.78947368421052633</v>
      </c>
      <c r="W4">
        <v>5</v>
      </c>
      <c r="X4">
        <v>11</v>
      </c>
      <c r="Y4">
        <v>1.7368421052631577</v>
      </c>
      <c r="Z4">
        <v>0</v>
      </c>
      <c r="AA4">
        <v>47</v>
      </c>
      <c r="AB4">
        <v>7.4210526315789478</v>
      </c>
      <c r="AC4">
        <v>0</v>
      </c>
      <c r="AD4">
        <v>0</v>
      </c>
      <c r="AE4">
        <v>0</v>
      </c>
      <c r="AF4">
        <v>221</v>
      </c>
      <c r="AG4">
        <v>0.92982456140350878</v>
      </c>
      <c r="AH4" t="s">
        <v>31</v>
      </c>
      <c r="AI4" t="s">
        <v>451</v>
      </c>
    </row>
    <row r="5" spans="1:35" x14ac:dyDescent="0.45">
      <c r="A5">
        <v>21</v>
      </c>
      <c r="B5" t="s">
        <v>36</v>
      </c>
      <c r="C5" t="s">
        <v>37</v>
      </c>
      <c r="D5" s="1">
        <v>30520</v>
      </c>
      <c r="E5" s="1">
        <v>30563</v>
      </c>
      <c r="F5">
        <v>76</v>
      </c>
      <c r="G5">
        <v>6</v>
      </c>
      <c r="H5">
        <v>2</v>
      </c>
      <c r="I5">
        <v>10</v>
      </c>
      <c r="J5">
        <v>0</v>
      </c>
      <c r="K5">
        <v>0</v>
      </c>
      <c r="L5">
        <v>2</v>
      </c>
      <c r="M5">
        <v>1</v>
      </c>
      <c r="N5">
        <v>0</v>
      </c>
      <c r="O5">
        <v>76</v>
      </c>
      <c r="P5">
        <v>8</v>
      </c>
      <c r="Q5">
        <v>0.75</v>
      </c>
      <c r="R5">
        <v>2.37</v>
      </c>
      <c r="S5">
        <v>42</v>
      </c>
      <c r="T5">
        <v>21</v>
      </c>
      <c r="U5">
        <v>20</v>
      </c>
      <c r="V5" s="2">
        <f>(Table4[[#This Row],[HR]]/Table4[[#This Row],[IP2]])*9</f>
        <v>0.59210526315789469</v>
      </c>
      <c r="W5">
        <v>5</v>
      </c>
      <c r="X5">
        <v>29</v>
      </c>
      <c r="Y5">
        <v>3.4342105263157898</v>
      </c>
      <c r="Z5">
        <v>0</v>
      </c>
      <c r="AA5">
        <v>85</v>
      </c>
      <c r="AB5">
        <v>10.065789473684211</v>
      </c>
      <c r="AC5">
        <v>1</v>
      </c>
      <c r="AD5">
        <v>2</v>
      </c>
      <c r="AE5">
        <v>4</v>
      </c>
      <c r="AF5">
        <v>292</v>
      </c>
      <c r="AG5">
        <v>0.93421052631578949</v>
      </c>
      <c r="AH5" t="s">
        <v>31</v>
      </c>
      <c r="AI5" t="s">
        <v>38</v>
      </c>
    </row>
    <row r="6" spans="1:35" x14ac:dyDescent="0.45">
      <c r="A6">
        <v>89</v>
      </c>
      <c r="B6" t="s">
        <v>811</v>
      </c>
      <c r="C6" t="s">
        <v>37</v>
      </c>
      <c r="D6" s="1" t="s">
        <v>2204</v>
      </c>
      <c r="E6" s="1">
        <v>33138</v>
      </c>
      <c r="F6">
        <v>68.2</v>
      </c>
      <c r="G6">
        <v>3</v>
      </c>
      <c r="H6">
        <v>4</v>
      </c>
      <c r="I6">
        <v>10</v>
      </c>
      <c r="J6">
        <v>0</v>
      </c>
      <c r="K6">
        <v>0</v>
      </c>
      <c r="L6">
        <v>2</v>
      </c>
      <c r="M6">
        <v>0</v>
      </c>
      <c r="N6">
        <v>0</v>
      </c>
      <c r="O6">
        <v>68.2</v>
      </c>
      <c r="P6">
        <v>7</v>
      </c>
      <c r="Q6">
        <v>0.42899999999999999</v>
      </c>
      <c r="R6">
        <v>2.36</v>
      </c>
      <c r="S6">
        <v>54</v>
      </c>
      <c r="T6">
        <v>20</v>
      </c>
      <c r="U6">
        <v>18</v>
      </c>
      <c r="V6" s="2">
        <f>(Table4[[#This Row],[HR]]/Table4[[#This Row],[IP2]])*9</f>
        <v>0.39589442815249265</v>
      </c>
      <c r="W6">
        <v>3</v>
      </c>
      <c r="X6">
        <v>11</v>
      </c>
      <c r="Y6">
        <v>1.4516129032258065</v>
      </c>
      <c r="Z6">
        <v>1</v>
      </c>
      <c r="AA6">
        <v>39</v>
      </c>
      <c r="AB6">
        <v>5.1466275659824046</v>
      </c>
      <c r="AC6">
        <v>1</v>
      </c>
      <c r="AD6">
        <v>1</v>
      </c>
      <c r="AE6">
        <v>1</v>
      </c>
      <c r="AF6">
        <v>263</v>
      </c>
      <c r="AG6">
        <v>0.95307917888563043</v>
      </c>
      <c r="AH6" t="s">
        <v>31</v>
      </c>
      <c r="AI6" t="s">
        <v>2205</v>
      </c>
    </row>
    <row r="7" spans="1:35" x14ac:dyDescent="0.45">
      <c r="A7">
        <v>44</v>
      </c>
      <c r="B7" t="s">
        <v>731</v>
      </c>
      <c r="C7" t="s">
        <v>54</v>
      </c>
      <c r="D7" s="1">
        <v>25667</v>
      </c>
      <c r="E7" s="1">
        <v>25715</v>
      </c>
      <c r="F7">
        <v>72.2</v>
      </c>
      <c r="G7">
        <v>6</v>
      </c>
      <c r="H7">
        <v>1</v>
      </c>
      <c r="I7">
        <v>10</v>
      </c>
      <c r="J7">
        <v>0</v>
      </c>
      <c r="K7">
        <v>0</v>
      </c>
      <c r="L7">
        <v>3</v>
      </c>
      <c r="M7">
        <v>2</v>
      </c>
      <c r="N7">
        <v>0</v>
      </c>
      <c r="O7">
        <v>72.2</v>
      </c>
      <c r="P7">
        <v>7</v>
      </c>
      <c r="Q7">
        <v>0.85699999999999998</v>
      </c>
      <c r="R7">
        <v>2.48</v>
      </c>
      <c r="S7">
        <v>36</v>
      </c>
      <c r="T7">
        <v>24</v>
      </c>
      <c r="U7">
        <v>20</v>
      </c>
      <c r="V7" s="2">
        <f>(Table4[[#This Row],[HR]]/Table4[[#This Row],[IP2]])*9</f>
        <v>0.74792243767313016</v>
      </c>
      <c r="W7">
        <v>6</v>
      </c>
      <c r="X7">
        <v>33</v>
      </c>
      <c r="Y7">
        <v>4.1135734072022156</v>
      </c>
      <c r="Z7">
        <v>2</v>
      </c>
      <c r="AA7">
        <v>42</v>
      </c>
      <c r="AB7">
        <v>5.2354570637119116</v>
      </c>
      <c r="AC7">
        <v>2</v>
      </c>
      <c r="AD7">
        <v>0</v>
      </c>
      <c r="AE7">
        <v>1</v>
      </c>
      <c r="AF7">
        <v>284</v>
      </c>
      <c r="AG7">
        <v>0.95567867036011078</v>
      </c>
      <c r="AH7" t="s">
        <v>31</v>
      </c>
      <c r="AI7" t="s">
        <v>732</v>
      </c>
    </row>
    <row r="8" spans="1:35" x14ac:dyDescent="0.45">
      <c r="A8">
        <v>285</v>
      </c>
      <c r="B8" t="s">
        <v>79</v>
      </c>
      <c r="C8" t="s">
        <v>54</v>
      </c>
      <c r="D8" s="1">
        <v>45082</v>
      </c>
      <c r="E8" s="1">
        <v>45132</v>
      </c>
      <c r="F8">
        <v>61.2</v>
      </c>
      <c r="G8">
        <v>6</v>
      </c>
      <c r="H8">
        <v>2</v>
      </c>
      <c r="I8">
        <v>10</v>
      </c>
      <c r="J8">
        <v>0</v>
      </c>
      <c r="K8">
        <v>0</v>
      </c>
      <c r="L8">
        <v>0</v>
      </c>
      <c r="M8">
        <v>0</v>
      </c>
      <c r="N8">
        <v>0</v>
      </c>
      <c r="O8">
        <v>61.2</v>
      </c>
      <c r="P8">
        <v>8</v>
      </c>
      <c r="Q8">
        <v>0.75</v>
      </c>
      <c r="R8">
        <v>1.9</v>
      </c>
      <c r="S8">
        <v>40</v>
      </c>
      <c r="T8">
        <v>13</v>
      </c>
      <c r="U8">
        <v>13</v>
      </c>
      <c r="V8" s="2">
        <f>(Table4[[#This Row],[HR]]/Table4[[#This Row],[IP2]])*9</f>
        <v>1.1764705882352942</v>
      </c>
      <c r="W8">
        <v>8</v>
      </c>
      <c r="X8">
        <v>19</v>
      </c>
      <c r="Y8">
        <v>2.7941176470588234</v>
      </c>
      <c r="Z8">
        <v>0</v>
      </c>
      <c r="AA8">
        <v>66</v>
      </c>
      <c r="AB8">
        <v>9.7058823529411757</v>
      </c>
      <c r="AC8">
        <v>0</v>
      </c>
      <c r="AD8">
        <v>1</v>
      </c>
      <c r="AE8">
        <v>0</v>
      </c>
      <c r="AF8">
        <v>237</v>
      </c>
      <c r="AG8">
        <v>0.96405228758169925</v>
      </c>
      <c r="AH8" t="s">
        <v>31</v>
      </c>
      <c r="AI8" t="s">
        <v>80</v>
      </c>
    </row>
    <row r="9" spans="1:35" x14ac:dyDescent="0.45">
      <c r="A9">
        <v>418</v>
      </c>
      <c r="B9" t="s">
        <v>70</v>
      </c>
      <c r="C9" t="s">
        <v>37</v>
      </c>
      <c r="D9" s="1">
        <v>45381</v>
      </c>
      <c r="E9" s="1">
        <v>45434</v>
      </c>
      <c r="F9">
        <v>59</v>
      </c>
      <c r="G9">
        <v>3</v>
      </c>
      <c r="H9">
        <v>4</v>
      </c>
      <c r="I9">
        <v>10</v>
      </c>
      <c r="J9">
        <v>0</v>
      </c>
      <c r="K9">
        <v>0</v>
      </c>
      <c r="L9">
        <v>0</v>
      </c>
      <c r="M9">
        <v>0</v>
      </c>
      <c r="N9">
        <v>0</v>
      </c>
      <c r="O9">
        <v>59</v>
      </c>
      <c r="P9">
        <v>7</v>
      </c>
      <c r="Q9">
        <v>0.42899999999999999</v>
      </c>
      <c r="R9">
        <v>3.05</v>
      </c>
      <c r="S9">
        <v>47</v>
      </c>
      <c r="T9">
        <v>21</v>
      </c>
      <c r="U9">
        <v>20</v>
      </c>
      <c r="V9" s="2">
        <f>(Table4[[#This Row],[HR]]/Table4[[#This Row],[IP2]])*9</f>
        <v>1.5254237288135593</v>
      </c>
      <c r="W9">
        <v>10</v>
      </c>
      <c r="X9">
        <v>10</v>
      </c>
      <c r="Y9">
        <v>1.5254237288135593</v>
      </c>
      <c r="Z9">
        <v>0</v>
      </c>
      <c r="AA9">
        <v>68</v>
      </c>
      <c r="AB9">
        <v>10.372881355932204</v>
      </c>
      <c r="AC9">
        <v>1</v>
      </c>
      <c r="AD9">
        <v>0</v>
      </c>
      <c r="AE9">
        <v>1</v>
      </c>
      <c r="AF9">
        <v>231</v>
      </c>
      <c r="AG9">
        <v>0.96610169491525422</v>
      </c>
      <c r="AH9" t="s">
        <v>31</v>
      </c>
      <c r="AI9" t="s">
        <v>71</v>
      </c>
    </row>
    <row r="10" spans="1:35" x14ac:dyDescent="0.45">
      <c r="A10">
        <v>104</v>
      </c>
      <c r="B10" t="s">
        <v>768</v>
      </c>
      <c r="C10" t="s">
        <v>555</v>
      </c>
      <c r="D10" s="1" t="s">
        <v>2156</v>
      </c>
      <c r="E10" s="1">
        <v>25047</v>
      </c>
      <c r="F10">
        <v>67.2</v>
      </c>
      <c r="G10">
        <v>2</v>
      </c>
      <c r="H10">
        <v>4</v>
      </c>
      <c r="I10">
        <v>10</v>
      </c>
      <c r="J10">
        <v>0</v>
      </c>
      <c r="K10">
        <v>0</v>
      </c>
      <c r="L10">
        <v>1</v>
      </c>
      <c r="M10">
        <v>0</v>
      </c>
      <c r="N10">
        <v>0</v>
      </c>
      <c r="O10">
        <v>67.2</v>
      </c>
      <c r="P10">
        <v>6</v>
      </c>
      <c r="Q10">
        <v>0.33300000000000002</v>
      </c>
      <c r="R10">
        <v>2</v>
      </c>
      <c r="S10">
        <v>45</v>
      </c>
      <c r="T10">
        <v>19</v>
      </c>
      <c r="U10">
        <v>15</v>
      </c>
      <c r="V10" s="2">
        <f>(Table4[[#This Row],[HR]]/Table4[[#This Row],[IP2]])*9</f>
        <v>0.26785714285714285</v>
      </c>
      <c r="W10">
        <v>2</v>
      </c>
      <c r="X10">
        <v>20</v>
      </c>
      <c r="Y10">
        <v>2.6785714285714284</v>
      </c>
      <c r="Z10">
        <v>0</v>
      </c>
      <c r="AA10">
        <v>41</v>
      </c>
      <c r="AB10">
        <v>5.4910714285714279</v>
      </c>
      <c r="AC10">
        <v>2</v>
      </c>
      <c r="AD10">
        <v>0</v>
      </c>
      <c r="AE10">
        <v>2</v>
      </c>
      <c r="AF10">
        <v>266</v>
      </c>
      <c r="AG10">
        <v>0.96726190476190477</v>
      </c>
      <c r="AH10" t="s">
        <v>31</v>
      </c>
      <c r="AI10" t="s">
        <v>2157</v>
      </c>
    </row>
    <row r="11" spans="1:35" x14ac:dyDescent="0.45">
      <c r="A11">
        <v>159</v>
      </c>
      <c r="B11" t="s">
        <v>372</v>
      </c>
      <c r="C11" t="s">
        <v>196</v>
      </c>
      <c r="D11" s="1">
        <v>38864</v>
      </c>
      <c r="E11" s="1">
        <v>38937</v>
      </c>
      <c r="F11">
        <v>65.099999999999994</v>
      </c>
      <c r="G11">
        <v>7</v>
      </c>
      <c r="H11">
        <v>0</v>
      </c>
      <c r="I11">
        <v>10</v>
      </c>
      <c r="J11">
        <v>0</v>
      </c>
      <c r="K11">
        <v>0</v>
      </c>
      <c r="L11">
        <v>0</v>
      </c>
      <c r="M11">
        <v>0</v>
      </c>
      <c r="N11">
        <v>0</v>
      </c>
      <c r="O11">
        <v>65.099999999999994</v>
      </c>
      <c r="P11">
        <v>7</v>
      </c>
      <c r="Q11">
        <v>1</v>
      </c>
      <c r="R11">
        <v>2.2000000000000002</v>
      </c>
      <c r="S11">
        <v>47</v>
      </c>
      <c r="T11">
        <v>17</v>
      </c>
      <c r="U11">
        <v>16</v>
      </c>
      <c r="V11" s="2">
        <f>(Table4[[#This Row],[HR]]/Table4[[#This Row],[IP2]])*9</f>
        <v>0.41474654377880188</v>
      </c>
      <c r="W11">
        <v>3</v>
      </c>
      <c r="X11">
        <v>16</v>
      </c>
      <c r="Y11">
        <v>2.2119815668202767</v>
      </c>
      <c r="Z11">
        <v>0</v>
      </c>
      <c r="AA11">
        <v>50</v>
      </c>
      <c r="AB11">
        <v>6.9124423963133648</v>
      </c>
      <c r="AC11">
        <v>2</v>
      </c>
      <c r="AD11">
        <v>0</v>
      </c>
      <c r="AE11">
        <v>1</v>
      </c>
      <c r="AF11">
        <v>256</v>
      </c>
      <c r="AG11">
        <v>0.96774193548387111</v>
      </c>
      <c r="AH11" t="s">
        <v>31</v>
      </c>
      <c r="AI11" t="s">
        <v>373</v>
      </c>
    </row>
    <row r="12" spans="1:35" x14ac:dyDescent="0.45">
      <c r="A12">
        <v>151</v>
      </c>
      <c r="B12" t="s">
        <v>267</v>
      </c>
      <c r="C12" t="s">
        <v>85</v>
      </c>
      <c r="D12" s="1">
        <v>44329</v>
      </c>
      <c r="E12" s="1">
        <v>44385</v>
      </c>
      <c r="F12">
        <v>48.2</v>
      </c>
      <c r="G12">
        <v>3</v>
      </c>
      <c r="H12">
        <v>2</v>
      </c>
      <c r="I12">
        <v>10</v>
      </c>
      <c r="J12">
        <v>0</v>
      </c>
      <c r="K12">
        <v>0</v>
      </c>
      <c r="L12">
        <v>0</v>
      </c>
      <c r="M12">
        <v>0</v>
      </c>
      <c r="N12">
        <v>0</v>
      </c>
      <c r="O12">
        <v>48.2</v>
      </c>
      <c r="P12">
        <v>5</v>
      </c>
      <c r="Q12">
        <v>0.6</v>
      </c>
      <c r="R12">
        <v>3.51</v>
      </c>
      <c r="S12">
        <v>37</v>
      </c>
      <c r="T12">
        <v>20</v>
      </c>
      <c r="U12">
        <v>19</v>
      </c>
      <c r="V12" s="2">
        <f>(Table4[[#This Row],[HR]]/Table4[[#This Row],[IP2]])*9</f>
        <v>0.93360995850622397</v>
      </c>
      <c r="W12">
        <v>5</v>
      </c>
      <c r="X12">
        <v>10</v>
      </c>
      <c r="Y12">
        <v>1.8672199170124479</v>
      </c>
      <c r="Z12">
        <v>1</v>
      </c>
      <c r="AA12">
        <v>53</v>
      </c>
      <c r="AB12">
        <v>9.8962655601659737</v>
      </c>
      <c r="AC12">
        <v>4</v>
      </c>
      <c r="AD12">
        <v>0</v>
      </c>
      <c r="AE12">
        <v>3</v>
      </c>
      <c r="AF12">
        <v>195</v>
      </c>
      <c r="AG12">
        <v>0.975103734439834</v>
      </c>
      <c r="AH12" t="s">
        <v>31</v>
      </c>
      <c r="AI12" t="s">
        <v>268</v>
      </c>
    </row>
    <row r="13" spans="1:35" x14ac:dyDescent="0.45">
      <c r="A13">
        <v>3</v>
      </c>
      <c r="B13" t="s">
        <v>751</v>
      </c>
      <c r="C13" t="s">
        <v>379</v>
      </c>
      <c r="D13" s="1">
        <v>26863</v>
      </c>
      <c r="E13" s="1">
        <v>26907</v>
      </c>
      <c r="F13">
        <v>83</v>
      </c>
      <c r="G13">
        <v>6</v>
      </c>
      <c r="H13">
        <v>3</v>
      </c>
      <c r="I13">
        <v>10</v>
      </c>
      <c r="J13">
        <v>0</v>
      </c>
      <c r="K13">
        <v>0</v>
      </c>
      <c r="L13">
        <v>5</v>
      </c>
      <c r="M13">
        <v>3</v>
      </c>
      <c r="N13">
        <v>0</v>
      </c>
      <c r="O13">
        <v>83</v>
      </c>
      <c r="P13">
        <v>9</v>
      </c>
      <c r="Q13">
        <v>0.66700000000000004</v>
      </c>
      <c r="R13">
        <v>1.19</v>
      </c>
      <c r="S13">
        <v>53</v>
      </c>
      <c r="T13">
        <v>13</v>
      </c>
      <c r="U13">
        <v>11</v>
      </c>
      <c r="V13" s="2">
        <f>(Table4[[#This Row],[HR]]/Table4[[#This Row],[IP2]])*9</f>
        <v>0.3253012048192771</v>
      </c>
      <c r="W13">
        <v>3</v>
      </c>
      <c r="X13">
        <v>28</v>
      </c>
      <c r="Y13">
        <v>3.0361445783132526</v>
      </c>
      <c r="Z13">
        <v>1</v>
      </c>
      <c r="AA13">
        <v>41</v>
      </c>
      <c r="AB13">
        <v>4.4457831325301207</v>
      </c>
      <c r="AC13">
        <v>0</v>
      </c>
      <c r="AD13">
        <v>0</v>
      </c>
      <c r="AE13">
        <v>1</v>
      </c>
      <c r="AF13">
        <v>318</v>
      </c>
      <c r="AG13">
        <v>0.97590361445783136</v>
      </c>
      <c r="AH13" t="s">
        <v>31</v>
      </c>
      <c r="AI13" t="s">
        <v>2155</v>
      </c>
    </row>
    <row r="14" spans="1:35" x14ac:dyDescent="0.45">
      <c r="A14">
        <v>616</v>
      </c>
      <c r="B14" t="s">
        <v>396</v>
      </c>
      <c r="C14" t="s">
        <v>85</v>
      </c>
      <c r="D14" s="1">
        <v>45048</v>
      </c>
      <c r="E14" s="1">
        <v>45101</v>
      </c>
      <c r="F14">
        <v>55.2</v>
      </c>
      <c r="G14">
        <v>5</v>
      </c>
      <c r="H14">
        <v>3</v>
      </c>
      <c r="I14">
        <v>10</v>
      </c>
      <c r="J14">
        <v>0</v>
      </c>
      <c r="K14">
        <v>0</v>
      </c>
      <c r="L14">
        <v>0</v>
      </c>
      <c r="M14">
        <v>0</v>
      </c>
      <c r="N14">
        <v>0</v>
      </c>
      <c r="O14">
        <v>55.2</v>
      </c>
      <c r="P14">
        <v>8</v>
      </c>
      <c r="Q14">
        <v>0.625</v>
      </c>
      <c r="R14">
        <v>3.88</v>
      </c>
      <c r="S14">
        <v>43</v>
      </c>
      <c r="T14">
        <v>24</v>
      </c>
      <c r="U14">
        <v>24</v>
      </c>
      <c r="V14" s="2">
        <f>(Table4[[#This Row],[HR]]/Table4[[#This Row],[IP2]])*9</f>
        <v>0.81521739130434778</v>
      </c>
      <c r="W14">
        <v>5</v>
      </c>
      <c r="X14">
        <v>11</v>
      </c>
      <c r="Y14">
        <v>1.7934782608695652</v>
      </c>
      <c r="Z14">
        <v>0</v>
      </c>
      <c r="AA14">
        <v>49</v>
      </c>
      <c r="AB14">
        <v>7.9891304347826084</v>
      </c>
      <c r="AC14">
        <v>2</v>
      </c>
      <c r="AD14">
        <v>0</v>
      </c>
      <c r="AE14">
        <v>1</v>
      </c>
      <c r="AF14">
        <v>218</v>
      </c>
      <c r="AG14">
        <v>0.97826086956521729</v>
      </c>
      <c r="AH14" t="s">
        <v>31</v>
      </c>
      <c r="AI14" t="s">
        <v>397</v>
      </c>
    </row>
    <row r="15" spans="1:35" x14ac:dyDescent="0.45">
      <c r="A15">
        <v>152</v>
      </c>
      <c r="B15" t="s">
        <v>2178</v>
      </c>
      <c r="C15" t="s">
        <v>2179</v>
      </c>
      <c r="D15" s="1">
        <v>32398</v>
      </c>
      <c r="E15" s="1">
        <v>32696</v>
      </c>
      <c r="F15">
        <v>65.2</v>
      </c>
      <c r="G15">
        <v>5</v>
      </c>
      <c r="H15">
        <v>3</v>
      </c>
      <c r="I15">
        <v>10</v>
      </c>
      <c r="J15">
        <v>0</v>
      </c>
      <c r="K15">
        <v>0</v>
      </c>
      <c r="L15">
        <v>2</v>
      </c>
      <c r="M15">
        <v>1</v>
      </c>
      <c r="N15">
        <v>0</v>
      </c>
      <c r="O15">
        <v>65.2</v>
      </c>
      <c r="P15">
        <v>8</v>
      </c>
      <c r="Q15">
        <v>0.625</v>
      </c>
      <c r="R15">
        <v>2.4700000000000002</v>
      </c>
      <c r="S15">
        <v>42</v>
      </c>
      <c r="T15">
        <v>21</v>
      </c>
      <c r="U15">
        <v>18</v>
      </c>
      <c r="V15" s="2">
        <f>(Table4[[#This Row],[HR]]/Table4[[#This Row],[IP2]])*9</f>
        <v>0.82822085889570551</v>
      </c>
      <c r="W15">
        <v>6</v>
      </c>
      <c r="X15">
        <v>22</v>
      </c>
      <c r="Y15">
        <v>3.03680981595092</v>
      </c>
      <c r="Z15">
        <v>1</v>
      </c>
      <c r="AA15">
        <v>40</v>
      </c>
      <c r="AB15">
        <v>5.5214723926380369</v>
      </c>
      <c r="AC15">
        <v>0</v>
      </c>
      <c r="AD15">
        <v>0</v>
      </c>
      <c r="AE15">
        <v>3</v>
      </c>
      <c r="AF15">
        <v>253</v>
      </c>
      <c r="AG15">
        <v>0.98159509202453987</v>
      </c>
      <c r="AH15" t="s">
        <v>31</v>
      </c>
      <c r="AI15" t="s">
        <v>2180</v>
      </c>
    </row>
    <row r="16" spans="1:35" x14ac:dyDescent="0.45">
      <c r="A16">
        <v>305</v>
      </c>
      <c r="B16" t="s">
        <v>406</v>
      </c>
      <c r="C16" t="s">
        <v>54</v>
      </c>
      <c r="D16" s="1">
        <v>40360</v>
      </c>
      <c r="E16" s="1">
        <v>40414</v>
      </c>
      <c r="F16">
        <v>61.1</v>
      </c>
      <c r="G16">
        <v>4</v>
      </c>
      <c r="H16">
        <v>2</v>
      </c>
      <c r="I16">
        <v>10</v>
      </c>
      <c r="J16">
        <v>0</v>
      </c>
      <c r="K16">
        <v>0</v>
      </c>
      <c r="L16">
        <v>0</v>
      </c>
      <c r="M16">
        <v>0</v>
      </c>
      <c r="N16">
        <v>0</v>
      </c>
      <c r="O16">
        <v>61.1</v>
      </c>
      <c r="P16">
        <v>6</v>
      </c>
      <c r="Q16">
        <v>0.66700000000000004</v>
      </c>
      <c r="R16">
        <v>3.38</v>
      </c>
      <c r="S16">
        <v>43</v>
      </c>
      <c r="T16">
        <v>26</v>
      </c>
      <c r="U16">
        <v>23</v>
      </c>
      <c r="V16" s="2">
        <f>(Table4[[#This Row],[HR]]/Table4[[#This Row],[IP2]])*9</f>
        <v>0.88379705400981989</v>
      </c>
      <c r="W16">
        <v>6</v>
      </c>
      <c r="X16">
        <v>17</v>
      </c>
      <c r="Y16">
        <v>2.5040916530278232</v>
      </c>
      <c r="Z16">
        <v>0</v>
      </c>
      <c r="AA16">
        <v>49</v>
      </c>
      <c r="AB16">
        <v>7.2176759410801958</v>
      </c>
      <c r="AC16">
        <v>2</v>
      </c>
      <c r="AD16">
        <v>1</v>
      </c>
      <c r="AE16">
        <v>0</v>
      </c>
      <c r="AF16">
        <v>246</v>
      </c>
      <c r="AG16">
        <v>0.98199672667757776</v>
      </c>
      <c r="AH16" t="s">
        <v>31</v>
      </c>
      <c r="AI16" t="s">
        <v>407</v>
      </c>
    </row>
    <row r="17" spans="1:35" x14ac:dyDescent="0.45">
      <c r="A17">
        <v>61</v>
      </c>
      <c r="B17" t="s">
        <v>45</v>
      </c>
      <c r="C17" t="s">
        <v>46</v>
      </c>
      <c r="D17" s="1">
        <v>41733</v>
      </c>
      <c r="E17" s="1">
        <v>41784</v>
      </c>
      <c r="F17">
        <v>70.2</v>
      </c>
      <c r="G17">
        <v>7</v>
      </c>
      <c r="H17">
        <v>1</v>
      </c>
      <c r="I17">
        <v>10</v>
      </c>
      <c r="J17">
        <v>0</v>
      </c>
      <c r="K17">
        <v>0</v>
      </c>
      <c r="L17">
        <v>1</v>
      </c>
      <c r="M17">
        <v>1</v>
      </c>
      <c r="N17">
        <v>0</v>
      </c>
      <c r="O17">
        <v>70.2</v>
      </c>
      <c r="P17">
        <v>8</v>
      </c>
      <c r="Q17">
        <v>0.875</v>
      </c>
      <c r="R17">
        <v>2.29</v>
      </c>
      <c r="S17">
        <v>59</v>
      </c>
      <c r="T17">
        <v>20</v>
      </c>
      <c r="U17">
        <v>18</v>
      </c>
      <c r="V17" s="2">
        <f>(Table4[[#This Row],[HR]]/Table4[[#This Row],[IP2]])*9</f>
        <v>0.89743589743589747</v>
      </c>
      <c r="W17">
        <v>7</v>
      </c>
      <c r="X17">
        <v>10</v>
      </c>
      <c r="Y17">
        <v>1.2820512820512822</v>
      </c>
      <c r="Z17">
        <v>0</v>
      </c>
      <c r="AA17">
        <v>79</v>
      </c>
      <c r="AB17">
        <v>10.128205128205128</v>
      </c>
      <c r="AC17">
        <v>2</v>
      </c>
      <c r="AD17">
        <v>0</v>
      </c>
      <c r="AE17">
        <v>2</v>
      </c>
      <c r="AF17">
        <v>277</v>
      </c>
      <c r="AG17">
        <v>0.98290598290598286</v>
      </c>
      <c r="AH17" t="s">
        <v>31</v>
      </c>
      <c r="AI17" t="s">
        <v>47</v>
      </c>
    </row>
    <row r="18" spans="1:35" x14ac:dyDescent="0.45">
      <c r="A18">
        <v>91</v>
      </c>
      <c r="B18" t="s">
        <v>92</v>
      </c>
      <c r="C18" t="s">
        <v>85</v>
      </c>
      <c r="D18" s="1">
        <v>38568</v>
      </c>
      <c r="E18" s="1">
        <v>38616</v>
      </c>
      <c r="F18">
        <v>68.099999999999994</v>
      </c>
      <c r="G18">
        <v>4</v>
      </c>
      <c r="H18">
        <v>4</v>
      </c>
      <c r="I18">
        <v>10</v>
      </c>
      <c r="J18">
        <v>0</v>
      </c>
      <c r="K18">
        <v>0</v>
      </c>
      <c r="L18">
        <v>0</v>
      </c>
      <c r="M18">
        <v>0</v>
      </c>
      <c r="N18">
        <v>0</v>
      </c>
      <c r="O18">
        <v>68.099999999999994</v>
      </c>
      <c r="P18">
        <v>8</v>
      </c>
      <c r="Q18">
        <v>0.5</v>
      </c>
      <c r="R18">
        <v>2.63</v>
      </c>
      <c r="S18">
        <v>48</v>
      </c>
      <c r="T18">
        <v>21</v>
      </c>
      <c r="U18">
        <v>20</v>
      </c>
      <c r="V18" s="2">
        <f>(Table4[[#This Row],[HR]]/Table4[[#This Row],[IP2]])*9</f>
        <v>0.66079295154185025</v>
      </c>
      <c r="W18">
        <v>5</v>
      </c>
      <c r="X18">
        <v>19</v>
      </c>
      <c r="Y18">
        <v>2.5110132158590308</v>
      </c>
      <c r="Z18">
        <v>0</v>
      </c>
      <c r="AA18">
        <v>65</v>
      </c>
      <c r="AB18">
        <v>8.5903083700440543</v>
      </c>
      <c r="AC18">
        <v>1</v>
      </c>
      <c r="AD18">
        <v>0</v>
      </c>
      <c r="AE18">
        <v>1</v>
      </c>
      <c r="AF18">
        <v>266</v>
      </c>
      <c r="AG18">
        <v>0.98384728340675487</v>
      </c>
      <c r="AH18" t="s">
        <v>31</v>
      </c>
      <c r="AI18" t="s">
        <v>93</v>
      </c>
    </row>
    <row r="19" spans="1:35" x14ac:dyDescent="0.45">
      <c r="A19">
        <v>211</v>
      </c>
      <c r="B19" t="s">
        <v>84</v>
      </c>
      <c r="C19" t="s">
        <v>85</v>
      </c>
      <c r="D19" s="1">
        <v>40638</v>
      </c>
      <c r="E19" s="1">
        <v>40690</v>
      </c>
      <c r="F19">
        <v>63.1</v>
      </c>
      <c r="G19">
        <v>6</v>
      </c>
      <c r="H19">
        <v>2</v>
      </c>
      <c r="I19">
        <v>10</v>
      </c>
      <c r="J19">
        <v>0</v>
      </c>
      <c r="K19">
        <v>0</v>
      </c>
      <c r="L19">
        <v>0</v>
      </c>
      <c r="M19">
        <v>0</v>
      </c>
      <c r="N19">
        <v>0</v>
      </c>
      <c r="O19">
        <v>63.1</v>
      </c>
      <c r="P19">
        <v>8</v>
      </c>
      <c r="Q19">
        <v>0.75</v>
      </c>
      <c r="R19">
        <v>2.42</v>
      </c>
      <c r="S19">
        <v>44</v>
      </c>
      <c r="T19">
        <v>18</v>
      </c>
      <c r="U19">
        <v>17</v>
      </c>
      <c r="V19" s="2">
        <f>(Table4[[#This Row],[HR]]/Table4[[#This Row],[IP2]])*9</f>
        <v>0.57052297939778129</v>
      </c>
      <c r="W19">
        <v>4</v>
      </c>
      <c r="X19">
        <v>19</v>
      </c>
      <c r="Y19">
        <v>2.709984152139461</v>
      </c>
      <c r="Z19">
        <v>1</v>
      </c>
      <c r="AA19">
        <v>66</v>
      </c>
      <c r="AB19">
        <v>9.4136291600633921</v>
      </c>
      <c r="AC19">
        <v>1</v>
      </c>
      <c r="AD19">
        <v>0</v>
      </c>
      <c r="AE19">
        <v>4</v>
      </c>
      <c r="AF19">
        <v>252</v>
      </c>
      <c r="AG19">
        <v>0.99841521394611721</v>
      </c>
      <c r="AH19" t="s">
        <v>31</v>
      </c>
      <c r="AI19" t="s">
        <v>86</v>
      </c>
    </row>
    <row r="20" spans="1:35" x14ac:dyDescent="0.45">
      <c r="A20">
        <v>12</v>
      </c>
      <c r="B20" t="s">
        <v>756</v>
      </c>
      <c r="C20" t="s">
        <v>46</v>
      </c>
      <c r="D20" s="1">
        <v>14828</v>
      </c>
      <c r="E20" s="1">
        <v>14875</v>
      </c>
      <c r="F20">
        <v>79.099999999999994</v>
      </c>
      <c r="G20">
        <v>7</v>
      </c>
      <c r="H20">
        <v>3</v>
      </c>
      <c r="I20">
        <v>10</v>
      </c>
      <c r="J20">
        <v>0</v>
      </c>
      <c r="K20">
        <v>0</v>
      </c>
      <c r="L20">
        <v>8</v>
      </c>
      <c r="M20">
        <v>2</v>
      </c>
      <c r="N20">
        <v>0</v>
      </c>
      <c r="O20">
        <v>79.099999999999994</v>
      </c>
      <c r="P20">
        <v>10</v>
      </c>
      <c r="Q20">
        <v>0.7</v>
      </c>
      <c r="R20">
        <v>2.16</v>
      </c>
      <c r="S20">
        <v>69</v>
      </c>
      <c r="T20">
        <v>21</v>
      </c>
      <c r="U20">
        <v>19</v>
      </c>
      <c r="V20" s="2">
        <f>(Table4[[#This Row],[HR]]/Table4[[#This Row],[IP2]])*9</f>
        <v>0.45512010113780027</v>
      </c>
      <c r="W20">
        <v>4</v>
      </c>
      <c r="X20">
        <v>10</v>
      </c>
      <c r="Y20">
        <v>1.1378002528445008</v>
      </c>
      <c r="Z20">
        <v>1</v>
      </c>
      <c r="AA20">
        <v>27</v>
      </c>
      <c r="AB20">
        <v>3.0720606826801515</v>
      </c>
      <c r="AC20">
        <v>0</v>
      </c>
      <c r="AD20">
        <v>1</v>
      </c>
      <c r="AE20">
        <v>0</v>
      </c>
      <c r="AF20">
        <v>309</v>
      </c>
      <c r="AG20">
        <v>0.99873577749683951</v>
      </c>
      <c r="AH20" t="s">
        <v>31</v>
      </c>
      <c r="AI20" t="s">
        <v>2367</v>
      </c>
    </row>
    <row r="21" spans="1:35" x14ac:dyDescent="0.45">
      <c r="A21">
        <v>472</v>
      </c>
      <c r="B21" t="s">
        <v>154</v>
      </c>
      <c r="C21" t="s">
        <v>30</v>
      </c>
      <c r="D21" s="1">
        <v>45383</v>
      </c>
      <c r="E21" s="1">
        <v>45441</v>
      </c>
      <c r="F21">
        <v>58</v>
      </c>
      <c r="G21">
        <v>5</v>
      </c>
      <c r="H21">
        <v>1</v>
      </c>
      <c r="I21">
        <v>10</v>
      </c>
      <c r="J21">
        <v>0</v>
      </c>
      <c r="K21">
        <v>0</v>
      </c>
      <c r="L21">
        <v>0</v>
      </c>
      <c r="M21">
        <v>0</v>
      </c>
      <c r="N21">
        <v>0</v>
      </c>
      <c r="O21">
        <v>58</v>
      </c>
      <c r="P21">
        <v>6</v>
      </c>
      <c r="Q21">
        <v>0.83299999999999996</v>
      </c>
      <c r="R21">
        <v>1.86</v>
      </c>
      <c r="S21">
        <v>48</v>
      </c>
      <c r="T21">
        <v>14</v>
      </c>
      <c r="U21">
        <v>12</v>
      </c>
      <c r="V21" s="2">
        <f>(Table4[[#This Row],[HR]]/Table4[[#This Row],[IP2]])*9</f>
        <v>0.77586206896551735</v>
      </c>
      <c r="W21">
        <v>5</v>
      </c>
      <c r="X21">
        <v>10</v>
      </c>
      <c r="Y21">
        <v>1.5517241379310347</v>
      </c>
      <c r="Z21">
        <v>0</v>
      </c>
      <c r="AA21">
        <v>59</v>
      </c>
      <c r="AB21">
        <v>9.1551724137931032</v>
      </c>
      <c r="AC21">
        <v>0</v>
      </c>
      <c r="AD21">
        <v>0</v>
      </c>
      <c r="AE21">
        <v>0</v>
      </c>
      <c r="AF21">
        <v>231</v>
      </c>
      <c r="AG21">
        <v>1</v>
      </c>
      <c r="AH21" t="s">
        <v>31</v>
      </c>
      <c r="AI21" t="s">
        <v>155</v>
      </c>
    </row>
    <row r="22" spans="1:35" x14ac:dyDescent="0.45">
      <c r="A22">
        <v>82</v>
      </c>
      <c r="B22" t="s">
        <v>655</v>
      </c>
      <c r="C22" t="s">
        <v>132</v>
      </c>
      <c r="D22" s="1">
        <v>34943</v>
      </c>
      <c r="E22" s="1">
        <v>35197</v>
      </c>
      <c r="F22">
        <v>69</v>
      </c>
      <c r="G22">
        <v>7</v>
      </c>
      <c r="H22">
        <v>1</v>
      </c>
      <c r="I22">
        <v>10</v>
      </c>
      <c r="J22">
        <v>0</v>
      </c>
      <c r="K22">
        <v>0</v>
      </c>
      <c r="L22">
        <v>1</v>
      </c>
      <c r="M22">
        <v>1</v>
      </c>
      <c r="N22">
        <v>0</v>
      </c>
      <c r="O22">
        <v>69</v>
      </c>
      <c r="P22">
        <v>8</v>
      </c>
      <c r="Q22">
        <v>0.875</v>
      </c>
      <c r="R22">
        <v>2.48</v>
      </c>
      <c r="S22">
        <v>57</v>
      </c>
      <c r="T22">
        <v>21</v>
      </c>
      <c r="U22">
        <v>19</v>
      </c>
      <c r="V22" s="2">
        <f>(Table4[[#This Row],[HR]]/Table4[[#This Row],[IP2]])*9</f>
        <v>0.78260869565217384</v>
      </c>
      <c r="W22">
        <v>6</v>
      </c>
      <c r="X22">
        <v>12</v>
      </c>
      <c r="Y22">
        <v>1.5652173913043477</v>
      </c>
      <c r="Z22">
        <v>1</v>
      </c>
      <c r="AA22">
        <v>43</v>
      </c>
      <c r="AB22">
        <v>5.6086956521739131</v>
      </c>
      <c r="AC22">
        <v>1</v>
      </c>
      <c r="AD22">
        <v>1</v>
      </c>
      <c r="AE22">
        <v>0</v>
      </c>
      <c r="AF22">
        <v>271</v>
      </c>
      <c r="AG22">
        <v>1</v>
      </c>
      <c r="AH22" t="s">
        <v>31</v>
      </c>
      <c r="AI22" t="s">
        <v>656</v>
      </c>
    </row>
    <row r="23" spans="1:35" x14ac:dyDescent="0.45">
      <c r="A23">
        <v>372</v>
      </c>
      <c r="B23" t="s">
        <v>549</v>
      </c>
      <c r="C23" t="s">
        <v>199</v>
      </c>
      <c r="D23" s="1">
        <v>36264</v>
      </c>
      <c r="E23" s="1">
        <v>36312</v>
      </c>
      <c r="F23">
        <v>60</v>
      </c>
      <c r="G23">
        <v>6</v>
      </c>
      <c r="H23">
        <v>3</v>
      </c>
      <c r="I23">
        <v>10</v>
      </c>
      <c r="J23">
        <v>0</v>
      </c>
      <c r="K23">
        <v>0</v>
      </c>
      <c r="L23">
        <v>0</v>
      </c>
      <c r="M23">
        <v>0</v>
      </c>
      <c r="N23">
        <v>0</v>
      </c>
      <c r="O23">
        <v>60</v>
      </c>
      <c r="P23">
        <v>9</v>
      </c>
      <c r="Q23">
        <v>0.66700000000000004</v>
      </c>
      <c r="R23">
        <v>3</v>
      </c>
      <c r="S23">
        <v>44</v>
      </c>
      <c r="T23">
        <v>21</v>
      </c>
      <c r="U23">
        <v>20</v>
      </c>
      <c r="V23" s="2">
        <f>(Table4[[#This Row],[HR]]/Table4[[#This Row],[IP2]])*9</f>
        <v>1.2</v>
      </c>
      <c r="W23">
        <v>8</v>
      </c>
      <c r="X23">
        <v>16</v>
      </c>
      <c r="Y23">
        <v>2.4</v>
      </c>
      <c r="Z23">
        <v>0</v>
      </c>
      <c r="AA23">
        <v>45</v>
      </c>
      <c r="AB23">
        <v>6.75</v>
      </c>
      <c r="AC23">
        <v>4</v>
      </c>
      <c r="AD23">
        <v>0</v>
      </c>
      <c r="AE23">
        <v>0</v>
      </c>
      <c r="AF23">
        <v>237</v>
      </c>
      <c r="AG23">
        <v>1</v>
      </c>
      <c r="AH23" t="s">
        <v>31</v>
      </c>
      <c r="AI23" t="s">
        <v>550</v>
      </c>
    </row>
    <row r="24" spans="1:35" x14ac:dyDescent="0.45">
      <c r="A24">
        <v>421</v>
      </c>
      <c r="B24" t="s">
        <v>1828</v>
      </c>
      <c r="C24" t="s">
        <v>140</v>
      </c>
      <c r="D24" s="1">
        <v>38834</v>
      </c>
      <c r="E24" s="1">
        <v>38880</v>
      </c>
      <c r="F24">
        <v>59</v>
      </c>
      <c r="G24">
        <v>5</v>
      </c>
      <c r="H24">
        <v>4</v>
      </c>
      <c r="I24">
        <v>10</v>
      </c>
      <c r="J24">
        <v>0</v>
      </c>
      <c r="K24">
        <v>0</v>
      </c>
      <c r="L24">
        <v>0</v>
      </c>
      <c r="M24">
        <v>0</v>
      </c>
      <c r="N24">
        <v>0</v>
      </c>
      <c r="O24">
        <v>59</v>
      </c>
      <c r="P24">
        <v>9</v>
      </c>
      <c r="Q24">
        <v>0.55600000000000005</v>
      </c>
      <c r="R24">
        <v>3.66</v>
      </c>
      <c r="S24">
        <v>51</v>
      </c>
      <c r="T24">
        <v>26</v>
      </c>
      <c r="U24">
        <v>24</v>
      </c>
      <c r="V24" s="2">
        <f>(Table4[[#This Row],[HR]]/Table4[[#This Row],[IP2]])*9</f>
        <v>0.61016949152542377</v>
      </c>
      <c r="W24">
        <v>4</v>
      </c>
      <c r="X24">
        <v>8</v>
      </c>
      <c r="Y24">
        <v>1.2203389830508475</v>
      </c>
      <c r="Z24">
        <v>1</v>
      </c>
      <c r="AA24">
        <v>31</v>
      </c>
      <c r="AB24">
        <v>4.7288135593220346</v>
      </c>
      <c r="AC24">
        <v>5</v>
      </c>
      <c r="AD24">
        <v>2</v>
      </c>
      <c r="AE24">
        <v>2</v>
      </c>
      <c r="AF24">
        <v>239</v>
      </c>
      <c r="AG24">
        <v>1</v>
      </c>
      <c r="AH24" t="s">
        <v>31</v>
      </c>
      <c r="AI24" t="s">
        <v>2467</v>
      </c>
    </row>
    <row r="25" spans="1:35" x14ac:dyDescent="0.45">
      <c r="A25">
        <v>395</v>
      </c>
      <c r="B25" t="s">
        <v>51</v>
      </c>
      <c r="C25" t="s">
        <v>37</v>
      </c>
      <c r="D25" s="1">
        <v>45423</v>
      </c>
      <c r="E25" s="1">
        <v>45478</v>
      </c>
      <c r="F25">
        <v>59.1</v>
      </c>
      <c r="G25">
        <v>5</v>
      </c>
      <c r="H25">
        <v>0</v>
      </c>
      <c r="I25">
        <v>10</v>
      </c>
      <c r="J25">
        <v>0</v>
      </c>
      <c r="K25">
        <v>0</v>
      </c>
      <c r="L25">
        <v>0</v>
      </c>
      <c r="M25">
        <v>0</v>
      </c>
      <c r="N25">
        <v>0</v>
      </c>
      <c r="O25">
        <v>59.1</v>
      </c>
      <c r="P25">
        <v>5</v>
      </c>
      <c r="Q25">
        <v>1</v>
      </c>
      <c r="R25">
        <v>2.12</v>
      </c>
      <c r="S25">
        <v>48</v>
      </c>
      <c r="T25">
        <v>14</v>
      </c>
      <c r="U25">
        <v>14</v>
      </c>
      <c r="V25" s="2">
        <f>(Table4[[#This Row],[HR]]/Table4[[#This Row],[IP2]])*9</f>
        <v>1.0659898477157361</v>
      </c>
      <c r="W25">
        <v>7</v>
      </c>
      <c r="X25">
        <v>12</v>
      </c>
      <c r="Y25">
        <v>1.8274111675126903</v>
      </c>
      <c r="Z25">
        <v>0</v>
      </c>
      <c r="AA25">
        <v>78</v>
      </c>
      <c r="AB25">
        <v>11.878172588832488</v>
      </c>
      <c r="AC25">
        <v>2</v>
      </c>
      <c r="AD25">
        <v>0</v>
      </c>
      <c r="AE25">
        <v>1</v>
      </c>
      <c r="AF25">
        <v>232</v>
      </c>
      <c r="AG25">
        <v>1.015228426395939</v>
      </c>
      <c r="AH25" t="s">
        <v>31</v>
      </c>
      <c r="AI25" t="s">
        <v>52</v>
      </c>
    </row>
    <row r="26" spans="1:35" x14ac:dyDescent="0.45">
      <c r="A26">
        <v>224</v>
      </c>
      <c r="B26" t="s">
        <v>131</v>
      </c>
      <c r="C26" t="s">
        <v>132</v>
      </c>
      <c r="D26" s="1">
        <v>42237</v>
      </c>
      <c r="E26" s="1">
        <v>42473</v>
      </c>
      <c r="F26">
        <v>63</v>
      </c>
      <c r="G26">
        <v>4</v>
      </c>
      <c r="H26">
        <v>4</v>
      </c>
      <c r="I26">
        <v>10</v>
      </c>
      <c r="J26">
        <v>0</v>
      </c>
      <c r="K26">
        <v>0</v>
      </c>
      <c r="L26">
        <v>0</v>
      </c>
      <c r="M26">
        <v>0</v>
      </c>
      <c r="N26">
        <v>0</v>
      </c>
      <c r="O26">
        <v>63</v>
      </c>
      <c r="P26">
        <v>8</v>
      </c>
      <c r="Q26">
        <v>0.5</v>
      </c>
      <c r="R26">
        <v>2.4300000000000002</v>
      </c>
      <c r="S26">
        <v>49</v>
      </c>
      <c r="T26">
        <v>19</v>
      </c>
      <c r="U26">
        <v>17</v>
      </c>
      <c r="V26" s="2">
        <f>(Table4[[#This Row],[HR]]/Table4[[#This Row],[IP2]])*9</f>
        <v>0.71428571428571419</v>
      </c>
      <c r="W26">
        <v>5</v>
      </c>
      <c r="X26">
        <v>15</v>
      </c>
      <c r="Y26">
        <v>2.1428571428571428</v>
      </c>
      <c r="Z26">
        <v>0</v>
      </c>
      <c r="AA26">
        <v>61</v>
      </c>
      <c r="AB26">
        <v>8.7142857142857135</v>
      </c>
      <c r="AC26">
        <v>1</v>
      </c>
      <c r="AD26">
        <v>0</v>
      </c>
      <c r="AE26">
        <v>1</v>
      </c>
      <c r="AF26">
        <v>252</v>
      </c>
      <c r="AG26">
        <v>1.0158730158730158</v>
      </c>
      <c r="AH26" t="s">
        <v>31</v>
      </c>
      <c r="AI26" t="s">
        <v>133</v>
      </c>
    </row>
    <row r="27" spans="1:35" x14ac:dyDescent="0.45">
      <c r="A27">
        <v>878</v>
      </c>
      <c r="B27" t="s">
        <v>139</v>
      </c>
      <c r="C27" t="s">
        <v>140</v>
      </c>
      <c r="D27" s="1" t="s">
        <v>141</v>
      </c>
      <c r="E27" s="1">
        <v>44414</v>
      </c>
      <c r="F27">
        <v>52.1</v>
      </c>
      <c r="G27">
        <v>4</v>
      </c>
      <c r="H27">
        <v>1</v>
      </c>
      <c r="I27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52.1</v>
      </c>
      <c r="P27">
        <v>5</v>
      </c>
      <c r="Q27">
        <v>0.8</v>
      </c>
      <c r="R27">
        <v>2.58</v>
      </c>
      <c r="S27">
        <v>34</v>
      </c>
      <c r="T27">
        <v>18</v>
      </c>
      <c r="U27">
        <v>15</v>
      </c>
      <c r="V27" s="2">
        <f>(Table4[[#This Row],[HR]]/Table4[[#This Row],[IP2]])*9</f>
        <v>1.2092130518234165</v>
      </c>
      <c r="W27">
        <v>7</v>
      </c>
      <c r="X27">
        <v>19</v>
      </c>
      <c r="Y27">
        <v>3.2821497120921301</v>
      </c>
      <c r="Z27">
        <v>0</v>
      </c>
      <c r="AA27">
        <v>60</v>
      </c>
      <c r="AB27">
        <v>10.36468330134357</v>
      </c>
      <c r="AC27">
        <v>4</v>
      </c>
      <c r="AD27">
        <v>1</v>
      </c>
      <c r="AE27">
        <v>0</v>
      </c>
      <c r="AF27">
        <v>213</v>
      </c>
      <c r="AG27">
        <v>1.017274472168906</v>
      </c>
      <c r="AH27" t="s">
        <v>31</v>
      </c>
      <c r="AI27" t="s">
        <v>142</v>
      </c>
    </row>
    <row r="28" spans="1:35" x14ac:dyDescent="0.45">
      <c r="A28">
        <v>120</v>
      </c>
      <c r="B28" t="s">
        <v>325</v>
      </c>
      <c r="C28" t="s">
        <v>326</v>
      </c>
      <c r="D28" s="1">
        <v>44062</v>
      </c>
      <c r="E28" s="1">
        <v>44303</v>
      </c>
      <c r="F28">
        <v>49</v>
      </c>
      <c r="G28">
        <v>3</v>
      </c>
      <c r="H28">
        <v>0</v>
      </c>
      <c r="I28">
        <v>10</v>
      </c>
      <c r="J28">
        <v>0</v>
      </c>
      <c r="K28">
        <v>0</v>
      </c>
      <c r="L28">
        <v>0</v>
      </c>
      <c r="M28">
        <v>0</v>
      </c>
      <c r="N28">
        <v>0</v>
      </c>
      <c r="O28">
        <v>49</v>
      </c>
      <c r="P28">
        <v>3</v>
      </c>
      <c r="Q28">
        <v>1</v>
      </c>
      <c r="R28">
        <v>2.94</v>
      </c>
      <c r="S28">
        <v>35</v>
      </c>
      <c r="T28">
        <v>18</v>
      </c>
      <c r="U28">
        <v>16</v>
      </c>
      <c r="V28" s="2">
        <f>(Table4[[#This Row],[HR]]/Table4[[#This Row],[IP2]])*9</f>
        <v>0.91836734693877553</v>
      </c>
      <c r="W28">
        <v>5</v>
      </c>
      <c r="X28">
        <v>15</v>
      </c>
      <c r="Y28">
        <v>2.7551020408163267</v>
      </c>
      <c r="Z28">
        <v>0</v>
      </c>
      <c r="AA28">
        <v>51</v>
      </c>
      <c r="AB28">
        <v>9.3673469387755102</v>
      </c>
      <c r="AC28">
        <v>2</v>
      </c>
      <c r="AD28">
        <v>0</v>
      </c>
      <c r="AE28">
        <v>7</v>
      </c>
      <c r="AF28">
        <v>200</v>
      </c>
      <c r="AG28">
        <v>1.0204081632653061</v>
      </c>
      <c r="AH28" t="s">
        <v>31</v>
      </c>
      <c r="AI28" t="s">
        <v>327</v>
      </c>
    </row>
    <row r="29" spans="1:35" x14ac:dyDescent="0.45">
      <c r="A29">
        <v>4</v>
      </c>
      <c r="B29" t="s">
        <v>942</v>
      </c>
      <c r="C29" t="s">
        <v>199</v>
      </c>
      <c r="D29" s="1">
        <v>28226</v>
      </c>
      <c r="E29" s="1">
        <v>28273</v>
      </c>
      <c r="F29">
        <v>81</v>
      </c>
      <c r="G29">
        <v>4</v>
      </c>
      <c r="H29">
        <v>2</v>
      </c>
      <c r="I29">
        <v>10</v>
      </c>
      <c r="J29">
        <v>0</v>
      </c>
      <c r="K29">
        <v>0</v>
      </c>
      <c r="L29">
        <v>6</v>
      </c>
      <c r="M29">
        <v>1</v>
      </c>
      <c r="N29">
        <v>0</v>
      </c>
      <c r="O29">
        <v>81</v>
      </c>
      <c r="P29">
        <v>6</v>
      </c>
      <c r="Q29">
        <v>0.66700000000000004</v>
      </c>
      <c r="R29">
        <v>2.89</v>
      </c>
      <c r="S29">
        <v>72</v>
      </c>
      <c r="T29">
        <v>29</v>
      </c>
      <c r="U29">
        <v>26</v>
      </c>
      <c r="V29" s="2">
        <f>(Table4[[#This Row],[HR]]/Table4[[#This Row],[IP2]])*9</f>
        <v>0.88888888888888884</v>
      </c>
      <c r="W29">
        <v>8</v>
      </c>
      <c r="X29">
        <v>11</v>
      </c>
      <c r="Y29">
        <v>1.2222222222222221</v>
      </c>
      <c r="Z29">
        <v>4</v>
      </c>
      <c r="AA29">
        <v>38</v>
      </c>
      <c r="AB29">
        <v>4.2222222222222223</v>
      </c>
      <c r="AC29">
        <v>4</v>
      </c>
      <c r="AD29">
        <v>1</v>
      </c>
      <c r="AE29">
        <v>1</v>
      </c>
      <c r="AF29">
        <v>324</v>
      </c>
      <c r="AG29">
        <v>1.0246913580246915</v>
      </c>
      <c r="AH29" t="s">
        <v>31</v>
      </c>
      <c r="AI29" t="s">
        <v>2234</v>
      </c>
    </row>
    <row r="30" spans="1:35" x14ac:dyDescent="0.45">
      <c r="A30">
        <v>162</v>
      </c>
      <c r="B30" t="s">
        <v>1235</v>
      </c>
      <c r="C30" t="s">
        <v>240</v>
      </c>
      <c r="D30" s="1">
        <v>33703</v>
      </c>
      <c r="E30" s="1">
        <v>33753</v>
      </c>
      <c r="F30">
        <v>65.099999999999994</v>
      </c>
      <c r="G30">
        <v>5</v>
      </c>
      <c r="H30">
        <v>2</v>
      </c>
      <c r="I30">
        <v>10</v>
      </c>
      <c r="J30">
        <v>0</v>
      </c>
      <c r="K30">
        <v>0</v>
      </c>
      <c r="L30">
        <v>0</v>
      </c>
      <c r="M30">
        <v>0</v>
      </c>
      <c r="N30">
        <v>0</v>
      </c>
      <c r="O30">
        <v>65.099999999999994</v>
      </c>
      <c r="P30">
        <v>7</v>
      </c>
      <c r="Q30">
        <v>0.71399999999999997</v>
      </c>
      <c r="R30">
        <v>2.48</v>
      </c>
      <c r="S30">
        <v>56</v>
      </c>
      <c r="T30">
        <v>21</v>
      </c>
      <c r="U30">
        <v>18</v>
      </c>
      <c r="V30" s="2">
        <f>(Table4[[#This Row],[HR]]/Table4[[#This Row],[IP2]])*9</f>
        <v>0.69124423963133641</v>
      </c>
      <c r="W30">
        <v>5</v>
      </c>
      <c r="X30">
        <v>11</v>
      </c>
      <c r="Y30">
        <v>1.5207373271889402</v>
      </c>
      <c r="Z30">
        <v>1</v>
      </c>
      <c r="AA30">
        <v>35</v>
      </c>
      <c r="AB30">
        <v>4.8387096774193559</v>
      </c>
      <c r="AC30">
        <v>0</v>
      </c>
      <c r="AD30">
        <v>0</v>
      </c>
      <c r="AE30">
        <v>1</v>
      </c>
      <c r="AF30">
        <v>255</v>
      </c>
      <c r="AG30">
        <v>1.0291858678955454</v>
      </c>
      <c r="AH30" t="s">
        <v>31</v>
      </c>
      <c r="AI30" t="s">
        <v>2317</v>
      </c>
    </row>
    <row r="31" spans="1:35" x14ac:dyDescent="0.45">
      <c r="A31">
        <v>550</v>
      </c>
      <c r="B31" t="s">
        <v>368</v>
      </c>
      <c r="C31" t="s">
        <v>85</v>
      </c>
      <c r="D31" s="1">
        <v>41524</v>
      </c>
      <c r="E31" s="1">
        <v>41871</v>
      </c>
      <c r="F31">
        <v>56.2</v>
      </c>
      <c r="G31">
        <v>6</v>
      </c>
      <c r="H31">
        <v>1</v>
      </c>
      <c r="I31">
        <v>10</v>
      </c>
      <c r="J31">
        <v>0</v>
      </c>
      <c r="K31">
        <v>0</v>
      </c>
      <c r="L31">
        <v>0</v>
      </c>
      <c r="M31">
        <v>0</v>
      </c>
      <c r="N31">
        <v>0</v>
      </c>
      <c r="O31">
        <v>56.2</v>
      </c>
      <c r="P31">
        <v>7</v>
      </c>
      <c r="Q31">
        <v>0.85699999999999998</v>
      </c>
      <c r="R31">
        <v>1.91</v>
      </c>
      <c r="S31">
        <v>43</v>
      </c>
      <c r="T31">
        <v>16</v>
      </c>
      <c r="U31">
        <v>12</v>
      </c>
      <c r="V31" s="2">
        <f>(Table4[[#This Row],[HR]]/Table4[[#This Row],[IP2]])*9</f>
        <v>0.80071174377224197</v>
      </c>
      <c r="W31">
        <v>5</v>
      </c>
      <c r="X31">
        <v>15</v>
      </c>
      <c r="Y31">
        <v>2.4021352313167257</v>
      </c>
      <c r="Z31">
        <v>2</v>
      </c>
      <c r="AA31">
        <v>50</v>
      </c>
      <c r="AB31">
        <v>8.0071174377224192</v>
      </c>
      <c r="AC31">
        <v>0</v>
      </c>
      <c r="AD31">
        <v>0</v>
      </c>
      <c r="AE31">
        <v>2</v>
      </c>
      <c r="AF31">
        <v>225</v>
      </c>
      <c r="AG31">
        <v>1.0320284697508897</v>
      </c>
      <c r="AH31" t="s">
        <v>31</v>
      </c>
      <c r="AI31" t="s">
        <v>369</v>
      </c>
    </row>
    <row r="32" spans="1:35" x14ac:dyDescent="0.45">
      <c r="A32">
        <v>617</v>
      </c>
      <c r="B32" t="s">
        <v>195</v>
      </c>
      <c r="C32" t="s">
        <v>196</v>
      </c>
      <c r="D32" s="1">
        <v>43585</v>
      </c>
      <c r="E32" s="1">
        <v>43637</v>
      </c>
      <c r="F32">
        <v>55.2</v>
      </c>
      <c r="G32">
        <v>2</v>
      </c>
      <c r="H32">
        <v>4</v>
      </c>
      <c r="I32">
        <v>10</v>
      </c>
      <c r="J32">
        <v>0</v>
      </c>
      <c r="K32">
        <v>0</v>
      </c>
      <c r="L32">
        <v>0</v>
      </c>
      <c r="M32">
        <v>0</v>
      </c>
      <c r="N32">
        <v>0</v>
      </c>
      <c r="O32">
        <v>55.2</v>
      </c>
      <c r="P32">
        <v>6</v>
      </c>
      <c r="Q32">
        <v>0.33300000000000002</v>
      </c>
      <c r="R32">
        <v>3.88</v>
      </c>
      <c r="S32">
        <v>44</v>
      </c>
      <c r="T32">
        <v>24</v>
      </c>
      <c r="U32">
        <v>24</v>
      </c>
      <c r="V32" s="2">
        <f>(Table4[[#This Row],[HR]]/Table4[[#This Row],[IP2]])*9</f>
        <v>1.6304347826086956</v>
      </c>
      <c r="W32">
        <v>10</v>
      </c>
      <c r="X32">
        <v>13</v>
      </c>
      <c r="Y32">
        <v>2.1195652173913042</v>
      </c>
      <c r="Z32">
        <v>0</v>
      </c>
      <c r="AA32">
        <v>57</v>
      </c>
      <c r="AB32">
        <v>9.2934782608695645</v>
      </c>
      <c r="AC32">
        <v>5</v>
      </c>
      <c r="AD32">
        <v>1</v>
      </c>
      <c r="AE32">
        <v>4</v>
      </c>
      <c r="AF32">
        <v>228</v>
      </c>
      <c r="AG32">
        <v>1.0326086956521738</v>
      </c>
      <c r="AH32" t="s">
        <v>31</v>
      </c>
      <c r="AI32" t="s">
        <v>197</v>
      </c>
    </row>
    <row r="33" spans="1:35" x14ac:dyDescent="0.45">
      <c r="A33">
        <v>809</v>
      </c>
      <c r="B33" t="s">
        <v>58</v>
      </c>
      <c r="C33" t="s">
        <v>59</v>
      </c>
      <c r="D33" s="1">
        <v>43233</v>
      </c>
      <c r="E33" s="1">
        <v>43316</v>
      </c>
      <c r="F33">
        <v>53.1</v>
      </c>
      <c r="G33">
        <v>5</v>
      </c>
      <c r="H33">
        <v>2</v>
      </c>
      <c r="I33">
        <v>10</v>
      </c>
      <c r="J33">
        <v>0</v>
      </c>
      <c r="K33">
        <v>0</v>
      </c>
      <c r="L33">
        <v>0</v>
      </c>
      <c r="M33">
        <v>0</v>
      </c>
      <c r="N33">
        <v>0</v>
      </c>
      <c r="O33">
        <v>53.1</v>
      </c>
      <c r="P33">
        <v>7</v>
      </c>
      <c r="Q33">
        <v>0.71399999999999997</v>
      </c>
      <c r="R33">
        <v>3.54</v>
      </c>
      <c r="S33">
        <v>27</v>
      </c>
      <c r="T33">
        <v>21</v>
      </c>
      <c r="U33">
        <v>21</v>
      </c>
      <c r="V33" s="2">
        <f>(Table4[[#This Row],[HR]]/Table4[[#This Row],[IP2]])*9</f>
        <v>0.84745762711864403</v>
      </c>
      <c r="W33">
        <v>5</v>
      </c>
      <c r="X33">
        <v>28</v>
      </c>
      <c r="Y33">
        <v>4.7457627118644066</v>
      </c>
      <c r="Z33">
        <v>0</v>
      </c>
      <c r="AA33">
        <v>71</v>
      </c>
      <c r="AB33">
        <v>12.033898305084746</v>
      </c>
      <c r="AC33">
        <v>4</v>
      </c>
      <c r="AD33">
        <v>0</v>
      </c>
      <c r="AE33">
        <v>3</v>
      </c>
      <c r="AF33">
        <v>214</v>
      </c>
      <c r="AG33">
        <v>1.0357815442561205</v>
      </c>
      <c r="AH33" t="s">
        <v>31</v>
      </c>
      <c r="AI33" t="s">
        <v>60</v>
      </c>
    </row>
    <row r="34" spans="1:35" x14ac:dyDescent="0.45">
      <c r="A34">
        <v>756</v>
      </c>
      <c r="B34" t="s">
        <v>223</v>
      </c>
      <c r="C34" t="s">
        <v>115</v>
      </c>
      <c r="D34" s="1">
        <v>43628</v>
      </c>
      <c r="E34" s="1">
        <v>43684</v>
      </c>
      <c r="F34">
        <v>54</v>
      </c>
      <c r="G34">
        <v>4</v>
      </c>
      <c r="H34">
        <v>3</v>
      </c>
      <c r="I34">
        <v>10</v>
      </c>
      <c r="J34">
        <v>0</v>
      </c>
      <c r="K34">
        <v>0</v>
      </c>
      <c r="L34">
        <v>0</v>
      </c>
      <c r="M34">
        <v>0</v>
      </c>
      <c r="N34">
        <v>0</v>
      </c>
      <c r="O34">
        <v>54</v>
      </c>
      <c r="P34">
        <v>7</v>
      </c>
      <c r="Q34">
        <v>0.57099999999999995</v>
      </c>
      <c r="R34">
        <v>4.17</v>
      </c>
      <c r="S34">
        <v>33</v>
      </c>
      <c r="T34">
        <v>28</v>
      </c>
      <c r="U34">
        <v>25</v>
      </c>
      <c r="V34" s="2">
        <f>(Table4[[#This Row],[HR]]/Table4[[#This Row],[IP2]])*9</f>
        <v>1</v>
      </c>
      <c r="W34">
        <v>6</v>
      </c>
      <c r="X34">
        <v>23</v>
      </c>
      <c r="Y34">
        <v>3.8333333333333335</v>
      </c>
      <c r="Z34">
        <v>1</v>
      </c>
      <c r="AA34">
        <v>55</v>
      </c>
      <c r="AB34">
        <v>9.1666666666666679</v>
      </c>
      <c r="AC34">
        <v>5</v>
      </c>
      <c r="AD34">
        <v>0</v>
      </c>
      <c r="AE34">
        <v>4</v>
      </c>
      <c r="AF34">
        <v>219</v>
      </c>
      <c r="AG34">
        <v>1.037037037037037</v>
      </c>
      <c r="AH34" t="s">
        <v>31</v>
      </c>
      <c r="AI34" t="s">
        <v>224</v>
      </c>
    </row>
    <row r="35" spans="1:35" x14ac:dyDescent="0.45">
      <c r="A35">
        <v>27</v>
      </c>
      <c r="B35" t="s">
        <v>2369</v>
      </c>
      <c r="C35" t="s">
        <v>85</v>
      </c>
      <c r="D35" s="1">
        <v>29833</v>
      </c>
      <c r="E35" s="1">
        <v>30206</v>
      </c>
      <c r="F35">
        <v>74.2</v>
      </c>
      <c r="G35">
        <v>3</v>
      </c>
      <c r="H35">
        <v>2</v>
      </c>
      <c r="I35">
        <v>10</v>
      </c>
      <c r="J35">
        <v>0</v>
      </c>
      <c r="K35">
        <v>0</v>
      </c>
      <c r="L35">
        <v>2</v>
      </c>
      <c r="M35">
        <v>0</v>
      </c>
      <c r="N35">
        <v>0</v>
      </c>
      <c r="O35">
        <v>74.2</v>
      </c>
      <c r="P35">
        <v>5</v>
      </c>
      <c r="Q35">
        <v>0.6</v>
      </c>
      <c r="R35">
        <v>2.29</v>
      </c>
      <c r="S35">
        <v>60</v>
      </c>
      <c r="T35">
        <v>21</v>
      </c>
      <c r="U35">
        <v>19</v>
      </c>
      <c r="V35" s="2">
        <f>(Table4[[#This Row],[HR]]/Table4[[#This Row],[IP2]])*9</f>
        <v>0.84905660377358483</v>
      </c>
      <c r="W35">
        <v>7</v>
      </c>
      <c r="X35">
        <v>17</v>
      </c>
      <c r="Y35">
        <v>2.0619946091644206</v>
      </c>
      <c r="Z35">
        <v>0</v>
      </c>
      <c r="AA35">
        <v>34</v>
      </c>
      <c r="AB35">
        <v>4.1239892183288411</v>
      </c>
      <c r="AC35">
        <v>2</v>
      </c>
      <c r="AD35">
        <v>0</v>
      </c>
      <c r="AE35">
        <v>3</v>
      </c>
      <c r="AF35">
        <v>289</v>
      </c>
      <c r="AG35">
        <v>1.0377358490566038</v>
      </c>
      <c r="AH35" t="s">
        <v>31</v>
      </c>
      <c r="AI35" t="s">
        <v>2370</v>
      </c>
    </row>
    <row r="36" spans="1:35" x14ac:dyDescent="0.45">
      <c r="A36">
        <v>35</v>
      </c>
      <c r="B36" t="s">
        <v>666</v>
      </c>
      <c r="C36" t="s">
        <v>106</v>
      </c>
      <c r="D36" s="1">
        <v>28332</v>
      </c>
      <c r="E36" s="1">
        <v>28378</v>
      </c>
      <c r="F36">
        <v>73.2</v>
      </c>
      <c r="G36">
        <v>5</v>
      </c>
      <c r="H36">
        <v>1</v>
      </c>
      <c r="I36">
        <v>10</v>
      </c>
      <c r="J36">
        <v>0</v>
      </c>
      <c r="K36">
        <v>0</v>
      </c>
      <c r="L36">
        <v>4</v>
      </c>
      <c r="M36">
        <v>2</v>
      </c>
      <c r="N36">
        <v>0</v>
      </c>
      <c r="O36">
        <v>73.2</v>
      </c>
      <c r="P36">
        <v>6</v>
      </c>
      <c r="Q36">
        <v>0.83299999999999996</v>
      </c>
      <c r="R36">
        <v>2.57</v>
      </c>
      <c r="S36">
        <v>61</v>
      </c>
      <c r="T36">
        <v>24</v>
      </c>
      <c r="U36">
        <v>21</v>
      </c>
      <c r="V36" s="2">
        <f>(Table4[[#This Row],[HR]]/Table4[[#This Row],[IP2]])*9</f>
        <v>0.36885245901639341</v>
      </c>
      <c r="W36">
        <v>3</v>
      </c>
      <c r="X36">
        <v>15</v>
      </c>
      <c r="Y36">
        <v>1.8442622950819674</v>
      </c>
      <c r="Z36">
        <v>1</v>
      </c>
      <c r="AA36">
        <v>43</v>
      </c>
      <c r="AB36">
        <v>5.2868852459016393</v>
      </c>
      <c r="AC36">
        <v>1</v>
      </c>
      <c r="AD36">
        <v>0</v>
      </c>
      <c r="AE36">
        <v>0</v>
      </c>
      <c r="AF36">
        <v>292</v>
      </c>
      <c r="AG36">
        <v>1.0382513661202186</v>
      </c>
      <c r="AH36" t="s">
        <v>31</v>
      </c>
      <c r="AI36" t="s">
        <v>667</v>
      </c>
    </row>
    <row r="37" spans="1:35" x14ac:dyDescent="0.45">
      <c r="A37">
        <v>225</v>
      </c>
      <c r="B37" t="s">
        <v>705</v>
      </c>
      <c r="C37" t="s">
        <v>229</v>
      </c>
      <c r="D37" s="1">
        <v>38129</v>
      </c>
      <c r="E37" s="1">
        <v>38183</v>
      </c>
      <c r="F37">
        <v>63</v>
      </c>
      <c r="G37">
        <v>2</v>
      </c>
      <c r="H37">
        <v>6</v>
      </c>
      <c r="I37">
        <v>10</v>
      </c>
      <c r="J37">
        <v>0</v>
      </c>
      <c r="K37">
        <v>0</v>
      </c>
      <c r="L37">
        <v>0</v>
      </c>
      <c r="M37">
        <v>0</v>
      </c>
      <c r="N37">
        <v>0</v>
      </c>
      <c r="O37">
        <v>63</v>
      </c>
      <c r="P37">
        <v>8</v>
      </c>
      <c r="Q37">
        <v>0.25</v>
      </c>
      <c r="R37">
        <v>3.57</v>
      </c>
      <c r="S37">
        <v>53</v>
      </c>
      <c r="T37">
        <v>25</v>
      </c>
      <c r="U37">
        <v>25</v>
      </c>
      <c r="V37" s="2">
        <f>(Table4[[#This Row],[HR]]/Table4[[#This Row],[IP2]])*9</f>
        <v>1.2857142857142856</v>
      </c>
      <c r="W37">
        <v>9</v>
      </c>
      <c r="X37">
        <v>13</v>
      </c>
      <c r="Y37">
        <v>1.857142857142857</v>
      </c>
      <c r="Z37">
        <v>3</v>
      </c>
      <c r="AA37">
        <v>42</v>
      </c>
      <c r="AB37">
        <v>6</v>
      </c>
      <c r="AC37">
        <v>4</v>
      </c>
      <c r="AD37">
        <v>1</v>
      </c>
      <c r="AE37">
        <v>0</v>
      </c>
      <c r="AF37">
        <v>255</v>
      </c>
      <c r="AG37">
        <v>1.0476190476190477</v>
      </c>
      <c r="AH37" t="s">
        <v>31</v>
      </c>
      <c r="AI37" t="s">
        <v>706</v>
      </c>
    </row>
    <row r="38" spans="1:35" x14ac:dyDescent="0.45">
      <c r="A38">
        <v>490</v>
      </c>
      <c r="B38" t="s">
        <v>481</v>
      </c>
      <c r="C38" t="s">
        <v>34</v>
      </c>
      <c r="D38" s="1">
        <v>43638</v>
      </c>
      <c r="E38" s="1">
        <v>43734</v>
      </c>
      <c r="F38">
        <v>57.2</v>
      </c>
      <c r="G38">
        <v>3</v>
      </c>
      <c r="H38">
        <v>4</v>
      </c>
      <c r="I38">
        <v>10</v>
      </c>
      <c r="J38">
        <v>0</v>
      </c>
      <c r="K38">
        <v>0</v>
      </c>
      <c r="L38">
        <v>0</v>
      </c>
      <c r="M38">
        <v>0</v>
      </c>
      <c r="N38">
        <v>0</v>
      </c>
      <c r="O38">
        <v>57.2</v>
      </c>
      <c r="P38">
        <v>7</v>
      </c>
      <c r="Q38">
        <v>0.42899999999999999</v>
      </c>
      <c r="R38">
        <v>2.34</v>
      </c>
      <c r="S38">
        <v>44</v>
      </c>
      <c r="T38">
        <v>18</v>
      </c>
      <c r="U38">
        <v>15</v>
      </c>
      <c r="V38" s="2">
        <f>(Table4[[#This Row],[HR]]/Table4[[#This Row],[IP2]])*9</f>
        <v>0.62937062937062926</v>
      </c>
      <c r="W38">
        <v>4</v>
      </c>
      <c r="X38">
        <v>16</v>
      </c>
      <c r="Y38">
        <v>2.5174825174825171</v>
      </c>
      <c r="Z38">
        <v>0</v>
      </c>
      <c r="AA38">
        <v>46</v>
      </c>
      <c r="AB38">
        <v>7.2377622377622375</v>
      </c>
      <c r="AC38">
        <v>1</v>
      </c>
      <c r="AD38">
        <v>0</v>
      </c>
      <c r="AE38">
        <v>2</v>
      </c>
      <c r="AF38">
        <v>227</v>
      </c>
      <c r="AG38">
        <v>1.048951048951049</v>
      </c>
      <c r="AH38" t="s">
        <v>31</v>
      </c>
      <c r="AI38" t="s">
        <v>482</v>
      </c>
    </row>
    <row r="39" spans="1:35" x14ac:dyDescent="0.45">
      <c r="A39">
        <v>528</v>
      </c>
      <c r="B39" t="s">
        <v>334</v>
      </c>
      <c r="C39" t="s">
        <v>40</v>
      </c>
      <c r="D39" s="1">
        <v>42466</v>
      </c>
      <c r="E39" s="1">
        <v>42518</v>
      </c>
      <c r="F39">
        <v>57</v>
      </c>
      <c r="G39">
        <v>4</v>
      </c>
      <c r="H39">
        <v>3</v>
      </c>
      <c r="I39">
        <v>10</v>
      </c>
      <c r="J39">
        <v>0</v>
      </c>
      <c r="K39">
        <v>0</v>
      </c>
      <c r="L39">
        <v>0</v>
      </c>
      <c r="M39">
        <v>0</v>
      </c>
      <c r="N39">
        <v>0</v>
      </c>
      <c r="O39">
        <v>57</v>
      </c>
      <c r="P39">
        <v>7</v>
      </c>
      <c r="Q39">
        <v>0.57099999999999995</v>
      </c>
      <c r="R39">
        <v>3</v>
      </c>
      <c r="S39">
        <v>43</v>
      </c>
      <c r="T39">
        <v>19</v>
      </c>
      <c r="U39">
        <v>19</v>
      </c>
      <c r="V39" s="2">
        <f>(Table4[[#This Row],[HR]]/Table4[[#This Row],[IP2]])*9</f>
        <v>0.78947368421052633</v>
      </c>
      <c r="W39">
        <v>5</v>
      </c>
      <c r="X39">
        <v>17</v>
      </c>
      <c r="Y39">
        <v>2.6842105263157894</v>
      </c>
      <c r="Z39">
        <v>1</v>
      </c>
      <c r="AA39">
        <v>51</v>
      </c>
      <c r="AB39">
        <v>8.0526315789473681</v>
      </c>
      <c r="AC39">
        <v>3</v>
      </c>
      <c r="AD39">
        <v>0</v>
      </c>
      <c r="AE39">
        <v>1</v>
      </c>
      <c r="AF39">
        <v>228</v>
      </c>
      <c r="AG39">
        <v>1.0526315789473684</v>
      </c>
      <c r="AH39" t="s">
        <v>31</v>
      </c>
      <c r="AI39" t="s">
        <v>335</v>
      </c>
    </row>
    <row r="40" spans="1:35" x14ac:dyDescent="0.45">
      <c r="A40">
        <v>525</v>
      </c>
      <c r="B40" t="s">
        <v>520</v>
      </c>
      <c r="C40" t="s">
        <v>49</v>
      </c>
      <c r="D40" s="1">
        <v>45397</v>
      </c>
      <c r="E40" s="1">
        <v>45449</v>
      </c>
      <c r="F40">
        <v>57</v>
      </c>
      <c r="G40">
        <v>4</v>
      </c>
      <c r="H40">
        <v>3</v>
      </c>
      <c r="I40">
        <v>10</v>
      </c>
      <c r="J40">
        <v>0</v>
      </c>
      <c r="K40">
        <v>0</v>
      </c>
      <c r="L40">
        <v>0</v>
      </c>
      <c r="M40">
        <v>0</v>
      </c>
      <c r="N40">
        <v>0</v>
      </c>
      <c r="O40">
        <v>57</v>
      </c>
      <c r="P40">
        <v>7</v>
      </c>
      <c r="Q40">
        <v>0.57099999999999995</v>
      </c>
      <c r="R40">
        <v>3.47</v>
      </c>
      <c r="S40">
        <v>48</v>
      </c>
      <c r="T40">
        <v>22</v>
      </c>
      <c r="U40">
        <v>22</v>
      </c>
      <c r="V40" s="2">
        <f>(Table4[[#This Row],[HR]]/Table4[[#This Row],[IP2]])*9</f>
        <v>0.94736842105263153</v>
      </c>
      <c r="W40">
        <v>6</v>
      </c>
      <c r="X40">
        <v>12</v>
      </c>
      <c r="Y40">
        <v>1.8947368421052631</v>
      </c>
      <c r="Z40">
        <v>0</v>
      </c>
      <c r="AA40">
        <v>45</v>
      </c>
      <c r="AB40">
        <v>7.1052631578947372</v>
      </c>
      <c r="AC40">
        <v>1</v>
      </c>
      <c r="AD40">
        <v>0</v>
      </c>
      <c r="AE40">
        <v>5</v>
      </c>
      <c r="AF40">
        <v>227</v>
      </c>
      <c r="AG40">
        <v>1.0526315789473684</v>
      </c>
      <c r="AH40" t="s">
        <v>31</v>
      </c>
      <c r="AI40" t="s">
        <v>521</v>
      </c>
    </row>
    <row r="41" spans="1:35" x14ac:dyDescent="0.45">
      <c r="A41">
        <v>46</v>
      </c>
      <c r="B41" t="s">
        <v>394</v>
      </c>
      <c r="C41" t="s">
        <v>121</v>
      </c>
      <c r="D41" s="1">
        <v>22116</v>
      </c>
      <c r="E41" s="1">
        <v>22184</v>
      </c>
      <c r="F41">
        <v>72.099999999999994</v>
      </c>
      <c r="G41">
        <v>5</v>
      </c>
      <c r="H41">
        <v>2</v>
      </c>
      <c r="I41">
        <v>10</v>
      </c>
      <c r="J41">
        <v>0</v>
      </c>
      <c r="K41">
        <v>0</v>
      </c>
      <c r="L41">
        <v>5</v>
      </c>
      <c r="M41">
        <v>1</v>
      </c>
      <c r="N41">
        <v>0</v>
      </c>
      <c r="O41">
        <v>72.099999999999994</v>
      </c>
      <c r="P41">
        <v>7</v>
      </c>
      <c r="Q41">
        <v>0.71399999999999997</v>
      </c>
      <c r="R41">
        <v>2.86</v>
      </c>
      <c r="S41">
        <v>51</v>
      </c>
      <c r="T41">
        <v>27</v>
      </c>
      <c r="U41">
        <v>23</v>
      </c>
      <c r="V41" s="2">
        <f>(Table4[[#This Row],[HR]]/Table4[[#This Row],[IP2]])*9</f>
        <v>0.62413314840499312</v>
      </c>
      <c r="W41">
        <v>5</v>
      </c>
      <c r="X41">
        <v>25</v>
      </c>
      <c r="Y41">
        <v>3.1206657420249653</v>
      </c>
      <c r="Z41">
        <v>1</v>
      </c>
      <c r="AA41">
        <v>50</v>
      </c>
      <c r="AB41">
        <v>6.2413314840499305</v>
      </c>
      <c r="AC41">
        <v>0</v>
      </c>
      <c r="AD41">
        <v>2</v>
      </c>
      <c r="AE41">
        <v>3</v>
      </c>
      <c r="AF41">
        <v>289</v>
      </c>
      <c r="AG41">
        <v>1.0540915395284327</v>
      </c>
      <c r="AH41" t="s">
        <v>31</v>
      </c>
      <c r="AI41" t="s">
        <v>395</v>
      </c>
    </row>
    <row r="42" spans="1:35" x14ac:dyDescent="0.45">
      <c r="A42">
        <v>64</v>
      </c>
      <c r="B42" t="s">
        <v>736</v>
      </c>
      <c r="C42" t="s">
        <v>43</v>
      </c>
      <c r="D42" s="1" t="s">
        <v>737</v>
      </c>
      <c r="E42" s="1">
        <v>25098</v>
      </c>
      <c r="F42">
        <v>70.2</v>
      </c>
      <c r="G42">
        <v>3</v>
      </c>
      <c r="H42">
        <v>7</v>
      </c>
      <c r="I42">
        <v>10</v>
      </c>
      <c r="J42">
        <v>0</v>
      </c>
      <c r="K42">
        <v>0</v>
      </c>
      <c r="L42">
        <v>2</v>
      </c>
      <c r="M42">
        <v>1</v>
      </c>
      <c r="N42">
        <v>0</v>
      </c>
      <c r="O42">
        <v>70.2</v>
      </c>
      <c r="P42">
        <v>10</v>
      </c>
      <c r="Q42">
        <v>0.3</v>
      </c>
      <c r="R42">
        <v>2.17</v>
      </c>
      <c r="S42">
        <v>58</v>
      </c>
      <c r="T42">
        <v>17</v>
      </c>
      <c r="U42">
        <v>17</v>
      </c>
      <c r="V42" s="2">
        <f>(Table4[[#This Row],[HR]]/Table4[[#This Row],[IP2]])*9</f>
        <v>0.64102564102564108</v>
      </c>
      <c r="W42">
        <v>5</v>
      </c>
      <c r="X42">
        <v>16</v>
      </c>
      <c r="Y42">
        <v>2.0512820512820511</v>
      </c>
      <c r="Z42">
        <v>4</v>
      </c>
      <c r="AA42">
        <v>42</v>
      </c>
      <c r="AB42">
        <v>5.3846153846153841</v>
      </c>
      <c r="AC42">
        <v>3</v>
      </c>
      <c r="AD42">
        <v>0</v>
      </c>
      <c r="AE42">
        <v>4</v>
      </c>
      <c r="AF42">
        <v>281</v>
      </c>
      <c r="AG42">
        <v>1.054131054131054</v>
      </c>
      <c r="AH42" t="s">
        <v>31</v>
      </c>
      <c r="AI42" t="s">
        <v>738</v>
      </c>
    </row>
    <row r="43" spans="1:35" x14ac:dyDescent="0.45">
      <c r="A43">
        <v>753</v>
      </c>
      <c r="B43" t="s">
        <v>129</v>
      </c>
      <c r="C43" t="s">
        <v>40</v>
      </c>
      <c r="D43" s="1">
        <v>45372</v>
      </c>
      <c r="E43" s="1">
        <v>45432</v>
      </c>
      <c r="F43">
        <v>54</v>
      </c>
      <c r="G43">
        <v>5</v>
      </c>
      <c r="H43">
        <v>1</v>
      </c>
      <c r="I43">
        <v>10</v>
      </c>
      <c r="J43">
        <v>0</v>
      </c>
      <c r="K43">
        <v>0</v>
      </c>
      <c r="L43">
        <v>0</v>
      </c>
      <c r="M43">
        <v>0</v>
      </c>
      <c r="N43">
        <v>0</v>
      </c>
      <c r="O43">
        <v>54</v>
      </c>
      <c r="P43">
        <v>6</v>
      </c>
      <c r="Q43">
        <v>0.83299999999999996</v>
      </c>
      <c r="R43">
        <v>3.17</v>
      </c>
      <c r="S43">
        <v>46</v>
      </c>
      <c r="T43">
        <v>20</v>
      </c>
      <c r="U43">
        <v>19</v>
      </c>
      <c r="V43" s="2">
        <f>(Table4[[#This Row],[HR]]/Table4[[#This Row],[IP2]])*9</f>
        <v>1</v>
      </c>
      <c r="W43">
        <v>6</v>
      </c>
      <c r="X43">
        <v>11</v>
      </c>
      <c r="Y43">
        <v>1.8333333333333333</v>
      </c>
      <c r="Z43">
        <v>0</v>
      </c>
      <c r="AA43">
        <v>61</v>
      </c>
      <c r="AB43">
        <v>10.166666666666666</v>
      </c>
      <c r="AC43">
        <v>1</v>
      </c>
      <c r="AD43">
        <v>0</v>
      </c>
      <c r="AE43">
        <v>1</v>
      </c>
      <c r="AF43">
        <v>220</v>
      </c>
      <c r="AG43">
        <v>1.0555555555555556</v>
      </c>
      <c r="AH43" t="s">
        <v>31</v>
      </c>
      <c r="AI43" t="s">
        <v>130</v>
      </c>
    </row>
    <row r="44" spans="1:35" x14ac:dyDescent="0.45">
      <c r="A44">
        <v>95</v>
      </c>
      <c r="B44" t="s">
        <v>165</v>
      </c>
      <c r="C44" t="s">
        <v>40</v>
      </c>
      <c r="D44" s="1">
        <v>24211</v>
      </c>
      <c r="E44" s="1">
        <v>24251</v>
      </c>
      <c r="F44">
        <v>68.099999999999994</v>
      </c>
      <c r="G44">
        <v>6</v>
      </c>
      <c r="H44">
        <v>4</v>
      </c>
      <c r="I44">
        <v>10</v>
      </c>
      <c r="J44">
        <v>0</v>
      </c>
      <c r="K44">
        <v>0</v>
      </c>
      <c r="L44">
        <v>2</v>
      </c>
      <c r="M44">
        <v>1</v>
      </c>
      <c r="N44">
        <v>0</v>
      </c>
      <c r="O44">
        <v>68.099999999999994</v>
      </c>
      <c r="P44">
        <v>10</v>
      </c>
      <c r="Q44">
        <v>0.6</v>
      </c>
      <c r="R44">
        <v>2.77</v>
      </c>
      <c r="S44">
        <v>63</v>
      </c>
      <c r="T44">
        <v>22</v>
      </c>
      <c r="U44">
        <v>21</v>
      </c>
      <c r="V44" s="2">
        <f>(Table4[[#This Row],[HR]]/Table4[[#This Row],[IP2]])*9</f>
        <v>0.52863436123348018</v>
      </c>
      <c r="W44">
        <v>4</v>
      </c>
      <c r="X44">
        <v>9</v>
      </c>
      <c r="Y44">
        <v>1.1894273127753303</v>
      </c>
      <c r="Z44">
        <v>1</v>
      </c>
      <c r="AA44">
        <v>59</v>
      </c>
      <c r="AB44">
        <v>7.7973568281938332</v>
      </c>
      <c r="AC44">
        <v>2</v>
      </c>
      <c r="AD44">
        <v>0</v>
      </c>
      <c r="AE44">
        <v>1</v>
      </c>
      <c r="AF44">
        <v>277</v>
      </c>
      <c r="AG44">
        <v>1.0572687224669604</v>
      </c>
      <c r="AH44" t="s">
        <v>31</v>
      </c>
      <c r="AI44" t="s">
        <v>166</v>
      </c>
    </row>
    <row r="45" spans="1:35" x14ac:dyDescent="0.45">
      <c r="A45">
        <v>128</v>
      </c>
      <c r="B45" t="s">
        <v>719</v>
      </c>
      <c r="C45" t="s">
        <v>40</v>
      </c>
      <c r="D45" s="1">
        <v>33086</v>
      </c>
      <c r="E45" s="1">
        <v>33134</v>
      </c>
      <c r="F45">
        <v>66.2</v>
      </c>
      <c r="G45">
        <v>5</v>
      </c>
      <c r="H45">
        <v>1</v>
      </c>
      <c r="I45">
        <v>10</v>
      </c>
      <c r="J45">
        <v>0</v>
      </c>
      <c r="K45">
        <v>0</v>
      </c>
      <c r="L45">
        <v>0</v>
      </c>
      <c r="M45">
        <v>0</v>
      </c>
      <c r="N45">
        <v>0</v>
      </c>
      <c r="O45">
        <v>66.2</v>
      </c>
      <c r="P45">
        <v>6</v>
      </c>
      <c r="Q45">
        <v>0.83299999999999996</v>
      </c>
      <c r="R45">
        <v>2.7</v>
      </c>
      <c r="S45">
        <v>57</v>
      </c>
      <c r="T45">
        <v>22</v>
      </c>
      <c r="U45">
        <v>20</v>
      </c>
      <c r="V45" s="2">
        <f>(Table4[[#This Row],[HR]]/Table4[[#This Row],[IP2]])*9</f>
        <v>0.54380664652567967</v>
      </c>
      <c r="W45">
        <v>4</v>
      </c>
      <c r="X45">
        <v>13</v>
      </c>
      <c r="Y45">
        <v>1.7673716012084593</v>
      </c>
      <c r="Z45">
        <v>0</v>
      </c>
      <c r="AA45">
        <v>42</v>
      </c>
      <c r="AB45">
        <v>5.7099697885196372</v>
      </c>
      <c r="AC45">
        <v>1</v>
      </c>
      <c r="AD45">
        <v>1</v>
      </c>
      <c r="AE45">
        <v>0</v>
      </c>
      <c r="AF45">
        <v>267</v>
      </c>
      <c r="AG45">
        <v>1.0574018126888216</v>
      </c>
      <c r="AH45" t="s">
        <v>31</v>
      </c>
      <c r="AI45" t="s">
        <v>720</v>
      </c>
    </row>
    <row r="46" spans="1:35" x14ac:dyDescent="0.45">
      <c r="A46">
        <v>250</v>
      </c>
      <c r="B46" t="s">
        <v>799</v>
      </c>
      <c r="C46" t="s">
        <v>30</v>
      </c>
      <c r="D46" s="1">
        <v>41830</v>
      </c>
      <c r="E46" s="1">
        <v>41885</v>
      </c>
      <c r="F46">
        <v>62.1</v>
      </c>
      <c r="G46">
        <v>6</v>
      </c>
      <c r="H46">
        <v>1</v>
      </c>
      <c r="I46">
        <v>10</v>
      </c>
      <c r="J46">
        <v>0</v>
      </c>
      <c r="K46">
        <v>0</v>
      </c>
      <c r="L46">
        <v>0</v>
      </c>
      <c r="M46">
        <v>0</v>
      </c>
      <c r="N46">
        <v>0</v>
      </c>
      <c r="O46">
        <v>62.1</v>
      </c>
      <c r="P46">
        <v>7</v>
      </c>
      <c r="Q46">
        <v>0.85699999999999998</v>
      </c>
      <c r="R46">
        <v>2.02</v>
      </c>
      <c r="S46">
        <v>54</v>
      </c>
      <c r="T46">
        <v>16</v>
      </c>
      <c r="U46">
        <v>14</v>
      </c>
      <c r="V46" s="2">
        <f>(Table4[[#This Row],[HR]]/Table4[[#This Row],[IP2]])*9</f>
        <v>0.43478260869565216</v>
      </c>
      <c r="W46">
        <v>3</v>
      </c>
      <c r="X46">
        <v>12</v>
      </c>
      <c r="Y46">
        <v>1.7391304347826086</v>
      </c>
      <c r="Z46">
        <v>2</v>
      </c>
      <c r="AA46">
        <v>34</v>
      </c>
      <c r="AB46">
        <v>4.9275362318840576</v>
      </c>
      <c r="AC46">
        <v>3</v>
      </c>
      <c r="AD46">
        <v>0</v>
      </c>
      <c r="AE46">
        <v>0</v>
      </c>
      <c r="AF46">
        <v>248</v>
      </c>
      <c r="AG46">
        <v>1.0628019323671498</v>
      </c>
      <c r="AH46" t="s">
        <v>31</v>
      </c>
      <c r="AI46" t="s">
        <v>2331</v>
      </c>
    </row>
    <row r="47" spans="1:35" x14ac:dyDescent="0.45">
      <c r="A47">
        <v>334</v>
      </c>
      <c r="B47" t="s">
        <v>179</v>
      </c>
      <c r="C47" t="s">
        <v>49</v>
      </c>
      <c r="D47" s="1">
        <v>42161</v>
      </c>
      <c r="E47" s="1">
        <v>42238</v>
      </c>
      <c r="F47">
        <v>60.2</v>
      </c>
      <c r="G47">
        <v>4</v>
      </c>
      <c r="H47">
        <v>5</v>
      </c>
      <c r="I47">
        <v>10</v>
      </c>
      <c r="J47">
        <v>0</v>
      </c>
      <c r="K47">
        <v>0</v>
      </c>
      <c r="L47">
        <v>0</v>
      </c>
      <c r="M47">
        <v>0</v>
      </c>
      <c r="N47">
        <v>0</v>
      </c>
      <c r="O47">
        <v>60.2</v>
      </c>
      <c r="P47">
        <v>9</v>
      </c>
      <c r="Q47">
        <v>0.44400000000000001</v>
      </c>
      <c r="R47">
        <v>3.56</v>
      </c>
      <c r="S47">
        <v>55</v>
      </c>
      <c r="T47">
        <v>25</v>
      </c>
      <c r="U47">
        <v>24</v>
      </c>
      <c r="V47" s="2">
        <f>(Table4[[#This Row],[HR]]/Table4[[#This Row],[IP2]])*9</f>
        <v>1.0465116279069768</v>
      </c>
      <c r="W47">
        <v>7</v>
      </c>
      <c r="X47">
        <v>9</v>
      </c>
      <c r="Y47">
        <v>1.3455149501661128</v>
      </c>
      <c r="Z47">
        <v>0</v>
      </c>
      <c r="AA47">
        <v>58</v>
      </c>
      <c r="AB47">
        <v>8.6710963455149503</v>
      </c>
      <c r="AC47">
        <v>2</v>
      </c>
      <c r="AD47">
        <v>0</v>
      </c>
      <c r="AE47">
        <v>1</v>
      </c>
      <c r="AF47">
        <v>245</v>
      </c>
      <c r="AG47">
        <v>1.0631229235880397</v>
      </c>
      <c r="AH47" t="s">
        <v>31</v>
      </c>
      <c r="AI47" t="s">
        <v>180</v>
      </c>
    </row>
    <row r="48" spans="1:35" x14ac:dyDescent="0.45">
      <c r="A48">
        <v>397</v>
      </c>
      <c r="B48" t="s">
        <v>201</v>
      </c>
      <c r="C48" t="s">
        <v>73</v>
      </c>
      <c r="D48" s="1">
        <v>41793</v>
      </c>
      <c r="E48" s="1">
        <v>41856</v>
      </c>
      <c r="F48">
        <v>59.1</v>
      </c>
      <c r="G48">
        <v>7</v>
      </c>
      <c r="H48">
        <v>3</v>
      </c>
      <c r="I48">
        <v>10</v>
      </c>
      <c r="J48">
        <v>0</v>
      </c>
      <c r="K48">
        <v>0</v>
      </c>
      <c r="L48">
        <v>0</v>
      </c>
      <c r="M48">
        <v>0</v>
      </c>
      <c r="N48">
        <v>0</v>
      </c>
      <c r="O48">
        <v>59.1</v>
      </c>
      <c r="P48">
        <v>10</v>
      </c>
      <c r="Q48">
        <v>0.7</v>
      </c>
      <c r="R48">
        <v>2.2799999999999998</v>
      </c>
      <c r="S48">
        <v>38</v>
      </c>
      <c r="T48">
        <v>16</v>
      </c>
      <c r="U48">
        <v>15</v>
      </c>
      <c r="V48" s="2">
        <f>(Table4[[#This Row],[HR]]/Table4[[#This Row],[IP2]])*9</f>
        <v>0.45685279187817257</v>
      </c>
      <c r="W48">
        <v>3</v>
      </c>
      <c r="X48">
        <v>25</v>
      </c>
      <c r="Y48">
        <v>3.8071065989847717</v>
      </c>
      <c r="Z48">
        <v>0</v>
      </c>
      <c r="AA48">
        <v>57</v>
      </c>
      <c r="AB48">
        <v>8.6802030456852783</v>
      </c>
      <c r="AC48">
        <v>2</v>
      </c>
      <c r="AD48">
        <v>0</v>
      </c>
      <c r="AE48">
        <v>3</v>
      </c>
      <c r="AF48">
        <v>237</v>
      </c>
      <c r="AG48">
        <v>1.0659898477157359</v>
      </c>
      <c r="AH48" t="s">
        <v>31</v>
      </c>
      <c r="AI48" t="s">
        <v>202</v>
      </c>
    </row>
    <row r="49" spans="1:35" x14ac:dyDescent="0.45">
      <c r="A49">
        <v>63</v>
      </c>
      <c r="B49" t="s">
        <v>205</v>
      </c>
      <c r="C49" t="s">
        <v>85</v>
      </c>
      <c r="D49" s="1">
        <v>32391</v>
      </c>
      <c r="E49" s="1">
        <v>32620</v>
      </c>
      <c r="F49">
        <v>70.2</v>
      </c>
      <c r="G49">
        <v>4</v>
      </c>
      <c r="H49">
        <v>5</v>
      </c>
      <c r="I49">
        <v>10</v>
      </c>
      <c r="J49">
        <v>0</v>
      </c>
      <c r="K49">
        <v>0</v>
      </c>
      <c r="L49">
        <v>0</v>
      </c>
      <c r="M49">
        <v>0</v>
      </c>
      <c r="N49">
        <v>0</v>
      </c>
      <c r="O49">
        <v>70.2</v>
      </c>
      <c r="P49">
        <v>9</v>
      </c>
      <c r="Q49">
        <v>0.44400000000000001</v>
      </c>
      <c r="R49">
        <v>2.42</v>
      </c>
      <c r="S49">
        <v>54</v>
      </c>
      <c r="T49">
        <v>22</v>
      </c>
      <c r="U49">
        <v>19</v>
      </c>
      <c r="V49" s="2">
        <f>(Table4[[#This Row],[HR]]/Table4[[#This Row],[IP2]])*9</f>
        <v>0.64102564102564108</v>
      </c>
      <c r="W49">
        <v>5</v>
      </c>
      <c r="X49">
        <v>21</v>
      </c>
      <c r="Y49">
        <v>2.6923076923076921</v>
      </c>
      <c r="Z49">
        <v>1</v>
      </c>
      <c r="AA49">
        <v>57</v>
      </c>
      <c r="AB49">
        <v>7.3076923076923075</v>
      </c>
      <c r="AC49">
        <v>2</v>
      </c>
      <c r="AD49">
        <v>2</v>
      </c>
      <c r="AE49">
        <v>3</v>
      </c>
      <c r="AF49">
        <v>282</v>
      </c>
      <c r="AG49">
        <v>1.0683760683760684</v>
      </c>
      <c r="AH49" t="s">
        <v>31</v>
      </c>
      <c r="AI49" t="s">
        <v>206</v>
      </c>
    </row>
    <row r="50" spans="1:35" x14ac:dyDescent="0.45">
      <c r="A50">
        <v>726</v>
      </c>
      <c r="B50" t="s">
        <v>626</v>
      </c>
      <c r="C50" t="s">
        <v>85</v>
      </c>
      <c r="D50" s="1">
        <v>43545</v>
      </c>
      <c r="E50" s="1">
        <v>43598</v>
      </c>
      <c r="F50">
        <v>54.1</v>
      </c>
      <c r="G50">
        <v>2</v>
      </c>
      <c r="H50">
        <v>1</v>
      </c>
      <c r="I50">
        <v>10</v>
      </c>
      <c r="J50">
        <v>0</v>
      </c>
      <c r="K50">
        <v>0</v>
      </c>
      <c r="L50">
        <v>0</v>
      </c>
      <c r="M50">
        <v>0</v>
      </c>
      <c r="N50">
        <v>0</v>
      </c>
      <c r="O50">
        <v>54.1</v>
      </c>
      <c r="P50">
        <v>3</v>
      </c>
      <c r="Q50">
        <v>0.66700000000000004</v>
      </c>
      <c r="R50">
        <v>3.64</v>
      </c>
      <c r="S50">
        <v>46</v>
      </c>
      <c r="T50">
        <v>26</v>
      </c>
      <c r="U50">
        <v>22</v>
      </c>
      <c r="V50" s="2">
        <f>(Table4[[#This Row],[HR]]/Table4[[#This Row],[IP2]])*9</f>
        <v>1.3308687615526802</v>
      </c>
      <c r="W50">
        <v>8</v>
      </c>
      <c r="X50">
        <v>12</v>
      </c>
      <c r="Y50">
        <v>1.9963031423290203</v>
      </c>
      <c r="Z50">
        <v>0</v>
      </c>
      <c r="AA50">
        <v>43</v>
      </c>
      <c r="AB50">
        <v>7.1534195933456557</v>
      </c>
      <c r="AC50">
        <v>0</v>
      </c>
      <c r="AD50">
        <v>0</v>
      </c>
      <c r="AE50">
        <v>1</v>
      </c>
      <c r="AF50">
        <v>217</v>
      </c>
      <c r="AG50">
        <v>1.0720887245841035</v>
      </c>
      <c r="AH50" t="s">
        <v>31</v>
      </c>
      <c r="AI50" t="s">
        <v>627</v>
      </c>
    </row>
    <row r="51" spans="1:35" x14ac:dyDescent="0.45">
      <c r="A51">
        <v>23</v>
      </c>
      <c r="B51" t="s">
        <v>152</v>
      </c>
      <c r="C51" t="s">
        <v>30</v>
      </c>
      <c r="D51" s="1">
        <v>26101</v>
      </c>
      <c r="E51" s="1">
        <v>26439</v>
      </c>
      <c r="F51">
        <v>75.2</v>
      </c>
      <c r="G51">
        <v>5</v>
      </c>
      <c r="H51">
        <v>4</v>
      </c>
      <c r="I51">
        <v>10</v>
      </c>
      <c r="J51">
        <v>0</v>
      </c>
      <c r="K51">
        <v>0</v>
      </c>
      <c r="L51">
        <v>5</v>
      </c>
      <c r="M51">
        <v>2</v>
      </c>
      <c r="N51">
        <v>0</v>
      </c>
      <c r="O51">
        <v>75.2</v>
      </c>
      <c r="P51">
        <v>9</v>
      </c>
      <c r="Q51">
        <v>0.55600000000000005</v>
      </c>
      <c r="R51">
        <v>2.62</v>
      </c>
      <c r="S51">
        <v>43</v>
      </c>
      <c r="T51">
        <v>23</v>
      </c>
      <c r="U51">
        <v>22</v>
      </c>
      <c r="V51" s="2">
        <f>(Table4[[#This Row],[HR]]/Table4[[#This Row],[IP2]])*9</f>
        <v>0.71808510638297862</v>
      </c>
      <c r="W51">
        <v>6</v>
      </c>
      <c r="X51">
        <v>38</v>
      </c>
      <c r="Y51">
        <v>4.5478723404255321</v>
      </c>
      <c r="Z51">
        <v>4</v>
      </c>
      <c r="AA51">
        <v>60</v>
      </c>
      <c r="AB51">
        <v>7.1808510638297873</v>
      </c>
      <c r="AC51">
        <v>1</v>
      </c>
      <c r="AD51">
        <v>0</v>
      </c>
      <c r="AE51">
        <v>4</v>
      </c>
      <c r="AF51">
        <v>303</v>
      </c>
      <c r="AG51">
        <v>1.0771276595744681</v>
      </c>
      <c r="AH51" t="s">
        <v>31</v>
      </c>
      <c r="AI51" t="s">
        <v>153</v>
      </c>
    </row>
    <row r="52" spans="1:35" x14ac:dyDescent="0.45">
      <c r="A52">
        <v>18</v>
      </c>
      <c r="B52" t="s">
        <v>612</v>
      </c>
      <c r="C52" t="s">
        <v>54</v>
      </c>
      <c r="D52" s="1">
        <v>30934</v>
      </c>
      <c r="E52" s="1">
        <v>31185</v>
      </c>
      <c r="F52">
        <v>76.099999999999994</v>
      </c>
      <c r="G52">
        <v>5</v>
      </c>
      <c r="H52">
        <v>2</v>
      </c>
      <c r="I52">
        <v>10</v>
      </c>
      <c r="J52">
        <v>0</v>
      </c>
      <c r="K52">
        <v>0</v>
      </c>
      <c r="L52">
        <v>2</v>
      </c>
      <c r="M52">
        <v>1</v>
      </c>
      <c r="N52">
        <v>0</v>
      </c>
      <c r="O52">
        <v>76.099999999999994</v>
      </c>
      <c r="P52">
        <v>7</v>
      </c>
      <c r="Q52">
        <v>0.71399999999999997</v>
      </c>
      <c r="R52">
        <v>1.65</v>
      </c>
      <c r="S52">
        <v>67</v>
      </c>
      <c r="T52">
        <v>15</v>
      </c>
      <c r="U52">
        <v>14</v>
      </c>
      <c r="V52" s="2">
        <f>(Table4[[#This Row],[HR]]/Table4[[#This Row],[IP2]])*9</f>
        <v>0.35479632063074901</v>
      </c>
      <c r="W52">
        <v>3</v>
      </c>
      <c r="X52">
        <v>15</v>
      </c>
      <c r="Y52">
        <v>1.7739816031537452</v>
      </c>
      <c r="Z52">
        <v>1</v>
      </c>
      <c r="AA52">
        <v>44</v>
      </c>
      <c r="AB52">
        <v>5.2036793692509855</v>
      </c>
      <c r="AC52">
        <v>0</v>
      </c>
      <c r="AD52">
        <v>0</v>
      </c>
      <c r="AE52">
        <v>1</v>
      </c>
      <c r="AF52">
        <v>300</v>
      </c>
      <c r="AG52">
        <v>1.0775295663600526</v>
      </c>
      <c r="AH52" t="s">
        <v>31</v>
      </c>
      <c r="AI52" t="s">
        <v>613</v>
      </c>
    </row>
    <row r="53" spans="1:35" x14ac:dyDescent="0.45">
      <c r="A53">
        <v>276</v>
      </c>
      <c r="B53" t="s">
        <v>417</v>
      </c>
      <c r="C53" t="s">
        <v>379</v>
      </c>
      <c r="D53" s="1" t="s">
        <v>418</v>
      </c>
      <c r="E53" s="1">
        <v>33141</v>
      </c>
      <c r="F53">
        <v>62</v>
      </c>
      <c r="G53">
        <v>6</v>
      </c>
      <c r="H53">
        <v>1</v>
      </c>
      <c r="I53">
        <v>10</v>
      </c>
      <c r="J53">
        <v>0</v>
      </c>
      <c r="K53">
        <v>0</v>
      </c>
      <c r="L53">
        <v>1</v>
      </c>
      <c r="M53">
        <v>1</v>
      </c>
      <c r="N53">
        <v>0</v>
      </c>
      <c r="O53">
        <v>62</v>
      </c>
      <c r="P53">
        <v>7</v>
      </c>
      <c r="Q53">
        <v>0.85699999999999998</v>
      </c>
      <c r="R53">
        <v>2.9</v>
      </c>
      <c r="S53">
        <v>38</v>
      </c>
      <c r="T53">
        <v>21</v>
      </c>
      <c r="U53">
        <v>20</v>
      </c>
      <c r="V53" s="2">
        <f>(Table4[[#This Row],[HR]]/Table4[[#This Row],[IP2]])*9</f>
        <v>0.87096774193548387</v>
      </c>
      <c r="W53">
        <v>6</v>
      </c>
      <c r="X53">
        <v>29</v>
      </c>
      <c r="Y53">
        <v>4.2096774193548381</v>
      </c>
      <c r="Z53">
        <v>1</v>
      </c>
      <c r="AA53">
        <v>49</v>
      </c>
      <c r="AB53">
        <v>7.1129032258064511</v>
      </c>
      <c r="AC53">
        <v>2</v>
      </c>
      <c r="AD53">
        <v>1</v>
      </c>
      <c r="AE53">
        <v>1</v>
      </c>
      <c r="AF53">
        <v>252</v>
      </c>
      <c r="AG53">
        <v>1.0806451612903225</v>
      </c>
      <c r="AH53" t="s">
        <v>31</v>
      </c>
      <c r="AI53" t="s">
        <v>419</v>
      </c>
    </row>
    <row r="54" spans="1:35" x14ac:dyDescent="0.45">
      <c r="A54">
        <v>365</v>
      </c>
      <c r="B54" t="s">
        <v>443</v>
      </c>
      <c r="C54" t="s">
        <v>37</v>
      </c>
      <c r="D54" s="1">
        <v>42529</v>
      </c>
      <c r="E54" s="1">
        <v>42593</v>
      </c>
      <c r="F54">
        <v>60</v>
      </c>
      <c r="G54">
        <v>3</v>
      </c>
      <c r="H54">
        <v>2</v>
      </c>
      <c r="I54">
        <v>10</v>
      </c>
      <c r="J54">
        <v>0</v>
      </c>
      <c r="K54">
        <v>0</v>
      </c>
      <c r="L54">
        <v>0</v>
      </c>
      <c r="M54">
        <v>0</v>
      </c>
      <c r="N54">
        <v>0</v>
      </c>
      <c r="O54">
        <v>60</v>
      </c>
      <c r="P54">
        <v>5</v>
      </c>
      <c r="Q54">
        <v>0.6</v>
      </c>
      <c r="R54">
        <v>2.85</v>
      </c>
      <c r="S54">
        <v>57</v>
      </c>
      <c r="T54">
        <v>20</v>
      </c>
      <c r="U54">
        <v>19</v>
      </c>
      <c r="V54" s="2">
        <f>(Table4[[#This Row],[HR]]/Table4[[#This Row],[IP2]])*9</f>
        <v>1.05</v>
      </c>
      <c r="W54">
        <v>7</v>
      </c>
      <c r="X54">
        <v>8</v>
      </c>
      <c r="Y54">
        <v>1.2</v>
      </c>
      <c r="Z54">
        <v>0</v>
      </c>
      <c r="AA54">
        <v>47</v>
      </c>
      <c r="AB54">
        <v>7.05</v>
      </c>
      <c r="AC54">
        <v>1</v>
      </c>
      <c r="AD54">
        <v>2</v>
      </c>
      <c r="AE54">
        <v>1</v>
      </c>
      <c r="AF54">
        <v>238</v>
      </c>
      <c r="AG54">
        <v>1.0833333333333333</v>
      </c>
      <c r="AH54" t="s">
        <v>31</v>
      </c>
      <c r="AI54" t="s">
        <v>444</v>
      </c>
    </row>
    <row r="55" spans="1:35" x14ac:dyDescent="0.45">
      <c r="A55">
        <v>48</v>
      </c>
      <c r="B55" t="s">
        <v>162</v>
      </c>
      <c r="C55" t="s">
        <v>37</v>
      </c>
      <c r="D55" s="1" t="s">
        <v>163</v>
      </c>
      <c r="E55" s="1">
        <v>27617</v>
      </c>
      <c r="F55">
        <v>72</v>
      </c>
      <c r="G55">
        <v>6</v>
      </c>
      <c r="H55">
        <v>2</v>
      </c>
      <c r="I55">
        <v>10</v>
      </c>
      <c r="J55">
        <v>0</v>
      </c>
      <c r="K55">
        <v>0</v>
      </c>
      <c r="L55">
        <v>4</v>
      </c>
      <c r="M55">
        <v>1</v>
      </c>
      <c r="N55">
        <v>0</v>
      </c>
      <c r="O55">
        <v>72</v>
      </c>
      <c r="P55">
        <v>8</v>
      </c>
      <c r="Q55">
        <v>0.75</v>
      </c>
      <c r="R55">
        <v>2.88</v>
      </c>
      <c r="S55">
        <v>60</v>
      </c>
      <c r="T55">
        <v>23</v>
      </c>
      <c r="U55">
        <v>23</v>
      </c>
      <c r="V55" s="2">
        <f>(Table4[[#This Row],[HR]]/Table4[[#This Row],[IP2]])*9</f>
        <v>0.5</v>
      </c>
      <c r="W55">
        <v>4</v>
      </c>
      <c r="X55">
        <v>18</v>
      </c>
      <c r="Y55">
        <v>2.25</v>
      </c>
      <c r="Z55">
        <v>4</v>
      </c>
      <c r="AA55">
        <v>59</v>
      </c>
      <c r="AB55">
        <v>7.375</v>
      </c>
      <c r="AC55">
        <v>0</v>
      </c>
      <c r="AD55">
        <v>0</v>
      </c>
      <c r="AE55">
        <v>1</v>
      </c>
      <c r="AF55">
        <v>289</v>
      </c>
      <c r="AG55">
        <v>1.0833333333333333</v>
      </c>
      <c r="AH55" t="s">
        <v>31</v>
      </c>
      <c r="AI55" t="s">
        <v>164</v>
      </c>
    </row>
    <row r="56" spans="1:35" x14ac:dyDescent="0.45">
      <c r="A56">
        <v>450</v>
      </c>
      <c r="B56" t="s">
        <v>931</v>
      </c>
      <c r="C56" t="s">
        <v>34</v>
      </c>
      <c r="D56" s="1">
        <v>42176</v>
      </c>
      <c r="E56" s="1">
        <v>42248</v>
      </c>
      <c r="F56">
        <v>58.1</v>
      </c>
      <c r="G56">
        <v>2</v>
      </c>
      <c r="H56">
        <v>3</v>
      </c>
      <c r="I56">
        <v>10</v>
      </c>
      <c r="J56">
        <v>0</v>
      </c>
      <c r="K56">
        <v>0</v>
      </c>
      <c r="L56">
        <v>1</v>
      </c>
      <c r="M56">
        <v>0</v>
      </c>
      <c r="N56">
        <v>0</v>
      </c>
      <c r="O56">
        <v>58.1</v>
      </c>
      <c r="P56">
        <v>5</v>
      </c>
      <c r="Q56">
        <v>0.4</v>
      </c>
      <c r="R56">
        <v>4.17</v>
      </c>
      <c r="S56">
        <v>51</v>
      </c>
      <c r="T56">
        <v>28</v>
      </c>
      <c r="U56">
        <v>27</v>
      </c>
      <c r="V56" s="2">
        <f>(Table4[[#This Row],[HR]]/Table4[[#This Row],[IP2]])*9</f>
        <v>1.0843373493975903</v>
      </c>
      <c r="W56">
        <v>7</v>
      </c>
      <c r="X56">
        <v>12</v>
      </c>
      <c r="Y56">
        <v>1.8588640275387263</v>
      </c>
      <c r="Z56">
        <v>1</v>
      </c>
      <c r="AA56">
        <v>26</v>
      </c>
      <c r="AB56">
        <v>4.0275387263339066</v>
      </c>
      <c r="AC56">
        <v>1</v>
      </c>
      <c r="AD56">
        <v>1</v>
      </c>
      <c r="AE56">
        <v>0</v>
      </c>
      <c r="AF56">
        <v>233</v>
      </c>
      <c r="AG56">
        <v>1.0843373493975903</v>
      </c>
      <c r="AH56" t="s">
        <v>31</v>
      </c>
      <c r="AI56" t="s">
        <v>2474</v>
      </c>
    </row>
    <row r="57" spans="1:35" x14ac:dyDescent="0.45">
      <c r="A57">
        <v>137</v>
      </c>
      <c r="B57" t="s">
        <v>191</v>
      </c>
      <c r="C57" t="s">
        <v>168</v>
      </c>
      <c r="D57" s="1">
        <v>25724</v>
      </c>
      <c r="E57" s="1">
        <v>25772</v>
      </c>
      <c r="F57">
        <v>66.099999999999994</v>
      </c>
      <c r="G57">
        <v>4</v>
      </c>
      <c r="H57">
        <v>3</v>
      </c>
      <c r="I57">
        <v>10</v>
      </c>
      <c r="J57">
        <v>0</v>
      </c>
      <c r="K57">
        <v>0</v>
      </c>
      <c r="L57">
        <v>2</v>
      </c>
      <c r="M57">
        <v>0</v>
      </c>
      <c r="N57">
        <v>0</v>
      </c>
      <c r="O57">
        <v>66.099999999999994</v>
      </c>
      <c r="P57">
        <v>7</v>
      </c>
      <c r="Q57">
        <v>0.57099999999999995</v>
      </c>
      <c r="R57">
        <v>2.44</v>
      </c>
      <c r="S57">
        <v>57</v>
      </c>
      <c r="T57">
        <v>20</v>
      </c>
      <c r="U57">
        <v>18</v>
      </c>
      <c r="V57" s="2">
        <f>(Table4[[#This Row],[HR]]/Table4[[#This Row],[IP2]])*9</f>
        <v>0.81694402420574896</v>
      </c>
      <c r="W57">
        <v>6</v>
      </c>
      <c r="X57">
        <v>15</v>
      </c>
      <c r="Y57">
        <v>2.0423600605143726</v>
      </c>
      <c r="Z57">
        <v>3</v>
      </c>
      <c r="AA57">
        <v>58</v>
      </c>
      <c r="AB57">
        <v>7.8971255673222389</v>
      </c>
      <c r="AC57">
        <v>1</v>
      </c>
      <c r="AD57">
        <v>1</v>
      </c>
      <c r="AE57">
        <v>0</v>
      </c>
      <c r="AF57">
        <v>266</v>
      </c>
      <c r="AG57">
        <v>1.0892586989409985</v>
      </c>
      <c r="AH57" t="s">
        <v>31</v>
      </c>
      <c r="AI57" t="s">
        <v>192</v>
      </c>
    </row>
    <row r="58" spans="1:35" x14ac:dyDescent="0.45">
      <c r="A58">
        <v>675</v>
      </c>
      <c r="B58" t="s">
        <v>493</v>
      </c>
      <c r="C58" t="s">
        <v>30</v>
      </c>
      <c r="D58" s="1" t="s">
        <v>494</v>
      </c>
      <c r="E58" s="1">
        <v>41887</v>
      </c>
      <c r="F58">
        <v>55</v>
      </c>
      <c r="G58">
        <v>4</v>
      </c>
      <c r="H58">
        <v>2</v>
      </c>
      <c r="I58">
        <v>10</v>
      </c>
      <c r="J58">
        <v>0</v>
      </c>
      <c r="K58">
        <v>0</v>
      </c>
      <c r="L58">
        <v>0</v>
      </c>
      <c r="M58">
        <v>0</v>
      </c>
      <c r="N58">
        <v>0</v>
      </c>
      <c r="O58">
        <v>55</v>
      </c>
      <c r="P58">
        <v>6</v>
      </c>
      <c r="Q58">
        <v>0.66700000000000004</v>
      </c>
      <c r="R58">
        <v>2.95</v>
      </c>
      <c r="S58">
        <v>45</v>
      </c>
      <c r="T58">
        <v>21</v>
      </c>
      <c r="U58">
        <v>18</v>
      </c>
      <c r="V58" s="2">
        <f>(Table4[[#This Row],[HR]]/Table4[[#This Row],[IP2]])*9</f>
        <v>0.98181818181818181</v>
      </c>
      <c r="W58">
        <v>6</v>
      </c>
      <c r="X58">
        <v>15</v>
      </c>
      <c r="Y58">
        <v>2.4545454545454541</v>
      </c>
      <c r="Z58">
        <v>1</v>
      </c>
      <c r="AA58">
        <v>46</v>
      </c>
      <c r="AB58">
        <v>7.5272727272727264</v>
      </c>
      <c r="AC58">
        <v>3</v>
      </c>
      <c r="AD58">
        <v>0</v>
      </c>
      <c r="AE58">
        <v>0</v>
      </c>
      <c r="AF58">
        <v>225</v>
      </c>
      <c r="AG58">
        <v>1.0909090909090908</v>
      </c>
      <c r="AH58" t="s">
        <v>31</v>
      </c>
      <c r="AI58" t="s">
        <v>495</v>
      </c>
    </row>
    <row r="59" spans="1:35" x14ac:dyDescent="0.45">
      <c r="A59">
        <v>17</v>
      </c>
      <c r="B59" t="s">
        <v>1275</v>
      </c>
      <c r="C59" t="s">
        <v>514</v>
      </c>
      <c r="D59" s="1">
        <v>22385</v>
      </c>
      <c r="E59" s="1">
        <v>22438</v>
      </c>
      <c r="F59">
        <v>77</v>
      </c>
      <c r="G59">
        <v>5</v>
      </c>
      <c r="H59">
        <v>4</v>
      </c>
      <c r="I59">
        <v>10</v>
      </c>
      <c r="J59">
        <v>0</v>
      </c>
      <c r="K59">
        <v>0</v>
      </c>
      <c r="L59">
        <v>3</v>
      </c>
      <c r="M59">
        <v>1</v>
      </c>
      <c r="N59">
        <v>0</v>
      </c>
      <c r="O59">
        <v>77</v>
      </c>
      <c r="P59">
        <v>9</v>
      </c>
      <c r="Q59">
        <v>0.55600000000000005</v>
      </c>
      <c r="R59">
        <v>3.16</v>
      </c>
      <c r="S59">
        <v>69</v>
      </c>
      <c r="T59">
        <v>29</v>
      </c>
      <c r="U59">
        <v>27</v>
      </c>
      <c r="V59" s="2">
        <f>(Table4[[#This Row],[HR]]/Table4[[#This Row],[IP2]])*9</f>
        <v>0.46753246753246758</v>
      </c>
      <c r="W59">
        <v>4</v>
      </c>
      <c r="X59">
        <v>15</v>
      </c>
      <c r="Y59">
        <v>1.7532467532467533</v>
      </c>
      <c r="Z59">
        <v>3</v>
      </c>
      <c r="AA59">
        <v>21</v>
      </c>
      <c r="AB59">
        <v>2.4545454545454541</v>
      </c>
      <c r="AC59">
        <v>2</v>
      </c>
      <c r="AD59">
        <v>0</v>
      </c>
      <c r="AE59">
        <v>1</v>
      </c>
      <c r="AF59">
        <v>312</v>
      </c>
      <c r="AG59">
        <v>1.0909090909090908</v>
      </c>
      <c r="AH59" t="s">
        <v>31</v>
      </c>
      <c r="AI59" t="s">
        <v>2368</v>
      </c>
    </row>
    <row r="60" spans="1:35" x14ac:dyDescent="0.45">
      <c r="A60">
        <v>757</v>
      </c>
      <c r="B60" t="s">
        <v>1253</v>
      </c>
      <c r="C60" t="s">
        <v>34</v>
      </c>
      <c r="D60" s="1">
        <v>43613</v>
      </c>
      <c r="E60" s="1">
        <v>43667</v>
      </c>
      <c r="F60">
        <v>54</v>
      </c>
      <c r="G60">
        <v>4</v>
      </c>
      <c r="H60">
        <v>3</v>
      </c>
      <c r="I60">
        <v>10</v>
      </c>
      <c r="J60">
        <v>0</v>
      </c>
      <c r="K60">
        <v>0</v>
      </c>
      <c r="L60">
        <v>0</v>
      </c>
      <c r="M60">
        <v>0</v>
      </c>
      <c r="N60">
        <v>0</v>
      </c>
      <c r="O60">
        <v>54</v>
      </c>
      <c r="P60">
        <v>7</v>
      </c>
      <c r="Q60">
        <v>0.57099999999999995</v>
      </c>
      <c r="R60">
        <v>3.5</v>
      </c>
      <c r="S60">
        <v>39</v>
      </c>
      <c r="T60">
        <v>22</v>
      </c>
      <c r="U60">
        <v>21</v>
      </c>
      <c r="V60" s="2">
        <f>(Table4[[#This Row],[HR]]/Table4[[#This Row],[IP2]])*9</f>
        <v>1.6666666666666665</v>
      </c>
      <c r="W60">
        <v>10</v>
      </c>
      <c r="X60">
        <v>20</v>
      </c>
      <c r="Y60">
        <v>3.333333333333333</v>
      </c>
      <c r="Z60">
        <v>0</v>
      </c>
      <c r="AA60">
        <v>40</v>
      </c>
      <c r="AB60">
        <v>6.6666666666666661</v>
      </c>
      <c r="AC60">
        <v>2</v>
      </c>
      <c r="AD60">
        <v>0</v>
      </c>
      <c r="AE60">
        <v>0</v>
      </c>
      <c r="AF60">
        <v>214</v>
      </c>
      <c r="AG60">
        <v>1.0925925925925926</v>
      </c>
      <c r="AH60" t="s">
        <v>31</v>
      </c>
      <c r="AI60" t="s">
        <v>2162</v>
      </c>
    </row>
    <row r="61" spans="1:35" x14ac:dyDescent="0.45">
      <c r="A61">
        <v>262</v>
      </c>
      <c r="B61" t="s">
        <v>2319</v>
      </c>
      <c r="C61" t="s">
        <v>271</v>
      </c>
      <c r="D61" s="1">
        <v>32035</v>
      </c>
      <c r="E61" s="1">
        <v>32267</v>
      </c>
      <c r="F61">
        <v>62.1</v>
      </c>
      <c r="G61">
        <v>5</v>
      </c>
      <c r="H61">
        <v>2</v>
      </c>
      <c r="I61">
        <v>10</v>
      </c>
      <c r="J61">
        <v>0</v>
      </c>
      <c r="K61">
        <v>0</v>
      </c>
      <c r="L61">
        <v>0</v>
      </c>
      <c r="M61">
        <v>0</v>
      </c>
      <c r="N61">
        <v>0</v>
      </c>
      <c r="O61">
        <v>62.1</v>
      </c>
      <c r="P61">
        <v>7</v>
      </c>
      <c r="Q61">
        <v>0.71399999999999997</v>
      </c>
      <c r="R61">
        <v>3.61</v>
      </c>
      <c r="S61">
        <v>47</v>
      </c>
      <c r="T61">
        <v>30</v>
      </c>
      <c r="U61">
        <v>25</v>
      </c>
      <c r="V61" s="2">
        <f>(Table4[[#This Row],[HR]]/Table4[[#This Row],[IP2]])*9</f>
        <v>0.72463768115942029</v>
      </c>
      <c r="W61">
        <v>5</v>
      </c>
      <c r="X61">
        <v>21</v>
      </c>
      <c r="Y61">
        <v>3.0434782608695654</v>
      </c>
      <c r="Z61">
        <v>0</v>
      </c>
      <c r="AA61">
        <v>35</v>
      </c>
      <c r="AB61">
        <v>5.0724637681159415</v>
      </c>
      <c r="AC61">
        <v>4</v>
      </c>
      <c r="AD61">
        <v>1</v>
      </c>
      <c r="AE61">
        <v>2</v>
      </c>
      <c r="AF61">
        <v>254</v>
      </c>
      <c r="AG61">
        <v>1.0950080515297906</v>
      </c>
      <c r="AH61" t="s">
        <v>31</v>
      </c>
      <c r="AI61" t="s">
        <v>2320</v>
      </c>
    </row>
    <row r="62" spans="1:35" x14ac:dyDescent="0.45">
      <c r="A62">
        <v>451</v>
      </c>
      <c r="B62" t="s">
        <v>134</v>
      </c>
      <c r="C62" t="s">
        <v>68</v>
      </c>
      <c r="D62" s="1">
        <v>42142</v>
      </c>
      <c r="E62" s="1">
        <v>42190</v>
      </c>
      <c r="F62">
        <v>58.1</v>
      </c>
      <c r="G62">
        <v>4</v>
      </c>
      <c r="H62">
        <v>2</v>
      </c>
      <c r="I62">
        <v>10</v>
      </c>
      <c r="J62">
        <v>0</v>
      </c>
      <c r="K62">
        <v>0</v>
      </c>
      <c r="L62">
        <v>1</v>
      </c>
      <c r="M62">
        <v>0</v>
      </c>
      <c r="N62">
        <v>0</v>
      </c>
      <c r="O62">
        <v>58.1</v>
      </c>
      <c r="P62">
        <v>6</v>
      </c>
      <c r="Q62">
        <v>0.66700000000000004</v>
      </c>
      <c r="R62">
        <v>2.16</v>
      </c>
      <c r="S62">
        <v>43</v>
      </c>
      <c r="T62">
        <v>17</v>
      </c>
      <c r="U62">
        <v>14</v>
      </c>
      <c r="V62" s="2">
        <f>(Table4[[#This Row],[HR]]/Table4[[#This Row],[IP2]])*9</f>
        <v>0.30981067125645434</v>
      </c>
      <c r="W62">
        <v>2</v>
      </c>
      <c r="X62">
        <v>21</v>
      </c>
      <c r="Y62">
        <v>3.2530120481927711</v>
      </c>
      <c r="Z62">
        <v>1</v>
      </c>
      <c r="AA62">
        <v>61</v>
      </c>
      <c r="AB62">
        <v>9.4492254733218584</v>
      </c>
      <c r="AC62">
        <v>4</v>
      </c>
      <c r="AD62">
        <v>0</v>
      </c>
      <c r="AE62">
        <v>1</v>
      </c>
      <c r="AF62">
        <v>238</v>
      </c>
      <c r="AG62">
        <v>1.1015490533562822</v>
      </c>
      <c r="AH62" t="s">
        <v>31</v>
      </c>
      <c r="AI62" t="s">
        <v>135</v>
      </c>
    </row>
    <row r="63" spans="1:35" x14ac:dyDescent="0.45">
      <c r="A63">
        <v>16</v>
      </c>
      <c r="B63" t="s">
        <v>217</v>
      </c>
      <c r="C63" t="s">
        <v>59</v>
      </c>
      <c r="D63" s="1">
        <v>26036</v>
      </c>
      <c r="E63" s="1">
        <v>26081</v>
      </c>
      <c r="F63">
        <v>77</v>
      </c>
      <c r="G63">
        <v>5</v>
      </c>
      <c r="H63">
        <v>5</v>
      </c>
      <c r="I63">
        <v>10</v>
      </c>
      <c r="J63">
        <v>0</v>
      </c>
      <c r="K63">
        <v>0</v>
      </c>
      <c r="L63">
        <v>5</v>
      </c>
      <c r="M63">
        <v>2</v>
      </c>
      <c r="N63">
        <v>0</v>
      </c>
      <c r="O63">
        <v>77</v>
      </c>
      <c r="P63">
        <v>10</v>
      </c>
      <c r="Q63">
        <v>0.5</v>
      </c>
      <c r="R63">
        <v>1.99</v>
      </c>
      <c r="S63">
        <v>53</v>
      </c>
      <c r="T63">
        <v>18</v>
      </c>
      <c r="U63">
        <v>17</v>
      </c>
      <c r="V63" s="2">
        <f>(Table4[[#This Row],[HR]]/Table4[[#This Row],[IP2]])*9</f>
        <v>0.58441558441558439</v>
      </c>
      <c r="W63">
        <v>5</v>
      </c>
      <c r="X63">
        <v>32</v>
      </c>
      <c r="Y63">
        <v>3.7402597402597406</v>
      </c>
      <c r="Z63">
        <v>2</v>
      </c>
      <c r="AA63">
        <v>56</v>
      </c>
      <c r="AB63">
        <v>6.5454545454545459</v>
      </c>
      <c r="AC63">
        <v>1</v>
      </c>
      <c r="AD63">
        <v>0</v>
      </c>
      <c r="AE63">
        <v>1</v>
      </c>
      <c r="AF63">
        <v>309</v>
      </c>
      <c r="AG63">
        <v>1.1038961038961039</v>
      </c>
      <c r="AH63" t="s">
        <v>31</v>
      </c>
      <c r="AI63" t="s">
        <v>218</v>
      </c>
    </row>
    <row r="64" spans="1:35" x14ac:dyDescent="0.45">
      <c r="A64">
        <v>527</v>
      </c>
      <c r="B64" t="s">
        <v>254</v>
      </c>
      <c r="C64" t="s">
        <v>37</v>
      </c>
      <c r="D64" s="1">
        <v>43219</v>
      </c>
      <c r="E64" s="1">
        <v>43302</v>
      </c>
      <c r="F64">
        <v>57</v>
      </c>
      <c r="G64">
        <v>5</v>
      </c>
      <c r="H64">
        <v>4</v>
      </c>
      <c r="I64">
        <v>10</v>
      </c>
      <c r="J64">
        <v>0</v>
      </c>
      <c r="K64">
        <v>0</v>
      </c>
      <c r="L64">
        <v>0</v>
      </c>
      <c r="M64">
        <v>0</v>
      </c>
      <c r="N64">
        <v>0</v>
      </c>
      <c r="O64">
        <v>57</v>
      </c>
      <c r="P64">
        <v>9</v>
      </c>
      <c r="Q64">
        <v>0.55600000000000005</v>
      </c>
      <c r="R64">
        <v>4.1100000000000003</v>
      </c>
      <c r="S64">
        <v>49</v>
      </c>
      <c r="T64">
        <v>29</v>
      </c>
      <c r="U64">
        <v>26</v>
      </c>
      <c r="V64" s="2">
        <f>(Table4[[#This Row],[HR]]/Table4[[#This Row],[IP2]])*9</f>
        <v>1.7368421052631577</v>
      </c>
      <c r="W64">
        <v>11</v>
      </c>
      <c r="X64">
        <v>14</v>
      </c>
      <c r="Y64">
        <v>2.2105263157894735</v>
      </c>
      <c r="Z64">
        <v>1</v>
      </c>
      <c r="AA64">
        <v>54</v>
      </c>
      <c r="AB64">
        <v>8.5263157894736832</v>
      </c>
      <c r="AC64">
        <v>3</v>
      </c>
      <c r="AD64">
        <v>1</v>
      </c>
      <c r="AE64">
        <v>1</v>
      </c>
      <c r="AF64">
        <v>238</v>
      </c>
      <c r="AG64">
        <v>1.1052631578947369</v>
      </c>
      <c r="AH64" t="s">
        <v>31</v>
      </c>
      <c r="AI64" t="s">
        <v>255</v>
      </c>
    </row>
    <row r="65" spans="1:35" x14ac:dyDescent="0.45">
      <c r="A65">
        <v>2</v>
      </c>
      <c r="B65" t="s">
        <v>810</v>
      </c>
      <c r="C65" t="s">
        <v>46</v>
      </c>
      <c r="D65" s="1" t="s">
        <v>2158</v>
      </c>
      <c r="E65" s="1">
        <v>15888</v>
      </c>
      <c r="F65">
        <v>84.1</v>
      </c>
      <c r="G65">
        <v>4</v>
      </c>
      <c r="H65">
        <v>5</v>
      </c>
      <c r="I65">
        <v>10</v>
      </c>
      <c r="J65">
        <v>0</v>
      </c>
      <c r="K65">
        <v>0</v>
      </c>
      <c r="L65">
        <v>8</v>
      </c>
      <c r="M65">
        <v>0</v>
      </c>
      <c r="N65">
        <v>0</v>
      </c>
      <c r="O65">
        <v>84.1</v>
      </c>
      <c r="P65">
        <v>9</v>
      </c>
      <c r="Q65">
        <v>0.44400000000000001</v>
      </c>
      <c r="R65">
        <v>2.4500000000000002</v>
      </c>
      <c r="S65">
        <v>61</v>
      </c>
      <c r="T65">
        <v>27</v>
      </c>
      <c r="U65">
        <v>23</v>
      </c>
      <c r="V65" s="2">
        <f>(Table4[[#This Row],[HR]]/Table4[[#This Row],[IP2]])*9</f>
        <v>0.10701545778834722</v>
      </c>
      <c r="W65">
        <v>1</v>
      </c>
      <c r="X65">
        <v>32</v>
      </c>
      <c r="Y65">
        <v>3.4244946492271109</v>
      </c>
      <c r="Z65">
        <v>4</v>
      </c>
      <c r="AA65">
        <v>41</v>
      </c>
      <c r="AB65">
        <v>4.3876337693222354</v>
      </c>
      <c r="AC65">
        <v>0</v>
      </c>
      <c r="AD65">
        <v>0</v>
      </c>
      <c r="AE65">
        <v>1</v>
      </c>
      <c r="AF65">
        <v>338</v>
      </c>
      <c r="AG65">
        <v>1.1058263971462545</v>
      </c>
      <c r="AH65" t="s">
        <v>31</v>
      </c>
      <c r="AI65" t="s">
        <v>2159</v>
      </c>
    </row>
    <row r="66" spans="1:35" x14ac:dyDescent="0.45">
      <c r="A66">
        <v>171</v>
      </c>
      <c r="B66" t="s">
        <v>280</v>
      </c>
      <c r="C66" t="s">
        <v>59</v>
      </c>
      <c r="D66" s="1">
        <v>42164</v>
      </c>
      <c r="E66" s="1">
        <v>42216</v>
      </c>
      <c r="F66">
        <v>64.2</v>
      </c>
      <c r="G66">
        <v>5</v>
      </c>
      <c r="H66">
        <v>3</v>
      </c>
      <c r="I66">
        <v>10</v>
      </c>
      <c r="J66">
        <v>0</v>
      </c>
      <c r="K66">
        <v>0</v>
      </c>
      <c r="L66">
        <v>1</v>
      </c>
      <c r="M66">
        <v>0</v>
      </c>
      <c r="N66">
        <v>0</v>
      </c>
      <c r="O66">
        <v>64.2</v>
      </c>
      <c r="P66">
        <v>8</v>
      </c>
      <c r="Q66">
        <v>0.625</v>
      </c>
      <c r="R66">
        <v>2.23</v>
      </c>
      <c r="S66">
        <v>50</v>
      </c>
      <c r="T66">
        <v>18</v>
      </c>
      <c r="U66">
        <v>16</v>
      </c>
      <c r="V66" s="2">
        <f>(Table4[[#This Row],[HR]]/Table4[[#This Row],[IP2]])*9</f>
        <v>0.28037383177570091</v>
      </c>
      <c r="W66">
        <v>2</v>
      </c>
      <c r="X66">
        <v>21</v>
      </c>
      <c r="Y66">
        <v>2.9439252336448596</v>
      </c>
      <c r="Z66">
        <v>1</v>
      </c>
      <c r="AA66">
        <v>53</v>
      </c>
      <c r="AB66">
        <v>7.4299065420560746</v>
      </c>
      <c r="AC66">
        <v>6</v>
      </c>
      <c r="AD66">
        <v>0</v>
      </c>
      <c r="AE66">
        <v>4</v>
      </c>
      <c r="AF66">
        <v>259</v>
      </c>
      <c r="AG66">
        <v>1.1059190031152648</v>
      </c>
      <c r="AH66" t="s">
        <v>31</v>
      </c>
      <c r="AI66" t="s">
        <v>281</v>
      </c>
    </row>
    <row r="67" spans="1:35" x14ac:dyDescent="0.45">
      <c r="A67">
        <v>54</v>
      </c>
      <c r="B67" t="s">
        <v>389</v>
      </c>
      <c r="C67" t="s">
        <v>390</v>
      </c>
      <c r="D67" s="1" t="s">
        <v>391</v>
      </c>
      <c r="E67" s="1" t="s">
        <v>392</v>
      </c>
      <c r="F67">
        <v>71.099999999999994</v>
      </c>
      <c r="G67">
        <v>7</v>
      </c>
      <c r="H67">
        <v>1</v>
      </c>
      <c r="I67">
        <v>10</v>
      </c>
      <c r="J67">
        <v>0</v>
      </c>
      <c r="K67">
        <v>0</v>
      </c>
      <c r="L67">
        <v>2</v>
      </c>
      <c r="M67">
        <v>0</v>
      </c>
      <c r="N67">
        <v>0</v>
      </c>
      <c r="O67">
        <v>71.099999999999994</v>
      </c>
      <c r="P67">
        <v>8</v>
      </c>
      <c r="Q67">
        <v>0.875</v>
      </c>
      <c r="R67">
        <v>2.65</v>
      </c>
      <c r="S67">
        <v>52</v>
      </c>
      <c r="T67">
        <v>23</v>
      </c>
      <c r="U67">
        <v>21</v>
      </c>
      <c r="V67" s="2">
        <f>(Table4[[#This Row],[HR]]/Table4[[#This Row],[IP2]])*9</f>
        <v>0.63291139240506333</v>
      </c>
      <c r="W67">
        <v>5</v>
      </c>
      <c r="X67">
        <v>27</v>
      </c>
      <c r="Y67">
        <v>3.4177215189873422</v>
      </c>
      <c r="Z67">
        <v>2</v>
      </c>
      <c r="AA67">
        <v>50</v>
      </c>
      <c r="AB67">
        <v>6.3291139240506338</v>
      </c>
      <c r="AC67">
        <v>0</v>
      </c>
      <c r="AD67">
        <v>0</v>
      </c>
      <c r="AE67">
        <v>4</v>
      </c>
      <c r="AF67">
        <v>291</v>
      </c>
      <c r="AG67">
        <v>1.1111111111111112</v>
      </c>
      <c r="AH67" t="s">
        <v>31</v>
      </c>
      <c r="AI67" t="s">
        <v>393</v>
      </c>
    </row>
    <row r="68" spans="1:35" x14ac:dyDescent="0.45">
      <c r="A68">
        <v>252</v>
      </c>
      <c r="B68" t="s">
        <v>596</v>
      </c>
      <c r="C68" t="s">
        <v>121</v>
      </c>
      <c r="D68" s="1">
        <v>38593</v>
      </c>
      <c r="E68" s="1">
        <v>38826</v>
      </c>
      <c r="F68">
        <v>62.1</v>
      </c>
      <c r="G68">
        <v>2</v>
      </c>
      <c r="H68">
        <v>3</v>
      </c>
      <c r="I68">
        <v>10</v>
      </c>
      <c r="J68">
        <v>0</v>
      </c>
      <c r="K68">
        <v>0</v>
      </c>
      <c r="L68">
        <v>1</v>
      </c>
      <c r="M68">
        <v>0</v>
      </c>
      <c r="N68">
        <v>0</v>
      </c>
      <c r="O68">
        <v>62.1</v>
      </c>
      <c r="P68">
        <v>5</v>
      </c>
      <c r="Q68">
        <v>0.4</v>
      </c>
      <c r="R68">
        <v>3.47</v>
      </c>
      <c r="S68">
        <v>42</v>
      </c>
      <c r="T68">
        <v>24</v>
      </c>
      <c r="U68">
        <v>24</v>
      </c>
      <c r="V68" s="2">
        <f>(Table4[[#This Row],[HR]]/Table4[[#This Row],[IP2]])*9</f>
        <v>1.0144927536231885</v>
      </c>
      <c r="W68">
        <v>7</v>
      </c>
      <c r="X68">
        <v>27</v>
      </c>
      <c r="Y68">
        <v>3.9130434782608696</v>
      </c>
      <c r="Z68">
        <v>1</v>
      </c>
      <c r="AA68">
        <v>44</v>
      </c>
      <c r="AB68">
        <v>6.3768115942028984</v>
      </c>
      <c r="AC68">
        <v>0</v>
      </c>
      <c r="AD68">
        <v>1</v>
      </c>
      <c r="AE68">
        <v>3</v>
      </c>
      <c r="AF68">
        <v>254</v>
      </c>
      <c r="AG68">
        <v>1.1111111111111112</v>
      </c>
      <c r="AH68" t="s">
        <v>31</v>
      </c>
      <c r="AI68" t="s">
        <v>597</v>
      </c>
    </row>
    <row r="69" spans="1:35" x14ac:dyDescent="0.45">
      <c r="A69">
        <v>320</v>
      </c>
      <c r="B69" t="s">
        <v>634</v>
      </c>
      <c r="C69" t="s">
        <v>37</v>
      </c>
      <c r="D69" s="1">
        <v>41436</v>
      </c>
      <c r="E69" s="1">
        <v>41488</v>
      </c>
      <c r="F69">
        <v>61</v>
      </c>
      <c r="G69">
        <v>5</v>
      </c>
      <c r="H69">
        <v>5</v>
      </c>
      <c r="I69">
        <v>10</v>
      </c>
      <c r="J69">
        <v>0</v>
      </c>
      <c r="K69">
        <v>0</v>
      </c>
      <c r="L69">
        <v>0</v>
      </c>
      <c r="M69">
        <v>0</v>
      </c>
      <c r="N69">
        <v>0</v>
      </c>
      <c r="O69">
        <v>61</v>
      </c>
      <c r="P69">
        <v>10</v>
      </c>
      <c r="Q69">
        <v>0.5</v>
      </c>
      <c r="R69">
        <v>3.69</v>
      </c>
      <c r="S69">
        <v>54</v>
      </c>
      <c r="T69">
        <v>25</v>
      </c>
      <c r="U69">
        <v>25</v>
      </c>
      <c r="V69" s="2">
        <f>(Table4[[#This Row],[HR]]/Table4[[#This Row],[IP2]])*9</f>
        <v>0.73770491803278682</v>
      </c>
      <c r="W69">
        <v>5</v>
      </c>
      <c r="X69">
        <v>14</v>
      </c>
      <c r="Y69">
        <v>2.0655737704918034</v>
      </c>
      <c r="Z69">
        <v>0</v>
      </c>
      <c r="AA69">
        <v>43</v>
      </c>
      <c r="AB69">
        <v>6.3442622950819674</v>
      </c>
      <c r="AC69">
        <v>3</v>
      </c>
      <c r="AD69">
        <v>0</v>
      </c>
      <c r="AE69">
        <v>1</v>
      </c>
      <c r="AF69">
        <v>244</v>
      </c>
      <c r="AG69">
        <v>1.1147540983606556</v>
      </c>
      <c r="AH69" t="s">
        <v>31</v>
      </c>
      <c r="AI69" t="s">
        <v>635</v>
      </c>
    </row>
    <row r="70" spans="1:35" x14ac:dyDescent="0.45">
      <c r="A70">
        <v>87</v>
      </c>
      <c r="B70" t="s">
        <v>2389</v>
      </c>
      <c r="C70" t="s">
        <v>54</v>
      </c>
      <c r="D70" s="1">
        <v>16182</v>
      </c>
      <c r="E70" s="1">
        <v>16224</v>
      </c>
      <c r="F70">
        <v>69</v>
      </c>
      <c r="G70">
        <v>2</v>
      </c>
      <c r="H70">
        <v>4</v>
      </c>
      <c r="I70">
        <v>10</v>
      </c>
      <c r="J70">
        <v>0</v>
      </c>
      <c r="K70">
        <v>0</v>
      </c>
      <c r="L70">
        <v>3</v>
      </c>
      <c r="M70">
        <v>0</v>
      </c>
      <c r="N70">
        <v>0</v>
      </c>
      <c r="O70">
        <v>69</v>
      </c>
      <c r="P70">
        <v>6</v>
      </c>
      <c r="Q70">
        <v>0.33300000000000002</v>
      </c>
      <c r="R70">
        <v>3.78</v>
      </c>
      <c r="S70">
        <v>66</v>
      </c>
      <c r="T70">
        <v>29</v>
      </c>
      <c r="U70">
        <v>29</v>
      </c>
      <c r="V70" s="2">
        <f>(Table4[[#This Row],[HR]]/Table4[[#This Row],[IP2]])*9</f>
        <v>0.39130434782608692</v>
      </c>
      <c r="W70">
        <v>3</v>
      </c>
      <c r="X70">
        <v>11</v>
      </c>
      <c r="Y70">
        <v>1.4347826086956521</v>
      </c>
      <c r="Z70">
        <v>2</v>
      </c>
      <c r="AA70">
        <v>15</v>
      </c>
      <c r="AB70">
        <v>1.9565217391304348</v>
      </c>
      <c r="AC70">
        <v>0</v>
      </c>
      <c r="AD70">
        <v>0</v>
      </c>
      <c r="AE70">
        <v>0</v>
      </c>
      <c r="AF70">
        <v>271</v>
      </c>
      <c r="AG70">
        <v>1.1159420289855073</v>
      </c>
      <c r="AH70" t="s">
        <v>31</v>
      </c>
      <c r="AI70" t="s">
        <v>2390</v>
      </c>
    </row>
    <row r="71" spans="1:35" x14ac:dyDescent="0.45">
      <c r="A71">
        <v>494</v>
      </c>
      <c r="B71" t="s">
        <v>1211</v>
      </c>
      <c r="C71" t="s">
        <v>2489</v>
      </c>
      <c r="D71" s="1">
        <v>40789</v>
      </c>
      <c r="E71" s="1">
        <v>41029</v>
      </c>
      <c r="F71">
        <v>57.2</v>
      </c>
      <c r="G71">
        <v>4</v>
      </c>
      <c r="H71">
        <v>2</v>
      </c>
      <c r="I71">
        <v>10</v>
      </c>
      <c r="J71">
        <v>0</v>
      </c>
      <c r="K71">
        <v>0</v>
      </c>
      <c r="L71">
        <v>0</v>
      </c>
      <c r="M71">
        <v>0</v>
      </c>
      <c r="N71">
        <v>0</v>
      </c>
      <c r="O71">
        <v>57.2</v>
      </c>
      <c r="P71">
        <v>6</v>
      </c>
      <c r="Q71">
        <v>0.66700000000000004</v>
      </c>
      <c r="R71">
        <v>3.75</v>
      </c>
      <c r="S71">
        <v>53</v>
      </c>
      <c r="T71">
        <v>25</v>
      </c>
      <c r="U71">
        <v>24</v>
      </c>
      <c r="V71" s="2">
        <f>(Table4[[#This Row],[HR]]/Table4[[#This Row],[IP2]])*9</f>
        <v>0.94405594405594406</v>
      </c>
      <c r="W71">
        <v>6</v>
      </c>
      <c r="X71">
        <v>11</v>
      </c>
      <c r="Y71">
        <v>1.7307692307692306</v>
      </c>
      <c r="Z71">
        <v>2</v>
      </c>
      <c r="AA71">
        <v>33</v>
      </c>
      <c r="AB71">
        <v>5.1923076923076916</v>
      </c>
      <c r="AC71">
        <v>3</v>
      </c>
      <c r="AD71">
        <v>0</v>
      </c>
      <c r="AE71">
        <v>0</v>
      </c>
      <c r="AF71">
        <v>234</v>
      </c>
      <c r="AG71">
        <v>1.1188811188811187</v>
      </c>
      <c r="AH71" t="s">
        <v>31</v>
      </c>
      <c r="AI71" t="s">
        <v>2490</v>
      </c>
    </row>
    <row r="72" spans="1:35" x14ac:dyDescent="0.45">
      <c r="A72">
        <v>136</v>
      </c>
      <c r="B72" t="s">
        <v>1095</v>
      </c>
      <c r="C72" t="s">
        <v>95</v>
      </c>
      <c r="D72" s="1">
        <v>28590</v>
      </c>
      <c r="E72" s="1">
        <v>28643</v>
      </c>
      <c r="F72">
        <v>66.099999999999994</v>
      </c>
      <c r="G72">
        <v>4</v>
      </c>
      <c r="H72">
        <v>3</v>
      </c>
      <c r="I72">
        <v>10</v>
      </c>
      <c r="J72">
        <v>0</v>
      </c>
      <c r="K72">
        <v>0</v>
      </c>
      <c r="L72">
        <v>3</v>
      </c>
      <c r="M72">
        <v>2</v>
      </c>
      <c r="N72">
        <v>0</v>
      </c>
      <c r="O72">
        <v>66.099999999999994</v>
      </c>
      <c r="P72">
        <v>7</v>
      </c>
      <c r="Q72">
        <v>0.57099999999999995</v>
      </c>
      <c r="R72">
        <v>2.04</v>
      </c>
      <c r="S72">
        <v>49</v>
      </c>
      <c r="T72">
        <v>17</v>
      </c>
      <c r="U72">
        <v>15</v>
      </c>
      <c r="V72" s="2">
        <f>(Table4[[#This Row],[HR]]/Table4[[#This Row],[IP2]])*9</f>
        <v>0.40847201210287448</v>
      </c>
      <c r="W72">
        <v>3</v>
      </c>
      <c r="X72">
        <v>25</v>
      </c>
      <c r="Y72">
        <v>3.4039334341906207</v>
      </c>
      <c r="Z72">
        <v>1</v>
      </c>
      <c r="AA72">
        <v>25</v>
      </c>
      <c r="AB72">
        <v>3.4039334341906207</v>
      </c>
      <c r="AC72">
        <v>0</v>
      </c>
      <c r="AD72">
        <v>0</v>
      </c>
      <c r="AE72">
        <v>0</v>
      </c>
      <c r="AF72">
        <v>264</v>
      </c>
      <c r="AG72">
        <v>1.1195158850226929</v>
      </c>
      <c r="AH72" t="s">
        <v>31</v>
      </c>
      <c r="AI72" t="s">
        <v>2395</v>
      </c>
    </row>
    <row r="73" spans="1:35" x14ac:dyDescent="0.45">
      <c r="A73">
        <v>511</v>
      </c>
      <c r="B73" t="s">
        <v>148</v>
      </c>
      <c r="C73" t="s">
        <v>102</v>
      </c>
      <c r="D73" s="1">
        <v>40441</v>
      </c>
      <c r="E73" s="1">
        <v>40668</v>
      </c>
      <c r="F73">
        <v>57.1</v>
      </c>
      <c r="G73">
        <v>1</v>
      </c>
      <c r="H73">
        <v>3</v>
      </c>
      <c r="I73">
        <v>10</v>
      </c>
      <c r="J73">
        <v>0</v>
      </c>
      <c r="K73">
        <v>0</v>
      </c>
      <c r="L73">
        <v>0</v>
      </c>
      <c r="M73">
        <v>0</v>
      </c>
      <c r="N73">
        <v>0</v>
      </c>
      <c r="O73">
        <v>57.1</v>
      </c>
      <c r="P73">
        <v>4</v>
      </c>
      <c r="Q73">
        <v>0.25</v>
      </c>
      <c r="R73">
        <v>2.98</v>
      </c>
      <c r="S73">
        <v>46</v>
      </c>
      <c r="T73">
        <v>24</v>
      </c>
      <c r="U73">
        <v>19</v>
      </c>
      <c r="V73" s="2">
        <f>(Table4[[#This Row],[HR]]/Table4[[#This Row],[IP2]])*9</f>
        <v>0.6304728546409808</v>
      </c>
      <c r="W73">
        <v>4</v>
      </c>
      <c r="X73">
        <v>18</v>
      </c>
      <c r="Y73">
        <v>2.8371278458844129</v>
      </c>
      <c r="Z73">
        <v>6</v>
      </c>
      <c r="AA73">
        <v>60</v>
      </c>
      <c r="AB73">
        <v>9.4570928196147115</v>
      </c>
      <c r="AC73">
        <v>2</v>
      </c>
      <c r="AD73">
        <v>0</v>
      </c>
      <c r="AE73">
        <v>5</v>
      </c>
      <c r="AF73">
        <v>235</v>
      </c>
      <c r="AG73">
        <v>1.1208406304728546</v>
      </c>
      <c r="AH73" t="s">
        <v>31</v>
      </c>
      <c r="AI73" t="s">
        <v>149</v>
      </c>
    </row>
    <row r="74" spans="1:35" x14ac:dyDescent="0.45">
      <c r="A74">
        <v>43</v>
      </c>
      <c r="B74" t="s">
        <v>873</v>
      </c>
      <c r="C74" t="s">
        <v>54</v>
      </c>
      <c r="D74" s="1">
        <v>30878</v>
      </c>
      <c r="E74" s="1">
        <v>30924</v>
      </c>
      <c r="F74">
        <v>72.2</v>
      </c>
      <c r="G74">
        <v>3</v>
      </c>
      <c r="H74">
        <v>2</v>
      </c>
      <c r="I74">
        <v>10</v>
      </c>
      <c r="J74">
        <v>0</v>
      </c>
      <c r="K74">
        <v>0</v>
      </c>
      <c r="L74">
        <v>2</v>
      </c>
      <c r="M74">
        <v>1</v>
      </c>
      <c r="N74">
        <v>0</v>
      </c>
      <c r="O74">
        <v>72.2</v>
      </c>
      <c r="P74">
        <v>5</v>
      </c>
      <c r="Q74">
        <v>0.6</v>
      </c>
      <c r="R74">
        <v>2.6</v>
      </c>
      <c r="S74">
        <v>62</v>
      </c>
      <c r="T74">
        <v>22</v>
      </c>
      <c r="U74">
        <v>21</v>
      </c>
      <c r="V74" s="2">
        <f>(Table4[[#This Row],[HR]]/Table4[[#This Row],[IP2]])*9</f>
        <v>0.37396121883656508</v>
      </c>
      <c r="W74">
        <v>3</v>
      </c>
      <c r="X74">
        <v>19</v>
      </c>
      <c r="Y74">
        <v>2.3684210526315788</v>
      </c>
      <c r="Z74">
        <v>1</v>
      </c>
      <c r="AA74">
        <v>30</v>
      </c>
      <c r="AB74">
        <v>3.7396121883656508</v>
      </c>
      <c r="AC74">
        <v>0</v>
      </c>
      <c r="AD74">
        <v>0</v>
      </c>
      <c r="AE74">
        <v>1</v>
      </c>
      <c r="AF74">
        <v>286</v>
      </c>
      <c r="AG74">
        <v>1.1218836565096952</v>
      </c>
      <c r="AH74" t="s">
        <v>31</v>
      </c>
      <c r="AI74" t="s">
        <v>2373</v>
      </c>
    </row>
    <row r="75" spans="1:35" x14ac:dyDescent="0.45">
      <c r="A75">
        <v>165</v>
      </c>
      <c r="B75" t="s">
        <v>1608</v>
      </c>
      <c r="C75" t="s">
        <v>210</v>
      </c>
      <c r="D75" s="1">
        <v>40636</v>
      </c>
      <c r="E75" s="1">
        <v>40687</v>
      </c>
      <c r="F75">
        <v>65</v>
      </c>
      <c r="G75">
        <v>5</v>
      </c>
      <c r="H75">
        <v>2</v>
      </c>
      <c r="I75">
        <v>10</v>
      </c>
      <c r="J75">
        <v>0</v>
      </c>
      <c r="K75">
        <v>0</v>
      </c>
      <c r="L75">
        <v>0</v>
      </c>
      <c r="M75">
        <v>0</v>
      </c>
      <c r="N75">
        <v>0</v>
      </c>
      <c r="O75">
        <v>65</v>
      </c>
      <c r="P75">
        <v>7</v>
      </c>
      <c r="Q75">
        <v>0.71399999999999997</v>
      </c>
      <c r="R75">
        <v>2.35</v>
      </c>
      <c r="S75">
        <v>52</v>
      </c>
      <c r="T75">
        <v>18</v>
      </c>
      <c r="U75">
        <v>17</v>
      </c>
      <c r="V75" s="2">
        <f>(Table4[[#This Row],[HR]]/Table4[[#This Row],[IP2]])*9</f>
        <v>0.69230769230769229</v>
      </c>
      <c r="W75">
        <v>5</v>
      </c>
      <c r="X75">
        <v>21</v>
      </c>
      <c r="Y75">
        <v>2.907692307692308</v>
      </c>
      <c r="Z75">
        <v>0</v>
      </c>
      <c r="AA75">
        <v>35</v>
      </c>
      <c r="AB75">
        <v>4.8461538461538458</v>
      </c>
      <c r="AC75">
        <v>0</v>
      </c>
      <c r="AD75">
        <v>0</v>
      </c>
      <c r="AE75">
        <v>1</v>
      </c>
      <c r="AF75">
        <v>256</v>
      </c>
      <c r="AG75">
        <v>1.1230769230769231</v>
      </c>
      <c r="AH75" t="s">
        <v>31</v>
      </c>
      <c r="AI75" t="s">
        <v>2299</v>
      </c>
    </row>
    <row r="76" spans="1:35" x14ac:dyDescent="0.45">
      <c r="A76">
        <v>1255</v>
      </c>
      <c r="B76" t="s">
        <v>246</v>
      </c>
      <c r="C76" t="s">
        <v>115</v>
      </c>
      <c r="D76" s="1">
        <v>45058</v>
      </c>
      <c r="E76" s="1">
        <v>45108</v>
      </c>
      <c r="F76">
        <v>47.1</v>
      </c>
      <c r="G76">
        <v>5</v>
      </c>
      <c r="H76">
        <v>2</v>
      </c>
      <c r="I76">
        <v>10</v>
      </c>
      <c r="J76">
        <v>0</v>
      </c>
      <c r="K76">
        <v>0</v>
      </c>
      <c r="L76">
        <v>0</v>
      </c>
      <c r="M76">
        <v>0</v>
      </c>
      <c r="N76">
        <v>0</v>
      </c>
      <c r="O76">
        <v>47.1</v>
      </c>
      <c r="P76">
        <v>7</v>
      </c>
      <c r="Q76">
        <v>0.71399999999999997</v>
      </c>
      <c r="R76">
        <v>2.4700000000000002</v>
      </c>
      <c r="S76">
        <v>38</v>
      </c>
      <c r="T76">
        <v>14</v>
      </c>
      <c r="U76">
        <v>13</v>
      </c>
      <c r="V76" s="2">
        <f>(Table4[[#This Row],[HR]]/Table4[[#This Row],[IP2]])*9</f>
        <v>1.1464968152866242</v>
      </c>
      <c r="W76">
        <v>6</v>
      </c>
      <c r="X76">
        <v>15</v>
      </c>
      <c r="Y76">
        <v>2.8662420382165603</v>
      </c>
      <c r="Z76">
        <v>0</v>
      </c>
      <c r="AA76">
        <v>54</v>
      </c>
      <c r="AB76">
        <v>10.318471337579618</v>
      </c>
      <c r="AC76">
        <v>0</v>
      </c>
      <c r="AD76">
        <v>0</v>
      </c>
      <c r="AE76">
        <v>3</v>
      </c>
      <c r="AF76">
        <v>193</v>
      </c>
      <c r="AG76">
        <v>1.1252653927813163</v>
      </c>
      <c r="AH76" t="s">
        <v>31</v>
      </c>
      <c r="AI76" t="s">
        <v>247</v>
      </c>
    </row>
    <row r="77" spans="1:35" x14ac:dyDescent="0.45">
      <c r="A77">
        <v>246</v>
      </c>
      <c r="B77" t="s">
        <v>851</v>
      </c>
      <c r="C77" t="s">
        <v>34</v>
      </c>
      <c r="D77" s="1">
        <v>26407</v>
      </c>
      <c r="E77" s="1">
        <v>26444</v>
      </c>
      <c r="F77">
        <v>62.2</v>
      </c>
      <c r="G77">
        <v>4</v>
      </c>
      <c r="H77">
        <v>4</v>
      </c>
      <c r="I77">
        <v>10</v>
      </c>
      <c r="J77">
        <v>0</v>
      </c>
      <c r="K77">
        <v>0</v>
      </c>
      <c r="L77">
        <v>1</v>
      </c>
      <c r="M77">
        <v>0</v>
      </c>
      <c r="N77">
        <v>0</v>
      </c>
      <c r="O77">
        <v>62.2</v>
      </c>
      <c r="P77">
        <v>8</v>
      </c>
      <c r="Q77">
        <v>0.5</v>
      </c>
      <c r="R77">
        <v>2.87</v>
      </c>
      <c r="S77">
        <v>48</v>
      </c>
      <c r="T77">
        <v>21</v>
      </c>
      <c r="U77">
        <v>20</v>
      </c>
      <c r="V77" s="2">
        <f>(Table4[[#This Row],[HR]]/Table4[[#This Row],[IP2]])*9</f>
        <v>0.5787781350482315</v>
      </c>
      <c r="W77">
        <v>4</v>
      </c>
      <c r="X77">
        <v>22</v>
      </c>
      <c r="Y77">
        <v>3.183279742765273</v>
      </c>
      <c r="Z77">
        <v>3</v>
      </c>
      <c r="AA77">
        <v>35</v>
      </c>
      <c r="AB77">
        <v>5.0643086816720251</v>
      </c>
      <c r="AC77">
        <v>2</v>
      </c>
      <c r="AD77">
        <v>1</v>
      </c>
      <c r="AE77">
        <v>3</v>
      </c>
      <c r="AF77">
        <v>257</v>
      </c>
      <c r="AG77">
        <v>1.12540192926045</v>
      </c>
      <c r="AH77" t="s">
        <v>31</v>
      </c>
      <c r="AI77" t="s">
        <v>2326</v>
      </c>
    </row>
    <row r="78" spans="1:35" x14ac:dyDescent="0.45">
      <c r="A78">
        <v>73</v>
      </c>
      <c r="B78" t="s">
        <v>974</v>
      </c>
      <c r="C78" t="s">
        <v>229</v>
      </c>
      <c r="D78" s="1">
        <v>35228</v>
      </c>
      <c r="E78" s="1">
        <v>35301</v>
      </c>
      <c r="F78">
        <v>69.2</v>
      </c>
      <c r="G78">
        <v>5</v>
      </c>
      <c r="H78">
        <v>3</v>
      </c>
      <c r="I78">
        <v>10</v>
      </c>
      <c r="J78">
        <v>0</v>
      </c>
      <c r="K78">
        <v>0</v>
      </c>
      <c r="L78">
        <v>2</v>
      </c>
      <c r="M78">
        <v>1</v>
      </c>
      <c r="N78">
        <v>0</v>
      </c>
      <c r="O78">
        <v>69.2</v>
      </c>
      <c r="P78">
        <v>8</v>
      </c>
      <c r="Q78">
        <v>0.625</v>
      </c>
      <c r="R78">
        <v>2.33</v>
      </c>
      <c r="S78">
        <v>59</v>
      </c>
      <c r="T78">
        <v>19</v>
      </c>
      <c r="U78">
        <v>18</v>
      </c>
      <c r="V78" s="2">
        <f>(Table4[[#This Row],[HR]]/Table4[[#This Row],[IP2]])*9</f>
        <v>0.26011560693641617</v>
      </c>
      <c r="W78">
        <v>2</v>
      </c>
      <c r="X78">
        <v>19</v>
      </c>
      <c r="Y78">
        <v>2.4710982658959537</v>
      </c>
      <c r="Z78">
        <v>1</v>
      </c>
      <c r="AA78">
        <v>33</v>
      </c>
      <c r="AB78">
        <v>4.2919075144508669</v>
      </c>
      <c r="AC78">
        <v>3</v>
      </c>
      <c r="AD78">
        <v>1</v>
      </c>
      <c r="AE78">
        <v>3</v>
      </c>
      <c r="AF78">
        <v>282</v>
      </c>
      <c r="AG78">
        <v>1.1271676300578035</v>
      </c>
      <c r="AH78" t="s">
        <v>31</v>
      </c>
      <c r="AI78" t="s">
        <v>2384</v>
      </c>
    </row>
    <row r="79" spans="1:35" x14ac:dyDescent="0.45">
      <c r="A79">
        <v>14</v>
      </c>
      <c r="B79" t="s">
        <v>126</v>
      </c>
      <c r="C79" t="s">
        <v>106</v>
      </c>
      <c r="D79" s="1" t="s">
        <v>127</v>
      </c>
      <c r="E79" s="1">
        <v>26518</v>
      </c>
      <c r="F79">
        <v>78</v>
      </c>
      <c r="G79">
        <v>5</v>
      </c>
      <c r="H79">
        <v>4</v>
      </c>
      <c r="I79">
        <v>10</v>
      </c>
      <c r="J79">
        <v>0</v>
      </c>
      <c r="K79">
        <v>0</v>
      </c>
      <c r="L79">
        <v>3</v>
      </c>
      <c r="M79">
        <v>1</v>
      </c>
      <c r="N79">
        <v>0</v>
      </c>
      <c r="O79">
        <v>78</v>
      </c>
      <c r="P79">
        <v>9</v>
      </c>
      <c r="Q79">
        <v>0.55600000000000005</v>
      </c>
      <c r="R79">
        <v>2.65</v>
      </c>
      <c r="S79">
        <v>66</v>
      </c>
      <c r="T79">
        <v>30</v>
      </c>
      <c r="U79">
        <v>23</v>
      </c>
      <c r="V79" s="2">
        <f>(Table4[[#This Row],[HR]]/Table4[[#This Row],[IP2]])*9</f>
        <v>0.23076923076923075</v>
      </c>
      <c r="W79">
        <v>2</v>
      </c>
      <c r="X79">
        <v>22</v>
      </c>
      <c r="Y79">
        <v>2.5384615384615383</v>
      </c>
      <c r="Z79">
        <v>1</v>
      </c>
      <c r="AA79">
        <v>62</v>
      </c>
      <c r="AB79">
        <v>7.1538461538461533</v>
      </c>
      <c r="AC79">
        <v>4</v>
      </c>
      <c r="AD79">
        <v>0</v>
      </c>
      <c r="AE79">
        <v>2</v>
      </c>
      <c r="AF79">
        <v>319</v>
      </c>
      <c r="AG79">
        <v>1.1282051282051282</v>
      </c>
      <c r="AH79" t="s">
        <v>31</v>
      </c>
      <c r="AI79" t="s">
        <v>128</v>
      </c>
    </row>
    <row r="80" spans="1:35" x14ac:dyDescent="0.45">
      <c r="A80">
        <v>338</v>
      </c>
      <c r="B80" t="s">
        <v>181</v>
      </c>
      <c r="C80" t="s">
        <v>124</v>
      </c>
      <c r="D80" s="1">
        <v>37138</v>
      </c>
      <c r="E80" s="1">
        <v>37390</v>
      </c>
      <c r="F80">
        <v>60.2</v>
      </c>
      <c r="G80">
        <v>3</v>
      </c>
      <c r="H80">
        <v>4</v>
      </c>
      <c r="I80">
        <v>10</v>
      </c>
      <c r="J80">
        <v>0</v>
      </c>
      <c r="K80">
        <v>0</v>
      </c>
      <c r="L80">
        <v>0</v>
      </c>
      <c r="M80">
        <v>0</v>
      </c>
      <c r="N80">
        <v>0</v>
      </c>
      <c r="O80">
        <v>60.2</v>
      </c>
      <c r="P80">
        <v>7</v>
      </c>
      <c r="Q80">
        <v>0.42899999999999999</v>
      </c>
      <c r="R80">
        <v>2.67</v>
      </c>
      <c r="S80">
        <v>44</v>
      </c>
      <c r="T80">
        <v>27</v>
      </c>
      <c r="U80">
        <v>18</v>
      </c>
      <c r="V80" s="2">
        <f>(Table4[[#This Row],[HR]]/Table4[[#This Row],[IP2]])*9</f>
        <v>1.3455149501661128</v>
      </c>
      <c r="W80">
        <v>9</v>
      </c>
      <c r="X80">
        <v>24</v>
      </c>
      <c r="Y80">
        <v>3.5880398671096345</v>
      </c>
      <c r="Z80">
        <v>1</v>
      </c>
      <c r="AA80">
        <v>58</v>
      </c>
      <c r="AB80">
        <v>8.6710963455149503</v>
      </c>
      <c r="AC80">
        <v>1</v>
      </c>
      <c r="AD80">
        <v>0</v>
      </c>
      <c r="AE80">
        <v>5</v>
      </c>
      <c r="AF80">
        <v>248</v>
      </c>
      <c r="AG80">
        <v>1.1295681063122922</v>
      </c>
      <c r="AH80" t="s">
        <v>31</v>
      </c>
      <c r="AI80" t="s">
        <v>182</v>
      </c>
    </row>
    <row r="81" spans="1:35" x14ac:dyDescent="0.45">
      <c r="A81">
        <v>96</v>
      </c>
      <c r="B81" t="s">
        <v>189</v>
      </c>
      <c r="C81" t="s">
        <v>30</v>
      </c>
      <c r="D81" s="1">
        <v>34231</v>
      </c>
      <c r="E81" s="1">
        <v>34463</v>
      </c>
      <c r="F81">
        <v>68</v>
      </c>
      <c r="G81">
        <v>4</v>
      </c>
      <c r="H81">
        <v>4</v>
      </c>
      <c r="I81">
        <v>10</v>
      </c>
      <c r="J81">
        <v>0</v>
      </c>
      <c r="K81">
        <v>0</v>
      </c>
      <c r="L81">
        <v>1</v>
      </c>
      <c r="M81">
        <v>0</v>
      </c>
      <c r="N81">
        <v>0</v>
      </c>
      <c r="O81">
        <v>68</v>
      </c>
      <c r="P81">
        <v>8</v>
      </c>
      <c r="Q81">
        <v>0.5</v>
      </c>
      <c r="R81">
        <v>3.97</v>
      </c>
      <c r="S81">
        <v>59</v>
      </c>
      <c r="T81">
        <v>30</v>
      </c>
      <c r="U81">
        <v>30</v>
      </c>
      <c r="V81" s="2">
        <f>(Table4[[#This Row],[HR]]/Table4[[#This Row],[IP2]])*9</f>
        <v>1.8529411764705881</v>
      </c>
      <c r="W81">
        <v>14</v>
      </c>
      <c r="X81">
        <v>18</v>
      </c>
      <c r="Y81">
        <v>2.3823529411764706</v>
      </c>
      <c r="Z81">
        <v>1</v>
      </c>
      <c r="AA81">
        <v>58</v>
      </c>
      <c r="AB81">
        <v>7.6764705882352935</v>
      </c>
      <c r="AC81">
        <v>2</v>
      </c>
      <c r="AD81">
        <v>0</v>
      </c>
      <c r="AE81">
        <v>4</v>
      </c>
      <c r="AF81">
        <v>282</v>
      </c>
      <c r="AG81">
        <v>1.1323529411764706</v>
      </c>
      <c r="AH81" t="s">
        <v>31</v>
      </c>
      <c r="AI81" t="s">
        <v>190</v>
      </c>
    </row>
    <row r="82" spans="1:35" x14ac:dyDescent="0.45">
      <c r="A82">
        <v>373</v>
      </c>
      <c r="B82" t="s">
        <v>707</v>
      </c>
      <c r="C82" t="s">
        <v>43</v>
      </c>
      <c r="D82" s="1">
        <v>35890</v>
      </c>
      <c r="E82" s="1">
        <v>35948</v>
      </c>
      <c r="F82">
        <v>60</v>
      </c>
      <c r="G82">
        <v>4</v>
      </c>
      <c r="H82">
        <v>1</v>
      </c>
      <c r="I82">
        <v>10</v>
      </c>
      <c r="J82">
        <v>0</v>
      </c>
      <c r="K82">
        <v>0</v>
      </c>
      <c r="L82">
        <v>1</v>
      </c>
      <c r="M82">
        <v>0</v>
      </c>
      <c r="N82">
        <v>0</v>
      </c>
      <c r="O82">
        <v>60</v>
      </c>
      <c r="P82">
        <v>5</v>
      </c>
      <c r="Q82">
        <v>0.8</v>
      </c>
      <c r="R82">
        <v>2.25</v>
      </c>
      <c r="S82">
        <v>50</v>
      </c>
      <c r="T82">
        <v>17</v>
      </c>
      <c r="U82">
        <v>15</v>
      </c>
      <c r="V82" s="2">
        <f>(Table4[[#This Row],[HR]]/Table4[[#This Row],[IP2]])*9</f>
        <v>1.3499999999999999</v>
      </c>
      <c r="W82">
        <v>9</v>
      </c>
      <c r="X82">
        <v>18</v>
      </c>
      <c r="Y82">
        <v>2.6999999999999997</v>
      </c>
      <c r="Z82">
        <v>0</v>
      </c>
      <c r="AA82">
        <v>42</v>
      </c>
      <c r="AB82">
        <v>6.3</v>
      </c>
      <c r="AC82">
        <v>2</v>
      </c>
      <c r="AD82">
        <v>0</v>
      </c>
      <c r="AE82">
        <v>2</v>
      </c>
      <c r="AF82">
        <v>243</v>
      </c>
      <c r="AG82">
        <v>1.1333333333333333</v>
      </c>
      <c r="AH82" t="s">
        <v>31</v>
      </c>
      <c r="AI82" t="s">
        <v>708</v>
      </c>
    </row>
    <row r="83" spans="1:35" x14ac:dyDescent="0.45">
      <c r="A83">
        <v>440</v>
      </c>
      <c r="B83" t="s">
        <v>48</v>
      </c>
      <c r="C83" t="s">
        <v>49</v>
      </c>
      <c r="D83" s="1">
        <v>40337</v>
      </c>
      <c r="E83" s="1">
        <v>40400</v>
      </c>
      <c r="F83">
        <v>58.2</v>
      </c>
      <c r="G83">
        <v>5</v>
      </c>
      <c r="H83">
        <v>3</v>
      </c>
      <c r="I83">
        <v>10</v>
      </c>
      <c r="J83">
        <v>0</v>
      </c>
      <c r="K83">
        <v>0</v>
      </c>
      <c r="L83">
        <v>0</v>
      </c>
      <c r="M83">
        <v>0</v>
      </c>
      <c r="N83">
        <v>0</v>
      </c>
      <c r="O83">
        <v>58.2</v>
      </c>
      <c r="P83">
        <v>8</v>
      </c>
      <c r="Q83">
        <v>0.625</v>
      </c>
      <c r="R83">
        <v>3.07</v>
      </c>
      <c r="S83">
        <v>49</v>
      </c>
      <c r="T83">
        <v>21</v>
      </c>
      <c r="U83">
        <v>20</v>
      </c>
      <c r="V83" s="2">
        <f>(Table4[[#This Row],[HR]]/Table4[[#This Row],[IP2]])*9</f>
        <v>0.61855670103092775</v>
      </c>
      <c r="W83">
        <v>4</v>
      </c>
      <c r="X83">
        <v>17</v>
      </c>
      <c r="Y83">
        <v>2.6288659793814428</v>
      </c>
      <c r="Z83">
        <v>0</v>
      </c>
      <c r="AA83">
        <v>79</v>
      </c>
      <c r="AB83">
        <v>12.216494845360824</v>
      </c>
      <c r="AC83">
        <v>0</v>
      </c>
      <c r="AD83">
        <v>0</v>
      </c>
      <c r="AE83">
        <v>2</v>
      </c>
      <c r="AF83">
        <v>238</v>
      </c>
      <c r="AG83">
        <v>1.134020618556701</v>
      </c>
      <c r="AH83" t="s">
        <v>31</v>
      </c>
      <c r="AI83" t="s">
        <v>50</v>
      </c>
    </row>
    <row r="84" spans="1:35" x14ac:dyDescent="0.45">
      <c r="A84">
        <v>902</v>
      </c>
      <c r="B84" t="s">
        <v>90</v>
      </c>
      <c r="C84" t="s">
        <v>34</v>
      </c>
      <c r="D84" s="1">
        <v>41466</v>
      </c>
      <c r="E84" s="1">
        <v>41542</v>
      </c>
      <c r="F84">
        <v>52</v>
      </c>
      <c r="G84">
        <v>2</v>
      </c>
      <c r="H84">
        <v>3</v>
      </c>
      <c r="I84">
        <v>10</v>
      </c>
      <c r="J84">
        <v>0</v>
      </c>
      <c r="K84">
        <v>0</v>
      </c>
      <c r="L84">
        <v>0</v>
      </c>
      <c r="M84">
        <v>0</v>
      </c>
      <c r="N84">
        <v>0</v>
      </c>
      <c r="O84">
        <v>52</v>
      </c>
      <c r="P84">
        <v>5</v>
      </c>
      <c r="Q84">
        <v>0.4</v>
      </c>
      <c r="R84">
        <v>3.12</v>
      </c>
      <c r="S84">
        <v>44</v>
      </c>
      <c r="T84">
        <v>18</v>
      </c>
      <c r="U84">
        <v>18</v>
      </c>
      <c r="V84" s="2">
        <f>(Table4[[#This Row],[HR]]/Table4[[#This Row],[IP2]])*9</f>
        <v>1.2115384615384615</v>
      </c>
      <c r="W84">
        <v>7</v>
      </c>
      <c r="X84">
        <v>15</v>
      </c>
      <c r="Y84">
        <v>2.5961538461538458</v>
      </c>
      <c r="Z84">
        <v>0</v>
      </c>
      <c r="AA84">
        <v>65</v>
      </c>
      <c r="AB84">
        <v>11.25</v>
      </c>
      <c r="AC84">
        <v>0</v>
      </c>
      <c r="AD84">
        <v>0</v>
      </c>
      <c r="AE84">
        <v>3</v>
      </c>
      <c r="AF84">
        <v>211</v>
      </c>
      <c r="AG84">
        <v>1.1346153846153846</v>
      </c>
      <c r="AH84" t="s">
        <v>31</v>
      </c>
      <c r="AI84" t="s">
        <v>91</v>
      </c>
    </row>
    <row r="85" spans="1:35" x14ac:dyDescent="0.45">
      <c r="A85">
        <v>179</v>
      </c>
      <c r="B85" t="s">
        <v>473</v>
      </c>
      <c r="C85" t="s">
        <v>229</v>
      </c>
      <c r="D85" s="1" t="s">
        <v>474</v>
      </c>
      <c r="E85" s="1">
        <v>26781</v>
      </c>
      <c r="F85">
        <v>64.2</v>
      </c>
      <c r="G85">
        <v>5</v>
      </c>
      <c r="H85">
        <v>3</v>
      </c>
      <c r="I85">
        <v>10</v>
      </c>
      <c r="J85">
        <v>0</v>
      </c>
      <c r="K85">
        <v>0</v>
      </c>
      <c r="L85">
        <v>4</v>
      </c>
      <c r="M85">
        <v>1</v>
      </c>
      <c r="N85">
        <v>0</v>
      </c>
      <c r="O85">
        <v>64.2</v>
      </c>
      <c r="P85">
        <v>8</v>
      </c>
      <c r="Q85">
        <v>0.625</v>
      </c>
      <c r="R85">
        <v>2.92</v>
      </c>
      <c r="S85">
        <v>54</v>
      </c>
      <c r="T85">
        <v>25</v>
      </c>
      <c r="U85">
        <v>21</v>
      </c>
      <c r="V85" s="2">
        <f>(Table4[[#This Row],[HR]]/Table4[[#This Row],[IP2]])*9</f>
        <v>0.42056074766355139</v>
      </c>
      <c r="W85">
        <v>3</v>
      </c>
      <c r="X85">
        <v>19</v>
      </c>
      <c r="Y85">
        <v>2.6635514018691588</v>
      </c>
      <c r="Z85">
        <v>0</v>
      </c>
      <c r="AA85">
        <v>47</v>
      </c>
      <c r="AB85">
        <v>6.5887850467289715</v>
      </c>
      <c r="AC85">
        <v>1</v>
      </c>
      <c r="AD85">
        <v>0</v>
      </c>
      <c r="AE85">
        <v>1</v>
      </c>
      <c r="AF85">
        <v>262</v>
      </c>
      <c r="AG85">
        <v>1.1370716510903427</v>
      </c>
      <c r="AH85" t="s">
        <v>31</v>
      </c>
      <c r="AI85" t="s">
        <v>475</v>
      </c>
    </row>
    <row r="86" spans="1:35" x14ac:dyDescent="0.45">
      <c r="A86">
        <v>197</v>
      </c>
      <c r="B86" t="s">
        <v>1104</v>
      </c>
      <c r="C86" t="s">
        <v>140</v>
      </c>
      <c r="D86" s="1">
        <v>40765</v>
      </c>
      <c r="E86" s="1">
        <v>40813</v>
      </c>
      <c r="F86">
        <v>63.2</v>
      </c>
      <c r="G86">
        <v>1</v>
      </c>
      <c r="H86">
        <v>3</v>
      </c>
      <c r="I86">
        <v>10</v>
      </c>
      <c r="J86">
        <v>0</v>
      </c>
      <c r="K86">
        <v>0</v>
      </c>
      <c r="L86">
        <v>0</v>
      </c>
      <c r="M86">
        <v>0</v>
      </c>
      <c r="N86">
        <v>0</v>
      </c>
      <c r="O86">
        <v>63.2</v>
      </c>
      <c r="P86">
        <v>4</v>
      </c>
      <c r="Q86">
        <v>0.25</v>
      </c>
      <c r="R86">
        <v>3.53</v>
      </c>
      <c r="S86">
        <v>64</v>
      </c>
      <c r="T86">
        <v>26</v>
      </c>
      <c r="U86">
        <v>25</v>
      </c>
      <c r="V86" s="2">
        <f>(Table4[[#This Row],[HR]]/Table4[[#This Row],[IP2]])*9</f>
        <v>1.1392405063291138</v>
      </c>
      <c r="W86">
        <v>8</v>
      </c>
      <c r="X86">
        <v>8</v>
      </c>
      <c r="Y86">
        <v>1.1392405063291138</v>
      </c>
      <c r="Z86">
        <v>0</v>
      </c>
      <c r="AA86">
        <v>40</v>
      </c>
      <c r="AB86">
        <v>5.6962025316455689</v>
      </c>
      <c r="AC86">
        <v>4</v>
      </c>
      <c r="AD86">
        <v>0</v>
      </c>
      <c r="AE86">
        <v>2</v>
      </c>
      <c r="AF86">
        <v>259</v>
      </c>
      <c r="AG86">
        <v>1.1392405063291138</v>
      </c>
      <c r="AH86" t="s">
        <v>31</v>
      </c>
      <c r="AI86" t="s">
        <v>2167</v>
      </c>
    </row>
    <row r="87" spans="1:35" x14ac:dyDescent="0.45">
      <c r="A87">
        <v>231</v>
      </c>
      <c r="B87" t="s">
        <v>1017</v>
      </c>
      <c r="C87" t="s">
        <v>46</v>
      </c>
      <c r="D87" s="1">
        <v>24212</v>
      </c>
      <c r="E87" s="1">
        <v>24265</v>
      </c>
      <c r="F87">
        <v>63</v>
      </c>
      <c r="G87">
        <v>4</v>
      </c>
      <c r="H87">
        <v>4</v>
      </c>
      <c r="I87">
        <v>10</v>
      </c>
      <c r="J87">
        <v>0</v>
      </c>
      <c r="K87">
        <v>0</v>
      </c>
      <c r="L87">
        <v>4</v>
      </c>
      <c r="M87">
        <v>0</v>
      </c>
      <c r="N87">
        <v>0</v>
      </c>
      <c r="O87">
        <v>63</v>
      </c>
      <c r="P87">
        <v>8</v>
      </c>
      <c r="Q87">
        <v>0.5</v>
      </c>
      <c r="R87">
        <v>3.57</v>
      </c>
      <c r="S87">
        <v>59</v>
      </c>
      <c r="T87">
        <v>30</v>
      </c>
      <c r="U87">
        <v>25</v>
      </c>
      <c r="V87" s="2">
        <f>(Table4[[#This Row],[HR]]/Table4[[#This Row],[IP2]])*9</f>
        <v>0.5714285714285714</v>
      </c>
      <c r="W87">
        <v>4</v>
      </c>
      <c r="X87">
        <v>13</v>
      </c>
      <c r="Y87">
        <v>1.857142857142857</v>
      </c>
      <c r="Z87">
        <v>2</v>
      </c>
      <c r="AA87">
        <v>30</v>
      </c>
      <c r="AB87">
        <v>4.2857142857142856</v>
      </c>
      <c r="AC87">
        <v>1</v>
      </c>
      <c r="AD87">
        <v>0</v>
      </c>
      <c r="AE87">
        <v>2</v>
      </c>
      <c r="AF87">
        <v>262</v>
      </c>
      <c r="AG87">
        <v>1.1428571428571428</v>
      </c>
      <c r="AH87" t="s">
        <v>31</v>
      </c>
      <c r="AI87" t="s">
        <v>2419</v>
      </c>
    </row>
    <row r="88" spans="1:35" x14ac:dyDescent="0.45">
      <c r="A88">
        <v>1</v>
      </c>
      <c r="B88" t="s">
        <v>1202</v>
      </c>
      <c r="C88" t="s">
        <v>271</v>
      </c>
      <c r="D88" s="1">
        <v>12893</v>
      </c>
      <c r="E88" s="1">
        <v>12944</v>
      </c>
      <c r="F88">
        <v>89.1</v>
      </c>
      <c r="G88">
        <v>8</v>
      </c>
      <c r="H88">
        <v>2</v>
      </c>
      <c r="I88">
        <v>10</v>
      </c>
      <c r="J88">
        <v>0</v>
      </c>
      <c r="K88">
        <v>0</v>
      </c>
      <c r="L88">
        <v>9</v>
      </c>
      <c r="M88">
        <v>1</v>
      </c>
      <c r="N88">
        <v>0</v>
      </c>
      <c r="O88">
        <v>89.1</v>
      </c>
      <c r="P88">
        <v>10</v>
      </c>
      <c r="Q88">
        <v>0.8</v>
      </c>
      <c r="R88">
        <v>2.82</v>
      </c>
      <c r="S88">
        <v>63</v>
      </c>
      <c r="T88">
        <v>31</v>
      </c>
      <c r="U88">
        <v>28</v>
      </c>
      <c r="V88" s="2">
        <f>(Table4[[#This Row],[HR]]/Table4[[#This Row],[IP2]])*9</f>
        <v>0.70707070707070707</v>
      </c>
      <c r="W88">
        <v>7</v>
      </c>
      <c r="X88">
        <v>39</v>
      </c>
      <c r="Y88">
        <v>3.9393939393939394</v>
      </c>
      <c r="Z88">
        <v>2</v>
      </c>
      <c r="AA88">
        <v>24</v>
      </c>
      <c r="AB88">
        <v>2.4242424242424243</v>
      </c>
      <c r="AC88">
        <v>0</v>
      </c>
      <c r="AD88">
        <v>0</v>
      </c>
      <c r="AE88">
        <v>1</v>
      </c>
      <c r="AF88">
        <v>361</v>
      </c>
      <c r="AG88">
        <v>1.1447811447811449</v>
      </c>
      <c r="AH88" t="s">
        <v>31</v>
      </c>
      <c r="AI88" t="s">
        <v>2360</v>
      </c>
    </row>
    <row r="89" spans="1:35" x14ac:dyDescent="0.45">
      <c r="A89">
        <v>270</v>
      </c>
      <c r="B89" t="s">
        <v>1762</v>
      </c>
      <c r="C89" t="s">
        <v>184</v>
      </c>
      <c r="D89" s="1">
        <v>42831</v>
      </c>
      <c r="E89" s="1">
        <v>42881</v>
      </c>
      <c r="F89">
        <v>62</v>
      </c>
      <c r="G89">
        <v>7</v>
      </c>
      <c r="H89">
        <v>1</v>
      </c>
      <c r="I89">
        <v>10</v>
      </c>
      <c r="J89">
        <v>0</v>
      </c>
      <c r="K89">
        <v>0</v>
      </c>
      <c r="L89">
        <v>0</v>
      </c>
      <c r="M89">
        <v>0</v>
      </c>
      <c r="N89">
        <v>0</v>
      </c>
      <c r="O89">
        <v>62</v>
      </c>
      <c r="P89">
        <v>8</v>
      </c>
      <c r="Q89">
        <v>0.875</v>
      </c>
      <c r="R89">
        <v>3.19</v>
      </c>
      <c r="S89">
        <v>53</v>
      </c>
      <c r="T89">
        <v>23</v>
      </c>
      <c r="U89">
        <v>22</v>
      </c>
      <c r="V89" s="2">
        <f>(Table4[[#This Row],[HR]]/Table4[[#This Row],[IP2]])*9</f>
        <v>1.0161290322580645</v>
      </c>
      <c r="W89">
        <v>7</v>
      </c>
      <c r="X89">
        <v>18</v>
      </c>
      <c r="Y89">
        <v>2.612903225806452</v>
      </c>
      <c r="Z89">
        <v>0</v>
      </c>
      <c r="AA89">
        <v>37</v>
      </c>
      <c r="AB89">
        <v>5.370967741935484</v>
      </c>
      <c r="AC89">
        <v>4</v>
      </c>
      <c r="AD89">
        <v>1</v>
      </c>
      <c r="AE89">
        <v>0</v>
      </c>
      <c r="AF89">
        <v>251</v>
      </c>
      <c r="AG89">
        <v>1.1451612903225807</v>
      </c>
      <c r="AH89" t="s">
        <v>31</v>
      </c>
      <c r="AI89" t="s">
        <v>2244</v>
      </c>
    </row>
    <row r="90" spans="1:35" x14ac:dyDescent="0.45">
      <c r="A90">
        <v>308</v>
      </c>
      <c r="B90" t="s">
        <v>29</v>
      </c>
      <c r="C90" t="s">
        <v>30</v>
      </c>
      <c r="D90" s="1">
        <v>35897</v>
      </c>
      <c r="E90" s="1">
        <v>35949</v>
      </c>
      <c r="F90">
        <v>61.1</v>
      </c>
      <c r="G90">
        <v>6</v>
      </c>
      <c r="H90">
        <v>2</v>
      </c>
      <c r="I90">
        <v>10</v>
      </c>
      <c r="J90">
        <v>0</v>
      </c>
      <c r="K90">
        <v>0</v>
      </c>
      <c r="L90">
        <v>1</v>
      </c>
      <c r="M90">
        <v>1</v>
      </c>
      <c r="N90">
        <v>0</v>
      </c>
      <c r="O90">
        <v>61.1</v>
      </c>
      <c r="P90">
        <v>8</v>
      </c>
      <c r="Q90">
        <v>0.75</v>
      </c>
      <c r="R90">
        <v>2.79</v>
      </c>
      <c r="S90">
        <v>39</v>
      </c>
      <c r="T90">
        <v>19</v>
      </c>
      <c r="U90">
        <v>19</v>
      </c>
      <c r="V90" s="2">
        <f>(Table4[[#This Row],[HR]]/Table4[[#This Row],[IP2]])*9</f>
        <v>0.58919803600654674</v>
      </c>
      <c r="W90">
        <v>4</v>
      </c>
      <c r="X90">
        <v>31</v>
      </c>
      <c r="Y90">
        <v>4.5662847790507364</v>
      </c>
      <c r="Z90">
        <v>1</v>
      </c>
      <c r="AA90">
        <v>94</v>
      </c>
      <c r="AB90">
        <v>13.846153846153845</v>
      </c>
      <c r="AC90">
        <v>4</v>
      </c>
      <c r="AD90">
        <v>2</v>
      </c>
      <c r="AE90">
        <v>2</v>
      </c>
      <c r="AF90">
        <v>253</v>
      </c>
      <c r="AG90">
        <v>1.1456628477905073</v>
      </c>
      <c r="AH90" t="s">
        <v>31</v>
      </c>
      <c r="AI90" t="s">
        <v>32</v>
      </c>
    </row>
    <row r="91" spans="1:35" x14ac:dyDescent="0.45">
      <c r="A91">
        <v>333</v>
      </c>
      <c r="B91" t="s">
        <v>336</v>
      </c>
      <c r="C91" t="s">
        <v>132</v>
      </c>
      <c r="D91" s="1">
        <v>42206</v>
      </c>
      <c r="E91" s="1">
        <v>42255</v>
      </c>
      <c r="F91">
        <v>60.2</v>
      </c>
      <c r="G91">
        <v>6</v>
      </c>
      <c r="H91">
        <v>2</v>
      </c>
      <c r="I91">
        <v>10</v>
      </c>
      <c r="J91">
        <v>0</v>
      </c>
      <c r="K91">
        <v>0</v>
      </c>
      <c r="L91">
        <v>0</v>
      </c>
      <c r="M91">
        <v>0</v>
      </c>
      <c r="N91">
        <v>0</v>
      </c>
      <c r="O91">
        <v>60.2</v>
      </c>
      <c r="P91">
        <v>8</v>
      </c>
      <c r="Q91">
        <v>0.75</v>
      </c>
      <c r="R91">
        <v>3.56</v>
      </c>
      <c r="S91">
        <v>54</v>
      </c>
      <c r="T91">
        <v>24</v>
      </c>
      <c r="U91">
        <v>24</v>
      </c>
      <c r="V91" s="2">
        <f>(Table4[[#This Row],[HR]]/Table4[[#This Row],[IP2]])*9</f>
        <v>1.1960132890365447</v>
      </c>
      <c r="W91">
        <v>8</v>
      </c>
      <c r="X91">
        <v>15</v>
      </c>
      <c r="Y91">
        <v>2.2425249169435215</v>
      </c>
      <c r="Z91">
        <v>0</v>
      </c>
      <c r="AA91">
        <v>51</v>
      </c>
      <c r="AB91">
        <v>7.6245847176079735</v>
      </c>
      <c r="AC91">
        <v>2</v>
      </c>
      <c r="AD91">
        <v>0</v>
      </c>
      <c r="AE91">
        <v>0</v>
      </c>
      <c r="AF91">
        <v>248</v>
      </c>
      <c r="AG91">
        <v>1.1461794019933553</v>
      </c>
      <c r="AH91" t="s">
        <v>31</v>
      </c>
      <c r="AI91" t="s">
        <v>337</v>
      </c>
    </row>
    <row r="92" spans="1:35" x14ac:dyDescent="0.45">
      <c r="A92">
        <v>325</v>
      </c>
      <c r="B92" t="s">
        <v>1336</v>
      </c>
      <c r="C92" t="s">
        <v>102</v>
      </c>
      <c r="D92" s="1">
        <v>32611</v>
      </c>
      <c r="E92" s="1">
        <v>32663</v>
      </c>
      <c r="F92">
        <v>61</v>
      </c>
      <c r="G92">
        <v>4</v>
      </c>
      <c r="H92">
        <v>3</v>
      </c>
      <c r="I92">
        <v>10</v>
      </c>
      <c r="J92">
        <v>0</v>
      </c>
      <c r="K92">
        <v>0</v>
      </c>
      <c r="L92">
        <v>0</v>
      </c>
      <c r="M92">
        <v>0</v>
      </c>
      <c r="N92">
        <v>0</v>
      </c>
      <c r="O92">
        <v>61</v>
      </c>
      <c r="P92">
        <v>7</v>
      </c>
      <c r="Q92">
        <v>0.57099999999999995</v>
      </c>
      <c r="R92">
        <v>2.21</v>
      </c>
      <c r="S92">
        <v>59</v>
      </c>
      <c r="T92">
        <v>21</v>
      </c>
      <c r="U92">
        <v>15</v>
      </c>
      <c r="V92" s="2">
        <f>(Table4[[#This Row],[HR]]/Table4[[#This Row],[IP2]])*9</f>
        <v>0.73770491803278682</v>
      </c>
      <c r="W92">
        <v>5</v>
      </c>
      <c r="X92">
        <v>11</v>
      </c>
      <c r="Y92">
        <v>1.6229508196721312</v>
      </c>
      <c r="Z92">
        <v>2</v>
      </c>
      <c r="AA92">
        <v>22</v>
      </c>
      <c r="AB92">
        <v>3.2459016393442623</v>
      </c>
      <c r="AC92">
        <v>0</v>
      </c>
      <c r="AD92">
        <v>3</v>
      </c>
      <c r="AE92">
        <v>0</v>
      </c>
      <c r="AF92">
        <v>251</v>
      </c>
      <c r="AG92">
        <v>1.1475409836065573</v>
      </c>
      <c r="AH92" t="s">
        <v>31</v>
      </c>
      <c r="AI92" t="s">
        <v>2441</v>
      </c>
    </row>
    <row r="93" spans="1:35" x14ac:dyDescent="0.45">
      <c r="A93">
        <v>381</v>
      </c>
      <c r="B93" t="s">
        <v>376</v>
      </c>
      <c r="C93" t="s">
        <v>34</v>
      </c>
      <c r="D93" s="1">
        <v>37514</v>
      </c>
      <c r="E93" s="1">
        <v>37885</v>
      </c>
      <c r="F93">
        <v>59.2</v>
      </c>
      <c r="G93">
        <v>3</v>
      </c>
      <c r="H93">
        <v>3</v>
      </c>
      <c r="I93">
        <v>10</v>
      </c>
      <c r="J93">
        <v>0</v>
      </c>
      <c r="K93">
        <v>0</v>
      </c>
      <c r="L93">
        <v>0</v>
      </c>
      <c r="M93">
        <v>0</v>
      </c>
      <c r="N93">
        <v>0</v>
      </c>
      <c r="O93">
        <v>59.2</v>
      </c>
      <c r="P93">
        <v>6</v>
      </c>
      <c r="Q93">
        <v>0.5</v>
      </c>
      <c r="R93">
        <v>2.87</v>
      </c>
      <c r="S93">
        <v>44</v>
      </c>
      <c r="T93">
        <v>26</v>
      </c>
      <c r="U93">
        <v>19</v>
      </c>
      <c r="V93" s="2">
        <f>(Table4[[#This Row],[HR]]/Table4[[#This Row],[IP2]])*9</f>
        <v>0.91216216216216206</v>
      </c>
      <c r="W93">
        <v>6</v>
      </c>
      <c r="X93">
        <v>24</v>
      </c>
      <c r="Y93">
        <v>3.6486486486486482</v>
      </c>
      <c r="Z93">
        <v>2</v>
      </c>
      <c r="AA93">
        <v>50</v>
      </c>
      <c r="AB93">
        <v>7.6013513513513509</v>
      </c>
      <c r="AC93">
        <v>1</v>
      </c>
      <c r="AD93">
        <v>1</v>
      </c>
      <c r="AE93">
        <v>3</v>
      </c>
      <c r="AF93">
        <v>239</v>
      </c>
      <c r="AG93">
        <v>1.1486486486486487</v>
      </c>
      <c r="AH93" t="s">
        <v>31</v>
      </c>
      <c r="AI93" t="s">
        <v>377</v>
      </c>
    </row>
    <row r="94" spans="1:35" x14ac:dyDescent="0.45">
      <c r="A94">
        <v>1322</v>
      </c>
      <c r="B94" t="s">
        <v>248</v>
      </c>
      <c r="C94" t="s">
        <v>56</v>
      </c>
      <c r="D94" s="1">
        <v>44459</v>
      </c>
      <c r="E94" s="1">
        <v>45478</v>
      </c>
      <c r="F94">
        <v>46.1</v>
      </c>
      <c r="G94">
        <v>3</v>
      </c>
      <c r="H94">
        <v>3</v>
      </c>
      <c r="I94">
        <v>10</v>
      </c>
      <c r="J94">
        <v>0</v>
      </c>
      <c r="K94">
        <v>0</v>
      </c>
      <c r="L94">
        <v>0</v>
      </c>
      <c r="M94">
        <v>0</v>
      </c>
      <c r="N94">
        <v>0</v>
      </c>
      <c r="O94">
        <v>46.1</v>
      </c>
      <c r="P94">
        <v>6</v>
      </c>
      <c r="Q94">
        <v>0.5</v>
      </c>
      <c r="R94">
        <v>4.08</v>
      </c>
      <c r="S94">
        <v>40</v>
      </c>
      <c r="T94">
        <v>21</v>
      </c>
      <c r="U94">
        <v>21</v>
      </c>
      <c r="V94" s="2">
        <f>(Table4[[#This Row],[HR]]/Table4[[#This Row],[IP2]])*9</f>
        <v>1.561822125813449</v>
      </c>
      <c r="W94">
        <v>8</v>
      </c>
      <c r="X94">
        <v>13</v>
      </c>
      <c r="Y94">
        <v>2.5379609544468544</v>
      </c>
      <c r="Z94">
        <v>0</v>
      </c>
      <c r="AA94">
        <v>54</v>
      </c>
      <c r="AB94">
        <v>10.542299349240782</v>
      </c>
      <c r="AC94">
        <v>1</v>
      </c>
      <c r="AD94">
        <v>0</v>
      </c>
      <c r="AE94">
        <v>3</v>
      </c>
      <c r="AF94">
        <v>191</v>
      </c>
      <c r="AG94">
        <v>1.1496746203904555</v>
      </c>
      <c r="AH94" t="s">
        <v>31</v>
      </c>
      <c r="AI94" t="s">
        <v>249</v>
      </c>
    </row>
    <row r="95" spans="1:35" x14ac:dyDescent="0.45">
      <c r="A95">
        <v>399</v>
      </c>
      <c r="B95" t="s">
        <v>63</v>
      </c>
      <c r="C95" t="s">
        <v>43</v>
      </c>
      <c r="D95" s="1">
        <v>41116</v>
      </c>
      <c r="E95" s="1">
        <v>41171</v>
      </c>
      <c r="F95">
        <v>59.1</v>
      </c>
      <c r="G95">
        <v>3</v>
      </c>
      <c r="H95">
        <v>5</v>
      </c>
      <c r="I95">
        <v>10</v>
      </c>
      <c r="J95">
        <v>0</v>
      </c>
      <c r="K95">
        <v>0</v>
      </c>
      <c r="L95">
        <v>0</v>
      </c>
      <c r="M95">
        <v>0</v>
      </c>
      <c r="N95">
        <v>0</v>
      </c>
      <c r="O95">
        <v>59.1</v>
      </c>
      <c r="P95">
        <v>8</v>
      </c>
      <c r="Q95">
        <v>0.375</v>
      </c>
      <c r="R95">
        <v>2.73</v>
      </c>
      <c r="S95">
        <v>42</v>
      </c>
      <c r="T95">
        <v>19</v>
      </c>
      <c r="U95">
        <v>18</v>
      </c>
      <c r="V95" s="2">
        <f>(Table4[[#This Row],[HR]]/Table4[[#This Row],[IP2]])*9</f>
        <v>0.76142131979695427</v>
      </c>
      <c r="W95">
        <v>5</v>
      </c>
      <c r="X95">
        <v>26</v>
      </c>
      <c r="Y95">
        <v>3.9593908629441623</v>
      </c>
      <c r="Z95">
        <v>0</v>
      </c>
      <c r="AA95">
        <v>70</v>
      </c>
      <c r="AB95">
        <v>10.659898477157361</v>
      </c>
      <c r="AC95">
        <v>3</v>
      </c>
      <c r="AD95">
        <v>0</v>
      </c>
      <c r="AE95">
        <v>3</v>
      </c>
      <c r="AF95">
        <v>245</v>
      </c>
      <c r="AG95">
        <v>1.1505922165820643</v>
      </c>
      <c r="AH95" t="s">
        <v>31</v>
      </c>
      <c r="AI95" t="s">
        <v>64</v>
      </c>
    </row>
    <row r="96" spans="1:35" x14ac:dyDescent="0.45">
      <c r="A96">
        <v>492</v>
      </c>
      <c r="B96" t="s">
        <v>228</v>
      </c>
      <c r="C96" t="s">
        <v>229</v>
      </c>
      <c r="D96" s="1">
        <v>41534</v>
      </c>
      <c r="E96" s="1">
        <v>41769</v>
      </c>
      <c r="F96">
        <v>57.2</v>
      </c>
      <c r="G96">
        <v>2</v>
      </c>
      <c r="H96">
        <v>3</v>
      </c>
      <c r="I96">
        <v>10</v>
      </c>
      <c r="J96">
        <v>0</v>
      </c>
      <c r="K96">
        <v>0</v>
      </c>
      <c r="L96">
        <v>0</v>
      </c>
      <c r="M96">
        <v>0</v>
      </c>
      <c r="N96">
        <v>0</v>
      </c>
      <c r="O96">
        <v>57.2</v>
      </c>
      <c r="P96">
        <v>5</v>
      </c>
      <c r="Q96">
        <v>0.4</v>
      </c>
      <c r="R96">
        <v>2.65</v>
      </c>
      <c r="S96">
        <v>45</v>
      </c>
      <c r="T96">
        <v>18</v>
      </c>
      <c r="U96">
        <v>17</v>
      </c>
      <c r="V96" s="2">
        <f>(Table4[[#This Row],[HR]]/Table4[[#This Row],[IP2]])*9</f>
        <v>1.1013986013986012</v>
      </c>
      <c r="W96">
        <v>7</v>
      </c>
      <c r="X96">
        <v>21</v>
      </c>
      <c r="Y96">
        <v>3.3041958041958042</v>
      </c>
      <c r="Z96">
        <v>0</v>
      </c>
      <c r="AA96">
        <v>55</v>
      </c>
      <c r="AB96">
        <v>8.6538461538461533</v>
      </c>
      <c r="AC96">
        <v>1</v>
      </c>
      <c r="AD96">
        <v>0</v>
      </c>
      <c r="AE96">
        <v>3</v>
      </c>
      <c r="AF96">
        <v>238</v>
      </c>
      <c r="AG96">
        <v>1.1538461538461537</v>
      </c>
      <c r="AH96" t="s">
        <v>31</v>
      </c>
      <c r="AI96" t="s">
        <v>230</v>
      </c>
    </row>
    <row r="97" spans="1:35" x14ac:dyDescent="0.45">
      <c r="A97">
        <v>52</v>
      </c>
      <c r="B97" t="s">
        <v>250</v>
      </c>
      <c r="C97" t="s">
        <v>43</v>
      </c>
      <c r="D97" s="1">
        <v>44370</v>
      </c>
      <c r="E97" s="1">
        <v>44421</v>
      </c>
      <c r="F97">
        <v>50</v>
      </c>
      <c r="G97">
        <v>1</v>
      </c>
      <c r="H97">
        <v>2</v>
      </c>
      <c r="I97">
        <v>10</v>
      </c>
      <c r="J97">
        <v>0</v>
      </c>
      <c r="K97">
        <v>0</v>
      </c>
      <c r="L97">
        <v>0</v>
      </c>
      <c r="M97">
        <v>0</v>
      </c>
      <c r="N97">
        <v>0</v>
      </c>
      <c r="O97">
        <v>50</v>
      </c>
      <c r="P97">
        <v>3</v>
      </c>
      <c r="Q97">
        <v>0.33300000000000002</v>
      </c>
      <c r="R97">
        <v>3.42</v>
      </c>
      <c r="S97">
        <v>45</v>
      </c>
      <c r="T97">
        <v>20</v>
      </c>
      <c r="U97">
        <v>19</v>
      </c>
      <c r="V97" s="2">
        <f>(Table4[[#This Row],[HR]]/Table4[[#This Row],[IP2]])*9</f>
        <v>1.2600000000000002</v>
      </c>
      <c r="W97">
        <v>7</v>
      </c>
      <c r="X97">
        <v>13</v>
      </c>
      <c r="Y97">
        <v>2.34</v>
      </c>
      <c r="Z97">
        <v>0</v>
      </c>
      <c r="AA97">
        <v>54</v>
      </c>
      <c r="AB97">
        <v>9.7200000000000006</v>
      </c>
      <c r="AC97">
        <v>2</v>
      </c>
      <c r="AD97">
        <v>0</v>
      </c>
      <c r="AE97">
        <v>0</v>
      </c>
      <c r="AF97">
        <v>209</v>
      </c>
      <c r="AG97">
        <v>1.1599999999999999</v>
      </c>
      <c r="AH97" t="s">
        <v>31</v>
      </c>
      <c r="AI97" t="s">
        <v>251</v>
      </c>
    </row>
    <row r="98" spans="1:35" x14ac:dyDescent="0.45">
      <c r="A98">
        <v>303</v>
      </c>
      <c r="B98" t="s">
        <v>175</v>
      </c>
      <c r="C98" t="s">
        <v>56</v>
      </c>
      <c r="D98" s="1">
        <v>42893</v>
      </c>
      <c r="E98" s="1">
        <v>42946</v>
      </c>
      <c r="F98">
        <v>61.1</v>
      </c>
      <c r="G98">
        <v>5</v>
      </c>
      <c r="H98">
        <v>1</v>
      </c>
      <c r="I98">
        <v>10</v>
      </c>
      <c r="J98">
        <v>0</v>
      </c>
      <c r="K98">
        <v>0</v>
      </c>
      <c r="L98">
        <v>0</v>
      </c>
      <c r="M98">
        <v>0</v>
      </c>
      <c r="N98">
        <v>0</v>
      </c>
      <c r="O98">
        <v>61.1</v>
      </c>
      <c r="P98">
        <v>6</v>
      </c>
      <c r="Q98">
        <v>0.83299999999999996</v>
      </c>
      <c r="R98">
        <v>2.93</v>
      </c>
      <c r="S98">
        <v>49</v>
      </c>
      <c r="T98">
        <v>21</v>
      </c>
      <c r="U98">
        <v>20</v>
      </c>
      <c r="V98" s="2">
        <f>(Table4[[#This Row],[HR]]/Table4[[#This Row],[IP2]])*9</f>
        <v>0.88379705400981989</v>
      </c>
      <c r="W98">
        <v>6</v>
      </c>
      <c r="X98">
        <v>22</v>
      </c>
      <c r="Y98">
        <v>3.2405891980360066</v>
      </c>
      <c r="Z98">
        <v>0</v>
      </c>
      <c r="AA98">
        <v>58</v>
      </c>
      <c r="AB98">
        <v>8.543371522094926</v>
      </c>
      <c r="AC98">
        <v>4</v>
      </c>
      <c r="AD98">
        <v>0</v>
      </c>
      <c r="AE98">
        <v>6</v>
      </c>
      <c r="AF98">
        <v>252</v>
      </c>
      <c r="AG98">
        <v>1.1620294599018004</v>
      </c>
      <c r="AH98" t="s">
        <v>31</v>
      </c>
      <c r="AI98" t="s">
        <v>176</v>
      </c>
    </row>
    <row r="99" spans="1:35" x14ac:dyDescent="0.45">
      <c r="A99">
        <v>343</v>
      </c>
      <c r="B99" t="s">
        <v>857</v>
      </c>
      <c r="C99" t="s">
        <v>102</v>
      </c>
      <c r="D99" s="1" t="s">
        <v>2446</v>
      </c>
      <c r="E99" s="1">
        <v>28732</v>
      </c>
      <c r="F99">
        <v>60.2</v>
      </c>
      <c r="G99">
        <v>7</v>
      </c>
      <c r="H99">
        <v>0</v>
      </c>
      <c r="I99">
        <v>10</v>
      </c>
      <c r="J99">
        <v>0</v>
      </c>
      <c r="K99">
        <v>0</v>
      </c>
      <c r="L99">
        <v>2</v>
      </c>
      <c r="M99">
        <v>1</v>
      </c>
      <c r="N99">
        <v>0</v>
      </c>
      <c r="O99">
        <v>60.2</v>
      </c>
      <c r="P99">
        <v>7</v>
      </c>
      <c r="Q99">
        <v>1</v>
      </c>
      <c r="R99">
        <v>3.26</v>
      </c>
      <c r="S99">
        <v>52</v>
      </c>
      <c r="T99">
        <v>22</v>
      </c>
      <c r="U99">
        <v>22</v>
      </c>
      <c r="V99" s="2">
        <f>(Table4[[#This Row],[HR]]/Table4[[#This Row],[IP2]])*9</f>
        <v>1.1960132890365447</v>
      </c>
      <c r="W99">
        <v>8</v>
      </c>
      <c r="X99">
        <v>18</v>
      </c>
      <c r="Y99">
        <v>2.6910299003322256</v>
      </c>
      <c r="Z99">
        <v>0</v>
      </c>
      <c r="AA99">
        <v>22</v>
      </c>
      <c r="AB99">
        <v>3.2890365448504983</v>
      </c>
      <c r="AC99">
        <v>2</v>
      </c>
      <c r="AD99">
        <v>0</v>
      </c>
      <c r="AE99">
        <v>1</v>
      </c>
      <c r="AF99">
        <v>248</v>
      </c>
      <c r="AG99">
        <v>1.1627906976744184</v>
      </c>
      <c r="AH99" t="s">
        <v>31</v>
      </c>
      <c r="AI99" t="s">
        <v>2447</v>
      </c>
    </row>
    <row r="100" spans="1:35" x14ac:dyDescent="0.45">
      <c r="A100">
        <v>174</v>
      </c>
      <c r="B100" t="s">
        <v>1118</v>
      </c>
      <c r="C100" t="s">
        <v>34</v>
      </c>
      <c r="D100" s="1">
        <v>38893</v>
      </c>
      <c r="E100" s="1">
        <v>38948</v>
      </c>
      <c r="F100">
        <v>64.2</v>
      </c>
      <c r="G100">
        <v>5</v>
      </c>
      <c r="H100">
        <v>3</v>
      </c>
      <c r="I100">
        <v>10</v>
      </c>
      <c r="J100">
        <v>0</v>
      </c>
      <c r="K100">
        <v>0</v>
      </c>
      <c r="L100">
        <v>2</v>
      </c>
      <c r="M100">
        <v>2</v>
      </c>
      <c r="N100">
        <v>0</v>
      </c>
      <c r="O100">
        <v>64.2</v>
      </c>
      <c r="P100">
        <v>8</v>
      </c>
      <c r="Q100">
        <v>0.625</v>
      </c>
      <c r="R100">
        <v>3.48</v>
      </c>
      <c r="S100">
        <v>61</v>
      </c>
      <c r="T100">
        <v>26</v>
      </c>
      <c r="U100">
        <v>25</v>
      </c>
      <c r="V100" s="2">
        <f>(Table4[[#This Row],[HR]]/Table4[[#This Row],[IP2]])*9</f>
        <v>1.261682242990654</v>
      </c>
      <c r="W100">
        <v>9</v>
      </c>
      <c r="X100">
        <v>14</v>
      </c>
      <c r="Y100">
        <v>1.9626168224299065</v>
      </c>
      <c r="Z100">
        <v>1</v>
      </c>
      <c r="AA100">
        <v>25</v>
      </c>
      <c r="AB100">
        <v>3.5046728971962615</v>
      </c>
      <c r="AC100">
        <v>2</v>
      </c>
      <c r="AD100">
        <v>0</v>
      </c>
      <c r="AE100">
        <v>1</v>
      </c>
      <c r="AF100">
        <v>261</v>
      </c>
      <c r="AG100">
        <v>1.1682242990654206</v>
      </c>
      <c r="AH100" t="s">
        <v>31</v>
      </c>
      <c r="AI100" t="s">
        <v>2400</v>
      </c>
    </row>
    <row r="101" spans="1:35" x14ac:dyDescent="0.45">
      <c r="A101">
        <v>176</v>
      </c>
      <c r="B101" t="s">
        <v>1510</v>
      </c>
      <c r="C101" t="s">
        <v>30</v>
      </c>
      <c r="D101" s="1">
        <v>33416</v>
      </c>
      <c r="E101" s="1">
        <v>33460</v>
      </c>
      <c r="F101">
        <v>64.2</v>
      </c>
      <c r="G101">
        <v>4</v>
      </c>
      <c r="H101">
        <v>2</v>
      </c>
      <c r="I101">
        <v>10</v>
      </c>
      <c r="J101">
        <v>0</v>
      </c>
      <c r="K101">
        <v>0</v>
      </c>
      <c r="L101">
        <v>3</v>
      </c>
      <c r="M101">
        <v>0</v>
      </c>
      <c r="N101">
        <v>0</v>
      </c>
      <c r="O101">
        <v>64.2</v>
      </c>
      <c r="P101">
        <v>6</v>
      </c>
      <c r="Q101">
        <v>0.66700000000000004</v>
      </c>
      <c r="R101">
        <v>3.48</v>
      </c>
      <c r="S101">
        <v>62</v>
      </c>
      <c r="T101">
        <v>26</v>
      </c>
      <c r="U101">
        <v>25</v>
      </c>
      <c r="V101" s="2">
        <f>(Table4[[#This Row],[HR]]/Table4[[#This Row],[IP2]])*9</f>
        <v>0.14018691588785046</v>
      </c>
      <c r="W101">
        <v>1</v>
      </c>
      <c r="X101">
        <v>13</v>
      </c>
      <c r="Y101">
        <v>1.8224299065420559</v>
      </c>
      <c r="Z101">
        <v>0</v>
      </c>
      <c r="AA101">
        <v>39</v>
      </c>
      <c r="AB101">
        <v>5.4672897196261676</v>
      </c>
      <c r="AC101">
        <v>0</v>
      </c>
      <c r="AD101">
        <v>0</v>
      </c>
      <c r="AE101">
        <v>3</v>
      </c>
      <c r="AF101">
        <v>265</v>
      </c>
      <c r="AG101">
        <v>1.1682242990654206</v>
      </c>
      <c r="AH101" t="s">
        <v>31</v>
      </c>
      <c r="AI101" t="s">
        <v>2203</v>
      </c>
    </row>
    <row r="102" spans="1:35" x14ac:dyDescent="0.45">
      <c r="A102">
        <v>438</v>
      </c>
      <c r="B102" t="s">
        <v>160</v>
      </c>
      <c r="C102" t="s">
        <v>43</v>
      </c>
      <c r="D102" s="1">
        <v>42136</v>
      </c>
      <c r="E102" s="1">
        <v>42188</v>
      </c>
      <c r="F102">
        <v>58.2</v>
      </c>
      <c r="G102">
        <v>3</v>
      </c>
      <c r="H102">
        <v>4</v>
      </c>
      <c r="I102">
        <v>10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58.2</v>
      </c>
      <c r="P102">
        <v>7</v>
      </c>
      <c r="Q102">
        <v>0.42899999999999999</v>
      </c>
      <c r="R102">
        <v>3.38</v>
      </c>
      <c r="S102">
        <v>56</v>
      </c>
      <c r="T102">
        <v>26</v>
      </c>
      <c r="U102">
        <v>22</v>
      </c>
      <c r="V102" s="2">
        <f>(Table4[[#This Row],[HR]]/Table4[[#This Row],[IP2]])*9</f>
        <v>0.77319587628865982</v>
      </c>
      <c r="W102">
        <v>5</v>
      </c>
      <c r="X102">
        <v>12</v>
      </c>
      <c r="Y102">
        <v>1.8556701030927834</v>
      </c>
      <c r="Z102">
        <v>1</v>
      </c>
      <c r="AA102">
        <v>59</v>
      </c>
      <c r="AB102">
        <v>9.1237113402061851</v>
      </c>
      <c r="AC102">
        <v>2</v>
      </c>
      <c r="AD102">
        <v>0</v>
      </c>
      <c r="AE102">
        <v>2</v>
      </c>
      <c r="AF102">
        <v>244</v>
      </c>
      <c r="AG102">
        <v>1.1683848797250858</v>
      </c>
      <c r="AH102" t="s">
        <v>31</v>
      </c>
      <c r="AI102" t="s">
        <v>161</v>
      </c>
    </row>
    <row r="103" spans="1:35" x14ac:dyDescent="0.45">
      <c r="A103">
        <v>57</v>
      </c>
      <c r="B103" t="s">
        <v>726</v>
      </c>
      <c r="C103" t="s">
        <v>379</v>
      </c>
      <c r="D103" s="1">
        <v>27175</v>
      </c>
      <c r="E103" s="1">
        <v>27236</v>
      </c>
      <c r="F103">
        <v>71</v>
      </c>
      <c r="G103">
        <v>5</v>
      </c>
      <c r="H103">
        <v>3</v>
      </c>
      <c r="I103">
        <v>10</v>
      </c>
      <c r="J103">
        <v>0</v>
      </c>
      <c r="K103">
        <v>0</v>
      </c>
      <c r="L103">
        <v>4</v>
      </c>
      <c r="M103">
        <v>1</v>
      </c>
      <c r="N103">
        <v>0</v>
      </c>
      <c r="O103">
        <v>71</v>
      </c>
      <c r="P103">
        <v>8</v>
      </c>
      <c r="Q103">
        <v>0.625</v>
      </c>
      <c r="R103">
        <v>2.79</v>
      </c>
      <c r="S103">
        <v>50</v>
      </c>
      <c r="T103">
        <v>25</v>
      </c>
      <c r="U103">
        <v>22</v>
      </c>
      <c r="V103" s="2">
        <f>(Table4[[#This Row],[HR]]/Table4[[#This Row],[IP2]])*9</f>
        <v>0.25352112676056338</v>
      </c>
      <c r="W103">
        <v>2</v>
      </c>
      <c r="X103">
        <v>33</v>
      </c>
      <c r="Y103">
        <v>4.183098591549296</v>
      </c>
      <c r="Z103">
        <v>3</v>
      </c>
      <c r="AA103">
        <v>42</v>
      </c>
      <c r="AB103">
        <v>5.323943661971831</v>
      </c>
      <c r="AC103">
        <v>2</v>
      </c>
      <c r="AD103">
        <v>0</v>
      </c>
      <c r="AE103">
        <v>2</v>
      </c>
      <c r="AF103">
        <v>297</v>
      </c>
      <c r="AG103">
        <v>1.1690140845070423</v>
      </c>
      <c r="AH103" t="s">
        <v>31</v>
      </c>
      <c r="AI103" t="s">
        <v>727</v>
      </c>
    </row>
    <row r="104" spans="1:35" x14ac:dyDescent="0.45">
      <c r="A104">
        <v>66</v>
      </c>
      <c r="B104" t="s">
        <v>1319</v>
      </c>
      <c r="C104" t="s">
        <v>199</v>
      </c>
      <c r="D104" s="1" t="s">
        <v>2380</v>
      </c>
      <c r="E104" s="1">
        <v>29092</v>
      </c>
      <c r="F104">
        <v>70.099999999999994</v>
      </c>
      <c r="G104">
        <v>5</v>
      </c>
      <c r="H104">
        <v>4</v>
      </c>
      <c r="I104">
        <v>10</v>
      </c>
      <c r="J104">
        <v>0</v>
      </c>
      <c r="K104">
        <v>0</v>
      </c>
      <c r="L104">
        <v>2</v>
      </c>
      <c r="M104">
        <v>0</v>
      </c>
      <c r="N104">
        <v>0</v>
      </c>
      <c r="O104">
        <v>70.099999999999994</v>
      </c>
      <c r="P104">
        <v>9</v>
      </c>
      <c r="Q104">
        <v>0.55600000000000005</v>
      </c>
      <c r="R104">
        <v>3.45</v>
      </c>
      <c r="S104">
        <v>61</v>
      </c>
      <c r="T104">
        <v>29</v>
      </c>
      <c r="U104">
        <v>27</v>
      </c>
      <c r="V104" s="2">
        <f>(Table4[[#This Row],[HR]]/Table4[[#This Row],[IP2]])*9</f>
        <v>0.89871611982881605</v>
      </c>
      <c r="W104">
        <v>7</v>
      </c>
      <c r="X104">
        <v>21</v>
      </c>
      <c r="Y104">
        <v>2.6961483594864482</v>
      </c>
      <c r="Z104">
        <v>4</v>
      </c>
      <c r="AA104">
        <v>33</v>
      </c>
      <c r="AB104">
        <v>4.2368045649072759</v>
      </c>
      <c r="AC104">
        <v>3</v>
      </c>
      <c r="AD104">
        <v>0</v>
      </c>
      <c r="AE104">
        <v>2</v>
      </c>
      <c r="AF104">
        <v>286</v>
      </c>
      <c r="AG104">
        <v>1.1697574893009988</v>
      </c>
      <c r="AH104" t="s">
        <v>31</v>
      </c>
      <c r="AI104" t="s">
        <v>2381</v>
      </c>
    </row>
    <row r="105" spans="1:35" x14ac:dyDescent="0.45">
      <c r="A105">
        <v>69</v>
      </c>
      <c r="B105" t="s">
        <v>906</v>
      </c>
      <c r="C105" t="s">
        <v>73</v>
      </c>
      <c r="D105" s="1">
        <v>34478</v>
      </c>
      <c r="E105" s="1">
        <v>34525</v>
      </c>
      <c r="F105">
        <v>70</v>
      </c>
      <c r="G105">
        <v>5</v>
      </c>
      <c r="H105">
        <v>4</v>
      </c>
      <c r="I105">
        <v>10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70</v>
      </c>
      <c r="P105">
        <v>9</v>
      </c>
      <c r="Q105">
        <v>0.55600000000000005</v>
      </c>
      <c r="R105">
        <v>2.7</v>
      </c>
      <c r="S105">
        <v>62</v>
      </c>
      <c r="T105">
        <v>22</v>
      </c>
      <c r="U105">
        <v>21</v>
      </c>
      <c r="V105" s="2">
        <f>(Table4[[#This Row],[HR]]/Table4[[#This Row],[IP2]])*9</f>
        <v>0.51428571428571423</v>
      </c>
      <c r="W105">
        <v>4</v>
      </c>
      <c r="X105">
        <v>20</v>
      </c>
      <c r="Y105">
        <v>2.5714285714285712</v>
      </c>
      <c r="Z105">
        <v>3</v>
      </c>
      <c r="AA105">
        <v>36</v>
      </c>
      <c r="AB105">
        <v>4.6285714285714281</v>
      </c>
      <c r="AC105">
        <v>4</v>
      </c>
      <c r="AD105">
        <v>0</v>
      </c>
      <c r="AE105">
        <v>3</v>
      </c>
      <c r="AF105">
        <v>283</v>
      </c>
      <c r="AG105">
        <v>1.1714285714285715</v>
      </c>
      <c r="AH105" t="s">
        <v>31</v>
      </c>
      <c r="AI105" t="s">
        <v>2290</v>
      </c>
    </row>
    <row r="106" spans="1:35" x14ac:dyDescent="0.45">
      <c r="A106">
        <v>925</v>
      </c>
      <c r="B106" t="s">
        <v>298</v>
      </c>
      <c r="C106" t="s">
        <v>121</v>
      </c>
      <c r="D106" s="1">
        <v>45160</v>
      </c>
      <c r="E106" s="1">
        <v>45391</v>
      </c>
      <c r="F106">
        <v>51.2</v>
      </c>
      <c r="G106">
        <v>2</v>
      </c>
      <c r="H106">
        <v>2</v>
      </c>
      <c r="I106">
        <v>10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51.2</v>
      </c>
      <c r="P106">
        <v>4</v>
      </c>
      <c r="Q106">
        <v>0.5</v>
      </c>
      <c r="R106">
        <v>4.3499999999999996</v>
      </c>
      <c r="S106">
        <v>46</v>
      </c>
      <c r="T106">
        <v>28</v>
      </c>
      <c r="U106">
        <v>25</v>
      </c>
      <c r="V106" s="2">
        <f>(Table4[[#This Row],[HR]]/Table4[[#This Row],[IP2]])*9</f>
        <v>2.109375</v>
      </c>
      <c r="W106">
        <v>12</v>
      </c>
      <c r="X106">
        <v>14</v>
      </c>
      <c r="Y106">
        <v>2.4609375</v>
      </c>
      <c r="Z106">
        <v>0</v>
      </c>
      <c r="AA106">
        <v>52</v>
      </c>
      <c r="AB106">
        <v>9.140625</v>
      </c>
      <c r="AC106">
        <v>5</v>
      </c>
      <c r="AD106">
        <v>0</v>
      </c>
      <c r="AE106">
        <v>0</v>
      </c>
      <c r="AF106">
        <v>215</v>
      </c>
      <c r="AG106">
        <v>1.171875</v>
      </c>
      <c r="AH106" t="s">
        <v>31</v>
      </c>
      <c r="AI106" t="s">
        <v>299</v>
      </c>
    </row>
    <row r="107" spans="1:35" x14ac:dyDescent="0.45">
      <c r="A107">
        <v>212</v>
      </c>
      <c r="B107" t="s">
        <v>408</v>
      </c>
      <c r="C107" t="s">
        <v>95</v>
      </c>
      <c r="D107" s="1">
        <v>39547</v>
      </c>
      <c r="E107" s="1">
        <v>39595</v>
      </c>
      <c r="F107">
        <v>63.1</v>
      </c>
      <c r="G107">
        <v>3</v>
      </c>
      <c r="H107">
        <v>4</v>
      </c>
      <c r="I107">
        <v>10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63.1</v>
      </c>
      <c r="P107">
        <v>7</v>
      </c>
      <c r="Q107">
        <v>0.42899999999999999</v>
      </c>
      <c r="R107">
        <v>2.84</v>
      </c>
      <c r="S107">
        <v>51</v>
      </c>
      <c r="T107">
        <v>22</v>
      </c>
      <c r="U107">
        <v>20</v>
      </c>
      <c r="V107" s="2">
        <f>(Table4[[#This Row],[HR]]/Table4[[#This Row],[IP2]])*9</f>
        <v>0.71315372424722656</v>
      </c>
      <c r="W107">
        <v>5</v>
      </c>
      <c r="X107">
        <v>23</v>
      </c>
      <c r="Y107">
        <v>3.280507131537242</v>
      </c>
      <c r="Z107">
        <v>1</v>
      </c>
      <c r="AA107">
        <v>49</v>
      </c>
      <c r="AB107">
        <v>6.9889064976228212</v>
      </c>
      <c r="AC107">
        <v>2</v>
      </c>
      <c r="AD107">
        <v>0</v>
      </c>
      <c r="AE107">
        <v>2</v>
      </c>
      <c r="AF107">
        <v>256</v>
      </c>
      <c r="AG107">
        <v>1.1727416798732171</v>
      </c>
      <c r="AH107" t="s">
        <v>31</v>
      </c>
      <c r="AI107" t="s">
        <v>409</v>
      </c>
    </row>
    <row r="108" spans="1:35" x14ac:dyDescent="0.45">
      <c r="A108">
        <v>92</v>
      </c>
      <c r="B108" t="s">
        <v>924</v>
      </c>
      <c r="C108" t="s">
        <v>54</v>
      </c>
      <c r="D108" s="1">
        <v>30541</v>
      </c>
      <c r="E108" s="1">
        <v>30591</v>
      </c>
      <c r="F108">
        <v>68.099999999999994</v>
      </c>
      <c r="G108">
        <v>4</v>
      </c>
      <c r="H108">
        <v>5</v>
      </c>
      <c r="I108">
        <v>10</v>
      </c>
      <c r="J108">
        <v>0</v>
      </c>
      <c r="K108">
        <v>0</v>
      </c>
      <c r="L108">
        <v>2</v>
      </c>
      <c r="M108">
        <v>0</v>
      </c>
      <c r="N108">
        <v>0</v>
      </c>
      <c r="O108">
        <v>68.099999999999994</v>
      </c>
      <c r="P108">
        <v>9</v>
      </c>
      <c r="Q108">
        <v>0.44400000000000001</v>
      </c>
      <c r="R108">
        <v>3.03</v>
      </c>
      <c r="S108">
        <v>58</v>
      </c>
      <c r="T108">
        <v>30</v>
      </c>
      <c r="U108">
        <v>23</v>
      </c>
      <c r="V108" s="2">
        <f>(Table4[[#This Row],[HR]]/Table4[[#This Row],[IP2]])*9</f>
        <v>0.92511013215859039</v>
      </c>
      <c r="W108">
        <v>7</v>
      </c>
      <c r="X108">
        <v>22</v>
      </c>
      <c r="Y108">
        <v>2.9074889867841409</v>
      </c>
      <c r="Z108">
        <v>3</v>
      </c>
      <c r="AA108">
        <v>40</v>
      </c>
      <c r="AB108">
        <v>5.286343612334802</v>
      </c>
      <c r="AC108">
        <v>0</v>
      </c>
      <c r="AD108">
        <v>1</v>
      </c>
      <c r="AE108">
        <v>1</v>
      </c>
      <c r="AF108">
        <v>282</v>
      </c>
      <c r="AG108">
        <v>1.1747430249632893</v>
      </c>
      <c r="AH108" t="s">
        <v>31</v>
      </c>
      <c r="AI108" t="s">
        <v>2182</v>
      </c>
    </row>
    <row r="109" spans="1:35" x14ac:dyDescent="0.45">
      <c r="A109">
        <v>1397</v>
      </c>
      <c r="B109" t="s">
        <v>2118</v>
      </c>
      <c r="C109" t="s">
        <v>199</v>
      </c>
      <c r="D109" s="1">
        <v>44692</v>
      </c>
      <c r="E109" s="1">
        <v>45030</v>
      </c>
      <c r="F109">
        <v>45.1</v>
      </c>
      <c r="G109">
        <v>2</v>
      </c>
      <c r="H109">
        <v>4</v>
      </c>
      <c r="I109">
        <v>10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45.1</v>
      </c>
      <c r="P109">
        <v>6</v>
      </c>
      <c r="Q109">
        <v>0.33300000000000002</v>
      </c>
      <c r="R109">
        <v>3.97</v>
      </c>
      <c r="S109">
        <v>34</v>
      </c>
      <c r="T109">
        <v>22</v>
      </c>
      <c r="U109">
        <v>20</v>
      </c>
      <c r="V109" s="2">
        <f>(Table4[[#This Row],[HR]]/Table4[[#This Row],[IP2]])*9</f>
        <v>0.7982261640798225</v>
      </c>
      <c r="W109">
        <v>4</v>
      </c>
      <c r="X109">
        <v>19</v>
      </c>
      <c r="Y109">
        <v>3.7915742793791574</v>
      </c>
      <c r="Z109">
        <v>0</v>
      </c>
      <c r="AA109">
        <v>37</v>
      </c>
      <c r="AB109">
        <v>7.3835920177383585</v>
      </c>
      <c r="AC109">
        <v>1</v>
      </c>
      <c r="AD109">
        <v>0</v>
      </c>
      <c r="AE109">
        <v>2</v>
      </c>
      <c r="AF109">
        <v>189</v>
      </c>
      <c r="AG109">
        <v>1.1751662971175165</v>
      </c>
      <c r="AH109" t="s">
        <v>31</v>
      </c>
      <c r="AI109" t="s">
        <v>2239</v>
      </c>
    </row>
    <row r="110" spans="1:35" x14ac:dyDescent="0.45">
      <c r="A110">
        <v>254</v>
      </c>
      <c r="B110" t="s">
        <v>2424</v>
      </c>
      <c r="C110" t="s">
        <v>140</v>
      </c>
      <c r="D110" s="1">
        <v>38250</v>
      </c>
      <c r="E110" s="1">
        <v>38486</v>
      </c>
      <c r="F110">
        <v>62.1</v>
      </c>
      <c r="G110">
        <v>5</v>
      </c>
      <c r="H110">
        <v>3</v>
      </c>
      <c r="I110">
        <v>10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62.1</v>
      </c>
      <c r="P110">
        <v>8</v>
      </c>
      <c r="Q110">
        <v>0.625</v>
      </c>
      <c r="R110">
        <v>3.18</v>
      </c>
      <c r="S110">
        <v>52</v>
      </c>
      <c r="T110">
        <v>22</v>
      </c>
      <c r="U110">
        <v>22</v>
      </c>
      <c r="V110" s="2">
        <f>(Table4[[#This Row],[HR]]/Table4[[#This Row],[IP2]])*9</f>
        <v>0.57971014492753614</v>
      </c>
      <c r="W110">
        <v>4</v>
      </c>
      <c r="X110">
        <v>21</v>
      </c>
      <c r="Y110">
        <v>3.0434782608695654</v>
      </c>
      <c r="Z110">
        <v>0</v>
      </c>
      <c r="AA110">
        <v>32</v>
      </c>
      <c r="AB110">
        <v>4.6376811594202891</v>
      </c>
      <c r="AC110">
        <v>5</v>
      </c>
      <c r="AD110">
        <v>0</v>
      </c>
      <c r="AE110">
        <v>0</v>
      </c>
      <c r="AF110">
        <v>255</v>
      </c>
      <c r="AG110">
        <v>1.1755233494363928</v>
      </c>
      <c r="AH110" t="s">
        <v>31</v>
      </c>
      <c r="AI110" t="s">
        <v>2425</v>
      </c>
    </row>
    <row r="111" spans="1:35" x14ac:dyDescent="0.45">
      <c r="A111">
        <v>576</v>
      </c>
      <c r="B111" t="s">
        <v>1382</v>
      </c>
      <c r="C111" t="s">
        <v>379</v>
      </c>
      <c r="D111" s="1">
        <v>35938</v>
      </c>
      <c r="E111" s="1">
        <v>35992</v>
      </c>
      <c r="F111">
        <v>56.1</v>
      </c>
      <c r="G111">
        <v>3</v>
      </c>
      <c r="H111">
        <v>3</v>
      </c>
      <c r="I111">
        <v>10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56.1</v>
      </c>
      <c r="P111">
        <v>6</v>
      </c>
      <c r="Q111">
        <v>0.5</v>
      </c>
      <c r="R111">
        <v>4.63</v>
      </c>
      <c r="S111">
        <v>54</v>
      </c>
      <c r="T111">
        <v>34</v>
      </c>
      <c r="U111">
        <v>29</v>
      </c>
      <c r="V111" s="2">
        <f>(Table4[[#This Row],[HR]]/Table4[[#This Row],[IP2]])*9</f>
        <v>1.4438502673796791</v>
      </c>
      <c r="W111">
        <v>9</v>
      </c>
      <c r="X111">
        <v>12</v>
      </c>
      <c r="Y111">
        <v>1.9251336898395721</v>
      </c>
      <c r="Z111">
        <v>0</v>
      </c>
      <c r="AA111">
        <v>36</v>
      </c>
      <c r="AB111">
        <v>5.7754010695187166</v>
      </c>
      <c r="AC111">
        <v>5</v>
      </c>
      <c r="AD111">
        <v>0</v>
      </c>
      <c r="AE111">
        <v>0</v>
      </c>
      <c r="AF111">
        <v>240</v>
      </c>
      <c r="AG111">
        <v>1.1764705882352942</v>
      </c>
      <c r="AH111" t="s">
        <v>31</v>
      </c>
      <c r="AI111" t="s">
        <v>2289</v>
      </c>
    </row>
    <row r="112" spans="1:35" x14ac:dyDescent="0.45">
      <c r="A112">
        <v>125</v>
      </c>
      <c r="B112" t="s">
        <v>290</v>
      </c>
      <c r="C112" t="s">
        <v>95</v>
      </c>
      <c r="D112" s="1">
        <v>36729</v>
      </c>
      <c r="E112" s="1">
        <v>36779</v>
      </c>
      <c r="F112">
        <v>66.2</v>
      </c>
      <c r="G112">
        <v>4</v>
      </c>
      <c r="H112">
        <v>3</v>
      </c>
      <c r="I112">
        <v>10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66.2</v>
      </c>
      <c r="P112">
        <v>7</v>
      </c>
      <c r="Q112">
        <v>0.57099999999999995</v>
      </c>
      <c r="R112">
        <v>2.7</v>
      </c>
      <c r="S112">
        <v>45</v>
      </c>
      <c r="T112">
        <v>22</v>
      </c>
      <c r="U112">
        <v>20</v>
      </c>
      <c r="V112" s="2">
        <f>(Table4[[#This Row],[HR]]/Table4[[#This Row],[IP2]])*9</f>
        <v>0.54380664652567967</v>
      </c>
      <c r="W112">
        <v>4</v>
      </c>
      <c r="X112">
        <v>33</v>
      </c>
      <c r="Y112">
        <v>4.4864048338368576</v>
      </c>
      <c r="Z112">
        <v>1</v>
      </c>
      <c r="AA112">
        <v>53</v>
      </c>
      <c r="AB112">
        <v>7.2054380664652564</v>
      </c>
      <c r="AC112">
        <v>2</v>
      </c>
      <c r="AD112">
        <v>0</v>
      </c>
      <c r="AE112">
        <v>1</v>
      </c>
      <c r="AF112">
        <v>270</v>
      </c>
      <c r="AG112">
        <v>1.1782477341389728</v>
      </c>
      <c r="AH112" t="s">
        <v>31</v>
      </c>
      <c r="AI112" t="s">
        <v>291</v>
      </c>
    </row>
    <row r="113" spans="1:35" x14ac:dyDescent="0.45">
      <c r="A113">
        <v>45</v>
      </c>
      <c r="B113" t="s">
        <v>835</v>
      </c>
      <c r="C113" t="s">
        <v>210</v>
      </c>
      <c r="D113" s="1">
        <v>23283</v>
      </c>
      <c r="E113" s="1">
        <v>23545</v>
      </c>
      <c r="F113">
        <v>72.099999999999994</v>
      </c>
      <c r="G113">
        <v>7</v>
      </c>
      <c r="H113">
        <v>3</v>
      </c>
      <c r="I113">
        <v>10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72.099999999999994</v>
      </c>
      <c r="P113">
        <v>10</v>
      </c>
      <c r="Q113">
        <v>0.7</v>
      </c>
      <c r="R113">
        <v>3.73</v>
      </c>
      <c r="S113">
        <v>59</v>
      </c>
      <c r="T113">
        <v>31</v>
      </c>
      <c r="U113">
        <v>30</v>
      </c>
      <c r="V113" s="2">
        <f>(Table4[[#This Row],[HR]]/Table4[[#This Row],[IP2]])*9</f>
        <v>0.74895977808599168</v>
      </c>
      <c r="W113">
        <v>6</v>
      </c>
      <c r="X113">
        <v>26</v>
      </c>
      <c r="Y113">
        <v>3.2454923717059638</v>
      </c>
      <c r="Z113">
        <v>0</v>
      </c>
      <c r="AA113">
        <v>29</v>
      </c>
      <c r="AB113">
        <v>3.6199722607489599</v>
      </c>
      <c r="AC113">
        <v>0</v>
      </c>
      <c r="AD113">
        <v>0</v>
      </c>
      <c r="AE113">
        <v>0</v>
      </c>
      <c r="AF113">
        <v>298</v>
      </c>
      <c r="AG113">
        <v>1.1789181692094315</v>
      </c>
      <c r="AH113" t="s">
        <v>31</v>
      </c>
      <c r="AI113" t="s">
        <v>2374</v>
      </c>
    </row>
    <row r="114" spans="1:35" x14ac:dyDescent="0.45">
      <c r="A114">
        <v>119</v>
      </c>
      <c r="B114" t="s">
        <v>955</v>
      </c>
      <c r="C114" t="s">
        <v>85</v>
      </c>
      <c r="D114" s="1">
        <v>30412</v>
      </c>
      <c r="E114" s="1">
        <v>30460</v>
      </c>
      <c r="F114">
        <v>67</v>
      </c>
      <c r="G114">
        <v>5</v>
      </c>
      <c r="H114">
        <v>3</v>
      </c>
      <c r="I114">
        <v>10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67</v>
      </c>
      <c r="P114">
        <v>8</v>
      </c>
      <c r="Q114">
        <v>0.625</v>
      </c>
      <c r="R114">
        <v>2.2799999999999998</v>
      </c>
      <c r="S114">
        <v>52</v>
      </c>
      <c r="T114">
        <v>19</v>
      </c>
      <c r="U114">
        <v>17</v>
      </c>
      <c r="V114" s="2">
        <f>(Table4[[#This Row],[HR]]/Table4[[#This Row],[IP2]])*9</f>
        <v>0.40298507462686567</v>
      </c>
      <c r="W114">
        <v>3</v>
      </c>
      <c r="X114">
        <v>27</v>
      </c>
      <c r="Y114">
        <v>3.6268656716417911</v>
      </c>
      <c r="Z114">
        <v>0</v>
      </c>
      <c r="AA114">
        <v>39</v>
      </c>
      <c r="AB114">
        <v>5.2388059701492535</v>
      </c>
      <c r="AC114">
        <v>5</v>
      </c>
      <c r="AD114">
        <v>0</v>
      </c>
      <c r="AE114">
        <v>1</v>
      </c>
      <c r="AF114">
        <v>272</v>
      </c>
      <c r="AG114">
        <v>1.1791044776119404</v>
      </c>
      <c r="AH114" t="s">
        <v>31</v>
      </c>
      <c r="AI114" t="s">
        <v>2208</v>
      </c>
    </row>
    <row r="115" spans="1:35" x14ac:dyDescent="0.45">
      <c r="A115">
        <v>701</v>
      </c>
      <c r="B115" t="s">
        <v>156</v>
      </c>
      <c r="C115" t="s">
        <v>34</v>
      </c>
      <c r="D115" s="1">
        <v>45098</v>
      </c>
      <c r="E115" s="1">
        <v>45150</v>
      </c>
      <c r="F115">
        <v>54.2</v>
      </c>
      <c r="G115">
        <v>1</v>
      </c>
      <c r="H115">
        <v>3</v>
      </c>
      <c r="I115">
        <v>10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54.2</v>
      </c>
      <c r="P115">
        <v>4</v>
      </c>
      <c r="Q115">
        <v>0.25</v>
      </c>
      <c r="R115">
        <v>2.8</v>
      </c>
      <c r="S115">
        <v>42</v>
      </c>
      <c r="T115">
        <v>17</v>
      </c>
      <c r="U115">
        <v>17</v>
      </c>
      <c r="V115" s="2">
        <f>(Table4[[#This Row],[HR]]/Table4[[#This Row],[IP2]])*9</f>
        <v>0.8302583025830258</v>
      </c>
      <c r="W115">
        <v>5</v>
      </c>
      <c r="X115">
        <v>22</v>
      </c>
      <c r="Y115">
        <v>3.6531365313653135</v>
      </c>
      <c r="Z115">
        <v>0</v>
      </c>
      <c r="AA115">
        <v>59</v>
      </c>
      <c r="AB115">
        <v>9.7970479704797047</v>
      </c>
      <c r="AC115">
        <v>3</v>
      </c>
      <c r="AD115">
        <v>0</v>
      </c>
      <c r="AE115">
        <v>1</v>
      </c>
      <c r="AF115">
        <v>222</v>
      </c>
      <c r="AG115">
        <v>1.1808118081180812</v>
      </c>
      <c r="AH115" t="s">
        <v>31</v>
      </c>
      <c r="AI115" t="s">
        <v>157</v>
      </c>
    </row>
    <row r="116" spans="1:35" x14ac:dyDescent="0.45">
      <c r="A116">
        <v>380</v>
      </c>
      <c r="B116" t="s">
        <v>598</v>
      </c>
      <c r="C116" t="s">
        <v>37</v>
      </c>
      <c r="D116" s="1">
        <v>38535</v>
      </c>
      <c r="E116" s="1">
        <v>38587</v>
      </c>
      <c r="F116">
        <v>59.2</v>
      </c>
      <c r="G116">
        <v>6</v>
      </c>
      <c r="H116">
        <v>0</v>
      </c>
      <c r="I116">
        <v>10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59.2</v>
      </c>
      <c r="P116">
        <v>6</v>
      </c>
      <c r="Q116">
        <v>1</v>
      </c>
      <c r="R116">
        <v>1.81</v>
      </c>
      <c r="S116">
        <v>54</v>
      </c>
      <c r="T116">
        <v>13</v>
      </c>
      <c r="U116">
        <v>12</v>
      </c>
      <c r="V116" s="2">
        <f>(Table4[[#This Row],[HR]]/Table4[[#This Row],[IP2]])*9</f>
        <v>0.304054054054054</v>
      </c>
      <c r="W116">
        <v>2</v>
      </c>
      <c r="X116">
        <v>16</v>
      </c>
      <c r="Y116">
        <v>2.432432432432432</v>
      </c>
      <c r="Z116">
        <v>2</v>
      </c>
      <c r="AA116">
        <v>44</v>
      </c>
      <c r="AB116">
        <v>6.6891891891891886</v>
      </c>
      <c r="AC116">
        <v>2</v>
      </c>
      <c r="AD116">
        <v>0</v>
      </c>
      <c r="AE116">
        <v>1</v>
      </c>
      <c r="AF116">
        <v>241</v>
      </c>
      <c r="AG116">
        <v>1.1824324324324325</v>
      </c>
      <c r="AH116" t="s">
        <v>31</v>
      </c>
      <c r="AI116" t="s">
        <v>599</v>
      </c>
    </row>
    <row r="117" spans="1:35" x14ac:dyDescent="0.45">
      <c r="A117">
        <v>386</v>
      </c>
      <c r="B117" t="s">
        <v>664</v>
      </c>
      <c r="C117" t="s">
        <v>132</v>
      </c>
      <c r="D117" s="1">
        <v>32756</v>
      </c>
      <c r="E117" s="1">
        <v>32992</v>
      </c>
      <c r="F117">
        <v>59.2</v>
      </c>
      <c r="G117">
        <v>5</v>
      </c>
      <c r="H117">
        <v>2</v>
      </c>
      <c r="I117">
        <v>10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59.2</v>
      </c>
      <c r="P117">
        <v>7</v>
      </c>
      <c r="Q117">
        <v>0.71399999999999997</v>
      </c>
      <c r="R117">
        <v>2.87</v>
      </c>
      <c r="S117">
        <v>55</v>
      </c>
      <c r="T117">
        <v>20</v>
      </c>
      <c r="U117">
        <v>19</v>
      </c>
      <c r="V117" s="2">
        <f>(Table4[[#This Row],[HR]]/Table4[[#This Row],[IP2]])*9</f>
        <v>0.608108108108108</v>
      </c>
      <c r="W117">
        <v>4</v>
      </c>
      <c r="X117">
        <v>15</v>
      </c>
      <c r="Y117">
        <v>2.2804054054054053</v>
      </c>
      <c r="Z117">
        <v>1</v>
      </c>
      <c r="AA117">
        <v>43</v>
      </c>
      <c r="AB117">
        <v>6.5371621621621614</v>
      </c>
      <c r="AC117">
        <v>0</v>
      </c>
      <c r="AD117">
        <v>1</v>
      </c>
      <c r="AE117">
        <v>7</v>
      </c>
      <c r="AF117">
        <v>242</v>
      </c>
      <c r="AG117">
        <v>1.1824324324324325</v>
      </c>
      <c r="AH117" t="s">
        <v>31</v>
      </c>
      <c r="AI117" t="s">
        <v>665</v>
      </c>
    </row>
    <row r="118" spans="1:35" x14ac:dyDescent="0.45">
      <c r="A118">
        <v>725</v>
      </c>
      <c r="B118" t="s">
        <v>304</v>
      </c>
      <c r="C118" t="s">
        <v>229</v>
      </c>
      <c r="D118" s="1">
        <v>44037</v>
      </c>
      <c r="E118" s="1">
        <v>44090</v>
      </c>
      <c r="F118">
        <v>54.1</v>
      </c>
      <c r="G118">
        <v>3</v>
      </c>
      <c r="H118">
        <v>4</v>
      </c>
      <c r="I118">
        <v>10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54.1</v>
      </c>
      <c r="P118">
        <v>7</v>
      </c>
      <c r="Q118">
        <v>0.42899999999999999</v>
      </c>
      <c r="R118">
        <v>4.1399999999999997</v>
      </c>
      <c r="S118">
        <v>46</v>
      </c>
      <c r="T118">
        <v>25</v>
      </c>
      <c r="U118">
        <v>25</v>
      </c>
      <c r="V118" s="2">
        <f>(Table4[[#This Row],[HR]]/Table4[[#This Row],[IP2]])*9</f>
        <v>1.3308687615526802</v>
      </c>
      <c r="W118">
        <v>8</v>
      </c>
      <c r="X118">
        <v>18</v>
      </c>
      <c r="Y118">
        <v>2.9944547134935302</v>
      </c>
      <c r="Z118">
        <v>0</v>
      </c>
      <c r="AA118">
        <v>52</v>
      </c>
      <c r="AB118">
        <v>8.6506469500924208</v>
      </c>
      <c r="AC118">
        <v>1</v>
      </c>
      <c r="AD118">
        <v>1</v>
      </c>
      <c r="AE118">
        <v>5</v>
      </c>
      <c r="AF118">
        <v>223</v>
      </c>
      <c r="AG118">
        <v>1.1829944547134934</v>
      </c>
      <c r="AH118" t="s">
        <v>31</v>
      </c>
      <c r="AI118" t="s">
        <v>305</v>
      </c>
    </row>
    <row r="119" spans="1:35" x14ac:dyDescent="0.45">
      <c r="A119">
        <v>367</v>
      </c>
      <c r="B119" t="s">
        <v>1369</v>
      </c>
      <c r="C119" t="s">
        <v>168</v>
      </c>
      <c r="D119" s="1">
        <v>41492</v>
      </c>
      <c r="E119" s="1">
        <v>41543</v>
      </c>
      <c r="F119">
        <v>60</v>
      </c>
      <c r="G119">
        <v>2</v>
      </c>
      <c r="H119">
        <v>5</v>
      </c>
      <c r="I119">
        <v>10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60</v>
      </c>
      <c r="P119">
        <v>7</v>
      </c>
      <c r="Q119">
        <v>0.28599999999999998</v>
      </c>
      <c r="R119">
        <v>4.05</v>
      </c>
      <c r="S119">
        <v>64</v>
      </c>
      <c r="T119">
        <v>34</v>
      </c>
      <c r="U119">
        <v>27</v>
      </c>
      <c r="V119" s="2">
        <f>(Table4[[#This Row],[HR]]/Table4[[#This Row],[IP2]])*9</f>
        <v>0.9</v>
      </c>
      <c r="W119">
        <v>6</v>
      </c>
      <c r="X119">
        <v>7</v>
      </c>
      <c r="Y119">
        <v>1.05</v>
      </c>
      <c r="Z119">
        <v>0</v>
      </c>
      <c r="AA119">
        <v>25</v>
      </c>
      <c r="AB119">
        <v>3.75</v>
      </c>
      <c r="AC119">
        <v>2</v>
      </c>
      <c r="AD119">
        <v>1</v>
      </c>
      <c r="AE119">
        <v>0</v>
      </c>
      <c r="AF119">
        <v>249</v>
      </c>
      <c r="AG119">
        <v>1.1833333333333333</v>
      </c>
      <c r="AH119" t="s">
        <v>31</v>
      </c>
      <c r="AI119" t="s">
        <v>2455</v>
      </c>
    </row>
    <row r="120" spans="1:35" x14ac:dyDescent="0.45">
      <c r="A120">
        <v>396</v>
      </c>
      <c r="B120" t="s">
        <v>198</v>
      </c>
      <c r="C120" t="s">
        <v>199</v>
      </c>
      <c r="D120" s="1">
        <v>42489</v>
      </c>
      <c r="E120" s="1">
        <v>42538</v>
      </c>
      <c r="F120">
        <v>59.1</v>
      </c>
      <c r="G120">
        <v>7</v>
      </c>
      <c r="H120">
        <v>2</v>
      </c>
      <c r="I120">
        <v>10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59.1</v>
      </c>
      <c r="P120">
        <v>9</v>
      </c>
      <c r="Q120">
        <v>0.77800000000000002</v>
      </c>
      <c r="R120">
        <v>2.4300000000000002</v>
      </c>
      <c r="S120">
        <v>47</v>
      </c>
      <c r="T120">
        <v>17</v>
      </c>
      <c r="U120">
        <v>16</v>
      </c>
      <c r="V120" s="2">
        <f>(Table4[[#This Row],[HR]]/Table4[[#This Row],[IP2]])*9</f>
        <v>0.91370558375634514</v>
      </c>
      <c r="W120">
        <v>6</v>
      </c>
      <c r="X120">
        <v>23</v>
      </c>
      <c r="Y120">
        <v>3.5025380710659899</v>
      </c>
      <c r="Z120">
        <v>1</v>
      </c>
      <c r="AA120">
        <v>57</v>
      </c>
      <c r="AB120">
        <v>8.6802030456852783</v>
      </c>
      <c r="AC120">
        <v>2</v>
      </c>
      <c r="AD120">
        <v>0</v>
      </c>
      <c r="AE120">
        <v>0</v>
      </c>
      <c r="AF120">
        <v>244</v>
      </c>
      <c r="AG120">
        <v>1.1844331641285957</v>
      </c>
      <c r="AH120" t="s">
        <v>31</v>
      </c>
      <c r="AI120" t="s">
        <v>200</v>
      </c>
    </row>
    <row r="121" spans="1:35" x14ac:dyDescent="0.45">
      <c r="A121">
        <v>401</v>
      </c>
      <c r="B121" t="s">
        <v>1302</v>
      </c>
      <c r="C121" t="s">
        <v>261</v>
      </c>
      <c r="D121" s="1">
        <v>40359</v>
      </c>
      <c r="E121" s="1">
        <v>40411</v>
      </c>
      <c r="F121">
        <v>59.1</v>
      </c>
      <c r="G121">
        <v>4</v>
      </c>
      <c r="H121">
        <v>2</v>
      </c>
      <c r="I121">
        <v>10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59.1</v>
      </c>
      <c r="P121">
        <v>6</v>
      </c>
      <c r="Q121">
        <v>0.66700000000000004</v>
      </c>
      <c r="R121">
        <v>2.73</v>
      </c>
      <c r="S121">
        <v>50</v>
      </c>
      <c r="T121">
        <v>18</v>
      </c>
      <c r="U121">
        <v>18</v>
      </c>
      <c r="V121" s="2">
        <f>(Table4[[#This Row],[HR]]/Table4[[#This Row],[IP2]])*9</f>
        <v>1.0659898477157361</v>
      </c>
      <c r="W121">
        <v>7</v>
      </c>
      <c r="X121">
        <v>20</v>
      </c>
      <c r="Y121">
        <v>3.0456852791878171</v>
      </c>
      <c r="Z121">
        <v>0</v>
      </c>
      <c r="AA121">
        <v>35</v>
      </c>
      <c r="AB121">
        <v>5.3299492385786804</v>
      </c>
      <c r="AC121">
        <v>0</v>
      </c>
      <c r="AD121">
        <v>0</v>
      </c>
      <c r="AE121">
        <v>0</v>
      </c>
      <c r="AF121">
        <v>241</v>
      </c>
      <c r="AG121">
        <v>1.1844331641285957</v>
      </c>
      <c r="AH121" t="s">
        <v>31</v>
      </c>
      <c r="AI121" t="s">
        <v>2300</v>
      </c>
    </row>
    <row r="122" spans="1:35" x14ac:dyDescent="0.45">
      <c r="A122">
        <v>7</v>
      </c>
      <c r="B122" t="s">
        <v>878</v>
      </c>
      <c r="C122" t="s">
        <v>790</v>
      </c>
      <c r="D122" s="1">
        <v>13631</v>
      </c>
      <c r="E122" s="1" t="s">
        <v>2361</v>
      </c>
      <c r="F122">
        <v>81</v>
      </c>
      <c r="G122">
        <v>7</v>
      </c>
      <c r="H122">
        <v>3</v>
      </c>
      <c r="I122">
        <v>10</v>
      </c>
      <c r="J122">
        <v>0</v>
      </c>
      <c r="K122">
        <v>0</v>
      </c>
      <c r="L122">
        <v>8</v>
      </c>
      <c r="M122">
        <v>2</v>
      </c>
      <c r="N122">
        <v>0</v>
      </c>
      <c r="O122">
        <v>81</v>
      </c>
      <c r="P122">
        <v>10</v>
      </c>
      <c r="Q122">
        <v>0.7</v>
      </c>
      <c r="R122">
        <v>2</v>
      </c>
      <c r="S122">
        <v>66</v>
      </c>
      <c r="T122">
        <v>20</v>
      </c>
      <c r="U122">
        <v>18</v>
      </c>
      <c r="V122" s="2">
        <f>(Table4[[#This Row],[HR]]/Table4[[#This Row],[IP2]])*9</f>
        <v>0</v>
      </c>
      <c r="W122">
        <v>0</v>
      </c>
      <c r="X122">
        <v>30</v>
      </c>
      <c r="Y122">
        <v>3.333333333333333</v>
      </c>
      <c r="Z122">
        <v>2</v>
      </c>
      <c r="AA122">
        <v>22</v>
      </c>
      <c r="AB122">
        <v>2.4444444444444442</v>
      </c>
      <c r="AC122">
        <v>1</v>
      </c>
      <c r="AD122">
        <v>0</v>
      </c>
      <c r="AE122">
        <v>0</v>
      </c>
      <c r="AF122">
        <v>328</v>
      </c>
      <c r="AG122">
        <v>1.1851851851851851</v>
      </c>
      <c r="AH122" t="s">
        <v>31</v>
      </c>
      <c r="AI122" t="s">
        <v>2362</v>
      </c>
    </row>
    <row r="123" spans="1:35" x14ac:dyDescent="0.45">
      <c r="A123">
        <v>70</v>
      </c>
      <c r="B123" t="s">
        <v>2382</v>
      </c>
      <c r="C123" t="s">
        <v>210</v>
      </c>
      <c r="D123" s="1">
        <v>32404</v>
      </c>
      <c r="E123" s="1">
        <v>32636</v>
      </c>
      <c r="F123">
        <v>70</v>
      </c>
      <c r="G123">
        <v>3</v>
      </c>
      <c r="H123">
        <v>3</v>
      </c>
      <c r="I123">
        <v>10</v>
      </c>
      <c r="J123">
        <v>0</v>
      </c>
      <c r="K123">
        <v>0</v>
      </c>
      <c r="L123">
        <v>2</v>
      </c>
      <c r="M123">
        <v>2</v>
      </c>
      <c r="N123">
        <v>0</v>
      </c>
      <c r="O123">
        <v>70</v>
      </c>
      <c r="P123">
        <v>6</v>
      </c>
      <c r="Q123">
        <v>0.5</v>
      </c>
      <c r="R123">
        <v>2.83</v>
      </c>
      <c r="S123">
        <v>53</v>
      </c>
      <c r="T123">
        <v>22</v>
      </c>
      <c r="U123">
        <v>22</v>
      </c>
      <c r="V123" s="2">
        <f>(Table4[[#This Row],[HR]]/Table4[[#This Row],[IP2]])*9</f>
        <v>0.38571428571428573</v>
      </c>
      <c r="W123">
        <v>3</v>
      </c>
      <c r="X123">
        <v>30</v>
      </c>
      <c r="Y123">
        <v>3.8571428571428568</v>
      </c>
      <c r="Z123">
        <v>1</v>
      </c>
      <c r="AA123">
        <v>33</v>
      </c>
      <c r="AB123">
        <v>4.2428571428571429</v>
      </c>
      <c r="AC123">
        <v>1</v>
      </c>
      <c r="AD123">
        <v>0</v>
      </c>
      <c r="AE123">
        <v>0</v>
      </c>
      <c r="AF123">
        <v>282</v>
      </c>
      <c r="AG123">
        <v>1.1857142857142857</v>
      </c>
      <c r="AH123" t="s">
        <v>31</v>
      </c>
      <c r="AI123" t="s">
        <v>2383</v>
      </c>
    </row>
    <row r="124" spans="1:35" x14ac:dyDescent="0.45">
      <c r="A124">
        <v>78</v>
      </c>
      <c r="B124" t="s">
        <v>812</v>
      </c>
      <c r="C124" t="s">
        <v>240</v>
      </c>
      <c r="D124" s="1">
        <v>29025</v>
      </c>
      <c r="E124" s="1" t="s">
        <v>2322</v>
      </c>
      <c r="F124">
        <v>69.099999999999994</v>
      </c>
      <c r="G124">
        <v>4</v>
      </c>
      <c r="H124">
        <v>3</v>
      </c>
      <c r="I124">
        <v>10</v>
      </c>
      <c r="J124">
        <v>0</v>
      </c>
      <c r="K124">
        <v>0</v>
      </c>
      <c r="L124">
        <v>4</v>
      </c>
      <c r="M124">
        <v>1</v>
      </c>
      <c r="N124">
        <v>0</v>
      </c>
      <c r="O124">
        <v>69.099999999999994</v>
      </c>
      <c r="P124">
        <v>7</v>
      </c>
      <c r="Q124">
        <v>0.57099999999999995</v>
      </c>
      <c r="R124">
        <v>2.99</v>
      </c>
      <c r="S124">
        <v>70</v>
      </c>
      <c r="T124">
        <v>26</v>
      </c>
      <c r="U124">
        <v>23</v>
      </c>
      <c r="V124" s="2">
        <f>(Table4[[#This Row],[HR]]/Table4[[#This Row],[IP2]])*9</f>
        <v>0.91172214182344435</v>
      </c>
      <c r="W124">
        <v>7</v>
      </c>
      <c r="X124">
        <v>12</v>
      </c>
      <c r="Y124">
        <v>1.5629522431259046</v>
      </c>
      <c r="Z124">
        <v>2</v>
      </c>
      <c r="AA124">
        <v>35</v>
      </c>
      <c r="AB124">
        <v>4.5586107091172225</v>
      </c>
      <c r="AC124">
        <v>2</v>
      </c>
      <c r="AD124">
        <v>1</v>
      </c>
      <c r="AE124">
        <v>2</v>
      </c>
      <c r="AF124">
        <v>284</v>
      </c>
      <c r="AG124">
        <v>1.1866859623733721</v>
      </c>
      <c r="AH124" t="s">
        <v>31</v>
      </c>
      <c r="AI124" t="s">
        <v>2323</v>
      </c>
    </row>
    <row r="125" spans="1:35" x14ac:dyDescent="0.45">
      <c r="A125">
        <v>463</v>
      </c>
      <c r="B125" t="s">
        <v>999</v>
      </c>
      <c r="C125" t="s">
        <v>555</v>
      </c>
      <c r="D125" s="1">
        <v>29687</v>
      </c>
      <c r="E125" s="1" t="s">
        <v>2479</v>
      </c>
      <c r="F125">
        <v>58.1</v>
      </c>
      <c r="G125">
        <v>4</v>
      </c>
      <c r="H125">
        <v>4</v>
      </c>
      <c r="I125">
        <v>10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58.1</v>
      </c>
      <c r="P125">
        <v>8</v>
      </c>
      <c r="Q125">
        <v>0.5</v>
      </c>
      <c r="R125">
        <v>3.55</v>
      </c>
      <c r="S125">
        <v>47</v>
      </c>
      <c r="T125">
        <v>27</v>
      </c>
      <c r="U125">
        <v>23</v>
      </c>
      <c r="V125" s="2">
        <f>(Table4[[#This Row],[HR]]/Table4[[#This Row],[IP2]])*9</f>
        <v>0.77452667814113596</v>
      </c>
      <c r="W125">
        <v>5</v>
      </c>
      <c r="X125">
        <v>22</v>
      </c>
      <c r="Y125">
        <v>3.4079173838209984</v>
      </c>
      <c r="Z125">
        <v>0</v>
      </c>
      <c r="AA125">
        <v>34</v>
      </c>
      <c r="AB125">
        <v>5.2667814113597249</v>
      </c>
      <c r="AC125">
        <v>7</v>
      </c>
      <c r="AD125">
        <v>0</v>
      </c>
      <c r="AE125">
        <v>1</v>
      </c>
      <c r="AF125">
        <v>245</v>
      </c>
      <c r="AG125">
        <v>1.1876075731497417</v>
      </c>
      <c r="AH125" t="s">
        <v>31</v>
      </c>
      <c r="AI125" t="s">
        <v>2480</v>
      </c>
    </row>
    <row r="126" spans="1:35" x14ac:dyDescent="0.45">
      <c r="A126">
        <v>36</v>
      </c>
      <c r="B126" t="s">
        <v>922</v>
      </c>
      <c r="C126" t="s">
        <v>68</v>
      </c>
      <c r="D126" s="1" t="s">
        <v>2324</v>
      </c>
      <c r="E126" s="1">
        <v>28008</v>
      </c>
      <c r="F126">
        <v>73.099999999999994</v>
      </c>
      <c r="G126">
        <v>4</v>
      </c>
      <c r="H126">
        <v>6</v>
      </c>
      <c r="I126">
        <v>10</v>
      </c>
      <c r="J126">
        <v>0</v>
      </c>
      <c r="K126">
        <v>0</v>
      </c>
      <c r="L126">
        <v>4</v>
      </c>
      <c r="M126">
        <v>0</v>
      </c>
      <c r="N126">
        <v>0</v>
      </c>
      <c r="O126">
        <v>73.099999999999994</v>
      </c>
      <c r="P126">
        <v>10</v>
      </c>
      <c r="Q126">
        <v>0.4</v>
      </c>
      <c r="R126">
        <v>3.07</v>
      </c>
      <c r="S126">
        <v>64</v>
      </c>
      <c r="T126">
        <v>32</v>
      </c>
      <c r="U126">
        <v>25</v>
      </c>
      <c r="V126" s="2">
        <f>(Table4[[#This Row],[HR]]/Table4[[#This Row],[IP2]])*9</f>
        <v>0.36935704514363893</v>
      </c>
      <c r="W126">
        <v>3</v>
      </c>
      <c r="X126">
        <v>23</v>
      </c>
      <c r="Y126">
        <v>2.8317373461012316</v>
      </c>
      <c r="Z126">
        <v>1</v>
      </c>
      <c r="AA126">
        <v>35</v>
      </c>
      <c r="AB126">
        <v>4.3091655266757867</v>
      </c>
      <c r="AC126">
        <v>1</v>
      </c>
      <c r="AD126">
        <v>2</v>
      </c>
      <c r="AE126">
        <v>0</v>
      </c>
      <c r="AF126">
        <v>303</v>
      </c>
      <c r="AG126">
        <v>1.1901504787961696</v>
      </c>
      <c r="AH126" t="s">
        <v>31</v>
      </c>
      <c r="AI126" t="s">
        <v>2325</v>
      </c>
    </row>
    <row r="127" spans="1:35" x14ac:dyDescent="0.45">
      <c r="A127">
        <v>1303</v>
      </c>
      <c r="B127" t="s">
        <v>525</v>
      </c>
      <c r="C127" t="s">
        <v>115</v>
      </c>
      <c r="D127" s="1">
        <v>44354</v>
      </c>
      <c r="E127" s="1">
        <v>44417</v>
      </c>
      <c r="F127">
        <v>46.2</v>
      </c>
      <c r="G127">
        <v>2</v>
      </c>
      <c r="H127">
        <v>5</v>
      </c>
      <c r="I127">
        <v>10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46.2</v>
      </c>
      <c r="P127">
        <v>7</v>
      </c>
      <c r="Q127">
        <v>0.28599999999999998</v>
      </c>
      <c r="R127">
        <v>3.09</v>
      </c>
      <c r="S127">
        <v>35</v>
      </c>
      <c r="T127">
        <v>21</v>
      </c>
      <c r="U127">
        <v>16</v>
      </c>
      <c r="V127" s="2">
        <f>(Table4[[#This Row],[HR]]/Table4[[#This Row],[IP2]])*9</f>
        <v>0.77922077922077915</v>
      </c>
      <c r="W127">
        <v>4</v>
      </c>
      <c r="X127">
        <v>20</v>
      </c>
      <c r="Y127">
        <v>3.8961038961038961</v>
      </c>
      <c r="Z127">
        <v>0</v>
      </c>
      <c r="AA127">
        <v>45</v>
      </c>
      <c r="AB127">
        <v>8.7662337662337659</v>
      </c>
      <c r="AC127">
        <v>2</v>
      </c>
      <c r="AD127">
        <v>0</v>
      </c>
      <c r="AE127">
        <v>3</v>
      </c>
      <c r="AF127">
        <v>196</v>
      </c>
      <c r="AG127">
        <v>1.1904761904761905</v>
      </c>
      <c r="AH127" t="s">
        <v>31</v>
      </c>
      <c r="AI127" t="s">
        <v>526</v>
      </c>
    </row>
    <row r="128" spans="1:35" x14ac:dyDescent="0.45">
      <c r="A128">
        <v>130</v>
      </c>
      <c r="B128" t="s">
        <v>207</v>
      </c>
      <c r="C128" t="s">
        <v>46</v>
      </c>
      <c r="D128" s="1">
        <v>29114</v>
      </c>
      <c r="E128" s="1">
        <v>29819</v>
      </c>
      <c r="F128">
        <v>66.2</v>
      </c>
      <c r="G128">
        <v>3</v>
      </c>
      <c r="H128">
        <v>3</v>
      </c>
      <c r="I128">
        <v>10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66.2</v>
      </c>
      <c r="P128">
        <v>6</v>
      </c>
      <c r="Q128">
        <v>0.5</v>
      </c>
      <c r="R128">
        <v>2.4300000000000002</v>
      </c>
      <c r="S128">
        <v>51</v>
      </c>
      <c r="T128">
        <v>19</v>
      </c>
      <c r="U128">
        <v>18</v>
      </c>
      <c r="V128" s="2">
        <f>(Table4[[#This Row],[HR]]/Table4[[#This Row],[IP2]])*9</f>
        <v>0.27190332326283984</v>
      </c>
      <c r="W128">
        <v>2</v>
      </c>
      <c r="X128">
        <v>28</v>
      </c>
      <c r="Y128">
        <v>3.8066465256797581</v>
      </c>
      <c r="Z128">
        <v>0</v>
      </c>
      <c r="AA128">
        <v>57</v>
      </c>
      <c r="AB128">
        <v>7.7492447129909356</v>
      </c>
      <c r="AC128">
        <v>0</v>
      </c>
      <c r="AD128">
        <v>0</v>
      </c>
      <c r="AE128">
        <v>0</v>
      </c>
      <c r="AF128">
        <v>271</v>
      </c>
      <c r="AG128">
        <v>1.1933534743202416</v>
      </c>
      <c r="AH128" t="s">
        <v>31</v>
      </c>
      <c r="AI128" t="s">
        <v>208</v>
      </c>
    </row>
    <row r="129" spans="1:35" x14ac:dyDescent="0.45">
      <c r="A129">
        <v>275</v>
      </c>
      <c r="B129" t="s">
        <v>1994</v>
      </c>
      <c r="C129" t="s">
        <v>46</v>
      </c>
      <c r="D129" s="1">
        <v>33394</v>
      </c>
      <c r="E129" s="1">
        <v>33448</v>
      </c>
      <c r="F129">
        <v>62</v>
      </c>
      <c r="G129">
        <v>4</v>
      </c>
      <c r="H129">
        <v>3</v>
      </c>
      <c r="I129">
        <v>10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62</v>
      </c>
      <c r="P129">
        <v>7</v>
      </c>
      <c r="Q129">
        <v>0.57099999999999995</v>
      </c>
      <c r="R129">
        <v>3.48</v>
      </c>
      <c r="S129">
        <v>62</v>
      </c>
      <c r="T129">
        <v>28</v>
      </c>
      <c r="U129">
        <v>24</v>
      </c>
      <c r="V129" s="2">
        <f>(Table4[[#This Row],[HR]]/Table4[[#This Row],[IP2]])*9</f>
        <v>0.72580645161290325</v>
      </c>
      <c r="W129">
        <v>5</v>
      </c>
      <c r="X129">
        <v>12</v>
      </c>
      <c r="Y129">
        <v>1.7419354838709677</v>
      </c>
      <c r="Z129">
        <v>0</v>
      </c>
      <c r="AA129">
        <v>24</v>
      </c>
      <c r="AB129">
        <v>3.4838709677419355</v>
      </c>
      <c r="AC129">
        <v>0</v>
      </c>
      <c r="AD129">
        <v>1</v>
      </c>
      <c r="AE129">
        <v>2</v>
      </c>
      <c r="AF129">
        <v>254</v>
      </c>
      <c r="AG129">
        <v>1.1935483870967742</v>
      </c>
      <c r="AH129" t="s">
        <v>31</v>
      </c>
      <c r="AI129" t="s">
        <v>2430</v>
      </c>
    </row>
    <row r="130" spans="1:35" x14ac:dyDescent="0.45">
      <c r="A130">
        <v>569</v>
      </c>
      <c r="B130" t="s">
        <v>689</v>
      </c>
      <c r="C130" t="s">
        <v>95</v>
      </c>
      <c r="D130" s="1">
        <v>42620</v>
      </c>
      <c r="E130" s="1">
        <v>42853</v>
      </c>
      <c r="F130">
        <v>56.1</v>
      </c>
      <c r="G130">
        <v>4</v>
      </c>
      <c r="H130">
        <v>3</v>
      </c>
      <c r="I130">
        <v>10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56.1</v>
      </c>
      <c r="P130">
        <v>7</v>
      </c>
      <c r="Q130">
        <v>0.57099999999999995</v>
      </c>
      <c r="R130">
        <v>3.51</v>
      </c>
      <c r="S130">
        <v>51</v>
      </c>
      <c r="T130">
        <v>28</v>
      </c>
      <c r="U130">
        <v>22</v>
      </c>
      <c r="V130" s="2">
        <f>(Table4[[#This Row],[HR]]/Table4[[#This Row],[IP2]])*9</f>
        <v>0.80213903743315507</v>
      </c>
      <c r="W130">
        <v>5</v>
      </c>
      <c r="X130">
        <v>16</v>
      </c>
      <c r="Y130">
        <v>2.5668449197860963</v>
      </c>
      <c r="Z130">
        <v>1</v>
      </c>
      <c r="AA130">
        <v>42</v>
      </c>
      <c r="AB130">
        <v>6.737967914438503</v>
      </c>
      <c r="AC130">
        <v>1</v>
      </c>
      <c r="AD130">
        <v>1</v>
      </c>
      <c r="AE130">
        <v>4</v>
      </c>
      <c r="AF130">
        <v>235</v>
      </c>
      <c r="AG130">
        <v>1.1942959001782532</v>
      </c>
      <c r="AH130" t="s">
        <v>31</v>
      </c>
      <c r="AI130" t="s">
        <v>690</v>
      </c>
    </row>
    <row r="131" spans="1:35" x14ac:dyDescent="0.45">
      <c r="A131">
        <v>324</v>
      </c>
      <c r="B131" t="s">
        <v>657</v>
      </c>
      <c r="C131" t="s">
        <v>37</v>
      </c>
      <c r="D131" s="1">
        <v>34874</v>
      </c>
      <c r="E131" s="1">
        <v>34916</v>
      </c>
      <c r="F131">
        <v>61</v>
      </c>
      <c r="G131">
        <v>3</v>
      </c>
      <c r="H131">
        <v>4</v>
      </c>
      <c r="I131">
        <v>10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61</v>
      </c>
      <c r="P131">
        <v>7</v>
      </c>
      <c r="Q131">
        <v>0.42899999999999999</v>
      </c>
      <c r="R131">
        <v>3.84</v>
      </c>
      <c r="S131">
        <v>54</v>
      </c>
      <c r="T131">
        <v>30</v>
      </c>
      <c r="U131">
        <v>26</v>
      </c>
      <c r="V131" s="2">
        <f>(Table4[[#This Row],[HR]]/Table4[[#This Row],[IP2]])*9</f>
        <v>0.44262295081967212</v>
      </c>
      <c r="W131">
        <v>3</v>
      </c>
      <c r="X131">
        <v>19</v>
      </c>
      <c r="Y131">
        <v>2.8032786885245904</v>
      </c>
      <c r="Z131">
        <v>1</v>
      </c>
      <c r="AA131">
        <v>43</v>
      </c>
      <c r="AB131">
        <v>6.3442622950819674</v>
      </c>
      <c r="AC131">
        <v>0</v>
      </c>
      <c r="AD131">
        <v>0</v>
      </c>
      <c r="AE131">
        <v>8</v>
      </c>
      <c r="AF131">
        <v>256</v>
      </c>
      <c r="AG131">
        <v>1.1967213114754098</v>
      </c>
      <c r="AH131" t="s">
        <v>31</v>
      </c>
      <c r="AI131" t="s">
        <v>658</v>
      </c>
    </row>
    <row r="132" spans="1:35" x14ac:dyDescent="0.45">
      <c r="A132">
        <v>160</v>
      </c>
      <c r="B132" t="s">
        <v>39</v>
      </c>
      <c r="C132" t="s">
        <v>40</v>
      </c>
      <c r="D132" s="1">
        <v>34821</v>
      </c>
      <c r="E132" s="1">
        <v>34869</v>
      </c>
      <c r="F132">
        <v>65.099999999999994</v>
      </c>
      <c r="G132">
        <v>4</v>
      </c>
      <c r="H132">
        <v>1</v>
      </c>
      <c r="I132">
        <v>10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65.099999999999994</v>
      </c>
      <c r="P132">
        <v>5</v>
      </c>
      <c r="Q132">
        <v>0.8</v>
      </c>
      <c r="R132">
        <v>2.62</v>
      </c>
      <c r="S132">
        <v>41</v>
      </c>
      <c r="T132">
        <v>24</v>
      </c>
      <c r="U132">
        <v>19</v>
      </c>
      <c r="V132" s="2">
        <f>(Table4[[#This Row],[HR]]/Table4[[#This Row],[IP2]])*9</f>
        <v>0.82949308755760376</v>
      </c>
      <c r="W132">
        <v>6</v>
      </c>
      <c r="X132">
        <v>37</v>
      </c>
      <c r="Y132">
        <v>5.1152073732718897</v>
      </c>
      <c r="Z132">
        <v>1</v>
      </c>
      <c r="AA132">
        <v>83</v>
      </c>
      <c r="AB132">
        <v>11.474654377880185</v>
      </c>
      <c r="AC132">
        <v>3</v>
      </c>
      <c r="AD132">
        <v>4</v>
      </c>
      <c r="AE132">
        <v>6</v>
      </c>
      <c r="AF132">
        <v>278</v>
      </c>
      <c r="AG132">
        <v>1.1981566820276499</v>
      </c>
      <c r="AH132" t="s">
        <v>31</v>
      </c>
      <c r="AI132" t="s">
        <v>41</v>
      </c>
    </row>
    <row r="133" spans="1:35" x14ac:dyDescent="0.45">
      <c r="A133">
        <v>702</v>
      </c>
      <c r="B133" t="s">
        <v>263</v>
      </c>
      <c r="C133" t="s">
        <v>40</v>
      </c>
      <c r="D133" s="1">
        <v>45069</v>
      </c>
      <c r="E133" s="1">
        <v>45129</v>
      </c>
      <c r="F133">
        <v>54.2</v>
      </c>
      <c r="G133">
        <v>6</v>
      </c>
      <c r="H133">
        <v>1</v>
      </c>
      <c r="I133">
        <v>10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54.2</v>
      </c>
      <c r="P133">
        <v>7</v>
      </c>
      <c r="Q133">
        <v>0.85699999999999998</v>
      </c>
      <c r="R133">
        <v>4.28</v>
      </c>
      <c r="S133">
        <v>49</v>
      </c>
      <c r="T133">
        <v>26</v>
      </c>
      <c r="U133">
        <v>26</v>
      </c>
      <c r="V133" s="2">
        <f>(Table4[[#This Row],[HR]]/Table4[[#This Row],[IP2]])*9</f>
        <v>0.8302583025830258</v>
      </c>
      <c r="W133">
        <v>5</v>
      </c>
      <c r="X133">
        <v>16</v>
      </c>
      <c r="Y133">
        <v>2.6568265682656826</v>
      </c>
      <c r="Z133">
        <v>0</v>
      </c>
      <c r="AA133">
        <v>53</v>
      </c>
      <c r="AB133">
        <v>8.8007380073800743</v>
      </c>
      <c r="AC133">
        <v>4</v>
      </c>
      <c r="AD133">
        <v>0</v>
      </c>
      <c r="AE133">
        <v>3</v>
      </c>
      <c r="AF133">
        <v>228</v>
      </c>
      <c r="AG133">
        <v>1.1992619926199262</v>
      </c>
      <c r="AH133" t="s">
        <v>31</v>
      </c>
      <c r="AI133" t="s">
        <v>264</v>
      </c>
    </row>
    <row r="134" spans="1:35" x14ac:dyDescent="0.45">
      <c r="A134">
        <v>175</v>
      </c>
      <c r="B134" t="s">
        <v>1099</v>
      </c>
      <c r="C134" t="s">
        <v>132</v>
      </c>
      <c r="D134" s="1">
        <v>37110</v>
      </c>
      <c r="E134" s="1">
        <v>37163</v>
      </c>
      <c r="F134">
        <v>64.2</v>
      </c>
      <c r="G134">
        <v>3</v>
      </c>
      <c r="H134">
        <v>1</v>
      </c>
      <c r="I134">
        <v>10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64.2</v>
      </c>
      <c r="P134">
        <v>4</v>
      </c>
      <c r="Q134">
        <v>0.75</v>
      </c>
      <c r="R134">
        <v>3.2</v>
      </c>
      <c r="S134">
        <v>51</v>
      </c>
      <c r="T134">
        <v>25</v>
      </c>
      <c r="U134">
        <v>23</v>
      </c>
      <c r="V134" s="2">
        <f>(Table4[[#This Row],[HR]]/Table4[[#This Row],[IP2]])*9</f>
        <v>0.28037383177570091</v>
      </c>
      <c r="W134">
        <v>2</v>
      </c>
      <c r="X134">
        <v>26</v>
      </c>
      <c r="Y134">
        <v>3.6448598130841119</v>
      </c>
      <c r="Z134">
        <v>4</v>
      </c>
      <c r="AA134">
        <v>38</v>
      </c>
      <c r="AB134">
        <v>5.3271028037383177</v>
      </c>
      <c r="AC134">
        <v>6</v>
      </c>
      <c r="AD134">
        <v>0</v>
      </c>
      <c r="AE134">
        <v>2</v>
      </c>
      <c r="AF134">
        <v>267</v>
      </c>
      <c r="AG134">
        <v>1.1993769470404985</v>
      </c>
      <c r="AH134" t="s">
        <v>31</v>
      </c>
      <c r="AI134" t="s">
        <v>2222</v>
      </c>
    </row>
    <row r="135" spans="1:35" x14ac:dyDescent="0.45">
      <c r="A135">
        <v>25</v>
      </c>
      <c r="B135" t="s">
        <v>759</v>
      </c>
      <c r="C135" t="s">
        <v>40</v>
      </c>
      <c r="D135" s="1" t="s">
        <v>2291</v>
      </c>
      <c r="E135" s="1">
        <v>33876</v>
      </c>
      <c r="F135">
        <v>75</v>
      </c>
      <c r="G135">
        <v>5</v>
      </c>
      <c r="H135">
        <v>4</v>
      </c>
      <c r="I135">
        <v>10</v>
      </c>
      <c r="J135">
        <v>0</v>
      </c>
      <c r="K135">
        <v>0</v>
      </c>
      <c r="L135">
        <v>4</v>
      </c>
      <c r="M135">
        <v>4</v>
      </c>
      <c r="N135">
        <v>0</v>
      </c>
      <c r="O135">
        <v>75</v>
      </c>
      <c r="P135">
        <v>9</v>
      </c>
      <c r="Q135">
        <v>0.55600000000000005</v>
      </c>
      <c r="R135">
        <v>1.8</v>
      </c>
      <c r="S135">
        <v>72</v>
      </c>
      <c r="T135">
        <v>20</v>
      </c>
      <c r="U135">
        <v>15</v>
      </c>
      <c r="V135" s="2">
        <f>(Table4[[#This Row],[HR]]/Table4[[#This Row],[IP2]])*9</f>
        <v>0.12000000000000001</v>
      </c>
      <c r="W135">
        <v>1</v>
      </c>
      <c r="X135">
        <v>18</v>
      </c>
      <c r="Y135">
        <v>2.16</v>
      </c>
      <c r="Z135">
        <v>4</v>
      </c>
      <c r="AA135">
        <v>36</v>
      </c>
      <c r="AB135">
        <v>4.32</v>
      </c>
      <c r="AC135">
        <v>2</v>
      </c>
      <c r="AD135">
        <v>0</v>
      </c>
      <c r="AE135">
        <v>0</v>
      </c>
      <c r="AF135">
        <v>312</v>
      </c>
      <c r="AG135">
        <v>1.2</v>
      </c>
      <c r="AH135" t="s">
        <v>31</v>
      </c>
      <c r="AI135" t="s">
        <v>2292</v>
      </c>
    </row>
    <row r="136" spans="1:35" x14ac:dyDescent="0.45">
      <c r="A136">
        <v>724</v>
      </c>
      <c r="B136" t="s">
        <v>101</v>
      </c>
      <c r="C136" t="s">
        <v>102</v>
      </c>
      <c r="D136" s="1" t="s">
        <v>103</v>
      </c>
      <c r="E136" s="1">
        <v>44307</v>
      </c>
      <c r="F136">
        <v>54.1</v>
      </c>
      <c r="G136">
        <v>4</v>
      </c>
      <c r="H136">
        <v>2</v>
      </c>
      <c r="I136">
        <v>10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54.1</v>
      </c>
      <c r="P136">
        <v>6</v>
      </c>
      <c r="Q136">
        <v>0.66700000000000004</v>
      </c>
      <c r="R136">
        <v>2.48</v>
      </c>
      <c r="S136">
        <v>40</v>
      </c>
      <c r="T136">
        <v>19</v>
      </c>
      <c r="U136">
        <v>15</v>
      </c>
      <c r="V136" s="2">
        <f>(Table4[[#This Row],[HR]]/Table4[[#This Row],[IP2]])*9</f>
        <v>0.6654343807763401</v>
      </c>
      <c r="W136">
        <v>4</v>
      </c>
      <c r="X136">
        <v>25</v>
      </c>
      <c r="Y136">
        <v>4.1589648798521255</v>
      </c>
      <c r="Z136">
        <v>0</v>
      </c>
      <c r="AA136">
        <v>64</v>
      </c>
      <c r="AB136">
        <v>10.646950092421442</v>
      </c>
      <c r="AC136">
        <v>2</v>
      </c>
      <c r="AD136">
        <v>0</v>
      </c>
      <c r="AE136">
        <v>4</v>
      </c>
      <c r="AF136">
        <v>232</v>
      </c>
      <c r="AG136">
        <v>1.2014787430683918</v>
      </c>
      <c r="AH136" t="s">
        <v>31</v>
      </c>
      <c r="AI136" t="s">
        <v>104</v>
      </c>
    </row>
    <row r="137" spans="1:35" x14ac:dyDescent="0.45">
      <c r="A137">
        <v>198</v>
      </c>
      <c r="B137" t="s">
        <v>123</v>
      </c>
      <c r="C137" t="s">
        <v>124</v>
      </c>
      <c r="D137" s="1">
        <v>37750</v>
      </c>
      <c r="E137" s="1">
        <v>37798</v>
      </c>
      <c r="F137">
        <v>63.2</v>
      </c>
      <c r="G137">
        <v>8</v>
      </c>
      <c r="H137">
        <v>1</v>
      </c>
      <c r="I137">
        <v>10</v>
      </c>
      <c r="J137">
        <v>0</v>
      </c>
      <c r="K137">
        <v>0</v>
      </c>
      <c r="L137">
        <v>2</v>
      </c>
      <c r="M137">
        <v>2</v>
      </c>
      <c r="N137">
        <v>0</v>
      </c>
      <c r="O137">
        <v>63.2</v>
      </c>
      <c r="P137">
        <v>9</v>
      </c>
      <c r="Q137">
        <v>0.88900000000000001</v>
      </c>
      <c r="R137">
        <v>2.2599999999999998</v>
      </c>
      <c r="S137">
        <v>56</v>
      </c>
      <c r="T137">
        <v>16</v>
      </c>
      <c r="U137">
        <v>16</v>
      </c>
      <c r="V137" s="2">
        <f>(Table4[[#This Row],[HR]]/Table4[[#This Row],[IP2]])*9</f>
        <v>0.42721518987341767</v>
      </c>
      <c r="W137">
        <v>3</v>
      </c>
      <c r="X137">
        <v>20</v>
      </c>
      <c r="Y137">
        <v>2.8481012658227844</v>
      </c>
      <c r="Z137">
        <v>0</v>
      </c>
      <c r="AA137">
        <v>62</v>
      </c>
      <c r="AB137">
        <v>8.8291139240506329</v>
      </c>
      <c r="AC137">
        <v>0</v>
      </c>
      <c r="AD137">
        <v>0</v>
      </c>
      <c r="AE137">
        <v>3</v>
      </c>
      <c r="AF137">
        <v>253</v>
      </c>
      <c r="AG137">
        <v>1.2025316455696202</v>
      </c>
      <c r="AH137" t="s">
        <v>31</v>
      </c>
      <c r="AI137" t="s">
        <v>125</v>
      </c>
    </row>
    <row r="138" spans="1:35" x14ac:dyDescent="0.45">
      <c r="A138">
        <v>196</v>
      </c>
      <c r="B138" t="s">
        <v>531</v>
      </c>
      <c r="C138" t="s">
        <v>85</v>
      </c>
      <c r="D138" s="1">
        <v>42157</v>
      </c>
      <c r="E138" s="1">
        <v>42207</v>
      </c>
      <c r="F138">
        <v>63.2</v>
      </c>
      <c r="G138">
        <v>4</v>
      </c>
      <c r="H138">
        <v>4</v>
      </c>
      <c r="I138">
        <v>10</v>
      </c>
      <c r="J138">
        <v>0</v>
      </c>
      <c r="K138">
        <v>0</v>
      </c>
      <c r="L138">
        <v>2</v>
      </c>
      <c r="M138">
        <v>2</v>
      </c>
      <c r="N138">
        <v>0</v>
      </c>
      <c r="O138">
        <v>63.2</v>
      </c>
      <c r="P138">
        <v>8</v>
      </c>
      <c r="Q138">
        <v>0.5</v>
      </c>
      <c r="R138">
        <v>3.25</v>
      </c>
      <c r="S138">
        <v>55</v>
      </c>
      <c r="T138">
        <v>25</v>
      </c>
      <c r="U138">
        <v>23</v>
      </c>
      <c r="V138" s="2">
        <f>(Table4[[#This Row],[HR]]/Table4[[#This Row],[IP2]])*9</f>
        <v>0.85443037974683533</v>
      </c>
      <c r="W138">
        <v>6</v>
      </c>
      <c r="X138">
        <v>21</v>
      </c>
      <c r="Y138">
        <v>2.990506329113924</v>
      </c>
      <c r="Z138">
        <v>1</v>
      </c>
      <c r="AA138">
        <v>45</v>
      </c>
      <c r="AB138">
        <v>6.4082278481012658</v>
      </c>
      <c r="AC138">
        <v>3</v>
      </c>
      <c r="AD138">
        <v>0</v>
      </c>
      <c r="AE138">
        <v>6</v>
      </c>
      <c r="AF138">
        <v>264</v>
      </c>
      <c r="AG138">
        <v>1.2025316455696202</v>
      </c>
      <c r="AH138" t="s">
        <v>31</v>
      </c>
      <c r="AI138" t="s">
        <v>532</v>
      </c>
    </row>
    <row r="139" spans="1:35" x14ac:dyDescent="0.45">
      <c r="A139">
        <v>119</v>
      </c>
      <c r="B139" t="s">
        <v>55</v>
      </c>
      <c r="C139" t="s">
        <v>56</v>
      </c>
      <c r="D139" s="1">
        <v>45028</v>
      </c>
      <c r="E139" s="1">
        <v>45098</v>
      </c>
      <c r="F139">
        <v>49</v>
      </c>
      <c r="G139">
        <v>5</v>
      </c>
      <c r="H139">
        <v>3</v>
      </c>
      <c r="I139">
        <v>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49</v>
      </c>
      <c r="P139">
        <v>8</v>
      </c>
      <c r="Q139">
        <v>0.625</v>
      </c>
      <c r="R139">
        <v>3.86</v>
      </c>
      <c r="S139">
        <v>44</v>
      </c>
      <c r="T139">
        <v>24</v>
      </c>
      <c r="U139">
        <v>21</v>
      </c>
      <c r="V139" s="2">
        <f>(Table4[[#This Row],[HR]]/Table4[[#This Row],[IP2]])*9</f>
        <v>0.91836734693877553</v>
      </c>
      <c r="W139">
        <v>5</v>
      </c>
      <c r="X139">
        <v>15</v>
      </c>
      <c r="Y139">
        <v>2.7551020408163267</v>
      </c>
      <c r="Z139">
        <v>0</v>
      </c>
      <c r="AA139">
        <v>71</v>
      </c>
      <c r="AB139">
        <v>13.040816326530614</v>
      </c>
      <c r="AC139">
        <v>1</v>
      </c>
      <c r="AD139">
        <v>0</v>
      </c>
      <c r="AE139">
        <v>1</v>
      </c>
      <c r="AF139">
        <v>206</v>
      </c>
      <c r="AG139">
        <v>1.2040816326530612</v>
      </c>
      <c r="AH139" t="s">
        <v>31</v>
      </c>
      <c r="AI139" t="s">
        <v>57</v>
      </c>
    </row>
    <row r="140" spans="1:35" x14ac:dyDescent="0.45">
      <c r="A140">
        <v>102</v>
      </c>
      <c r="B140" t="s">
        <v>347</v>
      </c>
      <c r="C140" t="s">
        <v>34</v>
      </c>
      <c r="D140" s="1">
        <v>31645</v>
      </c>
      <c r="E140" s="1">
        <v>31875</v>
      </c>
      <c r="F140">
        <v>67.2</v>
      </c>
      <c r="G140">
        <v>5</v>
      </c>
      <c r="H140">
        <v>3</v>
      </c>
      <c r="I140">
        <v>10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67.2</v>
      </c>
      <c r="P140">
        <v>8</v>
      </c>
      <c r="Q140">
        <v>0.625</v>
      </c>
      <c r="R140">
        <v>4.5199999999999996</v>
      </c>
      <c r="S140">
        <v>64</v>
      </c>
      <c r="T140">
        <v>40</v>
      </c>
      <c r="U140">
        <v>34</v>
      </c>
      <c r="V140" s="2">
        <f>(Table4[[#This Row],[HR]]/Table4[[#This Row],[IP2]])*9</f>
        <v>1.4732142857142858</v>
      </c>
      <c r="W140">
        <v>11</v>
      </c>
      <c r="X140">
        <v>17</v>
      </c>
      <c r="Y140">
        <v>2.2767857142857144</v>
      </c>
      <c r="Z140">
        <v>0</v>
      </c>
      <c r="AA140">
        <v>51</v>
      </c>
      <c r="AB140">
        <v>6.8303571428571423</v>
      </c>
      <c r="AC140">
        <v>1</v>
      </c>
      <c r="AD140">
        <v>2</v>
      </c>
      <c r="AE140">
        <v>3</v>
      </c>
      <c r="AF140">
        <v>281</v>
      </c>
      <c r="AG140">
        <v>1.2053571428571428</v>
      </c>
      <c r="AH140" t="s">
        <v>31</v>
      </c>
      <c r="AI140" t="s">
        <v>348</v>
      </c>
    </row>
    <row r="141" spans="1:35" x14ac:dyDescent="0.45">
      <c r="A141">
        <v>480</v>
      </c>
      <c r="B141" t="s">
        <v>969</v>
      </c>
      <c r="C141" t="s">
        <v>240</v>
      </c>
      <c r="D141" s="1">
        <v>35524</v>
      </c>
      <c r="E141" s="1">
        <v>35579</v>
      </c>
      <c r="F141">
        <v>58</v>
      </c>
      <c r="G141">
        <v>2</v>
      </c>
      <c r="H141">
        <v>3</v>
      </c>
      <c r="I141">
        <v>10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58</v>
      </c>
      <c r="P141">
        <v>5</v>
      </c>
      <c r="Q141">
        <v>0.4</v>
      </c>
      <c r="R141">
        <v>2.64</v>
      </c>
      <c r="S141">
        <v>55</v>
      </c>
      <c r="T141">
        <v>21</v>
      </c>
      <c r="U141">
        <v>17</v>
      </c>
      <c r="V141" s="2">
        <f>(Table4[[#This Row],[HR]]/Table4[[#This Row],[IP2]])*9</f>
        <v>0.46551724137931033</v>
      </c>
      <c r="W141">
        <v>3</v>
      </c>
      <c r="X141">
        <v>15</v>
      </c>
      <c r="Y141">
        <v>2.327586206896552</v>
      </c>
      <c r="Z141">
        <v>1</v>
      </c>
      <c r="AA141">
        <v>41</v>
      </c>
      <c r="AB141">
        <v>6.3620689655172411</v>
      </c>
      <c r="AC141">
        <v>1</v>
      </c>
      <c r="AD141">
        <v>1</v>
      </c>
      <c r="AE141">
        <v>0</v>
      </c>
      <c r="AF141">
        <v>234</v>
      </c>
      <c r="AG141">
        <v>1.2068965517241379</v>
      </c>
      <c r="AH141" t="s">
        <v>31</v>
      </c>
      <c r="AI141" t="s">
        <v>2143</v>
      </c>
    </row>
    <row r="142" spans="1:35" x14ac:dyDescent="0.45">
      <c r="A142">
        <v>108</v>
      </c>
      <c r="B142" t="s">
        <v>136</v>
      </c>
      <c r="C142" t="s">
        <v>95</v>
      </c>
      <c r="D142" s="1">
        <v>35227</v>
      </c>
      <c r="E142" s="1">
        <v>35314</v>
      </c>
      <c r="F142">
        <v>67.099999999999994</v>
      </c>
      <c r="G142">
        <v>3</v>
      </c>
      <c r="H142">
        <v>2</v>
      </c>
      <c r="I142">
        <v>10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67.099999999999994</v>
      </c>
      <c r="P142">
        <v>5</v>
      </c>
      <c r="Q142">
        <v>0.6</v>
      </c>
      <c r="R142">
        <v>3.48</v>
      </c>
      <c r="S142">
        <v>62</v>
      </c>
      <c r="T142">
        <v>30</v>
      </c>
      <c r="U142">
        <v>26</v>
      </c>
      <c r="V142" s="2">
        <f>(Table4[[#This Row],[HR]]/Table4[[#This Row],[IP2]])*9</f>
        <v>1.4754098360655739</v>
      </c>
      <c r="W142">
        <v>11</v>
      </c>
      <c r="X142">
        <v>19</v>
      </c>
      <c r="Y142">
        <v>2.5484351713859912</v>
      </c>
      <c r="Z142">
        <v>2</v>
      </c>
      <c r="AA142">
        <v>61</v>
      </c>
      <c r="AB142">
        <v>8.1818181818181834</v>
      </c>
      <c r="AC142">
        <v>3</v>
      </c>
      <c r="AD142">
        <v>0</v>
      </c>
      <c r="AE142">
        <v>2</v>
      </c>
      <c r="AF142">
        <v>282</v>
      </c>
      <c r="AG142">
        <v>1.2071535022354696</v>
      </c>
      <c r="AH142" t="s">
        <v>31</v>
      </c>
      <c r="AI142" t="s">
        <v>137</v>
      </c>
    </row>
    <row r="143" spans="1:35" x14ac:dyDescent="0.45">
      <c r="A143">
        <v>127</v>
      </c>
      <c r="B143" t="s">
        <v>2229</v>
      </c>
      <c r="C143" t="s">
        <v>240</v>
      </c>
      <c r="D143" s="1">
        <v>33465</v>
      </c>
      <c r="E143" s="1">
        <v>33513</v>
      </c>
      <c r="F143">
        <v>66.2</v>
      </c>
      <c r="G143">
        <v>4</v>
      </c>
      <c r="H143">
        <v>5</v>
      </c>
      <c r="I143">
        <v>10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66.2</v>
      </c>
      <c r="P143">
        <v>9</v>
      </c>
      <c r="Q143">
        <v>0.44400000000000001</v>
      </c>
      <c r="R143">
        <v>3.92</v>
      </c>
      <c r="S143">
        <v>72</v>
      </c>
      <c r="T143">
        <v>33</v>
      </c>
      <c r="U143">
        <v>29</v>
      </c>
      <c r="V143" s="2">
        <f>(Table4[[#This Row],[HR]]/Table4[[#This Row],[IP2]])*9</f>
        <v>0.40785498489425981</v>
      </c>
      <c r="W143">
        <v>3</v>
      </c>
      <c r="X143">
        <v>8</v>
      </c>
      <c r="Y143">
        <v>1.0876132930513593</v>
      </c>
      <c r="Z143">
        <v>1</v>
      </c>
      <c r="AA143">
        <v>38</v>
      </c>
      <c r="AB143">
        <v>5.166163141993958</v>
      </c>
      <c r="AC143">
        <v>2</v>
      </c>
      <c r="AD143">
        <v>1</v>
      </c>
      <c r="AE143">
        <v>2</v>
      </c>
      <c r="AF143">
        <v>276</v>
      </c>
      <c r="AG143">
        <v>1.2084592145015105</v>
      </c>
      <c r="AH143" t="s">
        <v>31</v>
      </c>
      <c r="AI143" t="s">
        <v>2230</v>
      </c>
    </row>
    <row r="144" spans="1:35" x14ac:dyDescent="0.45">
      <c r="A144">
        <v>287</v>
      </c>
      <c r="B144" t="s">
        <v>1355</v>
      </c>
      <c r="C144" t="s">
        <v>240</v>
      </c>
      <c r="D144" s="1">
        <v>37380</v>
      </c>
      <c r="E144" s="1">
        <v>37440</v>
      </c>
      <c r="F144">
        <v>61.2</v>
      </c>
      <c r="G144">
        <v>7</v>
      </c>
      <c r="H144">
        <v>1</v>
      </c>
      <c r="I144">
        <v>10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61.2</v>
      </c>
      <c r="P144">
        <v>8</v>
      </c>
      <c r="Q144">
        <v>0.875</v>
      </c>
      <c r="R144">
        <v>2.77</v>
      </c>
      <c r="S144">
        <v>57</v>
      </c>
      <c r="T144">
        <v>20</v>
      </c>
      <c r="U144">
        <v>19</v>
      </c>
      <c r="V144" s="2">
        <f>(Table4[[#This Row],[HR]]/Table4[[#This Row],[IP2]])*9</f>
        <v>1.1764705882352942</v>
      </c>
      <c r="W144">
        <v>8</v>
      </c>
      <c r="X144">
        <v>17</v>
      </c>
      <c r="Y144">
        <v>2.5</v>
      </c>
      <c r="Z144">
        <v>1</v>
      </c>
      <c r="AA144">
        <v>26</v>
      </c>
      <c r="AB144">
        <v>3.8235294117647056</v>
      </c>
      <c r="AC144">
        <v>3</v>
      </c>
      <c r="AD144">
        <v>0</v>
      </c>
      <c r="AE144">
        <v>1</v>
      </c>
      <c r="AF144">
        <v>254</v>
      </c>
      <c r="AG144">
        <v>1.2091503267973855</v>
      </c>
      <c r="AH144" t="s">
        <v>31</v>
      </c>
      <c r="AI144" t="s">
        <v>2432</v>
      </c>
    </row>
    <row r="145" spans="1:35" x14ac:dyDescent="0.45">
      <c r="A145">
        <v>62</v>
      </c>
      <c r="B145" t="s">
        <v>875</v>
      </c>
      <c r="C145" t="s">
        <v>210</v>
      </c>
      <c r="D145" s="1">
        <v>33454</v>
      </c>
      <c r="E145" s="1">
        <v>33503</v>
      </c>
      <c r="F145">
        <v>70.2</v>
      </c>
      <c r="G145">
        <v>4</v>
      </c>
      <c r="H145">
        <v>5</v>
      </c>
      <c r="I145">
        <v>10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70.2</v>
      </c>
      <c r="P145">
        <v>9</v>
      </c>
      <c r="Q145">
        <v>0.44400000000000001</v>
      </c>
      <c r="R145">
        <v>3.31</v>
      </c>
      <c r="S145">
        <v>69</v>
      </c>
      <c r="T145">
        <v>28</v>
      </c>
      <c r="U145">
        <v>26</v>
      </c>
      <c r="V145" s="2">
        <f>(Table4[[#This Row],[HR]]/Table4[[#This Row],[IP2]])*9</f>
        <v>0.76923076923076927</v>
      </c>
      <c r="W145">
        <v>6</v>
      </c>
      <c r="X145">
        <v>16</v>
      </c>
      <c r="Y145">
        <v>2.0512820512820511</v>
      </c>
      <c r="Z145">
        <v>0</v>
      </c>
      <c r="AA145">
        <v>40</v>
      </c>
      <c r="AB145">
        <v>5.1282051282051286</v>
      </c>
      <c r="AC145">
        <v>1</v>
      </c>
      <c r="AD145">
        <v>1</v>
      </c>
      <c r="AE145">
        <v>3</v>
      </c>
      <c r="AF145">
        <v>289</v>
      </c>
      <c r="AG145">
        <v>1.2108262108262107</v>
      </c>
      <c r="AH145" t="s">
        <v>31</v>
      </c>
      <c r="AI145" t="s">
        <v>2177</v>
      </c>
    </row>
    <row r="146" spans="1:35" x14ac:dyDescent="0.45">
      <c r="A146">
        <v>596</v>
      </c>
      <c r="B146" t="s">
        <v>2193</v>
      </c>
      <c r="C146" t="s">
        <v>49</v>
      </c>
      <c r="D146" s="1">
        <v>38834</v>
      </c>
      <c r="E146" s="1">
        <v>38881</v>
      </c>
      <c r="F146">
        <v>56</v>
      </c>
      <c r="G146">
        <v>3</v>
      </c>
      <c r="H146">
        <v>4</v>
      </c>
      <c r="I146">
        <v>10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56</v>
      </c>
      <c r="P146">
        <v>7</v>
      </c>
      <c r="Q146">
        <v>0.42899999999999999</v>
      </c>
      <c r="R146">
        <v>3.7</v>
      </c>
      <c r="S146">
        <v>42</v>
      </c>
      <c r="T146">
        <v>27</v>
      </c>
      <c r="U146">
        <v>23</v>
      </c>
      <c r="V146" s="2">
        <f>(Table4[[#This Row],[HR]]/Table4[[#This Row],[IP2]])*9</f>
        <v>0.64285714285714279</v>
      </c>
      <c r="W146">
        <v>4</v>
      </c>
      <c r="X146">
        <v>26</v>
      </c>
      <c r="Y146">
        <v>4.1785714285714288</v>
      </c>
      <c r="Z146">
        <v>2</v>
      </c>
      <c r="AA146">
        <v>39</v>
      </c>
      <c r="AB146">
        <v>6.2678571428571423</v>
      </c>
      <c r="AC146">
        <v>4</v>
      </c>
      <c r="AD146">
        <v>0</v>
      </c>
      <c r="AE146">
        <v>6</v>
      </c>
      <c r="AF146">
        <v>241</v>
      </c>
      <c r="AG146">
        <v>1.2142857142857142</v>
      </c>
      <c r="AH146" t="s">
        <v>31</v>
      </c>
      <c r="AI146" t="s">
        <v>2194</v>
      </c>
    </row>
    <row r="147" spans="1:35" x14ac:dyDescent="0.45">
      <c r="A147">
        <v>353</v>
      </c>
      <c r="B147" t="s">
        <v>567</v>
      </c>
      <c r="C147" t="s">
        <v>68</v>
      </c>
      <c r="D147" s="1">
        <v>45052</v>
      </c>
      <c r="E147" s="1">
        <v>45106</v>
      </c>
      <c r="F147">
        <v>60.1</v>
      </c>
      <c r="G147">
        <v>3</v>
      </c>
      <c r="H147">
        <v>3</v>
      </c>
      <c r="I147">
        <v>10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60.1</v>
      </c>
      <c r="P147">
        <v>6</v>
      </c>
      <c r="Q147">
        <v>0.5</v>
      </c>
      <c r="R147">
        <v>3.13</v>
      </c>
      <c r="S147">
        <v>53</v>
      </c>
      <c r="T147">
        <v>22</v>
      </c>
      <c r="U147">
        <v>21</v>
      </c>
      <c r="V147" s="2">
        <f>(Table4[[#This Row],[HR]]/Table4[[#This Row],[IP2]])*9</f>
        <v>1.3477537437603995</v>
      </c>
      <c r="W147">
        <v>9</v>
      </c>
      <c r="X147">
        <v>20</v>
      </c>
      <c r="Y147">
        <v>2.9950083194675541</v>
      </c>
      <c r="Z147">
        <v>0</v>
      </c>
      <c r="AA147">
        <v>44</v>
      </c>
      <c r="AB147">
        <v>6.5890183028286193</v>
      </c>
      <c r="AC147">
        <v>1</v>
      </c>
      <c r="AD147">
        <v>0</v>
      </c>
      <c r="AE147">
        <v>2</v>
      </c>
      <c r="AF147">
        <v>249</v>
      </c>
      <c r="AG147">
        <v>1.2146422628951747</v>
      </c>
      <c r="AH147" t="s">
        <v>31</v>
      </c>
      <c r="AI147" t="s">
        <v>568</v>
      </c>
    </row>
    <row r="148" spans="1:35" x14ac:dyDescent="0.45">
      <c r="A148">
        <v>36</v>
      </c>
      <c r="B148" t="s">
        <v>687</v>
      </c>
      <c r="C148" t="s">
        <v>196</v>
      </c>
      <c r="D148" s="1">
        <v>43201</v>
      </c>
      <c r="E148" s="1">
        <v>43274</v>
      </c>
      <c r="F148">
        <v>50.1</v>
      </c>
      <c r="G148">
        <v>5</v>
      </c>
      <c r="H148">
        <v>3</v>
      </c>
      <c r="I148">
        <v>10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50.1</v>
      </c>
      <c r="P148">
        <v>8</v>
      </c>
      <c r="Q148">
        <v>0.625</v>
      </c>
      <c r="R148">
        <v>3.4</v>
      </c>
      <c r="S148">
        <v>47</v>
      </c>
      <c r="T148">
        <v>20</v>
      </c>
      <c r="U148">
        <v>19</v>
      </c>
      <c r="V148" s="2">
        <f>(Table4[[#This Row],[HR]]/Table4[[#This Row],[IP2]])*9</f>
        <v>1.6167664670658684</v>
      </c>
      <c r="W148">
        <v>9</v>
      </c>
      <c r="X148">
        <v>14</v>
      </c>
      <c r="Y148">
        <v>2.5149700598802394</v>
      </c>
      <c r="Z148">
        <v>0</v>
      </c>
      <c r="AA148">
        <v>42</v>
      </c>
      <c r="AB148">
        <v>7.5449101796407181</v>
      </c>
      <c r="AC148">
        <v>3</v>
      </c>
      <c r="AD148">
        <v>0</v>
      </c>
      <c r="AE148">
        <v>1</v>
      </c>
      <c r="AF148">
        <v>209</v>
      </c>
      <c r="AG148">
        <v>1.217564870259481</v>
      </c>
      <c r="AH148" t="s">
        <v>31</v>
      </c>
      <c r="AI148" t="s">
        <v>688</v>
      </c>
    </row>
    <row r="149" spans="1:35" x14ac:dyDescent="0.45">
      <c r="A149">
        <v>705</v>
      </c>
      <c r="B149" t="s">
        <v>1430</v>
      </c>
      <c r="C149" t="s">
        <v>199</v>
      </c>
      <c r="D149" s="1" t="s">
        <v>2240</v>
      </c>
      <c r="E149" s="1">
        <v>44728</v>
      </c>
      <c r="F149">
        <v>54.2</v>
      </c>
      <c r="G149">
        <v>1</v>
      </c>
      <c r="H149">
        <v>5</v>
      </c>
      <c r="I149">
        <v>10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54.2</v>
      </c>
      <c r="P149">
        <v>6</v>
      </c>
      <c r="Q149">
        <v>0.16700000000000001</v>
      </c>
      <c r="R149">
        <v>3.79</v>
      </c>
      <c r="S149">
        <v>49</v>
      </c>
      <c r="T149">
        <v>24</v>
      </c>
      <c r="U149">
        <v>23</v>
      </c>
      <c r="V149" s="2">
        <f>(Table4[[#This Row],[HR]]/Table4[[#This Row],[IP2]])*9</f>
        <v>1.9926199261992621</v>
      </c>
      <c r="W149">
        <v>12</v>
      </c>
      <c r="X149">
        <v>17</v>
      </c>
      <c r="Y149">
        <v>2.8228782287822876</v>
      </c>
      <c r="Z149">
        <v>0</v>
      </c>
      <c r="AA149">
        <v>37</v>
      </c>
      <c r="AB149">
        <v>6.1439114391143912</v>
      </c>
      <c r="AC149">
        <v>0</v>
      </c>
      <c r="AD149">
        <v>1</v>
      </c>
      <c r="AE149">
        <v>1</v>
      </c>
      <c r="AF149">
        <v>226</v>
      </c>
      <c r="AG149">
        <v>1.2177121771217712</v>
      </c>
      <c r="AH149" t="s">
        <v>31</v>
      </c>
      <c r="AI149" t="s">
        <v>2241</v>
      </c>
    </row>
    <row r="150" spans="1:35" x14ac:dyDescent="0.45">
      <c r="A150">
        <v>15</v>
      </c>
      <c r="B150" t="s">
        <v>764</v>
      </c>
      <c r="C150" t="s">
        <v>46</v>
      </c>
      <c r="D150" s="1">
        <v>23601</v>
      </c>
      <c r="E150" s="1" t="s">
        <v>2278</v>
      </c>
      <c r="F150">
        <v>78</v>
      </c>
      <c r="G150">
        <v>8</v>
      </c>
      <c r="H150">
        <v>2</v>
      </c>
      <c r="I150">
        <v>10</v>
      </c>
      <c r="J150">
        <v>0</v>
      </c>
      <c r="K150">
        <v>0</v>
      </c>
      <c r="L150">
        <v>4</v>
      </c>
      <c r="M150">
        <v>1</v>
      </c>
      <c r="N150">
        <v>0</v>
      </c>
      <c r="O150">
        <v>78</v>
      </c>
      <c r="P150">
        <v>10</v>
      </c>
      <c r="Q150">
        <v>0.8</v>
      </c>
      <c r="R150">
        <v>2.19</v>
      </c>
      <c r="S150">
        <v>66</v>
      </c>
      <c r="T150">
        <v>22</v>
      </c>
      <c r="U150">
        <v>19</v>
      </c>
      <c r="V150" s="2">
        <f>(Table4[[#This Row],[HR]]/Table4[[#This Row],[IP2]])*9</f>
        <v>0.34615384615384615</v>
      </c>
      <c r="W150">
        <v>3</v>
      </c>
      <c r="X150">
        <v>29</v>
      </c>
      <c r="Y150">
        <v>3.3461538461538463</v>
      </c>
      <c r="Z150">
        <v>3</v>
      </c>
      <c r="AA150">
        <v>37</v>
      </c>
      <c r="AB150">
        <v>4.2692307692307692</v>
      </c>
      <c r="AC150">
        <v>2</v>
      </c>
      <c r="AD150">
        <v>0</v>
      </c>
      <c r="AE150">
        <v>1</v>
      </c>
      <c r="AF150">
        <v>325</v>
      </c>
      <c r="AG150">
        <v>1.2179487179487178</v>
      </c>
      <c r="AH150" t="s">
        <v>31</v>
      </c>
      <c r="AI150" t="s">
        <v>2279</v>
      </c>
    </row>
    <row r="151" spans="1:35" x14ac:dyDescent="0.45">
      <c r="A151">
        <v>52</v>
      </c>
      <c r="B151" t="s">
        <v>618</v>
      </c>
      <c r="C151" t="s">
        <v>43</v>
      </c>
      <c r="D151" s="1">
        <v>24575</v>
      </c>
      <c r="E151" s="1">
        <v>24624</v>
      </c>
      <c r="F151">
        <v>71.2</v>
      </c>
      <c r="G151">
        <v>4</v>
      </c>
      <c r="H151">
        <v>3</v>
      </c>
      <c r="I151">
        <v>10</v>
      </c>
      <c r="J151">
        <v>0</v>
      </c>
      <c r="K151">
        <v>0</v>
      </c>
      <c r="L151">
        <v>5</v>
      </c>
      <c r="M151">
        <v>0</v>
      </c>
      <c r="N151">
        <v>0</v>
      </c>
      <c r="O151">
        <v>71.2</v>
      </c>
      <c r="P151">
        <v>7</v>
      </c>
      <c r="Q151">
        <v>0.57099999999999995</v>
      </c>
      <c r="R151">
        <v>2.64</v>
      </c>
      <c r="S151">
        <v>66</v>
      </c>
      <c r="T151">
        <v>24</v>
      </c>
      <c r="U151">
        <v>21</v>
      </c>
      <c r="V151" s="2">
        <f>(Table4[[#This Row],[HR]]/Table4[[#This Row],[IP2]])*9</f>
        <v>1.0112359550561798</v>
      </c>
      <c r="W151">
        <v>8</v>
      </c>
      <c r="X151">
        <v>21</v>
      </c>
      <c r="Y151">
        <v>2.654494382022472</v>
      </c>
      <c r="Z151">
        <v>0</v>
      </c>
      <c r="AA151">
        <v>44</v>
      </c>
      <c r="AB151">
        <v>5.5617977528089888</v>
      </c>
      <c r="AC151">
        <v>2</v>
      </c>
      <c r="AD151">
        <v>0</v>
      </c>
      <c r="AE151">
        <v>3</v>
      </c>
      <c r="AF151">
        <v>294</v>
      </c>
      <c r="AG151">
        <v>1.2219101123595506</v>
      </c>
      <c r="AH151" t="s">
        <v>31</v>
      </c>
      <c r="AI151" t="s">
        <v>619</v>
      </c>
    </row>
    <row r="152" spans="1:35" x14ac:dyDescent="0.45">
      <c r="A152">
        <v>462</v>
      </c>
      <c r="B152" t="s">
        <v>42</v>
      </c>
      <c r="C152" t="s">
        <v>43</v>
      </c>
      <c r="D152" s="1">
        <v>30779</v>
      </c>
      <c r="E152" s="1">
        <v>30834</v>
      </c>
      <c r="F152">
        <v>58.1</v>
      </c>
      <c r="G152">
        <v>4</v>
      </c>
      <c r="H152">
        <v>3</v>
      </c>
      <c r="I152">
        <v>10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58.1</v>
      </c>
      <c r="P152">
        <v>7</v>
      </c>
      <c r="Q152">
        <v>0.57099999999999995</v>
      </c>
      <c r="R152">
        <v>3.39</v>
      </c>
      <c r="S152">
        <v>43</v>
      </c>
      <c r="T152">
        <v>27</v>
      </c>
      <c r="U152">
        <v>22</v>
      </c>
      <c r="V152" s="2">
        <f>(Table4[[#This Row],[HR]]/Table4[[#This Row],[IP2]])*9</f>
        <v>0.15490533562822717</v>
      </c>
      <c r="W152">
        <v>1</v>
      </c>
      <c r="X152">
        <v>28</v>
      </c>
      <c r="Y152">
        <v>4.3373493975903612</v>
      </c>
      <c r="Z152">
        <v>0</v>
      </c>
      <c r="AA152">
        <v>80</v>
      </c>
      <c r="AB152">
        <v>12.392426850258175</v>
      </c>
      <c r="AC152">
        <v>1</v>
      </c>
      <c r="AD152">
        <v>3</v>
      </c>
      <c r="AE152">
        <v>1</v>
      </c>
      <c r="AF152">
        <v>247</v>
      </c>
      <c r="AG152">
        <v>1.2220309810671257</v>
      </c>
      <c r="AH152" t="s">
        <v>31</v>
      </c>
      <c r="AI152" t="s">
        <v>44</v>
      </c>
    </row>
    <row r="153" spans="1:35" x14ac:dyDescent="0.45">
      <c r="A153">
        <v>232</v>
      </c>
      <c r="B153" t="s">
        <v>1568</v>
      </c>
      <c r="C153" t="s">
        <v>106</v>
      </c>
      <c r="D153" s="1">
        <v>23855</v>
      </c>
      <c r="E153" s="1">
        <v>23900</v>
      </c>
      <c r="F153">
        <v>63</v>
      </c>
      <c r="G153">
        <v>4</v>
      </c>
      <c r="H153">
        <v>4</v>
      </c>
      <c r="I153">
        <v>10</v>
      </c>
      <c r="J153">
        <v>0</v>
      </c>
      <c r="K153">
        <v>0</v>
      </c>
      <c r="L153">
        <v>2</v>
      </c>
      <c r="M153">
        <v>1</v>
      </c>
      <c r="N153">
        <v>0</v>
      </c>
      <c r="O153">
        <v>63</v>
      </c>
      <c r="P153">
        <v>8</v>
      </c>
      <c r="Q153">
        <v>0.5</v>
      </c>
      <c r="R153">
        <v>3</v>
      </c>
      <c r="S153">
        <v>54</v>
      </c>
      <c r="T153">
        <v>27</v>
      </c>
      <c r="U153">
        <v>21</v>
      </c>
      <c r="V153" s="2">
        <f>(Table4[[#This Row],[HR]]/Table4[[#This Row],[IP2]])*9</f>
        <v>0.8571428571428571</v>
      </c>
      <c r="W153">
        <v>6</v>
      </c>
      <c r="X153">
        <v>23</v>
      </c>
      <c r="Y153">
        <v>3.2857142857142856</v>
      </c>
      <c r="Z153">
        <v>1</v>
      </c>
      <c r="AA153">
        <v>33</v>
      </c>
      <c r="AB153">
        <v>4.7142857142857144</v>
      </c>
      <c r="AC153">
        <v>0</v>
      </c>
      <c r="AD153">
        <v>1</v>
      </c>
      <c r="AE153">
        <v>2</v>
      </c>
      <c r="AF153">
        <v>262</v>
      </c>
      <c r="AG153">
        <v>1.2222222222222223</v>
      </c>
      <c r="AH153" t="s">
        <v>31</v>
      </c>
      <c r="AI153" t="s">
        <v>2420</v>
      </c>
    </row>
    <row r="154" spans="1:35" x14ac:dyDescent="0.45">
      <c r="A154">
        <v>228</v>
      </c>
      <c r="B154" t="s">
        <v>463</v>
      </c>
      <c r="C154" t="s">
        <v>425</v>
      </c>
      <c r="D154" s="1">
        <v>35886</v>
      </c>
      <c r="E154" s="1">
        <v>35936</v>
      </c>
      <c r="F154">
        <v>63</v>
      </c>
      <c r="G154">
        <v>6</v>
      </c>
      <c r="H154">
        <v>3</v>
      </c>
      <c r="I154">
        <v>10</v>
      </c>
      <c r="J154">
        <v>0</v>
      </c>
      <c r="K154">
        <v>0</v>
      </c>
      <c r="L154">
        <v>2</v>
      </c>
      <c r="M154">
        <v>2</v>
      </c>
      <c r="N154">
        <v>0</v>
      </c>
      <c r="O154">
        <v>63</v>
      </c>
      <c r="P154">
        <v>9</v>
      </c>
      <c r="Q154">
        <v>0.66700000000000004</v>
      </c>
      <c r="R154">
        <v>3.43</v>
      </c>
      <c r="S154">
        <v>63</v>
      </c>
      <c r="T154">
        <v>25</v>
      </c>
      <c r="U154">
        <v>24</v>
      </c>
      <c r="V154" s="2">
        <f>(Table4[[#This Row],[HR]]/Table4[[#This Row],[IP2]])*9</f>
        <v>0.71428571428571419</v>
      </c>
      <c r="W154">
        <v>5</v>
      </c>
      <c r="X154">
        <v>14</v>
      </c>
      <c r="Y154">
        <v>2</v>
      </c>
      <c r="Z154">
        <v>0</v>
      </c>
      <c r="AA154">
        <v>47</v>
      </c>
      <c r="AB154">
        <v>6.7142857142857144</v>
      </c>
      <c r="AC154">
        <v>5</v>
      </c>
      <c r="AD154">
        <v>0</v>
      </c>
      <c r="AE154">
        <v>1</v>
      </c>
      <c r="AF154">
        <v>262</v>
      </c>
      <c r="AG154">
        <v>1.2222222222222223</v>
      </c>
      <c r="AH154" t="s">
        <v>31</v>
      </c>
      <c r="AI154" t="s">
        <v>464</v>
      </c>
    </row>
    <row r="155" spans="1:35" x14ac:dyDescent="0.45">
      <c r="A155">
        <v>126</v>
      </c>
      <c r="B155" t="s">
        <v>856</v>
      </c>
      <c r="C155" t="s">
        <v>43</v>
      </c>
      <c r="D155" s="1">
        <v>34897</v>
      </c>
      <c r="E155" s="1">
        <v>34952</v>
      </c>
      <c r="F155">
        <v>66.2</v>
      </c>
      <c r="G155">
        <v>6</v>
      </c>
      <c r="H155">
        <v>2</v>
      </c>
      <c r="I155">
        <v>10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66.2</v>
      </c>
      <c r="P155">
        <v>8</v>
      </c>
      <c r="Q155">
        <v>0.75</v>
      </c>
      <c r="R155">
        <v>3.11</v>
      </c>
      <c r="S155">
        <v>59</v>
      </c>
      <c r="T155">
        <v>23</v>
      </c>
      <c r="U155">
        <v>23</v>
      </c>
      <c r="V155" s="2">
        <f>(Table4[[#This Row],[HR]]/Table4[[#This Row],[IP2]])*9</f>
        <v>0.6797583081570997</v>
      </c>
      <c r="W155">
        <v>5</v>
      </c>
      <c r="X155">
        <v>22</v>
      </c>
      <c r="Y155">
        <v>2.9909365558912389</v>
      </c>
      <c r="Z155">
        <v>2</v>
      </c>
      <c r="AA155">
        <v>41</v>
      </c>
      <c r="AB155">
        <v>5.574018126888217</v>
      </c>
      <c r="AC155">
        <v>1</v>
      </c>
      <c r="AD155">
        <v>1</v>
      </c>
      <c r="AE155">
        <v>4</v>
      </c>
      <c r="AF155">
        <v>269</v>
      </c>
      <c r="AG155">
        <v>1.2235649546827794</v>
      </c>
      <c r="AH155" t="s">
        <v>31</v>
      </c>
      <c r="AI155" t="s">
        <v>2144</v>
      </c>
    </row>
    <row r="156" spans="1:35" x14ac:dyDescent="0.45">
      <c r="A156">
        <v>255</v>
      </c>
      <c r="B156" t="s">
        <v>547</v>
      </c>
      <c r="C156" t="s">
        <v>425</v>
      </c>
      <c r="D156" s="1">
        <v>36285</v>
      </c>
      <c r="E156" s="1">
        <v>36337</v>
      </c>
      <c r="F156">
        <v>62.1</v>
      </c>
      <c r="G156">
        <v>4</v>
      </c>
      <c r="H156">
        <v>3</v>
      </c>
      <c r="I156">
        <v>10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62.1</v>
      </c>
      <c r="P156">
        <v>7</v>
      </c>
      <c r="Q156">
        <v>0.57099999999999995</v>
      </c>
      <c r="R156">
        <v>4.04</v>
      </c>
      <c r="S156">
        <v>53</v>
      </c>
      <c r="T156">
        <v>31</v>
      </c>
      <c r="U156">
        <v>28</v>
      </c>
      <c r="V156" s="2">
        <f>(Table4[[#This Row],[HR]]/Table4[[#This Row],[IP2]])*9</f>
        <v>1.1594202898550723</v>
      </c>
      <c r="W156">
        <v>8</v>
      </c>
      <c r="X156">
        <v>23</v>
      </c>
      <c r="Y156">
        <v>3.333333333333333</v>
      </c>
      <c r="Z156">
        <v>1</v>
      </c>
      <c r="AA156">
        <v>45</v>
      </c>
      <c r="AB156">
        <v>6.5217391304347823</v>
      </c>
      <c r="AC156">
        <v>5</v>
      </c>
      <c r="AD156">
        <v>1</v>
      </c>
      <c r="AE156">
        <v>3</v>
      </c>
      <c r="AF156">
        <v>258</v>
      </c>
      <c r="AG156">
        <v>1.2238325281803542</v>
      </c>
      <c r="AH156" t="s">
        <v>31</v>
      </c>
      <c r="AI156" t="s">
        <v>548</v>
      </c>
    </row>
    <row r="157" spans="1:35" x14ac:dyDescent="0.45">
      <c r="A157">
        <v>292</v>
      </c>
      <c r="B157" t="s">
        <v>1311</v>
      </c>
      <c r="C157" t="s">
        <v>68</v>
      </c>
      <c r="D157" s="1">
        <v>33497</v>
      </c>
      <c r="E157" s="1">
        <v>33817</v>
      </c>
      <c r="F157">
        <v>61.2</v>
      </c>
      <c r="G157">
        <v>3</v>
      </c>
      <c r="H157">
        <v>3</v>
      </c>
      <c r="I157">
        <v>10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61.2</v>
      </c>
      <c r="P157">
        <v>6</v>
      </c>
      <c r="Q157">
        <v>0.5</v>
      </c>
      <c r="R157">
        <v>3.21</v>
      </c>
      <c r="S157">
        <v>53</v>
      </c>
      <c r="T157">
        <v>23</v>
      </c>
      <c r="U157">
        <v>22</v>
      </c>
      <c r="V157" s="2">
        <f>(Table4[[#This Row],[HR]]/Table4[[#This Row],[IP2]])*9</f>
        <v>0.58823529411764708</v>
      </c>
      <c r="W157">
        <v>4</v>
      </c>
      <c r="X157">
        <v>22</v>
      </c>
      <c r="Y157">
        <v>3.2352941176470589</v>
      </c>
      <c r="Z157">
        <v>1</v>
      </c>
      <c r="AA157">
        <v>28</v>
      </c>
      <c r="AB157">
        <v>4.117647058823529</v>
      </c>
      <c r="AC157">
        <v>1</v>
      </c>
      <c r="AD157">
        <v>1</v>
      </c>
      <c r="AE157">
        <v>2</v>
      </c>
      <c r="AF157">
        <v>249</v>
      </c>
      <c r="AG157">
        <v>1.2254901960784312</v>
      </c>
      <c r="AH157" t="s">
        <v>31</v>
      </c>
      <c r="AI157" t="s">
        <v>2435</v>
      </c>
    </row>
    <row r="158" spans="1:35" x14ac:dyDescent="0.45">
      <c r="A158">
        <v>507</v>
      </c>
      <c r="B158" t="s">
        <v>1571</v>
      </c>
      <c r="C158" t="s">
        <v>132</v>
      </c>
      <c r="D158" s="1">
        <v>42176</v>
      </c>
      <c r="E158" s="1">
        <v>42235</v>
      </c>
      <c r="F158">
        <v>57.1</v>
      </c>
      <c r="G158">
        <v>4</v>
      </c>
      <c r="H158">
        <v>4</v>
      </c>
      <c r="I158">
        <v>10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57.1</v>
      </c>
      <c r="P158">
        <v>8</v>
      </c>
      <c r="Q158">
        <v>0.5</v>
      </c>
      <c r="R158">
        <v>3.92</v>
      </c>
      <c r="S158">
        <v>56</v>
      </c>
      <c r="T158">
        <v>26</v>
      </c>
      <c r="U158">
        <v>25</v>
      </c>
      <c r="V158" s="2">
        <f>(Table4[[#This Row],[HR]]/Table4[[#This Row],[IP2]])*9</f>
        <v>1.4185639229422065</v>
      </c>
      <c r="W158">
        <v>9</v>
      </c>
      <c r="X158">
        <v>14</v>
      </c>
      <c r="Y158">
        <v>2.2066549912434326</v>
      </c>
      <c r="Z158">
        <v>0</v>
      </c>
      <c r="AA158">
        <v>29</v>
      </c>
      <c r="AB158">
        <v>4.5709281961471095</v>
      </c>
      <c r="AC158">
        <v>3</v>
      </c>
      <c r="AD158">
        <v>1</v>
      </c>
      <c r="AE158">
        <v>2</v>
      </c>
      <c r="AF158">
        <v>235</v>
      </c>
      <c r="AG158">
        <v>1.2259194395796846</v>
      </c>
      <c r="AH158" t="s">
        <v>31</v>
      </c>
      <c r="AI158" t="s">
        <v>2496</v>
      </c>
    </row>
    <row r="159" spans="1:35" x14ac:dyDescent="0.45">
      <c r="A159">
        <v>28</v>
      </c>
      <c r="B159" t="s">
        <v>1498</v>
      </c>
      <c r="C159" t="s">
        <v>140</v>
      </c>
      <c r="D159" s="1" t="s">
        <v>2371</v>
      </c>
      <c r="E159" s="1">
        <v>29084</v>
      </c>
      <c r="F159">
        <v>74.2</v>
      </c>
      <c r="G159">
        <v>5</v>
      </c>
      <c r="H159">
        <v>3</v>
      </c>
      <c r="I159">
        <v>10</v>
      </c>
      <c r="J159">
        <v>0</v>
      </c>
      <c r="K159">
        <v>0</v>
      </c>
      <c r="L159">
        <v>4</v>
      </c>
      <c r="M159">
        <v>1</v>
      </c>
      <c r="N159">
        <v>0</v>
      </c>
      <c r="O159">
        <v>74.2</v>
      </c>
      <c r="P159">
        <v>8</v>
      </c>
      <c r="Q159">
        <v>0.625</v>
      </c>
      <c r="R159">
        <v>3.74</v>
      </c>
      <c r="S159">
        <v>65</v>
      </c>
      <c r="T159">
        <v>35</v>
      </c>
      <c r="U159">
        <v>31</v>
      </c>
      <c r="V159" s="2">
        <f>(Table4[[#This Row],[HR]]/Table4[[#This Row],[IP2]])*9</f>
        <v>0.6064690026954177</v>
      </c>
      <c r="W159">
        <v>5</v>
      </c>
      <c r="X159">
        <v>26</v>
      </c>
      <c r="Y159">
        <v>3.1536388140161726</v>
      </c>
      <c r="Z159">
        <v>0</v>
      </c>
      <c r="AA159">
        <v>33</v>
      </c>
      <c r="AB159">
        <v>4.0026954177897576</v>
      </c>
      <c r="AC159">
        <v>3</v>
      </c>
      <c r="AD159">
        <v>1</v>
      </c>
      <c r="AE159">
        <v>2</v>
      </c>
      <c r="AF159">
        <v>308</v>
      </c>
      <c r="AG159">
        <v>1.2264150943396226</v>
      </c>
      <c r="AH159" t="s">
        <v>31</v>
      </c>
      <c r="AI159" t="s">
        <v>2372</v>
      </c>
    </row>
    <row r="160" spans="1:35" x14ac:dyDescent="0.45">
      <c r="A160">
        <v>836</v>
      </c>
      <c r="B160" t="s">
        <v>398</v>
      </c>
      <c r="C160" t="s">
        <v>85</v>
      </c>
      <c r="D160" s="1">
        <v>44689</v>
      </c>
      <c r="E160" s="1">
        <v>44739</v>
      </c>
      <c r="F160">
        <v>53</v>
      </c>
      <c r="G160">
        <v>2</v>
      </c>
      <c r="H160">
        <v>3</v>
      </c>
      <c r="I160">
        <v>10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53</v>
      </c>
      <c r="P160">
        <v>5</v>
      </c>
      <c r="Q160">
        <v>0.4</v>
      </c>
      <c r="R160">
        <v>4.08</v>
      </c>
      <c r="S160">
        <v>58</v>
      </c>
      <c r="T160">
        <v>28</v>
      </c>
      <c r="U160">
        <v>24</v>
      </c>
      <c r="V160" s="2">
        <f>(Table4[[#This Row],[HR]]/Table4[[#This Row],[IP2]])*9</f>
        <v>2.0377358490566038</v>
      </c>
      <c r="W160">
        <v>12</v>
      </c>
      <c r="X160">
        <v>7</v>
      </c>
      <c r="Y160">
        <v>1.1886792452830188</v>
      </c>
      <c r="Z160">
        <v>0</v>
      </c>
      <c r="AA160">
        <v>49</v>
      </c>
      <c r="AB160">
        <v>8.3207547169811313</v>
      </c>
      <c r="AC160">
        <v>2</v>
      </c>
      <c r="AD160">
        <v>0</v>
      </c>
      <c r="AE160">
        <v>2</v>
      </c>
      <c r="AF160">
        <v>225</v>
      </c>
      <c r="AG160">
        <v>1.2264150943396226</v>
      </c>
      <c r="AH160" t="s">
        <v>31</v>
      </c>
      <c r="AI160" t="s">
        <v>399</v>
      </c>
    </row>
    <row r="161" spans="1:35" x14ac:dyDescent="0.45">
      <c r="A161">
        <v>153</v>
      </c>
      <c r="B161" t="s">
        <v>1051</v>
      </c>
      <c r="C161" t="s">
        <v>240</v>
      </c>
      <c r="D161" s="1">
        <v>31892</v>
      </c>
      <c r="E161" s="1">
        <v>31959</v>
      </c>
      <c r="F161">
        <v>65.2</v>
      </c>
      <c r="G161">
        <v>5</v>
      </c>
      <c r="H161">
        <v>1</v>
      </c>
      <c r="I161">
        <v>10</v>
      </c>
      <c r="J161">
        <v>0</v>
      </c>
      <c r="K161">
        <v>0</v>
      </c>
      <c r="L161">
        <v>2</v>
      </c>
      <c r="M161">
        <v>1</v>
      </c>
      <c r="N161">
        <v>0</v>
      </c>
      <c r="O161">
        <v>65.2</v>
      </c>
      <c r="P161">
        <v>6</v>
      </c>
      <c r="Q161">
        <v>0.83299999999999996</v>
      </c>
      <c r="R161">
        <v>3.29</v>
      </c>
      <c r="S161">
        <v>58</v>
      </c>
      <c r="T161">
        <v>26</v>
      </c>
      <c r="U161">
        <v>24</v>
      </c>
      <c r="V161" s="2">
        <f>(Table4[[#This Row],[HR]]/Table4[[#This Row],[IP2]])*9</f>
        <v>0.41411042944785276</v>
      </c>
      <c r="W161">
        <v>3</v>
      </c>
      <c r="X161">
        <v>22</v>
      </c>
      <c r="Y161">
        <v>3.03680981595092</v>
      </c>
      <c r="Z161">
        <v>2</v>
      </c>
      <c r="AA161">
        <v>40</v>
      </c>
      <c r="AB161">
        <v>5.5214723926380369</v>
      </c>
      <c r="AC161">
        <v>0</v>
      </c>
      <c r="AD161">
        <v>1</v>
      </c>
      <c r="AE161">
        <v>3</v>
      </c>
      <c r="AF161">
        <v>270</v>
      </c>
      <c r="AG161">
        <v>1.2269938650306749</v>
      </c>
      <c r="AH161" t="s">
        <v>31</v>
      </c>
      <c r="AI161" t="s">
        <v>2181</v>
      </c>
    </row>
    <row r="162" spans="1:35" x14ac:dyDescent="0.45">
      <c r="A162">
        <v>142</v>
      </c>
      <c r="B162" t="s">
        <v>721</v>
      </c>
      <c r="C162" t="s">
        <v>229</v>
      </c>
      <c r="D162" s="1">
        <v>30778</v>
      </c>
      <c r="E162" s="1">
        <v>30843</v>
      </c>
      <c r="F162">
        <v>66</v>
      </c>
      <c r="G162">
        <v>3</v>
      </c>
      <c r="H162">
        <v>5</v>
      </c>
      <c r="I162">
        <v>10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66</v>
      </c>
      <c r="P162">
        <v>8</v>
      </c>
      <c r="Q162">
        <v>0.375</v>
      </c>
      <c r="R162">
        <v>3.14</v>
      </c>
      <c r="S162">
        <v>57</v>
      </c>
      <c r="T162">
        <v>25</v>
      </c>
      <c r="U162">
        <v>23</v>
      </c>
      <c r="V162" s="2">
        <f>(Table4[[#This Row],[HR]]/Table4[[#This Row],[IP2]])*9</f>
        <v>0.27272727272727271</v>
      </c>
      <c r="W162">
        <v>2</v>
      </c>
      <c r="X162">
        <v>24</v>
      </c>
      <c r="Y162">
        <v>3.2727272727272729</v>
      </c>
      <c r="Z162">
        <v>0</v>
      </c>
      <c r="AA162">
        <v>42</v>
      </c>
      <c r="AB162">
        <v>5.7272727272727275</v>
      </c>
      <c r="AC162">
        <v>0</v>
      </c>
      <c r="AD162">
        <v>0</v>
      </c>
      <c r="AE162">
        <v>1</v>
      </c>
      <c r="AF162">
        <v>271</v>
      </c>
      <c r="AG162">
        <v>1.2272727272727273</v>
      </c>
      <c r="AH162" t="s">
        <v>31</v>
      </c>
      <c r="AI162" t="s">
        <v>722</v>
      </c>
    </row>
    <row r="163" spans="1:35" x14ac:dyDescent="0.45">
      <c r="A163">
        <v>335</v>
      </c>
      <c r="B163" t="s">
        <v>592</v>
      </c>
      <c r="C163" t="s">
        <v>40</v>
      </c>
      <c r="D163" s="1">
        <v>40296</v>
      </c>
      <c r="E163" s="1">
        <v>40346</v>
      </c>
      <c r="F163">
        <v>60.2</v>
      </c>
      <c r="G163">
        <v>3</v>
      </c>
      <c r="H163">
        <v>4</v>
      </c>
      <c r="I163">
        <v>10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60.2</v>
      </c>
      <c r="P163">
        <v>7</v>
      </c>
      <c r="Q163">
        <v>0.42899999999999999</v>
      </c>
      <c r="R163">
        <v>4.1500000000000004</v>
      </c>
      <c r="S163">
        <v>58</v>
      </c>
      <c r="T163">
        <v>28</v>
      </c>
      <c r="U163">
        <v>28</v>
      </c>
      <c r="V163" s="2">
        <f>(Table4[[#This Row],[HR]]/Table4[[#This Row],[IP2]])*9</f>
        <v>0.89700996677740863</v>
      </c>
      <c r="W163">
        <v>6</v>
      </c>
      <c r="X163">
        <v>16</v>
      </c>
      <c r="Y163">
        <v>2.3920265780730894</v>
      </c>
      <c r="Z163">
        <v>1</v>
      </c>
      <c r="AA163">
        <v>44</v>
      </c>
      <c r="AB163">
        <v>6.5780730897009967</v>
      </c>
      <c r="AC163">
        <v>1</v>
      </c>
      <c r="AD163">
        <v>0</v>
      </c>
      <c r="AE163">
        <v>3</v>
      </c>
      <c r="AF163">
        <v>249</v>
      </c>
      <c r="AG163">
        <v>1.2292358803986709</v>
      </c>
      <c r="AH163" t="s">
        <v>31</v>
      </c>
      <c r="AI163" t="s">
        <v>593</v>
      </c>
    </row>
    <row r="164" spans="1:35" x14ac:dyDescent="0.45">
      <c r="A164">
        <v>336</v>
      </c>
      <c r="B164" t="s">
        <v>1796</v>
      </c>
      <c r="C164" t="s">
        <v>49</v>
      </c>
      <c r="D164" s="1">
        <v>39954</v>
      </c>
      <c r="E164" s="1">
        <v>40005</v>
      </c>
      <c r="F164">
        <v>60.2</v>
      </c>
      <c r="G164">
        <v>2</v>
      </c>
      <c r="H164">
        <v>4</v>
      </c>
      <c r="I164">
        <v>10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60.2</v>
      </c>
      <c r="P164">
        <v>6</v>
      </c>
      <c r="Q164">
        <v>0.33300000000000002</v>
      </c>
      <c r="R164">
        <v>4.45</v>
      </c>
      <c r="S164">
        <v>62</v>
      </c>
      <c r="T164">
        <v>33</v>
      </c>
      <c r="U164">
        <v>30</v>
      </c>
      <c r="V164" s="2">
        <f>(Table4[[#This Row],[HR]]/Table4[[#This Row],[IP2]])*9</f>
        <v>0.74750830564784054</v>
      </c>
      <c r="W164">
        <v>5</v>
      </c>
      <c r="X164">
        <v>12</v>
      </c>
      <c r="Y164">
        <v>1.7940199335548173</v>
      </c>
      <c r="Z164">
        <v>0</v>
      </c>
      <c r="AA164">
        <v>27</v>
      </c>
      <c r="AB164">
        <v>4.0365448504983386</v>
      </c>
      <c r="AC164">
        <v>2</v>
      </c>
      <c r="AD164">
        <v>0</v>
      </c>
      <c r="AE164">
        <v>4</v>
      </c>
      <c r="AF164">
        <v>252</v>
      </c>
      <c r="AG164">
        <v>1.2292358803986709</v>
      </c>
      <c r="AH164" t="s">
        <v>31</v>
      </c>
      <c r="AI164" t="s">
        <v>2443</v>
      </c>
    </row>
    <row r="165" spans="1:35" x14ac:dyDescent="0.45">
      <c r="A165">
        <v>582</v>
      </c>
      <c r="B165" t="s">
        <v>1562</v>
      </c>
      <c r="C165" t="s">
        <v>121</v>
      </c>
      <c r="D165" s="1">
        <v>30779</v>
      </c>
      <c r="E165" s="1">
        <v>30827</v>
      </c>
      <c r="F165">
        <v>56.1</v>
      </c>
      <c r="G165">
        <v>3</v>
      </c>
      <c r="H165">
        <v>5</v>
      </c>
      <c r="I165">
        <v>10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56.1</v>
      </c>
      <c r="P165">
        <v>8</v>
      </c>
      <c r="Q165">
        <v>0.375</v>
      </c>
      <c r="R165">
        <v>3.51</v>
      </c>
      <c r="S165">
        <v>53</v>
      </c>
      <c r="T165">
        <v>27</v>
      </c>
      <c r="U165">
        <v>22</v>
      </c>
      <c r="V165" s="2">
        <f>(Table4[[#This Row],[HR]]/Table4[[#This Row],[IP2]])*9</f>
        <v>0.80213903743315507</v>
      </c>
      <c r="W165">
        <v>5</v>
      </c>
      <c r="X165">
        <v>16</v>
      </c>
      <c r="Y165">
        <v>2.5668449197860963</v>
      </c>
      <c r="Z165">
        <v>2</v>
      </c>
      <c r="AA165">
        <v>41</v>
      </c>
      <c r="AB165">
        <v>6.5775401069518713</v>
      </c>
      <c r="AC165">
        <v>2</v>
      </c>
      <c r="AD165">
        <v>0</v>
      </c>
      <c r="AE165">
        <v>2</v>
      </c>
      <c r="AF165">
        <v>238</v>
      </c>
      <c r="AG165">
        <v>1.2299465240641712</v>
      </c>
      <c r="AH165" t="s">
        <v>31</v>
      </c>
      <c r="AI165" t="s">
        <v>2153</v>
      </c>
    </row>
    <row r="166" spans="1:35" x14ac:dyDescent="0.45">
      <c r="A166">
        <v>168</v>
      </c>
      <c r="B166" t="s">
        <v>513</v>
      </c>
      <c r="C166" t="s">
        <v>514</v>
      </c>
      <c r="D166" s="1">
        <v>26104</v>
      </c>
      <c r="E166" s="1" t="s">
        <v>515</v>
      </c>
      <c r="F166">
        <v>65</v>
      </c>
      <c r="G166">
        <v>4</v>
      </c>
      <c r="H166">
        <v>3</v>
      </c>
      <c r="I166">
        <v>10</v>
      </c>
      <c r="J166">
        <v>0</v>
      </c>
      <c r="K166">
        <v>0</v>
      </c>
      <c r="L166">
        <v>3</v>
      </c>
      <c r="M166">
        <v>1</v>
      </c>
      <c r="N166">
        <v>0</v>
      </c>
      <c r="O166">
        <v>65</v>
      </c>
      <c r="P166">
        <v>7</v>
      </c>
      <c r="Q166">
        <v>0.57099999999999995</v>
      </c>
      <c r="R166">
        <v>2.91</v>
      </c>
      <c r="S166">
        <v>55</v>
      </c>
      <c r="T166">
        <v>28</v>
      </c>
      <c r="U166">
        <v>21</v>
      </c>
      <c r="V166" s="2">
        <f>(Table4[[#This Row],[HR]]/Table4[[#This Row],[IP2]])*9</f>
        <v>0.41538461538461541</v>
      </c>
      <c r="W166">
        <v>3</v>
      </c>
      <c r="X166">
        <v>25</v>
      </c>
      <c r="Y166">
        <v>3.4615384615384617</v>
      </c>
      <c r="Z166">
        <v>0</v>
      </c>
      <c r="AA166">
        <v>46</v>
      </c>
      <c r="AB166">
        <v>6.3692307692307697</v>
      </c>
      <c r="AC166">
        <v>7</v>
      </c>
      <c r="AD166">
        <v>3</v>
      </c>
      <c r="AE166">
        <v>5</v>
      </c>
      <c r="AF166">
        <v>275</v>
      </c>
      <c r="AG166">
        <v>1.2307692307692308</v>
      </c>
      <c r="AH166" t="s">
        <v>31</v>
      </c>
      <c r="AI166" t="s">
        <v>516</v>
      </c>
    </row>
    <row r="167" spans="1:35" x14ac:dyDescent="0.45">
      <c r="A167">
        <v>166</v>
      </c>
      <c r="B167" t="s">
        <v>413</v>
      </c>
      <c r="C167" t="s">
        <v>184</v>
      </c>
      <c r="D167" s="1">
        <v>34899</v>
      </c>
      <c r="E167" s="1">
        <v>34946</v>
      </c>
      <c r="F167">
        <v>65</v>
      </c>
      <c r="G167">
        <v>4</v>
      </c>
      <c r="H167">
        <v>3</v>
      </c>
      <c r="I167">
        <v>10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65</v>
      </c>
      <c r="P167">
        <v>7</v>
      </c>
      <c r="Q167">
        <v>0.57099999999999995</v>
      </c>
      <c r="R167">
        <v>3.74</v>
      </c>
      <c r="S167">
        <v>62</v>
      </c>
      <c r="T167">
        <v>31</v>
      </c>
      <c r="U167">
        <v>27</v>
      </c>
      <c r="V167" s="2">
        <f>(Table4[[#This Row],[HR]]/Table4[[#This Row],[IP2]])*9</f>
        <v>1.1076923076923078</v>
      </c>
      <c r="W167">
        <v>8</v>
      </c>
      <c r="X167">
        <v>18</v>
      </c>
      <c r="Y167">
        <v>2.4923076923076923</v>
      </c>
      <c r="Z167">
        <v>2</v>
      </c>
      <c r="AA167">
        <v>49</v>
      </c>
      <c r="AB167">
        <v>6.7846153846153845</v>
      </c>
      <c r="AC167">
        <v>3</v>
      </c>
      <c r="AD167">
        <v>2</v>
      </c>
      <c r="AE167">
        <v>0</v>
      </c>
      <c r="AF167">
        <v>274</v>
      </c>
      <c r="AG167">
        <v>1.2307692307692308</v>
      </c>
      <c r="AH167" t="s">
        <v>31</v>
      </c>
      <c r="AI167" t="s">
        <v>414</v>
      </c>
    </row>
    <row r="168" spans="1:35" x14ac:dyDescent="0.45">
      <c r="A168">
        <v>354</v>
      </c>
      <c r="B168" t="s">
        <v>158</v>
      </c>
      <c r="C168" t="s">
        <v>54</v>
      </c>
      <c r="D168" s="1">
        <v>42909</v>
      </c>
      <c r="E168" s="1">
        <v>42957</v>
      </c>
      <c r="F168">
        <v>60.1</v>
      </c>
      <c r="G168">
        <v>2</v>
      </c>
      <c r="H168">
        <v>5</v>
      </c>
      <c r="I168">
        <v>10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60.1</v>
      </c>
      <c r="P168">
        <v>7</v>
      </c>
      <c r="Q168">
        <v>0.28599999999999998</v>
      </c>
      <c r="R168">
        <v>3.73</v>
      </c>
      <c r="S168">
        <v>48</v>
      </c>
      <c r="T168">
        <v>26</v>
      </c>
      <c r="U168">
        <v>25</v>
      </c>
      <c r="V168" s="2">
        <f>(Table4[[#This Row],[HR]]/Table4[[#This Row],[IP2]])*9</f>
        <v>1.3477537437603995</v>
      </c>
      <c r="W168">
        <v>9</v>
      </c>
      <c r="X168">
        <v>26</v>
      </c>
      <c r="Y168">
        <v>3.8935108153078204</v>
      </c>
      <c r="Z168">
        <v>1</v>
      </c>
      <c r="AA168">
        <v>59</v>
      </c>
      <c r="AB168">
        <v>8.8352745424292856</v>
      </c>
      <c r="AC168">
        <v>2</v>
      </c>
      <c r="AD168">
        <v>1</v>
      </c>
      <c r="AE168">
        <v>1</v>
      </c>
      <c r="AF168">
        <v>249</v>
      </c>
      <c r="AG168">
        <v>1.2312811980033278</v>
      </c>
      <c r="AH168" t="s">
        <v>31</v>
      </c>
      <c r="AI168" t="s">
        <v>159</v>
      </c>
    </row>
    <row r="169" spans="1:35" x14ac:dyDescent="0.45">
      <c r="A169">
        <v>646</v>
      </c>
      <c r="B169" t="s">
        <v>306</v>
      </c>
      <c r="C169" t="s">
        <v>102</v>
      </c>
      <c r="D169" s="1">
        <v>43221</v>
      </c>
      <c r="E169" s="1">
        <v>43594</v>
      </c>
      <c r="F169">
        <v>55.1</v>
      </c>
      <c r="G169">
        <v>5</v>
      </c>
      <c r="H169">
        <v>2</v>
      </c>
      <c r="I169">
        <v>10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55.1</v>
      </c>
      <c r="P169">
        <v>7</v>
      </c>
      <c r="Q169">
        <v>0.71399999999999997</v>
      </c>
      <c r="R169">
        <v>2.2799999999999998</v>
      </c>
      <c r="S169">
        <v>50</v>
      </c>
      <c r="T169">
        <v>20</v>
      </c>
      <c r="U169">
        <v>14</v>
      </c>
      <c r="V169" s="2">
        <f>(Table4[[#This Row],[HR]]/Table4[[#This Row],[IP2]])*9</f>
        <v>0.16333938294010891</v>
      </c>
      <c r="W169">
        <v>1</v>
      </c>
      <c r="X169">
        <v>18</v>
      </c>
      <c r="Y169">
        <v>2.9401088929219599</v>
      </c>
      <c r="Z169">
        <v>1</v>
      </c>
      <c r="AA169">
        <v>52</v>
      </c>
      <c r="AB169">
        <v>8.4936479128856615</v>
      </c>
      <c r="AC169">
        <v>5</v>
      </c>
      <c r="AD169">
        <v>0</v>
      </c>
      <c r="AE169">
        <v>3</v>
      </c>
      <c r="AF169">
        <v>240</v>
      </c>
      <c r="AG169">
        <v>1.2341197822141561</v>
      </c>
      <c r="AH169" t="s">
        <v>31</v>
      </c>
      <c r="AI169" t="s">
        <v>307</v>
      </c>
    </row>
    <row r="170" spans="1:35" x14ac:dyDescent="0.45">
      <c r="A170">
        <v>194</v>
      </c>
      <c r="B170" t="s">
        <v>1363</v>
      </c>
      <c r="C170" t="s">
        <v>95</v>
      </c>
      <c r="D170" s="1">
        <v>34198</v>
      </c>
      <c r="E170" s="1">
        <v>34438</v>
      </c>
      <c r="F170">
        <v>64</v>
      </c>
      <c r="G170">
        <v>4</v>
      </c>
      <c r="H170">
        <v>3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64</v>
      </c>
      <c r="P170">
        <v>7</v>
      </c>
      <c r="Q170">
        <v>0.57099999999999995</v>
      </c>
      <c r="R170">
        <v>3.23</v>
      </c>
      <c r="S170">
        <v>60</v>
      </c>
      <c r="T170">
        <v>24</v>
      </c>
      <c r="U170">
        <v>23</v>
      </c>
      <c r="V170" s="2">
        <f>(Table4[[#This Row],[HR]]/Table4[[#This Row],[IP2]])*9</f>
        <v>0.5625</v>
      </c>
      <c r="W170">
        <v>4</v>
      </c>
      <c r="X170">
        <v>19</v>
      </c>
      <c r="Y170">
        <v>2.671875</v>
      </c>
      <c r="Z170">
        <v>1</v>
      </c>
      <c r="AA170">
        <v>39</v>
      </c>
      <c r="AB170">
        <v>5.484375</v>
      </c>
      <c r="AC170">
        <v>3</v>
      </c>
      <c r="AD170">
        <v>0</v>
      </c>
      <c r="AE170">
        <v>1</v>
      </c>
      <c r="AF170">
        <v>268</v>
      </c>
      <c r="AG170">
        <v>1.234375</v>
      </c>
      <c r="AH170" t="s">
        <v>31</v>
      </c>
      <c r="AI170" t="s">
        <v>2202</v>
      </c>
    </row>
    <row r="171" spans="1:35" x14ac:dyDescent="0.45">
      <c r="A171">
        <v>213</v>
      </c>
      <c r="B171" t="s">
        <v>754</v>
      </c>
      <c r="C171" t="s">
        <v>59</v>
      </c>
      <c r="D171" s="1">
        <v>33505</v>
      </c>
      <c r="E171" s="1">
        <v>33844</v>
      </c>
      <c r="F171">
        <v>63.1</v>
      </c>
      <c r="G171">
        <v>7</v>
      </c>
      <c r="H171">
        <v>1</v>
      </c>
      <c r="I171">
        <v>10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63.1</v>
      </c>
      <c r="P171">
        <v>8</v>
      </c>
      <c r="Q171">
        <v>0.875</v>
      </c>
      <c r="R171">
        <v>2.42</v>
      </c>
      <c r="S171">
        <v>58</v>
      </c>
      <c r="T171">
        <v>18</v>
      </c>
      <c r="U171">
        <v>17</v>
      </c>
      <c r="V171" s="2">
        <f>(Table4[[#This Row],[HR]]/Table4[[#This Row],[IP2]])*9</f>
        <v>0.28526148969889065</v>
      </c>
      <c r="W171">
        <v>2</v>
      </c>
      <c r="X171">
        <v>20</v>
      </c>
      <c r="Y171">
        <v>2.8526148969889062</v>
      </c>
      <c r="Z171">
        <v>0</v>
      </c>
      <c r="AA171">
        <v>35</v>
      </c>
      <c r="AB171">
        <v>4.9920760697305866</v>
      </c>
      <c r="AC171">
        <v>0</v>
      </c>
      <c r="AD171">
        <v>0</v>
      </c>
      <c r="AE171">
        <v>2</v>
      </c>
      <c r="AF171">
        <v>263</v>
      </c>
      <c r="AG171">
        <v>1.2361331220285261</v>
      </c>
      <c r="AH171" t="s">
        <v>31</v>
      </c>
      <c r="AI171" t="s">
        <v>2318</v>
      </c>
    </row>
    <row r="172" spans="1:35" x14ac:dyDescent="0.45">
      <c r="A172">
        <v>437</v>
      </c>
      <c r="B172" t="s">
        <v>488</v>
      </c>
      <c r="C172" t="s">
        <v>106</v>
      </c>
      <c r="D172" s="1">
        <v>42220</v>
      </c>
      <c r="E172" s="1">
        <v>42274</v>
      </c>
      <c r="F172">
        <v>58.2</v>
      </c>
      <c r="G172">
        <v>4</v>
      </c>
      <c r="H172">
        <v>3</v>
      </c>
      <c r="I172">
        <v>10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58.2</v>
      </c>
      <c r="P172">
        <v>7</v>
      </c>
      <c r="Q172">
        <v>0.57099999999999995</v>
      </c>
      <c r="R172">
        <v>3.84</v>
      </c>
      <c r="S172">
        <v>52</v>
      </c>
      <c r="T172">
        <v>28</v>
      </c>
      <c r="U172">
        <v>25</v>
      </c>
      <c r="V172" s="2">
        <f>(Table4[[#This Row],[HR]]/Table4[[#This Row],[IP2]])*9</f>
        <v>1.0824742268041236</v>
      </c>
      <c r="W172">
        <v>7</v>
      </c>
      <c r="X172">
        <v>20</v>
      </c>
      <c r="Y172">
        <v>3.0927835051546393</v>
      </c>
      <c r="Z172">
        <v>0</v>
      </c>
      <c r="AA172">
        <v>46</v>
      </c>
      <c r="AB172">
        <v>7.1134020618556697</v>
      </c>
      <c r="AC172">
        <v>3</v>
      </c>
      <c r="AD172">
        <v>1</v>
      </c>
      <c r="AE172">
        <v>4</v>
      </c>
      <c r="AF172">
        <v>246</v>
      </c>
      <c r="AG172">
        <v>1.2371134020618557</v>
      </c>
      <c r="AH172" t="s">
        <v>31</v>
      </c>
      <c r="AI172" t="s">
        <v>489</v>
      </c>
    </row>
    <row r="173" spans="1:35" x14ac:dyDescent="0.45">
      <c r="A173">
        <v>447</v>
      </c>
      <c r="B173" t="s">
        <v>894</v>
      </c>
      <c r="C173" t="s">
        <v>46</v>
      </c>
      <c r="D173" s="1">
        <v>26547</v>
      </c>
      <c r="E173" s="1">
        <v>26808</v>
      </c>
      <c r="F173">
        <v>58.2</v>
      </c>
      <c r="G173">
        <v>3</v>
      </c>
      <c r="H173">
        <v>2</v>
      </c>
      <c r="I173">
        <v>10</v>
      </c>
      <c r="J173">
        <v>0</v>
      </c>
      <c r="K173">
        <v>0</v>
      </c>
      <c r="L173">
        <v>2</v>
      </c>
      <c r="M173">
        <v>1</v>
      </c>
      <c r="N173">
        <v>0</v>
      </c>
      <c r="O173">
        <v>58.2</v>
      </c>
      <c r="P173">
        <v>5</v>
      </c>
      <c r="Q173">
        <v>0.6</v>
      </c>
      <c r="R173">
        <v>3.84</v>
      </c>
      <c r="S173">
        <v>57</v>
      </c>
      <c r="T173">
        <v>27</v>
      </c>
      <c r="U173">
        <v>25</v>
      </c>
      <c r="V173" s="2">
        <f>(Table4[[#This Row],[HR]]/Table4[[#This Row],[IP2]])*9</f>
        <v>0.92783505154639168</v>
      </c>
      <c r="W173">
        <v>6</v>
      </c>
      <c r="X173">
        <v>15</v>
      </c>
      <c r="Y173">
        <v>2.3195876288659791</v>
      </c>
      <c r="Z173">
        <v>0</v>
      </c>
      <c r="AA173">
        <v>36</v>
      </c>
      <c r="AB173">
        <v>5.5670103092783503</v>
      </c>
      <c r="AC173">
        <v>0</v>
      </c>
      <c r="AD173">
        <v>0</v>
      </c>
      <c r="AE173">
        <v>1</v>
      </c>
      <c r="AF173">
        <v>247</v>
      </c>
      <c r="AG173">
        <v>1.2371134020618557</v>
      </c>
      <c r="AH173" t="s">
        <v>31</v>
      </c>
      <c r="AI173" t="s">
        <v>2297</v>
      </c>
    </row>
    <row r="174" spans="1:35" x14ac:dyDescent="0.45">
      <c r="A174">
        <v>245</v>
      </c>
      <c r="B174" t="s">
        <v>1872</v>
      </c>
      <c r="C174" t="s">
        <v>34</v>
      </c>
      <c r="D174" s="1">
        <v>27538</v>
      </c>
      <c r="E174" s="1">
        <v>27584</v>
      </c>
      <c r="F174">
        <v>62.2</v>
      </c>
      <c r="G174">
        <v>5</v>
      </c>
      <c r="H174">
        <v>3</v>
      </c>
      <c r="I174">
        <v>10</v>
      </c>
      <c r="J174">
        <v>0</v>
      </c>
      <c r="K174">
        <v>0</v>
      </c>
      <c r="L174">
        <v>2</v>
      </c>
      <c r="M174">
        <v>0</v>
      </c>
      <c r="N174">
        <v>0</v>
      </c>
      <c r="O174">
        <v>62.2</v>
      </c>
      <c r="P174">
        <v>8</v>
      </c>
      <c r="Q174">
        <v>0.625</v>
      </c>
      <c r="R174">
        <v>3.3</v>
      </c>
      <c r="S174">
        <v>61</v>
      </c>
      <c r="T174">
        <v>27</v>
      </c>
      <c r="U174">
        <v>23</v>
      </c>
      <c r="V174" s="2">
        <f>(Table4[[#This Row],[HR]]/Table4[[#This Row],[IP2]])*9</f>
        <v>0.72347266881028938</v>
      </c>
      <c r="W174">
        <v>5</v>
      </c>
      <c r="X174">
        <v>16</v>
      </c>
      <c r="Y174">
        <v>2.315112540192926</v>
      </c>
      <c r="Z174">
        <v>2</v>
      </c>
      <c r="AA174">
        <v>21</v>
      </c>
      <c r="AB174">
        <v>3.038585209003215</v>
      </c>
      <c r="AC174">
        <v>1</v>
      </c>
      <c r="AD174">
        <v>0</v>
      </c>
      <c r="AE174">
        <v>2</v>
      </c>
      <c r="AF174">
        <v>257</v>
      </c>
      <c r="AG174">
        <v>1.237942122186495</v>
      </c>
      <c r="AH174" t="s">
        <v>31</v>
      </c>
      <c r="AI174" t="s">
        <v>2422</v>
      </c>
    </row>
    <row r="175" spans="1:35" x14ac:dyDescent="0.45">
      <c r="A175">
        <v>129</v>
      </c>
      <c r="B175" t="s">
        <v>87</v>
      </c>
      <c r="C175" t="s">
        <v>73</v>
      </c>
      <c r="D175" s="1" t="s">
        <v>88</v>
      </c>
      <c r="E175" s="1">
        <v>32780</v>
      </c>
      <c r="F175">
        <v>66.2</v>
      </c>
      <c r="G175">
        <v>6</v>
      </c>
      <c r="H175">
        <v>3</v>
      </c>
      <c r="I175">
        <v>10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66.2</v>
      </c>
      <c r="P175">
        <v>9</v>
      </c>
      <c r="Q175">
        <v>0.66700000000000004</v>
      </c>
      <c r="R175">
        <v>3.51</v>
      </c>
      <c r="S175">
        <v>51</v>
      </c>
      <c r="T175">
        <v>28</v>
      </c>
      <c r="U175">
        <v>26</v>
      </c>
      <c r="V175" s="2">
        <f>(Table4[[#This Row],[HR]]/Table4[[#This Row],[IP2]])*9</f>
        <v>0.95166163141993954</v>
      </c>
      <c r="W175">
        <v>7</v>
      </c>
      <c r="X175">
        <v>31</v>
      </c>
      <c r="Y175">
        <v>4.214501510574018</v>
      </c>
      <c r="Z175">
        <v>0</v>
      </c>
      <c r="AA175">
        <v>66</v>
      </c>
      <c r="AB175">
        <v>8.9728096676737152</v>
      </c>
      <c r="AC175">
        <v>1</v>
      </c>
      <c r="AD175">
        <v>3</v>
      </c>
      <c r="AE175">
        <v>0</v>
      </c>
      <c r="AF175">
        <v>280</v>
      </c>
      <c r="AG175">
        <v>1.2386706948640482</v>
      </c>
      <c r="AH175" t="s">
        <v>31</v>
      </c>
      <c r="AI175" t="s">
        <v>89</v>
      </c>
    </row>
    <row r="176" spans="1:35" x14ac:dyDescent="0.45">
      <c r="A176">
        <v>116</v>
      </c>
      <c r="B176" t="s">
        <v>1239</v>
      </c>
      <c r="C176" t="s">
        <v>555</v>
      </c>
      <c r="D176" s="1">
        <v>34179</v>
      </c>
      <c r="E176" s="1">
        <v>34227</v>
      </c>
      <c r="F176">
        <v>67</v>
      </c>
      <c r="G176">
        <v>3</v>
      </c>
      <c r="H176">
        <v>5</v>
      </c>
      <c r="I176">
        <v>10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67</v>
      </c>
      <c r="P176">
        <v>8</v>
      </c>
      <c r="Q176">
        <v>0.375</v>
      </c>
      <c r="R176">
        <v>3.76</v>
      </c>
      <c r="S176">
        <v>63</v>
      </c>
      <c r="T176">
        <v>28</v>
      </c>
      <c r="U176">
        <v>28</v>
      </c>
      <c r="V176" s="2">
        <f>(Table4[[#This Row],[HR]]/Table4[[#This Row],[IP2]])*9</f>
        <v>0.67164179104477606</v>
      </c>
      <c r="W176">
        <v>5</v>
      </c>
      <c r="X176">
        <v>20</v>
      </c>
      <c r="Y176">
        <v>2.6865671641791042</v>
      </c>
      <c r="Z176">
        <v>1</v>
      </c>
      <c r="AA176">
        <v>26</v>
      </c>
      <c r="AB176">
        <v>3.4925373134328357</v>
      </c>
      <c r="AC176">
        <v>2</v>
      </c>
      <c r="AD176">
        <v>0</v>
      </c>
      <c r="AE176">
        <v>1</v>
      </c>
      <c r="AF176">
        <v>278</v>
      </c>
      <c r="AG176">
        <v>1.2388059701492538</v>
      </c>
      <c r="AH176" t="s">
        <v>31</v>
      </c>
      <c r="AI176" t="s">
        <v>2391</v>
      </c>
    </row>
    <row r="177" spans="1:35" x14ac:dyDescent="0.45">
      <c r="A177">
        <v>114</v>
      </c>
      <c r="B177" t="s">
        <v>105</v>
      </c>
      <c r="C177" t="s">
        <v>106</v>
      </c>
      <c r="D177" s="1">
        <v>39177</v>
      </c>
      <c r="E177" s="1">
        <v>39227</v>
      </c>
      <c r="F177">
        <v>67</v>
      </c>
      <c r="G177">
        <v>7</v>
      </c>
      <c r="H177">
        <v>2</v>
      </c>
      <c r="I177">
        <v>10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67</v>
      </c>
      <c r="P177">
        <v>9</v>
      </c>
      <c r="Q177">
        <v>0.77800000000000002</v>
      </c>
      <c r="R177">
        <v>4.43</v>
      </c>
      <c r="S177">
        <v>62</v>
      </c>
      <c r="T177">
        <v>33</v>
      </c>
      <c r="U177">
        <v>33</v>
      </c>
      <c r="V177" s="2">
        <f>(Table4[[#This Row],[HR]]/Table4[[#This Row],[IP2]])*9</f>
        <v>0.94029850746268651</v>
      </c>
      <c r="W177">
        <v>7</v>
      </c>
      <c r="X177">
        <v>21</v>
      </c>
      <c r="Y177">
        <v>2.8208955223880601</v>
      </c>
      <c r="Z177">
        <v>0</v>
      </c>
      <c r="AA177">
        <v>64</v>
      </c>
      <c r="AB177">
        <v>8.5970149253731343</v>
      </c>
      <c r="AC177">
        <v>4</v>
      </c>
      <c r="AD177">
        <v>0</v>
      </c>
      <c r="AE177">
        <v>1</v>
      </c>
      <c r="AF177">
        <v>280</v>
      </c>
      <c r="AG177">
        <v>1.2388059701492538</v>
      </c>
      <c r="AH177" t="s">
        <v>31</v>
      </c>
      <c r="AI177" t="s">
        <v>107</v>
      </c>
    </row>
    <row r="178" spans="1:35" x14ac:dyDescent="0.45">
      <c r="A178">
        <v>135</v>
      </c>
      <c r="B178" t="s">
        <v>1029</v>
      </c>
      <c r="C178" t="s">
        <v>46</v>
      </c>
      <c r="D178" s="1">
        <v>30497</v>
      </c>
      <c r="E178" s="1">
        <v>30550</v>
      </c>
      <c r="F178">
        <v>66.099999999999994</v>
      </c>
      <c r="G178">
        <v>4</v>
      </c>
      <c r="H178">
        <v>2</v>
      </c>
      <c r="I178">
        <v>10</v>
      </c>
      <c r="J178">
        <v>0</v>
      </c>
      <c r="K178">
        <v>0</v>
      </c>
      <c r="L178">
        <v>3</v>
      </c>
      <c r="M178">
        <v>1</v>
      </c>
      <c r="N178">
        <v>0</v>
      </c>
      <c r="O178">
        <v>66.099999999999994</v>
      </c>
      <c r="P178">
        <v>6</v>
      </c>
      <c r="Q178">
        <v>0.66700000000000004</v>
      </c>
      <c r="R178">
        <v>3.12</v>
      </c>
      <c r="S178">
        <v>67</v>
      </c>
      <c r="T178">
        <v>27</v>
      </c>
      <c r="U178">
        <v>23</v>
      </c>
      <c r="V178" s="2">
        <f>(Table4[[#This Row],[HR]]/Table4[[#This Row],[IP2]])*9</f>
        <v>0.27231467473524967</v>
      </c>
      <c r="W178">
        <v>2</v>
      </c>
      <c r="X178">
        <v>15</v>
      </c>
      <c r="Y178">
        <v>2.0423600605143726</v>
      </c>
      <c r="Z178">
        <v>0</v>
      </c>
      <c r="AA178">
        <v>19</v>
      </c>
      <c r="AB178">
        <v>2.5869894099848718</v>
      </c>
      <c r="AC178">
        <v>1</v>
      </c>
      <c r="AD178">
        <v>0</v>
      </c>
      <c r="AE178">
        <v>0</v>
      </c>
      <c r="AF178">
        <v>275</v>
      </c>
      <c r="AG178">
        <v>1.2405446293494706</v>
      </c>
      <c r="AH178" t="s">
        <v>31</v>
      </c>
      <c r="AI178" t="s">
        <v>2394</v>
      </c>
    </row>
    <row r="179" spans="1:35" x14ac:dyDescent="0.45">
      <c r="A179">
        <v>754</v>
      </c>
      <c r="B179" t="s">
        <v>300</v>
      </c>
      <c r="C179" t="s">
        <v>168</v>
      </c>
      <c r="D179" s="1" t="s">
        <v>301</v>
      </c>
      <c r="E179" s="1">
        <v>45066</v>
      </c>
      <c r="F179">
        <v>54</v>
      </c>
      <c r="G179">
        <v>3</v>
      </c>
      <c r="H179">
        <v>2</v>
      </c>
      <c r="I179">
        <v>10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54</v>
      </c>
      <c r="P179">
        <v>5</v>
      </c>
      <c r="Q179">
        <v>0.6</v>
      </c>
      <c r="R179">
        <v>4</v>
      </c>
      <c r="S179">
        <v>54</v>
      </c>
      <c r="T179">
        <v>24</v>
      </c>
      <c r="U179">
        <v>24</v>
      </c>
      <c r="V179" s="2">
        <f>(Table4[[#This Row],[HR]]/Table4[[#This Row],[IP2]])*9</f>
        <v>1.8333333333333333</v>
      </c>
      <c r="W179">
        <v>11</v>
      </c>
      <c r="X179">
        <v>13</v>
      </c>
      <c r="Y179">
        <v>2.1666666666666665</v>
      </c>
      <c r="Z179">
        <v>1</v>
      </c>
      <c r="AA179">
        <v>52</v>
      </c>
      <c r="AB179">
        <v>8.6666666666666661</v>
      </c>
      <c r="AC179">
        <v>2</v>
      </c>
      <c r="AD179">
        <v>0</v>
      </c>
      <c r="AE179">
        <v>3</v>
      </c>
      <c r="AF179">
        <v>224</v>
      </c>
      <c r="AG179">
        <v>1.2407407407407407</v>
      </c>
      <c r="AH179" t="s">
        <v>31</v>
      </c>
      <c r="AI179" t="s">
        <v>302</v>
      </c>
    </row>
    <row r="180" spans="1:35" x14ac:dyDescent="0.45">
      <c r="A180">
        <v>476</v>
      </c>
      <c r="B180" t="s">
        <v>696</v>
      </c>
      <c r="C180" t="s">
        <v>184</v>
      </c>
      <c r="D180" s="1">
        <v>40691</v>
      </c>
      <c r="E180" s="1">
        <v>40744</v>
      </c>
      <c r="F180">
        <v>58</v>
      </c>
      <c r="G180">
        <v>4</v>
      </c>
      <c r="H180">
        <v>2</v>
      </c>
      <c r="I180">
        <v>10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58</v>
      </c>
      <c r="P180">
        <v>6</v>
      </c>
      <c r="Q180">
        <v>0.66700000000000004</v>
      </c>
      <c r="R180">
        <v>3.88</v>
      </c>
      <c r="S180">
        <v>58</v>
      </c>
      <c r="T180">
        <v>26</v>
      </c>
      <c r="U180">
        <v>25</v>
      </c>
      <c r="V180" s="2">
        <f>(Table4[[#This Row],[HR]]/Table4[[#This Row],[IP2]])*9</f>
        <v>1.0862068965517242</v>
      </c>
      <c r="W180">
        <v>7</v>
      </c>
      <c r="X180">
        <v>14</v>
      </c>
      <c r="Y180">
        <v>2.1724137931034484</v>
      </c>
      <c r="Z180">
        <v>3</v>
      </c>
      <c r="AA180">
        <v>42</v>
      </c>
      <c r="AB180">
        <v>6.5172413793103452</v>
      </c>
      <c r="AC180">
        <v>1</v>
      </c>
      <c r="AD180">
        <v>0</v>
      </c>
      <c r="AE180">
        <v>1</v>
      </c>
      <c r="AF180">
        <v>239</v>
      </c>
      <c r="AG180">
        <v>1.2413793103448276</v>
      </c>
      <c r="AH180" t="s">
        <v>31</v>
      </c>
      <c r="AI180" t="s">
        <v>697</v>
      </c>
    </row>
    <row r="181" spans="1:35" x14ac:dyDescent="0.45">
      <c r="A181">
        <v>478</v>
      </c>
      <c r="B181" t="s">
        <v>65</v>
      </c>
      <c r="C181" t="s">
        <v>30</v>
      </c>
      <c r="D181" s="1">
        <v>37398</v>
      </c>
      <c r="E181" s="1">
        <v>37451</v>
      </c>
      <c r="F181">
        <v>58</v>
      </c>
      <c r="G181">
        <v>3</v>
      </c>
      <c r="H181">
        <v>2</v>
      </c>
      <c r="I181">
        <v>10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58</v>
      </c>
      <c r="P181">
        <v>5</v>
      </c>
      <c r="Q181">
        <v>0.6</v>
      </c>
      <c r="R181">
        <v>3.88</v>
      </c>
      <c r="S181">
        <v>47</v>
      </c>
      <c r="T181">
        <v>25</v>
      </c>
      <c r="U181">
        <v>25</v>
      </c>
      <c r="V181" s="2">
        <f>(Table4[[#This Row],[HR]]/Table4[[#This Row],[IP2]])*9</f>
        <v>1.2413793103448276</v>
      </c>
      <c r="W181">
        <v>8</v>
      </c>
      <c r="X181">
        <v>25</v>
      </c>
      <c r="Y181">
        <v>3.8793103448275859</v>
      </c>
      <c r="Z181">
        <v>0</v>
      </c>
      <c r="AA181">
        <v>70</v>
      </c>
      <c r="AB181">
        <v>10.862068965517242</v>
      </c>
      <c r="AC181">
        <v>4</v>
      </c>
      <c r="AD181">
        <v>0</v>
      </c>
      <c r="AE181">
        <v>0</v>
      </c>
      <c r="AF181">
        <v>244</v>
      </c>
      <c r="AG181">
        <v>1.2413793103448276</v>
      </c>
      <c r="AH181" t="s">
        <v>31</v>
      </c>
      <c r="AI181" t="s">
        <v>66</v>
      </c>
    </row>
    <row r="182" spans="1:35" x14ac:dyDescent="0.45">
      <c r="A182">
        <v>74</v>
      </c>
      <c r="B182" t="s">
        <v>1219</v>
      </c>
      <c r="C182" t="s">
        <v>229</v>
      </c>
      <c r="D182" s="1">
        <v>29079</v>
      </c>
      <c r="E182" s="1">
        <v>29123</v>
      </c>
      <c r="F182">
        <v>69.2</v>
      </c>
      <c r="G182">
        <v>4</v>
      </c>
      <c r="H182">
        <v>4</v>
      </c>
      <c r="I182">
        <v>10</v>
      </c>
      <c r="J182">
        <v>0</v>
      </c>
      <c r="K182">
        <v>0</v>
      </c>
      <c r="L182">
        <v>4</v>
      </c>
      <c r="M182">
        <v>0</v>
      </c>
      <c r="N182">
        <v>0</v>
      </c>
      <c r="O182">
        <v>69.2</v>
      </c>
      <c r="P182">
        <v>8</v>
      </c>
      <c r="Q182">
        <v>0.5</v>
      </c>
      <c r="R182">
        <v>3.75</v>
      </c>
      <c r="S182">
        <v>68</v>
      </c>
      <c r="T182">
        <v>31</v>
      </c>
      <c r="U182">
        <v>29</v>
      </c>
      <c r="V182" s="2">
        <f>(Table4[[#This Row],[HR]]/Table4[[#This Row],[IP2]])*9</f>
        <v>0.91040462427745661</v>
      </c>
      <c r="W182">
        <v>7</v>
      </c>
      <c r="X182">
        <v>18</v>
      </c>
      <c r="Y182">
        <v>2.3410404624277454</v>
      </c>
      <c r="Z182">
        <v>0</v>
      </c>
      <c r="AA182">
        <v>30</v>
      </c>
      <c r="AB182">
        <v>3.901734104046243</v>
      </c>
      <c r="AC182">
        <v>1</v>
      </c>
      <c r="AD182">
        <v>0</v>
      </c>
      <c r="AE182">
        <v>2</v>
      </c>
      <c r="AF182">
        <v>287</v>
      </c>
      <c r="AG182">
        <v>1.2427745664739884</v>
      </c>
      <c r="AH182" t="s">
        <v>31</v>
      </c>
      <c r="AI182" t="s">
        <v>2385</v>
      </c>
    </row>
    <row r="183" spans="1:35" x14ac:dyDescent="0.45">
      <c r="A183">
        <v>512</v>
      </c>
      <c r="B183" t="s">
        <v>500</v>
      </c>
      <c r="C183" t="s">
        <v>140</v>
      </c>
      <c r="D183" s="1">
        <v>39659</v>
      </c>
      <c r="E183" s="1">
        <v>39936</v>
      </c>
      <c r="F183">
        <v>57.1</v>
      </c>
      <c r="G183">
        <v>5</v>
      </c>
      <c r="H183">
        <v>3</v>
      </c>
      <c r="I183">
        <v>10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57.1</v>
      </c>
      <c r="P183">
        <v>8</v>
      </c>
      <c r="Q183">
        <v>0.625</v>
      </c>
      <c r="R183">
        <v>3.3</v>
      </c>
      <c r="S183">
        <v>57</v>
      </c>
      <c r="T183">
        <v>23</v>
      </c>
      <c r="U183">
        <v>21</v>
      </c>
      <c r="V183" s="2">
        <f>(Table4[[#This Row],[HR]]/Table4[[#This Row],[IP2]])*9</f>
        <v>0.94570928196147108</v>
      </c>
      <c r="W183">
        <v>6</v>
      </c>
      <c r="X183">
        <v>14</v>
      </c>
      <c r="Y183">
        <v>2.2066549912434326</v>
      </c>
      <c r="Z183">
        <v>0</v>
      </c>
      <c r="AA183">
        <v>46</v>
      </c>
      <c r="AB183">
        <v>7.250437828371278</v>
      </c>
      <c r="AC183">
        <v>2</v>
      </c>
      <c r="AD183">
        <v>0</v>
      </c>
      <c r="AE183">
        <v>0</v>
      </c>
      <c r="AF183">
        <v>240</v>
      </c>
      <c r="AG183">
        <v>1.243432574430823</v>
      </c>
      <c r="AH183" t="s">
        <v>31</v>
      </c>
      <c r="AI183" t="s">
        <v>501</v>
      </c>
    </row>
    <row r="184" spans="1:35" x14ac:dyDescent="0.45">
      <c r="A184">
        <v>161</v>
      </c>
      <c r="B184" t="s">
        <v>1205</v>
      </c>
      <c r="C184" t="s">
        <v>37</v>
      </c>
      <c r="D184" s="1">
        <v>34469</v>
      </c>
      <c r="E184" s="1">
        <v>34518</v>
      </c>
      <c r="F184">
        <v>65.099999999999994</v>
      </c>
      <c r="G184">
        <v>4</v>
      </c>
      <c r="H184">
        <v>3</v>
      </c>
      <c r="I184">
        <v>10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65.099999999999994</v>
      </c>
      <c r="P184">
        <v>7</v>
      </c>
      <c r="Q184">
        <v>0.57099999999999995</v>
      </c>
      <c r="R184">
        <v>2.89</v>
      </c>
      <c r="S184">
        <v>66</v>
      </c>
      <c r="T184">
        <v>27</v>
      </c>
      <c r="U184">
        <v>21</v>
      </c>
      <c r="V184" s="2">
        <f>(Table4[[#This Row],[HR]]/Table4[[#This Row],[IP2]])*9</f>
        <v>0.82949308755760376</v>
      </c>
      <c r="W184">
        <v>6</v>
      </c>
      <c r="X184">
        <v>15</v>
      </c>
      <c r="Y184">
        <v>2.0737327188940093</v>
      </c>
      <c r="Z184">
        <v>2</v>
      </c>
      <c r="AA184">
        <v>40</v>
      </c>
      <c r="AB184">
        <v>5.5299539170506913</v>
      </c>
      <c r="AC184">
        <v>0</v>
      </c>
      <c r="AD184">
        <v>3</v>
      </c>
      <c r="AE184">
        <v>2</v>
      </c>
      <c r="AF184">
        <v>268</v>
      </c>
      <c r="AG184">
        <v>1.2442396313364057</v>
      </c>
      <c r="AH184" t="s">
        <v>31</v>
      </c>
      <c r="AI184" t="s">
        <v>2176</v>
      </c>
    </row>
    <row r="185" spans="1:35" x14ac:dyDescent="0.45">
      <c r="A185">
        <v>131</v>
      </c>
      <c r="B185" t="s">
        <v>1175</v>
      </c>
      <c r="C185" t="s">
        <v>2621</v>
      </c>
      <c r="D185" s="1">
        <v>39309</v>
      </c>
      <c r="E185" s="1">
        <v>39553</v>
      </c>
      <c r="F185">
        <v>49</v>
      </c>
      <c r="G185">
        <v>4</v>
      </c>
      <c r="H185">
        <v>3</v>
      </c>
      <c r="I185">
        <v>10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49</v>
      </c>
      <c r="P185">
        <v>7</v>
      </c>
      <c r="Q185">
        <v>0.57099999999999995</v>
      </c>
      <c r="R185">
        <v>4.41</v>
      </c>
      <c r="S185">
        <v>44</v>
      </c>
      <c r="T185">
        <v>24</v>
      </c>
      <c r="U185">
        <v>24</v>
      </c>
      <c r="V185" s="2">
        <f>(Table4[[#This Row],[HR]]/Table4[[#This Row],[IP2]])*9</f>
        <v>0.73469387755102034</v>
      </c>
      <c r="W185">
        <v>4</v>
      </c>
      <c r="X185">
        <v>17</v>
      </c>
      <c r="Y185">
        <v>3.1224489795918369</v>
      </c>
      <c r="Z185">
        <v>4</v>
      </c>
      <c r="AA185">
        <v>26</v>
      </c>
      <c r="AB185">
        <v>4.7755102040816331</v>
      </c>
      <c r="AC185">
        <v>1</v>
      </c>
      <c r="AD185">
        <v>0</v>
      </c>
      <c r="AE185">
        <v>2</v>
      </c>
      <c r="AF185">
        <v>201</v>
      </c>
      <c r="AG185">
        <v>1.2448979591836735</v>
      </c>
      <c r="AH185" t="s">
        <v>31</v>
      </c>
      <c r="AI185" t="s">
        <v>2622</v>
      </c>
    </row>
    <row r="186" spans="1:35" x14ac:dyDescent="0.45">
      <c r="A186">
        <v>559</v>
      </c>
      <c r="B186" t="s">
        <v>2506</v>
      </c>
      <c r="C186" t="s">
        <v>271</v>
      </c>
      <c r="D186" s="1">
        <v>33389</v>
      </c>
      <c r="E186" s="1">
        <v>33439</v>
      </c>
      <c r="F186">
        <v>56.2</v>
      </c>
      <c r="G186">
        <v>1</v>
      </c>
      <c r="H186">
        <v>3</v>
      </c>
      <c r="I186">
        <v>10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56.2</v>
      </c>
      <c r="P186">
        <v>4</v>
      </c>
      <c r="Q186">
        <v>0.25</v>
      </c>
      <c r="R186">
        <v>4.76</v>
      </c>
      <c r="S186">
        <v>48</v>
      </c>
      <c r="T186">
        <v>32</v>
      </c>
      <c r="U186">
        <v>30</v>
      </c>
      <c r="V186" s="2">
        <f>(Table4[[#This Row],[HR]]/Table4[[#This Row],[IP2]])*9</f>
        <v>1.6014234875444839</v>
      </c>
      <c r="W186">
        <v>10</v>
      </c>
      <c r="X186">
        <v>22</v>
      </c>
      <c r="Y186">
        <v>3.5231316725978643</v>
      </c>
      <c r="Z186">
        <v>2</v>
      </c>
      <c r="AA186">
        <v>32</v>
      </c>
      <c r="AB186">
        <v>5.1245551601423482</v>
      </c>
      <c r="AC186">
        <v>2</v>
      </c>
      <c r="AD186">
        <v>2</v>
      </c>
      <c r="AE186">
        <v>0</v>
      </c>
      <c r="AF186">
        <v>231</v>
      </c>
      <c r="AG186">
        <v>1.2455516014234875</v>
      </c>
      <c r="AH186" t="s">
        <v>31</v>
      </c>
      <c r="AI186" t="s">
        <v>2507</v>
      </c>
    </row>
    <row r="187" spans="1:35" x14ac:dyDescent="0.45">
      <c r="A187">
        <v>536</v>
      </c>
      <c r="B187" t="s">
        <v>1485</v>
      </c>
      <c r="C187" t="s">
        <v>140</v>
      </c>
      <c r="D187" s="1">
        <v>37107</v>
      </c>
      <c r="E187" s="1">
        <v>37166</v>
      </c>
      <c r="F187">
        <v>57</v>
      </c>
      <c r="G187">
        <v>5</v>
      </c>
      <c r="H187">
        <v>3</v>
      </c>
      <c r="I187">
        <v>10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57</v>
      </c>
      <c r="P187">
        <v>8</v>
      </c>
      <c r="Q187">
        <v>0.625</v>
      </c>
      <c r="R187">
        <v>4.42</v>
      </c>
      <c r="S187">
        <v>58</v>
      </c>
      <c r="T187">
        <v>29</v>
      </c>
      <c r="U187">
        <v>28</v>
      </c>
      <c r="V187" s="2">
        <f>(Table4[[#This Row],[HR]]/Table4[[#This Row],[IP2]])*9</f>
        <v>0.78947368421052633</v>
      </c>
      <c r="W187">
        <v>5</v>
      </c>
      <c r="X187">
        <v>13</v>
      </c>
      <c r="Y187">
        <v>2.0526315789473681</v>
      </c>
      <c r="Z187">
        <v>0</v>
      </c>
      <c r="AA187">
        <v>27</v>
      </c>
      <c r="AB187">
        <v>4.2631578947368416</v>
      </c>
      <c r="AC187">
        <v>1</v>
      </c>
      <c r="AD187">
        <v>1</v>
      </c>
      <c r="AE187">
        <v>0</v>
      </c>
      <c r="AF187">
        <v>237</v>
      </c>
      <c r="AG187">
        <v>1.2456140350877194</v>
      </c>
      <c r="AH187" t="s">
        <v>31</v>
      </c>
      <c r="AI187" t="s">
        <v>2501</v>
      </c>
    </row>
    <row r="188" spans="1:35" x14ac:dyDescent="0.45">
      <c r="A188">
        <v>42</v>
      </c>
      <c r="B188" t="s">
        <v>798</v>
      </c>
      <c r="C188" t="s">
        <v>132</v>
      </c>
      <c r="D188" s="1">
        <v>31591</v>
      </c>
      <c r="E188" s="1">
        <v>31637</v>
      </c>
      <c r="F188">
        <v>72.2</v>
      </c>
      <c r="G188">
        <v>4</v>
      </c>
      <c r="H188">
        <v>3</v>
      </c>
      <c r="I188">
        <v>10</v>
      </c>
      <c r="J188">
        <v>0</v>
      </c>
      <c r="K188">
        <v>0</v>
      </c>
      <c r="L188">
        <v>3</v>
      </c>
      <c r="M188">
        <v>0</v>
      </c>
      <c r="N188">
        <v>0</v>
      </c>
      <c r="O188">
        <v>72.2</v>
      </c>
      <c r="P188">
        <v>7</v>
      </c>
      <c r="Q188">
        <v>0.57099999999999995</v>
      </c>
      <c r="R188">
        <v>2.85</v>
      </c>
      <c r="S188">
        <v>68</v>
      </c>
      <c r="T188">
        <v>27</v>
      </c>
      <c r="U188">
        <v>23</v>
      </c>
      <c r="V188" s="2">
        <f>(Table4[[#This Row],[HR]]/Table4[[#This Row],[IP2]])*9</f>
        <v>0.49861495844875348</v>
      </c>
      <c r="W188">
        <v>4</v>
      </c>
      <c r="X188">
        <v>22</v>
      </c>
      <c r="Y188">
        <v>2.7423822714681441</v>
      </c>
      <c r="Z188">
        <v>1</v>
      </c>
      <c r="AA188">
        <v>34</v>
      </c>
      <c r="AB188">
        <v>4.2382271468144044</v>
      </c>
      <c r="AC188">
        <v>1</v>
      </c>
      <c r="AD188">
        <v>0</v>
      </c>
      <c r="AE188">
        <v>0</v>
      </c>
      <c r="AF188">
        <v>302</v>
      </c>
      <c r="AG188">
        <v>1.2465373961218835</v>
      </c>
      <c r="AH188" t="s">
        <v>31</v>
      </c>
      <c r="AI188" t="s">
        <v>2353</v>
      </c>
    </row>
    <row r="189" spans="1:35" x14ac:dyDescent="0.45">
      <c r="A189">
        <v>881</v>
      </c>
      <c r="B189" t="s">
        <v>314</v>
      </c>
      <c r="C189" t="s">
        <v>115</v>
      </c>
      <c r="D189" s="1">
        <v>41371</v>
      </c>
      <c r="E189" s="1">
        <v>41421</v>
      </c>
      <c r="F189">
        <v>52.1</v>
      </c>
      <c r="G189">
        <v>2</v>
      </c>
      <c r="H189">
        <v>3</v>
      </c>
      <c r="I189">
        <v>10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52.1</v>
      </c>
      <c r="P189">
        <v>5</v>
      </c>
      <c r="Q189">
        <v>0.4</v>
      </c>
      <c r="R189">
        <v>3.78</v>
      </c>
      <c r="S189">
        <v>44</v>
      </c>
      <c r="T189">
        <v>25</v>
      </c>
      <c r="U189">
        <v>22</v>
      </c>
      <c r="V189" s="2">
        <f>(Table4[[#This Row],[HR]]/Table4[[#This Row],[IP2]])*9</f>
        <v>1.0364683301343569</v>
      </c>
      <c r="W189">
        <v>6</v>
      </c>
      <c r="X189">
        <v>21</v>
      </c>
      <c r="Y189">
        <v>3.6276391554702494</v>
      </c>
      <c r="Z189">
        <v>2</v>
      </c>
      <c r="AA189">
        <v>52</v>
      </c>
      <c r="AB189">
        <v>8.9827255278310929</v>
      </c>
      <c r="AC189">
        <v>2</v>
      </c>
      <c r="AD189">
        <v>1</v>
      </c>
      <c r="AE189">
        <v>1</v>
      </c>
      <c r="AF189">
        <v>222</v>
      </c>
      <c r="AG189">
        <v>1.2476007677543186</v>
      </c>
      <c r="AH189" t="s">
        <v>31</v>
      </c>
      <c r="AI189" t="s">
        <v>315</v>
      </c>
    </row>
    <row r="190" spans="1:35" x14ac:dyDescent="0.45">
      <c r="A190">
        <v>356</v>
      </c>
      <c r="B190" t="s">
        <v>1358</v>
      </c>
      <c r="C190" t="s">
        <v>82</v>
      </c>
      <c r="D190" s="1">
        <v>42154</v>
      </c>
      <c r="E190" s="1">
        <v>42260</v>
      </c>
      <c r="F190">
        <v>60.1</v>
      </c>
      <c r="G190">
        <v>3</v>
      </c>
      <c r="H190">
        <v>5</v>
      </c>
      <c r="I190">
        <v>10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60.1</v>
      </c>
      <c r="P190">
        <v>8</v>
      </c>
      <c r="Q190">
        <v>0.375</v>
      </c>
      <c r="R190">
        <v>4.03</v>
      </c>
      <c r="S190">
        <v>47</v>
      </c>
      <c r="T190">
        <v>29</v>
      </c>
      <c r="U190">
        <v>27</v>
      </c>
      <c r="V190" s="2">
        <f>(Table4[[#This Row],[HR]]/Table4[[#This Row],[IP2]])*9</f>
        <v>0.74875207986688852</v>
      </c>
      <c r="W190">
        <v>5</v>
      </c>
      <c r="X190">
        <v>28</v>
      </c>
      <c r="Y190">
        <v>4.1930116472545755</v>
      </c>
      <c r="Z190">
        <v>0</v>
      </c>
      <c r="AA190">
        <v>28</v>
      </c>
      <c r="AB190">
        <v>4.1930116472545755</v>
      </c>
      <c r="AC190">
        <v>3</v>
      </c>
      <c r="AD190">
        <v>1</v>
      </c>
      <c r="AE190">
        <v>1</v>
      </c>
      <c r="AF190">
        <v>254</v>
      </c>
      <c r="AG190">
        <v>1.2479201331114809</v>
      </c>
      <c r="AH190" t="s">
        <v>31</v>
      </c>
      <c r="AI190" t="s">
        <v>2449</v>
      </c>
    </row>
    <row r="191" spans="1:35" x14ac:dyDescent="0.45">
      <c r="A191">
        <v>355</v>
      </c>
      <c r="B191" t="s">
        <v>1918</v>
      </c>
      <c r="C191" t="s">
        <v>132</v>
      </c>
      <c r="D191" s="1">
        <v>42535</v>
      </c>
      <c r="E191" s="1">
        <v>42584</v>
      </c>
      <c r="F191">
        <v>60.1</v>
      </c>
      <c r="G191">
        <v>3</v>
      </c>
      <c r="H191">
        <v>4</v>
      </c>
      <c r="I191">
        <v>10</v>
      </c>
      <c r="J191">
        <v>0</v>
      </c>
      <c r="K191">
        <v>0</v>
      </c>
      <c r="L191">
        <v>2</v>
      </c>
      <c r="M191">
        <v>1</v>
      </c>
      <c r="N191">
        <v>0</v>
      </c>
      <c r="O191">
        <v>60.1</v>
      </c>
      <c r="P191">
        <v>7</v>
      </c>
      <c r="Q191">
        <v>0.42899999999999999</v>
      </c>
      <c r="R191">
        <v>4.7699999999999996</v>
      </c>
      <c r="S191">
        <v>60</v>
      </c>
      <c r="T191">
        <v>35</v>
      </c>
      <c r="U191">
        <v>32</v>
      </c>
      <c r="V191" s="2">
        <f>(Table4[[#This Row],[HR]]/Table4[[#This Row],[IP2]])*9</f>
        <v>1.3477537437603995</v>
      </c>
      <c r="W191">
        <v>9</v>
      </c>
      <c r="X191">
        <v>15</v>
      </c>
      <c r="Y191">
        <v>2.2462562396006653</v>
      </c>
      <c r="Z191">
        <v>1</v>
      </c>
      <c r="AA191">
        <v>31</v>
      </c>
      <c r="AB191">
        <v>4.6422628951747082</v>
      </c>
      <c r="AC191">
        <v>1</v>
      </c>
      <c r="AD191">
        <v>0</v>
      </c>
      <c r="AE191">
        <v>1</v>
      </c>
      <c r="AF191">
        <v>254</v>
      </c>
      <c r="AG191">
        <v>1.2479201331114809</v>
      </c>
      <c r="AH191" t="s">
        <v>31</v>
      </c>
      <c r="AI191" t="s">
        <v>2448</v>
      </c>
    </row>
    <row r="192" spans="1:35" x14ac:dyDescent="0.45">
      <c r="A192">
        <v>105</v>
      </c>
      <c r="B192" t="s">
        <v>219</v>
      </c>
      <c r="C192" t="s">
        <v>196</v>
      </c>
      <c r="D192" s="1">
        <v>22754</v>
      </c>
      <c r="E192" s="1">
        <v>22798</v>
      </c>
      <c r="F192">
        <v>67.2</v>
      </c>
      <c r="G192">
        <v>6</v>
      </c>
      <c r="H192">
        <v>2</v>
      </c>
      <c r="I192">
        <v>10</v>
      </c>
      <c r="J192">
        <v>0</v>
      </c>
      <c r="K192">
        <v>0</v>
      </c>
      <c r="L192">
        <v>3</v>
      </c>
      <c r="M192">
        <v>2</v>
      </c>
      <c r="N192">
        <v>0</v>
      </c>
      <c r="O192">
        <v>67.2</v>
      </c>
      <c r="P192">
        <v>8</v>
      </c>
      <c r="Q192">
        <v>0.75</v>
      </c>
      <c r="R192">
        <v>2.5299999999999998</v>
      </c>
      <c r="S192">
        <v>50</v>
      </c>
      <c r="T192">
        <v>23</v>
      </c>
      <c r="U192">
        <v>19</v>
      </c>
      <c r="V192" s="2">
        <f>(Table4[[#This Row],[HR]]/Table4[[#This Row],[IP2]])*9</f>
        <v>0.4017857142857143</v>
      </c>
      <c r="W192">
        <v>3</v>
      </c>
      <c r="X192">
        <v>34</v>
      </c>
      <c r="Y192">
        <v>4.5535714285714288</v>
      </c>
      <c r="Z192">
        <v>1</v>
      </c>
      <c r="AA192">
        <v>56</v>
      </c>
      <c r="AB192">
        <v>7.4999999999999991</v>
      </c>
      <c r="AC192">
        <v>9</v>
      </c>
      <c r="AD192">
        <v>0</v>
      </c>
      <c r="AE192">
        <v>4</v>
      </c>
      <c r="AF192">
        <v>291</v>
      </c>
      <c r="AG192">
        <v>1.25</v>
      </c>
      <c r="AH192" t="s">
        <v>31</v>
      </c>
      <c r="AI192" t="s">
        <v>220</v>
      </c>
    </row>
    <row r="193" spans="1:35" x14ac:dyDescent="0.45">
      <c r="A193">
        <v>199</v>
      </c>
      <c r="B193" t="s">
        <v>600</v>
      </c>
      <c r="C193" t="s">
        <v>121</v>
      </c>
      <c r="D193" s="1">
        <v>37737</v>
      </c>
      <c r="E193" s="1">
        <v>37823</v>
      </c>
      <c r="F193">
        <v>63.2</v>
      </c>
      <c r="G193">
        <v>5</v>
      </c>
      <c r="H193">
        <v>1</v>
      </c>
      <c r="I193">
        <v>10</v>
      </c>
      <c r="J193">
        <v>0</v>
      </c>
      <c r="K193">
        <v>0</v>
      </c>
      <c r="L193">
        <v>2</v>
      </c>
      <c r="M193">
        <v>1</v>
      </c>
      <c r="N193">
        <v>0</v>
      </c>
      <c r="O193">
        <v>63.2</v>
      </c>
      <c r="P193">
        <v>6</v>
      </c>
      <c r="Q193">
        <v>0.83299999999999996</v>
      </c>
      <c r="R193">
        <v>2.83</v>
      </c>
      <c r="S193">
        <v>49</v>
      </c>
      <c r="T193">
        <v>22</v>
      </c>
      <c r="U193">
        <v>20</v>
      </c>
      <c r="V193" s="2">
        <f>(Table4[[#This Row],[HR]]/Table4[[#This Row],[IP2]])*9</f>
        <v>0</v>
      </c>
      <c r="W193">
        <v>0</v>
      </c>
      <c r="X193">
        <v>30</v>
      </c>
      <c r="Y193">
        <v>4.2721518987341769</v>
      </c>
      <c r="Z193">
        <v>2</v>
      </c>
      <c r="AA193">
        <v>44</v>
      </c>
      <c r="AB193">
        <v>6.2658227848101262</v>
      </c>
      <c r="AC193">
        <v>2</v>
      </c>
      <c r="AD193">
        <v>1</v>
      </c>
      <c r="AE193">
        <v>1</v>
      </c>
      <c r="AF193">
        <v>262</v>
      </c>
      <c r="AG193">
        <v>1.25</v>
      </c>
      <c r="AH193" t="s">
        <v>31</v>
      </c>
      <c r="AI193" t="s">
        <v>601</v>
      </c>
    </row>
    <row r="194" spans="1:35" x14ac:dyDescent="0.45">
      <c r="A194">
        <v>600</v>
      </c>
      <c r="B194" t="s">
        <v>237</v>
      </c>
      <c r="C194" t="s">
        <v>40</v>
      </c>
      <c r="D194" s="1">
        <v>36410</v>
      </c>
      <c r="E194" s="1">
        <v>36653</v>
      </c>
      <c r="F194">
        <v>56</v>
      </c>
      <c r="G194">
        <v>1</v>
      </c>
      <c r="H194">
        <v>3</v>
      </c>
      <c r="I194">
        <v>10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56</v>
      </c>
      <c r="P194">
        <v>4</v>
      </c>
      <c r="Q194">
        <v>0.25</v>
      </c>
      <c r="R194">
        <v>3.05</v>
      </c>
      <c r="S194">
        <v>42</v>
      </c>
      <c r="T194">
        <v>20</v>
      </c>
      <c r="U194">
        <v>19</v>
      </c>
      <c r="V194" s="2">
        <f>(Table4[[#This Row],[HR]]/Table4[[#This Row],[IP2]])*9</f>
        <v>1.6071428571428572</v>
      </c>
      <c r="W194">
        <v>10</v>
      </c>
      <c r="X194">
        <v>28</v>
      </c>
      <c r="Y194">
        <v>4.5</v>
      </c>
      <c r="Z194">
        <v>0</v>
      </c>
      <c r="AA194">
        <v>55</v>
      </c>
      <c r="AB194">
        <v>8.8392857142857135</v>
      </c>
      <c r="AC194">
        <v>1</v>
      </c>
      <c r="AD194">
        <v>0</v>
      </c>
      <c r="AE194">
        <v>4</v>
      </c>
      <c r="AF194">
        <v>236</v>
      </c>
      <c r="AG194">
        <v>1.25</v>
      </c>
      <c r="AH194" t="s">
        <v>31</v>
      </c>
      <c r="AI194" t="s">
        <v>238</v>
      </c>
    </row>
    <row r="195" spans="1:35" x14ac:dyDescent="0.45">
      <c r="A195">
        <v>619</v>
      </c>
      <c r="B195" t="s">
        <v>1370</v>
      </c>
      <c r="C195" t="s">
        <v>210</v>
      </c>
      <c r="D195" s="1">
        <v>39911</v>
      </c>
      <c r="E195" s="1">
        <v>39975</v>
      </c>
      <c r="F195">
        <v>55.2</v>
      </c>
      <c r="G195">
        <v>2</v>
      </c>
      <c r="H195">
        <v>4</v>
      </c>
      <c r="I195">
        <v>10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55.2</v>
      </c>
      <c r="P195">
        <v>6</v>
      </c>
      <c r="Q195">
        <v>0.33300000000000002</v>
      </c>
      <c r="R195">
        <v>4.37</v>
      </c>
      <c r="S195">
        <v>57</v>
      </c>
      <c r="T195">
        <v>30</v>
      </c>
      <c r="U195">
        <v>27</v>
      </c>
      <c r="V195" s="2">
        <f>(Table4[[#This Row],[HR]]/Table4[[#This Row],[IP2]])*9</f>
        <v>0.97826086956521741</v>
      </c>
      <c r="W195">
        <v>6</v>
      </c>
      <c r="X195">
        <v>12</v>
      </c>
      <c r="Y195">
        <v>1.9565217391304348</v>
      </c>
      <c r="Z195">
        <v>1</v>
      </c>
      <c r="AA195">
        <v>41</v>
      </c>
      <c r="AB195">
        <v>6.6847826086956523</v>
      </c>
      <c r="AC195">
        <v>0</v>
      </c>
      <c r="AD195">
        <v>0</v>
      </c>
      <c r="AE195">
        <v>0</v>
      </c>
      <c r="AF195">
        <v>233</v>
      </c>
      <c r="AG195">
        <v>1.25</v>
      </c>
      <c r="AH195" t="s">
        <v>31</v>
      </c>
      <c r="AI195" t="s">
        <v>2140</v>
      </c>
    </row>
    <row r="196" spans="1:35" x14ac:dyDescent="0.45">
      <c r="A196">
        <v>689</v>
      </c>
      <c r="B196" t="s">
        <v>2532</v>
      </c>
      <c r="C196" t="s">
        <v>95</v>
      </c>
      <c r="D196" s="1">
        <v>30205</v>
      </c>
      <c r="E196" s="1">
        <v>30448</v>
      </c>
      <c r="F196">
        <v>55</v>
      </c>
      <c r="G196">
        <v>4</v>
      </c>
      <c r="H196">
        <v>4</v>
      </c>
      <c r="I196">
        <v>10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55</v>
      </c>
      <c r="P196">
        <v>8</v>
      </c>
      <c r="Q196">
        <v>0.5</v>
      </c>
      <c r="R196">
        <v>4.09</v>
      </c>
      <c r="S196">
        <v>49</v>
      </c>
      <c r="T196">
        <v>30</v>
      </c>
      <c r="U196">
        <v>25</v>
      </c>
      <c r="V196" s="2">
        <f>(Table4[[#This Row],[HR]]/Table4[[#This Row],[IP2]])*9</f>
        <v>0.81818181818181823</v>
      </c>
      <c r="W196">
        <v>5</v>
      </c>
      <c r="X196">
        <v>20</v>
      </c>
      <c r="Y196">
        <v>3.2727272727272729</v>
      </c>
      <c r="Z196">
        <v>0</v>
      </c>
      <c r="AA196">
        <v>26</v>
      </c>
      <c r="AB196">
        <v>4.2545454545454549</v>
      </c>
      <c r="AC196">
        <v>2</v>
      </c>
      <c r="AD196">
        <v>0</v>
      </c>
      <c r="AE196">
        <v>1</v>
      </c>
      <c r="AF196">
        <v>233</v>
      </c>
      <c r="AG196">
        <v>1.2545454545454546</v>
      </c>
      <c r="AH196" t="s">
        <v>31</v>
      </c>
      <c r="AI196" t="s">
        <v>2533</v>
      </c>
    </row>
    <row r="197" spans="1:35" x14ac:dyDescent="0.45">
      <c r="A197">
        <v>707</v>
      </c>
      <c r="B197" t="s">
        <v>370</v>
      </c>
      <c r="C197" t="s">
        <v>199</v>
      </c>
      <c r="D197" s="1">
        <v>41011</v>
      </c>
      <c r="E197" s="1">
        <v>41059</v>
      </c>
      <c r="F197">
        <v>54.2</v>
      </c>
      <c r="G197">
        <v>2</v>
      </c>
      <c r="H197">
        <v>1</v>
      </c>
      <c r="I197">
        <v>10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54.2</v>
      </c>
      <c r="P197">
        <v>3</v>
      </c>
      <c r="Q197">
        <v>0.66700000000000004</v>
      </c>
      <c r="R197">
        <v>3.46</v>
      </c>
      <c r="S197">
        <v>53</v>
      </c>
      <c r="T197">
        <v>23</v>
      </c>
      <c r="U197">
        <v>21</v>
      </c>
      <c r="V197" s="2">
        <f>(Table4[[#This Row],[HR]]/Table4[[#This Row],[IP2]])*9</f>
        <v>1.4944649446494465</v>
      </c>
      <c r="W197">
        <v>9</v>
      </c>
      <c r="X197">
        <v>15</v>
      </c>
      <c r="Y197">
        <v>2.4907749077490773</v>
      </c>
      <c r="Z197">
        <v>1</v>
      </c>
      <c r="AA197">
        <v>50</v>
      </c>
      <c r="AB197">
        <v>8.3025830258302573</v>
      </c>
      <c r="AC197">
        <v>2</v>
      </c>
      <c r="AD197">
        <v>0</v>
      </c>
      <c r="AE197">
        <v>0</v>
      </c>
      <c r="AF197">
        <v>227</v>
      </c>
      <c r="AG197">
        <v>1.2546125461254611</v>
      </c>
      <c r="AH197" t="s">
        <v>31</v>
      </c>
      <c r="AI197" t="s">
        <v>371</v>
      </c>
    </row>
    <row r="198" spans="1:35" x14ac:dyDescent="0.45">
      <c r="A198">
        <v>141</v>
      </c>
      <c r="B198" t="s">
        <v>538</v>
      </c>
      <c r="C198" t="s">
        <v>54</v>
      </c>
      <c r="D198" s="1">
        <v>40279</v>
      </c>
      <c r="E198" s="1">
        <v>40328</v>
      </c>
      <c r="F198">
        <v>66</v>
      </c>
      <c r="G198">
        <v>4</v>
      </c>
      <c r="H198">
        <v>0</v>
      </c>
      <c r="I198">
        <v>10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66</v>
      </c>
      <c r="P198">
        <v>4</v>
      </c>
      <c r="Q198">
        <v>1</v>
      </c>
      <c r="R198">
        <v>2.4500000000000002</v>
      </c>
      <c r="S198">
        <v>58</v>
      </c>
      <c r="T198">
        <v>21</v>
      </c>
      <c r="U198">
        <v>18</v>
      </c>
      <c r="V198" s="2">
        <f>(Table4[[#This Row],[HR]]/Table4[[#This Row],[IP2]])*9</f>
        <v>0.54545454545454541</v>
      </c>
      <c r="W198">
        <v>4</v>
      </c>
      <c r="X198">
        <v>25</v>
      </c>
      <c r="Y198">
        <v>3.4090909090909092</v>
      </c>
      <c r="Z198">
        <v>1</v>
      </c>
      <c r="AA198">
        <v>45</v>
      </c>
      <c r="AB198">
        <v>6.1363636363636358</v>
      </c>
      <c r="AC198">
        <v>0</v>
      </c>
      <c r="AD198">
        <v>0</v>
      </c>
      <c r="AE198">
        <v>2</v>
      </c>
      <c r="AF198">
        <v>271</v>
      </c>
      <c r="AG198">
        <v>1.2575757575757576</v>
      </c>
      <c r="AH198" t="s">
        <v>31</v>
      </c>
      <c r="AI198" t="s">
        <v>539</v>
      </c>
    </row>
    <row r="199" spans="1:35" x14ac:dyDescent="0.45">
      <c r="A199">
        <v>149</v>
      </c>
      <c r="B199" t="s">
        <v>1474</v>
      </c>
      <c r="C199" t="s">
        <v>85</v>
      </c>
      <c r="D199" s="1">
        <v>40727</v>
      </c>
      <c r="E199" s="1">
        <v>40784</v>
      </c>
      <c r="F199">
        <v>65.2</v>
      </c>
      <c r="G199">
        <v>3</v>
      </c>
      <c r="H199">
        <v>4</v>
      </c>
      <c r="I199">
        <v>10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65.2</v>
      </c>
      <c r="P199">
        <v>7</v>
      </c>
      <c r="Q199">
        <v>0.42899999999999999</v>
      </c>
      <c r="R199">
        <v>4.1100000000000003</v>
      </c>
      <c r="S199">
        <v>72</v>
      </c>
      <c r="T199">
        <v>30</v>
      </c>
      <c r="U199">
        <v>30</v>
      </c>
      <c r="V199" s="2">
        <f>(Table4[[#This Row],[HR]]/Table4[[#This Row],[IP2]])*9</f>
        <v>1.3803680981595092</v>
      </c>
      <c r="W199">
        <v>10</v>
      </c>
      <c r="X199">
        <v>10</v>
      </c>
      <c r="Y199">
        <v>1.3803680981595092</v>
      </c>
      <c r="Z199">
        <v>0</v>
      </c>
      <c r="AA199">
        <v>25</v>
      </c>
      <c r="AB199">
        <v>3.4509202453987733</v>
      </c>
      <c r="AC199">
        <v>3</v>
      </c>
      <c r="AD199">
        <v>0</v>
      </c>
      <c r="AE199">
        <v>3</v>
      </c>
      <c r="AF199">
        <v>274</v>
      </c>
      <c r="AG199">
        <v>1.2576687116564416</v>
      </c>
      <c r="AH199" t="s">
        <v>31</v>
      </c>
      <c r="AI199" t="s">
        <v>2396</v>
      </c>
    </row>
    <row r="200" spans="1:35" x14ac:dyDescent="0.45">
      <c r="A200">
        <v>319</v>
      </c>
      <c r="B200" t="s">
        <v>310</v>
      </c>
      <c r="C200" t="s">
        <v>184</v>
      </c>
      <c r="D200" s="1">
        <v>42533</v>
      </c>
      <c r="E200" s="1">
        <v>42585</v>
      </c>
      <c r="F200">
        <v>61</v>
      </c>
      <c r="G200">
        <v>4</v>
      </c>
      <c r="H200">
        <v>3</v>
      </c>
      <c r="I200">
        <v>10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61</v>
      </c>
      <c r="P200">
        <v>7</v>
      </c>
      <c r="Q200">
        <v>0.57099999999999995</v>
      </c>
      <c r="R200">
        <v>3.25</v>
      </c>
      <c r="S200">
        <v>65</v>
      </c>
      <c r="T200">
        <v>23</v>
      </c>
      <c r="U200">
        <v>22</v>
      </c>
      <c r="V200" s="2">
        <f>(Table4[[#This Row],[HR]]/Table4[[#This Row],[IP2]])*9</f>
        <v>0.73770491803278682</v>
      </c>
      <c r="W200">
        <v>5</v>
      </c>
      <c r="X200">
        <v>12</v>
      </c>
      <c r="Y200">
        <v>1.7704918032786885</v>
      </c>
      <c r="Z200">
        <v>1</v>
      </c>
      <c r="AA200">
        <v>52</v>
      </c>
      <c r="AB200">
        <v>7.6721311475409832</v>
      </c>
      <c r="AC200">
        <v>1</v>
      </c>
      <c r="AD200">
        <v>2</v>
      </c>
      <c r="AE200">
        <v>0</v>
      </c>
      <c r="AF200">
        <v>253</v>
      </c>
      <c r="AG200">
        <v>1.2622950819672132</v>
      </c>
      <c r="AH200" t="s">
        <v>31</v>
      </c>
      <c r="AI200" t="s">
        <v>311</v>
      </c>
    </row>
    <row r="201" spans="1:35" x14ac:dyDescent="0.45">
      <c r="A201">
        <v>839</v>
      </c>
      <c r="B201" t="s">
        <v>361</v>
      </c>
      <c r="C201" t="s">
        <v>121</v>
      </c>
      <c r="D201" s="1">
        <v>43201</v>
      </c>
      <c r="E201" s="1">
        <v>43264</v>
      </c>
      <c r="F201">
        <v>53</v>
      </c>
      <c r="G201">
        <v>2</v>
      </c>
      <c r="H201">
        <v>4</v>
      </c>
      <c r="I201">
        <v>10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53</v>
      </c>
      <c r="P201">
        <v>6</v>
      </c>
      <c r="Q201">
        <v>0.33300000000000002</v>
      </c>
      <c r="R201">
        <v>4.92</v>
      </c>
      <c r="S201">
        <v>56</v>
      </c>
      <c r="T201">
        <v>32</v>
      </c>
      <c r="U201">
        <v>29</v>
      </c>
      <c r="V201" s="2">
        <f>(Table4[[#This Row],[HR]]/Table4[[#This Row],[IP2]])*9</f>
        <v>1.3584905660377358</v>
      </c>
      <c r="W201">
        <v>8</v>
      </c>
      <c r="X201">
        <v>11</v>
      </c>
      <c r="Y201">
        <v>1.8679245283018868</v>
      </c>
      <c r="Z201">
        <v>0</v>
      </c>
      <c r="AA201">
        <v>50</v>
      </c>
      <c r="AB201">
        <v>8.4905660377358494</v>
      </c>
      <c r="AC201">
        <v>1</v>
      </c>
      <c r="AD201">
        <v>0</v>
      </c>
      <c r="AE201">
        <v>1</v>
      </c>
      <c r="AF201">
        <v>219</v>
      </c>
      <c r="AG201">
        <v>1.2641509433962264</v>
      </c>
      <c r="AH201" t="s">
        <v>31</v>
      </c>
      <c r="AI201" t="s">
        <v>362</v>
      </c>
    </row>
    <row r="202" spans="1:35" x14ac:dyDescent="0.45">
      <c r="A202">
        <v>359</v>
      </c>
      <c r="B202" t="s">
        <v>844</v>
      </c>
      <c r="C202" t="s">
        <v>379</v>
      </c>
      <c r="D202" s="1">
        <v>34157</v>
      </c>
      <c r="E202" s="1">
        <v>34209</v>
      </c>
      <c r="F202">
        <v>60.1</v>
      </c>
      <c r="G202">
        <v>5</v>
      </c>
      <c r="H202">
        <v>0</v>
      </c>
      <c r="I202">
        <v>10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60.1</v>
      </c>
      <c r="P202">
        <v>5</v>
      </c>
      <c r="Q202">
        <v>1</v>
      </c>
      <c r="R202">
        <v>2.69</v>
      </c>
      <c r="S202">
        <v>62</v>
      </c>
      <c r="T202">
        <v>25</v>
      </c>
      <c r="U202">
        <v>18</v>
      </c>
      <c r="V202" s="2">
        <f>(Table4[[#This Row],[HR]]/Table4[[#This Row],[IP2]])*9</f>
        <v>0.29950083194675536</v>
      </c>
      <c r="W202">
        <v>2</v>
      </c>
      <c r="X202">
        <v>14</v>
      </c>
      <c r="Y202">
        <v>2.0965058236272878</v>
      </c>
      <c r="Z202">
        <v>0</v>
      </c>
      <c r="AA202">
        <v>24</v>
      </c>
      <c r="AB202">
        <v>3.5940099833610648</v>
      </c>
      <c r="AC202">
        <v>0</v>
      </c>
      <c r="AD202">
        <v>0</v>
      </c>
      <c r="AE202">
        <v>0</v>
      </c>
      <c r="AF202">
        <v>242</v>
      </c>
      <c r="AG202">
        <v>1.2645590682196339</v>
      </c>
      <c r="AH202" t="s">
        <v>31</v>
      </c>
      <c r="AI202" t="s">
        <v>2451</v>
      </c>
    </row>
    <row r="203" spans="1:35" x14ac:dyDescent="0.45">
      <c r="A203">
        <v>117</v>
      </c>
      <c r="B203" t="s">
        <v>244</v>
      </c>
      <c r="C203" t="s">
        <v>85</v>
      </c>
      <c r="D203" s="1">
        <v>45080</v>
      </c>
      <c r="E203" s="1">
        <v>45136</v>
      </c>
      <c r="F203">
        <v>49</v>
      </c>
      <c r="G203">
        <v>1</v>
      </c>
      <c r="H203">
        <v>3</v>
      </c>
      <c r="I203">
        <v>10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49</v>
      </c>
      <c r="P203">
        <v>4</v>
      </c>
      <c r="Q203">
        <v>0.25</v>
      </c>
      <c r="R203">
        <v>4.96</v>
      </c>
      <c r="S203">
        <v>47</v>
      </c>
      <c r="T203">
        <v>30</v>
      </c>
      <c r="U203">
        <v>27</v>
      </c>
      <c r="V203" s="2">
        <f>(Table4[[#This Row],[HR]]/Table4[[#This Row],[IP2]])*9</f>
        <v>1.4693877551020407</v>
      </c>
      <c r="W203">
        <v>8</v>
      </c>
      <c r="X203">
        <v>15</v>
      </c>
      <c r="Y203">
        <v>2.7551020408163267</v>
      </c>
      <c r="Z203">
        <v>0</v>
      </c>
      <c r="AA203">
        <v>54</v>
      </c>
      <c r="AB203">
        <v>9.9183673469387745</v>
      </c>
      <c r="AC203">
        <v>3</v>
      </c>
      <c r="AD203">
        <v>0</v>
      </c>
      <c r="AE203">
        <v>1</v>
      </c>
      <c r="AF203">
        <v>209</v>
      </c>
      <c r="AG203">
        <v>1.2653061224489797</v>
      </c>
      <c r="AH203" t="s">
        <v>31</v>
      </c>
      <c r="AI203" t="s">
        <v>245</v>
      </c>
    </row>
    <row r="204" spans="1:35" x14ac:dyDescent="0.45">
      <c r="A204">
        <v>581</v>
      </c>
      <c r="B204" t="s">
        <v>2151</v>
      </c>
      <c r="C204" t="s">
        <v>210</v>
      </c>
      <c r="D204" s="1">
        <v>30947</v>
      </c>
      <c r="E204" s="1">
        <v>31196</v>
      </c>
      <c r="F204">
        <v>56.1</v>
      </c>
      <c r="G204">
        <v>4</v>
      </c>
      <c r="H204">
        <v>3</v>
      </c>
      <c r="I204">
        <v>10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56.1</v>
      </c>
      <c r="P204">
        <v>7</v>
      </c>
      <c r="Q204">
        <v>0.57099999999999995</v>
      </c>
      <c r="R204">
        <v>3.99</v>
      </c>
      <c r="S204">
        <v>52</v>
      </c>
      <c r="T204">
        <v>25</v>
      </c>
      <c r="U204">
        <v>25</v>
      </c>
      <c r="V204" s="2">
        <f>(Table4[[#This Row],[HR]]/Table4[[#This Row],[IP2]])*9</f>
        <v>0.80213903743315507</v>
      </c>
      <c r="W204">
        <v>5</v>
      </c>
      <c r="X204">
        <v>19</v>
      </c>
      <c r="Y204">
        <v>3.0481283422459895</v>
      </c>
      <c r="Z204">
        <v>1</v>
      </c>
      <c r="AA204">
        <v>41</v>
      </c>
      <c r="AB204">
        <v>6.5775401069518713</v>
      </c>
      <c r="AC204">
        <v>0</v>
      </c>
      <c r="AD204">
        <v>0</v>
      </c>
      <c r="AE204">
        <v>2</v>
      </c>
      <c r="AF204">
        <v>237</v>
      </c>
      <c r="AG204">
        <v>1.2655971479500892</v>
      </c>
      <c r="AH204" t="s">
        <v>31</v>
      </c>
      <c r="AI204" t="s">
        <v>2152</v>
      </c>
    </row>
    <row r="205" spans="1:35" x14ac:dyDescent="0.45">
      <c r="A205">
        <v>200</v>
      </c>
      <c r="B205" t="s">
        <v>1161</v>
      </c>
      <c r="C205" t="s">
        <v>428</v>
      </c>
      <c r="D205" s="1" t="s">
        <v>2173</v>
      </c>
      <c r="E205" s="1">
        <v>37484</v>
      </c>
      <c r="F205">
        <v>63.2</v>
      </c>
      <c r="G205">
        <v>5</v>
      </c>
      <c r="H205">
        <v>2</v>
      </c>
      <c r="I205">
        <v>10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63.2</v>
      </c>
      <c r="P205">
        <v>7</v>
      </c>
      <c r="Q205">
        <v>0.71399999999999997</v>
      </c>
      <c r="R205">
        <v>3.11</v>
      </c>
      <c r="S205">
        <v>61</v>
      </c>
      <c r="T205">
        <v>25</v>
      </c>
      <c r="U205">
        <v>22</v>
      </c>
      <c r="V205" s="2">
        <f>(Table4[[#This Row],[HR]]/Table4[[#This Row],[IP2]])*9</f>
        <v>0.56962025316455689</v>
      </c>
      <c r="W205">
        <v>4</v>
      </c>
      <c r="X205">
        <v>19</v>
      </c>
      <c r="Y205">
        <v>2.7056962025316453</v>
      </c>
      <c r="Z205">
        <v>0</v>
      </c>
      <c r="AA205">
        <v>40</v>
      </c>
      <c r="AB205">
        <v>5.6962025316455689</v>
      </c>
      <c r="AC205">
        <v>2</v>
      </c>
      <c r="AD205">
        <v>1</v>
      </c>
      <c r="AE205">
        <v>5</v>
      </c>
      <c r="AF205">
        <v>270</v>
      </c>
      <c r="AG205">
        <v>1.2658227848101264</v>
      </c>
      <c r="AH205" t="s">
        <v>31</v>
      </c>
      <c r="AI205" t="s">
        <v>2174</v>
      </c>
    </row>
    <row r="206" spans="1:35" x14ac:dyDescent="0.45">
      <c r="A206">
        <v>219</v>
      </c>
      <c r="B206" t="s">
        <v>1122</v>
      </c>
      <c r="C206" t="s">
        <v>54</v>
      </c>
      <c r="D206" s="1">
        <v>26069</v>
      </c>
      <c r="E206" s="1" t="s">
        <v>2414</v>
      </c>
      <c r="F206">
        <v>63.1</v>
      </c>
      <c r="G206">
        <v>4</v>
      </c>
      <c r="H206">
        <v>3</v>
      </c>
      <c r="I206">
        <v>10</v>
      </c>
      <c r="J206">
        <v>0</v>
      </c>
      <c r="K206">
        <v>0</v>
      </c>
      <c r="L206">
        <v>2</v>
      </c>
      <c r="M206">
        <v>1</v>
      </c>
      <c r="N206">
        <v>0</v>
      </c>
      <c r="O206">
        <v>63.1</v>
      </c>
      <c r="P206">
        <v>7</v>
      </c>
      <c r="Q206">
        <v>0.57099999999999995</v>
      </c>
      <c r="R206">
        <v>3.84</v>
      </c>
      <c r="S206">
        <v>65</v>
      </c>
      <c r="T206">
        <v>28</v>
      </c>
      <c r="U206">
        <v>27</v>
      </c>
      <c r="V206" s="2">
        <f>(Table4[[#This Row],[HR]]/Table4[[#This Row],[IP2]])*9</f>
        <v>0.85578446909667194</v>
      </c>
      <c r="W206">
        <v>6</v>
      </c>
      <c r="X206">
        <v>15</v>
      </c>
      <c r="Y206">
        <v>2.1394611727416799</v>
      </c>
      <c r="Z206">
        <v>0</v>
      </c>
      <c r="AA206">
        <v>21</v>
      </c>
      <c r="AB206">
        <v>2.9952456418383515</v>
      </c>
      <c r="AC206">
        <v>2</v>
      </c>
      <c r="AD206">
        <v>0</v>
      </c>
      <c r="AE206">
        <v>1</v>
      </c>
      <c r="AF206">
        <v>258</v>
      </c>
      <c r="AG206">
        <v>1.2678288431061806</v>
      </c>
      <c r="AH206" t="s">
        <v>31</v>
      </c>
      <c r="AI206" t="s">
        <v>2415</v>
      </c>
    </row>
    <row r="207" spans="1:35" x14ac:dyDescent="0.45">
      <c r="A207">
        <v>598</v>
      </c>
      <c r="B207" t="s">
        <v>319</v>
      </c>
      <c r="C207" t="s">
        <v>30</v>
      </c>
      <c r="D207" s="1">
        <v>37124</v>
      </c>
      <c r="E207" s="1">
        <v>37357</v>
      </c>
      <c r="F207">
        <v>56</v>
      </c>
      <c r="G207">
        <v>3</v>
      </c>
      <c r="H207">
        <v>3</v>
      </c>
      <c r="I207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56</v>
      </c>
      <c r="P207">
        <v>6</v>
      </c>
      <c r="Q207">
        <v>0.5</v>
      </c>
      <c r="R207">
        <v>2.89</v>
      </c>
      <c r="S207">
        <v>48</v>
      </c>
      <c r="T207">
        <v>21</v>
      </c>
      <c r="U207">
        <v>18</v>
      </c>
      <c r="V207" s="2">
        <f>(Table4[[#This Row],[HR]]/Table4[[#This Row],[IP2]])*9</f>
        <v>0.64285714285714279</v>
      </c>
      <c r="W207">
        <v>4</v>
      </c>
      <c r="X207">
        <v>23</v>
      </c>
      <c r="Y207">
        <v>3.6964285714285712</v>
      </c>
      <c r="Z207">
        <v>2</v>
      </c>
      <c r="AA207">
        <v>52</v>
      </c>
      <c r="AB207">
        <v>8.3571428571428577</v>
      </c>
      <c r="AC207">
        <v>3</v>
      </c>
      <c r="AD207">
        <v>0</v>
      </c>
      <c r="AE207">
        <v>0</v>
      </c>
      <c r="AF207">
        <v>236</v>
      </c>
      <c r="AG207">
        <v>1.2678571428571428</v>
      </c>
      <c r="AH207" t="s">
        <v>31</v>
      </c>
      <c r="AI207" t="s">
        <v>320</v>
      </c>
    </row>
    <row r="208" spans="1:35" x14ac:dyDescent="0.45">
      <c r="A208">
        <v>594</v>
      </c>
      <c r="B208" t="s">
        <v>1321</v>
      </c>
      <c r="C208" t="s">
        <v>199</v>
      </c>
      <c r="D208" s="1">
        <v>39912</v>
      </c>
      <c r="E208" s="1">
        <v>39966</v>
      </c>
      <c r="F208">
        <v>56</v>
      </c>
      <c r="G208">
        <v>6</v>
      </c>
      <c r="H208">
        <v>4</v>
      </c>
      <c r="I208">
        <v>10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56</v>
      </c>
      <c r="P208">
        <v>10</v>
      </c>
      <c r="Q208">
        <v>0.6</v>
      </c>
      <c r="R208">
        <v>3.7</v>
      </c>
      <c r="S208">
        <v>54</v>
      </c>
      <c r="T208">
        <v>24</v>
      </c>
      <c r="U208">
        <v>23</v>
      </c>
      <c r="V208" s="2">
        <f>(Table4[[#This Row],[HR]]/Table4[[#This Row],[IP2]])*9</f>
        <v>1.2857142857142856</v>
      </c>
      <c r="W208">
        <v>8</v>
      </c>
      <c r="X208">
        <v>17</v>
      </c>
      <c r="Y208">
        <v>2.7321428571428568</v>
      </c>
      <c r="Z208">
        <v>0</v>
      </c>
      <c r="AA208">
        <v>34</v>
      </c>
      <c r="AB208">
        <v>5.4642857142857135</v>
      </c>
      <c r="AC208">
        <v>1</v>
      </c>
      <c r="AD208">
        <v>1</v>
      </c>
      <c r="AE208">
        <v>3</v>
      </c>
      <c r="AF208">
        <v>231</v>
      </c>
      <c r="AG208">
        <v>1.2678571428571428</v>
      </c>
      <c r="AH208" t="s">
        <v>31</v>
      </c>
      <c r="AI208" t="s">
        <v>2333</v>
      </c>
    </row>
    <row r="209" spans="1:35" x14ac:dyDescent="0.45">
      <c r="A209">
        <v>631</v>
      </c>
      <c r="B209" t="s">
        <v>509</v>
      </c>
      <c r="C209" t="s">
        <v>140</v>
      </c>
      <c r="D209" s="1">
        <v>33396</v>
      </c>
      <c r="E209" s="1">
        <v>33451</v>
      </c>
      <c r="F209">
        <v>55.2</v>
      </c>
      <c r="G209">
        <v>3</v>
      </c>
      <c r="H209">
        <v>2</v>
      </c>
      <c r="I209">
        <v>10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55.2</v>
      </c>
      <c r="P209">
        <v>5</v>
      </c>
      <c r="Q209">
        <v>0.6</v>
      </c>
      <c r="R209">
        <v>3.23</v>
      </c>
      <c r="S209">
        <v>39</v>
      </c>
      <c r="T209">
        <v>24</v>
      </c>
      <c r="U209">
        <v>20</v>
      </c>
      <c r="V209" s="2">
        <f>(Table4[[#This Row],[HR]]/Table4[[#This Row],[IP2]])*9</f>
        <v>0.32608695652173914</v>
      </c>
      <c r="W209">
        <v>2</v>
      </c>
      <c r="X209">
        <v>31</v>
      </c>
      <c r="Y209">
        <v>5.0543478260869561</v>
      </c>
      <c r="Z209">
        <v>0</v>
      </c>
      <c r="AA209">
        <v>46</v>
      </c>
      <c r="AB209">
        <v>7.4999999999999991</v>
      </c>
      <c r="AC209">
        <v>2</v>
      </c>
      <c r="AD209">
        <v>0</v>
      </c>
      <c r="AE209">
        <v>2</v>
      </c>
      <c r="AF209">
        <v>235</v>
      </c>
      <c r="AG209">
        <v>1.2681159420289854</v>
      </c>
      <c r="AH209" t="s">
        <v>31</v>
      </c>
      <c r="AI209" t="s">
        <v>510</v>
      </c>
    </row>
    <row r="210" spans="1:35" x14ac:dyDescent="0.45">
      <c r="A210">
        <v>239</v>
      </c>
      <c r="B210" t="s">
        <v>146</v>
      </c>
      <c r="C210" t="s">
        <v>40</v>
      </c>
      <c r="D210" s="1">
        <v>41366</v>
      </c>
      <c r="E210" s="1">
        <v>41416</v>
      </c>
      <c r="F210">
        <v>62.2</v>
      </c>
      <c r="G210">
        <v>5</v>
      </c>
      <c r="H210">
        <v>2</v>
      </c>
      <c r="I210">
        <v>10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62.2</v>
      </c>
      <c r="P210">
        <v>7</v>
      </c>
      <c r="Q210">
        <v>0.71399999999999997</v>
      </c>
      <c r="R210">
        <v>3.3</v>
      </c>
      <c r="S210">
        <v>57</v>
      </c>
      <c r="T210">
        <v>25</v>
      </c>
      <c r="U210">
        <v>23</v>
      </c>
      <c r="V210" s="2">
        <f>(Table4[[#This Row],[HR]]/Table4[[#This Row],[IP2]])*9</f>
        <v>0.86816720257234725</v>
      </c>
      <c r="W210">
        <v>6</v>
      </c>
      <c r="X210">
        <v>22</v>
      </c>
      <c r="Y210">
        <v>3.183279742765273</v>
      </c>
      <c r="Z210">
        <v>0</v>
      </c>
      <c r="AA210">
        <v>60</v>
      </c>
      <c r="AB210">
        <v>8.6816720257234721</v>
      </c>
      <c r="AC210">
        <v>0</v>
      </c>
      <c r="AD210">
        <v>0</v>
      </c>
      <c r="AE210">
        <v>3</v>
      </c>
      <c r="AF210">
        <v>259</v>
      </c>
      <c r="AG210">
        <v>1.270096463022508</v>
      </c>
      <c r="AH210" t="s">
        <v>31</v>
      </c>
      <c r="AI210" t="s">
        <v>147</v>
      </c>
    </row>
    <row r="211" spans="1:35" x14ac:dyDescent="0.45">
      <c r="A211">
        <v>647</v>
      </c>
      <c r="B211" t="s">
        <v>364</v>
      </c>
      <c r="C211" t="s">
        <v>46</v>
      </c>
      <c r="D211" s="1">
        <v>42221</v>
      </c>
      <c r="E211" s="1">
        <v>42274</v>
      </c>
      <c r="F211">
        <v>55.1</v>
      </c>
      <c r="G211">
        <v>5</v>
      </c>
      <c r="H211">
        <v>3</v>
      </c>
      <c r="I211">
        <v>10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55.1</v>
      </c>
      <c r="P211">
        <v>8</v>
      </c>
      <c r="Q211">
        <v>0.625</v>
      </c>
      <c r="R211">
        <v>2.77</v>
      </c>
      <c r="S211">
        <v>48</v>
      </c>
      <c r="T211">
        <v>18</v>
      </c>
      <c r="U211">
        <v>17</v>
      </c>
      <c r="V211" s="2">
        <f>(Table4[[#This Row],[HR]]/Table4[[#This Row],[IP2]])*9</f>
        <v>1.1433756805807622</v>
      </c>
      <c r="W211">
        <v>7</v>
      </c>
      <c r="X211">
        <v>22</v>
      </c>
      <c r="Y211">
        <v>3.5934664246823953</v>
      </c>
      <c r="Z211">
        <v>0</v>
      </c>
      <c r="AA211">
        <v>50</v>
      </c>
      <c r="AB211">
        <v>8.1669691470054442</v>
      </c>
      <c r="AC211">
        <v>1</v>
      </c>
      <c r="AD211">
        <v>1</v>
      </c>
      <c r="AE211">
        <v>2</v>
      </c>
      <c r="AF211">
        <v>229</v>
      </c>
      <c r="AG211">
        <v>1.2704174228675136</v>
      </c>
      <c r="AH211" t="s">
        <v>31</v>
      </c>
      <c r="AI211" t="s">
        <v>365</v>
      </c>
    </row>
    <row r="212" spans="1:35" x14ac:dyDescent="0.45">
      <c r="A212">
        <v>419</v>
      </c>
      <c r="B212" t="s">
        <v>1594</v>
      </c>
      <c r="C212" t="s">
        <v>34</v>
      </c>
      <c r="D212" s="1">
        <v>40386</v>
      </c>
      <c r="E212" s="1">
        <v>40440</v>
      </c>
      <c r="F212">
        <v>59</v>
      </c>
      <c r="G212">
        <v>4</v>
      </c>
      <c r="H212">
        <v>4</v>
      </c>
      <c r="I212">
        <v>10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59</v>
      </c>
      <c r="P212">
        <v>8</v>
      </c>
      <c r="Q212">
        <v>0.5</v>
      </c>
      <c r="R212">
        <v>4.7300000000000004</v>
      </c>
      <c r="S212">
        <v>59</v>
      </c>
      <c r="T212">
        <v>32</v>
      </c>
      <c r="U212">
        <v>31</v>
      </c>
      <c r="V212" s="2">
        <f>(Table4[[#This Row],[HR]]/Table4[[#This Row],[IP2]])*9</f>
        <v>1.2203389830508475</v>
      </c>
      <c r="W212">
        <v>8</v>
      </c>
      <c r="X212">
        <v>16</v>
      </c>
      <c r="Y212">
        <v>2.4406779661016951</v>
      </c>
      <c r="Z212">
        <v>3</v>
      </c>
      <c r="AA212">
        <v>33</v>
      </c>
      <c r="AB212">
        <v>5.0338983050847457</v>
      </c>
      <c r="AC212">
        <v>3</v>
      </c>
      <c r="AD212">
        <v>0</v>
      </c>
      <c r="AE212">
        <v>1</v>
      </c>
      <c r="AF212">
        <v>244</v>
      </c>
      <c r="AG212">
        <v>1.271186440677966</v>
      </c>
      <c r="AH212" t="s">
        <v>31</v>
      </c>
      <c r="AI212" t="s">
        <v>2466</v>
      </c>
    </row>
    <row r="213" spans="1:35" x14ac:dyDescent="0.45">
      <c r="A213">
        <v>436</v>
      </c>
      <c r="B213" t="s">
        <v>982</v>
      </c>
      <c r="C213" t="s">
        <v>95</v>
      </c>
      <c r="D213" s="1">
        <v>42917</v>
      </c>
      <c r="E213" s="1">
        <v>42969</v>
      </c>
      <c r="F213">
        <v>58.2</v>
      </c>
      <c r="G213">
        <v>3</v>
      </c>
      <c r="H213">
        <v>1</v>
      </c>
      <c r="I213">
        <v>10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58.2</v>
      </c>
      <c r="P213">
        <v>4</v>
      </c>
      <c r="Q213">
        <v>0.75</v>
      </c>
      <c r="R213">
        <v>3.22</v>
      </c>
      <c r="S213">
        <v>58</v>
      </c>
      <c r="T213">
        <v>22</v>
      </c>
      <c r="U213">
        <v>21</v>
      </c>
      <c r="V213" s="2">
        <f>(Table4[[#This Row],[HR]]/Table4[[#This Row],[IP2]])*9</f>
        <v>0.77319587628865982</v>
      </c>
      <c r="W213">
        <v>5</v>
      </c>
      <c r="X213">
        <v>16</v>
      </c>
      <c r="Y213">
        <v>2.474226804123711</v>
      </c>
      <c r="Z213">
        <v>0</v>
      </c>
      <c r="AA213">
        <v>22</v>
      </c>
      <c r="AB213">
        <v>3.402061855670103</v>
      </c>
      <c r="AC213">
        <v>1</v>
      </c>
      <c r="AD213">
        <v>0</v>
      </c>
      <c r="AE213">
        <v>1</v>
      </c>
      <c r="AF213">
        <v>238</v>
      </c>
      <c r="AG213">
        <v>1.2714776632302405</v>
      </c>
      <c r="AH213" t="s">
        <v>31</v>
      </c>
      <c r="AI213" t="s">
        <v>2471</v>
      </c>
    </row>
    <row r="214" spans="1:35" x14ac:dyDescent="0.45">
      <c r="A214">
        <v>435</v>
      </c>
      <c r="B214" t="s">
        <v>486</v>
      </c>
      <c r="C214" t="s">
        <v>115</v>
      </c>
      <c r="D214" s="1">
        <v>43281</v>
      </c>
      <c r="E214" s="1">
        <v>43338</v>
      </c>
      <c r="F214">
        <v>58.2</v>
      </c>
      <c r="G214">
        <v>2</v>
      </c>
      <c r="H214">
        <v>4</v>
      </c>
      <c r="I214">
        <v>10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58.2</v>
      </c>
      <c r="P214">
        <v>6</v>
      </c>
      <c r="Q214">
        <v>0.33300000000000002</v>
      </c>
      <c r="R214">
        <v>4.1399999999999997</v>
      </c>
      <c r="S214">
        <v>56</v>
      </c>
      <c r="T214">
        <v>28</v>
      </c>
      <c r="U214">
        <v>27</v>
      </c>
      <c r="V214" s="2">
        <f>(Table4[[#This Row],[HR]]/Table4[[#This Row],[IP2]])*9</f>
        <v>1.2371134020618555</v>
      </c>
      <c r="W214">
        <v>8</v>
      </c>
      <c r="X214">
        <v>18</v>
      </c>
      <c r="Y214">
        <v>2.7835051546391751</v>
      </c>
      <c r="Z214">
        <v>5</v>
      </c>
      <c r="AA214">
        <v>46</v>
      </c>
      <c r="AB214">
        <v>7.1134020618556697</v>
      </c>
      <c r="AC214">
        <v>4</v>
      </c>
      <c r="AD214">
        <v>0</v>
      </c>
      <c r="AE214">
        <v>2</v>
      </c>
      <c r="AF214">
        <v>247</v>
      </c>
      <c r="AG214">
        <v>1.2714776632302405</v>
      </c>
      <c r="AH214" t="s">
        <v>31</v>
      </c>
      <c r="AI214" t="s">
        <v>487</v>
      </c>
    </row>
    <row r="215" spans="1:35" x14ac:dyDescent="0.45">
      <c r="A215">
        <v>442</v>
      </c>
      <c r="B215" t="s">
        <v>1611</v>
      </c>
      <c r="C215" t="s">
        <v>229</v>
      </c>
      <c r="D215" s="1">
        <v>37836</v>
      </c>
      <c r="E215" s="1">
        <v>38086</v>
      </c>
      <c r="F215">
        <v>58.2</v>
      </c>
      <c r="G215">
        <v>4</v>
      </c>
      <c r="H215">
        <v>5</v>
      </c>
      <c r="I215">
        <v>10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58.2</v>
      </c>
      <c r="P215">
        <v>9</v>
      </c>
      <c r="Q215">
        <v>0.44400000000000001</v>
      </c>
      <c r="R215">
        <v>4.1399999999999997</v>
      </c>
      <c r="S215">
        <v>57</v>
      </c>
      <c r="T215">
        <v>32</v>
      </c>
      <c r="U215">
        <v>27</v>
      </c>
      <c r="V215" s="2">
        <f>(Table4[[#This Row],[HR]]/Table4[[#This Row],[IP2]])*9</f>
        <v>1.2371134020618555</v>
      </c>
      <c r="W215">
        <v>8</v>
      </c>
      <c r="X215">
        <v>17</v>
      </c>
      <c r="Y215">
        <v>2.6288659793814428</v>
      </c>
      <c r="Z215">
        <v>0</v>
      </c>
      <c r="AA215">
        <v>33</v>
      </c>
      <c r="AB215">
        <v>5.1030927835051543</v>
      </c>
      <c r="AC215">
        <v>4</v>
      </c>
      <c r="AD215">
        <v>0</v>
      </c>
      <c r="AE215">
        <v>1</v>
      </c>
      <c r="AF215">
        <v>249</v>
      </c>
      <c r="AG215">
        <v>1.2714776632302405</v>
      </c>
      <c r="AH215" t="s">
        <v>31</v>
      </c>
      <c r="AI215" t="s">
        <v>2473</v>
      </c>
    </row>
    <row r="216" spans="1:35" x14ac:dyDescent="0.45">
      <c r="A216">
        <v>259</v>
      </c>
      <c r="B216" t="s">
        <v>2226</v>
      </c>
      <c r="C216" t="s">
        <v>132</v>
      </c>
      <c r="D216" s="1">
        <v>34825</v>
      </c>
      <c r="E216" s="1">
        <v>34872</v>
      </c>
      <c r="F216">
        <v>62.1</v>
      </c>
      <c r="G216">
        <v>6</v>
      </c>
      <c r="H216">
        <v>1</v>
      </c>
      <c r="I216">
        <v>10</v>
      </c>
      <c r="J216">
        <v>0</v>
      </c>
      <c r="K216">
        <v>0</v>
      </c>
      <c r="L216">
        <v>2</v>
      </c>
      <c r="M216">
        <v>1</v>
      </c>
      <c r="N216">
        <v>0</v>
      </c>
      <c r="O216">
        <v>62.1</v>
      </c>
      <c r="P216">
        <v>7</v>
      </c>
      <c r="Q216">
        <v>0.85699999999999998</v>
      </c>
      <c r="R216">
        <v>3.03</v>
      </c>
      <c r="S216">
        <v>52</v>
      </c>
      <c r="T216">
        <v>22</v>
      </c>
      <c r="U216">
        <v>21</v>
      </c>
      <c r="V216" s="2">
        <f>(Table4[[#This Row],[HR]]/Table4[[#This Row],[IP2]])*9</f>
        <v>0.57971014492753614</v>
      </c>
      <c r="W216">
        <v>4</v>
      </c>
      <c r="X216">
        <v>27</v>
      </c>
      <c r="Y216">
        <v>3.9130434782608696</v>
      </c>
      <c r="Z216">
        <v>0</v>
      </c>
      <c r="AA216">
        <v>38</v>
      </c>
      <c r="AB216">
        <v>5.5072463768115938</v>
      </c>
      <c r="AC216">
        <v>5</v>
      </c>
      <c r="AD216">
        <v>0</v>
      </c>
      <c r="AE216">
        <v>4</v>
      </c>
      <c r="AF216">
        <v>265</v>
      </c>
      <c r="AG216">
        <v>1.2721417069243155</v>
      </c>
      <c r="AH216" t="s">
        <v>31</v>
      </c>
      <c r="AI216" t="s">
        <v>2227</v>
      </c>
    </row>
    <row r="217" spans="1:35" x14ac:dyDescent="0.45">
      <c r="A217">
        <v>676</v>
      </c>
      <c r="B217" t="s">
        <v>1707</v>
      </c>
      <c r="C217" t="s">
        <v>82</v>
      </c>
      <c r="D217" s="1">
        <v>41373</v>
      </c>
      <c r="E217" s="1">
        <v>41426</v>
      </c>
      <c r="F217">
        <v>55</v>
      </c>
      <c r="G217">
        <v>3</v>
      </c>
      <c r="H217">
        <v>4</v>
      </c>
      <c r="I217">
        <v>10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55</v>
      </c>
      <c r="P217">
        <v>7</v>
      </c>
      <c r="Q217">
        <v>0.42899999999999999</v>
      </c>
      <c r="R217">
        <v>3.44</v>
      </c>
      <c r="S217">
        <v>56</v>
      </c>
      <c r="T217">
        <v>23</v>
      </c>
      <c r="U217">
        <v>21</v>
      </c>
      <c r="V217" s="2">
        <f>(Table4[[#This Row],[HR]]/Table4[[#This Row],[IP2]])*9</f>
        <v>0.98181818181818181</v>
      </c>
      <c r="W217">
        <v>6</v>
      </c>
      <c r="X217">
        <v>14</v>
      </c>
      <c r="Y217">
        <v>2.2909090909090906</v>
      </c>
      <c r="Z217">
        <v>1</v>
      </c>
      <c r="AA217">
        <v>39</v>
      </c>
      <c r="AB217">
        <v>6.3818181818181818</v>
      </c>
      <c r="AC217">
        <v>2</v>
      </c>
      <c r="AD217">
        <v>0</v>
      </c>
      <c r="AE217">
        <v>0</v>
      </c>
      <c r="AF217">
        <v>234</v>
      </c>
      <c r="AG217">
        <v>1.2727272727272727</v>
      </c>
      <c r="AH217" t="s">
        <v>31</v>
      </c>
      <c r="AI217" t="s">
        <v>2191</v>
      </c>
    </row>
    <row r="218" spans="1:35" x14ac:dyDescent="0.45">
      <c r="A218">
        <v>682</v>
      </c>
      <c r="B218" t="s">
        <v>1453</v>
      </c>
      <c r="C218" t="s">
        <v>34</v>
      </c>
      <c r="D218" s="1">
        <v>39298</v>
      </c>
      <c r="E218" s="1">
        <v>39566</v>
      </c>
      <c r="F218">
        <v>55</v>
      </c>
      <c r="G218">
        <v>4</v>
      </c>
      <c r="H218">
        <v>3</v>
      </c>
      <c r="I218">
        <v>10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55</v>
      </c>
      <c r="P218">
        <v>7</v>
      </c>
      <c r="Q218">
        <v>0.57099999999999995</v>
      </c>
      <c r="R218">
        <v>4.75</v>
      </c>
      <c r="S218">
        <v>57</v>
      </c>
      <c r="T218">
        <v>30</v>
      </c>
      <c r="U218">
        <v>29</v>
      </c>
      <c r="V218" s="2">
        <f>(Table4[[#This Row],[HR]]/Table4[[#This Row],[IP2]])*9</f>
        <v>0.32727272727272727</v>
      </c>
      <c r="W218">
        <v>2</v>
      </c>
      <c r="X218">
        <v>13</v>
      </c>
      <c r="Y218">
        <v>2.1272727272727274</v>
      </c>
      <c r="Z218">
        <v>0</v>
      </c>
      <c r="AA218">
        <v>26</v>
      </c>
      <c r="AB218">
        <v>4.2545454545454549</v>
      </c>
      <c r="AC218">
        <v>6</v>
      </c>
      <c r="AD218">
        <v>1</v>
      </c>
      <c r="AE218">
        <v>2</v>
      </c>
      <c r="AF218">
        <v>231</v>
      </c>
      <c r="AG218">
        <v>1.2727272727272727</v>
      </c>
      <c r="AH218" t="s">
        <v>31</v>
      </c>
      <c r="AI218" t="s">
        <v>2527</v>
      </c>
    </row>
    <row r="219" spans="1:35" x14ac:dyDescent="0.45">
      <c r="A219">
        <v>150</v>
      </c>
      <c r="B219" t="s">
        <v>1791</v>
      </c>
      <c r="C219" t="s">
        <v>73</v>
      </c>
      <c r="D219" s="1">
        <v>34872</v>
      </c>
      <c r="E219" s="1">
        <v>34923</v>
      </c>
      <c r="F219">
        <v>65.2</v>
      </c>
      <c r="G219">
        <v>4</v>
      </c>
      <c r="H219">
        <v>4</v>
      </c>
      <c r="I219">
        <v>10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65.2</v>
      </c>
      <c r="P219">
        <v>8</v>
      </c>
      <c r="Q219">
        <v>0.5</v>
      </c>
      <c r="R219">
        <v>3.56</v>
      </c>
      <c r="S219">
        <v>61</v>
      </c>
      <c r="T219">
        <v>31</v>
      </c>
      <c r="U219">
        <v>26</v>
      </c>
      <c r="V219" s="2">
        <f>(Table4[[#This Row],[HR]]/Table4[[#This Row],[IP2]])*9</f>
        <v>1.242331288343558</v>
      </c>
      <c r="W219">
        <v>9</v>
      </c>
      <c r="X219">
        <v>22</v>
      </c>
      <c r="Y219">
        <v>3.03680981595092</v>
      </c>
      <c r="Z219">
        <v>0</v>
      </c>
      <c r="AA219">
        <v>27</v>
      </c>
      <c r="AB219">
        <v>3.7269938650306749</v>
      </c>
      <c r="AC219">
        <v>2</v>
      </c>
      <c r="AD219">
        <v>1</v>
      </c>
      <c r="AE219">
        <v>1</v>
      </c>
      <c r="AF219">
        <v>275</v>
      </c>
      <c r="AG219">
        <v>1.2730061349693251</v>
      </c>
      <c r="AH219" t="s">
        <v>31</v>
      </c>
      <c r="AI219" t="s">
        <v>2397</v>
      </c>
    </row>
    <row r="220" spans="1:35" x14ac:dyDescent="0.45">
      <c r="A220">
        <v>271</v>
      </c>
      <c r="B220" t="s">
        <v>1210</v>
      </c>
      <c r="C220" t="s">
        <v>40</v>
      </c>
      <c r="D220" s="1">
        <v>39542</v>
      </c>
      <c r="E220" s="1">
        <v>39589</v>
      </c>
      <c r="F220">
        <v>62</v>
      </c>
      <c r="G220">
        <v>2</v>
      </c>
      <c r="H220">
        <v>3</v>
      </c>
      <c r="I220">
        <v>10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62</v>
      </c>
      <c r="P220">
        <v>5</v>
      </c>
      <c r="Q220">
        <v>0.4</v>
      </c>
      <c r="R220">
        <v>3.48</v>
      </c>
      <c r="S220">
        <v>61</v>
      </c>
      <c r="T220">
        <v>29</v>
      </c>
      <c r="U220">
        <v>24</v>
      </c>
      <c r="V220" s="2">
        <f>(Table4[[#This Row],[HR]]/Table4[[#This Row],[IP2]])*9</f>
        <v>0.72580645161290325</v>
      </c>
      <c r="W220">
        <v>5</v>
      </c>
      <c r="X220">
        <v>18</v>
      </c>
      <c r="Y220">
        <v>2.612903225806452</v>
      </c>
      <c r="Z220">
        <v>3</v>
      </c>
      <c r="AA220">
        <v>34</v>
      </c>
      <c r="AB220">
        <v>4.935483870967742</v>
      </c>
      <c r="AC220">
        <v>2</v>
      </c>
      <c r="AD220">
        <v>0</v>
      </c>
      <c r="AE220">
        <v>3</v>
      </c>
      <c r="AF220">
        <v>268</v>
      </c>
      <c r="AG220">
        <v>1.2741935483870968</v>
      </c>
      <c r="AH220" t="s">
        <v>31</v>
      </c>
      <c r="AI220" t="s">
        <v>2336</v>
      </c>
    </row>
    <row r="221" spans="1:35" x14ac:dyDescent="0.45">
      <c r="A221">
        <v>274</v>
      </c>
      <c r="B221" t="s">
        <v>465</v>
      </c>
      <c r="C221" t="s">
        <v>210</v>
      </c>
      <c r="D221" s="1">
        <v>34887</v>
      </c>
      <c r="E221" s="1">
        <v>34951</v>
      </c>
      <c r="F221">
        <v>62</v>
      </c>
      <c r="G221">
        <v>2</v>
      </c>
      <c r="H221">
        <v>4</v>
      </c>
      <c r="I221">
        <v>10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62</v>
      </c>
      <c r="P221">
        <v>6</v>
      </c>
      <c r="Q221">
        <v>0.33300000000000002</v>
      </c>
      <c r="R221">
        <v>3.63</v>
      </c>
      <c r="S221">
        <v>58</v>
      </c>
      <c r="T221">
        <v>26</v>
      </c>
      <c r="U221">
        <v>25</v>
      </c>
      <c r="V221" s="2">
        <f>(Table4[[#This Row],[HR]]/Table4[[#This Row],[IP2]])*9</f>
        <v>1.0161290322580645</v>
      </c>
      <c r="W221">
        <v>7</v>
      </c>
      <c r="X221">
        <v>21</v>
      </c>
      <c r="Y221">
        <v>3.0483870967741935</v>
      </c>
      <c r="Z221">
        <v>1</v>
      </c>
      <c r="AA221">
        <v>47</v>
      </c>
      <c r="AB221">
        <v>6.82258064516129</v>
      </c>
      <c r="AC221">
        <v>3</v>
      </c>
      <c r="AD221">
        <v>2</v>
      </c>
      <c r="AE221">
        <v>0</v>
      </c>
      <c r="AF221">
        <v>257</v>
      </c>
      <c r="AG221">
        <v>1.2741935483870968</v>
      </c>
      <c r="AH221" t="s">
        <v>31</v>
      </c>
      <c r="AI221" t="s">
        <v>466</v>
      </c>
    </row>
    <row r="222" spans="1:35" x14ac:dyDescent="0.45">
      <c r="A222">
        <v>11</v>
      </c>
      <c r="B222" t="s">
        <v>1439</v>
      </c>
      <c r="C222" t="s">
        <v>37</v>
      </c>
      <c r="D222" s="1">
        <v>42547</v>
      </c>
      <c r="E222" s="1">
        <v>42618</v>
      </c>
      <c r="F222">
        <v>50.2</v>
      </c>
      <c r="G222">
        <v>3</v>
      </c>
      <c r="H222">
        <v>3</v>
      </c>
      <c r="I222">
        <v>10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50.2</v>
      </c>
      <c r="P222">
        <v>6</v>
      </c>
      <c r="Q222">
        <v>0.5</v>
      </c>
      <c r="R222">
        <v>4.09</v>
      </c>
      <c r="S222">
        <v>48</v>
      </c>
      <c r="T222">
        <v>24</v>
      </c>
      <c r="U222">
        <v>23</v>
      </c>
      <c r="V222" s="2">
        <f>(Table4[[#This Row],[HR]]/Table4[[#This Row],[IP2]])*9</f>
        <v>1.0756972111553784</v>
      </c>
      <c r="W222">
        <v>6</v>
      </c>
      <c r="X222">
        <v>16</v>
      </c>
      <c r="Y222">
        <v>2.8685258964143427</v>
      </c>
      <c r="Z222">
        <v>0</v>
      </c>
      <c r="AA222">
        <v>34</v>
      </c>
      <c r="AB222">
        <v>6.095617529880478</v>
      </c>
      <c r="AC222">
        <v>3</v>
      </c>
      <c r="AD222">
        <v>0</v>
      </c>
      <c r="AE222">
        <v>0</v>
      </c>
      <c r="AF222">
        <v>212</v>
      </c>
      <c r="AG222">
        <v>1.2749003984063745</v>
      </c>
      <c r="AH222" t="s">
        <v>31</v>
      </c>
      <c r="AI222" t="s">
        <v>2329</v>
      </c>
    </row>
    <row r="223" spans="1:35" x14ac:dyDescent="0.45">
      <c r="A223">
        <v>727</v>
      </c>
      <c r="B223" t="s">
        <v>490</v>
      </c>
      <c r="C223" t="s">
        <v>106</v>
      </c>
      <c r="D223" s="1">
        <v>42152</v>
      </c>
      <c r="E223" s="1" t="s">
        <v>491</v>
      </c>
      <c r="F223">
        <v>54.1</v>
      </c>
      <c r="G223">
        <v>5</v>
      </c>
      <c r="H223">
        <v>3</v>
      </c>
      <c r="I223">
        <v>10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54.1</v>
      </c>
      <c r="P223">
        <v>8</v>
      </c>
      <c r="Q223">
        <v>0.625</v>
      </c>
      <c r="R223">
        <v>4.6399999999999997</v>
      </c>
      <c r="S223">
        <v>50</v>
      </c>
      <c r="T223">
        <v>28</v>
      </c>
      <c r="U223">
        <v>28</v>
      </c>
      <c r="V223" s="2">
        <f>(Table4[[#This Row],[HR]]/Table4[[#This Row],[IP2]])*9</f>
        <v>1.1645101663585953</v>
      </c>
      <c r="W223">
        <v>7</v>
      </c>
      <c r="X223">
        <v>19</v>
      </c>
      <c r="Y223">
        <v>3.1608133086876156</v>
      </c>
      <c r="Z223">
        <v>0</v>
      </c>
      <c r="AA223">
        <v>46</v>
      </c>
      <c r="AB223">
        <v>7.6524953789279113</v>
      </c>
      <c r="AC223">
        <v>2</v>
      </c>
      <c r="AD223">
        <v>0</v>
      </c>
      <c r="AE223">
        <v>2</v>
      </c>
      <c r="AF223">
        <v>227</v>
      </c>
      <c r="AG223">
        <v>1.2754158964879851</v>
      </c>
      <c r="AH223" t="s">
        <v>31</v>
      </c>
      <c r="AI223" t="s">
        <v>492</v>
      </c>
    </row>
    <row r="224" spans="1:35" x14ac:dyDescent="0.45">
      <c r="A224">
        <v>483</v>
      </c>
      <c r="B224" t="s">
        <v>2485</v>
      </c>
      <c r="C224" t="s">
        <v>121</v>
      </c>
      <c r="D224" s="1">
        <v>28013</v>
      </c>
      <c r="E224" s="1" t="s">
        <v>2486</v>
      </c>
      <c r="F224">
        <v>58</v>
      </c>
      <c r="G224">
        <v>2</v>
      </c>
      <c r="H224">
        <v>3</v>
      </c>
      <c r="I224">
        <v>10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58</v>
      </c>
      <c r="P224">
        <v>5</v>
      </c>
      <c r="Q224">
        <v>0.4</v>
      </c>
      <c r="R224">
        <v>3.57</v>
      </c>
      <c r="S224">
        <v>57</v>
      </c>
      <c r="T224">
        <v>23</v>
      </c>
      <c r="U224">
        <v>23</v>
      </c>
      <c r="V224" s="2">
        <f>(Table4[[#This Row],[HR]]/Table4[[#This Row],[IP2]])*9</f>
        <v>0.46551724137931033</v>
      </c>
      <c r="W224">
        <v>3</v>
      </c>
      <c r="X224">
        <v>17</v>
      </c>
      <c r="Y224">
        <v>2.6379310344827585</v>
      </c>
      <c r="Z224">
        <v>1</v>
      </c>
      <c r="AA224">
        <v>29</v>
      </c>
      <c r="AB224">
        <v>4.5</v>
      </c>
      <c r="AC224">
        <v>2</v>
      </c>
      <c r="AD224">
        <v>0</v>
      </c>
      <c r="AE224">
        <v>2</v>
      </c>
      <c r="AF224">
        <v>240</v>
      </c>
      <c r="AG224">
        <v>1.2758620689655173</v>
      </c>
      <c r="AH224" t="s">
        <v>31</v>
      </c>
      <c r="AI224" t="s">
        <v>2487</v>
      </c>
    </row>
    <row r="225" spans="1:35" x14ac:dyDescent="0.45">
      <c r="A225">
        <v>1559</v>
      </c>
      <c r="B225" t="s">
        <v>527</v>
      </c>
      <c r="C225" t="s">
        <v>168</v>
      </c>
      <c r="D225" s="1">
        <v>44334</v>
      </c>
      <c r="E225" s="1">
        <v>44402</v>
      </c>
      <c r="F225">
        <v>43.1</v>
      </c>
      <c r="G225">
        <v>1</v>
      </c>
      <c r="H225">
        <v>1</v>
      </c>
      <c r="I225">
        <v>10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43.1</v>
      </c>
      <c r="P225">
        <v>2</v>
      </c>
      <c r="Q225">
        <v>0.5</v>
      </c>
      <c r="R225">
        <v>5.19</v>
      </c>
      <c r="S225">
        <v>42</v>
      </c>
      <c r="T225">
        <v>26</v>
      </c>
      <c r="U225">
        <v>25</v>
      </c>
      <c r="V225" s="2">
        <f>(Table4[[#This Row],[HR]]/Table4[[#This Row],[IP2]])*9</f>
        <v>2.296983758700696</v>
      </c>
      <c r="W225">
        <v>11</v>
      </c>
      <c r="X225">
        <v>13</v>
      </c>
      <c r="Y225">
        <v>2.7146171693735499</v>
      </c>
      <c r="Z225">
        <v>0</v>
      </c>
      <c r="AA225">
        <v>45</v>
      </c>
      <c r="AB225">
        <v>9.3967517401392104</v>
      </c>
      <c r="AC225">
        <v>1</v>
      </c>
      <c r="AD225">
        <v>0</v>
      </c>
      <c r="AE225">
        <v>0</v>
      </c>
      <c r="AF225">
        <v>182</v>
      </c>
      <c r="AG225">
        <v>1.2761020881670533</v>
      </c>
      <c r="AH225" t="s">
        <v>31</v>
      </c>
      <c r="AI225" t="s">
        <v>528</v>
      </c>
    </row>
    <row r="226" spans="1:35" x14ac:dyDescent="0.45">
      <c r="A226">
        <v>307</v>
      </c>
      <c r="B226" t="s">
        <v>2308</v>
      </c>
      <c r="C226" t="s">
        <v>34</v>
      </c>
      <c r="D226" s="1">
        <v>37489</v>
      </c>
      <c r="E226" s="1">
        <v>37724</v>
      </c>
      <c r="F226">
        <v>61.1</v>
      </c>
      <c r="G226">
        <v>4</v>
      </c>
      <c r="H226">
        <v>2</v>
      </c>
      <c r="I226">
        <v>10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61.1</v>
      </c>
      <c r="P226">
        <v>6</v>
      </c>
      <c r="Q226">
        <v>0.66700000000000004</v>
      </c>
      <c r="R226">
        <v>4.26</v>
      </c>
      <c r="S226">
        <v>56</v>
      </c>
      <c r="T226">
        <v>30</v>
      </c>
      <c r="U226">
        <v>29</v>
      </c>
      <c r="V226" s="2">
        <f>(Table4[[#This Row],[HR]]/Table4[[#This Row],[IP2]])*9</f>
        <v>1.0310965630114566</v>
      </c>
      <c r="W226">
        <v>7</v>
      </c>
      <c r="X226">
        <v>22</v>
      </c>
      <c r="Y226">
        <v>3.2405891980360066</v>
      </c>
      <c r="Z226">
        <v>3</v>
      </c>
      <c r="AA226">
        <v>35</v>
      </c>
      <c r="AB226">
        <v>5.1554828150572831</v>
      </c>
      <c r="AC226">
        <v>9</v>
      </c>
      <c r="AD226">
        <v>0</v>
      </c>
      <c r="AE226">
        <v>1</v>
      </c>
      <c r="AF226">
        <v>264</v>
      </c>
      <c r="AG226">
        <v>1.2765957446808511</v>
      </c>
      <c r="AH226" t="s">
        <v>31</v>
      </c>
      <c r="AI226" t="s">
        <v>2309</v>
      </c>
    </row>
    <row r="227" spans="1:35" x14ac:dyDescent="0.45">
      <c r="A227">
        <v>172</v>
      </c>
      <c r="B227" t="s">
        <v>258</v>
      </c>
      <c r="C227" t="s">
        <v>140</v>
      </c>
      <c r="D227" s="1">
        <v>39912</v>
      </c>
      <c r="E227" s="1">
        <v>39990</v>
      </c>
      <c r="F227">
        <v>64.2</v>
      </c>
      <c r="G227">
        <v>5</v>
      </c>
      <c r="H227">
        <v>3</v>
      </c>
      <c r="I227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64.2</v>
      </c>
      <c r="P227">
        <v>8</v>
      </c>
      <c r="Q227">
        <v>0.625</v>
      </c>
      <c r="R227">
        <v>3.2</v>
      </c>
      <c r="S227">
        <v>62</v>
      </c>
      <c r="T227">
        <v>23</v>
      </c>
      <c r="U227">
        <v>23</v>
      </c>
      <c r="V227" s="2">
        <f>(Table4[[#This Row],[HR]]/Table4[[#This Row],[IP2]])*9</f>
        <v>1.261682242990654</v>
      </c>
      <c r="W227">
        <v>9</v>
      </c>
      <c r="X227">
        <v>20</v>
      </c>
      <c r="Y227">
        <v>2.8037383177570092</v>
      </c>
      <c r="Z227">
        <v>0</v>
      </c>
      <c r="AA227">
        <v>54</v>
      </c>
      <c r="AB227">
        <v>7.5700934579439254</v>
      </c>
      <c r="AC227">
        <v>2</v>
      </c>
      <c r="AD227">
        <v>0</v>
      </c>
      <c r="AE227">
        <v>2</v>
      </c>
      <c r="AF227">
        <v>266</v>
      </c>
      <c r="AG227">
        <v>1.2772585669781931</v>
      </c>
      <c r="AH227" t="s">
        <v>31</v>
      </c>
      <c r="AI227" t="s">
        <v>259</v>
      </c>
    </row>
    <row r="228" spans="1:35" x14ac:dyDescent="0.45">
      <c r="A228">
        <v>770</v>
      </c>
      <c r="B228" t="s">
        <v>2145</v>
      </c>
      <c r="C228" t="s">
        <v>73</v>
      </c>
      <c r="D228" s="1">
        <v>33855</v>
      </c>
      <c r="E228" s="1" t="s">
        <v>2146</v>
      </c>
      <c r="F228">
        <v>54</v>
      </c>
      <c r="G228">
        <v>2</v>
      </c>
      <c r="H228">
        <v>3</v>
      </c>
      <c r="I228">
        <v>10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54</v>
      </c>
      <c r="P228">
        <v>5</v>
      </c>
      <c r="Q228">
        <v>0.4</v>
      </c>
      <c r="R228">
        <v>4.33</v>
      </c>
      <c r="S228">
        <v>57</v>
      </c>
      <c r="T228">
        <v>26</v>
      </c>
      <c r="U228">
        <v>26</v>
      </c>
      <c r="V228" s="2">
        <f>(Table4[[#This Row],[HR]]/Table4[[#This Row],[IP2]])*9</f>
        <v>1.3333333333333333</v>
      </c>
      <c r="W228">
        <v>8</v>
      </c>
      <c r="X228">
        <v>12</v>
      </c>
      <c r="Y228">
        <v>2</v>
      </c>
      <c r="Z228">
        <v>1</v>
      </c>
      <c r="AA228">
        <v>41</v>
      </c>
      <c r="AB228">
        <v>6.8333333333333339</v>
      </c>
      <c r="AC228">
        <v>0</v>
      </c>
      <c r="AD228">
        <v>1</v>
      </c>
      <c r="AE228">
        <v>1</v>
      </c>
      <c r="AF228">
        <v>230</v>
      </c>
      <c r="AG228">
        <v>1.2777777777777777</v>
      </c>
      <c r="AH228" t="s">
        <v>31</v>
      </c>
      <c r="AI228" t="s">
        <v>2147</v>
      </c>
    </row>
    <row r="229" spans="1:35" x14ac:dyDescent="0.45">
      <c r="A229">
        <v>516</v>
      </c>
      <c r="B229" t="s">
        <v>1662</v>
      </c>
      <c r="C229" t="s">
        <v>85</v>
      </c>
      <c r="D229" s="1">
        <v>31962</v>
      </c>
      <c r="E229" s="1">
        <v>32241</v>
      </c>
      <c r="F229">
        <v>57.1</v>
      </c>
      <c r="G229">
        <v>1</v>
      </c>
      <c r="H229">
        <v>4</v>
      </c>
      <c r="I229">
        <v>10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57.1</v>
      </c>
      <c r="P229">
        <v>5</v>
      </c>
      <c r="Q229">
        <v>0.2</v>
      </c>
      <c r="R229">
        <v>4.4000000000000004</v>
      </c>
      <c r="S229">
        <v>46</v>
      </c>
      <c r="T229">
        <v>31</v>
      </c>
      <c r="U229">
        <v>28</v>
      </c>
      <c r="V229" s="2">
        <f>(Table4[[#This Row],[HR]]/Table4[[#This Row],[IP2]])*9</f>
        <v>1.4185639229422065</v>
      </c>
      <c r="W229">
        <v>9</v>
      </c>
      <c r="X229">
        <v>27</v>
      </c>
      <c r="Y229">
        <v>4.2556917688266198</v>
      </c>
      <c r="Z229">
        <v>2</v>
      </c>
      <c r="AA229">
        <v>37</v>
      </c>
      <c r="AB229">
        <v>5.8318739054290711</v>
      </c>
      <c r="AC229">
        <v>2</v>
      </c>
      <c r="AD229">
        <v>1</v>
      </c>
      <c r="AE229">
        <v>1</v>
      </c>
      <c r="AF229">
        <v>244</v>
      </c>
      <c r="AG229">
        <v>1.2784588441330997</v>
      </c>
      <c r="AH229" t="s">
        <v>31</v>
      </c>
      <c r="AI229" t="s">
        <v>2275</v>
      </c>
    </row>
    <row r="230" spans="1:35" x14ac:dyDescent="0.45">
      <c r="A230">
        <v>186</v>
      </c>
      <c r="B230" t="s">
        <v>711</v>
      </c>
      <c r="C230" t="s">
        <v>30</v>
      </c>
      <c r="D230" s="1">
        <v>35577</v>
      </c>
      <c r="E230" s="1">
        <v>35627</v>
      </c>
      <c r="F230">
        <v>64.099999999999994</v>
      </c>
      <c r="G230">
        <v>7</v>
      </c>
      <c r="H230">
        <v>2</v>
      </c>
      <c r="I230">
        <v>10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64.099999999999994</v>
      </c>
      <c r="P230">
        <v>9</v>
      </c>
      <c r="Q230">
        <v>0.77800000000000002</v>
      </c>
      <c r="R230">
        <v>3.36</v>
      </c>
      <c r="S230">
        <v>49</v>
      </c>
      <c r="T230">
        <v>24</v>
      </c>
      <c r="U230">
        <v>24</v>
      </c>
      <c r="V230" s="2">
        <f>(Table4[[#This Row],[HR]]/Table4[[#This Row],[IP2]])*9</f>
        <v>1.1232449297971918</v>
      </c>
      <c r="W230">
        <v>8</v>
      </c>
      <c r="X230">
        <v>33</v>
      </c>
      <c r="Y230">
        <v>4.6333853354134167</v>
      </c>
      <c r="Z230">
        <v>2</v>
      </c>
      <c r="AA230">
        <v>42</v>
      </c>
      <c r="AB230">
        <v>5.8970358814352579</v>
      </c>
      <c r="AC230">
        <v>0</v>
      </c>
      <c r="AD230">
        <v>1</v>
      </c>
      <c r="AE230">
        <v>0</v>
      </c>
      <c r="AF230">
        <v>264</v>
      </c>
      <c r="AG230">
        <v>1.2792511700468019</v>
      </c>
      <c r="AH230" t="s">
        <v>31</v>
      </c>
      <c r="AI230" t="s">
        <v>712</v>
      </c>
    </row>
    <row r="231" spans="1:35" x14ac:dyDescent="0.45">
      <c r="A231">
        <v>554</v>
      </c>
      <c r="B231" t="s">
        <v>232</v>
      </c>
      <c r="C231" t="s">
        <v>54</v>
      </c>
      <c r="D231" s="1">
        <v>39541</v>
      </c>
      <c r="E231" s="1">
        <v>39589</v>
      </c>
      <c r="F231">
        <v>56.2</v>
      </c>
      <c r="G231">
        <v>2</v>
      </c>
      <c r="H231">
        <v>5</v>
      </c>
      <c r="I231">
        <v>10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56.2</v>
      </c>
      <c r="P231">
        <v>7</v>
      </c>
      <c r="Q231">
        <v>0.28599999999999998</v>
      </c>
      <c r="R231">
        <v>5.56</v>
      </c>
      <c r="S231">
        <v>56</v>
      </c>
      <c r="T231">
        <v>39</v>
      </c>
      <c r="U231">
        <v>35</v>
      </c>
      <c r="V231" s="2">
        <f>(Table4[[#This Row],[HR]]/Table4[[#This Row],[IP2]])*9</f>
        <v>1.9217081850533806</v>
      </c>
      <c r="W231">
        <v>12</v>
      </c>
      <c r="X231">
        <v>16</v>
      </c>
      <c r="Y231">
        <v>2.5622775800711741</v>
      </c>
      <c r="Z231">
        <v>0</v>
      </c>
      <c r="AA231">
        <v>55</v>
      </c>
      <c r="AB231">
        <v>8.807829181494661</v>
      </c>
      <c r="AC231">
        <v>2</v>
      </c>
      <c r="AD231">
        <v>0</v>
      </c>
      <c r="AE231">
        <v>2</v>
      </c>
      <c r="AF231">
        <v>243</v>
      </c>
      <c r="AG231">
        <v>1.2811387900355871</v>
      </c>
      <c r="AH231" t="s">
        <v>31</v>
      </c>
      <c r="AI231" t="s">
        <v>233</v>
      </c>
    </row>
    <row r="232" spans="1:35" x14ac:dyDescent="0.45">
      <c r="A232">
        <v>357</v>
      </c>
      <c r="B232" t="s">
        <v>1045</v>
      </c>
      <c r="C232" t="s">
        <v>73</v>
      </c>
      <c r="D232" s="1">
        <v>41813</v>
      </c>
      <c r="E232" s="1">
        <v>41868</v>
      </c>
      <c r="F232">
        <v>60.1</v>
      </c>
      <c r="G232">
        <v>3</v>
      </c>
      <c r="H232">
        <v>4</v>
      </c>
      <c r="I232">
        <v>10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60.1</v>
      </c>
      <c r="P232">
        <v>7</v>
      </c>
      <c r="Q232">
        <v>0.42899999999999999</v>
      </c>
      <c r="R232">
        <v>3.28</v>
      </c>
      <c r="S232">
        <v>54</v>
      </c>
      <c r="T232">
        <v>25</v>
      </c>
      <c r="U232">
        <v>22</v>
      </c>
      <c r="V232" s="2">
        <f>(Table4[[#This Row],[HR]]/Table4[[#This Row],[IP2]])*9</f>
        <v>0.59900166389351073</v>
      </c>
      <c r="W232">
        <v>4</v>
      </c>
      <c r="X232">
        <v>23</v>
      </c>
      <c r="Y232">
        <v>3.4442595673876872</v>
      </c>
      <c r="Z232">
        <v>0</v>
      </c>
      <c r="AA232">
        <v>37</v>
      </c>
      <c r="AB232">
        <v>5.5407653910149754</v>
      </c>
      <c r="AC232">
        <v>5</v>
      </c>
      <c r="AD232">
        <v>0</v>
      </c>
      <c r="AE232">
        <v>0</v>
      </c>
      <c r="AF232">
        <v>255</v>
      </c>
      <c r="AG232">
        <v>1.281198003327787</v>
      </c>
      <c r="AH232" t="s">
        <v>31</v>
      </c>
      <c r="AI232" t="s">
        <v>2247</v>
      </c>
    </row>
    <row r="233" spans="1:35" x14ac:dyDescent="0.45">
      <c r="A233">
        <v>568</v>
      </c>
      <c r="B233" t="s">
        <v>276</v>
      </c>
      <c r="C233" t="s">
        <v>46</v>
      </c>
      <c r="D233" s="1">
        <v>42837</v>
      </c>
      <c r="E233" s="1">
        <v>42889</v>
      </c>
      <c r="F233">
        <v>56.1</v>
      </c>
      <c r="G233">
        <v>3</v>
      </c>
      <c r="H233">
        <v>4</v>
      </c>
      <c r="I233">
        <v>10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56.1</v>
      </c>
      <c r="P233">
        <v>7</v>
      </c>
      <c r="Q233">
        <v>0.42899999999999999</v>
      </c>
      <c r="R233">
        <v>3.67</v>
      </c>
      <c r="S233">
        <v>50</v>
      </c>
      <c r="T233">
        <v>27</v>
      </c>
      <c r="U233">
        <v>23</v>
      </c>
      <c r="V233" s="2">
        <f>(Table4[[#This Row],[HR]]/Table4[[#This Row],[IP2]])*9</f>
        <v>0.80213903743315507</v>
      </c>
      <c r="W233">
        <v>5</v>
      </c>
      <c r="X233">
        <v>22</v>
      </c>
      <c r="Y233">
        <v>3.5294117647058822</v>
      </c>
      <c r="Z233">
        <v>0</v>
      </c>
      <c r="AA233">
        <v>53</v>
      </c>
      <c r="AB233">
        <v>8.5026737967914432</v>
      </c>
      <c r="AC233">
        <v>1</v>
      </c>
      <c r="AD233">
        <v>0</v>
      </c>
      <c r="AE233">
        <v>2</v>
      </c>
      <c r="AF233">
        <v>238</v>
      </c>
      <c r="AG233">
        <v>1.2834224598930482</v>
      </c>
      <c r="AH233" t="s">
        <v>31</v>
      </c>
      <c r="AI233" t="s">
        <v>277</v>
      </c>
    </row>
    <row r="234" spans="1:35" x14ac:dyDescent="0.45">
      <c r="A234">
        <v>115</v>
      </c>
      <c r="B234" t="s">
        <v>94</v>
      </c>
      <c r="C234" t="s">
        <v>95</v>
      </c>
      <c r="D234" s="1">
        <v>36319</v>
      </c>
      <c r="E234" s="1">
        <v>36368</v>
      </c>
      <c r="F234">
        <v>67</v>
      </c>
      <c r="G234">
        <v>5</v>
      </c>
      <c r="H234">
        <v>1</v>
      </c>
      <c r="I234">
        <v>10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67</v>
      </c>
      <c r="P234">
        <v>6</v>
      </c>
      <c r="Q234">
        <v>0.83299999999999996</v>
      </c>
      <c r="R234">
        <v>2.42</v>
      </c>
      <c r="S234">
        <v>57</v>
      </c>
      <c r="T234">
        <v>19</v>
      </c>
      <c r="U234">
        <v>18</v>
      </c>
      <c r="V234" s="2">
        <f>(Table4[[#This Row],[HR]]/Table4[[#This Row],[IP2]])*9</f>
        <v>0.26865671641791045</v>
      </c>
      <c r="W234">
        <v>2</v>
      </c>
      <c r="X234">
        <v>29</v>
      </c>
      <c r="Y234">
        <v>3.8955223880597014</v>
      </c>
      <c r="Z234">
        <v>0</v>
      </c>
      <c r="AA234">
        <v>65</v>
      </c>
      <c r="AB234">
        <v>8.7313432835820901</v>
      </c>
      <c r="AC234">
        <v>3</v>
      </c>
      <c r="AD234">
        <v>0</v>
      </c>
      <c r="AE234">
        <v>1</v>
      </c>
      <c r="AF234">
        <v>278</v>
      </c>
      <c r="AG234">
        <v>1.2835820895522387</v>
      </c>
      <c r="AH234" t="s">
        <v>31</v>
      </c>
      <c r="AI234" t="s">
        <v>96</v>
      </c>
    </row>
    <row r="235" spans="1:35" x14ac:dyDescent="0.45">
      <c r="A235">
        <v>218</v>
      </c>
      <c r="B235" t="s">
        <v>891</v>
      </c>
      <c r="C235" t="s">
        <v>95</v>
      </c>
      <c r="D235" s="1" t="s">
        <v>2412</v>
      </c>
      <c r="E235" s="1">
        <v>26496</v>
      </c>
      <c r="F235">
        <v>63.1</v>
      </c>
      <c r="G235">
        <v>6</v>
      </c>
      <c r="H235">
        <v>3</v>
      </c>
      <c r="I235">
        <v>10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63.1</v>
      </c>
      <c r="P235">
        <v>9</v>
      </c>
      <c r="Q235">
        <v>0.66700000000000004</v>
      </c>
      <c r="R235">
        <v>2.7</v>
      </c>
      <c r="S235">
        <v>61</v>
      </c>
      <c r="T235">
        <v>20</v>
      </c>
      <c r="U235">
        <v>19</v>
      </c>
      <c r="V235" s="2">
        <f>(Table4[[#This Row],[HR]]/Table4[[#This Row],[IP2]])*9</f>
        <v>0.42789223454833597</v>
      </c>
      <c r="W235">
        <v>3</v>
      </c>
      <c r="X235">
        <v>20</v>
      </c>
      <c r="Y235">
        <v>2.8526148969889062</v>
      </c>
      <c r="Z235">
        <v>1</v>
      </c>
      <c r="AA235">
        <v>28</v>
      </c>
      <c r="AB235">
        <v>3.9936608557844688</v>
      </c>
      <c r="AC235">
        <v>0</v>
      </c>
      <c r="AD235">
        <v>0</v>
      </c>
      <c r="AE235">
        <v>0</v>
      </c>
      <c r="AF235">
        <v>264</v>
      </c>
      <c r="AG235">
        <v>1.2836767036450079</v>
      </c>
      <c r="AH235" t="s">
        <v>31</v>
      </c>
      <c r="AI235" t="s">
        <v>2413</v>
      </c>
    </row>
    <row r="236" spans="1:35" x14ac:dyDescent="0.45">
      <c r="A236">
        <v>226</v>
      </c>
      <c r="B236" t="s">
        <v>1764</v>
      </c>
      <c r="C236" t="s">
        <v>210</v>
      </c>
      <c r="D236" s="1" t="s">
        <v>2416</v>
      </c>
      <c r="E236" s="1">
        <v>38168</v>
      </c>
      <c r="F236">
        <v>63</v>
      </c>
      <c r="G236">
        <v>5</v>
      </c>
      <c r="H236">
        <v>3</v>
      </c>
      <c r="I236">
        <v>10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63</v>
      </c>
      <c r="P236">
        <v>8</v>
      </c>
      <c r="Q236">
        <v>0.625</v>
      </c>
      <c r="R236">
        <v>3.29</v>
      </c>
      <c r="S236">
        <v>53</v>
      </c>
      <c r="T236">
        <v>25</v>
      </c>
      <c r="U236">
        <v>23</v>
      </c>
      <c r="V236" s="2">
        <f>(Table4[[#This Row],[HR]]/Table4[[#This Row],[IP2]])*9</f>
        <v>0.5714285714285714</v>
      </c>
      <c r="W236">
        <v>4</v>
      </c>
      <c r="X236">
        <v>28</v>
      </c>
      <c r="Y236">
        <v>4</v>
      </c>
      <c r="Z236">
        <v>2</v>
      </c>
      <c r="AA236">
        <v>27</v>
      </c>
      <c r="AB236">
        <v>3.8571428571428568</v>
      </c>
      <c r="AC236">
        <v>1</v>
      </c>
      <c r="AD236">
        <v>0</v>
      </c>
      <c r="AE236">
        <v>5</v>
      </c>
      <c r="AF236">
        <v>262</v>
      </c>
      <c r="AG236">
        <v>1.2857142857142858</v>
      </c>
      <c r="AH236" t="s">
        <v>31</v>
      </c>
      <c r="AI236" t="s">
        <v>2417</v>
      </c>
    </row>
    <row r="237" spans="1:35" x14ac:dyDescent="0.45">
      <c r="A237">
        <v>125</v>
      </c>
      <c r="B237" t="s">
        <v>328</v>
      </c>
      <c r="C237" t="s">
        <v>73</v>
      </c>
      <c r="D237" s="1">
        <v>43189</v>
      </c>
      <c r="E237" s="1">
        <v>43271</v>
      </c>
      <c r="F237">
        <v>49</v>
      </c>
      <c r="G237">
        <v>3</v>
      </c>
      <c r="H237">
        <v>3</v>
      </c>
      <c r="I237">
        <v>10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49</v>
      </c>
      <c r="P237">
        <v>6</v>
      </c>
      <c r="Q237">
        <v>0.5</v>
      </c>
      <c r="R237">
        <v>3.86</v>
      </c>
      <c r="S237">
        <v>46</v>
      </c>
      <c r="T237">
        <v>23</v>
      </c>
      <c r="U237">
        <v>21</v>
      </c>
      <c r="V237" s="2">
        <f>(Table4[[#This Row],[HR]]/Table4[[#This Row],[IP2]])*9</f>
        <v>1.8367346938775511</v>
      </c>
      <c r="W237">
        <v>10</v>
      </c>
      <c r="X237">
        <v>17</v>
      </c>
      <c r="Y237">
        <v>3.1224489795918369</v>
      </c>
      <c r="Z237">
        <v>0</v>
      </c>
      <c r="AA237">
        <v>51</v>
      </c>
      <c r="AB237">
        <v>9.3673469387755102</v>
      </c>
      <c r="AC237">
        <v>1</v>
      </c>
      <c r="AD237">
        <v>0</v>
      </c>
      <c r="AE237">
        <v>0</v>
      </c>
      <c r="AF237">
        <v>204</v>
      </c>
      <c r="AG237">
        <v>1.2857142857142858</v>
      </c>
      <c r="AH237" t="s">
        <v>31</v>
      </c>
      <c r="AI237" t="s">
        <v>329</v>
      </c>
    </row>
    <row r="238" spans="1:35" x14ac:dyDescent="0.45">
      <c r="A238">
        <v>236</v>
      </c>
      <c r="B238" t="s">
        <v>1156</v>
      </c>
      <c r="C238" t="s">
        <v>240</v>
      </c>
      <c r="D238" s="1">
        <v>19106</v>
      </c>
      <c r="E238" s="1" t="s">
        <v>2131</v>
      </c>
      <c r="F238">
        <v>63</v>
      </c>
      <c r="G238">
        <v>1</v>
      </c>
      <c r="H238">
        <v>5</v>
      </c>
      <c r="I238">
        <v>10</v>
      </c>
      <c r="J238">
        <v>0</v>
      </c>
      <c r="K238">
        <v>0</v>
      </c>
      <c r="L238">
        <v>2</v>
      </c>
      <c r="M238">
        <v>0</v>
      </c>
      <c r="N238">
        <v>0</v>
      </c>
      <c r="O238">
        <v>63</v>
      </c>
      <c r="P238">
        <v>6</v>
      </c>
      <c r="Q238">
        <v>0.16700000000000001</v>
      </c>
      <c r="R238">
        <v>4.1399999999999997</v>
      </c>
      <c r="S238">
        <v>47</v>
      </c>
      <c r="T238">
        <v>35</v>
      </c>
      <c r="U238">
        <v>29</v>
      </c>
      <c r="V238" s="2">
        <f>(Table4[[#This Row],[HR]]/Table4[[#This Row],[IP2]])*9</f>
        <v>0.8571428571428571</v>
      </c>
      <c r="W238">
        <v>6</v>
      </c>
      <c r="X238">
        <v>34</v>
      </c>
      <c r="Y238">
        <v>4.8571428571428568</v>
      </c>
      <c r="Z238">
        <v>1</v>
      </c>
      <c r="AA238">
        <v>42</v>
      </c>
      <c r="AB238">
        <v>6</v>
      </c>
      <c r="AC238">
        <v>0</v>
      </c>
      <c r="AD238">
        <v>0</v>
      </c>
      <c r="AE238">
        <v>1</v>
      </c>
      <c r="AF238">
        <v>264</v>
      </c>
      <c r="AG238">
        <v>1.2857142857142858</v>
      </c>
      <c r="AH238" t="s">
        <v>31</v>
      </c>
      <c r="AI238" t="s">
        <v>2132</v>
      </c>
    </row>
    <row r="239" spans="1:35" x14ac:dyDescent="0.45">
      <c r="A239">
        <v>123</v>
      </c>
      <c r="B239" t="s">
        <v>359</v>
      </c>
      <c r="C239" t="s">
        <v>140</v>
      </c>
      <c r="D239" s="1">
        <v>43555</v>
      </c>
      <c r="E239" s="1">
        <v>43604</v>
      </c>
      <c r="F239">
        <v>49</v>
      </c>
      <c r="G239">
        <v>1</v>
      </c>
      <c r="H239">
        <v>4</v>
      </c>
      <c r="I239">
        <v>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49</v>
      </c>
      <c r="P239">
        <v>5</v>
      </c>
      <c r="Q239">
        <v>0.2</v>
      </c>
      <c r="R239">
        <v>4.41</v>
      </c>
      <c r="S239">
        <v>41</v>
      </c>
      <c r="T239">
        <v>24</v>
      </c>
      <c r="U239">
        <v>24</v>
      </c>
      <c r="V239" s="2">
        <f>(Table4[[#This Row],[HR]]/Table4[[#This Row],[IP2]])*9</f>
        <v>1.4693877551020407</v>
      </c>
      <c r="W239">
        <v>8</v>
      </c>
      <c r="X239">
        <v>22</v>
      </c>
      <c r="Y239">
        <v>4.0408163265306118</v>
      </c>
      <c r="Z239">
        <v>0</v>
      </c>
      <c r="AA239">
        <v>50</v>
      </c>
      <c r="AB239">
        <v>9.183673469387756</v>
      </c>
      <c r="AC239">
        <v>1</v>
      </c>
      <c r="AD239">
        <v>0</v>
      </c>
      <c r="AE239">
        <v>2</v>
      </c>
      <c r="AF239">
        <v>206</v>
      </c>
      <c r="AG239">
        <v>1.2857142857142858</v>
      </c>
      <c r="AH239" t="s">
        <v>31</v>
      </c>
      <c r="AI239" t="s">
        <v>360</v>
      </c>
    </row>
    <row r="240" spans="1:35" x14ac:dyDescent="0.45">
      <c r="A240">
        <v>592</v>
      </c>
      <c r="B240" t="s">
        <v>284</v>
      </c>
      <c r="C240" t="s">
        <v>95</v>
      </c>
      <c r="D240" s="1">
        <v>41124</v>
      </c>
      <c r="E240" s="1">
        <v>41399</v>
      </c>
      <c r="F240">
        <v>56</v>
      </c>
      <c r="G240">
        <v>3</v>
      </c>
      <c r="H240">
        <v>1</v>
      </c>
      <c r="I240">
        <v>10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56</v>
      </c>
      <c r="P240">
        <v>4</v>
      </c>
      <c r="Q240">
        <v>0.75</v>
      </c>
      <c r="R240">
        <v>4.5</v>
      </c>
      <c r="S240">
        <v>52</v>
      </c>
      <c r="T240">
        <v>30</v>
      </c>
      <c r="U240">
        <v>28</v>
      </c>
      <c r="V240" s="2">
        <f>(Table4[[#This Row],[HR]]/Table4[[#This Row],[IP2]])*9</f>
        <v>2.0892857142857144</v>
      </c>
      <c r="W240">
        <v>13</v>
      </c>
      <c r="X240">
        <v>20</v>
      </c>
      <c r="Y240">
        <v>3.2142857142857144</v>
      </c>
      <c r="Z240">
        <v>1</v>
      </c>
      <c r="AA240">
        <v>53</v>
      </c>
      <c r="AB240">
        <v>8.5178571428571423</v>
      </c>
      <c r="AC240">
        <v>3</v>
      </c>
      <c r="AD240">
        <v>0</v>
      </c>
      <c r="AE240">
        <v>0</v>
      </c>
      <c r="AF240">
        <v>242</v>
      </c>
      <c r="AG240">
        <v>1.2857142857142858</v>
      </c>
      <c r="AH240" t="s">
        <v>31</v>
      </c>
      <c r="AI240" t="s">
        <v>285</v>
      </c>
    </row>
    <row r="241" spans="1:35" x14ac:dyDescent="0.45">
      <c r="A241">
        <v>398</v>
      </c>
      <c r="B241" t="s">
        <v>1222</v>
      </c>
      <c r="C241" t="s">
        <v>132</v>
      </c>
      <c r="D241" s="1">
        <v>41783</v>
      </c>
      <c r="E241" s="1">
        <v>41830</v>
      </c>
      <c r="F241">
        <v>59.1</v>
      </c>
      <c r="G241">
        <v>5</v>
      </c>
      <c r="H241">
        <v>5</v>
      </c>
      <c r="I241">
        <v>10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59.1</v>
      </c>
      <c r="P241">
        <v>10</v>
      </c>
      <c r="Q241">
        <v>0.5</v>
      </c>
      <c r="R241">
        <v>4.4000000000000004</v>
      </c>
      <c r="S241">
        <v>59</v>
      </c>
      <c r="T241">
        <v>30</v>
      </c>
      <c r="U241">
        <v>29</v>
      </c>
      <c r="V241" s="2">
        <f>(Table4[[#This Row],[HR]]/Table4[[#This Row],[IP2]])*9</f>
        <v>1.3705583756345177</v>
      </c>
      <c r="W241">
        <v>9</v>
      </c>
      <c r="X241">
        <v>17</v>
      </c>
      <c r="Y241">
        <v>2.5888324873096447</v>
      </c>
      <c r="Z241">
        <v>2</v>
      </c>
      <c r="AA241">
        <v>39</v>
      </c>
      <c r="AB241">
        <v>5.9390862944162439</v>
      </c>
      <c r="AC241">
        <v>4</v>
      </c>
      <c r="AD241">
        <v>0</v>
      </c>
      <c r="AE241">
        <v>0</v>
      </c>
      <c r="AF241">
        <v>253</v>
      </c>
      <c r="AG241">
        <v>1.2859560067681894</v>
      </c>
      <c r="AH241" t="s">
        <v>31</v>
      </c>
      <c r="AI241" t="s">
        <v>2190</v>
      </c>
    </row>
    <row r="242" spans="1:35" x14ac:dyDescent="0.45">
      <c r="A242">
        <v>884</v>
      </c>
      <c r="B242" t="s">
        <v>1690</v>
      </c>
      <c r="C242" t="s">
        <v>73</v>
      </c>
      <c r="D242" s="1">
        <v>33461</v>
      </c>
      <c r="E242" s="1">
        <v>33510</v>
      </c>
      <c r="F242">
        <v>52.1</v>
      </c>
      <c r="G242">
        <v>4</v>
      </c>
      <c r="H242">
        <v>6</v>
      </c>
      <c r="I242">
        <v>10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52.1</v>
      </c>
      <c r="P242">
        <v>10</v>
      </c>
      <c r="Q242">
        <v>0.4</v>
      </c>
      <c r="R242">
        <v>4.13</v>
      </c>
      <c r="S242">
        <v>49</v>
      </c>
      <c r="T242">
        <v>28</v>
      </c>
      <c r="U242">
        <v>24</v>
      </c>
      <c r="V242" s="2">
        <f>(Table4[[#This Row],[HR]]/Table4[[#This Row],[IP2]])*9</f>
        <v>0.51823416506717845</v>
      </c>
      <c r="W242">
        <v>3</v>
      </c>
      <c r="X242">
        <v>18</v>
      </c>
      <c r="Y242">
        <v>3.1094049904030707</v>
      </c>
      <c r="Z242">
        <v>0</v>
      </c>
      <c r="AA242">
        <v>31</v>
      </c>
      <c r="AB242">
        <v>5.3550863723608444</v>
      </c>
      <c r="AC242">
        <v>0</v>
      </c>
      <c r="AD242">
        <v>0</v>
      </c>
      <c r="AE242">
        <v>4</v>
      </c>
      <c r="AF242">
        <v>221</v>
      </c>
      <c r="AG242">
        <v>1.2859884836852207</v>
      </c>
      <c r="AH242" t="s">
        <v>31</v>
      </c>
      <c r="AI242" t="s">
        <v>2568</v>
      </c>
    </row>
    <row r="243" spans="1:35" x14ac:dyDescent="0.45">
      <c r="A243">
        <v>253</v>
      </c>
      <c r="B243" t="s">
        <v>1147</v>
      </c>
      <c r="C243" t="s">
        <v>199</v>
      </c>
      <c r="D243" s="1" t="s">
        <v>2339</v>
      </c>
      <c r="E243" s="1">
        <v>38854</v>
      </c>
      <c r="F243">
        <v>62.1</v>
      </c>
      <c r="G243">
        <v>5</v>
      </c>
      <c r="H243">
        <v>5</v>
      </c>
      <c r="I243">
        <v>10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62.1</v>
      </c>
      <c r="P243">
        <v>10</v>
      </c>
      <c r="Q243">
        <v>0.5</v>
      </c>
      <c r="R243">
        <v>3.9</v>
      </c>
      <c r="S243">
        <v>61</v>
      </c>
      <c r="T243">
        <v>29</v>
      </c>
      <c r="U243">
        <v>27</v>
      </c>
      <c r="V243" s="2">
        <f>(Table4[[#This Row],[HR]]/Table4[[#This Row],[IP2]])*9</f>
        <v>1.0144927536231885</v>
      </c>
      <c r="W243">
        <v>7</v>
      </c>
      <c r="X243">
        <v>19</v>
      </c>
      <c r="Y243">
        <v>2.7536231884057969</v>
      </c>
      <c r="Z243">
        <v>0</v>
      </c>
      <c r="AA243">
        <v>34</v>
      </c>
      <c r="AB243">
        <v>4.9275362318840576</v>
      </c>
      <c r="AC243">
        <v>4</v>
      </c>
      <c r="AD243">
        <v>0</v>
      </c>
      <c r="AE243">
        <v>3</v>
      </c>
      <c r="AF243">
        <v>263</v>
      </c>
      <c r="AG243">
        <v>1.288244766505636</v>
      </c>
      <c r="AH243" t="s">
        <v>31</v>
      </c>
      <c r="AI243" t="s">
        <v>2340</v>
      </c>
    </row>
    <row r="244" spans="1:35" x14ac:dyDescent="0.45">
      <c r="A244">
        <v>910</v>
      </c>
      <c r="B244" t="s">
        <v>1897</v>
      </c>
      <c r="C244" t="s">
        <v>59</v>
      </c>
      <c r="D244" s="1">
        <v>35244</v>
      </c>
      <c r="E244" s="1">
        <v>35296</v>
      </c>
      <c r="F244">
        <v>52</v>
      </c>
      <c r="G244">
        <v>4</v>
      </c>
      <c r="H244">
        <v>5</v>
      </c>
      <c r="I244">
        <v>10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52</v>
      </c>
      <c r="P244">
        <v>9</v>
      </c>
      <c r="Q244">
        <v>0.44400000000000001</v>
      </c>
      <c r="R244">
        <v>5.37</v>
      </c>
      <c r="S244">
        <v>45</v>
      </c>
      <c r="T244">
        <v>31</v>
      </c>
      <c r="U244">
        <v>31</v>
      </c>
      <c r="V244" s="2">
        <f>(Table4[[#This Row],[HR]]/Table4[[#This Row],[IP2]])*9</f>
        <v>2.0769230769230771</v>
      </c>
      <c r="W244">
        <v>12</v>
      </c>
      <c r="X244">
        <v>22</v>
      </c>
      <c r="Y244">
        <v>3.8076923076923075</v>
      </c>
      <c r="Z244">
        <v>0</v>
      </c>
      <c r="AA244">
        <v>37</v>
      </c>
      <c r="AB244">
        <v>6.4038461538461542</v>
      </c>
      <c r="AC244">
        <v>0</v>
      </c>
      <c r="AD244">
        <v>1</v>
      </c>
      <c r="AE244">
        <v>0</v>
      </c>
      <c r="AF244">
        <v>219</v>
      </c>
      <c r="AG244">
        <v>1.2884615384615385</v>
      </c>
      <c r="AH244" t="s">
        <v>31</v>
      </c>
      <c r="AI244" t="s">
        <v>2267</v>
      </c>
    </row>
    <row r="245" spans="1:35" x14ac:dyDescent="0.45">
      <c r="A245">
        <v>653</v>
      </c>
      <c r="B245" t="s">
        <v>339</v>
      </c>
      <c r="C245" t="s">
        <v>140</v>
      </c>
      <c r="D245" s="1">
        <v>40001</v>
      </c>
      <c r="E245" s="1">
        <v>40051</v>
      </c>
      <c r="F245">
        <v>55.1</v>
      </c>
      <c r="G245">
        <v>2</v>
      </c>
      <c r="H245">
        <v>3</v>
      </c>
      <c r="I245">
        <v>10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55.1</v>
      </c>
      <c r="P245">
        <v>5</v>
      </c>
      <c r="Q245">
        <v>0.4</v>
      </c>
      <c r="R245">
        <v>3.58</v>
      </c>
      <c r="S245">
        <v>43</v>
      </c>
      <c r="T245">
        <v>24</v>
      </c>
      <c r="U245">
        <v>22</v>
      </c>
      <c r="V245" s="2">
        <f>(Table4[[#This Row],[HR]]/Table4[[#This Row],[IP2]])*9</f>
        <v>0.98003629764065336</v>
      </c>
      <c r="W245">
        <v>6</v>
      </c>
      <c r="X245">
        <v>28</v>
      </c>
      <c r="Y245">
        <v>4.5735027223230489</v>
      </c>
      <c r="Z245">
        <v>0</v>
      </c>
      <c r="AA245">
        <v>51</v>
      </c>
      <c r="AB245">
        <v>8.3303085299455528</v>
      </c>
      <c r="AC245">
        <v>1</v>
      </c>
      <c r="AD245">
        <v>1</v>
      </c>
      <c r="AE245">
        <v>3</v>
      </c>
      <c r="AF245">
        <v>234</v>
      </c>
      <c r="AG245">
        <v>1.2885662431941924</v>
      </c>
      <c r="AH245" t="s">
        <v>31</v>
      </c>
      <c r="AI245" t="s">
        <v>340</v>
      </c>
    </row>
    <row r="246" spans="1:35" x14ac:dyDescent="0.45">
      <c r="A246">
        <v>176</v>
      </c>
      <c r="B246" t="s">
        <v>479</v>
      </c>
      <c r="C246" t="s">
        <v>34</v>
      </c>
      <c r="D246" s="1">
        <v>44344</v>
      </c>
      <c r="E246" s="1">
        <v>44420</v>
      </c>
      <c r="F246">
        <v>48.1</v>
      </c>
      <c r="G246">
        <v>1</v>
      </c>
      <c r="H246">
        <v>5</v>
      </c>
      <c r="I246">
        <v>10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48.1</v>
      </c>
      <c r="P246">
        <v>6</v>
      </c>
      <c r="Q246">
        <v>0.16700000000000001</v>
      </c>
      <c r="R246">
        <v>6.52</v>
      </c>
      <c r="S246">
        <v>52</v>
      </c>
      <c r="T246">
        <v>35</v>
      </c>
      <c r="U246">
        <v>35</v>
      </c>
      <c r="V246" s="2">
        <f>(Table4[[#This Row],[HR]]/Table4[[#This Row],[IP2]])*9</f>
        <v>2.245322245322245</v>
      </c>
      <c r="W246">
        <v>12</v>
      </c>
      <c r="X246">
        <v>10</v>
      </c>
      <c r="Y246">
        <v>1.871101871101871</v>
      </c>
      <c r="Z246">
        <v>0</v>
      </c>
      <c r="AA246">
        <v>46</v>
      </c>
      <c r="AB246">
        <v>8.6070686070686069</v>
      </c>
      <c r="AC246">
        <v>3</v>
      </c>
      <c r="AD246">
        <v>0</v>
      </c>
      <c r="AE246">
        <v>0</v>
      </c>
      <c r="AF246">
        <v>210</v>
      </c>
      <c r="AG246">
        <v>1.2889812889812891</v>
      </c>
      <c r="AH246" t="s">
        <v>31</v>
      </c>
      <c r="AI246" t="s">
        <v>480</v>
      </c>
    </row>
    <row r="247" spans="1:35" x14ac:dyDescent="0.45">
      <c r="A247">
        <v>683</v>
      </c>
      <c r="B247" t="s">
        <v>459</v>
      </c>
      <c r="C247" t="s">
        <v>46</v>
      </c>
      <c r="D247" s="1">
        <v>39198</v>
      </c>
      <c r="E247" s="1">
        <v>39336</v>
      </c>
      <c r="F247">
        <v>55</v>
      </c>
      <c r="G247">
        <v>3</v>
      </c>
      <c r="H247">
        <v>3</v>
      </c>
      <c r="I247">
        <v>10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55</v>
      </c>
      <c r="P247">
        <v>6</v>
      </c>
      <c r="Q247">
        <v>0.5</v>
      </c>
      <c r="R247">
        <v>4.91</v>
      </c>
      <c r="S247">
        <v>47</v>
      </c>
      <c r="T247">
        <v>33</v>
      </c>
      <c r="U247">
        <v>30</v>
      </c>
      <c r="V247" s="2">
        <f>(Table4[[#This Row],[HR]]/Table4[[#This Row],[IP2]])*9</f>
        <v>1.1454545454545453</v>
      </c>
      <c r="W247">
        <v>7</v>
      </c>
      <c r="X247">
        <v>24</v>
      </c>
      <c r="Y247">
        <v>3.9272727272727272</v>
      </c>
      <c r="Z247">
        <v>0</v>
      </c>
      <c r="AA247">
        <v>47</v>
      </c>
      <c r="AB247">
        <v>7.6909090909090905</v>
      </c>
      <c r="AC247">
        <v>1</v>
      </c>
      <c r="AD247">
        <v>0</v>
      </c>
      <c r="AE247">
        <v>3</v>
      </c>
      <c r="AF247">
        <v>233</v>
      </c>
      <c r="AG247">
        <v>1.290909090909091</v>
      </c>
      <c r="AH247" t="s">
        <v>31</v>
      </c>
      <c r="AI247" t="s">
        <v>460</v>
      </c>
    </row>
    <row r="248" spans="1:35" x14ac:dyDescent="0.45">
      <c r="A248">
        <v>47</v>
      </c>
      <c r="B248" t="s">
        <v>1227</v>
      </c>
      <c r="C248" t="s">
        <v>555</v>
      </c>
      <c r="D248" s="1">
        <v>30777</v>
      </c>
      <c r="E248" s="1">
        <v>30827</v>
      </c>
      <c r="F248">
        <v>72</v>
      </c>
      <c r="G248">
        <v>6</v>
      </c>
      <c r="H248">
        <v>3</v>
      </c>
      <c r="I248">
        <v>10</v>
      </c>
      <c r="J248">
        <v>0</v>
      </c>
      <c r="K248">
        <v>0</v>
      </c>
      <c r="L248">
        <v>3</v>
      </c>
      <c r="M248">
        <v>1</v>
      </c>
      <c r="N248">
        <v>0</v>
      </c>
      <c r="O248">
        <v>72</v>
      </c>
      <c r="P248">
        <v>9</v>
      </c>
      <c r="Q248">
        <v>0.66700000000000004</v>
      </c>
      <c r="R248">
        <v>4.13</v>
      </c>
      <c r="S248">
        <v>71</v>
      </c>
      <c r="T248">
        <v>36</v>
      </c>
      <c r="U248">
        <v>33</v>
      </c>
      <c r="V248" s="2">
        <f>(Table4[[#This Row],[HR]]/Table4[[#This Row],[IP2]])*9</f>
        <v>0.625</v>
      </c>
      <c r="W248">
        <v>5</v>
      </c>
      <c r="X248">
        <v>22</v>
      </c>
      <c r="Y248">
        <v>2.75</v>
      </c>
      <c r="Z248">
        <v>2</v>
      </c>
      <c r="AA248">
        <v>29</v>
      </c>
      <c r="AB248">
        <v>3.625</v>
      </c>
      <c r="AC248">
        <v>1</v>
      </c>
      <c r="AD248">
        <v>0</v>
      </c>
      <c r="AE248">
        <v>0</v>
      </c>
      <c r="AF248">
        <v>303</v>
      </c>
      <c r="AG248">
        <v>1.2916666666666667</v>
      </c>
      <c r="AH248" t="s">
        <v>31</v>
      </c>
      <c r="AI248" t="s">
        <v>2375</v>
      </c>
    </row>
    <row r="249" spans="1:35" x14ac:dyDescent="0.45">
      <c r="A249">
        <v>721</v>
      </c>
      <c r="B249" t="s">
        <v>1915</v>
      </c>
      <c r="C249" t="s">
        <v>261</v>
      </c>
      <c r="D249" s="1">
        <v>44809</v>
      </c>
      <c r="E249" s="1">
        <v>45053</v>
      </c>
      <c r="F249">
        <v>54.1</v>
      </c>
      <c r="G249">
        <v>2</v>
      </c>
      <c r="H249">
        <v>3</v>
      </c>
      <c r="I249">
        <v>10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54.1</v>
      </c>
      <c r="P249">
        <v>5</v>
      </c>
      <c r="Q249">
        <v>0.4</v>
      </c>
      <c r="R249">
        <v>4.47</v>
      </c>
      <c r="S249">
        <v>54</v>
      </c>
      <c r="T249">
        <v>29</v>
      </c>
      <c r="U249">
        <v>27</v>
      </c>
      <c r="V249" s="2">
        <f>(Table4[[#This Row],[HR]]/Table4[[#This Row],[IP2]])*9</f>
        <v>1.1645101663585953</v>
      </c>
      <c r="W249">
        <v>7</v>
      </c>
      <c r="X249">
        <v>16</v>
      </c>
      <c r="Y249">
        <v>2.6617375231053604</v>
      </c>
      <c r="Z249">
        <v>1</v>
      </c>
      <c r="AA249">
        <v>38</v>
      </c>
      <c r="AB249">
        <v>6.3216266173752311</v>
      </c>
      <c r="AC249">
        <v>0</v>
      </c>
      <c r="AD249">
        <v>0</v>
      </c>
      <c r="AE249">
        <v>2</v>
      </c>
      <c r="AF249">
        <v>227</v>
      </c>
      <c r="AG249">
        <v>1.2939001848428835</v>
      </c>
      <c r="AH249" t="s">
        <v>31</v>
      </c>
      <c r="AI249" t="s">
        <v>2213</v>
      </c>
    </row>
    <row r="250" spans="1:35" x14ac:dyDescent="0.45">
      <c r="A250">
        <v>7</v>
      </c>
      <c r="B250" t="s">
        <v>1523</v>
      </c>
      <c r="C250" t="s">
        <v>95</v>
      </c>
      <c r="D250" s="1">
        <v>45189</v>
      </c>
      <c r="E250" s="1">
        <v>45464</v>
      </c>
      <c r="F250">
        <v>50.2</v>
      </c>
      <c r="G250">
        <v>2</v>
      </c>
      <c r="H250">
        <v>3</v>
      </c>
      <c r="I250">
        <v>10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50.2</v>
      </c>
      <c r="P250">
        <v>5</v>
      </c>
      <c r="Q250">
        <v>0.4</v>
      </c>
      <c r="R250">
        <v>5.86</v>
      </c>
      <c r="S250">
        <v>53</v>
      </c>
      <c r="T250">
        <v>34</v>
      </c>
      <c r="U250">
        <v>33</v>
      </c>
      <c r="V250" s="2">
        <f>(Table4[[#This Row],[HR]]/Table4[[#This Row],[IP2]])*9</f>
        <v>1.9721115537848606</v>
      </c>
      <c r="W250">
        <v>11</v>
      </c>
      <c r="X250">
        <v>12</v>
      </c>
      <c r="Y250">
        <v>2.1513944223107568</v>
      </c>
      <c r="Z250">
        <v>1</v>
      </c>
      <c r="AA250">
        <v>38</v>
      </c>
      <c r="AB250">
        <v>6.8127490039840639</v>
      </c>
      <c r="AC250">
        <v>5</v>
      </c>
      <c r="AD250">
        <v>0</v>
      </c>
      <c r="AE250">
        <v>1</v>
      </c>
      <c r="AF250">
        <v>220</v>
      </c>
      <c r="AG250">
        <v>1.2948207171314741</v>
      </c>
      <c r="AH250" t="s">
        <v>31</v>
      </c>
      <c r="AI250" t="s">
        <v>2211</v>
      </c>
    </row>
    <row r="251" spans="1:35" x14ac:dyDescent="0.45">
      <c r="A251">
        <v>515</v>
      </c>
      <c r="B251" t="s">
        <v>345</v>
      </c>
      <c r="C251" t="s">
        <v>124</v>
      </c>
      <c r="D251" s="1">
        <v>35525</v>
      </c>
      <c r="E251" s="1">
        <v>35631</v>
      </c>
      <c r="F251">
        <v>57.1</v>
      </c>
      <c r="G251">
        <v>2</v>
      </c>
      <c r="H251">
        <v>3</v>
      </c>
      <c r="I251">
        <v>10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57.1</v>
      </c>
      <c r="P251">
        <v>5</v>
      </c>
      <c r="Q251">
        <v>0.4</v>
      </c>
      <c r="R251">
        <v>3.61</v>
      </c>
      <c r="S251">
        <v>47</v>
      </c>
      <c r="T251">
        <v>27</v>
      </c>
      <c r="U251">
        <v>23</v>
      </c>
      <c r="V251" s="2">
        <f>(Table4[[#This Row],[HR]]/Table4[[#This Row],[IP2]])*9</f>
        <v>0.6304728546409808</v>
      </c>
      <c r="W251">
        <v>4</v>
      </c>
      <c r="X251">
        <v>27</v>
      </c>
      <c r="Y251">
        <v>4.2556917688266198</v>
      </c>
      <c r="Z251">
        <v>1</v>
      </c>
      <c r="AA251">
        <v>51</v>
      </c>
      <c r="AB251">
        <v>8.0385288966725046</v>
      </c>
      <c r="AC251">
        <v>2</v>
      </c>
      <c r="AD251">
        <v>1</v>
      </c>
      <c r="AE251">
        <v>1</v>
      </c>
      <c r="AF251">
        <v>240</v>
      </c>
      <c r="AG251">
        <v>1.2959719789842381</v>
      </c>
      <c r="AH251" t="s">
        <v>31</v>
      </c>
      <c r="AI251" t="s">
        <v>346</v>
      </c>
    </row>
    <row r="252" spans="1:35" x14ac:dyDescent="0.45">
      <c r="A252">
        <v>760</v>
      </c>
      <c r="B252" t="s">
        <v>636</v>
      </c>
      <c r="C252" t="s">
        <v>261</v>
      </c>
      <c r="D252" s="1" t="s">
        <v>637</v>
      </c>
      <c r="E252" s="1">
        <v>41460</v>
      </c>
      <c r="F252">
        <v>54</v>
      </c>
      <c r="G252">
        <v>3</v>
      </c>
      <c r="H252">
        <v>4</v>
      </c>
      <c r="I252">
        <v>10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54</v>
      </c>
      <c r="P252">
        <v>7</v>
      </c>
      <c r="Q252">
        <v>0.42899999999999999</v>
      </c>
      <c r="R252">
        <v>4.83</v>
      </c>
      <c r="S252">
        <v>50</v>
      </c>
      <c r="T252">
        <v>30</v>
      </c>
      <c r="U252">
        <v>29</v>
      </c>
      <c r="V252" s="2">
        <f>(Table4[[#This Row],[HR]]/Table4[[#This Row],[IP2]])*9</f>
        <v>1.6666666666666665</v>
      </c>
      <c r="W252">
        <v>10</v>
      </c>
      <c r="X252">
        <v>20</v>
      </c>
      <c r="Y252">
        <v>3.333333333333333</v>
      </c>
      <c r="Z252">
        <v>2</v>
      </c>
      <c r="AA252">
        <v>43</v>
      </c>
      <c r="AB252">
        <v>7.1666666666666661</v>
      </c>
      <c r="AC252">
        <v>2</v>
      </c>
      <c r="AD252">
        <v>0</v>
      </c>
      <c r="AE252">
        <v>2</v>
      </c>
      <c r="AF252">
        <v>233</v>
      </c>
      <c r="AG252">
        <v>1.2962962962962963</v>
      </c>
      <c r="AH252" t="s">
        <v>31</v>
      </c>
      <c r="AI252" t="s">
        <v>638</v>
      </c>
    </row>
    <row r="253" spans="1:35" x14ac:dyDescent="0.45">
      <c r="A253">
        <v>75</v>
      </c>
      <c r="B253" t="s">
        <v>554</v>
      </c>
      <c r="C253" t="s">
        <v>555</v>
      </c>
      <c r="D253" s="1" t="s">
        <v>556</v>
      </c>
      <c r="E253" s="1">
        <v>27147</v>
      </c>
      <c r="F253">
        <v>69.2</v>
      </c>
      <c r="G253">
        <v>4</v>
      </c>
      <c r="H253">
        <v>4</v>
      </c>
      <c r="I253">
        <v>10</v>
      </c>
      <c r="J253">
        <v>0</v>
      </c>
      <c r="K253">
        <v>0</v>
      </c>
      <c r="L253">
        <v>3</v>
      </c>
      <c r="M253">
        <v>1</v>
      </c>
      <c r="N253">
        <v>0</v>
      </c>
      <c r="O253">
        <v>69.2</v>
      </c>
      <c r="P253">
        <v>8</v>
      </c>
      <c r="Q253">
        <v>0.5</v>
      </c>
      <c r="R253">
        <v>3.23</v>
      </c>
      <c r="S253">
        <v>66</v>
      </c>
      <c r="T253">
        <v>28</v>
      </c>
      <c r="U253">
        <v>25</v>
      </c>
      <c r="V253" s="2">
        <f>(Table4[[#This Row],[HR]]/Table4[[#This Row],[IP2]])*9</f>
        <v>1.0404624277456647</v>
      </c>
      <c r="W253">
        <v>8</v>
      </c>
      <c r="X253">
        <v>24</v>
      </c>
      <c r="Y253">
        <v>3.1213872832369942</v>
      </c>
      <c r="Z253">
        <v>1</v>
      </c>
      <c r="AA253">
        <v>45</v>
      </c>
      <c r="AB253">
        <v>5.8526011560693636</v>
      </c>
      <c r="AC253">
        <v>2</v>
      </c>
      <c r="AD253">
        <v>0</v>
      </c>
      <c r="AE253">
        <v>2</v>
      </c>
      <c r="AF253">
        <v>297</v>
      </c>
      <c r="AG253">
        <v>1.3005780346820808</v>
      </c>
      <c r="AH253" t="s">
        <v>31</v>
      </c>
      <c r="AI253" t="s">
        <v>557</v>
      </c>
    </row>
    <row r="254" spans="1:35" x14ac:dyDescent="0.45">
      <c r="A254">
        <v>574</v>
      </c>
      <c r="B254" t="s">
        <v>2345</v>
      </c>
      <c r="C254" t="s">
        <v>379</v>
      </c>
      <c r="D254" s="1">
        <v>36388</v>
      </c>
      <c r="E254" s="1">
        <v>36704</v>
      </c>
      <c r="F254">
        <v>56.1</v>
      </c>
      <c r="G254">
        <v>3</v>
      </c>
      <c r="H254">
        <v>6</v>
      </c>
      <c r="I254">
        <v>10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56.1</v>
      </c>
      <c r="P254">
        <v>9</v>
      </c>
      <c r="Q254">
        <v>0.33300000000000002</v>
      </c>
      <c r="R254">
        <v>3.83</v>
      </c>
      <c r="S254">
        <v>43</v>
      </c>
      <c r="T254">
        <v>28</v>
      </c>
      <c r="U254">
        <v>24</v>
      </c>
      <c r="V254" s="2">
        <f>(Table4[[#This Row],[HR]]/Table4[[#This Row],[IP2]])*9</f>
        <v>0.64171122994652408</v>
      </c>
      <c r="W254">
        <v>4</v>
      </c>
      <c r="X254">
        <v>30</v>
      </c>
      <c r="Y254">
        <v>4.8128342245989311</v>
      </c>
      <c r="Z254">
        <v>1</v>
      </c>
      <c r="AA254">
        <v>34</v>
      </c>
      <c r="AB254">
        <v>5.454545454545455</v>
      </c>
      <c r="AC254">
        <v>2</v>
      </c>
      <c r="AD254">
        <v>0</v>
      </c>
      <c r="AE254">
        <v>3</v>
      </c>
      <c r="AF254">
        <v>240</v>
      </c>
      <c r="AG254">
        <v>1.3012477718360071</v>
      </c>
      <c r="AH254" t="s">
        <v>31</v>
      </c>
      <c r="AI254" t="s">
        <v>2346</v>
      </c>
    </row>
    <row r="255" spans="1:35" x14ac:dyDescent="0.45">
      <c r="A255">
        <v>230</v>
      </c>
      <c r="B255" t="s">
        <v>670</v>
      </c>
      <c r="C255" t="s">
        <v>121</v>
      </c>
      <c r="D255" s="1" t="s">
        <v>671</v>
      </c>
      <c r="E255" s="1">
        <v>27550</v>
      </c>
      <c r="F255">
        <v>63</v>
      </c>
      <c r="G255">
        <v>4</v>
      </c>
      <c r="H255">
        <v>4</v>
      </c>
      <c r="I255">
        <v>10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63</v>
      </c>
      <c r="P255">
        <v>8</v>
      </c>
      <c r="Q255">
        <v>0.5</v>
      </c>
      <c r="R255">
        <v>3.71</v>
      </c>
      <c r="S255">
        <v>52</v>
      </c>
      <c r="T255">
        <v>27</v>
      </c>
      <c r="U255">
        <v>26</v>
      </c>
      <c r="V255" s="2">
        <f>(Table4[[#This Row],[HR]]/Table4[[#This Row],[IP2]])*9</f>
        <v>0.8571428571428571</v>
      </c>
      <c r="W255">
        <v>6</v>
      </c>
      <c r="X255">
        <v>30</v>
      </c>
      <c r="Y255">
        <v>4.2857142857142856</v>
      </c>
      <c r="Z255">
        <v>2</v>
      </c>
      <c r="AA255">
        <v>43</v>
      </c>
      <c r="AB255">
        <v>6.1428571428571432</v>
      </c>
      <c r="AC255">
        <v>1</v>
      </c>
      <c r="AD255">
        <v>2</v>
      </c>
      <c r="AE255">
        <v>1</v>
      </c>
      <c r="AF255">
        <v>266</v>
      </c>
      <c r="AG255">
        <v>1.3015873015873016</v>
      </c>
      <c r="AH255" t="s">
        <v>31</v>
      </c>
      <c r="AI255" t="s">
        <v>672</v>
      </c>
    </row>
    <row r="256" spans="1:35" x14ac:dyDescent="0.45">
      <c r="A256">
        <v>240</v>
      </c>
      <c r="B256" t="s">
        <v>1280</v>
      </c>
      <c r="C256" t="s">
        <v>132</v>
      </c>
      <c r="D256" s="1">
        <v>39246</v>
      </c>
      <c r="E256" s="1">
        <v>39297</v>
      </c>
      <c r="F256">
        <v>62.2</v>
      </c>
      <c r="G256">
        <v>5</v>
      </c>
      <c r="H256">
        <v>2</v>
      </c>
      <c r="I256">
        <v>10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62.2</v>
      </c>
      <c r="P256">
        <v>7</v>
      </c>
      <c r="Q256">
        <v>0.71399999999999997</v>
      </c>
      <c r="R256">
        <v>3.88</v>
      </c>
      <c r="S256">
        <v>65</v>
      </c>
      <c r="T256">
        <v>27</v>
      </c>
      <c r="U256">
        <v>27</v>
      </c>
      <c r="V256" s="2">
        <f>(Table4[[#This Row],[HR]]/Table4[[#This Row],[IP2]])*9</f>
        <v>1.0128617363344052</v>
      </c>
      <c r="W256">
        <v>7</v>
      </c>
      <c r="X256">
        <v>16</v>
      </c>
      <c r="Y256">
        <v>2.315112540192926</v>
      </c>
      <c r="Z256">
        <v>3</v>
      </c>
      <c r="AA256">
        <v>25</v>
      </c>
      <c r="AB256">
        <v>3.617363344051447</v>
      </c>
      <c r="AC256">
        <v>5</v>
      </c>
      <c r="AD256">
        <v>0</v>
      </c>
      <c r="AE256">
        <v>0</v>
      </c>
      <c r="AF256">
        <v>263</v>
      </c>
      <c r="AG256">
        <v>1.3022508038585208</v>
      </c>
      <c r="AH256" t="s">
        <v>31</v>
      </c>
      <c r="AI256" t="s">
        <v>2421</v>
      </c>
    </row>
    <row r="257" spans="1:35" x14ac:dyDescent="0.45">
      <c r="A257">
        <v>400</v>
      </c>
      <c r="B257" t="s">
        <v>1082</v>
      </c>
      <c r="C257" t="s">
        <v>2165</v>
      </c>
      <c r="D257" s="1">
        <v>40813</v>
      </c>
      <c r="E257" s="1">
        <v>41069</v>
      </c>
      <c r="F257">
        <v>59.1</v>
      </c>
      <c r="G257">
        <v>2</v>
      </c>
      <c r="H257">
        <v>3</v>
      </c>
      <c r="I257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59.1</v>
      </c>
      <c r="P257">
        <v>5</v>
      </c>
      <c r="Q257">
        <v>0.4</v>
      </c>
      <c r="R257">
        <v>2.88</v>
      </c>
      <c r="S257">
        <v>47</v>
      </c>
      <c r="T257">
        <v>19</v>
      </c>
      <c r="U257">
        <v>19</v>
      </c>
      <c r="V257" s="2">
        <f>(Table4[[#This Row],[HR]]/Table4[[#This Row],[IP2]])*9</f>
        <v>0.30456852791878175</v>
      </c>
      <c r="W257">
        <v>2</v>
      </c>
      <c r="X257">
        <v>30</v>
      </c>
      <c r="Y257">
        <v>4.5685279187817258</v>
      </c>
      <c r="Z257">
        <v>3</v>
      </c>
      <c r="AA257">
        <v>40</v>
      </c>
      <c r="AB257">
        <v>6.0913705583756341</v>
      </c>
      <c r="AC257">
        <v>1</v>
      </c>
      <c r="AD257">
        <v>0</v>
      </c>
      <c r="AE257">
        <v>2</v>
      </c>
      <c r="AF257">
        <v>248</v>
      </c>
      <c r="AG257">
        <v>1.3028764805414552</v>
      </c>
      <c r="AH257" t="s">
        <v>31</v>
      </c>
      <c r="AI257" t="s">
        <v>2166</v>
      </c>
    </row>
    <row r="258" spans="1:35" x14ac:dyDescent="0.45">
      <c r="A258">
        <v>98</v>
      </c>
      <c r="B258" t="s">
        <v>2612</v>
      </c>
      <c r="C258" t="s">
        <v>184</v>
      </c>
      <c r="D258" s="1">
        <v>39312</v>
      </c>
      <c r="E258" s="1">
        <v>39550</v>
      </c>
      <c r="F258">
        <v>49.1</v>
      </c>
      <c r="G258">
        <v>3</v>
      </c>
      <c r="H258">
        <v>3</v>
      </c>
      <c r="I258">
        <v>10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49.1</v>
      </c>
      <c r="P258">
        <v>6</v>
      </c>
      <c r="Q258">
        <v>0.5</v>
      </c>
      <c r="R258">
        <v>4.01</v>
      </c>
      <c r="S258">
        <v>43</v>
      </c>
      <c r="T258">
        <v>22</v>
      </c>
      <c r="U258">
        <v>22</v>
      </c>
      <c r="V258" s="2">
        <f>(Table4[[#This Row],[HR]]/Table4[[#This Row],[IP2]])*9</f>
        <v>0.54989816700610994</v>
      </c>
      <c r="W258">
        <v>3</v>
      </c>
      <c r="X258">
        <v>21</v>
      </c>
      <c r="Y258">
        <v>3.8492871690427695</v>
      </c>
      <c r="Z258">
        <v>2</v>
      </c>
      <c r="AA258">
        <v>29</v>
      </c>
      <c r="AB258">
        <v>5.3156822810590629</v>
      </c>
      <c r="AC258">
        <v>3</v>
      </c>
      <c r="AD258">
        <v>1</v>
      </c>
      <c r="AE258">
        <v>1</v>
      </c>
      <c r="AF258">
        <v>210</v>
      </c>
      <c r="AG258">
        <v>1.3034623217922607</v>
      </c>
      <c r="AH258" t="s">
        <v>31</v>
      </c>
      <c r="AI258" t="s">
        <v>2613</v>
      </c>
    </row>
    <row r="259" spans="1:35" x14ac:dyDescent="0.45">
      <c r="A259">
        <v>155</v>
      </c>
      <c r="B259" t="s">
        <v>469</v>
      </c>
      <c r="C259" t="s">
        <v>132</v>
      </c>
      <c r="D259" s="1">
        <v>30467</v>
      </c>
      <c r="E259" s="1">
        <v>30512</v>
      </c>
      <c r="F259">
        <v>65.2</v>
      </c>
      <c r="G259">
        <v>2</v>
      </c>
      <c r="H259">
        <v>3</v>
      </c>
      <c r="I259">
        <v>10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65.2</v>
      </c>
      <c r="P259">
        <v>5</v>
      </c>
      <c r="Q259">
        <v>0.4</v>
      </c>
      <c r="R259">
        <v>3.7</v>
      </c>
      <c r="S259">
        <v>66</v>
      </c>
      <c r="T259">
        <v>28</v>
      </c>
      <c r="U259">
        <v>27</v>
      </c>
      <c r="V259" s="2">
        <f>(Table4[[#This Row],[HR]]/Table4[[#This Row],[IP2]])*9</f>
        <v>0.69018404907975461</v>
      </c>
      <c r="W259">
        <v>5</v>
      </c>
      <c r="X259">
        <v>19</v>
      </c>
      <c r="Y259">
        <v>2.6226993865030672</v>
      </c>
      <c r="Z259">
        <v>2</v>
      </c>
      <c r="AA259">
        <v>47</v>
      </c>
      <c r="AB259">
        <v>6.4877300613496924</v>
      </c>
      <c r="AC259">
        <v>0</v>
      </c>
      <c r="AD259">
        <v>2</v>
      </c>
      <c r="AE259">
        <v>1</v>
      </c>
      <c r="AF259">
        <v>271</v>
      </c>
      <c r="AG259">
        <v>1.303680981595092</v>
      </c>
      <c r="AH259" t="s">
        <v>31</v>
      </c>
      <c r="AI259" t="s">
        <v>470</v>
      </c>
    </row>
    <row r="260" spans="1:35" x14ac:dyDescent="0.45">
      <c r="A260">
        <v>425</v>
      </c>
      <c r="B260" t="s">
        <v>1495</v>
      </c>
      <c r="C260" t="s">
        <v>168</v>
      </c>
      <c r="D260" s="1">
        <v>30803</v>
      </c>
      <c r="E260" s="1">
        <v>30849</v>
      </c>
      <c r="F260">
        <v>59</v>
      </c>
      <c r="G260">
        <v>3</v>
      </c>
      <c r="H260">
        <v>2</v>
      </c>
      <c r="I260">
        <v>10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59</v>
      </c>
      <c r="P260">
        <v>5</v>
      </c>
      <c r="Q260">
        <v>0.6</v>
      </c>
      <c r="R260">
        <v>4.12</v>
      </c>
      <c r="S260">
        <v>63</v>
      </c>
      <c r="T260">
        <v>30</v>
      </c>
      <c r="U260">
        <v>27</v>
      </c>
      <c r="V260" s="2">
        <f>(Table4[[#This Row],[HR]]/Table4[[#This Row],[IP2]])*9</f>
        <v>1.2203389830508475</v>
      </c>
      <c r="W260">
        <v>8</v>
      </c>
      <c r="X260">
        <v>14</v>
      </c>
      <c r="Y260">
        <v>2.1355932203389831</v>
      </c>
      <c r="Z260">
        <v>1</v>
      </c>
      <c r="AA260">
        <v>34</v>
      </c>
      <c r="AB260">
        <v>5.1864406779661021</v>
      </c>
      <c r="AC260">
        <v>0</v>
      </c>
      <c r="AD260">
        <v>2</v>
      </c>
      <c r="AE260">
        <v>1</v>
      </c>
      <c r="AF260">
        <v>246</v>
      </c>
      <c r="AG260">
        <v>1.3050847457627119</v>
      </c>
      <c r="AH260" t="s">
        <v>31</v>
      </c>
      <c r="AI260" t="s">
        <v>2354</v>
      </c>
    </row>
    <row r="261" spans="1:35" x14ac:dyDescent="0.45">
      <c r="A261">
        <v>422</v>
      </c>
      <c r="B261" t="s">
        <v>1981</v>
      </c>
      <c r="C261" t="s">
        <v>168</v>
      </c>
      <c r="D261" s="1">
        <v>37064</v>
      </c>
      <c r="E261" s="1">
        <v>37111</v>
      </c>
      <c r="F261">
        <v>59</v>
      </c>
      <c r="G261">
        <v>3</v>
      </c>
      <c r="H261">
        <v>4</v>
      </c>
      <c r="I261">
        <v>10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59</v>
      </c>
      <c r="P261">
        <v>7</v>
      </c>
      <c r="Q261">
        <v>0.42899999999999999</v>
      </c>
      <c r="R261">
        <v>5.64</v>
      </c>
      <c r="S261">
        <v>65</v>
      </c>
      <c r="T261">
        <v>38</v>
      </c>
      <c r="U261">
        <v>37</v>
      </c>
      <c r="V261" s="2">
        <f>(Table4[[#This Row],[HR]]/Table4[[#This Row],[IP2]])*9</f>
        <v>1.5254237288135593</v>
      </c>
      <c r="W261">
        <v>10</v>
      </c>
      <c r="X261">
        <v>12</v>
      </c>
      <c r="Y261">
        <v>1.8305084745762712</v>
      </c>
      <c r="Z261">
        <v>0</v>
      </c>
      <c r="AA261">
        <v>34</v>
      </c>
      <c r="AB261">
        <v>5.1864406779661021</v>
      </c>
      <c r="AC261">
        <v>6</v>
      </c>
      <c r="AD261">
        <v>0</v>
      </c>
      <c r="AE261">
        <v>3</v>
      </c>
      <c r="AF261">
        <v>255</v>
      </c>
      <c r="AG261">
        <v>1.3050847457627119</v>
      </c>
      <c r="AH261" t="s">
        <v>31</v>
      </c>
      <c r="AI261" t="s">
        <v>2342</v>
      </c>
    </row>
    <row r="262" spans="1:35" x14ac:dyDescent="0.45">
      <c r="A262">
        <v>128</v>
      </c>
      <c r="B262" t="s">
        <v>1541</v>
      </c>
      <c r="C262" t="s">
        <v>2619</v>
      </c>
      <c r="D262" s="1">
        <v>40754</v>
      </c>
      <c r="E262" s="1">
        <v>41166</v>
      </c>
      <c r="F262">
        <v>49</v>
      </c>
      <c r="G262">
        <v>2</v>
      </c>
      <c r="H262">
        <v>4</v>
      </c>
      <c r="I262">
        <v>10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49</v>
      </c>
      <c r="P262">
        <v>6</v>
      </c>
      <c r="Q262">
        <v>0.33300000000000002</v>
      </c>
      <c r="R262">
        <v>6.06</v>
      </c>
      <c r="S262">
        <v>50</v>
      </c>
      <c r="T262">
        <v>34</v>
      </c>
      <c r="U262">
        <v>33</v>
      </c>
      <c r="V262" s="2">
        <f>(Table4[[#This Row],[HR]]/Table4[[#This Row],[IP2]])*9</f>
        <v>2.0204081632653059</v>
      </c>
      <c r="W262">
        <v>11</v>
      </c>
      <c r="X262">
        <v>14</v>
      </c>
      <c r="Y262">
        <v>2.5714285714285712</v>
      </c>
      <c r="Z262">
        <v>1</v>
      </c>
      <c r="AA262">
        <v>32</v>
      </c>
      <c r="AB262">
        <v>5.8775510204081627</v>
      </c>
      <c r="AC262">
        <v>1</v>
      </c>
      <c r="AD262">
        <v>0</v>
      </c>
      <c r="AE262">
        <v>2</v>
      </c>
      <c r="AF262">
        <v>211</v>
      </c>
      <c r="AG262">
        <v>1.3061224489795917</v>
      </c>
      <c r="AH262" t="s">
        <v>31</v>
      </c>
      <c r="AI262" t="s">
        <v>2620</v>
      </c>
    </row>
    <row r="263" spans="1:35" x14ac:dyDescent="0.45">
      <c r="A263">
        <v>51</v>
      </c>
      <c r="B263" t="s">
        <v>1087</v>
      </c>
      <c r="C263" t="s">
        <v>82</v>
      </c>
      <c r="D263" s="1">
        <v>27960</v>
      </c>
      <c r="E263" s="1">
        <v>28016</v>
      </c>
      <c r="F263">
        <v>71.2</v>
      </c>
      <c r="G263">
        <v>1</v>
      </c>
      <c r="H263">
        <v>5</v>
      </c>
      <c r="I263">
        <v>10</v>
      </c>
      <c r="J263">
        <v>0</v>
      </c>
      <c r="K263">
        <v>0</v>
      </c>
      <c r="L263">
        <v>3</v>
      </c>
      <c r="M263">
        <v>0</v>
      </c>
      <c r="N263">
        <v>1</v>
      </c>
      <c r="O263">
        <v>71.2</v>
      </c>
      <c r="P263">
        <v>6</v>
      </c>
      <c r="Q263">
        <v>0.16700000000000001</v>
      </c>
      <c r="R263">
        <v>3.14</v>
      </c>
      <c r="S263">
        <v>67</v>
      </c>
      <c r="T263">
        <v>27</v>
      </c>
      <c r="U263">
        <v>25</v>
      </c>
      <c r="V263" s="2">
        <f>(Table4[[#This Row],[HR]]/Table4[[#This Row],[IP2]])*9</f>
        <v>0.7584269662921348</v>
      </c>
      <c r="W263">
        <v>6</v>
      </c>
      <c r="X263">
        <v>26</v>
      </c>
      <c r="Y263">
        <v>3.2865168539325844</v>
      </c>
      <c r="Z263">
        <v>1</v>
      </c>
      <c r="AA263">
        <v>25</v>
      </c>
      <c r="AB263">
        <v>3.1601123595505616</v>
      </c>
      <c r="AC263">
        <v>1</v>
      </c>
      <c r="AD263">
        <v>0</v>
      </c>
      <c r="AE263">
        <v>7</v>
      </c>
      <c r="AF263">
        <v>300</v>
      </c>
      <c r="AG263">
        <v>1.3061797752808988</v>
      </c>
      <c r="AH263" t="s">
        <v>31</v>
      </c>
      <c r="AI263" t="s">
        <v>2379</v>
      </c>
    </row>
    <row r="264" spans="1:35" x14ac:dyDescent="0.45">
      <c r="A264">
        <v>648</v>
      </c>
      <c r="B264" t="s">
        <v>586</v>
      </c>
      <c r="C264" t="s">
        <v>168</v>
      </c>
      <c r="D264" s="1">
        <v>41809</v>
      </c>
      <c r="E264" s="1">
        <v>41863</v>
      </c>
      <c r="F264">
        <v>55.1</v>
      </c>
      <c r="G264">
        <v>1</v>
      </c>
      <c r="H264">
        <v>5</v>
      </c>
      <c r="I264">
        <v>10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55.1</v>
      </c>
      <c r="P264">
        <v>6</v>
      </c>
      <c r="Q264">
        <v>0.16700000000000001</v>
      </c>
      <c r="R264">
        <v>5.37</v>
      </c>
      <c r="S264">
        <v>60</v>
      </c>
      <c r="T264">
        <v>33</v>
      </c>
      <c r="U264">
        <v>33</v>
      </c>
      <c r="V264" s="2">
        <f>(Table4[[#This Row],[HR]]/Table4[[#This Row],[IP2]])*9</f>
        <v>1.3067150635208713</v>
      </c>
      <c r="W264">
        <v>8</v>
      </c>
      <c r="X264">
        <v>12</v>
      </c>
      <c r="Y264">
        <v>1.9600725952813067</v>
      </c>
      <c r="Z264">
        <v>0</v>
      </c>
      <c r="AA264">
        <v>44</v>
      </c>
      <c r="AB264">
        <v>7.1869328493647906</v>
      </c>
      <c r="AC264">
        <v>1</v>
      </c>
      <c r="AD264">
        <v>0</v>
      </c>
      <c r="AE264">
        <v>2</v>
      </c>
      <c r="AF264">
        <v>235</v>
      </c>
      <c r="AG264">
        <v>1.3067150635208711</v>
      </c>
      <c r="AH264" t="s">
        <v>31</v>
      </c>
      <c r="AI264" t="s">
        <v>587</v>
      </c>
    </row>
    <row r="265" spans="1:35" x14ac:dyDescent="0.45">
      <c r="A265">
        <v>286</v>
      </c>
      <c r="B265" t="s">
        <v>75</v>
      </c>
      <c r="C265" t="s">
        <v>73</v>
      </c>
      <c r="D265" s="1">
        <v>37423</v>
      </c>
      <c r="E265" s="1">
        <v>37474</v>
      </c>
      <c r="F265">
        <v>61.2</v>
      </c>
      <c r="G265">
        <v>3</v>
      </c>
      <c r="H265">
        <v>3</v>
      </c>
      <c r="I265">
        <v>10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61.2</v>
      </c>
      <c r="P265">
        <v>6</v>
      </c>
      <c r="Q265">
        <v>0.5</v>
      </c>
      <c r="R265">
        <v>3.65</v>
      </c>
      <c r="S265">
        <v>48</v>
      </c>
      <c r="T265">
        <v>25</v>
      </c>
      <c r="U265">
        <v>25</v>
      </c>
      <c r="V265" s="2">
        <f>(Table4[[#This Row],[HR]]/Table4[[#This Row],[IP2]])*9</f>
        <v>1.4705882352941178</v>
      </c>
      <c r="W265">
        <v>10</v>
      </c>
      <c r="X265">
        <v>32</v>
      </c>
      <c r="Y265">
        <v>4.7058823529411766</v>
      </c>
      <c r="Z265">
        <v>0</v>
      </c>
      <c r="AA265">
        <v>67</v>
      </c>
      <c r="AB265">
        <v>9.852941176470587</v>
      </c>
      <c r="AC265">
        <v>4</v>
      </c>
      <c r="AD265">
        <v>0</v>
      </c>
      <c r="AE265">
        <v>1</v>
      </c>
      <c r="AF265">
        <v>263</v>
      </c>
      <c r="AG265">
        <v>1.3071895424836601</v>
      </c>
      <c r="AH265" t="s">
        <v>31</v>
      </c>
      <c r="AI265" t="s">
        <v>76</v>
      </c>
    </row>
    <row r="266" spans="1:35" x14ac:dyDescent="0.45">
      <c r="A266">
        <v>289</v>
      </c>
      <c r="B266" t="s">
        <v>2433</v>
      </c>
      <c r="C266" t="s">
        <v>428</v>
      </c>
      <c r="D266" s="1">
        <v>36410</v>
      </c>
      <c r="E266" s="1">
        <v>36691</v>
      </c>
      <c r="F266">
        <v>61.2</v>
      </c>
      <c r="G266">
        <v>3</v>
      </c>
      <c r="H266">
        <v>3</v>
      </c>
      <c r="I266">
        <v>10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61.2</v>
      </c>
      <c r="P266">
        <v>6</v>
      </c>
      <c r="Q266">
        <v>0.5</v>
      </c>
      <c r="R266">
        <v>3.94</v>
      </c>
      <c r="S266">
        <v>53</v>
      </c>
      <c r="T266">
        <v>32</v>
      </c>
      <c r="U266">
        <v>27</v>
      </c>
      <c r="V266" s="2">
        <f>(Table4[[#This Row],[HR]]/Table4[[#This Row],[IP2]])*9</f>
        <v>1.0294117647058822</v>
      </c>
      <c r="W266">
        <v>7</v>
      </c>
      <c r="X266">
        <v>27</v>
      </c>
      <c r="Y266">
        <v>3.9705882352941178</v>
      </c>
      <c r="Z266">
        <v>1</v>
      </c>
      <c r="AA266">
        <v>33</v>
      </c>
      <c r="AB266">
        <v>4.8529411764705879</v>
      </c>
      <c r="AC266">
        <v>5</v>
      </c>
      <c r="AD266">
        <v>0</v>
      </c>
      <c r="AE266">
        <v>1</v>
      </c>
      <c r="AF266">
        <v>265</v>
      </c>
      <c r="AG266">
        <v>1.3071895424836601</v>
      </c>
      <c r="AH266" t="s">
        <v>31</v>
      </c>
      <c r="AI266" t="s">
        <v>2434</v>
      </c>
    </row>
    <row r="267" spans="1:35" x14ac:dyDescent="0.45">
      <c r="A267">
        <v>178</v>
      </c>
      <c r="B267" t="s">
        <v>2402</v>
      </c>
      <c r="C267" t="s">
        <v>68</v>
      </c>
      <c r="D267" s="1" t="s">
        <v>2403</v>
      </c>
      <c r="E267" s="1">
        <v>28253</v>
      </c>
      <c r="F267">
        <v>64.2</v>
      </c>
      <c r="G267">
        <v>3</v>
      </c>
      <c r="H267">
        <v>5</v>
      </c>
      <c r="I267">
        <v>10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64.2</v>
      </c>
      <c r="P267">
        <v>8</v>
      </c>
      <c r="Q267">
        <v>0.375</v>
      </c>
      <c r="R267">
        <v>3.62</v>
      </c>
      <c r="S267">
        <v>69</v>
      </c>
      <c r="T267">
        <v>29</v>
      </c>
      <c r="U267">
        <v>26</v>
      </c>
      <c r="V267" s="2">
        <f>(Table4[[#This Row],[HR]]/Table4[[#This Row],[IP2]])*9</f>
        <v>0.84112149532710279</v>
      </c>
      <c r="W267">
        <v>6</v>
      </c>
      <c r="X267">
        <v>15</v>
      </c>
      <c r="Y267">
        <v>2.1028037383177569</v>
      </c>
      <c r="Z267">
        <v>3</v>
      </c>
      <c r="AA267">
        <v>20</v>
      </c>
      <c r="AB267">
        <v>2.8037383177570092</v>
      </c>
      <c r="AC267">
        <v>1</v>
      </c>
      <c r="AD267">
        <v>1</v>
      </c>
      <c r="AE267">
        <v>0</v>
      </c>
      <c r="AF267">
        <v>275</v>
      </c>
      <c r="AG267">
        <v>1.308411214953271</v>
      </c>
      <c r="AH267" t="s">
        <v>31</v>
      </c>
      <c r="AI267" t="s">
        <v>2404</v>
      </c>
    </row>
    <row r="268" spans="1:35" x14ac:dyDescent="0.45">
      <c r="A268">
        <v>173</v>
      </c>
      <c r="B268" t="s">
        <v>424</v>
      </c>
      <c r="C268" t="s">
        <v>425</v>
      </c>
      <c r="D268" s="1">
        <v>39238</v>
      </c>
      <c r="E268" s="1">
        <v>39288</v>
      </c>
      <c r="F268">
        <v>64.2</v>
      </c>
      <c r="G268">
        <v>1</v>
      </c>
      <c r="H268">
        <v>6</v>
      </c>
      <c r="I268">
        <v>10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64.2</v>
      </c>
      <c r="P268">
        <v>7</v>
      </c>
      <c r="Q268">
        <v>0.14299999999999999</v>
      </c>
      <c r="R268">
        <v>5.57</v>
      </c>
      <c r="S268">
        <v>74</v>
      </c>
      <c r="T268">
        <v>41</v>
      </c>
      <c r="U268">
        <v>40</v>
      </c>
      <c r="V268" s="2">
        <f>(Table4[[#This Row],[HR]]/Table4[[#This Row],[IP2]])*9</f>
        <v>1.542056074766355</v>
      </c>
      <c r="W268">
        <v>11</v>
      </c>
      <c r="X268">
        <v>10</v>
      </c>
      <c r="Y268">
        <v>1.4018691588785046</v>
      </c>
      <c r="Z268">
        <v>1</v>
      </c>
      <c r="AA268">
        <v>48</v>
      </c>
      <c r="AB268">
        <v>6.7289719626168223</v>
      </c>
      <c r="AC268">
        <v>2</v>
      </c>
      <c r="AD268">
        <v>0</v>
      </c>
      <c r="AE268">
        <v>0</v>
      </c>
      <c r="AF268">
        <v>271</v>
      </c>
      <c r="AG268">
        <v>1.308411214953271</v>
      </c>
      <c r="AH268" t="s">
        <v>31</v>
      </c>
      <c r="AI268" t="s">
        <v>426</v>
      </c>
    </row>
    <row r="269" spans="1:35" x14ac:dyDescent="0.45">
      <c r="A269">
        <v>684</v>
      </c>
      <c r="B269" t="s">
        <v>1520</v>
      </c>
      <c r="C269" t="s">
        <v>34</v>
      </c>
      <c r="D269" s="1">
        <v>35605</v>
      </c>
      <c r="E269" s="1">
        <v>35664</v>
      </c>
      <c r="F269">
        <v>55</v>
      </c>
      <c r="G269">
        <v>4</v>
      </c>
      <c r="H269">
        <v>2</v>
      </c>
      <c r="I269">
        <v>10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55</v>
      </c>
      <c r="P269">
        <v>6</v>
      </c>
      <c r="Q269">
        <v>0.66700000000000004</v>
      </c>
      <c r="R269">
        <v>4.75</v>
      </c>
      <c r="S269">
        <v>49</v>
      </c>
      <c r="T269">
        <v>30</v>
      </c>
      <c r="U269">
        <v>29</v>
      </c>
      <c r="V269" s="2">
        <f>(Table4[[#This Row],[HR]]/Table4[[#This Row],[IP2]])*9</f>
        <v>0.81818181818181823</v>
      </c>
      <c r="W269">
        <v>5</v>
      </c>
      <c r="X269">
        <v>23</v>
      </c>
      <c r="Y269">
        <v>3.7636363636363632</v>
      </c>
      <c r="Z269">
        <v>0</v>
      </c>
      <c r="AA269">
        <v>37</v>
      </c>
      <c r="AB269">
        <v>6.0545454545454547</v>
      </c>
      <c r="AC269">
        <v>4</v>
      </c>
      <c r="AD269">
        <v>0</v>
      </c>
      <c r="AE269">
        <v>1</v>
      </c>
      <c r="AF269">
        <v>240</v>
      </c>
      <c r="AG269">
        <v>1.3090909090909091</v>
      </c>
      <c r="AH269" t="s">
        <v>31</v>
      </c>
      <c r="AI269" t="s">
        <v>2263</v>
      </c>
    </row>
    <row r="270" spans="1:35" x14ac:dyDescent="0.45">
      <c r="A270">
        <v>311</v>
      </c>
      <c r="B270" t="s">
        <v>1327</v>
      </c>
      <c r="C270" t="s">
        <v>54</v>
      </c>
      <c r="D270" s="1">
        <v>32374</v>
      </c>
      <c r="E270" s="1">
        <v>32417</v>
      </c>
      <c r="F270">
        <v>61.1</v>
      </c>
      <c r="G270">
        <v>4</v>
      </c>
      <c r="H270">
        <v>5</v>
      </c>
      <c r="I270">
        <v>10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61.1</v>
      </c>
      <c r="P270">
        <v>9</v>
      </c>
      <c r="Q270">
        <v>0.44400000000000001</v>
      </c>
      <c r="R270">
        <v>3.96</v>
      </c>
      <c r="S270">
        <v>60</v>
      </c>
      <c r="T270">
        <v>27</v>
      </c>
      <c r="U270">
        <v>27</v>
      </c>
      <c r="V270" s="2">
        <f>(Table4[[#This Row],[HR]]/Table4[[#This Row],[IP2]])*9</f>
        <v>0.88379705400981989</v>
      </c>
      <c r="W270">
        <v>6</v>
      </c>
      <c r="X270">
        <v>20</v>
      </c>
      <c r="Y270">
        <v>2.9459901800327328</v>
      </c>
      <c r="Z270">
        <v>2</v>
      </c>
      <c r="AA270">
        <v>39</v>
      </c>
      <c r="AB270">
        <v>5.7446808510638299</v>
      </c>
      <c r="AC270">
        <v>2</v>
      </c>
      <c r="AD270">
        <v>2</v>
      </c>
      <c r="AE270">
        <v>3</v>
      </c>
      <c r="AF270">
        <v>259</v>
      </c>
      <c r="AG270">
        <v>1.3093289689034369</v>
      </c>
      <c r="AH270" t="s">
        <v>31</v>
      </c>
      <c r="AI270" t="s">
        <v>2206</v>
      </c>
    </row>
    <row r="271" spans="1:35" x14ac:dyDescent="0.45">
      <c r="A271">
        <v>482</v>
      </c>
      <c r="B271" t="s">
        <v>975</v>
      </c>
      <c r="C271" t="s">
        <v>73</v>
      </c>
      <c r="D271" s="1">
        <v>31990</v>
      </c>
      <c r="E271" s="1">
        <v>32040</v>
      </c>
      <c r="F271">
        <v>58</v>
      </c>
      <c r="G271">
        <v>2</v>
      </c>
      <c r="H271">
        <v>4</v>
      </c>
      <c r="I271">
        <v>10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58</v>
      </c>
      <c r="P271">
        <v>6</v>
      </c>
      <c r="Q271">
        <v>0.33300000000000002</v>
      </c>
      <c r="R271">
        <v>2.79</v>
      </c>
      <c r="S271">
        <v>45</v>
      </c>
      <c r="T271">
        <v>22</v>
      </c>
      <c r="U271">
        <v>18</v>
      </c>
      <c r="V271" s="2">
        <f>(Table4[[#This Row],[HR]]/Table4[[#This Row],[IP2]])*9</f>
        <v>0.93103448275862066</v>
      </c>
      <c r="W271">
        <v>6</v>
      </c>
      <c r="X271">
        <v>31</v>
      </c>
      <c r="Y271">
        <v>4.8103448275862064</v>
      </c>
      <c r="Z271">
        <v>2</v>
      </c>
      <c r="AA271">
        <v>41</v>
      </c>
      <c r="AB271">
        <v>6.3620689655172411</v>
      </c>
      <c r="AC271">
        <v>2</v>
      </c>
      <c r="AD271">
        <v>1</v>
      </c>
      <c r="AE271">
        <v>1</v>
      </c>
      <c r="AF271">
        <v>247</v>
      </c>
      <c r="AG271">
        <v>1.3103448275862069</v>
      </c>
      <c r="AH271" t="s">
        <v>31</v>
      </c>
      <c r="AI271" t="s">
        <v>2149</v>
      </c>
    </row>
    <row r="272" spans="1:35" x14ac:dyDescent="0.45">
      <c r="A272">
        <v>473</v>
      </c>
      <c r="B272" t="s">
        <v>278</v>
      </c>
      <c r="C272" t="s">
        <v>168</v>
      </c>
      <c r="D272" s="1">
        <v>42221</v>
      </c>
      <c r="E272" s="1">
        <v>42278</v>
      </c>
      <c r="F272">
        <v>58</v>
      </c>
      <c r="G272">
        <v>5</v>
      </c>
      <c r="H272">
        <v>1</v>
      </c>
      <c r="I272">
        <v>10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58</v>
      </c>
      <c r="P272">
        <v>6</v>
      </c>
      <c r="Q272">
        <v>0.83299999999999996</v>
      </c>
      <c r="R272">
        <v>3.1</v>
      </c>
      <c r="S272">
        <v>56</v>
      </c>
      <c r="T272">
        <v>20</v>
      </c>
      <c r="U272">
        <v>20</v>
      </c>
      <c r="V272" s="2">
        <f>(Table4[[#This Row],[HR]]/Table4[[#This Row],[IP2]])*9</f>
        <v>0.62068965517241381</v>
      </c>
      <c r="W272">
        <v>4</v>
      </c>
      <c r="X272">
        <v>20</v>
      </c>
      <c r="Y272">
        <v>3.1034482758620694</v>
      </c>
      <c r="Z272">
        <v>0</v>
      </c>
      <c r="AA272">
        <v>53</v>
      </c>
      <c r="AB272">
        <v>8.224137931034484</v>
      </c>
      <c r="AC272">
        <v>0</v>
      </c>
      <c r="AD272">
        <v>0</v>
      </c>
      <c r="AE272">
        <v>1</v>
      </c>
      <c r="AF272">
        <v>242</v>
      </c>
      <c r="AG272">
        <v>1.3103448275862069</v>
      </c>
      <c r="AH272" t="s">
        <v>31</v>
      </c>
      <c r="AI272" t="s">
        <v>279</v>
      </c>
    </row>
    <row r="273" spans="1:35" x14ac:dyDescent="0.45">
      <c r="A273">
        <v>967</v>
      </c>
      <c r="B273" t="s">
        <v>1344</v>
      </c>
      <c r="C273" t="s">
        <v>54</v>
      </c>
      <c r="D273" s="1">
        <v>42491</v>
      </c>
      <c r="E273" s="1">
        <v>42627</v>
      </c>
      <c r="F273">
        <v>51.1</v>
      </c>
      <c r="G273">
        <v>2</v>
      </c>
      <c r="H273">
        <v>4</v>
      </c>
      <c r="I273">
        <v>10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51.1</v>
      </c>
      <c r="P273">
        <v>6</v>
      </c>
      <c r="Q273">
        <v>0.33300000000000002</v>
      </c>
      <c r="R273">
        <v>4.21</v>
      </c>
      <c r="S273">
        <v>49</v>
      </c>
      <c r="T273">
        <v>25</v>
      </c>
      <c r="U273">
        <v>24</v>
      </c>
      <c r="V273" s="2">
        <f>(Table4[[#This Row],[HR]]/Table4[[#This Row],[IP2]])*9</f>
        <v>1.9373776908023483</v>
      </c>
      <c r="W273">
        <v>11</v>
      </c>
      <c r="X273">
        <v>18</v>
      </c>
      <c r="Y273">
        <v>3.1702544031311151</v>
      </c>
      <c r="Z273">
        <v>1</v>
      </c>
      <c r="AA273">
        <v>34</v>
      </c>
      <c r="AB273">
        <v>5.9882583170254398</v>
      </c>
      <c r="AC273">
        <v>4</v>
      </c>
      <c r="AD273">
        <v>0</v>
      </c>
      <c r="AE273">
        <v>0</v>
      </c>
      <c r="AF273">
        <v>216</v>
      </c>
      <c r="AG273">
        <v>1.3111545988258317</v>
      </c>
      <c r="AH273" t="s">
        <v>31</v>
      </c>
      <c r="AI273" t="s">
        <v>2330</v>
      </c>
    </row>
    <row r="274" spans="1:35" x14ac:dyDescent="0.45">
      <c r="A274">
        <v>1443</v>
      </c>
      <c r="B274" t="s">
        <v>252</v>
      </c>
      <c r="C274" t="s">
        <v>56</v>
      </c>
      <c r="D274" s="1">
        <v>44315</v>
      </c>
      <c r="E274" s="1">
        <v>44367</v>
      </c>
      <c r="F274">
        <v>44.2</v>
      </c>
      <c r="G274">
        <v>2</v>
      </c>
      <c r="H274">
        <v>2</v>
      </c>
      <c r="I274">
        <v>10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44.2</v>
      </c>
      <c r="P274">
        <v>4</v>
      </c>
      <c r="Q274">
        <v>0.5</v>
      </c>
      <c r="R274">
        <v>4.03</v>
      </c>
      <c r="S274">
        <v>44</v>
      </c>
      <c r="T274">
        <v>21</v>
      </c>
      <c r="U274">
        <v>20</v>
      </c>
      <c r="V274" s="2">
        <f>(Table4[[#This Row],[HR]]/Table4[[#This Row],[IP2]])*9</f>
        <v>1.6289592760180995</v>
      </c>
      <c r="W274">
        <v>8</v>
      </c>
      <c r="X274">
        <v>14</v>
      </c>
      <c r="Y274">
        <v>2.8506787330316739</v>
      </c>
      <c r="Z274">
        <v>0</v>
      </c>
      <c r="AA274">
        <v>54</v>
      </c>
      <c r="AB274">
        <v>10.99547511312217</v>
      </c>
      <c r="AC274">
        <v>0</v>
      </c>
      <c r="AD274">
        <v>0</v>
      </c>
      <c r="AE274">
        <v>3</v>
      </c>
      <c r="AF274">
        <v>186</v>
      </c>
      <c r="AG274">
        <v>1.3122171945701357</v>
      </c>
      <c r="AH274" t="s">
        <v>31</v>
      </c>
      <c r="AI274" t="s">
        <v>253</v>
      </c>
    </row>
    <row r="275" spans="1:35" x14ac:dyDescent="0.45">
      <c r="A275">
        <v>358</v>
      </c>
      <c r="B275" t="s">
        <v>1813</v>
      </c>
      <c r="C275" t="s">
        <v>229</v>
      </c>
      <c r="D275" s="1">
        <v>37742</v>
      </c>
      <c r="E275" s="1">
        <v>37797</v>
      </c>
      <c r="F275">
        <v>60.1</v>
      </c>
      <c r="G275">
        <v>1</v>
      </c>
      <c r="H275">
        <v>4</v>
      </c>
      <c r="I275">
        <v>10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60.1</v>
      </c>
      <c r="P275">
        <v>5</v>
      </c>
      <c r="Q275">
        <v>0.2</v>
      </c>
      <c r="R275">
        <v>4.33</v>
      </c>
      <c r="S275">
        <v>65</v>
      </c>
      <c r="T275">
        <v>32</v>
      </c>
      <c r="U275">
        <v>29</v>
      </c>
      <c r="V275" s="2">
        <f>(Table4[[#This Row],[HR]]/Table4[[#This Row],[IP2]])*9</f>
        <v>0.74875207986688852</v>
      </c>
      <c r="W275">
        <v>5</v>
      </c>
      <c r="X275">
        <v>14</v>
      </c>
      <c r="Y275">
        <v>2.0965058236272878</v>
      </c>
      <c r="Z275">
        <v>2</v>
      </c>
      <c r="AA275">
        <v>30</v>
      </c>
      <c r="AB275">
        <v>4.4925124792013307</v>
      </c>
      <c r="AC275">
        <v>1</v>
      </c>
      <c r="AD275">
        <v>0</v>
      </c>
      <c r="AE275">
        <v>2</v>
      </c>
      <c r="AF275">
        <v>254</v>
      </c>
      <c r="AG275">
        <v>1.3144758735440931</v>
      </c>
      <c r="AH275" t="s">
        <v>31</v>
      </c>
      <c r="AI275" t="s">
        <v>2450</v>
      </c>
    </row>
    <row r="276" spans="1:35" x14ac:dyDescent="0.45">
      <c r="A276">
        <v>15</v>
      </c>
      <c r="B276" t="s">
        <v>1614</v>
      </c>
      <c r="C276" t="s">
        <v>73</v>
      </c>
      <c r="D276" s="1">
        <v>40013</v>
      </c>
      <c r="E276" s="1">
        <v>40061</v>
      </c>
      <c r="F276">
        <v>50.2</v>
      </c>
      <c r="G276">
        <v>4</v>
      </c>
      <c r="H276">
        <v>5</v>
      </c>
      <c r="I276">
        <v>10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50.2</v>
      </c>
      <c r="P276">
        <v>9</v>
      </c>
      <c r="Q276">
        <v>0.44400000000000001</v>
      </c>
      <c r="R276">
        <v>4.62</v>
      </c>
      <c r="S276">
        <v>43</v>
      </c>
      <c r="T276">
        <v>29</v>
      </c>
      <c r="U276">
        <v>26</v>
      </c>
      <c r="V276" s="2">
        <f>(Table4[[#This Row],[HR]]/Table4[[#This Row],[IP2]])*9</f>
        <v>1.2549800796812747</v>
      </c>
      <c r="W276">
        <v>7</v>
      </c>
      <c r="X276">
        <v>23</v>
      </c>
      <c r="Y276">
        <v>4.1235059760956174</v>
      </c>
      <c r="Z276">
        <v>1</v>
      </c>
      <c r="AA276">
        <v>39</v>
      </c>
      <c r="AB276">
        <v>6.9920318725099602</v>
      </c>
      <c r="AC276">
        <v>0</v>
      </c>
      <c r="AD276">
        <v>2</v>
      </c>
      <c r="AE276">
        <v>0</v>
      </c>
      <c r="AF276">
        <v>212</v>
      </c>
      <c r="AG276">
        <v>1.3147410358565736</v>
      </c>
      <c r="AH276" t="s">
        <v>31</v>
      </c>
      <c r="AI276" t="s">
        <v>2192</v>
      </c>
    </row>
    <row r="277" spans="1:35" x14ac:dyDescent="0.45">
      <c r="A277">
        <v>791</v>
      </c>
      <c r="B277" t="s">
        <v>1927</v>
      </c>
      <c r="C277" t="s">
        <v>30</v>
      </c>
      <c r="D277" s="1">
        <v>38816</v>
      </c>
      <c r="E277" s="1">
        <v>38864</v>
      </c>
      <c r="F277">
        <v>53.2</v>
      </c>
      <c r="G277">
        <v>3</v>
      </c>
      <c r="H277">
        <v>3</v>
      </c>
      <c r="I277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53.2</v>
      </c>
      <c r="P277">
        <v>6</v>
      </c>
      <c r="Q277">
        <v>0.5</v>
      </c>
      <c r="R277">
        <v>5.03</v>
      </c>
      <c r="S277">
        <v>44</v>
      </c>
      <c r="T277">
        <v>30</v>
      </c>
      <c r="U277">
        <v>30</v>
      </c>
      <c r="V277" s="2">
        <f>(Table4[[#This Row],[HR]]/Table4[[#This Row],[IP2]])*9</f>
        <v>0.67669172932330823</v>
      </c>
      <c r="W277">
        <v>4</v>
      </c>
      <c r="X277">
        <v>26</v>
      </c>
      <c r="Y277">
        <v>4.3984962406015038</v>
      </c>
      <c r="Z277">
        <v>1</v>
      </c>
      <c r="AA277">
        <v>38</v>
      </c>
      <c r="AB277">
        <v>6.4285714285714288</v>
      </c>
      <c r="AC277">
        <v>3</v>
      </c>
      <c r="AD277">
        <v>0</v>
      </c>
      <c r="AE277">
        <v>2</v>
      </c>
      <c r="AF277">
        <v>229</v>
      </c>
      <c r="AG277">
        <v>1.3157894736842104</v>
      </c>
      <c r="AH277" t="s">
        <v>31</v>
      </c>
      <c r="AI277" t="s">
        <v>2219</v>
      </c>
    </row>
    <row r="278" spans="1:35" x14ac:dyDescent="0.45">
      <c r="A278">
        <v>379</v>
      </c>
      <c r="B278" t="s">
        <v>641</v>
      </c>
      <c r="C278" t="s">
        <v>56</v>
      </c>
      <c r="D278" s="1">
        <v>40664</v>
      </c>
      <c r="E278" s="1">
        <v>41048</v>
      </c>
      <c r="F278">
        <v>59.2</v>
      </c>
      <c r="G278">
        <v>4</v>
      </c>
      <c r="H278">
        <v>2</v>
      </c>
      <c r="I278">
        <v>10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59.2</v>
      </c>
      <c r="P278">
        <v>6</v>
      </c>
      <c r="Q278">
        <v>0.66700000000000004</v>
      </c>
      <c r="R278">
        <v>3.32</v>
      </c>
      <c r="S278">
        <v>55</v>
      </c>
      <c r="T278">
        <v>23</v>
      </c>
      <c r="U278">
        <v>22</v>
      </c>
      <c r="V278" s="2">
        <f>(Table4[[#This Row],[HR]]/Table4[[#This Row],[IP2]])*9</f>
        <v>0.45608108108108103</v>
      </c>
      <c r="W278">
        <v>3</v>
      </c>
      <c r="X278">
        <v>23</v>
      </c>
      <c r="Y278">
        <v>3.4966216216216215</v>
      </c>
      <c r="Z278">
        <v>1</v>
      </c>
      <c r="AA278">
        <v>43</v>
      </c>
      <c r="AB278">
        <v>6.5371621621621614</v>
      </c>
      <c r="AC278">
        <v>1</v>
      </c>
      <c r="AD278">
        <v>0</v>
      </c>
      <c r="AE278">
        <v>2</v>
      </c>
      <c r="AF278">
        <v>252</v>
      </c>
      <c r="AG278">
        <v>1.3175675675675675</v>
      </c>
      <c r="AH278" t="s">
        <v>31</v>
      </c>
      <c r="AI278" t="s">
        <v>642</v>
      </c>
    </row>
    <row r="279" spans="1:35" x14ac:dyDescent="0.45">
      <c r="A279">
        <v>24</v>
      </c>
      <c r="B279" t="s">
        <v>930</v>
      </c>
      <c r="C279" t="s">
        <v>271</v>
      </c>
      <c r="D279" s="1">
        <v>28613</v>
      </c>
      <c r="E279" s="1">
        <v>28958</v>
      </c>
      <c r="F279">
        <v>75.099999999999994</v>
      </c>
      <c r="G279">
        <v>5</v>
      </c>
      <c r="H279">
        <v>2</v>
      </c>
      <c r="I279">
        <v>10</v>
      </c>
      <c r="J279">
        <v>0</v>
      </c>
      <c r="K279">
        <v>0</v>
      </c>
      <c r="L279">
        <v>3</v>
      </c>
      <c r="M279">
        <v>0</v>
      </c>
      <c r="N279">
        <v>0</v>
      </c>
      <c r="O279">
        <v>75.099999999999994</v>
      </c>
      <c r="P279">
        <v>7</v>
      </c>
      <c r="Q279">
        <v>0.71399999999999997</v>
      </c>
      <c r="R279">
        <v>2.63</v>
      </c>
      <c r="S279">
        <v>66</v>
      </c>
      <c r="T279">
        <v>27</v>
      </c>
      <c r="U279">
        <v>22</v>
      </c>
      <c r="V279" s="2">
        <f>(Table4[[#This Row],[HR]]/Table4[[#This Row],[IP2]])*9</f>
        <v>0.11984021304926766</v>
      </c>
      <c r="W279">
        <v>1</v>
      </c>
      <c r="X279">
        <v>33</v>
      </c>
      <c r="Y279">
        <v>3.9547270306258326</v>
      </c>
      <c r="Z279">
        <v>0</v>
      </c>
      <c r="AA279">
        <v>41</v>
      </c>
      <c r="AB279">
        <v>4.9134487350199745</v>
      </c>
      <c r="AC279">
        <v>0</v>
      </c>
      <c r="AD279">
        <v>2</v>
      </c>
      <c r="AE279">
        <v>8</v>
      </c>
      <c r="AF279">
        <v>314</v>
      </c>
      <c r="AG279">
        <v>1.3182423435419441</v>
      </c>
      <c r="AH279" t="s">
        <v>31</v>
      </c>
      <c r="AI279" t="s">
        <v>2154</v>
      </c>
    </row>
    <row r="280" spans="1:35" x14ac:dyDescent="0.45">
      <c r="A280">
        <v>808</v>
      </c>
      <c r="B280" t="s">
        <v>323</v>
      </c>
      <c r="C280" t="s">
        <v>34</v>
      </c>
      <c r="D280" s="1">
        <v>45042</v>
      </c>
      <c r="E280" s="1">
        <v>45095</v>
      </c>
      <c r="F280">
        <v>53.1</v>
      </c>
      <c r="G280">
        <v>3</v>
      </c>
      <c r="H280">
        <v>2</v>
      </c>
      <c r="I280">
        <v>10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53.1</v>
      </c>
      <c r="P280">
        <v>5</v>
      </c>
      <c r="Q280">
        <v>0.6</v>
      </c>
      <c r="R280">
        <v>4.05</v>
      </c>
      <c r="S280">
        <v>53</v>
      </c>
      <c r="T280">
        <v>25</v>
      </c>
      <c r="U280">
        <v>24</v>
      </c>
      <c r="V280" s="2">
        <f>(Table4[[#This Row],[HR]]/Table4[[#This Row],[IP2]])*9</f>
        <v>1.0169491525423728</v>
      </c>
      <c r="W280">
        <v>6</v>
      </c>
      <c r="X280">
        <v>17</v>
      </c>
      <c r="Y280">
        <v>2.8813559322033901</v>
      </c>
      <c r="Z280">
        <v>0</v>
      </c>
      <c r="AA280">
        <v>51</v>
      </c>
      <c r="AB280">
        <v>8.6440677966101696</v>
      </c>
      <c r="AC280">
        <v>3</v>
      </c>
      <c r="AD280">
        <v>0</v>
      </c>
      <c r="AE280">
        <v>5</v>
      </c>
      <c r="AF280">
        <v>228</v>
      </c>
      <c r="AG280">
        <v>1.3182674199623352</v>
      </c>
      <c r="AH280" t="s">
        <v>31</v>
      </c>
      <c r="AI280" t="s">
        <v>324</v>
      </c>
    </row>
    <row r="281" spans="1:35" x14ac:dyDescent="0.45">
      <c r="A281">
        <v>88</v>
      </c>
      <c r="B281" t="s">
        <v>1157</v>
      </c>
      <c r="C281" t="s">
        <v>43</v>
      </c>
      <c r="D281" s="1">
        <v>34195</v>
      </c>
      <c r="E281" s="1">
        <v>34430</v>
      </c>
      <c r="F281">
        <v>68.2</v>
      </c>
      <c r="G281">
        <v>3</v>
      </c>
      <c r="H281">
        <v>4</v>
      </c>
      <c r="I281">
        <v>10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68.2</v>
      </c>
      <c r="P281">
        <v>7</v>
      </c>
      <c r="Q281">
        <v>0.42899999999999999</v>
      </c>
      <c r="R281">
        <v>3.41</v>
      </c>
      <c r="S281">
        <v>66</v>
      </c>
      <c r="T281">
        <v>36</v>
      </c>
      <c r="U281">
        <v>26</v>
      </c>
      <c r="V281" s="2">
        <f>(Table4[[#This Row],[HR]]/Table4[[#This Row],[IP2]])*9</f>
        <v>0.7917888563049853</v>
      </c>
      <c r="W281">
        <v>6</v>
      </c>
      <c r="X281">
        <v>24</v>
      </c>
      <c r="Y281">
        <v>3.1671554252199412</v>
      </c>
      <c r="Z281">
        <v>3</v>
      </c>
      <c r="AA281">
        <v>38</v>
      </c>
      <c r="AB281">
        <v>5.0146627565982396</v>
      </c>
      <c r="AC281">
        <v>2</v>
      </c>
      <c r="AD281">
        <v>0</v>
      </c>
      <c r="AE281">
        <v>1</v>
      </c>
      <c r="AF281">
        <v>292</v>
      </c>
      <c r="AG281">
        <v>1.3196480938416422</v>
      </c>
      <c r="AH281" t="s">
        <v>31</v>
      </c>
      <c r="AI281" t="s">
        <v>2228</v>
      </c>
    </row>
    <row r="282" spans="1:35" x14ac:dyDescent="0.45">
      <c r="A282">
        <v>420</v>
      </c>
      <c r="B282" t="s">
        <v>120</v>
      </c>
      <c r="C282" t="s">
        <v>121</v>
      </c>
      <c r="D282" s="1">
        <v>39208</v>
      </c>
      <c r="E282" s="1">
        <v>39258</v>
      </c>
      <c r="F282">
        <v>59</v>
      </c>
      <c r="G282">
        <v>2</v>
      </c>
      <c r="H282">
        <v>2</v>
      </c>
      <c r="I282">
        <v>10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59</v>
      </c>
      <c r="P282">
        <v>4</v>
      </c>
      <c r="Q282">
        <v>0.5</v>
      </c>
      <c r="R282">
        <v>5.19</v>
      </c>
      <c r="S282">
        <v>49</v>
      </c>
      <c r="T282">
        <v>36</v>
      </c>
      <c r="U282">
        <v>34</v>
      </c>
      <c r="V282" s="2">
        <f>(Table4[[#This Row],[HR]]/Table4[[#This Row],[IP2]])*9</f>
        <v>0.9152542372881356</v>
      </c>
      <c r="W282">
        <v>6</v>
      </c>
      <c r="X282">
        <v>29</v>
      </c>
      <c r="Y282">
        <v>4.4237288135593218</v>
      </c>
      <c r="Z282">
        <v>3</v>
      </c>
      <c r="AA282">
        <v>62</v>
      </c>
      <c r="AB282">
        <v>9.4576271186440692</v>
      </c>
      <c r="AC282">
        <v>0</v>
      </c>
      <c r="AD282">
        <v>0</v>
      </c>
      <c r="AE282">
        <v>7</v>
      </c>
      <c r="AF282">
        <v>254</v>
      </c>
      <c r="AG282">
        <v>1.3220338983050848</v>
      </c>
      <c r="AH282" t="s">
        <v>31</v>
      </c>
      <c r="AI282" t="s">
        <v>122</v>
      </c>
    </row>
    <row r="283" spans="1:35" x14ac:dyDescent="0.45">
      <c r="A283">
        <v>1320</v>
      </c>
      <c r="B283" t="s">
        <v>1673</v>
      </c>
      <c r="C283" t="s">
        <v>85</v>
      </c>
      <c r="D283" s="1">
        <v>45147</v>
      </c>
      <c r="E283" s="1">
        <v>45419</v>
      </c>
      <c r="F283">
        <v>46.1</v>
      </c>
      <c r="G283">
        <v>3</v>
      </c>
      <c r="H283">
        <v>3</v>
      </c>
      <c r="I283">
        <v>10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46.1</v>
      </c>
      <c r="P283">
        <v>6</v>
      </c>
      <c r="Q283">
        <v>0.5</v>
      </c>
      <c r="R283">
        <v>5.05</v>
      </c>
      <c r="S283">
        <v>47</v>
      </c>
      <c r="T283">
        <v>31</v>
      </c>
      <c r="U283">
        <v>26</v>
      </c>
      <c r="V283" s="2">
        <f>(Table4[[#This Row],[HR]]/Table4[[#This Row],[IP2]])*9</f>
        <v>1.3665943600867678</v>
      </c>
      <c r="W283">
        <v>7</v>
      </c>
      <c r="X283">
        <v>14</v>
      </c>
      <c r="Y283">
        <v>2.7331887201735356</v>
      </c>
      <c r="Z283">
        <v>0</v>
      </c>
      <c r="AA283">
        <v>29</v>
      </c>
      <c r="AB283">
        <v>5.6616052060737516</v>
      </c>
      <c r="AC283">
        <v>3</v>
      </c>
      <c r="AD283">
        <v>0</v>
      </c>
      <c r="AE283">
        <v>0</v>
      </c>
      <c r="AF283">
        <v>198</v>
      </c>
      <c r="AG283">
        <v>1.3232104121475055</v>
      </c>
      <c r="AH283" t="s">
        <v>31</v>
      </c>
      <c r="AI283" t="s">
        <v>2638</v>
      </c>
    </row>
    <row r="284" spans="1:35" x14ac:dyDescent="0.45">
      <c r="A284">
        <v>177</v>
      </c>
      <c r="B284" t="s">
        <v>1416</v>
      </c>
      <c r="C284" t="s">
        <v>102</v>
      </c>
      <c r="D284" s="1">
        <v>28953</v>
      </c>
      <c r="E284" s="1">
        <v>29011</v>
      </c>
      <c r="F284">
        <v>64.2</v>
      </c>
      <c r="G284">
        <v>3</v>
      </c>
      <c r="H284">
        <v>4</v>
      </c>
      <c r="I284">
        <v>10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64.2</v>
      </c>
      <c r="P284">
        <v>7</v>
      </c>
      <c r="Q284">
        <v>0.42899999999999999</v>
      </c>
      <c r="R284">
        <v>3.62</v>
      </c>
      <c r="S284">
        <v>66</v>
      </c>
      <c r="T284">
        <v>28</v>
      </c>
      <c r="U284">
        <v>26</v>
      </c>
      <c r="V284" s="2">
        <f>(Table4[[#This Row],[HR]]/Table4[[#This Row],[IP2]])*9</f>
        <v>0.7009345794392523</v>
      </c>
      <c r="W284">
        <v>5</v>
      </c>
      <c r="X284">
        <v>19</v>
      </c>
      <c r="Y284">
        <v>2.6635514018691588</v>
      </c>
      <c r="Z284">
        <v>1</v>
      </c>
      <c r="AA284">
        <v>28</v>
      </c>
      <c r="AB284">
        <v>3.9252336448598131</v>
      </c>
      <c r="AC284">
        <v>1</v>
      </c>
      <c r="AD284">
        <v>0</v>
      </c>
      <c r="AE284">
        <v>1</v>
      </c>
      <c r="AF284">
        <v>270</v>
      </c>
      <c r="AG284">
        <v>1.32398753894081</v>
      </c>
      <c r="AH284" t="s">
        <v>31</v>
      </c>
      <c r="AI284" t="s">
        <v>2401</v>
      </c>
    </row>
    <row r="285" spans="1:35" x14ac:dyDescent="0.45">
      <c r="A285">
        <v>880</v>
      </c>
      <c r="B285" t="s">
        <v>402</v>
      </c>
      <c r="C285" t="s">
        <v>403</v>
      </c>
      <c r="D285" s="1">
        <v>41422</v>
      </c>
      <c r="E285" s="1">
        <v>42121</v>
      </c>
      <c r="F285">
        <v>52.1</v>
      </c>
      <c r="G285">
        <v>2</v>
      </c>
      <c r="H285">
        <v>3</v>
      </c>
      <c r="I285">
        <v>10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52.1</v>
      </c>
      <c r="P285">
        <v>5</v>
      </c>
      <c r="Q285">
        <v>0.4</v>
      </c>
      <c r="R285">
        <v>5.33</v>
      </c>
      <c r="S285">
        <v>43</v>
      </c>
      <c r="T285">
        <v>33</v>
      </c>
      <c r="U285">
        <v>31</v>
      </c>
      <c r="V285" s="2">
        <f>(Table4[[#This Row],[HR]]/Table4[[#This Row],[IP2]])*9</f>
        <v>2.2456813819577732</v>
      </c>
      <c r="W285">
        <v>13</v>
      </c>
      <c r="X285">
        <v>26</v>
      </c>
      <c r="Y285">
        <v>4.4913627639155465</v>
      </c>
      <c r="Z285">
        <v>0</v>
      </c>
      <c r="AA285">
        <v>49</v>
      </c>
      <c r="AB285">
        <v>8.4644913627639156</v>
      </c>
      <c r="AC285">
        <v>5</v>
      </c>
      <c r="AD285">
        <v>0</v>
      </c>
      <c r="AE285">
        <v>4</v>
      </c>
      <c r="AF285">
        <v>230</v>
      </c>
      <c r="AG285">
        <v>1.3243761996161227</v>
      </c>
      <c r="AH285" t="s">
        <v>31</v>
      </c>
      <c r="AI285" t="s">
        <v>404</v>
      </c>
    </row>
    <row r="286" spans="1:35" x14ac:dyDescent="0.45">
      <c r="A286">
        <v>100</v>
      </c>
      <c r="B286" t="s">
        <v>1815</v>
      </c>
      <c r="C286" t="s">
        <v>85</v>
      </c>
      <c r="D286" s="1">
        <v>33124</v>
      </c>
      <c r="E286" s="1">
        <v>33363</v>
      </c>
      <c r="F286">
        <v>67.2</v>
      </c>
      <c r="G286">
        <v>3</v>
      </c>
      <c r="H286">
        <v>4</v>
      </c>
      <c r="I286">
        <v>10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67.2</v>
      </c>
      <c r="P286">
        <v>7</v>
      </c>
      <c r="Q286">
        <v>0.42899999999999999</v>
      </c>
      <c r="R286">
        <v>3.33</v>
      </c>
      <c r="S286">
        <v>65</v>
      </c>
      <c r="T286">
        <v>26</v>
      </c>
      <c r="U286">
        <v>25</v>
      </c>
      <c r="V286" s="2">
        <f>(Table4[[#This Row],[HR]]/Table4[[#This Row],[IP2]])*9</f>
        <v>0.93749999999999989</v>
      </c>
      <c r="W286">
        <v>7</v>
      </c>
      <c r="X286">
        <v>24</v>
      </c>
      <c r="Y286">
        <v>3.2142857142857144</v>
      </c>
      <c r="Z286">
        <v>1</v>
      </c>
      <c r="AA286">
        <v>41</v>
      </c>
      <c r="AB286">
        <v>5.4910714285714279</v>
      </c>
      <c r="AC286">
        <v>1</v>
      </c>
      <c r="AD286">
        <v>0</v>
      </c>
      <c r="AE286">
        <v>1</v>
      </c>
      <c r="AF286">
        <v>281</v>
      </c>
      <c r="AG286">
        <v>1.3244047619047619</v>
      </c>
      <c r="AH286" t="s">
        <v>31</v>
      </c>
      <c r="AI286" t="s">
        <v>2148</v>
      </c>
    </row>
    <row r="287" spans="1:35" x14ac:dyDescent="0.45">
      <c r="A287">
        <v>454</v>
      </c>
      <c r="B287" t="s">
        <v>286</v>
      </c>
      <c r="C287" t="s">
        <v>56</v>
      </c>
      <c r="D287" s="1">
        <v>40062</v>
      </c>
      <c r="E287" s="1">
        <v>40295</v>
      </c>
      <c r="F287">
        <v>58.1</v>
      </c>
      <c r="G287">
        <v>4</v>
      </c>
      <c r="H287">
        <v>3</v>
      </c>
      <c r="I287">
        <v>10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58.1</v>
      </c>
      <c r="P287">
        <v>7</v>
      </c>
      <c r="Q287">
        <v>0.57099999999999995</v>
      </c>
      <c r="R287">
        <v>3.7</v>
      </c>
      <c r="S287">
        <v>51</v>
      </c>
      <c r="T287">
        <v>28</v>
      </c>
      <c r="U287">
        <v>24</v>
      </c>
      <c r="V287" s="2">
        <f>(Table4[[#This Row],[HR]]/Table4[[#This Row],[IP2]])*9</f>
        <v>0.77452667814113596</v>
      </c>
      <c r="W287">
        <v>5</v>
      </c>
      <c r="X287">
        <v>26</v>
      </c>
      <c r="Y287">
        <v>4.0275387263339066</v>
      </c>
      <c r="Z287">
        <v>1</v>
      </c>
      <c r="AA287">
        <v>53</v>
      </c>
      <c r="AB287">
        <v>8.2099827882960419</v>
      </c>
      <c r="AC287">
        <v>0</v>
      </c>
      <c r="AD287">
        <v>0</v>
      </c>
      <c r="AE287">
        <v>2</v>
      </c>
      <c r="AF287">
        <v>242</v>
      </c>
      <c r="AG287">
        <v>1.3253012048192772</v>
      </c>
      <c r="AH287" t="s">
        <v>31</v>
      </c>
      <c r="AI287" t="s">
        <v>287</v>
      </c>
    </row>
    <row r="288" spans="1:35" x14ac:dyDescent="0.45">
      <c r="A288">
        <v>461</v>
      </c>
      <c r="B288" t="s">
        <v>378</v>
      </c>
      <c r="C288" t="s">
        <v>379</v>
      </c>
      <c r="D288" s="1">
        <v>33130</v>
      </c>
      <c r="E288" s="1">
        <v>33397</v>
      </c>
      <c r="F288">
        <v>58.1</v>
      </c>
      <c r="G288">
        <v>1</v>
      </c>
      <c r="H288">
        <v>3</v>
      </c>
      <c r="I288">
        <v>10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58.1</v>
      </c>
      <c r="P288">
        <v>4</v>
      </c>
      <c r="Q288">
        <v>0.25</v>
      </c>
      <c r="R288">
        <v>5.09</v>
      </c>
      <c r="S288">
        <v>57</v>
      </c>
      <c r="T288">
        <v>34</v>
      </c>
      <c r="U288">
        <v>33</v>
      </c>
      <c r="V288" s="2">
        <f>(Table4[[#This Row],[HR]]/Table4[[#This Row],[IP2]])*9</f>
        <v>0.77452667814113596</v>
      </c>
      <c r="W288">
        <v>5</v>
      </c>
      <c r="X288">
        <v>20</v>
      </c>
      <c r="Y288">
        <v>3.0981067125645438</v>
      </c>
      <c r="Z288">
        <v>0</v>
      </c>
      <c r="AA288">
        <v>50</v>
      </c>
      <c r="AB288">
        <v>7.7452667814113596</v>
      </c>
      <c r="AC288">
        <v>2</v>
      </c>
      <c r="AD288">
        <v>0</v>
      </c>
      <c r="AE288">
        <v>4</v>
      </c>
      <c r="AF288">
        <v>250</v>
      </c>
      <c r="AG288">
        <v>1.3253012048192772</v>
      </c>
      <c r="AH288" t="s">
        <v>31</v>
      </c>
      <c r="AI288" t="s">
        <v>380</v>
      </c>
    </row>
    <row r="289" spans="1:35" x14ac:dyDescent="0.45">
      <c r="A289">
        <v>313</v>
      </c>
      <c r="B289" t="s">
        <v>1497</v>
      </c>
      <c r="C289" t="s">
        <v>240</v>
      </c>
      <c r="D289" s="1" t="s">
        <v>2439</v>
      </c>
      <c r="E289" s="1">
        <v>20254</v>
      </c>
      <c r="F289">
        <v>61.1</v>
      </c>
      <c r="G289">
        <v>2</v>
      </c>
      <c r="H289">
        <v>4</v>
      </c>
      <c r="I289">
        <v>10</v>
      </c>
      <c r="J289">
        <v>0</v>
      </c>
      <c r="K289">
        <v>0</v>
      </c>
      <c r="L289">
        <v>3</v>
      </c>
      <c r="M289">
        <v>1</v>
      </c>
      <c r="N289">
        <v>0</v>
      </c>
      <c r="O289">
        <v>61.1</v>
      </c>
      <c r="P289">
        <v>6</v>
      </c>
      <c r="Q289">
        <v>0.33300000000000002</v>
      </c>
      <c r="R289">
        <v>4.26</v>
      </c>
      <c r="S289">
        <v>61</v>
      </c>
      <c r="T289">
        <v>30</v>
      </c>
      <c r="U289">
        <v>29</v>
      </c>
      <c r="V289" s="2">
        <f>(Table4[[#This Row],[HR]]/Table4[[#This Row],[IP2]])*9</f>
        <v>0.88379705400981989</v>
      </c>
      <c r="W289">
        <v>6</v>
      </c>
      <c r="X289">
        <v>20</v>
      </c>
      <c r="Y289">
        <v>2.9459901800327328</v>
      </c>
      <c r="Z289">
        <v>2</v>
      </c>
      <c r="AA289">
        <v>30</v>
      </c>
      <c r="AB289">
        <v>4.4189852700490997</v>
      </c>
      <c r="AC289">
        <v>3</v>
      </c>
      <c r="AD289">
        <v>0</v>
      </c>
      <c r="AE289">
        <v>0</v>
      </c>
      <c r="AF289">
        <v>258</v>
      </c>
      <c r="AG289">
        <v>1.32569558101473</v>
      </c>
      <c r="AH289" t="s">
        <v>31</v>
      </c>
      <c r="AI289" t="s">
        <v>2440</v>
      </c>
    </row>
    <row r="290" spans="1:35" x14ac:dyDescent="0.45">
      <c r="A290">
        <v>304</v>
      </c>
      <c r="B290" t="s">
        <v>496</v>
      </c>
      <c r="C290" t="s">
        <v>68</v>
      </c>
      <c r="D290" s="1">
        <v>40694</v>
      </c>
      <c r="E290" s="1">
        <v>40748</v>
      </c>
      <c r="F290">
        <v>61.1</v>
      </c>
      <c r="G290">
        <v>0</v>
      </c>
      <c r="H290">
        <v>5</v>
      </c>
      <c r="I290">
        <v>10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61.1</v>
      </c>
      <c r="P290">
        <v>5</v>
      </c>
      <c r="Q290">
        <v>0</v>
      </c>
      <c r="R290">
        <v>4.55</v>
      </c>
      <c r="S290">
        <v>63</v>
      </c>
      <c r="T290">
        <v>34</v>
      </c>
      <c r="U290">
        <v>31</v>
      </c>
      <c r="V290" s="2">
        <f>(Table4[[#This Row],[HR]]/Table4[[#This Row],[IP2]])*9</f>
        <v>1.1783960720130935</v>
      </c>
      <c r="W290">
        <v>8</v>
      </c>
      <c r="X290">
        <v>18</v>
      </c>
      <c r="Y290">
        <v>2.6513911620294599</v>
      </c>
      <c r="Z290">
        <v>0</v>
      </c>
      <c r="AA290">
        <v>46</v>
      </c>
      <c r="AB290">
        <v>6.7757774140752867</v>
      </c>
      <c r="AC290">
        <v>3</v>
      </c>
      <c r="AD290">
        <v>0</v>
      </c>
      <c r="AE290">
        <v>0</v>
      </c>
      <c r="AF290">
        <v>264</v>
      </c>
      <c r="AG290">
        <v>1.32569558101473</v>
      </c>
      <c r="AH290" t="s">
        <v>31</v>
      </c>
      <c r="AI290" t="s">
        <v>497</v>
      </c>
    </row>
    <row r="291" spans="1:35" x14ac:dyDescent="0.45">
      <c r="A291">
        <v>322</v>
      </c>
      <c r="B291" t="s">
        <v>880</v>
      </c>
      <c r="C291" t="s">
        <v>102</v>
      </c>
      <c r="D291" s="1">
        <v>39971</v>
      </c>
      <c r="E291" s="1">
        <v>40025</v>
      </c>
      <c r="F291">
        <v>61</v>
      </c>
      <c r="G291">
        <v>5</v>
      </c>
      <c r="H291">
        <v>2</v>
      </c>
      <c r="I291">
        <v>10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61</v>
      </c>
      <c r="P291">
        <v>7</v>
      </c>
      <c r="Q291">
        <v>0.71399999999999997</v>
      </c>
      <c r="R291">
        <v>3.25</v>
      </c>
      <c r="S291">
        <v>55</v>
      </c>
      <c r="T291">
        <v>23</v>
      </c>
      <c r="U291">
        <v>22</v>
      </c>
      <c r="V291" s="2">
        <f>(Table4[[#This Row],[HR]]/Table4[[#This Row],[IP2]])*9</f>
        <v>0.88524590163934425</v>
      </c>
      <c r="W291">
        <v>6</v>
      </c>
      <c r="X291">
        <v>26</v>
      </c>
      <c r="Y291">
        <v>3.8360655737704916</v>
      </c>
      <c r="Z291">
        <v>0</v>
      </c>
      <c r="AA291">
        <v>41</v>
      </c>
      <c r="AB291">
        <v>6.0491803278688518</v>
      </c>
      <c r="AC291">
        <v>3</v>
      </c>
      <c r="AD291">
        <v>0</v>
      </c>
      <c r="AE291">
        <v>1</v>
      </c>
      <c r="AF291">
        <v>261</v>
      </c>
      <c r="AG291">
        <v>1.3278688524590163</v>
      </c>
      <c r="AH291" t="s">
        <v>31</v>
      </c>
      <c r="AI291" t="s">
        <v>2139</v>
      </c>
    </row>
    <row r="292" spans="1:35" x14ac:dyDescent="0.45">
      <c r="A292">
        <v>926</v>
      </c>
      <c r="B292" t="s">
        <v>72</v>
      </c>
      <c r="C292" t="s">
        <v>73</v>
      </c>
      <c r="D292" s="1">
        <v>42880</v>
      </c>
      <c r="E292" s="1">
        <v>42939</v>
      </c>
      <c r="F292">
        <v>51.2</v>
      </c>
      <c r="G292">
        <v>4</v>
      </c>
      <c r="H292">
        <v>4</v>
      </c>
      <c r="I292">
        <v>10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51.2</v>
      </c>
      <c r="P292">
        <v>8</v>
      </c>
      <c r="Q292">
        <v>0.5</v>
      </c>
      <c r="R292">
        <v>5.92</v>
      </c>
      <c r="S292">
        <v>48</v>
      </c>
      <c r="T292">
        <v>39</v>
      </c>
      <c r="U292">
        <v>34</v>
      </c>
      <c r="V292" s="2">
        <f>(Table4[[#This Row],[HR]]/Table4[[#This Row],[IP2]])*9</f>
        <v>1.93359375</v>
      </c>
      <c r="W292">
        <v>11</v>
      </c>
      <c r="X292">
        <v>20</v>
      </c>
      <c r="Y292">
        <v>3.515625</v>
      </c>
      <c r="Z292">
        <v>1</v>
      </c>
      <c r="AA292">
        <v>68</v>
      </c>
      <c r="AB292">
        <v>11.953125</v>
      </c>
      <c r="AC292">
        <v>2</v>
      </c>
      <c r="AD292">
        <v>0</v>
      </c>
      <c r="AE292">
        <v>5</v>
      </c>
      <c r="AF292">
        <v>228</v>
      </c>
      <c r="AG292">
        <v>1.328125</v>
      </c>
      <c r="AH292" t="s">
        <v>31</v>
      </c>
      <c r="AI292" t="s">
        <v>74</v>
      </c>
    </row>
    <row r="293" spans="1:35" x14ac:dyDescent="0.45">
      <c r="A293">
        <v>964</v>
      </c>
      <c r="B293" t="s">
        <v>143</v>
      </c>
      <c r="C293" t="s">
        <v>144</v>
      </c>
      <c r="D293" s="1">
        <v>43636</v>
      </c>
      <c r="E293" s="1">
        <v>43696</v>
      </c>
      <c r="F293">
        <v>51.1</v>
      </c>
      <c r="G293">
        <v>2</v>
      </c>
      <c r="H293">
        <v>3</v>
      </c>
      <c r="I293">
        <v>10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51.1</v>
      </c>
      <c r="P293">
        <v>5</v>
      </c>
      <c r="Q293">
        <v>0.4</v>
      </c>
      <c r="R293">
        <v>2.4500000000000002</v>
      </c>
      <c r="S293">
        <v>40</v>
      </c>
      <c r="T293">
        <v>15</v>
      </c>
      <c r="U293">
        <v>14</v>
      </c>
      <c r="V293" s="2">
        <f>(Table4[[#This Row],[HR]]/Table4[[#This Row],[IP2]])*9</f>
        <v>0.52837573385518588</v>
      </c>
      <c r="W293">
        <v>3</v>
      </c>
      <c r="X293">
        <v>28</v>
      </c>
      <c r="Y293">
        <v>4.9315068493150687</v>
      </c>
      <c r="Z293">
        <v>1</v>
      </c>
      <c r="AA293">
        <v>60</v>
      </c>
      <c r="AB293">
        <v>10.567514677103718</v>
      </c>
      <c r="AC293">
        <v>2</v>
      </c>
      <c r="AD293">
        <v>0</v>
      </c>
      <c r="AE293">
        <v>1</v>
      </c>
      <c r="AF293">
        <v>217</v>
      </c>
      <c r="AG293">
        <v>1.3307240704500978</v>
      </c>
      <c r="AH293" t="s">
        <v>31</v>
      </c>
      <c r="AI293" t="s">
        <v>145</v>
      </c>
    </row>
    <row r="294" spans="1:35" x14ac:dyDescent="0.45">
      <c r="A294">
        <v>5</v>
      </c>
      <c r="B294" t="s">
        <v>33</v>
      </c>
      <c r="C294" t="s">
        <v>34</v>
      </c>
      <c r="D294" s="1">
        <v>20194</v>
      </c>
      <c r="E294" s="1">
        <v>20242</v>
      </c>
      <c r="F294">
        <v>81</v>
      </c>
      <c r="G294">
        <v>6</v>
      </c>
      <c r="H294">
        <v>3</v>
      </c>
      <c r="I294">
        <v>10</v>
      </c>
      <c r="J294">
        <v>0</v>
      </c>
      <c r="K294">
        <v>0</v>
      </c>
      <c r="L294">
        <v>5</v>
      </c>
      <c r="M294">
        <v>1</v>
      </c>
      <c r="N294">
        <v>0</v>
      </c>
      <c r="O294">
        <v>81</v>
      </c>
      <c r="P294">
        <v>9</v>
      </c>
      <c r="Q294">
        <v>0.66700000000000004</v>
      </c>
      <c r="R294">
        <v>2.89</v>
      </c>
      <c r="S294">
        <v>54</v>
      </c>
      <c r="T294">
        <v>27</v>
      </c>
      <c r="U294">
        <v>26</v>
      </c>
      <c r="V294" s="2">
        <f>(Table4[[#This Row],[HR]]/Table4[[#This Row],[IP2]])*9</f>
        <v>0.66666666666666663</v>
      </c>
      <c r="W294">
        <v>6</v>
      </c>
      <c r="X294">
        <v>54</v>
      </c>
      <c r="Y294">
        <v>6</v>
      </c>
      <c r="Z294">
        <v>1</v>
      </c>
      <c r="AA294">
        <v>92</v>
      </c>
      <c r="AB294">
        <v>10.222222222222221</v>
      </c>
      <c r="AC294">
        <v>0</v>
      </c>
      <c r="AD294">
        <v>0</v>
      </c>
      <c r="AE294">
        <v>2</v>
      </c>
      <c r="AF294">
        <v>340</v>
      </c>
      <c r="AG294">
        <v>1.3333333333333333</v>
      </c>
      <c r="AH294" t="s">
        <v>31</v>
      </c>
      <c r="AI294" t="s">
        <v>35</v>
      </c>
    </row>
    <row r="295" spans="1:35" x14ac:dyDescent="0.45">
      <c r="A295">
        <v>369</v>
      </c>
      <c r="B295" t="s">
        <v>452</v>
      </c>
      <c r="C295" t="s">
        <v>210</v>
      </c>
      <c r="D295" s="1">
        <v>41009</v>
      </c>
      <c r="E295" s="1">
        <v>41061</v>
      </c>
      <c r="F295">
        <v>60</v>
      </c>
      <c r="G295">
        <v>4</v>
      </c>
      <c r="H295">
        <v>2</v>
      </c>
      <c r="I295">
        <v>10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60</v>
      </c>
      <c r="P295">
        <v>6</v>
      </c>
      <c r="Q295">
        <v>0.66700000000000004</v>
      </c>
      <c r="R295">
        <v>3.75</v>
      </c>
      <c r="S295">
        <v>58</v>
      </c>
      <c r="T295">
        <v>29</v>
      </c>
      <c r="U295">
        <v>25</v>
      </c>
      <c r="V295" s="2">
        <f>(Table4[[#This Row],[HR]]/Table4[[#This Row],[IP2]])*9</f>
        <v>1.05</v>
      </c>
      <c r="W295">
        <v>7</v>
      </c>
      <c r="X295">
        <v>22</v>
      </c>
      <c r="Y295">
        <v>3.3</v>
      </c>
      <c r="Z295">
        <v>0</v>
      </c>
      <c r="AA295">
        <v>47</v>
      </c>
      <c r="AB295">
        <v>7.05</v>
      </c>
      <c r="AC295">
        <v>1</v>
      </c>
      <c r="AD295">
        <v>0</v>
      </c>
      <c r="AE295">
        <v>2</v>
      </c>
      <c r="AF295">
        <v>258</v>
      </c>
      <c r="AG295">
        <v>1.3333333333333333</v>
      </c>
      <c r="AH295" t="s">
        <v>31</v>
      </c>
      <c r="AI295" t="s">
        <v>453</v>
      </c>
    </row>
    <row r="296" spans="1:35" x14ac:dyDescent="0.45">
      <c r="A296">
        <v>771</v>
      </c>
      <c r="B296" t="s">
        <v>2005</v>
      </c>
      <c r="C296" t="s">
        <v>132</v>
      </c>
      <c r="D296" s="1">
        <v>33399</v>
      </c>
      <c r="E296" s="1">
        <v>33715</v>
      </c>
      <c r="F296">
        <v>54</v>
      </c>
      <c r="G296">
        <v>2</v>
      </c>
      <c r="H296">
        <v>5</v>
      </c>
      <c r="I296">
        <v>10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54</v>
      </c>
      <c r="P296">
        <v>7</v>
      </c>
      <c r="Q296">
        <v>0.28599999999999998</v>
      </c>
      <c r="R296">
        <v>5.33</v>
      </c>
      <c r="S296">
        <v>52</v>
      </c>
      <c r="T296">
        <v>32</v>
      </c>
      <c r="U296">
        <v>32</v>
      </c>
      <c r="V296" s="2">
        <f>(Table4[[#This Row],[HR]]/Table4[[#This Row],[IP2]])*9</f>
        <v>1.1666666666666665</v>
      </c>
      <c r="W296">
        <v>7</v>
      </c>
      <c r="X296">
        <v>20</v>
      </c>
      <c r="Y296">
        <v>3.333333333333333</v>
      </c>
      <c r="Z296">
        <v>0</v>
      </c>
      <c r="AA296">
        <v>38</v>
      </c>
      <c r="AB296">
        <v>6.3333333333333339</v>
      </c>
      <c r="AC296">
        <v>3</v>
      </c>
      <c r="AD296">
        <v>0</v>
      </c>
      <c r="AE296">
        <v>6</v>
      </c>
      <c r="AF296">
        <v>233</v>
      </c>
      <c r="AG296">
        <v>1.3333333333333333</v>
      </c>
      <c r="AH296" t="s">
        <v>31</v>
      </c>
      <c r="AI296" t="s">
        <v>2231</v>
      </c>
    </row>
    <row r="297" spans="1:35" x14ac:dyDescent="0.45">
      <c r="A297">
        <v>242</v>
      </c>
      <c r="B297" t="s">
        <v>715</v>
      </c>
      <c r="C297" t="s">
        <v>46</v>
      </c>
      <c r="D297" s="1">
        <v>33825</v>
      </c>
      <c r="E297" s="1">
        <v>34067</v>
      </c>
      <c r="F297">
        <v>62.2</v>
      </c>
      <c r="G297">
        <v>3</v>
      </c>
      <c r="H297">
        <v>4</v>
      </c>
      <c r="I297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62.2</v>
      </c>
      <c r="P297">
        <v>7</v>
      </c>
      <c r="Q297">
        <v>0.42899999999999999</v>
      </c>
      <c r="R297">
        <v>3.88</v>
      </c>
      <c r="S297">
        <v>49</v>
      </c>
      <c r="T297">
        <v>29</v>
      </c>
      <c r="U297">
        <v>27</v>
      </c>
      <c r="V297" s="2">
        <f>(Table4[[#This Row],[HR]]/Table4[[#This Row],[IP2]])*9</f>
        <v>0.86816720257234725</v>
      </c>
      <c r="W297">
        <v>6</v>
      </c>
      <c r="X297">
        <v>34</v>
      </c>
      <c r="Y297">
        <v>4.919614147909968</v>
      </c>
      <c r="Z297">
        <v>2</v>
      </c>
      <c r="AA297">
        <v>42</v>
      </c>
      <c r="AB297">
        <v>6.0771704180064301</v>
      </c>
      <c r="AC297">
        <v>2</v>
      </c>
      <c r="AD297">
        <v>0</v>
      </c>
      <c r="AE297">
        <v>1</v>
      </c>
      <c r="AF297">
        <v>271</v>
      </c>
      <c r="AG297">
        <v>1.3344051446945338</v>
      </c>
      <c r="AH297" t="s">
        <v>31</v>
      </c>
      <c r="AI297" t="s">
        <v>716</v>
      </c>
    </row>
    <row r="298" spans="1:35" x14ac:dyDescent="0.45">
      <c r="A298">
        <v>12</v>
      </c>
      <c r="B298" t="s">
        <v>1542</v>
      </c>
      <c r="C298" t="s">
        <v>102</v>
      </c>
      <c r="D298" s="1">
        <v>40711</v>
      </c>
      <c r="E298" s="1">
        <v>41021</v>
      </c>
      <c r="F298">
        <v>50.2</v>
      </c>
      <c r="G298">
        <v>3</v>
      </c>
      <c r="H298">
        <v>2</v>
      </c>
      <c r="I298">
        <v>10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50.2</v>
      </c>
      <c r="P298">
        <v>5</v>
      </c>
      <c r="Q298">
        <v>0.6</v>
      </c>
      <c r="R298">
        <v>3.73</v>
      </c>
      <c r="S298">
        <v>44</v>
      </c>
      <c r="T298">
        <v>22</v>
      </c>
      <c r="U298">
        <v>21</v>
      </c>
      <c r="V298" s="2">
        <f>(Table4[[#This Row],[HR]]/Table4[[#This Row],[IP2]])*9</f>
        <v>1.2549800796812747</v>
      </c>
      <c r="W298">
        <v>7</v>
      </c>
      <c r="X298">
        <v>23</v>
      </c>
      <c r="Y298">
        <v>4.1235059760956174</v>
      </c>
      <c r="Z298">
        <v>2</v>
      </c>
      <c r="AA298">
        <v>35</v>
      </c>
      <c r="AB298">
        <v>6.2749003984063743</v>
      </c>
      <c r="AC298">
        <v>3</v>
      </c>
      <c r="AD298">
        <v>0</v>
      </c>
      <c r="AE298">
        <v>3</v>
      </c>
      <c r="AF298">
        <v>219</v>
      </c>
      <c r="AG298">
        <v>1.3346613545816732</v>
      </c>
      <c r="AH298" t="s">
        <v>31</v>
      </c>
      <c r="AI298" t="s">
        <v>2298</v>
      </c>
    </row>
    <row r="299" spans="1:35" x14ac:dyDescent="0.45">
      <c r="A299">
        <v>251</v>
      </c>
      <c r="B299" t="s">
        <v>1070</v>
      </c>
      <c r="C299" t="s">
        <v>210</v>
      </c>
      <c r="D299" s="1">
        <v>39924</v>
      </c>
      <c r="E299" s="1">
        <v>39973</v>
      </c>
      <c r="F299">
        <v>62.1</v>
      </c>
      <c r="G299">
        <v>3</v>
      </c>
      <c r="H299">
        <v>2</v>
      </c>
      <c r="I299">
        <v>10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62.1</v>
      </c>
      <c r="P299">
        <v>5</v>
      </c>
      <c r="Q299">
        <v>0.6</v>
      </c>
      <c r="R299">
        <v>4.04</v>
      </c>
      <c r="S299">
        <v>68</v>
      </c>
      <c r="T299">
        <v>30</v>
      </c>
      <c r="U299">
        <v>28</v>
      </c>
      <c r="V299" s="2">
        <f>(Table4[[#This Row],[HR]]/Table4[[#This Row],[IP2]])*9</f>
        <v>1.0144927536231885</v>
      </c>
      <c r="W299">
        <v>7</v>
      </c>
      <c r="X299">
        <v>15</v>
      </c>
      <c r="Y299">
        <v>2.1739130434782608</v>
      </c>
      <c r="Z299">
        <v>2</v>
      </c>
      <c r="AA299">
        <v>30</v>
      </c>
      <c r="AB299">
        <v>4.3478260869565215</v>
      </c>
      <c r="AC299">
        <v>3</v>
      </c>
      <c r="AD299">
        <v>0</v>
      </c>
      <c r="AE299">
        <v>2</v>
      </c>
      <c r="AF299">
        <v>264</v>
      </c>
      <c r="AG299">
        <v>1.3365539452495974</v>
      </c>
      <c r="AH299" t="s">
        <v>31</v>
      </c>
      <c r="AI299" t="s">
        <v>2423</v>
      </c>
    </row>
    <row r="300" spans="1:35" x14ac:dyDescent="0.45">
      <c r="A300">
        <v>413</v>
      </c>
      <c r="B300" t="s">
        <v>733</v>
      </c>
      <c r="C300" t="s">
        <v>46</v>
      </c>
      <c r="D300" s="1">
        <v>25304</v>
      </c>
      <c r="E300" s="1">
        <v>25351</v>
      </c>
      <c r="F300">
        <v>59.1</v>
      </c>
      <c r="G300">
        <v>2</v>
      </c>
      <c r="H300">
        <v>4</v>
      </c>
      <c r="I300">
        <v>10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59.1</v>
      </c>
      <c r="P300">
        <v>6</v>
      </c>
      <c r="Q300">
        <v>0.33300000000000002</v>
      </c>
      <c r="R300">
        <v>2.4300000000000002</v>
      </c>
      <c r="S300">
        <v>39</v>
      </c>
      <c r="T300">
        <v>23</v>
      </c>
      <c r="U300">
        <v>16</v>
      </c>
      <c r="V300" s="2">
        <f>(Table4[[#This Row],[HR]]/Table4[[#This Row],[IP2]])*9</f>
        <v>0.45685279187817257</v>
      </c>
      <c r="W300">
        <v>3</v>
      </c>
      <c r="X300">
        <v>40</v>
      </c>
      <c r="Y300">
        <v>6.0913705583756341</v>
      </c>
      <c r="Z300">
        <v>1</v>
      </c>
      <c r="AA300">
        <v>42</v>
      </c>
      <c r="AB300">
        <v>6.3959390862944163</v>
      </c>
      <c r="AC300">
        <v>1</v>
      </c>
      <c r="AD300">
        <v>0</v>
      </c>
      <c r="AE300">
        <v>3</v>
      </c>
      <c r="AF300">
        <v>254</v>
      </c>
      <c r="AG300">
        <v>1.3367174280879863</v>
      </c>
      <c r="AH300" t="s">
        <v>31</v>
      </c>
      <c r="AI300" t="s">
        <v>734</v>
      </c>
    </row>
    <row r="301" spans="1:35" x14ac:dyDescent="0.45">
      <c r="A301">
        <v>423</v>
      </c>
      <c r="B301" t="s">
        <v>2285</v>
      </c>
      <c r="C301" t="s">
        <v>2286</v>
      </c>
      <c r="D301" s="1">
        <v>36748</v>
      </c>
      <c r="E301" s="1">
        <v>37105</v>
      </c>
      <c r="F301">
        <v>59</v>
      </c>
      <c r="G301">
        <v>5</v>
      </c>
      <c r="H301">
        <v>2</v>
      </c>
      <c r="I301">
        <v>10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59</v>
      </c>
      <c r="P301">
        <v>7</v>
      </c>
      <c r="Q301">
        <v>0.71399999999999997</v>
      </c>
      <c r="R301">
        <v>3.81</v>
      </c>
      <c r="S301">
        <v>65</v>
      </c>
      <c r="T301">
        <v>30</v>
      </c>
      <c r="U301">
        <v>25</v>
      </c>
      <c r="V301" s="2">
        <f>(Table4[[#This Row],[HR]]/Table4[[#This Row],[IP2]])*9</f>
        <v>1.3728813559322035</v>
      </c>
      <c r="W301">
        <v>9</v>
      </c>
      <c r="X301">
        <v>14</v>
      </c>
      <c r="Y301">
        <v>2.1355932203389831</v>
      </c>
      <c r="Z301">
        <v>2</v>
      </c>
      <c r="AA301">
        <v>36</v>
      </c>
      <c r="AB301">
        <v>5.491525423728814</v>
      </c>
      <c r="AC301">
        <v>4</v>
      </c>
      <c r="AD301">
        <v>0</v>
      </c>
      <c r="AE301">
        <v>5</v>
      </c>
      <c r="AF301">
        <v>265</v>
      </c>
      <c r="AG301">
        <v>1.3389830508474576</v>
      </c>
      <c r="AH301" t="s">
        <v>31</v>
      </c>
      <c r="AI301" t="s">
        <v>2287</v>
      </c>
    </row>
    <row r="302" spans="1:35" x14ac:dyDescent="0.45">
      <c r="A302">
        <v>293</v>
      </c>
      <c r="B302" t="s">
        <v>511</v>
      </c>
      <c r="C302" t="s">
        <v>121</v>
      </c>
      <c r="D302" s="1">
        <v>31622</v>
      </c>
      <c r="E302" s="1">
        <v>31666</v>
      </c>
      <c r="F302">
        <v>61.2</v>
      </c>
      <c r="G302">
        <v>2</v>
      </c>
      <c r="H302">
        <v>4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61.2</v>
      </c>
      <c r="P302">
        <v>6</v>
      </c>
      <c r="Q302">
        <v>0.33300000000000002</v>
      </c>
      <c r="R302">
        <v>3.21</v>
      </c>
      <c r="S302">
        <v>59</v>
      </c>
      <c r="T302">
        <v>22</v>
      </c>
      <c r="U302">
        <v>22</v>
      </c>
      <c r="V302" s="2">
        <f>(Table4[[#This Row],[HR]]/Table4[[#This Row],[IP2]])*9</f>
        <v>0.44117647058823528</v>
      </c>
      <c r="W302">
        <v>3</v>
      </c>
      <c r="X302">
        <v>23</v>
      </c>
      <c r="Y302">
        <v>3.3823529411764706</v>
      </c>
      <c r="Z302">
        <v>6</v>
      </c>
      <c r="AA302">
        <v>46</v>
      </c>
      <c r="AB302">
        <v>6.7647058823529411</v>
      </c>
      <c r="AC302">
        <v>0</v>
      </c>
      <c r="AD302">
        <v>2</v>
      </c>
      <c r="AE302">
        <v>2</v>
      </c>
      <c r="AF302">
        <v>264</v>
      </c>
      <c r="AG302">
        <v>1.3398692810457515</v>
      </c>
      <c r="AH302" t="s">
        <v>31</v>
      </c>
      <c r="AI302" t="s">
        <v>512</v>
      </c>
    </row>
    <row r="303" spans="1:35" x14ac:dyDescent="0.45">
      <c r="A303">
        <v>448</v>
      </c>
      <c r="B303" t="s">
        <v>294</v>
      </c>
      <c r="C303" t="s">
        <v>210</v>
      </c>
      <c r="D303" s="1" t="s">
        <v>295</v>
      </c>
      <c r="E303" s="1">
        <v>24614</v>
      </c>
      <c r="F303">
        <v>58.2</v>
      </c>
      <c r="G303">
        <v>4</v>
      </c>
      <c r="H303">
        <v>2</v>
      </c>
      <c r="I303">
        <v>10</v>
      </c>
      <c r="J303">
        <v>0</v>
      </c>
      <c r="K303">
        <v>0</v>
      </c>
      <c r="L303">
        <v>3</v>
      </c>
      <c r="M303">
        <v>3</v>
      </c>
      <c r="N303">
        <v>0</v>
      </c>
      <c r="O303">
        <v>58.2</v>
      </c>
      <c r="P303">
        <v>6</v>
      </c>
      <c r="Q303">
        <v>0.66700000000000004</v>
      </c>
      <c r="R303">
        <v>3.07</v>
      </c>
      <c r="S303">
        <v>48</v>
      </c>
      <c r="T303">
        <v>21</v>
      </c>
      <c r="U303">
        <v>20</v>
      </c>
      <c r="V303" s="2">
        <f>(Table4[[#This Row],[HR]]/Table4[[#This Row],[IP2]])*9</f>
        <v>0.61855670103092775</v>
      </c>
      <c r="W303">
        <v>4</v>
      </c>
      <c r="X303">
        <v>30</v>
      </c>
      <c r="Y303">
        <v>4.6391752577319583</v>
      </c>
      <c r="Z303">
        <v>0</v>
      </c>
      <c r="AA303">
        <v>53</v>
      </c>
      <c r="AB303">
        <v>8.1958762886597931</v>
      </c>
      <c r="AC303">
        <v>0</v>
      </c>
      <c r="AD303">
        <v>1</v>
      </c>
      <c r="AE303">
        <v>8</v>
      </c>
      <c r="AF303">
        <v>249</v>
      </c>
      <c r="AG303">
        <v>1.3402061855670102</v>
      </c>
      <c r="AH303" t="s">
        <v>31</v>
      </c>
      <c r="AI303" t="s">
        <v>296</v>
      </c>
    </row>
    <row r="304" spans="1:35" x14ac:dyDescent="0.45">
      <c r="A304">
        <v>439</v>
      </c>
      <c r="B304" t="s">
        <v>312</v>
      </c>
      <c r="C304" t="s">
        <v>85</v>
      </c>
      <c r="D304" s="1">
        <v>41732</v>
      </c>
      <c r="E304" s="1">
        <v>41781</v>
      </c>
      <c r="F304">
        <v>58.2</v>
      </c>
      <c r="G304">
        <v>3</v>
      </c>
      <c r="H304">
        <v>3</v>
      </c>
      <c r="I304">
        <v>10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58.2</v>
      </c>
      <c r="P304">
        <v>6</v>
      </c>
      <c r="Q304">
        <v>0.5</v>
      </c>
      <c r="R304">
        <v>3.68</v>
      </c>
      <c r="S304">
        <v>53</v>
      </c>
      <c r="T304">
        <v>28</v>
      </c>
      <c r="U304">
        <v>24</v>
      </c>
      <c r="V304" s="2">
        <f>(Table4[[#This Row],[HR]]/Table4[[#This Row],[IP2]])*9</f>
        <v>1.0824742268041236</v>
      </c>
      <c r="W304">
        <v>7</v>
      </c>
      <c r="X304">
        <v>25</v>
      </c>
      <c r="Y304">
        <v>3.8659793814432986</v>
      </c>
      <c r="Z304">
        <v>1</v>
      </c>
      <c r="AA304">
        <v>52</v>
      </c>
      <c r="AB304">
        <v>8.0412371134020617</v>
      </c>
      <c r="AC304">
        <v>2</v>
      </c>
      <c r="AD304">
        <v>2</v>
      </c>
      <c r="AE304">
        <v>3</v>
      </c>
      <c r="AF304">
        <v>246</v>
      </c>
      <c r="AG304">
        <v>1.3402061855670102</v>
      </c>
      <c r="AH304" t="s">
        <v>31</v>
      </c>
      <c r="AI304" t="s">
        <v>313</v>
      </c>
    </row>
    <row r="305" spans="1:35" x14ac:dyDescent="0.45">
      <c r="A305">
        <v>618</v>
      </c>
      <c r="B305" t="s">
        <v>588</v>
      </c>
      <c r="C305" t="s">
        <v>132</v>
      </c>
      <c r="D305" s="1">
        <v>41150</v>
      </c>
      <c r="E305" s="1">
        <v>41426</v>
      </c>
      <c r="F305">
        <v>55.2</v>
      </c>
      <c r="G305">
        <v>3</v>
      </c>
      <c r="H305">
        <v>4</v>
      </c>
      <c r="I305">
        <v>10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55.2</v>
      </c>
      <c r="P305">
        <v>7</v>
      </c>
      <c r="Q305">
        <v>0.42899999999999999</v>
      </c>
      <c r="R305">
        <v>4.8499999999999996</v>
      </c>
      <c r="S305">
        <v>60</v>
      </c>
      <c r="T305">
        <v>31</v>
      </c>
      <c r="U305">
        <v>30</v>
      </c>
      <c r="V305" s="2">
        <f>(Table4[[#This Row],[HR]]/Table4[[#This Row],[IP2]])*9</f>
        <v>1.6304347826086956</v>
      </c>
      <c r="W305">
        <v>10</v>
      </c>
      <c r="X305">
        <v>14</v>
      </c>
      <c r="Y305">
        <v>2.2826086956521734</v>
      </c>
      <c r="Z305">
        <v>0</v>
      </c>
      <c r="AA305">
        <v>44</v>
      </c>
      <c r="AB305">
        <v>7.1739130434782608</v>
      </c>
      <c r="AC305">
        <v>2</v>
      </c>
      <c r="AD305">
        <v>0</v>
      </c>
      <c r="AE305">
        <v>1</v>
      </c>
      <c r="AF305">
        <v>236</v>
      </c>
      <c r="AG305">
        <v>1.3405797101449275</v>
      </c>
      <c r="AH305" t="s">
        <v>31</v>
      </c>
      <c r="AI305" t="s">
        <v>589</v>
      </c>
    </row>
    <row r="306" spans="1:35" x14ac:dyDescent="0.45">
      <c r="A306">
        <v>309</v>
      </c>
      <c r="B306" t="s">
        <v>1826</v>
      </c>
      <c r="C306" t="s">
        <v>124</v>
      </c>
      <c r="D306" s="1">
        <v>35889</v>
      </c>
      <c r="E306" s="1">
        <v>35936</v>
      </c>
      <c r="F306">
        <v>61.1</v>
      </c>
      <c r="G306">
        <v>4</v>
      </c>
      <c r="H306">
        <v>4</v>
      </c>
      <c r="I306">
        <v>10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61.1</v>
      </c>
      <c r="P306">
        <v>8</v>
      </c>
      <c r="Q306">
        <v>0.5</v>
      </c>
      <c r="R306">
        <v>3.96</v>
      </c>
      <c r="S306">
        <v>64</v>
      </c>
      <c r="T306">
        <v>31</v>
      </c>
      <c r="U306">
        <v>27</v>
      </c>
      <c r="V306" s="2">
        <f>(Table4[[#This Row],[HR]]/Table4[[#This Row],[IP2]])*9</f>
        <v>0.88379705400981989</v>
      </c>
      <c r="W306">
        <v>6</v>
      </c>
      <c r="X306">
        <v>18</v>
      </c>
      <c r="Y306">
        <v>2.6513911620294599</v>
      </c>
      <c r="Z306">
        <v>2</v>
      </c>
      <c r="AA306">
        <v>30</v>
      </c>
      <c r="AB306">
        <v>4.4189852700490997</v>
      </c>
      <c r="AC306">
        <v>0</v>
      </c>
      <c r="AD306">
        <v>0</v>
      </c>
      <c r="AE306">
        <v>2</v>
      </c>
      <c r="AF306">
        <v>261</v>
      </c>
      <c r="AG306">
        <v>1.3420621931260228</v>
      </c>
      <c r="AH306" t="s">
        <v>31</v>
      </c>
      <c r="AI306" t="s">
        <v>2436</v>
      </c>
    </row>
    <row r="307" spans="1:35" x14ac:dyDescent="0.45">
      <c r="A307">
        <v>39</v>
      </c>
      <c r="B307" t="s">
        <v>717</v>
      </c>
      <c r="C307" t="s">
        <v>37</v>
      </c>
      <c r="D307" s="1">
        <v>33816</v>
      </c>
      <c r="E307" s="1">
        <v>33865</v>
      </c>
      <c r="F307">
        <v>73</v>
      </c>
      <c r="G307">
        <v>6</v>
      </c>
      <c r="H307">
        <v>1</v>
      </c>
      <c r="I307">
        <v>10</v>
      </c>
      <c r="J307">
        <v>0</v>
      </c>
      <c r="K307">
        <v>0</v>
      </c>
      <c r="L307">
        <v>4</v>
      </c>
      <c r="M307">
        <v>1</v>
      </c>
      <c r="N307">
        <v>0</v>
      </c>
      <c r="O307">
        <v>73</v>
      </c>
      <c r="P307">
        <v>7</v>
      </c>
      <c r="Q307">
        <v>0.85699999999999998</v>
      </c>
      <c r="R307">
        <v>2.4700000000000002</v>
      </c>
      <c r="S307">
        <v>66</v>
      </c>
      <c r="T307">
        <v>23</v>
      </c>
      <c r="U307">
        <v>20</v>
      </c>
      <c r="V307" s="2">
        <f>(Table4[[#This Row],[HR]]/Table4[[#This Row],[IP2]])*9</f>
        <v>0.24657534246575341</v>
      </c>
      <c r="W307">
        <v>2</v>
      </c>
      <c r="X307">
        <v>32</v>
      </c>
      <c r="Y307">
        <v>3.9452054794520546</v>
      </c>
      <c r="Z307">
        <v>1</v>
      </c>
      <c r="AA307">
        <v>42</v>
      </c>
      <c r="AB307">
        <v>5.1780821917808213</v>
      </c>
      <c r="AC307">
        <v>1</v>
      </c>
      <c r="AD307">
        <v>1</v>
      </c>
      <c r="AE307">
        <v>3</v>
      </c>
      <c r="AF307">
        <v>306</v>
      </c>
      <c r="AG307">
        <v>1.3424657534246576</v>
      </c>
      <c r="AH307" t="s">
        <v>31</v>
      </c>
      <c r="AI307" t="s">
        <v>718</v>
      </c>
    </row>
    <row r="308" spans="1:35" x14ac:dyDescent="0.45">
      <c r="A308">
        <v>474</v>
      </c>
      <c r="B308" t="s">
        <v>1163</v>
      </c>
      <c r="C308" t="s">
        <v>49</v>
      </c>
      <c r="D308" s="1">
        <v>41454</v>
      </c>
      <c r="E308" s="1">
        <v>41735</v>
      </c>
      <c r="F308">
        <v>58</v>
      </c>
      <c r="G308">
        <v>1</v>
      </c>
      <c r="H308">
        <v>3</v>
      </c>
      <c r="I308">
        <v>10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58</v>
      </c>
      <c r="P308">
        <v>4</v>
      </c>
      <c r="Q308">
        <v>0.25</v>
      </c>
      <c r="R308">
        <v>3.41</v>
      </c>
      <c r="S308">
        <v>65</v>
      </c>
      <c r="T308">
        <v>28</v>
      </c>
      <c r="U308">
        <v>22</v>
      </c>
      <c r="V308" s="2">
        <f>(Table4[[#This Row],[HR]]/Table4[[#This Row],[IP2]])*9</f>
        <v>0.46551724137931033</v>
      </c>
      <c r="W308">
        <v>3</v>
      </c>
      <c r="X308">
        <v>13</v>
      </c>
      <c r="Y308">
        <v>2.0172413793103448</v>
      </c>
      <c r="Z308">
        <v>0</v>
      </c>
      <c r="AA308">
        <v>32</v>
      </c>
      <c r="AB308">
        <v>4.9655172413793105</v>
      </c>
      <c r="AC308">
        <v>3</v>
      </c>
      <c r="AD308">
        <v>0</v>
      </c>
      <c r="AE308">
        <v>1</v>
      </c>
      <c r="AF308">
        <v>247</v>
      </c>
      <c r="AG308">
        <v>1.3448275862068966</v>
      </c>
      <c r="AH308" t="s">
        <v>31</v>
      </c>
      <c r="AI308" t="s">
        <v>2482</v>
      </c>
    </row>
    <row r="309" spans="1:35" x14ac:dyDescent="0.45">
      <c r="A309">
        <v>475</v>
      </c>
      <c r="B309" t="s">
        <v>422</v>
      </c>
      <c r="C309" t="s">
        <v>140</v>
      </c>
      <c r="D309" s="1">
        <v>41020</v>
      </c>
      <c r="E309" s="1">
        <v>41069</v>
      </c>
      <c r="F309">
        <v>58</v>
      </c>
      <c r="G309">
        <v>5</v>
      </c>
      <c r="H309">
        <v>3</v>
      </c>
      <c r="I309">
        <v>10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58</v>
      </c>
      <c r="P309">
        <v>8</v>
      </c>
      <c r="Q309">
        <v>0.625</v>
      </c>
      <c r="R309">
        <v>4.66</v>
      </c>
      <c r="S309">
        <v>59</v>
      </c>
      <c r="T309">
        <v>31</v>
      </c>
      <c r="U309">
        <v>30</v>
      </c>
      <c r="V309" s="2">
        <f>(Table4[[#This Row],[HR]]/Table4[[#This Row],[IP2]])*9</f>
        <v>1.2413793103448276</v>
      </c>
      <c r="W309">
        <v>8</v>
      </c>
      <c r="X309">
        <v>19</v>
      </c>
      <c r="Y309">
        <v>2.9482758620689653</v>
      </c>
      <c r="Z309">
        <v>0</v>
      </c>
      <c r="AA309">
        <v>48</v>
      </c>
      <c r="AB309">
        <v>7.4482758620689653</v>
      </c>
      <c r="AC309">
        <v>5</v>
      </c>
      <c r="AD309">
        <v>0</v>
      </c>
      <c r="AE309">
        <v>1</v>
      </c>
      <c r="AF309">
        <v>254</v>
      </c>
      <c r="AG309">
        <v>1.3448275862068966</v>
      </c>
      <c r="AH309" t="s">
        <v>31</v>
      </c>
      <c r="AI309" t="s">
        <v>423</v>
      </c>
    </row>
    <row r="310" spans="1:35" x14ac:dyDescent="0.45">
      <c r="A310">
        <v>669</v>
      </c>
      <c r="B310" t="s">
        <v>61</v>
      </c>
      <c r="C310" t="s">
        <v>43</v>
      </c>
      <c r="D310" s="1">
        <v>45018</v>
      </c>
      <c r="E310" s="1">
        <v>45076</v>
      </c>
      <c r="F310">
        <v>55</v>
      </c>
      <c r="G310">
        <v>5</v>
      </c>
      <c r="H310">
        <v>3</v>
      </c>
      <c r="I310">
        <v>10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55</v>
      </c>
      <c r="P310">
        <v>8</v>
      </c>
      <c r="Q310">
        <v>0.625</v>
      </c>
      <c r="R310">
        <v>3.44</v>
      </c>
      <c r="S310">
        <v>43</v>
      </c>
      <c r="T310">
        <v>21</v>
      </c>
      <c r="U310">
        <v>21</v>
      </c>
      <c r="V310" s="2">
        <f>(Table4[[#This Row],[HR]]/Table4[[#This Row],[IP2]])*9</f>
        <v>0.98181818181818181</v>
      </c>
      <c r="W310">
        <v>6</v>
      </c>
      <c r="X310">
        <v>31</v>
      </c>
      <c r="Y310">
        <v>5.0727272727272723</v>
      </c>
      <c r="Z310">
        <v>0</v>
      </c>
      <c r="AA310">
        <v>70</v>
      </c>
      <c r="AB310">
        <v>11.454545454545455</v>
      </c>
      <c r="AC310">
        <v>0</v>
      </c>
      <c r="AD310">
        <v>1</v>
      </c>
      <c r="AE310">
        <v>5</v>
      </c>
      <c r="AF310">
        <v>235</v>
      </c>
      <c r="AG310">
        <v>1.3454545454545455</v>
      </c>
      <c r="AH310" t="s">
        <v>31</v>
      </c>
      <c r="AI310" t="s">
        <v>62</v>
      </c>
    </row>
    <row r="311" spans="1:35" x14ac:dyDescent="0.45">
      <c r="A311">
        <v>337</v>
      </c>
      <c r="B311" t="s">
        <v>602</v>
      </c>
      <c r="C311" t="s">
        <v>229</v>
      </c>
      <c r="D311" s="1" t="s">
        <v>603</v>
      </c>
      <c r="E311" s="1">
        <v>37514</v>
      </c>
      <c r="F311">
        <v>60.2</v>
      </c>
      <c r="G311">
        <v>4</v>
      </c>
      <c r="H311">
        <v>4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60.2</v>
      </c>
      <c r="P311">
        <v>8</v>
      </c>
      <c r="Q311">
        <v>0.5</v>
      </c>
      <c r="R311">
        <v>4.5999999999999996</v>
      </c>
      <c r="S311">
        <v>61</v>
      </c>
      <c r="T311">
        <v>31</v>
      </c>
      <c r="U311">
        <v>31</v>
      </c>
      <c r="V311" s="2">
        <f>(Table4[[#This Row],[HR]]/Table4[[#This Row],[IP2]])*9</f>
        <v>0.89700996677740863</v>
      </c>
      <c r="W311">
        <v>6</v>
      </c>
      <c r="X311">
        <v>20</v>
      </c>
      <c r="Y311">
        <v>2.9900332225913622</v>
      </c>
      <c r="Z311">
        <v>0</v>
      </c>
      <c r="AA311">
        <v>44</v>
      </c>
      <c r="AB311">
        <v>6.5780730897009967</v>
      </c>
      <c r="AC311">
        <v>1</v>
      </c>
      <c r="AD311">
        <v>0</v>
      </c>
      <c r="AE311">
        <v>1</v>
      </c>
      <c r="AF311">
        <v>258</v>
      </c>
      <c r="AG311">
        <v>1.345514950166113</v>
      </c>
      <c r="AH311" t="s">
        <v>31</v>
      </c>
      <c r="AI311" t="s">
        <v>604</v>
      </c>
    </row>
    <row r="312" spans="1:35" x14ac:dyDescent="0.45">
      <c r="A312">
        <v>496</v>
      </c>
      <c r="B312" t="s">
        <v>1552</v>
      </c>
      <c r="C312" t="s">
        <v>425</v>
      </c>
      <c r="D312" s="1">
        <v>37048</v>
      </c>
      <c r="E312" s="1">
        <v>37096</v>
      </c>
      <c r="F312">
        <v>57.2</v>
      </c>
      <c r="G312">
        <v>3</v>
      </c>
      <c r="H312">
        <v>5</v>
      </c>
      <c r="I312">
        <v>10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57.2</v>
      </c>
      <c r="P312">
        <v>8</v>
      </c>
      <c r="Q312">
        <v>0.375</v>
      </c>
      <c r="R312">
        <v>4.84</v>
      </c>
      <c r="S312">
        <v>61</v>
      </c>
      <c r="T312">
        <v>33</v>
      </c>
      <c r="U312">
        <v>31</v>
      </c>
      <c r="V312" s="2">
        <f>(Table4[[#This Row],[HR]]/Table4[[#This Row],[IP2]])*9</f>
        <v>0.94405594405594406</v>
      </c>
      <c r="W312">
        <v>6</v>
      </c>
      <c r="X312">
        <v>16</v>
      </c>
      <c r="Y312">
        <v>2.5174825174825171</v>
      </c>
      <c r="Z312">
        <v>0</v>
      </c>
      <c r="AA312">
        <v>39</v>
      </c>
      <c r="AB312">
        <v>6.1363636363636358</v>
      </c>
      <c r="AC312">
        <v>1</v>
      </c>
      <c r="AD312">
        <v>1</v>
      </c>
      <c r="AE312">
        <v>2</v>
      </c>
      <c r="AF312">
        <v>243</v>
      </c>
      <c r="AG312">
        <v>1.346153846153846</v>
      </c>
      <c r="AH312" t="s">
        <v>31</v>
      </c>
      <c r="AI312" t="s">
        <v>2197</v>
      </c>
    </row>
    <row r="313" spans="1:35" x14ac:dyDescent="0.45">
      <c r="A313">
        <v>134</v>
      </c>
      <c r="B313" t="s">
        <v>108</v>
      </c>
      <c r="C313" t="s">
        <v>46</v>
      </c>
      <c r="D313" s="1">
        <v>35949</v>
      </c>
      <c r="E313" s="1">
        <v>36005</v>
      </c>
      <c r="F313">
        <v>66.099999999999994</v>
      </c>
      <c r="G313">
        <v>5</v>
      </c>
      <c r="H313">
        <v>3</v>
      </c>
      <c r="I313">
        <v>10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66.099999999999994</v>
      </c>
      <c r="P313">
        <v>8</v>
      </c>
      <c r="Q313">
        <v>0.625</v>
      </c>
      <c r="R313">
        <v>3.66</v>
      </c>
      <c r="S313">
        <v>65</v>
      </c>
      <c r="T313">
        <v>31</v>
      </c>
      <c r="U313">
        <v>27</v>
      </c>
      <c r="V313" s="2">
        <f>(Table4[[#This Row],[HR]]/Table4[[#This Row],[IP2]])*9</f>
        <v>0.68078668683812404</v>
      </c>
      <c r="W313">
        <v>5</v>
      </c>
      <c r="X313">
        <v>24</v>
      </c>
      <c r="Y313">
        <v>3.2677760968229959</v>
      </c>
      <c r="Z313">
        <v>1</v>
      </c>
      <c r="AA313">
        <v>64</v>
      </c>
      <c r="AB313">
        <v>8.7140695915279895</v>
      </c>
      <c r="AC313">
        <v>4</v>
      </c>
      <c r="AD313">
        <v>1</v>
      </c>
      <c r="AE313">
        <v>2</v>
      </c>
      <c r="AF313">
        <v>278</v>
      </c>
      <c r="AG313">
        <v>1.346444780635401</v>
      </c>
      <c r="AH313" t="s">
        <v>31</v>
      </c>
      <c r="AI313" t="s">
        <v>109</v>
      </c>
    </row>
    <row r="314" spans="1:35" x14ac:dyDescent="0.45">
      <c r="A314">
        <v>368</v>
      </c>
      <c r="B314" t="s">
        <v>758</v>
      </c>
      <c r="C314" t="s">
        <v>68</v>
      </c>
      <c r="D314" s="1">
        <v>41467</v>
      </c>
      <c r="E314" s="1">
        <v>41526</v>
      </c>
      <c r="F314">
        <v>60</v>
      </c>
      <c r="G314">
        <v>1</v>
      </c>
      <c r="H314">
        <v>1</v>
      </c>
      <c r="I314">
        <v>10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60</v>
      </c>
      <c r="P314">
        <v>2</v>
      </c>
      <c r="Q314">
        <v>0.5</v>
      </c>
      <c r="R314">
        <v>1.95</v>
      </c>
      <c r="S314">
        <v>46</v>
      </c>
      <c r="T314">
        <v>15</v>
      </c>
      <c r="U314">
        <v>13</v>
      </c>
      <c r="V314" s="2">
        <f>(Table4[[#This Row],[HR]]/Table4[[#This Row],[IP2]])*9</f>
        <v>0.45</v>
      </c>
      <c r="W314">
        <v>3</v>
      </c>
      <c r="X314">
        <v>35</v>
      </c>
      <c r="Y314">
        <v>5.25</v>
      </c>
      <c r="Z314">
        <v>0</v>
      </c>
      <c r="AA314">
        <v>33</v>
      </c>
      <c r="AB314">
        <v>4.95</v>
      </c>
      <c r="AC314">
        <v>0</v>
      </c>
      <c r="AD314">
        <v>0</v>
      </c>
      <c r="AE314">
        <v>3</v>
      </c>
      <c r="AF314">
        <v>246</v>
      </c>
      <c r="AG314">
        <v>1.35</v>
      </c>
      <c r="AH314" t="s">
        <v>31</v>
      </c>
      <c r="AI314" t="s">
        <v>2456</v>
      </c>
    </row>
    <row r="315" spans="1:35" x14ac:dyDescent="0.45">
      <c r="A315">
        <v>366</v>
      </c>
      <c r="B315" t="s">
        <v>1349</v>
      </c>
      <c r="C315" t="s">
        <v>115</v>
      </c>
      <c r="D315" s="1">
        <v>42175</v>
      </c>
      <c r="E315" s="1">
        <v>42267</v>
      </c>
      <c r="F315">
        <v>60</v>
      </c>
      <c r="G315">
        <v>3</v>
      </c>
      <c r="H315">
        <v>4</v>
      </c>
      <c r="I315">
        <v>10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60</v>
      </c>
      <c r="P315">
        <v>7</v>
      </c>
      <c r="Q315">
        <v>0.42899999999999999</v>
      </c>
      <c r="R315">
        <v>4.5</v>
      </c>
      <c r="S315">
        <v>64</v>
      </c>
      <c r="T315">
        <v>30</v>
      </c>
      <c r="U315">
        <v>30</v>
      </c>
      <c r="V315" s="2">
        <f>(Table4[[#This Row],[HR]]/Table4[[#This Row],[IP2]])*9</f>
        <v>1.05</v>
      </c>
      <c r="W315">
        <v>7</v>
      </c>
      <c r="X315">
        <v>17</v>
      </c>
      <c r="Y315">
        <v>2.5499999999999998</v>
      </c>
      <c r="Z315">
        <v>2</v>
      </c>
      <c r="AA315">
        <v>21</v>
      </c>
      <c r="AB315">
        <v>3.15</v>
      </c>
      <c r="AC315">
        <v>2</v>
      </c>
      <c r="AD315">
        <v>0</v>
      </c>
      <c r="AE315">
        <v>2</v>
      </c>
      <c r="AF315">
        <v>249</v>
      </c>
      <c r="AG315">
        <v>1.35</v>
      </c>
      <c r="AH315" t="s">
        <v>31</v>
      </c>
      <c r="AI315" t="s">
        <v>2454</v>
      </c>
    </row>
    <row r="316" spans="1:35" x14ac:dyDescent="0.45">
      <c r="A316">
        <v>965</v>
      </c>
      <c r="B316" t="s">
        <v>579</v>
      </c>
      <c r="C316" t="s">
        <v>168</v>
      </c>
      <c r="D316" s="1">
        <v>43222</v>
      </c>
      <c r="E316" s="1">
        <v>43273</v>
      </c>
      <c r="F316">
        <v>51.1</v>
      </c>
      <c r="G316">
        <v>3</v>
      </c>
      <c r="H316">
        <v>3</v>
      </c>
      <c r="I316">
        <v>10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51.1</v>
      </c>
      <c r="P316">
        <v>6</v>
      </c>
      <c r="Q316">
        <v>0.5</v>
      </c>
      <c r="R316">
        <v>4.38</v>
      </c>
      <c r="S316">
        <v>50</v>
      </c>
      <c r="T316">
        <v>27</v>
      </c>
      <c r="U316">
        <v>25</v>
      </c>
      <c r="V316" s="2">
        <f>(Table4[[#This Row],[HR]]/Table4[[#This Row],[IP2]])*9</f>
        <v>1.0567514677103718</v>
      </c>
      <c r="W316">
        <v>6</v>
      </c>
      <c r="X316">
        <v>19</v>
      </c>
      <c r="Y316">
        <v>3.3463796477495107</v>
      </c>
      <c r="Z316">
        <v>1</v>
      </c>
      <c r="AA316">
        <v>44</v>
      </c>
      <c r="AB316">
        <v>7.7495107632093934</v>
      </c>
      <c r="AC316">
        <v>6</v>
      </c>
      <c r="AD316">
        <v>0</v>
      </c>
      <c r="AE316">
        <v>7</v>
      </c>
      <c r="AF316">
        <v>224</v>
      </c>
      <c r="AG316">
        <v>1.350293542074364</v>
      </c>
      <c r="AH316" t="s">
        <v>31</v>
      </c>
      <c r="AI316" t="s">
        <v>580</v>
      </c>
    </row>
    <row r="317" spans="1:35" x14ac:dyDescent="0.45">
      <c r="A317">
        <v>533</v>
      </c>
      <c r="B317" t="s">
        <v>150</v>
      </c>
      <c r="C317" t="s">
        <v>49</v>
      </c>
      <c r="D317" s="1">
        <v>39923</v>
      </c>
      <c r="E317" s="1">
        <v>39977</v>
      </c>
      <c r="F317">
        <v>57</v>
      </c>
      <c r="G317">
        <v>2</v>
      </c>
      <c r="H317">
        <v>3</v>
      </c>
      <c r="I317">
        <v>10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57</v>
      </c>
      <c r="P317">
        <v>5</v>
      </c>
      <c r="Q317">
        <v>0.4</v>
      </c>
      <c r="R317">
        <v>5.37</v>
      </c>
      <c r="S317">
        <v>61</v>
      </c>
      <c r="T317">
        <v>34</v>
      </c>
      <c r="U317">
        <v>34</v>
      </c>
      <c r="V317" s="2">
        <f>(Table4[[#This Row],[HR]]/Table4[[#This Row],[IP2]])*9</f>
        <v>1.263157894736842</v>
      </c>
      <c r="W317">
        <v>8</v>
      </c>
      <c r="X317">
        <v>16</v>
      </c>
      <c r="Y317">
        <v>2.5263157894736841</v>
      </c>
      <c r="Z317">
        <v>0</v>
      </c>
      <c r="AA317">
        <v>60</v>
      </c>
      <c r="AB317">
        <v>9.473684210526315</v>
      </c>
      <c r="AC317">
        <v>3</v>
      </c>
      <c r="AD317">
        <v>0</v>
      </c>
      <c r="AE317">
        <v>0</v>
      </c>
      <c r="AF317">
        <v>241</v>
      </c>
      <c r="AG317">
        <v>1.3508771929824561</v>
      </c>
      <c r="AH317" t="s">
        <v>31</v>
      </c>
      <c r="AI317" t="s">
        <v>151</v>
      </c>
    </row>
    <row r="318" spans="1:35" x14ac:dyDescent="0.45">
      <c r="A318">
        <v>388</v>
      </c>
      <c r="B318" t="s">
        <v>1756</v>
      </c>
      <c r="C318" t="s">
        <v>82</v>
      </c>
      <c r="D318" s="1" t="s">
        <v>2357</v>
      </c>
      <c r="E318" s="1">
        <v>30415</v>
      </c>
      <c r="F318">
        <v>59.2</v>
      </c>
      <c r="G318">
        <v>4</v>
      </c>
      <c r="H318">
        <v>4</v>
      </c>
      <c r="I318">
        <v>10</v>
      </c>
      <c r="J318">
        <v>0</v>
      </c>
      <c r="K318">
        <v>0</v>
      </c>
      <c r="L318">
        <v>3</v>
      </c>
      <c r="M318">
        <v>0</v>
      </c>
      <c r="N318">
        <v>0</v>
      </c>
      <c r="O318">
        <v>59.2</v>
      </c>
      <c r="P318">
        <v>8</v>
      </c>
      <c r="Q318">
        <v>0.5</v>
      </c>
      <c r="R318">
        <v>4.53</v>
      </c>
      <c r="S318">
        <v>62</v>
      </c>
      <c r="T318">
        <v>30</v>
      </c>
      <c r="U318">
        <v>30</v>
      </c>
      <c r="V318" s="2">
        <f>(Table4[[#This Row],[HR]]/Table4[[#This Row],[IP2]])*9</f>
        <v>0.76013513513513509</v>
      </c>
      <c r="W318">
        <v>5</v>
      </c>
      <c r="X318">
        <v>18</v>
      </c>
      <c r="Y318">
        <v>2.7364864864864864</v>
      </c>
      <c r="Z318">
        <v>2</v>
      </c>
      <c r="AA318">
        <v>34</v>
      </c>
      <c r="AB318">
        <v>5.1689189189189193</v>
      </c>
      <c r="AC318">
        <v>5</v>
      </c>
      <c r="AD318">
        <v>0</v>
      </c>
      <c r="AE318">
        <v>1</v>
      </c>
      <c r="AF318">
        <v>255</v>
      </c>
      <c r="AG318">
        <v>1.3513513513513513</v>
      </c>
      <c r="AH318" t="s">
        <v>31</v>
      </c>
      <c r="AI318" t="s">
        <v>2358</v>
      </c>
    </row>
    <row r="319" spans="1:35" x14ac:dyDescent="0.45">
      <c r="A319">
        <v>549</v>
      </c>
      <c r="B319" t="s">
        <v>214</v>
      </c>
      <c r="C319" t="s">
        <v>43</v>
      </c>
      <c r="D319" s="1">
        <v>42183</v>
      </c>
      <c r="E319" s="1">
        <v>42489</v>
      </c>
      <c r="F319">
        <v>56.2</v>
      </c>
      <c r="G319">
        <v>7</v>
      </c>
      <c r="H319">
        <v>1</v>
      </c>
      <c r="I319">
        <v>10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56.2</v>
      </c>
      <c r="P319">
        <v>8</v>
      </c>
      <c r="Q319">
        <v>0.875</v>
      </c>
      <c r="R319">
        <v>2.86</v>
      </c>
      <c r="S319">
        <v>59</v>
      </c>
      <c r="T319">
        <v>18</v>
      </c>
      <c r="U319">
        <v>18</v>
      </c>
      <c r="V319" s="2">
        <f>(Table4[[#This Row],[HR]]/Table4[[#This Row],[IP2]])*9</f>
        <v>0.80071174377224197</v>
      </c>
      <c r="W319">
        <v>5</v>
      </c>
      <c r="X319">
        <v>17</v>
      </c>
      <c r="Y319">
        <v>2.7224199288256226</v>
      </c>
      <c r="Z319">
        <v>0</v>
      </c>
      <c r="AA319">
        <v>56</v>
      </c>
      <c r="AB319">
        <v>8.967971530249109</v>
      </c>
      <c r="AC319">
        <v>2</v>
      </c>
      <c r="AD319">
        <v>0</v>
      </c>
      <c r="AE319">
        <v>0</v>
      </c>
      <c r="AF319">
        <v>241</v>
      </c>
      <c r="AG319">
        <v>1.3523131672597863</v>
      </c>
      <c r="AH319" t="s">
        <v>31</v>
      </c>
      <c r="AI319" t="s">
        <v>215</v>
      </c>
    </row>
    <row r="320" spans="1:35" x14ac:dyDescent="0.45">
      <c r="A320">
        <v>562</v>
      </c>
      <c r="B320" t="s">
        <v>67</v>
      </c>
      <c r="C320" t="s">
        <v>68</v>
      </c>
      <c r="D320" s="1">
        <v>25303</v>
      </c>
      <c r="E320" s="1">
        <v>25358</v>
      </c>
      <c r="F320">
        <v>56.2</v>
      </c>
      <c r="G320">
        <v>2</v>
      </c>
      <c r="H320">
        <v>3</v>
      </c>
      <c r="I320">
        <v>10</v>
      </c>
      <c r="J320">
        <v>0</v>
      </c>
      <c r="K320">
        <v>0</v>
      </c>
      <c r="L320">
        <v>2</v>
      </c>
      <c r="M320">
        <v>1</v>
      </c>
      <c r="N320">
        <v>0</v>
      </c>
      <c r="O320">
        <v>56.2</v>
      </c>
      <c r="P320">
        <v>5</v>
      </c>
      <c r="Q320">
        <v>0.4</v>
      </c>
      <c r="R320">
        <v>4.13</v>
      </c>
      <c r="S320">
        <v>46</v>
      </c>
      <c r="T320">
        <v>28</v>
      </c>
      <c r="U320">
        <v>26</v>
      </c>
      <c r="V320" s="2">
        <f>(Table4[[#This Row],[HR]]/Table4[[#This Row],[IP2]])*9</f>
        <v>0.64056939501779353</v>
      </c>
      <c r="W320">
        <v>4</v>
      </c>
      <c r="X320">
        <v>30</v>
      </c>
      <c r="Y320">
        <v>4.8042704626334514</v>
      </c>
      <c r="Z320">
        <v>1</v>
      </c>
      <c r="AA320">
        <v>70</v>
      </c>
      <c r="AB320">
        <v>11.209964412811388</v>
      </c>
      <c r="AC320">
        <v>2</v>
      </c>
      <c r="AD320">
        <v>3</v>
      </c>
      <c r="AE320">
        <v>4</v>
      </c>
      <c r="AF320">
        <v>246</v>
      </c>
      <c r="AG320">
        <v>1.3523131672597863</v>
      </c>
      <c r="AH320" t="s">
        <v>31</v>
      </c>
      <c r="AI320" t="s">
        <v>69</v>
      </c>
    </row>
    <row r="321" spans="1:35" x14ac:dyDescent="0.45">
      <c r="A321">
        <v>10</v>
      </c>
      <c r="B321" t="s">
        <v>967</v>
      </c>
      <c r="C321" t="s">
        <v>132</v>
      </c>
      <c r="D321" s="1">
        <v>17702</v>
      </c>
      <c r="E321" s="1">
        <v>17759</v>
      </c>
      <c r="F321">
        <v>79.099999999999994</v>
      </c>
      <c r="G321">
        <v>6</v>
      </c>
      <c r="H321">
        <v>4</v>
      </c>
      <c r="I321">
        <v>10</v>
      </c>
      <c r="J321">
        <v>0</v>
      </c>
      <c r="K321">
        <v>0</v>
      </c>
      <c r="L321">
        <v>7</v>
      </c>
      <c r="M321">
        <v>0</v>
      </c>
      <c r="N321">
        <v>0</v>
      </c>
      <c r="O321">
        <v>79.099999999999994</v>
      </c>
      <c r="P321">
        <v>10</v>
      </c>
      <c r="Q321">
        <v>0.6</v>
      </c>
      <c r="R321">
        <v>2.84</v>
      </c>
      <c r="S321">
        <v>77</v>
      </c>
      <c r="T321">
        <v>29</v>
      </c>
      <c r="U321">
        <v>25</v>
      </c>
      <c r="V321" s="2">
        <f>(Table4[[#This Row],[HR]]/Table4[[#This Row],[IP2]])*9</f>
        <v>0.56890012642225041</v>
      </c>
      <c r="W321">
        <v>5</v>
      </c>
      <c r="X321">
        <v>30</v>
      </c>
      <c r="Y321">
        <v>3.4134007585335024</v>
      </c>
      <c r="Z321">
        <v>1</v>
      </c>
      <c r="AA321">
        <v>42</v>
      </c>
      <c r="AB321">
        <v>4.778761061946903</v>
      </c>
      <c r="AC321">
        <v>3</v>
      </c>
      <c r="AD321">
        <v>0</v>
      </c>
      <c r="AE321">
        <v>1</v>
      </c>
      <c r="AF321">
        <v>341</v>
      </c>
      <c r="AG321">
        <v>1.3527180783817954</v>
      </c>
      <c r="AH321" t="s">
        <v>31</v>
      </c>
      <c r="AI321" t="s">
        <v>2133</v>
      </c>
    </row>
    <row r="322" spans="1:35" x14ac:dyDescent="0.45">
      <c r="A322">
        <v>983</v>
      </c>
      <c r="B322" t="s">
        <v>1848</v>
      </c>
      <c r="C322" t="s">
        <v>229</v>
      </c>
      <c r="D322" s="1">
        <v>44456</v>
      </c>
      <c r="E322" s="1">
        <v>44727</v>
      </c>
      <c r="F322">
        <v>51</v>
      </c>
      <c r="G322">
        <v>2</v>
      </c>
      <c r="H322">
        <v>4</v>
      </c>
      <c r="I322">
        <v>10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51</v>
      </c>
      <c r="P322">
        <v>6</v>
      </c>
      <c r="Q322">
        <v>0.33300000000000002</v>
      </c>
      <c r="R322">
        <v>4.0599999999999996</v>
      </c>
      <c r="S322">
        <v>46</v>
      </c>
      <c r="T322">
        <v>23</v>
      </c>
      <c r="U322">
        <v>23</v>
      </c>
      <c r="V322" s="2">
        <f>(Table4[[#This Row],[HR]]/Table4[[#This Row],[IP2]])*9</f>
        <v>1.4117647058823528</v>
      </c>
      <c r="W322">
        <v>8</v>
      </c>
      <c r="X322">
        <v>23</v>
      </c>
      <c r="Y322">
        <v>4.0588235294117645</v>
      </c>
      <c r="Z322">
        <v>0</v>
      </c>
      <c r="AA322">
        <v>32</v>
      </c>
      <c r="AB322">
        <v>5.6470588235294112</v>
      </c>
      <c r="AC322">
        <v>4</v>
      </c>
      <c r="AD322">
        <v>0</v>
      </c>
      <c r="AE322">
        <v>5</v>
      </c>
      <c r="AF322">
        <v>218</v>
      </c>
      <c r="AG322">
        <v>1.3529411764705883</v>
      </c>
      <c r="AH322" t="s">
        <v>31</v>
      </c>
      <c r="AI322" t="s">
        <v>2581</v>
      </c>
    </row>
    <row r="323" spans="1:35" x14ac:dyDescent="0.45">
      <c r="A323">
        <v>19</v>
      </c>
      <c r="B323" t="s">
        <v>668</v>
      </c>
      <c r="C323" t="s">
        <v>140</v>
      </c>
      <c r="D323" s="1">
        <v>28225</v>
      </c>
      <c r="E323" s="1">
        <v>28270</v>
      </c>
      <c r="F323">
        <v>76.099999999999994</v>
      </c>
      <c r="G323">
        <v>6</v>
      </c>
      <c r="H323">
        <v>2</v>
      </c>
      <c r="I323">
        <v>10</v>
      </c>
      <c r="J323">
        <v>0</v>
      </c>
      <c r="K323">
        <v>0</v>
      </c>
      <c r="L323">
        <v>4</v>
      </c>
      <c r="M323">
        <v>0</v>
      </c>
      <c r="N323">
        <v>0</v>
      </c>
      <c r="O323">
        <v>76.099999999999994</v>
      </c>
      <c r="P323">
        <v>8</v>
      </c>
      <c r="Q323">
        <v>0.75</v>
      </c>
      <c r="R323">
        <v>3.42</v>
      </c>
      <c r="S323">
        <v>75</v>
      </c>
      <c r="T323">
        <v>34</v>
      </c>
      <c r="U323">
        <v>29</v>
      </c>
      <c r="V323" s="2">
        <f>(Table4[[#This Row],[HR]]/Table4[[#This Row],[IP2]])*9</f>
        <v>0.70959264126149801</v>
      </c>
      <c r="W323">
        <v>6</v>
      </c>
      <c r="X323">
        <v>28</v>
      </c>
      <c r="Y323">
        <v>3.3114323258869911</v>
      </c>
      <c r="Z323">
        <v>2</v>
      </c>
      <c r="AA323">
        <v>43</v>
      </c>
      <c r="AB323">
        <v>5.0854139290407359</v>
      </c>
      <c r="AC323">
        <v>0</v>
      </c>
      <c r="AD323">
        <v>1</v>
      </c>
      <c r="AE323">
        <v>1</v>
      </c>
      <c r="AF323">
        <v>318</v>
      </c>
      <c r="AG323">
        <v>1.3534822601839687</v>
      </c>
      <c r="AH323" t="s">
        <v>31</v>
      </c>
      <c r="AI323" t="s">
        <v>669</v>
      </c>
    </row>
    <row r="324" spans="1:35" x14ac:dyDescent="0.45">
      <c r="A324">
        <v>402</v>
      </c>
      <c r="B324" t="s">
        <v>1178</v>
      </c>
      <c r="C324" t="s">
        <v>140</v>
      </c>
      <c r="D324" s="1">
        <v>38170</v>
      </c>
      <c r="E324" s="1">
        <v>38225</v>
      </c>
      <c r="F324">
        <v>59.1</v>
      </c>
      <c r="G324">
        <v>2</v>
      </c>
      <c r="H324">
        <v>3</v>
      </c>
      <c r="I324">
        <v>10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59.1</v>
      </c>
      <c r="P324">
        <v>5</v>
      </c>
      <c r="Q324">
        <v>0.4</v>
      </c>
      <c r="R324">
        <v>3.79</v>
      </c>
      <c r="S324">
        <v>67</v>
      </c>
      <c r="T324">
        <v>28</v>
      </c>
      <c r="U324">
        <v>25</v>
      </c>
      <c r="V324" s="2">
        <f>(Table4[[#This Row],[HR]]/Table4[[#This Row],[IP2]])*9</f>
        <v>0.76142131979695427</v>
      </c>
      <c r="W324">
        <v>5</v>
      </c>
      <c r="X324">
        <v>13</v>
      </c>
      <c r="Y324">
        <v>1.9796954314720812</v>
      </c>
      <c r="Z324">
        <v>1</v>
      </c>
      <c r="AA324">
        <v>41</v>
      </c>
      <c r="AB324">
        <v>6.2436548223350252</v>
      </c>
      <c r="AC324">
        <v>3</v>
      </c>
      <c r="AD324">
        <v>0</v>
      </c>
      <c r="AE324">
        <v>2</v>
      </c>
      <c r="AF324">
        <v>255</v>
      </c>
      <c r="AG324">
        <v>1.3536379018612521</v>
      </c>
      <c r="AH324" t="s">
        <v>31</v>
      </c>
      <c r="AI324" t="s">
        <v>2141</v>
      </c>
    </row>
    <row r="325" spans="1:35" x14ac:dyDescent="0.45">
      <c r="A325">
        <v>826</v>
      </c>
      <c r="B325" t="s">
        <v>1499</v>
      </c>
      <c r="C325" t="s">
        <v>271</v>
      </c>
      <c r="D325" s="1">
        <v>29102</v>
      </c>
      <c r="E325" s="1">
        <v>29346</v>
      </c>
      <c r="F325">
        <v>53.1</v>
      </c>
      <c r="G325">
        <v>5</v>
      </c>
      <c r="H325">
        <v>1</v>
      </c>
      <c r="I325">
        <v>10</v>
      </c>
      <c r="J325">
        <v>0</v>
      </c>
      <c r="K325">
        <v>0</v>
      </c>
      <c r="L325">
        <v>2</v>
      </c>
      <c r="M325">
        <v>1</v>
      </c>
      <c r="N325">
        <v>0</v>
      </c>
      <c r="O325">
        <v>53.1</v>
      </c>
      <c r="P325">
        <v>6</v>
      </c>
      <c r="Q325">
        <v>0.83299999999999996</v>
      </c>
      <c r="R325">
        <v>4.05</v>
      </c>
      <c r="S325">
        <v>58</v>
      </c>
      <c r="T325">
        <v>29</v>
      </c>
      <c r="U325">
        <v>24</v>
      </c>
      <c r="V325" s="2">
        <f>(Table4[[#This Row],[HR]]/Table4[[#This Row],[IP2]])*9</f>
        <v>0.67796610169491522</v>
      </c>
      <c r="W325">
        <v>4</v>
      </c>
      <c r="X325">
        <v>14</v>
      </c>
      <c r="Y325">
        <v>2.3728813559322033</v>
      </c>
      <c r="Z325">
        <v>0</v>
      </c>
      <c r="AA325">
        <v>38</v>
      </c>
      <c r="AB325">
        <v>6.4406779661016955</v>
      </c>
      <c r="AC325">
        <v>1</v>
      </c>
      <c r="AD325">
        <v>0</v>
      </c>
      <c r="AE325">
        <v>0</v>
      </c>
      <c r="AF325">
        <v>231</v>
      </c>
      <c r="AG325">
        <v>1.3559322033898304</v>
      </c>
      <c r="AH325" t="s">
        <v>31</v>
      </c>
      <c r="AI325" t="s">
        <v>2233</v>
      </c>
    </row>
    <row r="326" spans="1:35" x14ac:dyDescent="0.45">
      <c r="A326">
        <v>601</v>
      </c>
      <c r="B326" t="s">
        <v>186</v>
      </c>
      <c r="C326" t="s">
        <v>43</v>
      </c>
      <c r="D326" s="1">
        <v>36337</v>
      </c>
      <c r="E326" s="1" t="s">
        <v>187</v>
      </c>
      <c r="F326">
        <v>56</v>
      </c>
      <c r="G326">
        <v>4</v>
      </c>
      <c r="H326">
        <v>1</v>
      </c>
      <c r="I326">
        <v>10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56</v>
      </c>
      <c r="P326">
        <v>5</v>
      </c>
      <c r="Q326">
        <v>0.8</v>
      </c>
      <c r="R326">
        <v>5.79</v>
      </c>
      <c r="S326">
        <v>44</v>
      </c>
      <c r="T326">
        <v>36</v>
      </c>
      <c r="U326">
        <v>36</v>
      </c>
      <c r="V326" s="2">
        <f>(Table4[[#This Row],[HR]]/Table4[[#This Row],[IP2]])*9</f>
        <v>1.2857142857142856</v>
      </c>
      <c r="W326">
        <v>8</v>
      </c>
      <c r="X326">
        <v>32</v>
      </c>
      <c r="Y326">
        <v>5.1428571428571423</v>
      </c>
      <c r="Z326">
        <v>0</v>
      </c>
      <c r="AA326">
        <v>58</v>
      </c>
      <c r="AB326">
        <v>9.321428571428573</v>
      </c>
      <c r="AC326">
        <v>5</v>
      </c>
      <c r="AD326">
        <v>1</v>
      </c>
      <c r="AE326">
        <v>2</v>
      </c>
      <c r="AF326">
        <v>243</v>
      </c>
      <c r="AG326">
        <v>1.3571428571428572</v>
      </c>
      <c r="AH326" t="s">
        <v>31</v>
      </c>
      <c r="AI326" t="s">
        <v>188</v>
      </c>
    </row>
    <row r="327" spans="1:35" x14ac:dyDescent="0.45">
      <c r="A327">
        <v>312</v>
      </c>
      <c r="B327" t="s">
        <v>1490</v>
      </c>
      <c r="C327" t="s">
        <v>95</v>
      </c>
      <c r="D327" s="1">
        <v>29034</v>
      </c>
      <c r="E327" s="1">
        <v>29082</v>
      </c>
      <c r="F327">
        <v>61.1</v>
      </c>
      <c r="G327">
        <v>3</v>
      </c>
      <c r="H327">
        <v>4</v>
      </c>
      <c r="I327">
        <v>10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61.1</v>
      </c>
      <c r="P327">
        <v>7</v>
      </c>
      <c r="Q327">
        <v>0.42899999999999999</v>
      </c>
      <c r="R327">
        <v>4.4000000000000004</v>
      </c>
      <c r="S327">
        <v>64</v>
      </c>
      <c r="T327">
        <v>34</v>
      </c>
      <c r="U327">
        <v>30</v>
      </c>
      <c r="V327" s="2">
        <f>(Table4[[#This Row],[HR]]/Table4[[#This Row],[IP2]])*9</f>
        <v>1.0310965630114566</v>
      </c>
      <c r="W327">
        <v>7</v>
      </c>
      <c r="X327">
        <v>19</v>
      </c>
      <c r="Y327">
        <v>2.7986906710310966</v>
      </c>
      <c r="Z327">
        <v>0</v>
      </c>
      <c r="AA327">
        <v>27</v>
      </c>
      <c r="AB327">
        <v>3.9770867430441896</v>
      </c>
      <c r="AC327">
        <v>2</v>
      </c>
      <c r="AD327">
        <v>0</v>
      </c>
      <c r="AE327">
        <v>6</v>
      </c>
      <c r="AF327">
        <v>265</v>
      </c>
      <c r="AG327">
        <v>1.3584288052373159</v>
      </c>
      <c r="AH327" t="s">
        <v>31</v>
      </c>
      <c r="AI327" t="s">
        <v>2438</v>
      </c>
    </row>
    <row r="328" spans="1:35" x14ac:dyDescent="0.45">
      <c r="A328">
        <v>465</v>
      </c>
      <c r="B328" t="s">
        <v>1414</v>
      </c>
      <c r="C328" t="s">
        <v>121</v>
      </c>
      <c r="D328" s="1">
        <v>26031</v>
      </c>
      <c r="E328" s="1">
        <v>26081</v>
      </c>
      <c r="F328">
        <v>58.1</v>
      </c>
      <c r="G328">
        <v>4</v>
      </c>
      <c r="H328">
        <v>2</v>
      </c>
      <c r="I328">
        <v>10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58.1</v>
      </c>
      <c r="P328">
        <v>6</v>
      </c>
      <c r="Q328">
        <v>0.66700000000000004</v>
      </c>
      <c r="R328">
        <v>3.7</v>
      </c>
      <c r="S328">
        <v>52</v>
      </c>
      <c r="T328">
        <v>24</v>
      </c>
      <c r="U328">
        <v>24</v>
      </c>
      <c r="V328" s="2">
        <f>(Table4[[#This Row],[HR]]/Table4[[#This Row],[IP2]])*9</f>
        <v>0.77452667814113596</v>
      </c>
      <c r="W328">
        <v>5</v>
      </c>
      <c r="X328">
        <v>27</v>
      </c>
      <c r="Y328">
        <v>4.1824440619621344</v>
      </c>
      <c r="Z328">
        <v>3</v>
      </c>
      <c r="AA328">
        <v>31</v>
      </c>
      <c r="AB328">
        <v>4.8020654044750426</v>
      </c>
      <c r="AC328">
        <v>1</v>
      </c>
      <c r="AD328">
        <v>1</v>
      </c>
      <c r="AE328">
        <v>0</v>
      </c>
      <c r="AF328">
        <v>249</v>
      </c>
      <c r="AG328">
        <v>1.3597246127366609</v>
      </c>
      <c r="AH328" t="s">
        <v>31</v>
      </c>
      <c r="AI328" t="s">
        <v>2481</v>
      </c>
    </row>
    <row r="329" spans="1:35" x14ac:dyDescent="0.45">
      <c r="A329">
        <v>203</v>
      </c>
      <c r="B329" t="s">
        <v>662</v>
      </c>
      <c r="C329" t="s">
        <v>106</v>
      </c>
      <c r="D329" s="1">
        <v>34143</v>
      </c>
      <c r="E329" s="1">
        <v>34198</v>
      </c>
      <c r="F329">
        <v>63.2</v>
      </c>
      <c r="G329">
        <v>6</v>
      </c>
      <c r="H329">
        <v>2</v>
      </c>
      <c r="I329">
        <v>10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63.2</v>
      </c>
      <c r="P329">
        <v>8</v>
      </c>
      <c r="Q329">
        <v>0.75</v>
      </c>
      <c r="R329">
        <v>2.97</v>
      </c>
      <c r="S329">
        <v>60</v>
      </c>
      <c r="T329">
        <v>25</v>
      </c>
      <c r="U329">
        <v>21</v>
      </c>
      <c r="V329" s="2">
        <f>(Table4[[#This Row],[HR]]/Table4[[#This Row],[IP2]])*9</f>
        <v>0.28481012658227844</v>
      </c>
      <c r="W329">
        <v>2</v>
      </c>
      <c r="X329">
        <v>26</v>
      </c>
      <c r="Y329">
        <v>3.70253164556962</v>
      </c>
      <c r="Z329">
        <v>0</v>
      </c>
      <c r="AA329">
        <v>43</v>
      </c>
      <c r="AB329">
        <v>6.1234177215189867</v>
      </c>
      <c r="AC329">
        <v>3</v>
      </c>
      <c r="AD329">
        <v>0</v>
      </c>
      <c r="AE329">
        <v>3</v>
      </c>
      <c r="AF329">
        <v>278</v>
      </c>
      <c r="AG329">
        <v>1.360759493670886</v>
      </c>
      <c r="AH329" t="s">
        <v>31</v>
      </c>
      <c r="AI329" t="s">
        <v>663</v>
      </c>
    </row>
    <row r="330" spans="1:35" x14ac:dyDescent="0.45">
      <c r="A330">
        <v>86</v>
      </c>
      <c r="B330" t="s">
        <v>437</v>
      </c>
      <c r="C330" t="s">
        <v>43</v>
      </c>
      <c r="D330" s="1">
        <v>25303</v>
      </c>
      <c r="E330" s="1">
        <v>25354</v>
      </c>
      <c r="F330">
        <v>69</v>
      </c>
      <c r="G330">
        <v>4</v>
      </c>
      <c r="H330">
        <v>4</v>
      </c>
      <c r="I330">
        <v>10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69</v>
      </c>
      <c r="P330">
        <v>8</v>
      </c>
      <c r="Q330">
        <v>0.5</v>
      </c>
      <c r="R330">
        <v>3.78</v>
      </c>
      <c r="S330">
        <v>63</v>
      </c>
      <c r="T330">
        <v>29</v>
      </c>
      <c r="U330">
        <v>29</v>
      </c>
      <c r="V330" s="2">
        <f>(Table4[[#This Row],[HR]]/Table4[[#This Row],[IP2]])*9</f>
        <v>1.3043478260869565</v>
      </c>
      <c r="W330">
        <v>10</v>
      </c>
      <c r="X330">
        <v>31</v>
      </c>
      <c r="Y330">
        <v>4.0434782608695654</v>
      </c>
      <c r="Z330">
        <v>1</v>
      </c>
      <c r="AA330">
        <v>48</v>
      </c>
      <c r="AB330">
        <v>6.2608695652173907</v>
      </c>
      <c r="AC330">
        <v>1</v>
      </c>
      <c r="AD330">
        <v>0</v>
      </c>
      <c r="AE330">
        <v>2</v>
      </c>
      <c r="AF330">
        <v>294</v>
      </c>
      <c r="AG330">
        <v>1.3623188405797102</v>
      </c>
      <c r="AH330" t="s">
        <v>31</v>
      </c>
      <c r="AI330" t="s">
        <v>438</v>
      </c>
    </row>
    <row r="331" spans="1:35" x14ac:dyDescent="0.45">
      <c r="A331">
        <v>497</v>
      </c>
      <c r="B331" t="s">
        <v>1914</v>
      </c>
      <c r="C331" t="s">
        <v>428</v>
      </c>
      <c r="D331" s="1">
        <v>36672</v>
      </c>
      <c r="E331" s="1">
        <v>36737</v>
      </c>
      <c r="F331">
        <v>57.2</v>
      </c>
      <c r="G331">
        <v>5</v>
      </c>
      <c r="H331">
        <v>1</v>
      </c>
      <c r="I331">
        <v>10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57.2</v>
      </c>
      <c r="P331">
        <v>6</v>
      </c>
      <c r="Q331">
        <v>0.83299999999999996</v>
      </c>
      <c r="R331">
        <v>4.53</v>
      </c>
      <c r="S331">
        <v>58</v>
      </c>
      <c r="T331">
        <v>30</v>
      </c>
      <c r="U331">
        <v>29</v>
      </c>
      <c r="V331" s="2">
        <f>(Table4[[#This Row],[HR]]/Table4[[#This Row],[IP2]])*9</f>
        <v>2.36013986013986</v>
      </c>
      <c r="W331">
        <v>15</v>
      </c>
      <c r="X331">
        <v>20</v>
      </c>
      <c r="Y331">
        <v>3.1468531468531467</v>
      </c>
      <c r="Z331">
        <v>0</v>
      </c>
      <c r="AA331">
        <v>30</v>
      </c>
      <c r="AB331">
        <v>4.72027972027972</v>
      </c>
      <c r="AC331">
        <v>1</v>
      </c>
      <c r="AD331">
        <v>0</v>
      </c>
      <c r="AE331">
        <v>1</v>
      </c>
      <c r="AF331">
        <v>251</v>
      </c>
      <c r="AG331">
        <v>1.3636363636363635</v>
      </c>
      <c r="AH331" t="s">
        <v>31</v>
      </c>
      <c r="AI331" t="s">
        <v>2492</v>
      </c>
    </row>
    <row r="332" spans="1:35" x14ac:dyDescent="0.45">
      <c r="A332">
        <v>1301</v>
      </c>
      <c r="B332" t="s">
        <v>1564</v>
      </c>
      <c r="C332" t="s">
        <v>54</v>
      </c>
      <c r="D332" s="1">
        <v>45062</v>
      </c>
      <c r="E332" s="1">
        <v>45113</v>
      </c>
      <c r="F332">
        <v>46.2</v>
      </c>
      <c r="G332">
        <v>1</v>
      </c>
      <c r="H332">
        <v>2</v>
      </c>
      <c r="I332">
        <v>10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46.2</v>
      </c>
      <c r="P332">
        <v>3</v>
      </c>
      <c r="Q332">
        <v>0.33300000000000002</v>
      </c>
      <c r="R332">
        <v>5.21</v>
      </c>
      <c r="S332">
        <v>44</v>
      </c>
      <c r="T332">
        <v>30</v>
      </c>
      <c r="U332">
        <v>27</v>
      </c>
      <c r="V332" s="2">
        <f>(Table4[[#This Row],[HR]]/Table4[[#This Row],[IP2]])*9</f>
        <v>1.5584415584415583</v>
      </c>
      <c r="W332">
        <v>8</v>
      </c>
      <c r="X332">
        <v>19</v>
      </c>
      <c r="Y332">
        <v>3.7012987012987009</v>
      </c>
      <c r="Z332">
        <v>0</v>
      </c>
      <c r="AA332">
        <v>38</v>
      </c>
      <c r="AB332">
        <v>7.4025974025974017</v>
      </c>
      <c r="AC332">
        <v>1</v>
      </c>
      <c r="AD332">
        <v>0</v>
      </c>
      <c r="AE332">
        <v>0</v>
      </c>
      <c r="AF332">
        <v>200</v>
      </c>
      <c r="AG332">
        <v>1.3636363636363635</v>
      </c>
      <c r="AH332" t="s">
        <v>31</v>
      </c>
      <c r="AI332" t="s">
        <v>2212</v>
      </c>
    </row>
    <row r="333" spans="1:35" x14ac:dyDescent="0.45">
      <c r="A333">
        <v>709</v>
      </c>
      <c r="B333" t="s">
        <v>1859</v>
      </c>
      <c r="C333" t="s">
        <v>199</v>
      </c>
      <c r="D333" s="1">
        <v>38872</v>
      </c>
      <c r="E333" s="1">
        <v>38926</v>
      </c>
      <c r="F333">
        <v>54.2</v>
      </c>
      <c r="G333">
        <v>6</v>
      </c>
      <c r="H333">
        <v>2</v>
      </c>
      <c r="I333">
        <v>10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54.2</v>
      </c>
      <c r="P333">
        <v>8</v>
      </c>
      <c r="Q333">
        <v>0.75</v>
      </c>
      <c r="R333">
        <v>3.95</v>
      </c>
      <c r="S333">
        <v>57</v>
      </c>
      <c r="T333">
        <v>26</v>
      </c>
      <c r="U333">
        <v>24</v>
      </c>
      <c r="V333" s="2">
        <f>(Table4[[#This Row],[HR]]/Table4[[#This Row],[IP2]])*9</f>
        <v>0.8302583025830258</v>
      </c>
      <c r="W333">
        <v>5</v>
      </c>
      <c r="X333">
        <v>17</v>
      </c>
      <c r="Y333">
        <v>2.8228782287822876</v>
      </c>
      <c r="Z333">
        <v>1</v>
      </c>
      <c r="AA333">
        <v>35</v>
      </c>
      <c r="AB333">
        <v>5.8118081180811796</v>
      </c>
      <c r="AC333">
        <v>0</v>
      </c>
      <c r="AD333">
        <v>0</v>
      </c>
      <c r="AE333">
        <v>0</v>
      </c>
      <c r="AF333">
        <v>232</v>
      </c>
      <c r="AG333">
        <v>1.3653136531365313</v>
      </c>
      <c r="AH333" t="s">
        <v>31</v>
      </c>
      <c r="AI333" t="s">
        <v>2304</v>
      </c>
    </row>
    <row r="334" spans="1:35" x14ac:dyDescent="0.45">
      <c r="A334">
        <v>704</v>
      </c>
      <c r="B334" t="s">
        <v>1713</v>
      </c>
      <c r="C334" t="s">
        <v>54</v>
      </c>
      <c r="D334" s="1">
        <v>44703</v>
      </c>
      <c r="E334" s="1">
        <v>44754</v>
      </c>
      <c r="F334">
        <v>54.2</v>
      </c>
      <c r="G334">
        <v>4</v>
      </c>
      <c r="H334">
        <v>2</v>
      </c>
      <c r="I334">
        <v>10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54.2</v>
      </c>
      <c r="P334">
        <v>6</v>
      </c>
      <c r="Q334">
        <v>0.66700000000000004</v>
      </c>
      <c r="R334">
        <v>4.45</v>
      </c>
      <c r="S334">
        <v>62</v>
      </c>
      <c r="T334">
        <v>27</v>
      </c>
      <c r="U334">
        <v>27</v>
      </c>
      <c r="V334" s="2">
        <f>(Table4[[#This Row],[HR]]/Table4[[#This Row],[IP2]])*9</f>
        <v>0.8302583025830258</v>
      </c>
      <c r="W334">
        <v>5</v>
      </c>
      <c r="X334">
        <v>12</v>
      </c>
      <c r="Y334">
        <v>1.9926199261992621</v>
      </c>
      <c r="Z334">
        <v>0</v>
      </c>
      <c r="AA334">
        <v>32</v>
      </c>
      <c r="AB334">
        <v>5.3136531365313653</v>
      </c>
      <c r="AC334">
        <v>4</v>
      </c>
      <c r="AD334">
        <v>0</v>
      </c>
      <c r="AE334">
        <v>5</v>
      </c>
      <c r="AF334">
        <v>241</v>
      </c>
      <c r="AG334">
        <v>1.3653136531365313</v>
      </c>
      <c r="AH334" t="s">
        <v>31</v>
      </c>
      <c r="AI334" t="s">
        <v>2538</v>
      </c>
    </row>
    <row r="335" spans="1:35" x14ac:dyDescent="0.45">
      <c r="A335">
        <v>93</v>
      </c>
      <c r="B335" t="s">
        <v>992</v>
      </c>
      <c r="C335" t="s">
        <v>240</v>
      </c>
      <c r="D335" s="1">
        <v>30534</v>
      </c>
      <c r="E335" s="1">
        <v>30576</v>
      </c>
      <c r="F335">
        <v>68.099999999999994</v>
      </c>
      <c r="G335">
        <v>2</v>
      </c>
      <c r="H335">
        <v>5</v>
      </c>
      <c r="I335">
        <v>10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68.099999999999994</v>
      </c>
      <c r="P335">
        <v>7</v>
      </c>
      <c r="Q335">
        <v>0.28599999999999998</v>
      </c>
      <c r="R335">
        <v>3.42</v>
      </c>
      <c r="S335">
        <v>74</v>
      </c>
      <c r="T335">
        <v>33</v>
      </c>
      <c r="U335">
        <v>26</v>
      </c>
      <c r="V335" s="2">
        <f>(Table4[[#This Row],[HR]]/Table4[[#This Row],[IP2]])*9</f>
        <v>0.79295154185022032</v>
      </c>
      <c r="W335">
        <v>6</v>
      </c>
      <c r="X335">
        <v>19</v>
      </c>
      <c r="Y335">
        <v>2.5110132158590308</v>
      </c>
      <c r="Z335">
        <v>2</v>
      </c>
      <c r="AA335">
        <v>34</v>
      </c>
      <c r="AB335">
        <v>4.4933920704845818</v>
      </c>
      <c r="AC335">
        <v>0</v>
      </c>
      <c r="AD335">
        <v>0</v>
      </c>
      <c r="AE335">
        <v>1</v>
      </c>
      <c r="AF335">
        <v>289</v>
      </c>
      <c r="AG335">
        <v>1.365638766519824</v>
      </c>
      <c r="AH335" t="s">
        <v>31</v>
      </c>
      <c r="AI335" t="s">
        <v>2356</v>
      </c>
    </row>
    <row r="336" spans="1:35" x14ac:dyDescent="0.45">
      <c r="A336">
        <v>243</v>
      </c>
      <c r="B336" t="s">
        <v>1299</v>
      </c>
      <c r="C336" t="s">
        <v>46</v>
      </c>
      <c r="D336" s="1">
        <v>33407</v>
      </c>
      <c r="E336" s="1">
        <v>33727</v>
      </c>
      <c r="F336">
        <v>62.2</v>
      </c>
      <c r="G336">
        <v>4</v>
      </c>
      <c r="H336">
        <v>5</v>
      </c>
      <c r="I336">
        <v>10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62.2</v>
      </c>
      <c r="P336">
        <v>9</v>
      </c>
      <c r="Q336">
        <v>0.44400000000000001</v>
      </c>
      <c r="R336">
        <v>4.0199999999999996</v>
      </c>
      <c r="S336">
        <v>61</v>
      </c>
      <c r="T336">
        <v>28</v>
      </c>
      <c r="U336">
        <v>28</v>
      </c>
      <c r="V336" s="2">
        <f>(Table4[[#This Row],[HR]]/Table4[[#This Row],[IP2]])*9</f>
        <v>1.157556270096463</v>
      </c>
      <c r="W336">
        <v>8</v>
      </c>
      <c r="X336">
        <v>24</v>
      </c>
      <c r="Y336">
        <v>3.472668810289389</v>
      </c>
      <c r="Z336">
        <v>1</v>
      </c>
      <c r="AA336">
        <v>37</v>
      </c>
      <c r="AB336">
        <v>5.3536977491961411</v>
      </c>
      <c r="AC336">
        <v>4</v>
      </c>
      <c r="AD336">
        <v>0</v>
      </c>
      <c r="AE336">
        <v>1</v>
      </c>
      <c r="AF336">
        <v>270</v>
      </c>
      <c r="AG336">
        <v>1.3665594855305465</v>
      </c>
      <c r="AH336" t="s">
        <v>31</v>
      </c>
      <c r="AI336" t="s">
        <v>2268</v>
      </c>
    </row>
    <row r="337" spans="1:35" x14ac:dyDescent="0.45">
      <c r="A337">
        <v>374</v>
      </c>
      <c r="B337" t="s">
        <v>2459</v>
      </c>
      <c r="C337" t="s">
        <v>59</v>
      </c>
      <c r="D337" s="1">
        <v>31304</v>
      </c>
      <c r="E337" s="1">
        <v>31543</v>
      </c>
      <c r="F337">
        <v>60</v>
      </c>
      <c r="G337">
        <v>2</v>
      </c>
      <c r="H337">
        <v>3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60</v>
      </c>
      <c r="P337">
        <v>5</v>
      </c>
      <c r="Q337">
        <v>0.4</v>
      </c>
      <c r="R337">
        <v>4.3499999999999996</v>
      </c>
      <c r="S337">
        <v>67</v>
      </c>
      <c r="T337">
        <v>32</v>
      </c>
      <c r="U337">
        <v>29</v>
      </c>
      <c r="V337" s="2">
        <f>(Table4[[#This Row],[HR]]/Table4[[#This Row],[IP2]])*9</f>
        <v>1.65</v>
      </c>
      <c r="W337">
        <v>11</v>
      </c>
      <c r="X337">
        <v>15</v>
      </c>
      <c r="Y337">
        <v>2.25</v>
      </c>
      <c r="Z337">
        <v>0</v>
      </c>
      <c r="AA337">
        <v>17</v>
      </c>
      <c r="AB337">
        <v>2.5499999999999998</v>
      </c>
      <c r="AC337">
        <v>0</v>
      </c>
      <c r="AD337">
        <v>2</v>
      </c>
      <c r="AE337">
        <v>2</v>
      </c>
      <c r="AF337">
        <v>254</v>
      </c>
      <c r="AG337">
        <v>1.3666666666666667</v>
      </c>
      <c r="AH337" t="s">
        <v>31</v>
      </c>
      <c r="AI337" t="s">
        <v>2460</v>
      </c>
    </row>
    <row r="338" spans="1:35" x14ac:dyDescent="0.45">
      <c r="A338">
        <v>384</v>
      </c>
      <c r="B338" t="s">
        <v>659</v>
      </c>
      <c r="C338" t="s">
        <v>73</v>
      </c>
      <c r="D338" s="1" t="s">
        <v>660</v>
      </c>
      <c r="E338" s="1">
        <v>34432</v>
      </c>
      <c r="F338">
        <v>59.2</v>
      </c>
      <c r="G338">
        <v>4</v>
      </c>
      <c r="H338">
        <v>3</v>
      </c>
      <c r="I338">
        <v>10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59.2</v>
      </c>
      <c r="P338">
        <v>7</v>
      </c>
      <c r="Q338">
        <v>0.57099999999999995</v>
      </c>
      <c r="R338">
        <v>3.62</v>
      </c>
      <c r="S338">
        <v>56</v>
      </c>
      <c r="T338">
        <v>32</v>
      </c>
      <c r="U338">
        <v>24</v>
      </c>
      <c r="V338" s="2">
        <f>(Table4[[#This Row],[HR]]/Table4[[#This Row],[IP2]])*9</f>
        <v>0.608108108108108</v>
      </c>
      <c r="W338">
        <v>4</v>
      </c>
      <c r="X338">
        <v>25</v>
      </c>
      <c r="Y338">
        <v>3.8006756756756754</v>
      </c>
      <c r="Z338">
        <v>1</v>
      </c>
      <c r="AA338">
        <v>43</v>
      </c>
      <c r="AB338">
        <v>6.5371621621621614</v>
      </c>
      <c r="AC338">
        <v>2</v>
      </c>
      <c r="AD338">
        <v>1</v>
      </c>
      <c r="AE338">
        <v>1</v>
      </c>
      <c r="AF338">
        <v>258</v>
      </c>
      <c r="AG338">
        <v>1.3682432432432432</v>
      </c>
      <c r="AH338" t="s">
        <v>31</v>
      </c>
      <c r="AI338" t="s">
        <v>661</v>
      </c>
    </row>
    <row r="339" spans="1:35" x14ac:dyDescent="0.45">
      <c r="A339">
        <v>265</v>
      </c>
      <c r="B339" t="s">
        <v>1224</v>
      </c>
      <c r="C339" t="s">
        <v>54</v>
      </c>
      <c r="D339" s="1" t="s">
        <v>2428</v>
      </c>
      <c r="E339" s="1">
        <v>27267</v>
      </c>
      <c r="F339">
        <v>62.1</v>
      </c>
      <c r="G339">
        <v>4</v>
      </c>
      <c r="H339">
        <v>1</v>
      </c>
      <c r="I339">
        <v>10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62.1</v>
      </c>
      <c r="P339">
        <v>5</v>
      </c>
      <c r="Q339">
        <v>0.8</v>
      </c>
      <c r="R339">
        <v>3.03</v>
      </c>
      <c r="S339">
        <v>50</v>
      </c>
      <c r="T339">
        <v>29</v>
      </c>
      <c r="U339">
        <v>21</v>
      </c>
      <c r="V339" s="2">
        <f>(Table4[[#This Row],[HR]]/Table4[[#This Row],[IP2]])*9</f>
        <v>1.0144927536231885</v>
      </c>
      <c r="W339">
        <v>7</v>
      </c>
      <c r="X339">
        <v>35</v>
      </c>
      <c r="Y339">
        <v>5.0724637681159415</v>
      </c>
      <c r="Z339">
        <v>2</v>
      </c>
      <c r="AA339">
        <v>30</v>
      </c>
      <c r="AB339">
        <v>4.3478260869565215</v>
      </c>
      <c r="AC339">
        <v>0</v>
      </c>
      <c r="AD339">
        <v>2</v>
      </c>
      <c r="AE339">
        <v>2</v>
      </c>
      <c r="AF339">
        <v>269</v>
      </c>
      <c r="AG339">
        <v>1.3687600644122382</v>
      </c>
      <c r="AH339" t="s">
        <v>31</v>
      </c>
      <c r="AI339" t="s">
        <v>2429</v>
      </c>
    </row>
    <row r="340" spans="1:35" x14ac:dyDescent="0.45">
      <c r="A340">
        <v>260</v>
      </c>
      <c r="B340" t="s">
        <v>998</v>
      </c>
      <c r="C340" t="s">
        <v>30</v>
      </c>
      <c r="D340" s="1" t="s">
        <v>2270</v>
      </c>
      <c r="E340" s="1">
        <v>33000</v>
      </c>
      <c r="F340">
        <v>62.1</v>
      </c>
      <c r="G340">
        <v>3</v>
      </c>
      <c r="H340">
        <v>4</v>
      </c>
      <c r="I340">
        <v>10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62.1</v>
      </c>
      <c r="P340">
        <v>7</v>
      </c>
      <c r="Q340">
        <v>0.42899999999999999</v>
      </c>
      <c r="R340">
        <v>3.47</v>
      </c>
      <c r="S340">
        <v>57</v>
      </c>
      <c r="T340">
        <v>29</v>
      </c>
      <c r="U340">
        <v>24</v>
      </c>
      <c r="V340" s="2">
        <f>(Table4[[#This Row],[HR]]/Table4[[#This Row],[IP2]])*9</f>
        <v>0.86956521739130432</v>
      </c>
      <c r="W340">
        <v>6</v>
      </c>
      <c r="X340">
        <v>28</v>
      </c>
      <c r="Y340">
        <v>4.0579710144927539</v>
      </c>
      <c r="Z340">
        <v>4</v>
      </c>
      <c r="AA340">
        <v>37</v>
      </c>
      <c r="AB340">
        <v>5.36231884057971</v>
      </c>
      <c r="AC340">
        <v>4</v>
      </c>
      <c r="AD340">
        <v>1</v>
      </c>
      <c r="AE340">
        <v>4</v>
      </c>
      <c r="AF340">
        <v>273</v>
      </c>
      <c r="AG340">
        <v>1.3687600644122382</v>
      </c>
      <c r="AH340" t="s">
        <v>31</v>
      </c>
      <c r="AI340" t="s">
        <v>2271</v>
      </c>
    </row>
    <row r="341" spans="1:35" x14ac:dyDescent="0.45">
      <c r="A341">
        <v>558</v>
      </c>
      <c r="B341" t="s">
        <v>432</v>
      </c>
      <c r="C341" t="s">
        <v>37</v>
      </c>
      <c r="D341" s="1">
        <v>34871</v>
      </c>
      <c r="E341" s="1" t="s">
        <v>433</v>
      </c>
      <c r="F341">
        <v>56.2</v>
      </c>
      <c r="G341">
        <v>4</v>
      </c>
      <c r="H341">
        <v>4</v>
      </c>
      <c r="I341">
        <v>10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56.2</v>
      </c>
      <c r="P341">
        <v>8</v>
      </c>
      <c r="Q341">
        <v>0.5</v>
      </c>
      <c r="R341">
        <v>4.29</v>
      </c>
      <c r="S341">
        <v>57</v>
      </c>
      <c r="T341">
        <v>27</v>
      </c>
      <c r="U341">
        <v>27</v>
      </c>
      <c r="V341" s="2">
        <f>(Table4[[#This Row],[HR]]/Table4[[#This Row],[IP2]])*9</f>
        <v>0.9608540925266903</v>
      </c>
      <c r="W341">
        <v>6</v>
      </c>
      <c r="X341">
        <v>20</v>
      </c>
      <c r="Y341">
        <v>3.2028469750889679</v>
      </c>
      <c r="Z341">
        <v>0</v>
      </c>
      <c r="AA341">
        <v>48</v>
      </c>
      <c r="AB341">
        <v>7.6868327402135224</v>
      </c>
      <c r="AC341">
        <v>4</v>
      </c>
      <c r="AD341">
        <v>0</v>
      </c>
      <c r="AE341">
        <v>4</v>
      </c>
      <c r="AF341">
        <v>240</v>
      </c>
      <c r="AG341">
        <v>1.3701067615658362</v>
      </c>
      <c r="AH341" t="s">
        <v>31</v>
      </c>
      <c r="AI341" t="s">
        <v>434</v>
      </c>
    </row>
    <row r="342" spans="1:35" x14ac:dyDescent="0.45">
      <c r="A342">
        <v>410</v>
      </c>
      <c r="B342" t="s">
        <v>723</v>
      </c>
      <c r="C342" t="s">
        <v>132</v>
      </c>
      <c r="D342" s="1">
        <v>30492</v>
      </c>
      <c r="E342" s="1">
        <v>30554</v>
      </c>
      <c r="F342">
        <v>59.1</v>
      </c>
      <c r="G342">
        <v>3</v>
      </c>
      <c r="H342">
        <v>4</v>
      </c>
      <c r="I342">
        <v>10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59.1</v>
      </c>
      <c r="P342">
        <v>7</v>
      </c>
      <c r="Q342">
        <v>0.42899999999999999</v>
      </c>
      <c r="R342">
        <v>3.64</v>
      </c>
      <c r="S342">
        <v>60</v>
      </c>
      <c r="T342">
        <v>27</v>
      </c>
      <c r="U342">
        <v>24</v>
      </c>
      <c r="V342" s="2">
        <f>(Table4[[#This Row],[HR]]/Table4[[#This Row],[IP2]])*9</f>
        <v>1.218274111675127</v>
      </c>
      <c r="W342">
        <v>8</v>
      </c>
      <c r="X342">
        <v>21</v>
      </c>
      <c r="Y342">
        <v>3.1979695431472082</v>
      </c>
      <c r="Z342">
        <v>1</v>
      </c>
      <c r="AA342">
        <v>42</v>
      </c>
      <c r="AB342">
        <v>6.3959390862944163</v>
      </c>
      <c r="AC342">
        <v>2</v>
      </c>
      <c r="AD342">
        <v>1</v>
      </c>
      <c r="AE342">
        <v>2</v>
      </c>
      <c r="AF342">
        <v>254</v>
      </c>
      <c r="AG342">
        <v>1.3705583756345177</v>
      </c>
      <c r="AH342" t="s">
        <v>31</v>
      </c>
      <c r="AI342" t="s">
        <v>724</v>
      </c>
    </row>
    <row r="343" spans="1:35" x14ac:dyDescent="0.45">
      <c r="A343">
        <v>198</v>
      </c>
      <c r="B343" t="s">
        <v>1096</v>
      </c>
      <c r="C343" t="s">
        <v>168</v>
      </c>
      <c r="D343" s="1" t="s">
        <v>2630</v>
      </c>
      <c r="E343" s="1">
        <v>27950</v>
      </c>
      <c r="F343">
        <v>48.1</v>
      </c>
      <c r="G343">
        <v>2</v>
      </c>
      <c r="H343">
        <v>5</v>
      </c>
      <c r="I343">
        <v>10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48.1</v>
      </c>
      <c r="P343">
        <v>7</v>
      </c>
      <c r="Q343">
        <v>0.28599999999999998</v>
      </c>
      <c r="R343">
        <v>5.03</v>
      </c>
      <c r="S343">
        <v>40</v>
      </c>
      <c r="T343">
        <v>30</v>
      </c>
      <c r="U343">
        <v>27</v>
      </c>
      <c r="V343" s="2">
        <f>(Table4[[#This Row],[HR]]/Table4[[#This Row],[IP2]])*9</f>
        <v>0.74844074844074837</v>
      </c>
      <c r="W343">
        <v>4</v>
      </c>
      <c r="X343">
        <v>26</v>
      </c>
      <c r="Y343">
        <v>4.8648648648648649</v>
      </c>
      <c r="Z343">
        <v>0</v>
      </c>
      <c r="AA343">
        <v>30</v>
      </c>
      <c r="AB343">
        <v>5.6133056133056138</v>
      </c>
      <c r="AC343">
        <v>0</v>
      </c>
      <c r="AD343">
        <v>1</v>
      </c>
      <c r="AE343">
        <v>0</v>
      </c>
      <c r="AF343">
        <v>205</v>
      </c>
      <c r="AG343">
        <v>1.372141372141372</v>
      </c>
      <c r="AH343" t="s">
        <v>31</v>
      </c>
      <c r="AI343" t="s">
        <v>2631</v>
      </c>
    </row>
    <row r="344" spans="1:35" x14ac:dyDescent="0.45">
      <c r="A344">
        <v>195</v>
      </c>
      <c r="B344" t="s">
        <v>1404</v>
      </c>
      <c r="C344" t="s">
        <v>46</v>
      </c>
      <c r="D344" s="1">
        <v>33840</v>
      </c>
      <c r="E344" s="1">
        <v>34073</v>
      </c>
      <c r="F344">
        <v>64</v>
      </c>
      <c r="G344">
        <v>8</v>
      </c>
      <c r="H344">
        <v>1</v>
      </c>
      <c r="I344">
        <v>10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64</v>
      </c>
      <c r="P344">
        <v>9</v>
      </c>
      <c r="Q344">
        <v>0.88900000000000001</v>
      </c>
      <c r="R344">
        <v>3.94</v>
      </c>
      <c r="S344">
        <v>62</v>
      </c>
      <c r="T344">
        <v>34</v>
      </c>
      <c r="U344">
        <v>28</v>
      </c>
      <c r="V344" s="2">
        <f>(Table4[[#This Row],[HR]]/Table4[[#This Row],[IP2]])*9</f>
        <v>0.421875</v>
      </c>
      <c r="W344">
        <v>3</v>
      </c>
      <c r="X344">
        <v>26</v>
      </c>
      <c r="Y344">
        <v>3.65625</v>
      </c>
      <c r="Z344">
        <v>0</v>
      </c>
      <c r="AA344">
        <v>27</v>
      </c>
      <c r="AB344">
        <v>3.796875</v>
      </c>
      <c r="AC344">
        <v>3</v>
      </c>
      <c r="AD344">
        <v>0</v>
      </c>
      <c r="AE344">
        <v>3</v>
      </c>
      <c r="AF344">
        <v>272</v>
      </c>
      <c r="AG344">
        <v>1.375</v>
      </c>
      <c r="AH344" t="s">
        <v>31</v>
      </c>
      <c r="AI344" t="s">
        <v>2408</v>
      </c>
    </row>
    <row r="345" spans="1:35" x14ac:dyDescent="0.45">
      <c r="A345">
        <v>458</v>
      </c>
      <c r="B345" t="s">
        <v>1701</v>
      </c>
      <c r="C345" t="s">
        <v>73</v>
      </c>
      <c r="D345" s="1">
        <v>38854</v>
      </c>
      <c r="E345" s="1">
        <v>38917</v>
      </c>
      <c r="F345">
        <v>58.1</v>
      </c>
      <c r="G345">
        <v>3</v>
      </c>
      <c r="H345">
        <v>2</v>
      </c>
      <c r="I345">
        <v>10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58.1</v>
      </c>
      <c r="P345">
        <v>5</v>
      </c>
      <c r="Q345">
        <v>0.6</v>
      </c>
      <c r="R345">
        <v>4.32</v>
      </c>
      <c r="S345">
        <v>61</v>
      </c>
      <c r="T345">
        <v>32</v>
      </c>
      <c r="U345">
        <v>28</v>
      </c>
      <c r="V345" s="2">
        <f>(Table4[[#This Row],[HR]]/Table4[[#This Row],[IP2]])*9</f>
        <v>1.0843373493975903</v>
      </c>
      <c r="W345">
        <v>7</v>
      </c>
      <c r="X345">
        <v>19</v>
      </c>
      <c r="Y345">
        <v>2.9432013769363166</v>
      </c>
      <c r="Z345">
        <v>2</v>
      </c>
      <c r="AA345">
        <v>27</v>
      </c>
      <c r="AB345">
        <v>4.1824440619621344</v>
      </c>
      <c r="AC345">
        <v>5</v>
      </c>
      <c r="AD345">
        <v>0</v>
      </c>
      <c r="AE345">
        <v>0</v>
      </c>
      <c r="AF345">
        <v>254</v>
      </c>
      <c r="AG345">
        <v>1.3769363166953528</v>
      </c>
      <c r="AH345" t="s">
        <v>31</v>
      </c>
      <c r="AI345" t="s">
        <v>2478</v>
      </c>
    </row>
    <row r="346" spans="1:35" x14ac:dyDescent="0.45">
      <c r="A346">
        <v>844</v>
      </c>
      <c r="B346" t="s">
        <v>504</v>
      </c>
      <c r="C346" t="s">
        <v>54</v>
      </c>
      <c r="D346" s="1">
        <v>36624</v>
      </c>
      <c r="E346" s="1">
        <v>36673</v>
      </c>
      <c r="F346">
        <v>53</v>
      </c>
      <c r="G346">
        <v>3</v>
      </c>
      <c r="H346">
        <v>3</v>
      </c>
      <c r="I346">
        <v>10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53</v>
      </c>
      <c r="P346">
        <v>6</v>
      </c>
      <c r="Q346">
        <v>0.5</v>
      </c>
      <c r="R346">
        <v>4.58</v>
      </c>
      <c r="S346">
        <v>49</v>
      </c>
      <c r="T346">
        <v>30</v>
      </c>
      <c r="U346">
        <v>27</v>
      </c>
      <c r="V346" s="2">
        <f>(Table4[[#This Row],[HR]]/Table4[[#This Row],[IP2]])*9</f>
        <v>1.6981132075471699</v>
      </c>
      <c r="W346">
        <v>10</v>
      </c>
      <c r="X346">
        <v>24</v>
      </c>
      <c r="Y346">
        <v>4.0754716981132075</v>
      </c>
      <c r="Z346">
        <v>1</v>
      </c>
      <c r="AA346">
        <v>46</v>
      </c>
      <c r="AB346">
        <v>7.8113207547169816</v>
      </c>
      <c r="AC346">
        <v>0</v>
      </c>
      <c r="AD346">
        <v>0</v>
      </c>
      <c r="AE346">
        <v>5</v>
      </c>
      <c r="AF346">
        <v>230</v>
      </c>
      <c r="AG346">
        <v>1.3773584905660377</v>
      </c>
      <c r="AH346" t="s">
        <v>31</v>
      </c>
      <c r="AI346" t="s">
        <v>505</v>
      </c>
    </row>
    <row r="347" spans="1:35" x14ac:dyDescent="0.45">
      <c r="A347">
        <v>339</v>
      </c>
      <c r="B347" t="s">
        <v>1840</v>
      </c>
      <c r="C347" t="s">
        <v>54</v>
      </c>
      <c r="D347" s="1">
        <v>36985</v>
      </c>
      <c r="E347" s="1">
        <v>37036</v>
      </c>
      <c r="F347">
        <v>60.2</v>
      </c>
      <c r="G347">
        <v>2</v>
      </c>
      <c r="H347">
        <v>4</v>
      </c>
      <c r="I347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60.2</v>
      </c>
      <c r="P347">
        <v>6</v>
      </c>
      <c r="Q347">
        <v>0.33300000000000002</v>
      </c>
      <c r="R347">
        <v>4.1500000000000004</v>
      </c>
      <c r="S347">
        <v>65</v>
      </c>
      <c r="T347">
        <v>35</v>
      </c>
      <c r="U347">
        <v>28</v>
      </c>
      <c r="V347" s="2">
        <f>(Table4[[#This Row],[HR]]/Table4[[#This Row],[IP2]])*9</f>
        <v>0.59800664451827235</v>
      </c>
      <c r="W347">
        <v>4</v>
      </c>
      <c r="X347">
        <v>18</v>
      </c>
      <c r="Y347">
        <v>2.6910299003322256</v>
      </c>
      <c r="Z347">
        <v>3</v>
      </c>
      <c r="AA347">
        <v>33</v>
      </c>
      <c r="AB347">
        <v>4.9335548172757466</v>
      </c>
      <c r="AC347">
        <v>0</v>
      </c>
      <c r="AD347">
        <v>0</v>
      </c>
      <c r="AE347">
        <v>2</v>
      </c>
      <c r="AF347">
        <v>263</v>
      </c>
      <c r="AG347">
        <v>1.3787375415282392</v>
      </c>
      <c r="AH347" t="s">
        <v>31</v>
      </c>
      <c r="AI347" t="s">
        <v>2444</v>
      </c>
    </row>
    <row r="348" spans="1:35" x14ac:dyDescent="0.45">
      <c r="A348">
        <v>227</v>
      </c>
      <c r="B348" t="s">
        <v>1462</v>
      </c>
      <c r="C348" t="s">
        <v>132</v>
      </c>
      <c r="D348" s="1">
        <v>37461</v>
      </c>
      <c r="E348" s="1">
        <v>37510</v>
      </c>
      <c r="F348">
        <v>63</v>
      </c>
      <c r="G348">
        <v>4</v>
      </c>
      <c r="H348">
        <v>4</v>
      </c>
      <c r="I348">
        <v>10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63</v>
      </c>
      <c r="P348">
        <v>8</v>
      </c>
      <c r="Q348">
        <v>0.5</v>
      </c>
      <c r="R348">
        <v>3.86</v>
      </c>
      <c r="S348">
        <v>60</v>
      </c>
      <c r="T348">
        <v>30</v>
      </c>
      <c r="U348">
        <v>27</v>
      </c>
      <c r="V348" s="2">
        <f>(Table4[[#This Row],[HR]]/Table4[[#This Row],[IP2]])*9</f>
        <v>1.2857142857142856</v>
      </c>
      <c r="W348">
        <v>9</v>
      </c>
      <c r="X348">
        <v>27</v>
      </c>
      <c r="Y348">
        <v>3.8571428571428568</v>
      </c>
      <c r="Z348">
        <v>0</v>
      </c>
      <c r="AA348">
        <v>27</v>
      </c>
      <c r="AB348">
        <v>3.8571428571428568</v>
      </c>
      <c r="AC348">
        <v>5</v>
      </c>
      <c r="AD348">
        <v>0</v>
      </c>
      <c r="AE348">
        <v>1</v>
      </c>
      <c r="AF348">
        <v>265</v>
      </c>
      <c r="AG348">
        <v>1.3809523809523809</v>
      </c>
      <c r="AH348" t="s">
        <v>31</v>
      </c>
      <c r="AI348" t="s">
        <v>2418</v>
      </c>
    </row>
    <row r="349" spans="1:35" x14ac:dyDescent="0.45">
      <c r="A349">
        <v>687</v>
      </c>
      <c r="B349" t="s">
        <v>2272</v>
      </c>
      <c r="C349" t="s">
        <v>2273</v>
      </c>
      <c r="D349" s="1">
        <v>32024</v>
      </c>
      <c r="E349" s="1">
        <v>32281</v>
      </c>
      <c r="F349">
        <v>55</v>
      </c>
      <c r="G349">
        <v>4</v>
      </c>
      <c r="H349">
        <v>2</v>
      </c>
      <c r="I349">
        <v>10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55</v>
      </c>
      <c r="P349">
        <v>6</v>
      </c>
      <c r="Q349">
        <v>0.66700000000000004</v>
      </c>
      <c r="R349">
        <v>4.25</v>
      </c>
      <c r="S349">
        <v>51</v>
      </c>
      <c r="T349">
        <v>29</v>
      </c>
      <c r="U349">
        <v>26</v>
      </c>
      <c r="V349" s="2">
        <f>(Table4[[#This Row],[HR]]/Table4[[#This Row],[IP2]])*9</f>
        <v>1.1454545454545453</v>
      </c>
      <c r="W349">
        <v>7</v>
      </c>
      <c r="X349">
        <v>25</v>
      </c>
      <c r="Y349">
        <v>4.0909090909090908</v>
      </c>
      <c r="Z349">
        <v>0</v>
      </c>
      <c r="AA349">
        <v>37</v>
      </c>
      <c r="AB349">
        <v>6.0545454545454547</v>
      </c>
      <c r="AC349">
        <v>1</v>
      </c>
      <c r="AD349">
        <v>0</v>
      </c>
      <c r="AE349">
        <v>5</v>
      </c>
      <c r="AF349">
        <v>236</v>
      </c>
      <c r="AG349">
        <v>1.3818181818181818</v>
      </c>
      <c r="AH349" t="s">
        <v>31</v>
      </c>
      <c r="AI349" t="s">
        <v>2274</v>
      </c>
    </row>
    <row r="350" spans="1:35" x14ac:dyDescent="0.45">
      <c r="A350">
        <v>97</v>
      </c>
      <c r="B350" t="s">
        <v>1201</v>
      </c>
      <c r="C350" t="s">
        <v>95</v>
      </c>
      <c r="D350" s="1">
        <v>30416</v>
      </c>
      <c r="E350" s="1">
        <v>30465</v>
      </c>
      <c r="F350">
        <v>68</v>
      </c>
      <c r="G350">
        <v>4</v>
      </c>
      <c r="H350">
        <v>5</v>
      </c>
      <c r="I350">
        <v>10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68</v>
      </c>
      <c r="P350">
        <v>9</v>
      </c>
      <c r="Q350">
        <v>0.44400000000000001</v>
      </c>
      <c r="R350">
        <v>3.97</v>
      </c>
      <c r="S350">
        <v>65</v>
      </c>
      <c r="T350">
        <v>34</v>
      </c>
      <c r="U350">
        <v>30</v>
      </c>
      <c r="V350" s="2">
        <f>(Table4[[#This Row],[HR]]/Table4[[#This Row],[IP2]])*9</f>
        <v>0.3970588235294118</v>
      </c>
      <c r="W350">
        <v>3</v>
      </c>
      <c r="X350">
        <v>29</v>
      </c>
      <c r="Y350">
        <v>3.8382352941176467</v>
      </c>
      <c r="Z350">
        <v>0</v>
      </c>
      <c r="AA350">
        <v>39</v>
      </c>
      <c r="AB350">
        <v>5.1617647058823524</v>
      </c>
      <c r="AC350">
        <v>1</v>
      </c>
      <c r="AD350">
        <v>1</v>
      </c>
      <c r="AE350">
        <v>1</v>
      </c>
      <c r="AF350">
        <v>289</v>
      </c>
      <c r="AG350">
        <v>1.3823529411764706</v>
      </c>
      <c r="AH350" t="s">
        <v>31</v>
      </c>
      <c r="AI350" t="s">
        <v>2207</v>
      </c>
    </row>
    <row r="351" spans="1:35" x14ac:dyDescent="0.45">
      <c r="A351">
        <v>371</v>
      </c>
      <c r="B351" t="s">
        <v>1132</v>
      </c>
      <c r="C351" t="s">
        <v>73</v>
      </c>
      <c r="D351" s="1">
        <v>36697</v>
      </c>
      <c r="E351" s="1">
        <v>36746</v>
      </c>
      <c r="F351">
        <v>60</v>
      </c>
      <c r="G351">
        <v>2</v>
      </c>
      <c r="H351">
        <v>2</v>
      </c>
      <c r="I351">
        <v>10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60</v>
      </c>
      <c r="P351">
        <v>4</v>
      </c>
      <c r="Q351">
        <v>0.5</v>
      </c>
      <c r="R351">
        <v>3.75</v>
      </c>
      <c r="S351">
        <v>67</v>
      </c>
      <c r="T351">
        <v>32</v>
      </c>
      <c r="U351">
        <v>25</v>
      </c>
      <c r="V351" s="2">
        <f>(Table4[[#This Row],[HR]]/Table4[[#This Row],[IP2]])*9</f>
        <v>1.2</v>
      </c>
      <c r="W351">
        <v>8</v>
      </c>
      <c r="X351">
        <v>16</v>
      </c>
      <c r="Y351">
        <v>2.4</v>
      </c>
      <c r="Z351">
        <v>2</v>
      </c>
      <c r="AA351">
        <v>39</v>
      </c>
      <c r="AB351">
        <v>5.8500000000000005</v>
      </c>
      <c r="AC351">
        <v>5</v>
      </c>
      <c r="AD351">
        <v>1</v>
      </c>
      <c r="AE351">
        <v>0</v>
      </c>
      <c r="AF351">
        <v>261</v>
      </c>
      <c r="AG351">
        <v>1.3833333333333333</v>
      </c>
      <c r="AH351" t="s">
        <v>31</v>
      </c>
      <c r="AI351" t="s">
        <v>2198</v>
      </c>
    </row>
    <row r="352" spans="1:35" x14ac:dyDescent="0.45">
      <c r="A352">
        <v>377</v>
      </c>
      <c r="B352" t="s">
        <v>1471</v>
      </c>
      <c r="C352" t="s">
        <v>132</v>
      </c>
      <c r="D352" s="1">
        <v>42889</v>
      </c>
      <c r="E352" s="1">
        <v>42978</v>
      </c>
      <c r="F352">
        <v>59.2</v>
      </c>
      <c r="G352">
        <v>2</v>
      </c>
      <c r="H352">
        <v>5</v>
      </c>
      <c r="I352">
        <v>10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59.2</v>
      </c>
      <c r="P352">
        <v>7</v>
      </c>
      <c r="Q352">
        <v>0.28599999999999998</v>
      </c>
      <c r="R352">
        <v>4.22</v>
      </c>
      <c r="S352">
        <v>64</v>
      </c>
      <c r="T352">
        <v>31</v>
      </c>
      <c r="U352">
        <v>28</v>
      </c>
      <c r="V352" s="2">
        <f>(Table4[[#This Row],[HR]]/Table4[[#This Row],[IP2]])*9</f>
        <v>1.216216216216216</v>
      </c>
      <c r="W352">
        <v>8</v>
      </c>
      <c r="X352">
        <v>18</v>
      </c>
      <c r="Y352">
        <v>2.7364864864864864</v>
      </c>
      <c r="Z352">
        <v>1</v>
      </c>
      <c r="AA352">
        <v>34</v>
      </c>
      <c r="AB352">
        <v>5.1689189189189193</v>
      </c>
      <c r="AC352">
        <v>5</v>
      </c>
      <c r="AD352">
        <v>1</v>
      </c>
      <c r="AE352">
        <v>1</v>
      </c>
      <c r="AF352">
        <v>253</v>
      </c>
      <c r="AG352">
        <v>1.3851351351351351</v>
      </c>
      <c r="AH352" t="s">
        <v>31</v>
      </c>
      <c r="AI352" t="s">
        <v>2328</v>
      </c>
    </row>
    <row r="353" spans="1:35" x14ac:dyDescent="0.45">
      <c r="A353">
        <v>530</v>
      </c>
      <c r="B353" t="s">
        <v>533</v>
      </c>
      <c r="C353" t="s">
        <v>43</v>
      </c>
      <c r="D353" s="1" t="s">
        <v>534</v>
      </c>
      <c r="E353" s="1">
        <v>41496</v>
      </c>
      <c r="F353">
        <v>57</v>
      </c>
      <c r="G353">
        <v>5</v>
      </c>
      <c r="H353">
        <v>2</v>
      </c>
      <c r="I353">
        <v>10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57</v>
      </c>
      <c r="P353">
        <v>7</v>
      </c>
      <c r="Q353">
        <v>0.71399999999999997</v>
      </c>
      <c r="R353">
        <v>3.63</v>
      </c>
      <c r="S353">
        <v>51</v>
      </c>
      <c r="T353">
        <v>26</v>
      </c>
      <c r="U353">
        <v>23</v>
      </c>
      <c r="V353" s="2">
        <f>(Table4[[#This Row],[HR]]/Table4[[#This Row],[IP2]])*9</f>
        <v>1.4210526315789473</v>
      </c>
      <c r="W353">
        <v>9</v>
      </c>
      <c r="X353">
        <v>28</v>
      </c>
      <c r="Y353">
        <v>4.4210526315789469</v>
      </c>
      <c r="Z353">
        <v>2</v>
      </c>
      <c r="AA353">
        <v>45</v>
      </c>
      <c r="AB353">
        <v>7.1052631578947372</v>
      </c>
      <c r="AC353">
        <v>3</v>
      </c>
      <c r="AD353">
        <v>0</v>
      </c>
      <c r="AE353">
        <v>6</v>
      </c>
      <c r="AF353">
        <v>248</v>
      </c>
      <c r="AG353">
        <v>1.3859649122807018</v>
      </c>
      <c r="AH353" t="s">
        <v>31</v>
      </c>
      <c r="AI353" t="s">
        <v>535</v>
      </c>
    </row>
    <row r="354" spans="1:35" x14ac:dyDescent="0.45">
      <c r="A354">
        <v>537</v>
      </c>
      <c r="B354" t="s">
        <v>1626</v>
      </c>
      <c r="C354" t="s">
        <v>124</v>
      </c>
      <c r="D354" s="1">
        <v>36623</v>
      </c>
      <c r="E354" s="1">
        <v>36673</v>
      </c>
      <c r="F354">
        <v>57</v>
      </c>
      <c r="G354">
        <v>3</v>
      </c>
      <c r="H354">
        <v>6</v>
      </c>
      <c r="I354">
        <v>10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57</v>
      </c>
      <c r="P354">
        <v>9</v>
      </c>
      <c r="Q354">
        <v>0.33300000000000002</v>
      </c>
      <c r="R354">
        <v>5.05</v>
      </c>
      <c r="S354">
        <v>49</v>
      </c>
      <c r="T354">
        <v>34</v>
      </c>
      <c r="U354">
        <v>32</v>
      </c>
      <c r="V354" s="2">
        <f>(Table4[[#This Row],[HR]]/Table4[[#This Row],[IP2]])*9</f>
        <v>0.78947368421052633</v>
      </c>
      <c r="W354">
        <v>5</v>
      </c>
      <c r="X354">
        <v>30</v>
      </c>
      <c r="Y354">
        <v>4.7368421052631575</v>
      </c>
      <c r="Z354">
        <v>3</v>
      </c>
      <c r="AA354">
        <v>37</v>
      </c>
      <c r="AB354">
        <v>5.8421052631578947</v>
      </c>
      <c r="AC354">
        <v>3</v>
      </c>
      <c r="AD354">
        <v>1</v>
      </c>
      <c r="AE354">
        <v>2</v>
      </c>
      <c r="AF354">
        <v>246</v>
      </c>
      <c r="AG354">
        <v>1.3859649122807018</v>
      </c>
      <c r="AH354" t="s">
        <v>31</v>
      </c>
      <c r="AI354" t="s">
        <v>2260</v>
      </c>
    </row>
    <row r="355" spans="1:35" x14ac:dyDescent="0.45">
      <c r="A355">
        <v>932</v>
      </c>
      <c r="B355" t="s">
        <v>1554</v>
      </c>
      <c r="C355" t="s">
        <v>49</v>
      </c>
      <c r="D355" s="1">
        <v>40014</v>
      </c>
      <c r="E355" s="1">
        <v>40062</v>
      </c>
      <c r="F355">
        <v>51.2</v>
      </c>
      <c r="G355">
        <v>3</v>
      </c>
      <c r="H355">
        <v>4</v>
      </c>
      <c r="I355">
        <v>10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51.2</v>
      </c>
      <c r="P355">
        <v>7</v>
      </c>
      <c r="Q355">
        <v>0.42899999999999999</v>
      </c>
      <c r="R355">
        <v>4.3499999999999996</v>
      </c>
      <c r="S355">
        <v>57</v>
      </c>
      <c r="T355">
        <v>27</v>
      </c>
      <c r="U355">
        <v>25</v>
      </c>
      <c r="V355" s="2">
        <f>(Table4[[#This Row],[HR]]/Table4[[#This Row],[IP2]])*9</f>
        <v>1.93359375</v>
      </c>
      <c r="W355">
        <v>11</v>
      </c>
      <c r="X355">
        <v>14</v>
      </c>
      <c r="Y355">
        <v>2.4609375</v>
      </c>
      <c r="Z355">
        <v>2</v>
      </c>
      <c r="AA355">
        <v>24</v>
      </c>
      <c r="AB355">
        <v>4.21875</v>
      </c>
      <c r="AC355">
        <v>4</v>
      </c>
      <c r="AD355">
        <v>0</v>
      </c>
      <c r="AE355">
        <v>0</v>
      </c>
      <c r="AF355">
        <v>227</v>
      </c>
      <c r="AG355">
        <v>1.38671875</v>
      </c>
      <c r="AH355" t="s">
        <v>31</v>
      </c>
      <c r="AI355" t="s">
        <v>2574</v>
      </c>
    </row>
    <row r="356" spans="1:35" x14ac:dyDescent="0.45">
      <c r="A356">
        <v>290</v>
      </c>
      <c r="B356" t="s">
        <v>1445</v>
      </c>
      <c r="C356" t="s">
        <v>428</v>
      </c>
      <c r="D356" s="1">
        <v>35948</v>
      </c>
      <c r="E356" s="1">
        <v>36001</v>
      </c>
      <c r="F356">
        <v>61.2</v>
      </c>
      <c r="G356">
        <v>5</v>
      </c>
      <c r="H356">
        <v>2</v>
      </c>
      <c r="I356">
        <v>10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61.2</v>
      </c>
      <c r="P356">
        <v>7</v>
      </c>
      <c r="Q356">
        <v>0.71399999999999997</v>
      </c>
      <c r="R356">
        <v>4.38</v>
      </c>
      <c r="S356">
        <v>61</v>
      </c>
      <c r="T356">
        <v>32</v>
      </c>
      <c r="U356">
        <v>30</v>
      </c>
      <c r="V356" s="2">
        <f>(Table4[[#This Row],[HR]]/Table4[[#This Row],[IP2]])*9</f>
        <v>1.1764705882352942</v>
      </c>
      <c r="W356">
        <v>8</v>
      </c>
      <c r="X356">
        <v>24</v>
      </c>
      <c r="Y356">
        <v>3.5294117647058822</v>
      </c>
      <c r="Z356">
        <v>1</v>
      </c>
      <c r="AA356">
        <v>39</v>
      </c>
      <c r="AB356">
        <v>5.735294117647058</v>
      </c>
      <c r="AC356">
        <v>2</v>
      </c>
      <c r="AD356">
        <v>0</v>
      </c>
      <c r="AE356">
        <v>0</v>
      </c>
      <c r="AF356">
        <v>270</v>
      </c>
      <c r="AG356">
        <v>1.3888888888888888</v>
      </c>
      <c r="AH356" t="s">
        <v>31</v>
      </c>
      <c r="AI356" t="s">
        <v>2200</v>
      </c>
    </row>
    <row r="357" spans="1:35" x14ac:dyDescent="0.45">
      <c r="A357">
        <v>758</v>
      </c>
      <c r="B357" t="s">
        <v>2027</v>
      </c>
      <c r="C357" t="s">
        <v>95</v>
      </c>
      <c r="D357" s="1">
        <v>42900</v>
      </c>
      <c r="E357" s="1">
        <v>42949</v>
      </c>
      <c r="F357">
        <v>54</v>
      </c>
      <c r="G357">
        <v>3</v>
      </c>
      <c r="H357">
        <v>6</v>
      </c>
      <c r="I357">
        <v>10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54</v>
      </c>
      <c r="P357">
        <v>9</v>
      </c>
      <c r="Q357">
        <v>0.33300000000000002</v>
      </c>
      <c r="R357">
        <v>5.17</v>
      </c>
      <c r="S357">
        <v>62</v>
      </c>
      <c r="T357">
        <v>35</v>
      </c>
      <c r="U357">
        <v>31</v>
      </c>
      <c r="V357" s="2">
        <f>(Table4[[#This Row],[HR]]/Table4[[#This Row],[IP2]])*9</f>
        <v>1.8333333333333333</v>
      </c>
      <c r="W357">
        <v>11</v>
      </c>
      <c r="X357">
        <v>13</v>
      </c>
      <c r="Y357">
        <v>2.1666666666666665</v>
      </c>
      <c r="Z357">
        <v>0</v>
      </c>
      <c r="AA357">
        <v>38</v>
      </c>
      <c r="AB357">
        <v>6.3333333333333339</v>
      </c>
      <c r="AC357">
        <v>0</v>
      </c>
      <c r="AD357">
        <v>0</v>
      </c>
      <c r="AE357">
        <v>6</v>
      </c>
      <c r="AF357">
        <v>237</v>
      </c>
      <c r="AG357">
        <v>1.3888888888888888</v>
      </c>
      <c r="AH357" t="s">
        <v>31</v>
      </c>
      <c r="AI357" t="s">
        <v>2214</v>
      </c>
    </row>
    <row r="358" spans="1:35" x14ac:dyDescent="0.45">
      <c r="A358">
        <v>788</v>
      </c>
      <c r="B358" t="s">
        <v>1911</v>
      </c>
      <c r="C358" t="s">
        <v>49</v>
      </c>
      <c r="D358" s="1">
        <v>39630</v>
      </c>
      <c r="E358" s="1">
        <v>39686</v>
      </c>
      <c r="F358">
        <v>53.2</v>
      </c>
      <c r="G358">
        <v>3</v>
      </c>
      <c r="H358">
        <v>6</v>
      </c>
      <c r="I358">
        <v>10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53.2</v>
      </c>
      <c r="P358">
        <v>9</v>
      </c>
      <c r="Q358">
        <v>0.33300000000000002</v>
      </c>
      <c r="R358">
        <v>4.7</v>
      </c>
      <c r="S358">
        <v>55</v>
      </c>
      <c r="T358">
        <v>32</v>
      </c>
      <c r="U358">
        <v>28</v>
      </c>
      <c r="V358" s="2">
        <f>(Table4[[#This Row],[HR]]/Table4[[#This Row],[IP2]])*9</f>
        <v>1.3533834586466165</v>
      </c>
      <c r="W358">
        <v>8</v>
      </c>
      <c r="X358">
        <v>19</v>
      </c>
      <c r="Y358">
        <v>3.2142857142857144</v>
      </c>
      <c r="Z358">
        <v>1</v>
      </c>
      <c r="AA358">
        <v>32</v>
      </c>
      <c r="AB358">
        <v>5.4135338345864659</v>
      </c>
      <c r="AC358">
        <v>6</v>
      </c>
      <c r="AD358">
        <v>0</v>
      </c>
      <c r="AE358">
        <v>4</v>
      </c>
      <c r="AF358">
        <v>238</v>
      </c>
      <c r="AG358">
        <v>1.3909774436090225</v>
      </c>
      <c r="AH358" t="s">
        <v>31</v>
      </c>
      <c r="AI358" t="s">
        <v>2553</v>
      </c>
    </row>
    <row r="359" spans="1:35" x14ac:dyDescent="0.45">
      <c r="A359">
        <v>810</v>
      </c>
      <c r="B359" t="s">
        <v>308</v>
      </c>
      <c r="C359" t="s">
        <v>54</v>
      </c>
      <c r="D359" s="1">
        <v>42974</v>
      </c>
      <c r="E359" s="1">
        <v>43219</v>
      </c>
      <c r="F359">
        <v>53.1</v>
      </c>
      <c r="G359">
        <v>3</v>
      </c>
      <c r="H359">
        <v>5</v>
      </c>
      <c r="I359">
        <v>10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53.1</v>
      </c>
      <c r="P359">
        <v>8</v>
      </c>
      <c r="Q359">
        <v>0.375</v>
      </c>
      <c r="R359">
        <v>3.71</v>
      </c>
      <c r="S359">
        <v>52</v>
      </c>
      <c r="T359">
        <v>22</v>
      </c>
      <c r="U359">
        <v>22</v>
      </c>
      <c r="V359" s="2">
        <f>(Table4[[#This Row],[HR]]/Table4[[#This Row],[IP2]])*9</f>
        <v>1.1864406779661016</v>
      </c>
      <c r="W359">
        <v>7</v>
      </c>
      <c r="X359">
        <v>22</v>
      </c>
      <c r="Y359">
        <v>3.7288135593220337</v>
      </c>
      <c r="Z359">
        <v>2</v>
      </c>
      <c r="AA359">
        <v>52</v>
      </c>
      <c r="AB359">
        <v>8.8135593220338979</v>
      </c>
      <c r="AC359">
        <v>5</v>
      </c>
      <c r="AD359">
        <v>0</v>
      </c>
      <c r="AE359">
        <v>1</v>
      </c>
      <c r="AF359">
        <v>231</v>
      </c>
      <c r="AG359">
        <v>1.3935969868173257</v>
      </c>
      <c r="AH359" t="s">
        <v>31</v>
      </c>
      <c r="AI359" t="s">
        <v>309</v>
      </c>
    </row>
    <row r="360" spans="1:35" x14ac:dyDescent="0.45">
      <c r="A360">
        <v>625</v>
      </c>
      <c r="B360" t="s">
        <v>1930</v>
      </c>
      <c r="C360" t="s">
        <v>229</v>
      </c>
      <c r="D360" s="1">
        <v>37098</v>
      </c>
      <c r="E360" s="1">
        <v>37154</v>
      </c>
      <c r="F360">
        <v>55.2</v>
      </c>
      <c r="G360">
        <v>4</v>
      </c>
      <c r="H360">
        <v>5</v>
      </c>
      <c r="I360">
        <v>10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55.2</v>
      </c>
      <c r="P360">
        <v>9</v>
      </c>
      <c r="Q360">
        <v>0.44400000000000001</v>
      </c>
      <c r="R360">
        <v>5.82</v>
      </c>
      <c r="S360">
        <v>62</v>
      </c>
      <c r="T360">
        <v>37</v>
      </c>
      <c r="U360">
        <v>36</v>
      </c>
      <c r="V360" s="2">
        <f>(Table4[[#This Row],[HR]]/Table4[[#This Row],[IP2]])*9</f>
        <v>1.7934782608695652</v>
      </c>
      <c r="W360">
        <v>11</v>
      </c>
      <c r="X360">
        <v>15</v>
      </c>
      <c r="Y360">
        <v>2.4456521739130435</v>
      </c>
      <c r="Z360">
        <v>0</v>
      </c>
      <c r="AA360">
        <v>27</v>
      </c>
      <c r="AB360">
        <v>4.4021739130434776</v>
      </c>
      <c r="AC360">
        <v>0</v>
      </c>
      <c r="AD360">
        <v>2</v>
      </c>
      <c r="AE360">
        <v>3</v>
      </c>
      <c r="AF360">
        <v>236</v>
      </c>
      <c r="AG360">
        <v>1.394927536231884</v>
      </c>
      <c r="AH360" t="s">
        <v>31</v>
      </c>
      <c r="AI360" t="s">
        <v>2517</v>
      </c>
    </row>
    <row r="361" spans="1:35" x14ac:dyDescent="0.45">
      <c r="A361">
        <v>491</v>
      </c>
      <c r="B361" t="s">
        <v>1415</v>
      </c>
      <c r="C361" t="s">
        <v>184</v>
      </c>
      <c r="D361" s="1">
        <v>42832</v>
      </c>
      <c r="E361" s="1">
        <v>42882</v>
      </c>
      <c r="F361">
        <v>57.2</v>
      </c>
      <c r="G361">
        <v>5</v>
      </c>
      <c r="H361">
        <v>3</v>
      </c>
      <c r="I361">
        <v>10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57.2</v>
      </c>
      <c r="P361">
        <v>8</v>
      </c>
      <c r="Q361">
        <v>0.625</v>
      </c>
      <c r="R361">
        <v>3.59</v>
      </c>
      <c r="S361">
        <v>54</v>
      </c>
      <c r="T361">
        <v>25</v>
      </c>
      <c r="U361">
        <v>23</v>
      </c>
      <c r="V361" s="2">
        <f>(Table4[[#This Row],[HR]]/Table4[[#This Row],[IP2]])*9</f>
        <v>0.78671328671328666</v>
      </c>
      <c r="W361">
        <v>5</v>
      </c>
      <c r="X361">
        <v>26</v>
      </c>
      <c r="Y361">
        <v>4.0909090909090908</v>
      </c>
      <c r="Z361">
        <v>1</v>
      </c>
      <c r="AA361">
        <v>36</v>
      </c>
      <c r="AB361">
        <v>5.6643356643356642</v>
      </c>
      <c r="AC361">
        <v>3</v>
      </c>
      <c r="AD361">
        <v>1</v>
      </c>
      <c r="AE361">
        <v>0</v>
      </c>
      <c r="AF361">
        <v>247</v>
      </c>
      <c r="AG361">
        <v>1.3986013986013985</v>
      </c>
      <c r="AH361" t="s">
        <v>31</v>
      </c>
      <c r="AI361" t="s">
        <v>2280</v>
      </c>
    </row>
    <row r="362" spans="1:35" x14ac:dyDescent="0.45">
      <c r="A362">
        <v>674</v>
      </c>
      <c r="B362" t="s">
        <v>212</v>
      </c>
      <c r="C362" t="s">
        <v>56</v>
      </c>
      <c r="D362" s="1">
        <v>42483</v>
      </c>
      <c r="E362" s="1">
        <v>42587</v>
      </c>
      <c r="F362">
        <v>55</v>
      </c>
      <c r="G362">
        <v>3</v>
      </c>
      <c r="H362">
        <v>4</v>
      </c>
      <c r="I362">
        <v>10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55</v>
      </c>
      <c r="P362">
        <v>7</v>
      </c>
      <c r="Q362">
        <v>0.42899999999999999</v>
      </c>
      <c r="R362">
        <v>2.95</v>
      </c>
      <c r="S362">
        <v>50</v>
      </c>
      <c r="T362">
        <v>23</v>
      </c>
      <c r="U362">
        <v>18</v>
      </c>
      <c r="V362" s="2">
        <f>(Table4[[#This Row],[HR]]/Table4[[#This Row],[IP2]])*9</f>
        <v>0.32727272727272727</v>
      </c>
      <c r="W362">
        <v>2</v>
      </c>
      <c r="X362">
        <v>27</v>
      </c>
      <c r="Y362">
        <v>4.418181818181818</v>
      </c>
      <c r="Z362">
        <v>0</v>
      </c>
      <c r="AA362">
        <v>56</v>
      </c>
      <c r="AB362">
        <v>9.1636363636363622</v>
      </c>
      <c r="AC362">
        <v>0</v>
      </c>
      <c r="AD362">
        <v>0</v>
      </c>
      <c r="AE362">
        <v>4</v>
      </c>
      <c r="AF362">
        <v>237</v>
      </c>
      <c r="AG362">
        <v>1.4</v>
      </c>
      <c r="AH362" t="s">
        <v>31</v>
      </c>
      <c r="AI362" t="s">
        <v>213</v>
      </c>
    </row>
    <row r="363" spans="1:35" x14ac:dyDescent="0.45">
      <c r="A363">
        <v>257</v>
      </c>
      <c r="B363" t="s">
        <v>2426</v>
      </c>
      <c r="C363" t="s">
        <v>199</v>
      </c>
      <c r="D363" s="1">
        <v>35330</v>
      </c>
      <c r="E363" s="1">
        <v>35564</v>
      </c>
      <c r="F363">
        <v>62.1</v>
      </c>
      <c r="G363">
        <v>2</v>
      </c>
      <c r="H363">
        <v>4</v>
      </c>
      <c r="I363">
        <v>10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62.1</v>
      </c>
      <c r="P363">
        <v>6</v>
      </c>
      <c r="Q363">
        <v>0.33300000000000002</v>
      </c>
      <c r="R363">
        <v>3.75</v>
      </c>
      <c r="S363">
        <v>59</v>
      </c>
      <c r="T363">
        <v>32</v>
      </c>
      <c r="U363">
        <v>26</v>
      </c>
      <c r="V363" s="2">
        <f>(Table4[[#This Row],[HR]]/Table4[[#This Row],[IP2]])*9</f>
        <v>0.86956521739130432</v>
      </c>
      <c r="W363">
        <v>6</v>
      </c>
      <c r="X363">
        <v>28</v>
      </c>
      <c r="Y363">
        <v>4.0579710144927539</v>
      </c>
      <c r="Z363">
        <v>2</v>
      </c>
      <c r="AA363">
        <v>28</v>
      </c>
      <c r="AB363">
        <v>4.0579710144927539</v>
      </c>
      <c r="AC363">
        <v>2</v>
      </c>
      <c r="AD363">
        <v>0</v>
      </c>
      <c r="AE363">
        <v>1</v>
      </c>
      <c r="AF363">
        <v>272</v>
      </c>
      <c r="AG363">
        <v>1.4009661835748792</v>
      </c>
      <c r="AH363" t="s">
        <v>31</v>
      </c>
      <c r="AI363" t="s">
        <v>2427</v>
      </c>
    </row>
    <row r="364" spans="1:35" x14ac:dyDescent="0.45">
      <c r="A364">
        <v>509</v>
      </c>
      <c r="B364" t="s">
        <v>1217</v>
      </c>
      <c r="C364" t="s">
        <v>240</v>
      </c>
      <c r="D364" s="1">
        <v>41070</v>
      </c>
      <c r="E364" s="1">
        <v>41124</v>
      </c>
      <c r="F364">
        <v>57.1</v>
      </c>
      <c r="G364">
        <v>2</v>
      </c>
      <c r="H364">
        <v>4</v>
      </c>
      <c r="I364">
        <v>10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57.1</v>
      </c>
      <c r="P364">
        <v>6</v>
      </c>
      <c r="Q364">
        <v>0.33300000000000002</v>
      </c>
      <c r="R364">
        <v>3.14</v>
      </c>
      <c r="S364">
        <v>60</v>
      </c>
      <c r="T364">
        <v>25</v>
      </c>
      <c r="U364">
        <v>20</v>
      </c>
      <c r="V364" s="2">
        <f>(Table4[[#This Row],[HR]]/Table4[[#This Row],[IP2]])*9</f>
        <v>0.78809106830122588</v>
      </c>
      <c r="W364">
        <v>5</v>
      </c>
      <c r="X364">
        <v>20</v>
      </c>
      <c r="Y364">
        <v>3.1523642732049035</v>
      </c>
      <c r="Z364">
        <v>0</v>
      </c>
      <c r="AA364">
        <v>36</v>
      </c>
      <c r="AB364">
        <v>5.6742556917688258</v>
      </c>
      <c r="AC364">
        <v>2</v>
      </c>
      <c r="AD364">
        <v>0</v>
      </c>
      <c r="AE364">
        <v>2</v>
      </c>
      <c r="AF364">
        <v>246</v>
      </c>
      <c r="AG364">
        <v>1.4010507880910683</v>
      </c>
      <c r="AH364" t="s">
        <v>31</v>
      </c>
      <c r="AI364" t="s">
        <v>2283</v>
      </c>
    </row>
    <row r="365" spans="1:35" x14ac:dyDescent="0.45">
      <c r="A365">
        <v>520</v>
      </c>
      <c r="B365" t="s">
        <v>1468</v>
      </c>
      <c r="C365" t="s">
        <v>106</v>
      </c>
      <c r="D365" s="1">
        <v>23181</v>
      </c>
      <c r="E365" s="1">
        <v>23235</v>
      </c>
      <c r="F365">
        <v>57.1</v>
      </c>
      <c r="G365">
        <v>2</v>
      </c>
      <c r="H365">
        <v>3</v>
      </c>
      <c r="I365">
        <v>10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57.1</v>
      </c>
      <c r="P365">
        <v>5</v>
      </c>
      <c r="Q365">
        <v>0.4</v>
      </c>
      <c r="R365">
        <v>4.4000000000000004</v>
      </c>
      <c r="S365">
        <v>62</v>
      </c>
      <c r="T365">
        <v>30</v>
      </c>
      <c r="U365">
        <v>28</v>
      </c>
      <c r="V365" s="2">
        <f>(Table4[[#This Row],[HR]]/Table4[[#This Row],[IP2]])*9</f>
        <v>1.1033274956217163</v>
      </c>
      <c r="W365">
        <v>7</v>
      </c>
      <c r="X365">
        <v>18</v>
      </c>
      <c r="Y365">
        <v>2.8371278458844129</v>
      </c>
      <c r="Z365">
        <v>1</v>
      </c>
      <c r="AA365">
        <v>30</v>
      </c>
      <c r="AB365">
        <v>4.7285464098073557</v>
      </c>
      <c r="AC365">
        <v>0</v>
      </c>
      <c r="AD365">
        <v>0</v>
      </c>
      <c r="AE365">
        <v>1</v>
      </c>
      <c r="AF365">
        <v>251</v>
      </c>
      <c r="AG365">
        <v>1.4010507880910683</v>
      </c>
      <c r="AH365" t="s">
        <v>31</v>
      </c>
      <c r="AI365" t="s">
        <v>2499</v>
      </c>
    </row>
    <row r="366" spans="1:35" x14ac:dyDescent="0.45">
      <c r="A366">
        <v>1256</v>
      </c>
      <c r="B366" t="s">
        <v>110</v>
      </c>
      <c r="C366" t="s">
        <v>46</v>
      </c>
      <c r="D366" s="1">
        <v>44411</v>
      </c>
      <c r="E366" s="1">
        <v>45397</v>
      </c>
      <c r="F366">
        <v>47.1</v>
      </c>
      <c r="G366">
        <v>1</v>
      </c>
      <c r="H366">
        <v>2</v>
      </c>
      <c r="I366">
        <v>10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47.1</v>
      </c>
      <c r="P366">
        <v>3</v>
      </c>
      <c r="Q366">
        <v>0.33300000000000002</v>
      </c>
      <c r="R366">
        <v>3.8</v>
      </c>
      <c r="S366">
        <v>31</v>
      </c>
      <c r="T366">
        <v>21</v>
      </c>
      <c r="U366">
        <v>20</v>
      </c>
      <c r="V366" s="2">
        <f>(Table4[[#This Row],[HR]]/Table4[[#This Row],[IP2]])*9</f>
        <v>0.76433121019108274</v>
      </c>
      <c r="W366">
        <v>4</v>
      </c>
      <c r="X366">
        <v>35</v>
      </c>
      <c r="Y366">
        <v>6.6878980891719744</v>
      </c>
      <c r="Z366">
        <v>0</v>
      </c>
      <c r="AA366">
        <v>63</v>
      </c>
      <c r="AB366">
        <v>12.038216560509554</v>
      </c>
      <c r="AC366">
        <v>2</v>
      </c>
      <c r="AD366">
        <v>0</v>
      </c>
      <c r="AE366">
        <v>4</v>
      </c>
      <c r="AF366">
        <v>209</v>
      </c>
      <c r="AG366">
        <v>1.4012738853503184</v>
      </c>
      <c r="AH366" t="s">
        <v>31</v>
      </c>
      <c r="AI366" t="s">
        <v>111</v>
      </c>
    </row>
    <row r="367" spans="1:35" x14ac:dyDescent="0.45">
      <c r="A367">
        <v>544</v>
      </c>
      <c r="B367" t="s">
        <v>1243</v>
      </c>
      <c r="C367" t="s">
        <v>73</v>
      </c>
      <c r="D367" s="1">
        <v>25304</v>
      </c>
      <c r="E367" s="1">
        <v>25351</v>
      </c>
      <c r="F367">
        <v>57</v>
      </c>
      <c r="G367">
        <v>1</v>
      </c>
      <c r="H367">
        <v>6</v>
      </c>
      <c r="I367">
        <v>10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57</v>
      </c>
      <c r="P367">
        <v>7</v>
      </c>
      <c r="Q367">
        <v>0.14299999999999999</v>
      </c>
      <c r="R367">
        <v>3.63</v>
      </c>
      <c r="S367">
        <v>55</v>
      </c>
      <c r="T367">
        <v>28</v>
      </c>
      <c r="U367">
        <v>23</v>
      </c>
      <c r="V367" s="2">
        <f>(Table4[[#This Row],[HR]]/Table4[[#This Row],[IP2]])*9</f>
        <v>0.94736842105263153</v>
      </c>
      <c r="W367">
        <v>6</v>
      </c>
      <c r="X367">
        <v>25</v>
      </c>
      <c r="Y367">
        <v>3.9473684210526314</v>
      </c>
      <c r="Z367">
        <v>3</v>
      </c>
      <c r="AA367">
        <v>29</v>
      </c>
      <c r="AB367">
        <v>4.5789473684210531</v>
      </c>
      <c r="AC367">
        <v>0</v>
      </c>
      <c r="AD367">
        <v>0</v>
      </c>
      <c r="AE367">
        <v>1</v>
      </c>
      <c r="AF367">
        <v>247</v>
      </c>
      <c r="AG367">
        <v>1.4035087719298245</v>
      </c>
      <c r="AH367" t="s">
        <v>31</v>
      </c>
      <c r="AI367" t="s">
        <v>2503</v>
      </c>
    </row>
    <row r="368" spans="1:35" x14ac:dyDescent="0.45">
      <c r="A368">
        <v>532</v>
      </c>
      <c r="B368" t="s">
        <v>288</v>
      </c>
      <c r="C368" t="s">
        <v>210</v>
      </c>
      <c r="D368" s="1">
        <v>40029</v>
      </c>
      <c r="E368" s="1">
        <v>40281</v>
      </c>
      <c r="F368">
        <v>57</v>
      </c>
      <c r="G368">
        <v>6</v>
      </c>
      <c r="H368">
        <v>2</v>
      </c>
      <c r="I368">
        <v>10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57</v>
      </c>
      <c r="P368">
        <v>8</v>
      </c>
      <c r="Q368">
        <v>0.75</v>
      </c>
      <c r="R368">
        <v>4.58</v>
      </c>
      <c r="S368">
        <v>60</v>
      </c>
      <c r="T368">
        <v>30</v>
      </c>
      <c r="U368">
        <v>29</v>
      </c>
      <c r="V368" s="2">
        <f>(Table4[[#This Row],[HR]]/Table4[[#This Row],[IP2]])*9</f>
        <v>0.94736842105263153</v>
      </c>
      <c r="W368">
        <v>6</v>
      </c>
      <c r="X368">
        <v>20</v>
      </c>
      <c r="Y368">
        <v>3.1578947368421053</v>
      </c>
      <c r="Z368">
        <v>0</v>
      </c>
      <c r="AA368">
        <v>53</v>
      </c>
      <c r="AB368">
        <v>8.3684210526315788</v>
      </c>
      <c r="AC368">
        <v>0</v>
      </c>
      <c r="AD368">
        <v>0</v>
      </c>
      <c r="AE368">
        <v>0</v>
      </c>
      <c r="AF368">
        <v>245</v>
      </c>
      <c r="AG368">
        <v>1.4035087719298245</v>
      </c>
      <c r="AH368" t="s">
        <v>31</v>
      </c>
      <c r="AI368" t="s">
        <v>289</v>
      </c>
    </row>
    <row r="369" spans="1:35" x14ac:dyDescent="0.45">
      <c r="A369">
        <v>406</v>
      </c>
      <c r="B369" t="s">
        <v>1134</v>
      </c>
      <c r="C369" t="s">
        <v>73</v>
      </c>
      <c r="D369" s="1">
        <v>33757</v>
      </c>
      <c r="E369" s="1">
        <v>33809</v>
      </c>
      <c r="F369">
        <v>59.1</v>
      </c>
      <c r="G369">
        <v>5</v>
      </c>
      <c r="H369">
        <v>3</v>
      </c>
      <c r="I369">
        <v>10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59.1</v>
      </c>
      <c r="P369">
        <v>8</v>
      </c>
      <c r="Q369">
        <v>0.625</v>
      </c>
      <c r="R369">
        <v>3.79</v>
      </c>
      <c r="S369">
        <v>57</v>
      </c>
      <c r="T369">
        <v>27</v>
      </c>
      <c r="U369">
        <v>25</v>
      </c>
      <c r="V369" s="2">
        <f>(Table4[[#This Row],[HR]]/Table4[[#This Row],[IP2]])*9</f>
        <v>0.30456852791878175</v>
      </c>
      <c r="W369">
        <v>2</v>
      </c>
      <c r="X369">
        <v>26</v>
      </c>
      <c r="Y369">
        <v>3.9593908629441623</v>
      </c>
      <c r="Z369">
        <v>1</v>
      </c>
      <c r="AA369">
        <v>30</v>
      </c>
      <c r="AB369">
        <v>4.5685279187817258</v>
      </c>
      <c r="AC369">
        <v>1</v>
      </c>
      <c r="AD369">
        <v>1</v>
      </c>
      <c r="AE369">
        <v>0</v>
      </c>
      <c r="AF369">
        <v>252</v>
      </c>
      <c r="AG369">
        <v>1.404399323181049</v>
      </c>
      <c r="AH369" t="s">
        <v>31</v>
      </c>
      <c r="AI369" t="s">
        <v>2464</v>
      </c>
    </row>
    <row r="370" spans="1:35" x14ac:dyDescent="0.45">
      <c r="A370">
        <v>730</v>
      </c>
      <c r="B370" t="s">
        <v>448</v>
      </c>
      <c r="C370" t="s">
        <v>40</v>
      </c>
      <c r="D370" s="1">
        <v>41107</v>
      </c>
      <c r="E370" s="1">
        <v>41445</v>
      </c>
      <c r="F370">
        <v>54.1</v>
      </c>
      <c r="G370">
        <v>1</v>
      </c>
      <c r="H370">
        <v>4</v>
      </c>
      <c r="I370">
        <v>10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54.1</v>
      </c>
      <c r="P370">
        <v>5</v>
      </c>
      <c r="Q370">
        <v>0.2</v>
      </c>
      <c r="R370">
        <v>2.98</v>
      </c>
      <c r="S370">
        <v>56</v>
      </c>
      <c r="T370">
        <v>19</v>
      </c>
      <c r="U370">
        <v>18</v>
      </c>
      <c r="V370" s="2">
        <f>(Table4[[#This Row],[HR]]/Table4[[#This Row],[IP2]])*9</f>
        <v>0.83179297597042523</v>
      </c>
      <c r="W370">
        <v>5</v>
      </c>
      <c r="X370">
        <v>20</v>
      </c>
      <c r="Y370">
        <v>3.3271719038817009</v>
      </c>
      <c r="Z370">
        <v>1</v>
      </c>
      <c r="AA370">
        <v>47</v>
      </c>
      <c r="AB370">
        <v>7.8188539741219962</v>
      </c>
      <c r="AC370">
        <v>3</v>
      </c>
      <c r="AD370">
        <v>0</v>
      </c>
      <c r="AE370">
        <v>5</v>
      </c>
      <c r="AF370">
        <v>232</v>
      </c>
      <c r="AG370">
        <v>1.4048059149722736</v>
      </c>
      <c r="AH370" t="s">
        <v>31</v>
      </c>
      <c r="AI370" t="s">
        <v>449</v>
      </c>
    </row>
    <row r="371" spans="1:35" x14ac:dyDescent="0.45">
      <c r="A371">
        <v>728</v>
      </c>
      <c r="B371" t="s">
        <v>446</v>
      </c>
      <c r="C371" t="s">
        <v>261</v>
      </c>
      <c r="D371" s="1">
        <v>41770</v>
      </c>
      <c r="E371" s="1">
        <v>41827</v>
      </c>
      <c r="F371">
        <v>54.1</v>
      </c>
      <c r="G371">
        <v>6</v>
      </c>
      <c r="H371">
        <v>4</v>
      </c>
      <c r="I371">
        <v>10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54.1</v>
      </c>
      <c r="P371">
        <v>10</v>
      </c>
      <c r="Q371">
        <v>0.6</v>
      </c>
      <c r="R371">
        <v>3.64</v>
      </c>
      <c r="S371">
        <v>57</v>
      </c>
      <c r="T371">
        <v>26</v>
      </c>
      <c r="U371">
        <v>22</v>
      </c>
      <c r="V371" s="2">
        <f>(Table4[[#This Row],[HR]]/Table4[[#This Row],[IP2]])*9</f>
        <v>1.4972273567467651</v>
      </c>
      <c r="W371">
        <v>9</v>
      </c>
      <c r="X371">
        <v>19</v>
      </c>
      <c r="Y371">
        <v>3.1608133086876156</v>
      </c>
      <c r="Z371">
        <v>1</v>
      </c>
      <c r="AA371">
        <v>47</v>
      </c>
      <c r="AB371">
        <v>7.8188539741219962</v>
      </c>
      <c r="AC371">
        <v>2</v>
      </c>
      <c r="AD371">
        <v>0</v>
      </c>
      <c r="AE371">
        <v>2</v>
      </c>
      <c r="AF371">
        <v>235</v>
      </c>
      <c r="AG371">
        <v>1.4048059149722736</v>
      </c>
      <c r="AH371" t="s">
        <v>31</v>
      </c>
      <c r="AI371" t="s">
        <v>447</v>
      </c>
    </row>
    <row r="372" spans="1:35" x14ac:dyDescent="0.45">
      <c r="A372">
        <v>734</v>
      </c>
      <c r="B372" t="s">
        <v>1648</v>
      </c>
      <c r="C372" t="s">
        <v>196</v>
      </c>
      <c r="D372" s="1">
        <v>38580</v>
      </c>
      <c r="E372" s="1">
        <v>38962</v>
      </c>
      <c r="F372">
        <v>54.1</v>
      </c>
      <c r="G372">
        <v>4</v>
      </c>
      <c r="H372">
        <v>2</v>
      </c>
      <c r="I372">
        <v>10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54.1</v>
      </c>
      <c r="P372">
        <v>6</v>
      </c>
      <c r="Q372">
        <v>0.66700000000000004</v>
      </c>
      <c r="R372">
        <v>4.8</v>
      </c>
      <c r="S372">
        <v>51</v>
      </c>
      <c r="T372">
        <v>34</v>
      </c>
      <c r="U372">
        <v>29</v>
      </c>
      <c r="V372" s="2">
        <f>(Table4[[#This Row],[HR]]/Table4[[#This Row],[IP2]])*9</f>
        <v>1.3308687615526802</v>
      </c>
      <c r="W372">
        <v>8</v>
      </c>
      <c r="X372">
        <v>25</v>
      </c>
      <c r="Y372">
        <v>4.1589648798521255</v>
      </c>
      <c r="Z372">
        <v>0</v>
      </c>
      <c r="AA372">
        <v>35</v>
      </c>
      <c r="AB372">
        <v>5.8225508317929755</v>
      </c>
      <c r="AC372">
        <v>1</v>
      </c>
      <c r="AD372">
        <v>1</v>
      </c>
      <c r="AE372">
        <v>2</v>
      </c>
      <c r="AF372">
        <v>232</v>
      </c>
      <c r="AG372">
        <v>1.4048059149722736</v>
      </c>
      <c r="AH372" t="s">
        <v>31</v>
      </c>
      <c r="AI372" t="s">
        <v>2306</v>
      </c>
    </row>
    <row r="373" spans="1:35" x14ac:dyDescent="0.45">
      <c r="A373">
        <v>560</v>
      </c>
      <c r="B373" t="s">
        <v>1483</v>
      </c>
      <c r="C373" t="s">
        <v>30</v>
      </c>
      <c r="D373" s="1">
        <v>33365</v>
      </c>
      <c r="E373" s="1">
        <v>33412</v>
      </c>
      <c r="F373">
        <v>56.2</v>
      </c>
      <c r="G373">
        <v>2</v>
      </c>
      <c r="H373">
        <v>2</v>
      </c>
      <c r="I373">
        <v>10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56.2</v>
      </c>
      <c r="P373">
        <v>4</v>
      </c>
      <c r="Q373">
        <v>0.5</v>
      </c>
      <c r="R373">
        <v>3.34</v>
      </c>
      <c r="S373">
        <v>60</v>
      </c>
      <c r="T373">
        <v>30</v>
      </c>
      <c r="U373">
        <v>21</v>
      </c>
      <c r="V373" s="2">
        <f>(Table4[[#This Row],[HR]]/Table4[[#This Row],[IP2]])*9</f>
        <v>0.32028469750889677</v>
      </c>
      <c r="W373">
        <v>2</v>
      </c>
      <c r="X373">
        <v>19</v>
      </c>
      <c r="Y373">
        <v>3.0427046263345194</v>
      </c>
      <c r="Z373">
        <v>1</v>
      </c>
      <c r="AA373">
        <v>21</v>
      </c>
      <c r="AB373">
        <v>3.3629893238434159</v>
      </c>
      <c r="AC373">
        <v>3</v>
      </c>
      <c r="AD373">
        <v>0</v>
      </c>
      <c r="AE373">
        <v>0</v>
      </c>
      <c r="AF373">
        <v>246</v>
      </c>
      <c r="AG373">
        <v>1.405693950177936</v>
      </c>
      <c r="AH373" t="s">
        <v>31</v>
      </c>
      <c r="AI373" t="s">
        <v>2508</v>
      </c>
    </row>
    <row r="374" spans="1:35" x14ac:dyDescent="0.45">
      <c r="A374">
        <v>1473</v>
      </c>
      <c r="B374" t="s">
        <v>1190</v>
      </c>
      <c r="C374" t="s">
        <v>199</v>
      </c>
      <c r="D374" s="1">
        <v>44062</v>
      </c>
      <c r="E374" s="1">
        <v>44303</v>
      </c>
      <c r="F374">
        <v>44.1</v>
      </c>
      <c r="G374">
        <v>1</v>
      </c>
      <c r="H374">
        <v>4</v>
      </c>
      <c r="I374">
        <v>10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44.1</v>
      </c>
      <c r="P374">
        <v>5</v>
      </c>
      <c r="Q374">
        <v>0.2</v>
      </c>
      <c r="R374">
        <v>5.68</v>
      </c>
      <c r="S374">
        <v>45</v>
      </c>
      <c r="T374">
        <v>31</v>
      </c>
      <c r="U374">
        <v>28</v>
      </c>
      <c r="V374" s="2">
        <f>(Table4[[#This Row],[HR]]/Table4[[#This Row],[IP2]])*9</f>
        <v>2.0408163265306123</v>
      </c>
      <c r="W374">
        <v>10</v>
      </c>
      <c r="X374">
        <v>17</v>
      </c>
      <c r="Y374">
        <v>3.4693877551020407</v>
      </c>
      <c r="Z374">
        <v>0</v>
      </c>
      <c r="AA374">
        <v>39</v>
      </c>
      <c r="AB374">
        <v>7.9591836734693873</v>
      </c>
      <c r="AC374">
        <v>8</v>
      </c>
      <c r="AD374">
        <v>0</v>
      </c>
      <c r="AE374">
        <v>3</v>
      </c>
      <c r="AF374">
        <v>202</v>
      </c>
      <c r="AG374">
        <v>1.4058956916099772</v>
      </c>
      <c r="AH374" t="s">
        <v>31</v>
      </c>
      <c r="AI374" t="s">
        <v>2187</v>
      </c>
    </row>
    <row r="375" spans="1:35" x14ac:dyDescent="0.45">
      <c r="A375">
        <v>206</v>
      </c>
      <c r="B375" t="s">
        <v>728</v>
      </c>
      <c r="C375" t="s">
        <v>229</v>
      </c>
      <c r="D375" s="1">
        <v>25834</v>
      </c>
      <c r="E375" s="1" t="s">
        <v>729</v>
      </c>
      <c r="F375">
        <v>63.2</v>
      </c>
      <c r="G375">
        <v>4</v>
      </c>
      <c r="H375">
        <v>4</v>
      </c>
      <c r="I375">
        <v>10</v>
      </c>
      <c r="J375">
        <v>0</v>
      </c>
      <c r="K375">
        <v>0</v>
      </c>
      <c r="L375">
        <v>2</v>
      </c>
      <c r="M375">
        <v>1</v>
      </c>
      <c r="N375">
        <v>0</v>
      </c>
      <c r="O375">
        <v>63.2</v>
      </c>
      <c r="P375">
        <v>8</v>
      </c>
      <c r="Q375">
        <v>0.5</v>
      </c>
      <c r="R375">
        <v>2.97</v>
      </c>
      <c r="S375">
        <v>70</v>
      </c>
      <c r="T375">
        <v>25</v>
      </c>
      <c r="U375">
        <v>21</v>
      </c>
      <c r="V375" s="2">
        <f>(Table4[[#This Row],[HR]]/Table4[[#This Row],[IP2]])*9</f>
        <v>0.14240506329113922</v>
      </c>
      <c r="W375">
        <v>1</v>
      </c>
      <c r="X375">
        <v>19</v>
      </c>
      <c r="Y375">
        <v>2.7056962025316453</v>
      </c>
      <c r="Z375">
        <v>0</v>
      </c>
      <c r="AA375">
        <v>42</v>
      </c>
      <c r="AB375">
        <v>5.981012658227848</v>
      </c>
      <c r="AC375">
        <v>0</v>
      </c>
      <c r="AD375">
        <v>0</v>
      </c>
      <c r="AE375">
        <v>1</v>
      </c>
      <c r="AF375">
        <v>273</v>
      </c>
      <c r="AG375">
        <v>1.4082278481012658</v>
      </c>
      <c r="AH375" t="s">
        <v>31</v>
      </c>
      <c r="AI375" t="s">
        <v>730</v>
      </c>
    </row>
    <row r="376" spans="1:35" x14ac:dyDescent="0.45">
      <c r="A376">
        <v>443</v>
      </c>
      <c r="B376" t="s">
        <v>183</v>
      </c>
      <c r="C376" t="s">
        <v>184</v>
      </c>
      <c r="D376" s="1">
        <v>37010</v>
      </c>
      <c r="E376" s="1">
        <v>37061</v>
      </c>
      <c r="F376">
        <v>58.2</v>
      </c>
      <c r="G376">
        <v>4</v>
      </c>
      <c r="H376">
        <v>4</v>
      </c>
      <c r="I376">
        <v>10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58.2</v>
      </c>
      <c r="P376">
        <v>8</v>
      </c>
      <c r="Q376">
        <v>0.5</v>
      </c>
      <c r="R376">
        <v>5.0599999999999996</v>
      </c>
      <c r="S376">
        <v>57</v>
      </c>
      <c r="T376">
        <v>37</v>
      </c>
      <c r="U376">
        <v>33</v>
      </c>
      <c r="V376" s="2">
        <f>(Table4[[#This Row],[HR]]/Table4[[#This Row],[IP2]])*9</f>
        <v>1.2371134020618555</v>
      </c>
      <c r="W376">
        <v>8</v>
      </c>
      <c r="X376">
        <v>25</v>
      </c>
      <c r="Y376">
        <v>3.8659793814432986</v>
      </c>
      <c r="Z376">
        <v>6</v>
      </c>
      <c r="AA376">
        <v>58</v>
      </c>
      <c r="AB376">
        <v>8.9690721649484519</v>
      </c>
      <c r="AC376">
        <v>6</v>
      </c>
      <c r="AD376">
        <v>0</v>
      </c>
      <c r="AE376">
        <v>0</v>
      </c>
      <c r="AF376">
        <v>258</v>
      </c>
      <c r="AG376">
        <v>1.4089347079037799</v>
      </c>
      <c r="AH376" t="s">
        <v>31</v>
      </c>
      <c r="AI376" t="s">
        <v>185</v>
      </c>
    </row>
    <row r="377" spans="1:35" x14ac:dyDescent="0.45">
      <c r="A377">
        <v>452</v>
      </c>
      <c r="B377" t="s">
        <v>1361</v>
      </c>
      <c r="C377" t="s">
        <v>132</v>
      </c>
      <c r="D377" s="1">
        <v>41386</v>
      </c>
      <c r="E377" s="1">
        <v>41434</v>
      </c>
      <c r="F377">
        <v>58.1</v>
      </c>
      <c r="G377">
        <v>3</v>
      </c>
      <c r="H377">
        <v>2</v>
      </c>
      <c r="I377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58.1</v>
      </c>
      <c r="P377">
        <v>5</v>
      </c>
      <c r="Q377">
        <v>0.6</v>
      </c>
      <c r="R377">
        <v>3.7</v>
      </c>
      <c r="S377">
        <v>62</v>
      </c>
      <c r="T377">
        <v>28</v>
      </c>
      <c r="U377">
        <v>24</v>
      </c>
      <c r="V377" s="2">
        <f>(Table4[[#This Row],[HR]]/Table4[[#This Row],[IP2]])*9</f>
        <v>1.0843373493975903</v>
      </c>
      <c r="W377">
        <v>7</v>
      </c>
      <c r="X377">
        <v>20</v>
      </c>
      <c r="Y377">
        <v>3.0981067125645438</v>
      </c>
      <c r="Z377">
        <v>2</v>
      </c>
      <c r="AA377">
        <v>37</v>
      </c>
      <c r="AB377">
        <v>5.7314974182444063</v>
      </c>
      <c r="AC377">
        <v>5</v>
      </c>
      <c r="AD377">
        <v>0</v>
      </c>
      <c r="AE377">
        <v>1</v>
      </c>
      <c r="AF377">
        <v>252</v>
      </c>
      <c r="AG377">
        <v>1.4113597246127367</v>
      </c>
      <c r="AH377" t="s">
        <v>31</v>
      </c>
      <c r="AI377" t="s">
        <v>2248</v>
      </c>
    </row>
    <row r="378" spans="1:35" x14ac:dyDescent="0.45">
      <c r="A378">
        <v>1529</v>
      </c>
      <c r="B378" t="s">
        <v>565</v>
      </c>
      <c r="C378" t="s">
        <v>95</v>
      </c>
      <c r="D378" s="1">
        <v>45186</v>
      </c>
      <c r="E378" s="1">
        <v>45417</v>
      </c>
      <c r="F378">
        <v>43.2</v>
      </c>
      <c r="G378">
        <v>4</v>
      </c>
      <c r="H378">
        <v>5</v>
      </c>
      <c r="I378">
        <v>10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43.2</v>
      </c>
      <c r="P378">
        <v>9</v>
      </c>
      <c r="Q378">
        <v>0.44400000000000001</v>
      </c>
      <c r="R378">
        <v>5.15</v>
      </c>
      <c r="S378">
        <v>33</v>
      </c>
      <c r="T378">
        <v>27</v>
      </c>
      <c r="U378">
        <v>25</v>
      </c>
      <c r="V378" s="2">
        <f>(Table4[[#This Row],[HR]]/Table4[[#This Row],[IP2]])*9</f>
        <v>0.83333333333333326</v>
      </c>
      <c r="W378">
        <v>4</v>
      </c>
      <c r="X378">
        <v>28</v>
      </c>
      <c r="Y378">
        <v>5.833333333333333</v>
      </c>
      <c r="Z378">
        <v>0</v>
      </c>
      <c r="AA378">
        <v>44</v>
      </c>
      <c r="AB378">
        <v>9.1666666666666661</v>
      </c>
      <c r="AC378">
        <v>1</v>
      </c>
      <c r="AD378">
        <v>1</v>
      </c>
      <c r="AE378">
        <v>4</v>
      </c>
      <c r="AF378">
        <v>189</v>
      </c>
      <c r="AG378">
        <v>1.412037037037037</v>
      </c>
      <c r="AH378" t="s">
        <v>31</v>
      </c>
      <c r="AI378" t="s">
        <v>566</v>
      </c>
    </row>
    <row r="379" spans="1:35" x14ac:dyDescent="0.45">
      <c r="A379">
        <v>632</v>
      </c>
      <c r="B379" t="s">
        <v>77</v>
      </c>
      <c r="C379" t="s">
        <v>46</v>
      </c>
      <c r="D379" s="1">
        <v>32035</v>
      </c>
      <c r="E379" s="1">
        <v>32269</v>
      </c>
      <c r="F379">
        <v>55.2</v>
      </c>
      <c r="G379">
        <v>5</v>
      </c>
      <c r="H379">
        <v>4</v>
      </c>
      <c r="I379">
        <v>10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55.2</v>
      </c>
      <c r="P379">
        <v>9</v>
      </c>
      <c r="Q379">
        <v>0.55600000000000005</v>
      </c>
      <c r="R379">
        <v>4.8499999999999996</v>
      </c>
      <c r="S379">
        <v>51</v>
      </c>
      <c r="T379">
        <v>31</v>
      </c>
      <c r="U379">
        <v>30</v>
      </c>
      <c r="V379" s="2">
        <f>(Table4[[#This Row],[HR]]/Table4[[#This Row],[IP2]])*9</f>
        <v>1.1413043478260867</v>
      </c>
      <c r="W379">
        <v>7</v>
      </c>
      <c r="X379">
        <v>27</v>
      </c>
      <c r="Y379">
        <v>4.4021739130434776</v>
      </c>
      <c r="Z379">
        <v>0</v>
      </c>
      <c r="AA379">
        <v>67</v>
      </c>
      <c r="AB379">
        <v>10.92391304347826</v>
      </c>
      <c r="AC379">
        <v>3</v>
      </c>
      <c r="AD379">
        <v>3</v>
      </c>
      <c r="AE379">
        <v>4</v>
      </c>
      <c r="AF379">
        <v>241</v>
      </c>
      <c r="AG379">
        <v>1.4130434782608694</v>
      </c>
      <c r="AH379" t="s">
        <v>31</v>
      </c>
      <c r="AI379" t="s">
        <v>78</v>
      </c>
    </row>
    <row r="380" spans="1:35" x14ac:dyDescent="0.45">
      <c r="A380">
        <v>361</v>
      </c>
      <c r="B380" t="s">
        <v>2276</v>
      </c>
      <c r="C380" t="s">
        <v>82</v>
      </c>
      <c r="D380" s="1">
        <v>31300</v>
      </c>
      <c r="E380" s="1">
        <v>31532</v>
      </c>
      <c r="F380">
        <v>60.1</v>
      </c>
      <c r="G380">
        <v>4</v>
      </c>
      <c r="H380">
        <v>6</v>
      </c>
      <c r="I380">
        <v>10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60.1</v>
      </c>
      <c r="P380">
        <v>10</v>
      </c>
      <c r="Q380">
        <v>0.4</v>
      </c>
      <c r="R380">
        <v>4.03</v>
      </c>
      <c r="S380">
        <v>64</v>
      </c>
      <c r="T380">
        <v>32</v>
      </c>
      <c r="U380">
        <v>27</v>
      </c>
      <c r="V380" s="2">
        <f>(Table4[[#This Row],[HR]]/Table4[[#This Row],[IP2]])*9</f>
        <v>0.8985024958402662</v>
      </c>
      <c r="W380">
        <v>6</v>
      </c>
      <c r="X380">
        <v>21</v>
      </c>
      <c r="Y380">
        <v>3.1447587354409317</v>
      </c>
      <c r="Z380">
        <v>2</v>
      </c>
      <c r="AA380">
        <v>37</v>
      </c>
      <c r="AB380">
        <v>5.5407653910149754</v>
      </c>
      <c r="AC380">
        <v>1</v>
      </c>
      <c r="AD380">
        <v>0</v>
      </c>
      <c r="AE380">
        <v>1</v>
      </c>
      <c r="AF380">
        <v>265</v>
      </c>
      <c r="AG380">
        <v>1.4143094841930117</v>
      </c>
      <c r="AH380" t="s">
        <v>31</v>
      </c>
      <c r="AI380" t="s">
        <v>2277</v>
      </c>
    </row>
    <row r="381" spans="1:35" x14ac:dyDescent="0.45">
      <c r="A381">
        <v>645</v>
      </c>
      <c r="B381" t="s">
        <v>1869</v>
      </c>
      <c r="C381" t="s">
        <v>121</v>
      </c>
      <c r="D381" s="1">
        <v>43600</v>
      </c>
      <c r="E381" s="1">
        <v>43649</v>
      </c>
      <c r="F381">
        <v>55.1</v>
      </c>
      <c r="G381">
        <v>3</v>
      </c>
      <c r="H381">
        <v>2</v>
      </c>
      <c r="I381">
        <v>10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55.1</v>
      </c>
      <c r="P381">
        <v>5</v>
      </c>
      <c r="Q381">
        <v>0.6</v>
      </c>
      <c r="R381">
        <v>4.2300000000000004</v>
      </c>
      <c r="S381">
        <v>61</v>
      </c>
      <c r="T381">
        <v>29</v>
      </c>
      <c r="U381">
        <v>26</v>
      </c>
      <c r="V381" s="2">
        <f>(Table4[[#This Row],[HR]]/Table4[[#This Row],[IP2]])*9</f>
        <v>0.98003629764065336</v>
      </c>
      <c r="W381">
        <v>6</v>
      </c>
      <c r="X381">
        <v>17</v>
      </c>
      <c r="Y381">
        <v>2.7767695099818512</v>
      </c>
      <c r="Z381">
        <v>0</v>
      </c>
      <c r="AA381">
        <v>32</v>
      </c>
      <c r="AB381">
        <v>5.2268602540834852</v>
      </c>
      <c r="AC381">
        <v>0</v>
      </c>
      <c r="AD381">
        <v>0</v>
      </c>
      <c r="AE381">
        <v>6</v>
      </c>
      <c r="AF381">
        <v>240</v>
      </c>
      <c r="AG381">
        <v>1.4156079854809438</v>
      </c>
      <c r="AH381" t="s">
        <v>31</v>
      </c>
      <c r="AI381" t="s">
        <v>2521</v>
      </c>
    </row>
    <row r="382" spans="1:35" x14ac:dyDescent="0.45">
      <c r="A382">
        <v>498</v>
      </c>
      <c r="B382" t="s">
        <v>1705</v>
      </c>
      <c r="C382" t="s">
        <v>95</v>
      </c>
      <c r="D382" s="1">
        <v>35609</v>
      </c>
      <c r="E382" s="1">
        <v>35665</v>
      </c>
      <c r="F382">
        <v>57.2</v>
      </c>
      <c r="G382">
        <v>0</v>
      </c>
      <c r="H382">
        <v>5</v>
      </c>
      <c r="I382">
        <v>10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57.2</v>
      </c>
      <c r="P382">
        <v>5</v>
      </c>
      <c r="Q382">
        <v>0</v>
      </c>
      <c r="R382">
        <v>3.75</v>
      </c>
      <c r="S382">
        <v>65</v>
      </c>
      <c r="T382">
        <v>26</v>
      </c>
      <c r="U382">
        <v>24</v>
      </c>
      <c r="V382" s="2">
        <f>(Table4[[#This Row],[HR]]/Table4[[#This Row],[IP2]])*9</f>
        <v>1.5734265734265733</v>
      </c>
      <c r="W382">
        <v>10</v>
      </c>
      <c r="X382">
        <v>16</v>
      </c>
      <c r="Y382">
        <v>2.5174825174825171</v>
      </c>
      <c r="Z382">
        <v>1</v>
      </c>
      <c r="AA382">
        <v>21</v>
      </c>
      <c r="AB382">
        <v>3.3041958041958042</v>
      </c>
      <c r="AC382">
        <v>1</v>
      </c>
      <c r="AD382">
        <v>0</v>
      </c>
      <c r="AE382">
        <v>3</v>
      </c>
      <c r="AF382">
        <v>246</v>
      </c>
      <c r="AG382">
        <v>1.416083916083916</v>
      </c>
      <c r="AH382" t="s">
        <v>31</v>
      </c>
      <c r="AI382" t="s">
        <v>2493</v>
      </c>
    </row>
    <row r="383" spans="1:35" x14ac:dyDescent="0.45">
      <c r="A383">
        <v>370</v>
      </c>
      <c r="B383" t="s">
        <v>2457</v>
      </c>
      <c r="C383" t="s">
        <v>102</v>
      </c>
      <c r="D383" s="1">
        <v>37713</v>
      </c>
      <c r="E383" s="1">
        <v>37773</v>
      </c>
      <c r="F383">
        <v>60</v>
      </c>
      <c r="G383">
        <v>4</v>
      </c>
      <c r="H383">
        <v>2</v>
      </c>
      <c r="I383">
        <v>10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60</v>
      </c>
      <c r="P383">
        <v>6</v>
      </c>
      <c r="Q383">
        <v>0.66700000000000004</v>
      </c>
      <c r="R383">
        <v>4.05</v>
      </c>
      <c r="S383">
        <v>58</v>
      </c>
      <c r="T383">
        <v>31</v>
      </c>
      <c r="U383">
        <v>27</v>
      </c>
      <c r="V383" s="2">
        <f>(Table4[[#This Row],[HR]]/Table4[[#This Row],[IP2]])*9</f>
        <v>1.05</v>
      </c>
      <c r="W383">
        <v>7</v>
      </c>
      <c r="X383">
        <v>27</v>
      </c>
      <c r="Y383">
        <v>4.05</v>
      </c>
      <c r="Z383">
        <v>5</v>
      </c>
      <c r="AA383">
        <v>32</v>
      </c>
      <c r="AB383">
        <v>4.8</v>
      </c>
      <c r="AC383">
        <v>4</v>
      </c>
      <c r="AD383">
        <v>0</v>
      </c>
      <c r="AE383">
        <v>3</v>
      </c>
      <c r="AF383">
        <v>261</v>
      </c>
      <c r="AG383">
        <v>1.4166666666666667</v>
      </c>
      <c r="AH383" t="s">
        <v>31</v>
      </c>
      <c r="AI383" t="s">
        <v>2458</v>
      </c>
    </row>
    <row r="384" spans="1:35" x14ac:dyDescent="0.45">
      <c r="A384">
        <v>258</v>
      </c>
      <c r="B384" t="s">
        <v>292</v>
      </c>
      <c r="C384" t="s">
        <v>121</v>
      </c>
      <c r="D384" s="1">
        <v>34958</v>
      </c>
      <c r="E384" s="1">
        <v>35291</v>
      </c>
      <c r="F384">
        <v>62.1</v>
      </c>
      <c r="G384">
        <v>2</v>
      </c>
      <c r="H384">
        <v>6</v>
      </c>
      <c r="I384">
        <v>10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62.1</v>
      </c>
      <c r="P384">
        <v>8</v>
      </c>
      <c r="Q384">
        <v>0.25</v>
      </c>
      <c r="R384">
        <v>4.4800000000000004</v>
      </c>
      <c r="S384">
        <v>58</v>
      </c>
      <c r="T384">
        <v>33</v>
      </c>
      <c r="U384">
        <v>31</v>
      </c>
      <c r="V384" s="2">
        <f>(Table4[[#This Row],[HR]]/Table4[[#This Row],[IP2]])*9</f>
        <v>0.72463768115942029</v>
      </c>
      <c r="W384">
        <v>5</v>
      </c>
      <c r="X384">
        <v>30</v>
      </c>
      <c r="Y384">
        <v>4.3478260869565215</v>
      </c>
      <c r="Z384">
        <v>3</v>
      </c>
      <c r="AA384">
        <v>53</v>
      </c>
      <c r="AB384">
        <v>7.6811594202898554</v>
      </c>
      <c r="AC384">
        <v>2</v>
      </c>
      <c r="AD384">
        <v>0</v>
      </c>
      <c r="AE384">
        <v>5</v>
      </c>
      <c r="AF384">
        <v>270</v>
      </c>
      <c r="AG384">
        <v>1.4170692431561998</v>
      </c>
      <c r="AH384" t="s">
        <v>31</v>
      </c>
      <c r="AI384" t="s">
        <v>293</v>
      </c>
    </row>
    <row r="385" spans="1:35" x14ac:dyDescent="0.45">
      <c r="A385">
        <v>121</v>
      </c>
      <c r="B385" t="s">
        <v>1668</v>
      </c>
      <c r="C385" t="s">
        <v>271</v>
      </c>
      <c r="D385" s="1">
        <v>25668</v>
      </c>
      <c r="E385" s="1">
        <v>25714</v>
      </c>
      <c r="F385">
        <v>67</v>
      </c>
      <c r="G385">
        <v>4</v>
      </c>
      <c r="H385">
        <v>2</v>
      </c>
      <c r="I385">
        <v>10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67</v>
      </c>
      <c r="P385">
        <v>6</v>
      </c>
      <c r="Q385">
        <v>0.66700000000000004</v>
      </c>
      <c r="R385">
        <v>3.22</v>
      </c>
      <c r="S385">
        <v>70</v>
      </c>
      <c r="T385">
        <v>28</v>
      </c>
      <c r="U385">
        <v>24</v>
      </c>
      <c r="V385" s="2">
        <f>(Table4[[#This Row],[HR]]/Table4[[#This Row],[IP2]])*9</f>
        <v>0.40298507462686567</v>
      </c>
      <c r="W385">
        <v>3</v>
      </c>
      <c r="X385">
        <v>25</v>
      </c>
      <c r="Y385">
        <v>3.3582089552238807</v>
      </c>
      <c r="Z385">
        <v>2</v>
      </c>
      <c r="AA385">
        <v>32</v>
      </c>
      <c r="AB385">
        <v>4.2985074626865671</v>
      </c>
      <c r="AC385">
        <v>2</v>
      </c>
      <c r="AD385">
        <v>0</v>
      </c>
      <c r="AE385">
        <v>2</v>
      </c>
      <c r="AF385">
        <v>292</v>
      </c>
      <c r="AG385">
        <v>1.4179104477611941</v>
      </c>
      <c r="AH385" t="s">
        <v>31</v>
      </c>
      <c r="AI385" t="s">
        <v>2393</v>
      </c>
    </row>
    <row r="386" spans="1:35" x14ac:dyDescent="0.45">
      <c r="A386">
        <v>117</v>
      </c>
      <c r="B386" t="s">
        <v>1179</v>
      </c>
      <c r="C386" t="s">
        <v>30</v>
      </c>
      <c r="D386" s="1">
        <v>33013</v>
      </c>
      <c r="E386" s="1">
        <v>33067</v>
      </c>
      <c r="F386">
        <v>67</v>
      </c>
      <c r="G386">
        <v>3</v>
      </c>
      <c r="H386">
        <v>5</v>
      </c>
      <c r="I386">
        <v>10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67</v>
      </c>
      <c r="P386">
        <v>8</v>
      </c>
      <c r="Q386">
        <v>0.375</v>
      </c>
      <c r="R386">
        <v>3.76</v>
      </c>
      <c r="S386">
        <v>70</v>
      </c>
      <c r="T386">
        <v>29</v>
      </c>
      <c r="U386">
        <v>28</v>
      </c>
      <c r="V386" s="2">
        <f>(Table4[[#This Row],[HR]]/Table4[[#This Row],[IP2]])*9</f>
        <v>0.67164179104477606</v>
      </c>
      <c r="W386">
        <v>5</v>
      </c>
      <c r="X386">
        <v>25</v>
      </c>
      <c r="Y386">
        <v>3.3582089552238807</v>
      </c>
      <c r="Z386">
        <v>0</v>
      </c>
      <c r="AA386">
        <v>38</v>
      </c>
      <c r="AB386">
        <v>5.1044776119402986</v>
      </c>
      <c r="AC386">
        <v>1</v>
      </c>
      <c r="AD386">
        <v>2</v>
      </c>
      <c r="AE386">
        <v>3</v>
      </c>
      <c r="AF386">
        <v>289</v>
      </c>
      <c r="AG386">
        <v>1.4179104477611941</v>
      </c>
      <c r="AH386" t="s">
        <v>31</v>
      </c>
      <c r="AI386" t="s">
        <v>2232</v>
      </c>
    </row>
    <row r="387" spans="1:35" x14ac:dyDescent="0.45">
      <c r="A387">
        <v>673</v>
      </c>
      <c r="B387" t="s">
        <v>583</v>
      </c>
      <c r="C387" t="s">
        <v>95</v>
      </c>
      <c r="D387" s="1">
        <v>42489</v>
      </c>
      <c r="E387" s="1">
        <v>42550</v>
      </c>
      <c r="F387">
        <v>55</v>
      </c>
      <c r="G387">
        <v>3</v>
      </c>
      <c r="H387">
        <v>4</v>
      </c>
      <c r="I387">
        <v>10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55</v>
      </c>
      <c r="P387">
        <v>7</v>
      </c>
      <c r="Q387">
        <v>0.42899999999999999</v>
      </c>
      <c r="R387">
        <v>5.4</v>
      </c>
      <c r="S387">
        <v>61</v>
      </c>
      <c r="T387">
        <v>33</v>
      </c>
      <c r="U387">
        <v>33</v>
      </c>
      <c r="V387" s="2">
        <f>(Table4[[#This Row],[HR]]/Table4[[#This Row],[IP2]])*9</f>
        <v>1.3090909090909091</v>
      </c>
      <c r="W387">
        <v>8</v>
      </c>
      <c r="X387">
        <v>17</v>
      </c>
      <c r="Y387">
        <v>2.7818181818181817</v>
      </c>
      <c r="Z387">
        <v>1</v>
      </c>
      <c r="AA387">
        <v>44</v>
      </c>
      <c r="AB387">
        <v>7.2</v>
      </c>
      <c r="AC387">
        <v>2</v>
      </c>
      <c r="AD387">
        <v>0</v>
      </c>
      <c r="AE387">
        <v>2</v>
      </c>
      <c r="AF387">
        <v>239</v>
      </c>
      <c r="AG387">
        <v>1.4181818181818182</v>
      </c>
      <c r="AH387" t="s">
        <v>31</v>
      </c>
      <c r="AI387" t="s">
        <v>584</v>
      </c>
    </row>
    <row r="388" spans="1:35" x14ac:dyDescent="0.45">
      <c r="A388">
        <v>378</v>
      </c>
      <c r="B388" t="s">
        <v>282</v>
      </c>
      <c r="C388" t="s">
        <v>43</v>
      </c>
      <c r="D388" s="1">
        <v>41774</v>
      </c>
      <c r="E388" s="1">
        <v>41822</v>
      </c>
      <c r="F388">
        <v>59.2</v>
      </c>
      <c r="G388">
        <v>1</v>
      </c>
      <c r="H388">
        <v>5</v>
      </c>
      <c r="I388">
        <v>10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59.2</v>
      </c>
      <c r="P388">
        <v>6</v>
      </c>
      <c r="Q388">
        <v>0.16700000000000001</v>
      </c>
      <c r="R388">
        <v>3.77</v>
      </c>
      <c r="S388">
        <v>58</v>
      </c>
      <c r="T388">
        <v>25</v>
      </c>
      <c r="U388">
        <v>25</v>
      </c>
      <c r="V388" s="2">
        <f>(Table4[[#This Row],[HR]]/Table4[[#This Row],[IP2]])*9</f>
        <v>0.76013513513513509</v>
      </c>
      <c r="W388">
        <v>5</v>
      </c>
      <c r="X388">
        <v>26</v>
      </c>
      <c r="Y388">
        <v>3.9527027027027022</v>
      </c>
      <c r="Z388">
        <v>1</v>
      </c>
      <c r="AA388">
        <v>53</v>
      </c>
      <c r="AB388">
        <v>8.0574324324324316</v>
      </c>
      <c r="AC388">
        <v>1</v>
      </c>
      <c r="AD388">
        <v>0</v>
      </c>
      <c r="AE388">
        <v>0</v>
      </c>
      <c r="AF388">
        <v>254</v>
      </c>
      <c r="AG388">
        <v>1.4189189189189189</v>
      </c>
      <c r="AH388" t="s">
        <v>31</v>
      </c>
      <c r="AI388" t="s">
        <v>283</v>
      </c>
    </row>
    <row r="389" spans="1:35" x14ac:dyDescent="0.45">
      <c r="A389">
        <v>411</v>
      </c>
      <c r="B389" t="s">
        <v>1649</v>
      </c>
      <c r="C389" t="s">
        <v>168</v>
      </c>
      <c r="D389" s="1">
        <v>28657</v>
      </c>
      <c r="E389" s="1">
        <v>28709</v>
      </c>
      <c r="F389">
        <v>59.1</v>
      </c>
      <c r="G389">
        <v>3</v>
      </c>
      <c r="H389">
        <v>4</v>
      </c>
      <c r="I389">
        <v>10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59.1</v>
      </c>
      <c r="P389">
        <v>7</v>
      </c>
      <c r="Q389">
        <v>0.42899999999999999</v>
      </c>
      <c r="R389">
        <v>4.25</v>
      </c>
      <c r="S389">
        <v>52</v>
      </c>
      <c r="T389">
        <v>33</v>
      </c>
      <c r="U389">
        <v>28</v>
      </c>
      <c r="V389" s="2">
        <f>(Table4[[#This Row],[HR]]/Table4[[#This Row],[IP2]])*9</f>
        <v>1.0659898477157361</v>
      </c>
      <c r="W389">
        <v>7</v>
      </c>
      <c r="X389">
        <v>32</v>
      </c>
      <c r="Y389">
        <v>4.873096446700508</v>
      </c>
      <c r="Z389">
        <v>1</v>
      </c>
      <c r="AA389">
        <v>34</v>
      </c>
      <c r="AB389">
        <v>5.1776649746192893</v>
      </c>
      <c r="AC389">
        <v>2</v>
      </c>
      <c r="AD389">
        <v>2</v>
      </c>
      <c r="AE389">
        <v>2</v>
      </c>
      <c r="AF389">
        <v>255</v>
      </c>
      <c r="AG389">
        <v>1.4213197969543148</v>
      </c>
      <c r="AH389" t="s">
        <v>31</v>
      </c>
      <c r="AI389" t="s">
        <v>2465</v>
      </c>
    </row>
    <row r="390" spans="1:35" x14ac:dyDescent="0.45">
      <c r="A390">
        <v>409</v>
      </c>
      <c r="B390" t="s">
        <v>1625</v>
      </c>
      <c r="C390" t="s">
        <v>555</v>
      </c>
      <c r="D390" s="1">
        <v>31168</v>
      </c>
      <c r="E390" s="1">
        <v>31219</v>
      </c>
      <c r="F390">
        <v>59.1</v>
      </c>
      <c r="G390">
        <v>2</v>
      </c>
      <c r="H390">
        <v>5</v>
      </c>
      <c r="I390">
        <v>10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59.1</v>
      </c>
      <c r="P390">
        <v>7</v>
      </c>
      <c r="Q390">
        <v>0.28599999999999998</v>
      </c>
      <c r="R390">
        <v>4.55</v>
      </c>
      <c r="S390">
        <v>60</v>
      </c>
      <c r="T390">
        <v>32</v>
      </c>
      <c r="U390">
        <v>30</v>
      </c>
      <c r="V390" s="2">
        <f>(Table4[[#This Row],[HR]]/Table4[[#This Row],[IP2]])*9</f>
        <v>1.0659898477157361</v>
      </c>
      <c r="W390">
        <v>7</v>
      </c>
      <c r="X390">
        <v>24</v>
      </c>
      <c r="Y390">
        <v>3.6548223350253806</v>
      </c>
      <c r="Z390">
        <v>0</v>
      </c>
      <c r="AA390">
        <v>36</v>
      </c>
      <c r="AB390">
        <v>5.4822335025380706</v>
      </c>
      <c r="AC390">
        <v>1</v>
      </c>
      <c r="AD390">
        <v>0</v>
      </c>
      <c r="AE390">
        <v>0</v>
      </c>
      <c r="AF390">
        <v>260</v>
      </c>
      <c r="AG390">
        <v>1.4213197969543148</v>
      </c>
      <c r="AH390" t="s">
        <v>31</v>
      </c>
      <c r="AI390" t="s">
        <v>2295</v>
      </c>
    </row>
    <row r="391" spans="1:35" x14ac:dyDescent="0.45">
      <c r="A391">
        <v>1425</v>
      </c>
      <c r="B391" t="s">
        <v>1315</v>
      </c>
      <c r="C391" t="s">
        <v>30</v>
      </c>
      <c r="D391" s="1">
        <v>41142</v>
      </c>
      <c r="E391" s="1">
        <v>41482</v>
      </c>
      <c r="F391">
        <v>45</v>
      </c>
      <c r="G391">
        <v>3</v>
      </c>
      <c r="H391">
        <v>3</v>
      </c>
      <c r="I391">
        <v>10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45</v>
      </c>
      <c r="P391">
        <v>6</v>
      </c>
      <c r="Q391">
        <v>0.5</v>
      </c>
      <c r="R391">
        <v>5.2</v>
      </c>
      <c r="S391">
        <v>49</v>
      </c>
      <c r="T391">
        <v>27</v>
      </c>
      <c r="U391">
        <v>26</v>
      </c>
      <c r="V391" s="2">
        <f>(Table4[[#This Row],[HR]]/Table4[[#This Row],[IP2]])*9</f>
        <v>1.2</v>
      </c>
      <c r="W391">
        <v>6</v>
      </c>
      <c r="X391">
        <v>15</v>
      </c>
      <c r="Y391">
        <v>3</v>
      </c>
      <c r="Z391">
        <v>0</v>
      </c>
      <c r="AA391">
        <v>30</v>
      </c>
      <c r="AB391">
        <v>6</v>
      </c>
      <c r="AC391">
        <v>3</v>
      </c>
      <c r="AD391">
        <v>0</v>
      </c>
      <c r="AE391">
        <v>0</v>
      </c>
      <c r="AF391">
        <v>195</v>
      </c>
      <c r="AG391">
        <v>1.4222222222222223</v>
      </c>
      <c r="AH391" t="s">
        <v>31</v>
      </c>
      <c r="AI391" t="s">
        <v>2645</v>
      </c>
    </row>
    <row r="392" spans="1:35" x14ac:dyDescent="0.45">
      <c r="A392">
        <v>75</v>
      </c>
      <c r="B392" t="s">
        <v>1968</v>
      </c>
      <c r="C392" t="s">
        <v>102</v>
      </c>
      <c r="D392" s="1">
        <v>45018</v>
      </c>
      <c r="E392" s="1">
        <v>45165</v>
      </c>
      <c r="F392">
        <v>49.2</v>
      </c>
      <c r="G392">
        <v>4</v>
      </c>
      <c r="H392">
        <v>3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49.2</v>
      </c>
      <c r="P392">
        <v>7</v>
      </c>
      <c r="Q392">
        <v>0.57099999999999995</v>
      </c>
      <c r="R392">
        <v>5.26</v>
      </c>
      <c r="S392">
        <v>46</v>
      </c>
      <c r="T392">
        <v>29</v>
      </c>
      <c r="U392">
        <v>29</v>
      </c>
      <c r="V392" s="2">
        <f>(Table4[[#This Row],[HR]]/Table4[[#This Row],[IP2]])*9</f>
        <v>0.91463414634146334</v>
      </c>
      <c r="W392">
        <v>5</v>
      </c>
      <c r="X392">
        <v>24</v>
      </c>
      <c r="Y392">
        <v>4.3902439024390247</v>
      </c>
      <c r="Z392">
        <v>0</v>
      </c>
      <c r="AA392">
        <v>28</v>
      </c>
      <c r="AB392">
        <v>5.1219512195121952</v>
      </c>
      <c r="AC392">
        <v>1</v>
      </c>
      <c r="AD392">
        <v>0</v>
      </c>
      <c r="AE392">
        <v>3</v>
      </c>
      <c r="AF392">
        <v>213</v>
      </c>
      <c r="AG392">
        <v>1.4227642276422763</v>
      </c>
      <c r="AH392" t="s">
        <v>31</v>
      </c>
      <c r="AI392" t="s">
        <v>2604</v>
      </c>
    </row>
    <row r="393" spans="1:35" x14ac:dyDescent="0.45">
      <c r="A393">
        <v>427</v>
      </c>
      <c r="B393" t="s">
        <v>351</v>
      </c>
      <c r="C393" t="s">
        <v>82</v>
      </c>
      <c r="D393" s="1">
        <v>26842</v>
      </c>
      <c r="E393" s="1">
        <v>26886</v>
      </c>
      <c r="F393">
        <v>59</v>
      </c>
      <c r="G393">
        <v>3</v>
      </c>
      <c r="H393">
        <v>4</v>
      </c>
      <c r="I393">
        <v>10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59</v>
      </c>
      <c r="P393">
        <v>7</v>
      </c>
      <c r="Q393">
        <v>0.42899999999999999</v>
      </c>
      <c r="R393">
        <v>3.51</v>
      </c>
      <c r="S393">
        <v>56</v>
      </c>
      <c r="T393">
        <v>30</v>
      </c>
      <c r="U393">
        <v>23</v>
      </c>
      <c r="V393" s="2">
        <f>(Table4[[#This Row],[HR]]/Table4[[#This Row],[IP2]])*9</f>
        <v>0.9152542372881356</v>
      </c>
      <c r="W393">
        <v>6</v>
      </c>
      <c r="X393">
        <v>28</v>
      </c>
      <c r="Y393">
        <v>4.2711864406779663</v>
      </c>
      <c r="Z393">
        <v>1</v>
      </c>
      <c r="AA393">
        <v>51</v>
      </c>
      <c r="AB393">
        <v>7.7796610169491531</v>
      </c>
      <c r="AC393">
        <v>2</v>
      </c>
      <c r="AD393">
        <v>1</v>
      </c>
      <c r="AE393">
        <v>2</v>
      </c>
      <c r="AF393">
        <v>249</v>
      </c>
      <c r="AG393">
        <v>1.423728813559322</v>
      </c>
      <c r="AH393" t="s">
        <v>31</v>
      </c>
      <c r="AI393" t="s">
        <v>352</v>
      </c>
    </row>
    <row r="394" spans="1:35" x14ac:dyDescent="0.45">
      <c r="A394">
        <v>432</v>
      </c>
      <c r="B394" t="s">
        <v>1074</v>
      </c>
      <c r="C394" t="s">
        <v>564</v>
      </c>
      <c r="D394" s="1">
        <v>19546</v>
      </c>
      <c r="E394" s="1">
        <v>19589</v>
      </c>
      <c r="F394">
        <v>59</v>
      </c>
      <c r="G394">
        <v>2</v>
      </c>
      <c r="H394">
        <v>4</v>
      </c>
      <c r="I394">
        <v>10</v>
      </c>
      <c r="J394">
        <v>0</v>
      </c>
      <c r="K394">
        <v>0</v>
      </c>
      <c r="L394">
        <v>3</v>
      </c>
      <c r="M394">
        <v>2</v>
      </c>
      <c r="N394">
        <v>0</v>
      </c>
      <c r="O394">
        <v>59</v>
      </c>
      <c r="P394">
        <v>6</v>
      </c>
      <c r="Q394">
        <v>0.33300000000000002</v>
      </c>
      <c r="R394">
        <v>3.51</v>
      </c>
      <c r="S394">
        <v>54</v>
      </c>
      <c r="T394">
        <v>30</v>
      </c>
      <c r="U394">
        <v>23</v>
      </c>
      <c r="V394" s="2">
        <f>(Table4[[#This Row],[HR]]/Table4[[#This Row],[IP2]])*9</f>
        <v>0.61016949152542377</v>
      </c>
      <c r="W394">
        <v>4</v>
      </c>
      <c r="X394">
        <v>30</v>
      </c>
      <c r="Y394">
        <v>4.5762711864406782</v>
      </c>
      <c r="Z394">
        <v>4</v>
      </c>
      <c r="AA394">
        <v>31</v>
      </c>
      <c r="AB394">
        <v>4.7288135593220346</v>
      </c>
      <c r="AC394">
        <v>1</v>
      </c>
      <c r="AD394">
        <v>0</v>
      </c>
      <c r="AE394">
        <v>2</v>
      </c>
      <c r="AF394">
        <v>261</v>
      </c>
      <c r="AG394">
        <v>1.423728813559322</v>
      </c>
      <c r="AH394" t="s">
        <v>31</v>
      </c>
      <c r="AI394" t="s">
        <v>2470</v>
      </c>
    </row>
    <row r="395" spans="1:35" x14ac:dyDescent="0.45">
      <c r="A395">
        <v>103</v>
      </c>
      <c r="B395" t="s">
        <v>2614</v>
      </c>
      <c r="C395" t="s">
        <v>106</v>
      </c>
      <c r="D395" s="1">
        <v>35980</v>
      </c>
      <c r="E395" s="1">
        <v>36352</v>
      </c>
      <c r="F395">
        <v>49.1</v>
      </c>
      <c r="G395">
        <v>2</v>
      </c>
      <c r="H395">
        <v>5</v>
      </c>
      <c r="I395">
        <v>10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49.1</v>
      </c>
      <c r="P395">
        <v>7</v>
      </c>
      <c r="Q395">
        <v>0.28599999999999998</v>
      </c>
      <c r="R395">
        <v>6.2</v>
      </c>
      <c r="S395">
        <v>62</v>
      </c>
      <c r="T395">
        <v>35</v>
      </c>
      <c r="U395">
        <v>34</v>
      </c>
      <c r="V395" s="2">
        <f>(Table4[[#This Row],[HR]]/Table4[[#This Row],[IP2]])*9</f>
        <v>1.8329938900203664</v>
      </c>
      <c r="W395">
        <v>10</v>
      </c>
      <c r="X395">
        <v>8</v>
      </c>
      <c r="Y395">
        <v>1.4663951120162932</v>
      </c>
      <c r="Z395">
        <v>0</v>
      </c>
      <c r="AA395">
        <v>28</v>
      </c>
      <c r="AB395">
        <v>5.1323828920570262</v>
      </c>
      <c r="AC395">
        <v>3</v>
      </c>
      <c r="AD395">
        <v>0</v>
      </c>
      <c r="AE395">
        <v>1</v>
      </c>
      <c r="AF395">
        <v>219</v>
      </c>
      <c r="AG395">
        <v>1.4256619144602851</v>
      </c>
      <c r="AH395" t="s">
        <v>31</v>
      </c>
      <c r="AI395" t="s">
        <v>2615</v>
      </c>
    </row>
    <row r="396" spans="1:35" x14ac:dyDescent="0.45">
      <c r="A396">
        <v>154</v>
      </c>
      <c r="B396" t="s">
        <v>2398</v>
      </c>
      <c r="C396" t="s">
        <v>106</v>
      </c>
      <c r="D396" s="1">
        <v>31305</v>
      </c>
      <c r="E396" s="1">
        <v>31597</v>
      </c>
      <c r="F396">
        <v>65.2</v>
      </c>
      <c r="G396">
        <v>4</v>
      </c>
      <c r="H396">
        <v>3</v>
      </c>
      <c r="I396">
        <v>10</v>
      </c>
      <c r="J396">
        <v>0</v>
      </c>
      <c r="K396">
        <v>0</v>
      </c>
      <c r="L396">
        <v>2</v>
      </c>
      <c r="M396">
        <v>0</v>
      </c>
      <c r="N396">
        <v>0</v>
      </c>
      <c r="O396">
        <v>65.2</v>
      </c>
      <c r="P396">
        <v>7</v>
      </c>
      <c r="Q396">
        <v>0.57099999999999995</v>
      </c>
      <c r="R396">
        <v>3.56</v>
      </c>
      <c r="S396">
        <v>66</v>
      </c>
      <c r="T396">
        <v>33</v>
      </c>
      <c r="U396">
        <v>26</v>
      </c>
      <c r="V396" s="2">
        <f>(Table4[[#This Row],[HR]]/Table4[[#This Row],[IP2]])*9</f>
        <v>0.82822085889570551</v>
      </c>
      <c r="W396">
        <v>6</v>
      </c>
      <c r="X396">
        <v>27</v>
      </c>
      <c r="Y396">
        <v>3.7269938650306749</v>
      </c>
      <c r="Z396">
        <v>2</v>
      </c>
      <c r="AA396">
        <v>32</v>
      </c>
      <c r="AB396">
        <v>4.4171779141104297</v>
      </c>
      <c r="AC396">
        <v>2</v>
      </c>
      <c r="AD396">
        <v>0</v>
      </c>
      <c r="AE396">
        <v>3</v>
      </c>
      <c r="AF396">
        <v>286</v>
      </c>
      <c r="AG396">
        <v>1.4263803680981595</v>
      </c>
      <c r="AH396" t="s">
        <v>31</v>
      </c>
      <c r="AI396" t="s">
        <v>2399</v>
      </c>
    </row>
    <row r="397" spans="1:35" x14ac:dyDescent="0.45">
      <c r="A397">
        <v>340</v>
      </c>
      <c r="B397" t="s">
        <v>966</v>
      </c>
      <c r="C397" t="s">
        <v>59</v>
      </c>
      <c r="D397" s="1">
        <v>32679</v>
      </c>
      <c r="E397" s="1" t="s">
        <v>88</v>
      </c>
      <c r="F397">
        <v>60.2</v>
      </c>
      <c r="G397">
        <v>3</v>
      </c>
      <c r="H397">
        <v>5</v>
      </c>
      <c r="I397">
        <v>10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60.2</v>
      </c>
      <c r="P397">
        <v>8</v>
      </c>
      <c r="Q397">
        <v>0.375</v>
      </c>
      <c r="R397">
        <v>3.12</v>
      </c>
      <c r="S397">
        <v>66</v>
      </c>
      <c r="T397">
        <v>27</v>
      </c>
      <c r="U397">
        <v>21</v>
      </c>
      <c r="V397" s="2">
        <f>(Table4[[#This Row],[HR]]/Table4[[#This Row],[IP2]])*9</f>
        <v>0.29900332225913617</v>
      </c>
      <c r="W397">
        <v>2</v>
      </c>
      <c r="X397">
        <v>20</v>
      </c>
      <c r="Y397">
        <v>2.9900332225913622</v>
      </c>
      <c r="Z397">
        <v>3</v>
      </c>
      <c r="AA397">
        <v>32</v>
      </c>
      <c r="AB397">
        <v>4.7840531561461788</v>
      </c>
      <c r="AC397">
        <v>1</v>
      </c>
      <c r="AD397">
        <v>0</v>
      </c>
      <c r="AE397">
        <v>1</v>
      </c>
      <c r="AF397">
        <v>267</v>
      </c>
      <c r="AG397">
        <v>1.4285714285714286</v>
      </c>
      <c r="AH397" t="s">
        <v>31</v>
      </c>
      <c r="AI397" t="s">
        <v>2445</v>
      </c>
    </row>
    <row r="398" spans="1:35" x14ac:dyDescent="0.45">
      <c r="A398">
        <v>341</v>
      </c>
      <c r="B398" t="s">
        <v>1310</v>
      </c>
      <c r="C398" t="s">
        <v>555</v>
      </c>
      <c r="D398" s="1">
        <v>32606</v>
      </c>
      <c r="E398" s="1">
        <v>32670</v>
      </c>
      <c r="F398">
        <v>60.2</v>
      </c>
      <c r="G398">
        <v>5</v>
      </c>
      <c r="H398">
        <v>4</v>
      </c>
      <c r="I398">
        <v>10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60.2</v>
      </c>
      <c r="P398">
        <v>9</v>
      </c>
      <c r="Q398">
        <v>0.55600000000000005</v>
      </c>
      <c r="R398">
        <v>3.56</v>
      </c>
      <c r="S398">
        <v>60</v>
      </c>
      <c r="T398">
        <v>31</v>
      </c>
      <c r="U398">
        <v>24</v>
      </c>
      <c r="V398" s="2">
        <f>(Table4[[#This Row],[HR]]/Table4[[#This Row],[IP2]])*9</f>
        <v>0.59800664451827235</v>
      </c>
      <c r="W398">
        <v>4</v>
      </c>
      <c r="X398">
        <v>26</v>
      </c>
      <c r="Y398">
        <v>3.8870431893687707</v>
      </c>
      <c r="Z398">
        <v>1</v>
      </c>
      <c r="AA398">
        <v>37</v>
      </c>
      <c r="AB398">
        <v>5.531561461794019</v>
      </c>
      <c r="AC398">
        <v>1</v>
      </c>
      <c r="AD398">
        <v>1</v>
      </c>
      <c r="AE398">
        <v>3</v>
      </c>
      <c r="AF398">
        <v>260</v>
      </c>
      <c r="AG398">
        <v>1.4285714285714286</v>
      </c>
      <c r="AH398" t="s">
        <v>31</v>
      </c>
      <c r="AI398" t="s">
        <v>2269</v>
      </c>
    </row>
    <row r="399" spans="1:35" x14ac:dyDescent="0.45">
      <c r="A399">
        <v>101</v>
      </c>
      <c r="B399" t="s">
        <v>381</v>
      </c>
      <c r="C399" t="s">
        <v>271</v>
      </c>
      <c r="D399" s="1" t="s">
        <v>382</v>
      </c>
      <c r="E399" s="1">
        <v>33134</v>
      </c>
      <c r="F399">
        <v>67.2</v>
      </c>
      <c r="G399">
        <v>4</v>
      </c>
      <c r="H399">
        <v>3</v>
      </c>
      <c r="I399">
        <v>10</v>
      </c>
      <c r="J399">
        <v>0</v>
      </c>
      <c r="K399">
        <v>0</v>
      </c>
      <c r="L399">
        <v>2</v>
      </c>
      <c r="M399">
        <v>0</v>
      </c>
      <c r="N399">
        <v>0</v>
      </c>
      <c r="O399">
        <v>67.2</v>
      </c>
      <c r="P399">
        <v>7</v>
      </c>
      <c r="Q399">
        <v>0.57099999999999995</v>
      </c>
      <c r="R399">
        <v>3.86</v>
      </c>
      <c r="S399">
        <v>70</v>
      </c>
      <c r="T399">
        <v>30</v>
      </c>
      <c r="U399">
        <v>29</v>
      </c>
      <c r="V399" s="2">
        <f>(Table4[[#This Row],[HR]]/Table4[[#This Row],[IP2]])*9</f>
        <v>0.8035714285714286</v>
      </c>
      <c r="W399">
        <v>6</v>
      </c>
      <c r="X399">
        <v>26</v>
      </c>
      <c r="Y399">
        <v>3.4821428571428568</v>
      </c>
      <c r="Z399">
        <v>0</v>
      </c>
      <c r="AA399">
        <v>50</v>
      </c>
      <c r="AB399">
        <v>6.6964285714285712</v>
      </c>
      <c r="AC399">
        <v>3</v>
      </c>
      <c r="AD399">
        <v>0</v>
      </c>
      <c r="AE399">
        <v>1</v>
      </c>
      <c r="AF399">
        <v>292</v>
      </c>
      <c r="AG399">
        <v>1.4285714285714286</v>
      </c>
      <c r="AH399" t="s">
        <v>31</v>
      </c>
      <c r="AI399" t="s">
        <v>383</v>
      </c>
    </row>
    <row r="400" spans="1:35" x14ac:dyDescent="0.45">
      <c r="A400">
        <v>362</v>
      </c>
      <c r="B400" t="s">
        <v>1508</v>
      </c>
      <c r="C400" t="s">
        <v>271</v>
      </c>
      <c r="D400" s="1">
        <v>31270</v>
      </c>
      <c r="E400" s="1">
        <v>31317</v>
      </c>
      <c r="F400">
        <v>60.1</v>
      </c>
      <c r="G400">
        <v>3</v>
      </c>
      <c r="H400">
        <v>2</v>
      </c>
      <c r="I400">
        <v>10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60.1</v>
      </c>
      <c r="P400">
        <v>5</v>
      </c>
      <c r="Q400">
        <v>0.6</v>
      </c>
      <c r="R400">
        <v>4.62</v>
      </c>
      <c r="S400">
        <v>64</v>
      </c>
      <c r="T400">
        <v>31</v>
      </c>
      <c r="U400">
        <v>31</v>
      </c>
      <c r="V400" s="2">
        <f>(Table4[[#This Row],[HR]]/Table4[[#This Row],[IP2]])*9</f>
        <v>0.8985024958402662</v>
      </c>
      <c r="W400">
        <v>6</v>
      </c>
      <c r="X400">
        <v>22</v>
      </c>
      <c r="Y400">
        <v>3.2945091514143097</v>
      </c>
      <c r="Z400">
        <v>0</v>
      </c>
      <c r="AA400">
        <v>31</v>
      </c>
      <c r="AB400">
        <v>4.6422628951747082</v>
      </c>
      <c r="AC400">
        <v>1</v>
      </c>
      <c r="AD400">
        <v>0</v>
      </c>
      <c r="AE400">
        <v>0</v>
      </c>
      <c r="AF400">
        <v>264</v>
      </c>
      <c r="AG400">
        <v>1.4309484193011648</v>
      </c>
      <c r="AH400" t="s">
        <v>31</v>
      </c>
      <c r="AI400" t="s">
        <v>2453</v>
      </c>
    </row>
    <row r="401" spans="1:35" x14ac:dyDescent="0.45">
      <c r="A401">
        <v>630</v>
      </c>
      <c r="B401" t="s">
        <v>1669</v>
      </c>
      <c r="C401" t="s">
        <v>240</v>
      </c>
      <c r="D401" s="1">
        <v>34158</v>
      </c>
      <c r="E401" s="1">
        <v>34210</v>
      </c>
      <c r="F401">
        <v>55.2</v>
      </c>
      <c r="G401">
        <v>6</v>
      </c>
      <c r="H401">
        <v>2</v>
      </c>
      <c r="I401">
        <v>10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55.2</v>
      </c>
      <c r="P401">
        <v>8</v>
      </c>
      <c r="Q401">
        <v>0.75</v>
      </c>
      <c r="R401">
        <v>4.6900000000000004</v>
      </c>
      <c r="S401">
        <v>58</v>
      </c>
      <c r="T401">
        <v>32</v>
      </c>
      <c r="U401">
        <v>29</v>
      </c>
      <c r="V401" s="2">
        <f>(Table4[[#This Row],[HR]]/Table4[[#This Row],[IP2]])*9</f>
        <v>0.97826086956521741</v>
      </c>
      <c r="W401">
        <v>6</v>
      </c>
      <c r="X401">
        <v>21</v>
      </c>
      <c r="Y401">
        <v>3.4239130434782608</v>
      </c>
      <c r="Z401">
        <v>0</v>
      </c>
      <c r="AA401">
        <v>33</v>
      </c>
      <c r="AB401">
        <v>5.3804347826086953</v>
      </c>
      <c r="AC401">
        <v>1</v>
      </c>
      <c r="AD401">
        <v>0</v>
      </c>
      <c r="AE401">
        <v>1</v>
      </c>
      <c r="AF401">
        <v>240</v>
      </c>
      <c r="AG401">
        <v>1.431159420289855</v>
      </c>
      <c r="AH401" t="s">
        <v>31</v>
      </c>
      <c r="AI401" t="s">
        <v>2520</v>
      </c>
    </row>
    <row r="402" spans="1:35" x14ac:dyDescent="0.45">
      <c r="A402">
        <v>815</v>
      </c>
      <c r="B402" t="s">
        <v>456</v>
      </c>
      <c r="C402" t="s">
        <v>140</v>
      </c>
      <c r="D402" s="1">
        <v>39556</v>
      </c>
      <c r="E402" s="1">
        <v>39698</v>
      </c>
      <c r="F402">
        <v>53.1</v>
      </c>
      <c r="G402">
        <v>3</v>
      </c>
      <c r="H402">
        <v>5</v>
      </c>
      <c r="I402">
        <v>10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53.1</v>
      </c>
      <c r="P402">
        <v>8</v>
      </c>
      <c r="Q402">
        <v>0.375</v>
      </c>
      <c r="R402">
        <v>5.23</v>
      </c>
      <c r="S402">
        <v>50</v>
      </c>
      <c r="T402">
        <v>31</v>
      </c>
      <c r="U402">
        <v>31</v>
      </c>
      <c r="V402" s="2">
        <f>(Table4[[#This Row],[HR]]/Table4[[#This Row],[IP2]])*9</f>
        <v>1.3559322033898304</v>
      </c>
      <c r="W402">
        <v>8</v>
      </c>
      <c r="X402">
        <v>26</v>
      </c>
      <c r="Y402">
        <v>4.406779661016949</v>
      </c>
      <c r="Z402">
        <v>0</v>
      </c>
      <c r="AA402">
        <v>47</v>
      </c>
      <c r="AB402">
        <v>7.9661016949152543</v>
      </c>
      <c r="AC402">
        <v>4</v>
      </c>
      <c r="AD402">
        <v>0</v>
      </c>
      <c r="AE402">
        <v>2</v>
      </c>
      <c r="AF402">
        <v>233</v>
      </c>
      <c r="AG402">
        <v>1.4312617702448212</v>
      </c>
      <c r="AH402" t="s">
        <v>31</v>
      </c>
      <c r="AI402" t="s">
        <v>457</v>
      </c>
    </row>
    <row r="403" spans="1:35" x14ac:dyDescent="0.45">
      <c r="A403">
        <v>1700</v>
      </c>
      <c r="B403" t="s">
        <v>1094</v>
      </c>
      <c r="C403" t="s">
        <v>95</v>
      </c>
      <c r="D403" s="1">
        <v>28589</v>
      </c>
      <c r="E403" s="1" t="s">
        <v>2651</v>
      </c>
      <c r="F403">
        <v>41.2</v>
      </c>
      <c r="G403">
        <v>2</v>
      </c>
      <c r="H403">
        <v>4</v>
      </c>
      <c r="I403">
        <v>10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41.2</v>
      </c>
      <c r="P403">
        <v>6</v>
      </c>
      <c r="Q403">
        <v>0.33300000000000002</v>
      </c>
      <c r="R403">
        <v>3.67</v>
      </c>
      <c r="S403">
        <v>37</v>
      </c>
      <c r="T403">
        <v>19</v>
      </c>
      <c r="U403">
        <v>17</v>
      </c>
      <c r="V403" s="2">
        <f>(Table4[[#This Row],[HR]]/Table4[[#This Row],[IP2]])*9</f>
        <v>0.65533980582524265</v>
      </c>
      <c r="W403">
        <v>3</v>
      </c>
      <c r="X403">
        <v>22</v>
      </c>
      <c r="Y403">
        <v>4.8058252427184467</v>
      </c>
      <c r="Z403">
        <v>0</v>
      </c>
      <c r="AA403">
        <v>14</v>
      </c>
      <c r="AB403">
        <v>3.0582524271844655</v>
      </c>
      <c r="AC403">
        <v>2</v>
      </c>
      <c r="AD403">
        <v>1</v>
      </c>
      <c r="AE403">
        <v>3</v>
      </c>
      <c r="AF403">
        <v>173</v>
      </c>
      <c r="AG403">
        <v>1.4320388349514561</v>
      </c>
      <c r="AH403" t="s">
        <v>31</v>
      </c>
      <c r="AI403" t="s">
        <v>2652</v>
      </c>
    </row>
    <row r="404" spans="1:35" x14ac:dyDescent="0.45">
      <c r="A404">
        <v>32</v>
      </c>
      <c r="B404" t="s">
        <v>203</v>
      </c>
      <c r="C404" t="s">
        <v>43</v>
      </c>
      <c r="D404" s="1">
        <v>34867</v>
      </c>
      <c r="E404" s="1">
        <v>34916</v>
      </c>
      <c r="F404">
        <v>74</v>
      </c>
      <c r="G404">
        <v>3</v>
      </c>
      <c r="H404">
        <v>6</v>
      </c>
      <c r="I404">
        <v>10</v>
      </c>
      <c r="J404">
        <v>0</v>
      </c>
      <c r="K404">
        <v>0</v>
      </c>
      <c r="L404">
        <v>2</v>
      </c>
      <c r="M404">
        <v>0</v>
      </c>
      <c r="N404">
        <v>0</v>
      </c>
      <c r="O404">
        <v>74</v>
      </c>
      <c r="P404">
        <v>9</v>
      </c>
      <c r="Q404">
        <v>0.33300000000000002</v>
      </c>
      <c r="R404">
        <v>4.26</v>
      </c>
      <c r="S404">
        <v>75</v>
      </c>
      <c r="T404">
        <v>37</v>
      </c>
      <c r="U404">
        <v>35</v>
      </c>
      <c r="V404" s="2">
        <f>(Table4[[#This Row],[HR]]/Table4[[#This Row],[IP2]])*9</f>
        <v>0.85135135135135143</v>
      </c>
      <c r="W404">
        <v>7</v>
      </c>
      <c r="X404">
        <v>31</v>
      </c>
      <c r="Y404">
        <v>3.7702702702702702</v>
      </c>
      <c r="Z404">
        <v>0</v>
      </c>
      <c r="AA404">
        <v>57</v>
      </c>
      <c r="AB404">
        <v>6.9324324324324325</v>
      </c>
      <c r="AC404">
        <v>1</v>
      </c>
      <c r="AD404">
        <v>1</v>
      </c>
      <c r="AE404">
        <v>1</v>
      </c>
      <c r="AF404">
        <v>317</v>
      </c>
      <c r="AG404">
        <v>1.4324324324324325</v>
      </c>
      <c r="AH404" t="s">
        <v>31</v>
      </c>
      <c r="AI404" t="s">
        <v>204</v>
      </c>
    </row>
    <row r="405" spans="1:35" x14ac:dyDescent="0.45">
      <c r="A405">
        <v>658</v>
      </c>
      <c r="B405" t="s">
        <v>978</v>
      </c>
      <c r="C405" t="s">
        <v>271</v>
      </c>
      <c r="D405" s="1">
        <v>32659</v>
      </c>
      <c r="E405" s="1">
        <v>32708</v>
      </c>
      <c r="F405">
        <v>55.1</v>
      </c>
      <c r="G405">
        <v>1</v>
      </c>
      <c r="H405">
        <v>2</v>
      </c>
      <c r="I405">
        <v>10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55.1</v>
      </c>
      <c r="P405">
        <v>3</v>
      </c>
      <c r="Q405">
        <v>0.33300000000000002</v>
      </c>
      <c r="R405">
        <v>3.58</v>
      </c>
      <c r="S405">
        <v>60</v>
      </c>
      <c r="T405">
        <v>28</v>
      </c>
      <c r="U405">
        <v>22</v>
      </c>
      <c r="V405" s="2">
        <f>(Table4[[#This Row],[HR]]/Table4[[#This Row],[IP2]])*9</f>
        <v>0.49001814882032668</v>
      </c>
      <c r="W405">
        <v>3</v>
      </c>
      <c r="X405">
        <v>19</v>
      </c>
      <c r="Y405">
        <v>3.1034482758620685</v>
      </c>
      <c r="Z405">
        <v>0</v>
      </c>
      <c r="AA405">
        <v>23</v>
      </c>
      <c r="AB405">
        <v>3.7568058076225048</v>
      </c>
      <c r="AC405">
        <v>0</v>
      </c>
      <c r="AD405">
        <v>0</v>
      </c>
      <c r="AE405">
        <v>4</v>
      </c>
      <c r="AF405">
        <v>241</v>
      </c>
      <c r="AG405">
        <v>1.4337568058076224</v>
      </c>
      <c r="AH405" t="s">
        <v>31</v>
      </c>
      <c r="AI405" t="s">
        <v>2522</v>
      </c>
    </row>
    <row r="406" spans="1:35" x14ac:dyDescent="0.45">
      <c r="A406">
        <v>179</v>
      </c>
      <c r="B406" t="s">
        <v>2056</v>
      </c>
      <c r="C406" t="s">
        <v>73</v>
      </c>
      <c r="D406" s="1">
        <v>43554</v>
      </c>
      <c r="E406" s="1">
        <v>43617</v>
      </c>
      <c r="F406">
        <v>48.1</v>
      </c>
      <c r="G406">
        <v>2</v>
      </c>
      <c r="H406">
        <v>6</v>
      </c>
      <c r="I406">
        <v>10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48.1</v>
      </c>
      <c r="P406">
        <v>8</v>
      </c>
      <c r="Q406">
        <v>0.25</v>
      </c>
      <c r="R406">
        <v>5.4</v>
      </c>
      <c r="S406">
        <v>53</v>
      </c>
      <c r="T406">
        <v>32</v>
      </c>
      <c r="U406">
        <v>29</v>
      </c>
      <c r="V406" s="2">
        <f>(Table4[[#This Row],[HR]]/Table4[[#This Row],[IP2]])*9</f>
        <v>2.058212058212058</v>
      </c>
      <c r="W406">
        <v>11</v>
      </c>
      <c r="X406">
        <v>16</v>
      </c>
      <c r="Y406">
        <v>2.9937629937629935</v>
      </c>
      <c r="Z406">
        <v>1</v>
      </c>
      <c r="AA406">
        <v>34</v>
      </c>
      <c r="AB406">
        <v>6.361746361746361</v>
      </c>
      <c r="AC406">
        <v>3</v>
      </c>
      <c r="AD406">
        <v>0</v>
      </c>
      <c r="AE406">
        <v>0</v>
      </c>
      <c r="AF406">
        <v>214</v>
      </c>
      <c r="AG406">
        <v>1.4345114345114345</v>
      </c>
      <c r="AH406" t="s">
        <v>31</v>
      </c>
      <c r="AI406" t="s">
        <v>2327</v>
      </c>
    </row>
    <row r="407" spans="1:35" x14ac:dyDescent="0.45">
      <c r="A407">
        <v>272</v>
      </c>
      <c r="B407" t="s">
        <v>769</v>
      </c>
      <c r="C407" t="s">
        <v>37</v>
      </c>
      <c r="D407" s="1">
        <v>38594</v>
      </c>
      <c r="E407" s="1">
        <v>38830</v>
      </c>
      <c r="F407">
        <v>62</v>
      </c>
      <c r="G407">
        <v>3</v>
      </c>
      <c r="H407">
        <v>4</v>
      </c>
      <c r="I407">
        <v>10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62</v>
      </c>
      <c r="P407">
        <v>7</v>
      </c>
      <c r="Q407">
        <v>0.42899999999999999</v>
      </c>
      <c r="R407">
        <v>3.92</v>
      </c>
      <c r="S407">
        <v>59</v>
      </c>
      <c r="T407">
        <v>27</v>
      </c>
      <c r="U407">
        <v>27</v>
      </c>
      <c r="V407" s="2">
        <f>(Table4[[#This Row],[HR]]/Table4[[#This Row],[IP2]])*9</f>
        <v>1.0161290322580645</v>
      </c>
      <c r="W407">
        <v>7</v>
      </c>
      <c r="X407">
        <v>30</v>
      </c>
      <c r="Y407">
        <v>4.3548387096774199</v>
      </c>
      <c r="Z407">
        <v>0</v>
      </c>
      <c r="AA407">
        <v>35</v>
      </c>
      <c r="AB407">
        <v>5.080645161290323</v>
      </c>
      <c r="AC407">
        <v>4</v>
      </c>
      <c r="AD407">
        <v>0</v>
      </c>
      <c r="AE407">
        <v>0</v>
      </c>
      <c r="AF407">
        <v>269</v>
      </c>
      <c r="AG407">
        <v>1.435483870967742</v>
      </c>
      <c r="AH407" t="s">
        <v>31</v>
      </c>
      <c r="AI407" t="s">
        <v>2305</v>
      </c>
    </row>
    <row r="408" spans="1:35" x14ac:dyDescent="0.45">
      <c r="A408">
        <v>385</v>
      </c>
      <c r="B408" t="s">
        <v>2461</v>
      </c>
      <c r="C408" t="s">
        <v>82</v>
      </c>
      <c r="D408" s="1">
        <v>33121</v>
      </c>
      <c r="E408" s="1">
        <v>33372</v>
      </c>
      <c r="F408">
        <v>59.2</v>
      </c>
      <c r="G408">
        <v>2</v>
      </c>
      <c r="H408">
        <v>2</v>
      </c>
      <c r="I408">
        <v>10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59.2</v>
      </c>
      <c r="P408">
        <v>4</v>
      </c>
      <c r="Q408">
        <v>0.5</v>
      </c>
      <c r="R408">
        <v>3.17</v>
      </c>
      <c r="S408">
        <v>62</v>
      </c>
      <c r="T408">
        <v>25</v>
      </c>
      <c r="U408">
        <v>21</v>
      </c>
      <c r="V408" s="2">
        <f>(Table4[[#This Row],[HR]]/Table4[[#This Row],[IP2]])*9</f>
        <v>0.304054054054054</v>
      </c>
      <c r="W408">
        <v>2</v>
      </c>
      <c r="X408">
        <v>23</v>
      </c>
      <c r="Y408">
        <v>3.4966216216216215</v>
      </c>
      <c r="Z408">
        <v>0</v>
      </c>
      <c r="AA408">
        <v>27</v>
      </c>
      <c r="AB408">
        <v>4.1047297297297298</v>
      </c>
      <c r="AC408">
        <v>2</v>
      </c>
      <c r="AD408">
        <v>0</v>
      </c>
      <c r="AE408">
        <v>5</v>
      </c>
      <c r="AF408">
        <v>259</v>
      </c>
      <c r="AG408">
        <v>1.4358108108108107</v>
      </c>
      <c r="AH408" t="s">
        <v>31</v>
      </c>
      <c r="AI408" t="s">
        <v>2462</v>
      </c>
    </row>
    <row r="409" spans="1:35" x14ac:dyDescent="0.45">
      <c r="A409">
        <v>288</v>
      </c>
      <c r="B409" t="s">
        <v>1664</v>
      </c>
      <c r="C409" t="s">
        <v>59</v>
      </c>
      <c r="D409" s="1">
        <v>36986</v>
      </c>
      <c r="E409" s="1">
        <v>37045</v>
      </c>
      <c r="F409">
        <v>61.2</v>
      </c>
      <c r="G409">
        <v>6</v>
      </c>
      <c r="H409">
        <v>4</v>
      </c>
      <c r="I409">
        <v>10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61.2</v>
      </c>
      <c r="P409">
        <v>10</v>
      </c>
      <c r="Q409">
        <v>0.6</v>
      </c>
      <c r="R409">
        <v>3.06</v>
      </c>
      <c r="S409">
        <v>59</v>
      </c>
      <c r="T409">
        <v>25</v>
      </c>
      <c r="U409">
        <v>21</v>
      </c>
      <c r="V409" s="2">
        <f>(Table4[[#This Row],[HR]]/Table4[[#This Row],[IP2]])*9</f>
        <v>0.88235294117647056</v>
      </c>
      <c r="W409">
        <v>6</v>
      </c>
      <c r="X409">
        <v>29</v>
      </c>
      <c r="Y409">
        <v>4.2647058823529411</v>
      </c>
      <c r="Z409">
        <v>4</v>
      </c>
      <c r="AA409">
        <v>37</v>
      </c>
      <c r="AB409">
        <v>5.4411764705882346</v>
      </c>
      <c r="AC409">
        <v>3</v>
      </c>
      <c r="AD409">
        <v>0</v>
      </c>
      <c r="AE409">
        <v>2</v>
      </c>
      <c r="AF409">
        <v>269</v>
      </c>
      <c r="AG409">
        <v>1.4379084967320261</v>
      </c>
      <c r="AH409" t="s">
        <v>31</v>
      </c>
      <c r="AI409" t="s">
        <v>2258</v>
      </c>
    </row>
    <row r="410" spans="1:35" x14ac:dyDescent="0.45">
      <c r="A410">
        <v>291</v>
      </c>
      <c r="B410" t="s">
        <v>828</v>
      </c>
      <c r="C410" t="s">
        <v>43</v>
      </c>
      <c r="D410" s="1">
        <v>34517</v>
      </c>
      <c r="E410" s="1">
        <v>34821</v>
      </c>
      <c r="F410">
        <v>61.2</v>
      </c>
      <c r="G410">
        <v>4</v>
      </c>
      <c r="H410">
        <v>4</v>
      </c>
      <c r="I410">
        <v>10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61.2</v>
      </c>
      <c r="P410">
        <v>8</v>
      </c>
      <c r="Q410">
        <v>0.5</v>
      </c>
      <c r="R410">
        <v>3.5</v>
      </c>
      <c r="S410">
        <v>65</v>
      </c>
      <c r="T410">
        <v>25</v>
      </c>
      <c r="U410">
        <v>24</v>
      </c>
      <c r="V410" s="2">
        <f>(Table4[[#This Row],[HR]]/Table4[[#This Row],[IP2]])*9</f>
        <v>0.44117647058823528</v>
      </c>
      <c r="W410">
        <v>3</v>
      </c>
      <c r="X410">
        <v>23</v>
      </c>
      <c r="Y410">
        <v>3.3823529411764706</v>
      </c>
      <c r="Z410">
        <v>2</v>
      </c>
      <c r="AA410">
        <v>35</v>
      </c>
      <c r="AB410">
        <v>5.1470588235294112</v>
      </c>
      <c r="AC410">
        <v>0</v>
      </c>
      <c r="AD410">
        <v>0</v>
      </c>
      <c r="AE410">
        <v>3</v>
      </c>
      <c r="AF410">
        <v>263</v>
      </c>
      <c r="AG410">
        <v>1.4379084967320261</v>
      </c>
      <c r="AH410" t="s">
        <v>31</v>
      </c>
      <c r="AI410" t="s">
        <v>2316</v>
      </c>
    </row>
    <row r="411" spans="1:35" x14ac:dyDescent="0.45">
      <c r="A411">
        <v>526</v>
      </c>
      <c r="B411" t="s">
        <v>173</v>
      </c>
      <c r="C411" t="s">
        <v>34</v>
      </c>
      <c r="D411" s="1">
        <v>43251</v>
      </c>
      <c r="E411" s="1">
        <v>43317</v>
      </c>
      <c r="F411">
        <v>57</v>
      </c>
      <c r="G411">
        <v>6</v>
      </c>
      <c r="H411">
        <v>2</v>
      </c>
      <c r="I411">
        <v>10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57</v>
      </c>
      <c r="P411">
        <v>8</v>
      </c>
      <c r="Q411">
        <v>0.75</v>
      </c>
      <c r="R411">
        <v>4.74</v>
      </c>
      <c r="S411">
        <v>71</v>
      </c>
      <c r="T411">
        <v>31</v>
      </c>
      <c r="U411">
        <v>30</v>
      </c>
      <c r="V411" s="2">
        <f>(Table4[[#This Row],[HR]]/Table4[[#This Row],[IP2]])*9</f>
        <v>0.94736842105263153</v>
      </c>
      <c r="W411">
        <v>6</v>
      </c>
      <c r="X411">
        <v>11</v>
      </c>
      <c r="Y411">
        <v>1.7368421052631577</v>
      </c>
      <c r="Z411">
        <v>0</v>
      </c>
      <c r="AA411">
        <v>58</v>
      </c>
      <c r="AB411">
        <v>9.1578947368421062</v>
      </c>
      <c r="AC411">
        <v>2</v>
      </c>
      <c r="AD411">
        <v>0</v>
      </c>
      <c r="AE411">
        <v>3</v>
      </c>
      <c r="AF411">
        <v>247</v>
      </c>
      <c r="AG411">
        <v>1.4385964912280702</v>
      </c>
      <c r="AH411" t="s">
        <v>31</v>
      </c>
      <c r="AI411" t="s">
        <v>174</v>
      </c>
    </row>
    <row r="412" spans="1:35" x14ac:dyDescent="0.45">
      <c r="A412">
        <v>711</v>
      </c>
      <c r="B412" t="s">
        <v>1659</v>
      </c>
      <c r="C412" t="s">
        <v>54</v>
      </c>
      <c r="D412" s="1">
        <v>37058</v>
      </c>
      <c r="E412" s="1">
        <v>37110</v>
      </c>
      <c r="F412">
        <v>54.2</v>
      </c>
      <c r="G412">
        <v>5</v>
      </c>
      <c r="H412">
        <v>1</v>
      </c>
      <c r="I412">
        <v>10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54.2</v>
      </c>
      <c r="P412">
        <v>6</v>
      </c>
      <c r="Q412">
        <v>0.83299999999999996</v>
      </c>
      <c r="R412">
        <v>5.0999999999999996</v>
      </c>
      <c r="S412">
        <v>67</v>
      </c>
      <c r="T412">
        <v>32</v>
      </c>
      <c r="U412">
        <v>31</v>
      </c>
      <c r="V412" s="2">
        <f>(Table4[[#This Row],[HR]]/Table4[[#This Row],[IP2]])*9</f>
        <v>1.3284132841328413</v>
      </c>
      <c r="W412">
        <v>8</v>
      </c>
      <c r="X412">
        <v>11</v>
      </c>
      <c r="Y412">
        <v>1.8265682656826567</v>
      </c>
      <c r="Z412">
        <v>0</v>
      </c>
      <c r="AA412">
        <v>28</v>
      </c>
      <c r="AB412">
        <v>4.6494464944649447</v>
      </c>
      <c r="AC412">
        <v>0</v>
      </c>
      <c r="AD412">
        <v>0</v>
      </c>
      <c r="AE412">
        <v>1</v>
      </c>
      <c r="AF412">
        <v>235</v>
      </c>
      <c r="AG412">
        <v>1.4391143911439113</v>
      </c>
      <c r="AH412" t="s">
        <v>31</v>
      </c>
      <c r="AI412" t="s">
        <v>2541</v>
      </c>
    </row>
    <row r="413" spans="1:35" x14ac:dyDescent="0.45">
      <c r="A413">
        <v>62</v>
      </c>
      <c r="B413" t="s">
        <v>1708</v>
      </c>
      <c r="C413" t="s">
        <v>59</v>
      </c>
      <c r="D413" s="1">
        <v>36008</v>
      </c>
      <c r="E413" s="1">
        <v>36255</v>
      </c>
      <c r="F413">
        <v>50</v>
      </c>
      <c r="G413">
        <v>4</v>
      </c>
      <c r="H413">
        <v>2</v>
      </c>
      <c r="I413">
        <v>10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50</v>
      </c>
      <c r="P413">
        <v>6</v>
      </c>
      <c r="Q413">
        <v>0.66700000000000004</v>
      </c>
      <c r="R413">
        <v>4.8600000000000003</v>
      </c>
      <c r="S413">
        <v>43</v>
      </c>
      <c r="T413">
        <v>29</v>
      </c>
      <c r="U413">
        <v>27</v>
      </c>
      <c r="V413" s="2">
        <f>(Table4[[#This Row],[HR]]/Table4[[#This Row],[IP2]])*9</f>
        <v>1.6199999999999999</v>
      </c>
      <c r="W413">
        <v>9</v>
      </c>
      <c r="X413">
        <v>29</v>
      </c>
      <c r="Y413">
        <v>5.22</v>
      </c>
      <c r="Z413">
        <v>0</v>
      </c>
      <c r="AA413">
        <v>35</v>
      </c>
      <c r="AB413">
        <v>6.3</v>
      </c>
      <c r="AC413">
        <v>1</v>
      </c>
      <c r="AD413">
        <v>1</v>
      </c>
      <c r="AE413">
        <v>3</v>
      </c>
      <c r="AF413">
        <v>217</v>
      </c>
      <c r="AG413">
        <v>1.44</v>
      </c>
      <c r="AH413" t="s">
        <v>31</v>
      </c>
      <c r="AI413" t="s">
        <v>2314</v>
      </c>
    </row>
    <row r="414" spans="1:35" x14ac:dyDescent="0.45">
      <c r="A414">
        <v>11</v>
      </c>
      <c r="B414" t="s">
        <v>2363</v>
      </c>
      <c r="C414" t="s">
        <v>271</v>
      </c>
      <c r="D414" s="1" t="s">
        <v>2364</v>
      </c>
      <c r="E414" s="1" t="s">
        <v>2365</v>
      </c>
      <c r="F414">
        <v>79.099999999999994</v>
      </c>
      <c r="G414">
        <v>3</v>
      </c>
      <c r="H414">
        <v>4</v>
      </c>
      <c r="I414">
        <v>10</v>
      </c>
      <c r="J414">
        <v>0</v>
      </c>
      <c r="K414">
        <v>0</v>
      </c>
      <c r="L414">
        <v>3</v>
      </c>
      <c r="M414">
        <v>0</v>
      </c>
      <c r="N414">
        <v>0</v>
      </c>
      <c r="O414">
        <v>79.099999999999994</v>
      </c>
      <c r="P414">
        <v>7</v>
      </c>
      <c r="Q414">
        <v>0.42899999999999999</v>
      </c>
      <c r="R414">
        <v>2.84</v>
      </c>
      <c r="S414">
        <v>79</v>
      </c>
      <c r="T414">
        <v>34</v>
      </c>
      <c r="U414">
        <v>25</v>
      </c>
      <c r="V414" s="2">
        <f>(Table4[[#This Row],[HR]]/Table4[[#This Row],[IP2]])*9</f>
        <v>0.68268015170670038</v>
      </c>
      <c r="W414">
        <v>6</v>
      </c>
      <c r="X414">
        <v>35</v>
      </c>
      <c r="Y414">
        <v>3.9823008849557526</v>
      </c>
      <c r="Z414">
        <v>2</v>
      </c>
      <c r="AA414">
        <v>31</v>
      </c>
      <c r="AB414">
        <v>3.5271807838179523</v>
      </c>
      <c r="AC414">
        <v>1</v>
      </c>
      <c r="AD414">
        <v>0</v>
      </c>
      <c r="AE414">
        <v>1</v>
      </c>
      <c r="AF414">
        <v>346</v>
      </c>
      <c r="AG414">
        <v>1.4412136536030342</v>
      </c>
      <c r="AH414" t="s">
        <v>31</v>
      </c>
      <c r="AI414" t="s">
        <v>2366</v>
      </c>
    </row>
    <row r="415" spans="1:35" x14ac:dyDescent="0.45">
      <c r="A415">
        <v>743</v>
      </c>
      <c r="B415" t="s">
        <v>471</v>
      </c>
      <c r="C415" t="s">
        <v>73</v>
      </c>
      <c r="D415" s="1">
        <v>28225</v>
      </c>
      <c r="E415" s="1">
        <v>28269</v>
      </c>
      <c r="F415">
        <v>54.1</v>
      </c>
      <c r="G415">
        <v>3</v>
      </c>
      <c r="H415">
        <v>5</v>
      </c>
      <c r="I415">
        <v>10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54.1</v>
      </c>
      <c r="P415">
        <v>8</v>
      </c>
      <c r="Q415">
        <v>0.375</v>
      </c>
      <c r="R415">
        <v>3.81</v>
      </c>
      <c r="S415">
        <v>57</v>
      </c>
      <c r="T415">
        <v>34</v>
      </c>
      <c r="U415">
        <v>23</v>
      </c>
      <c r="V415" s="2">
        <f>(Table4[[#This Row],[HR]]/Table4[[#This Row],[IP2]])*9</f>
        <v>0.83179297597042523</v>
      </c>
      <c r="W415">
        <v>5</v>
      </c>
      <c r="X415">
        <v>21</v>
      </c>
      <c r="Y415">
        <v>3.4935304990757854</v>
      </c>
      <c r="Z415">
        <v>3</v>
      </c>
      <c r="AA415">
        <v>47</v>
      </c>
      <c r="AB415">
        <v>7.8188539741219962</v>
      </c>
      <c r="AC415">
        <v>1</v>
      </c>
      <c r="AD415">
        <v>3</v>
      </c>
      <c r="AE415">
        <v>0</v>
      </c>
      <c r="AF415">
        <v>243</v>
      </c>
      <c r="AG415">
        <v>1.4417744916820703</v>
      </c>
      <c r="AH415" t="s">
        <v>31</v>
      </c>
      <c r="AI415" t="s">
        <v>472</v>
      </c>
    </row>
    <row r="416" spans="1:35" x14ac:dyDescent="0.45">
      <c r="A416">
        <v>732</v>
      </c>
      <c r="B416" t="s">
        <v>1373</v>
      </c>
      <c r="C416" t="s">
        <v>95</v>
      </c>
      <c r="D416" s="1">
        <v>39913</v>
      </c>
      <c r="E416" s="1">
        <v>39968</v>
      </c>
      <c r="F416">
        <v>54.1</v>
      </c>
      <c r="G416">
        <v>3</v>
      </c>
      <c r="H416">
        <v>5</v>
      </c>
      <c r="I416">
        <v>10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54.1</v>
      </c>
      <c r="P416">
        <v>8</v>
      </c>
      <c r="Q416">
        <v>0.375</v>
      </c>
      <c r="R416">
        <v>4.97</v>
      </c>
      <c r="S416">
        <v>63</v>
      </c>
      <c r="T416">
        <v>40</v>
      </c>
      <c r="U416">
        <v>30</v>
      </c>
      <c r="V416" s="2">
        <f>(Table4[[#This Row],[HR]]/Table4[[#This Row],[IP2]])*9</f>
        <v>1.6635859519408505</v>
      </c>
      <c r="W416">
        <v>10</v>
      </c>
      <c r="X416">
        <v>15</v>
      </c>
      <c r="Y416">
        <v>2.4953789279112755</v>
      </c>
      <c r="Z416">
        <v>1</v>
      </c>
      <c r="AA416">
        <v>31</v>
      </c>
      <c r="AB416">
        <v>5.1571164510166358</v>
      </c>
      <c r="AC416">
        <v>2</v>
      </c>
      <c r="AD416">
        <v>1</v>
      </c>
      <c r="AE416">
        <v>0</v>
      </c>
      <c r="AF416">
        <v>239</v>
      </c>
      <c r="AG416">
        <v>1.4417744916820703</v>
      </c>
      <c r="AH416" t="s">
        <v>31</v>
      </c>
      <c r="AI416" t="s">
        <v>2542</v>
      </c>
    </row>
    <row r="417" spans="1:35" x14ac:dyDescent="0.45">
      <c r="A417">
        <v>736</v>
      </c>
      <c r="B417" t="s">
        <v>609</v>
      </c>
      <c r="C417" t="s">
        <v>102</v>
      </c>
      <c r="D417" s="1">
        <v>36045</v>
      </c>
      <c r="E417" s="1">
        <v>36369</v>
      </c>
      <c r="F417">
        <v>54.1</v>
      </c>
      <c r="G417">
        <v>3</v>
      </c>
      <c r="H417">
        <v>2</v>
      </c>
      <c r="I417">
        <v>10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54.1</v>
      </c>
      <c r="P417">
        <v>5</v>
      </c>
      <c r="Q417">
        <v>0.6</v>
      </c>
      <c r="R417">
        <v>5.13</v>
      </c>
      <c r="S417">
        <v>52</v>
      </c>
      <c r="T417">
        <v>32</v>
      </c>
      <c r="U417">
        <v>31</v>
      </c>
      <c r="V417" s="2">
        <f>(Table4[[#This Row],[HR]]/Table4[[#This Row],[IP2]])*9</f>
        <v>1.8299445471349352</v>
      </c>
      <c r="W417">
        <v>11</v>
      </c>
      <c r="X417">
        <v>26</v>
      </c>
      <c r="Y417">
        <v>4.3253234750462104</v>
      </c>
      <c r="Z417">
        <v>4</v>
      </c>
      <c r="AA417">
        <v>44</v>
      </c>
      <c r="AB417">
        <v>7.3197781885397406</v>
      </c>
      <c r="AC417">
        <v>3</v>
      </c>
      <c r="AD417">
        <v>0</v>
      </c>
      <c r="AE417">
        <v>0</v>
      </c>
      <c r="AF417">
        <v>236</v>
      </c>
      <c r="AG417">
        <v>1.4417744916820703</v>
      </c>
      <c r="AH417" t="s">
        <v>31</v>
      </c>
      <c r="AI417" t="s">
        <v>610</v>
      </c>
    </row>
    <row r="418" spans="1:35" x14ac:dyDescent="0.45">
      <c r="A418">
        <v>1581</v>
      </c>
      <c r="B418" t="s">
        <v>114</v>
      </c>
      <c r="C418" t="s">
        <v>115</v>
      </c>
      <c r="D418" s="1" t="s">
        <v>116</v>
      </c>
      <c r="E418" s="1">
        <v>44301</v>
      </c>
      <c r="F418">
        <v>43</v>
      </c>
      <c r="G418">
        <v>2</v>
      </c>
      <c r="H418">
        <v>3</v>
      </c>
      <c r="I418">
        <v>10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43</v>
      </c>
      <c r="P418">
        <v>5</v>
      </c>
      <c r="Q418">
        <v>0.4</v>
      </c>
      <c r="R418">
        <v>4.8099999999999996</v>
      </c>
      <c r="S418">
        <v>40</v>
      </c>
      <c r="T418">
        <v>25</v>
      </c>
      <c r="U418">
        <v>23</v>
      </c>
      <c r="V418" s="2">
        <f>(Table4[[#This Row],[HR]]/Table4[[#This Row],[IP2]])*9</f>
        <v>1.2558139534883721</v>
      </c>
      <c r="W418">
        <v>6</v>
      </c>
      <c r="X418">
        <v>22</v>
      </c>
      <c r="Y418">
        <v>4.6046511627906979</v>
      </c>
      <c r="Z418">
        <v>0</v>
      </c>
      <c r="AA418">
        <v>62</v>
      </c>
      <c r="AB418">
        <v>12.97674418604651</v>
      </c>
      <c r="AC418">
        <v>3</v>
      </c>
      <c r="AD418">
        <v>2</v>
      </c>
      <c r="AE418">
        <v>1</v>
      </c>
      <c r="AF418">
        <v>192</v>
      </c>
      <c r="AG418">
        <v>1.441860465116279</v>
      </c>
      <c r="AH418" t="s">
        <v>31</v>
      </c>
      <c r="AI418" t="s">
        <v>117</v>
      </c>
    </row>
    <row r="419" spans="1:35" x14ac:dyDescent="0.45">
      <c r="A419">
        <v>1763</v>
      </c>
      <c r="B419" t="s">
        <v>2072</v>
      </c>
      <c r="C419" t="s">
        <v>82</v>
      </c>
      <c r="D419" s="1">
        <v>44289</v>
      </c>
      <c r="E419" s="1">
        <v>44454</v>
      </c>
      <c r="F419">
        <v>40.200000000000003</v>
      </c>
      <c r="G419">
        <v>2</v>
      </c>
      <c r="H419">
        <v>4</v>
      </c>
      <c r="I419">
        <v>10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40.200000000000003</v>
      </c>
      <c r="P419">
        <v>6</v>
      </c>
      <c r="Q419">
        <v>0.33300000000000002</v>
      </c>
      <c r="R419">
        <v>6.64</v>
      </c>
      <c r="S419">
        <v>45</v>
      </c>
      <c r="T419">
        <v>31</v>
      </c>
      <c r="U419">
        <v>30</v>
      </c>
      <c r="V419" s="2">
        <f>(Table4[[#This Row],[HR]]/Table4[[#This Row],[IP2]])*9</f>
        <v>2.4626865671641789</v>
      </c>
      <c r="W419">
        <v>11</v>
      </c>
      <c r="X419">
        <v>13</v>
      </c>
      <c r="Y419">
        <v>2.9104477611940296</v>
      </c>
      <c r="Z419">
        <v>0</v>
      </c>
      <c r="AA419">
        <v>24</v>
      </c>
      <c r="AB419">
        <v>5.3731343283582085</v>
      </c>
      <c r="AC419">
        <v>4</v>
      </c>
      <c r="AD419">
        <v>0</v>
      </c>
      <c r="AE419">
        <v>1</v>
      </c>
      <c r="AF419">
        <v>178</v>
      </c>
      <c r="AG419">
        <v>1.4427860696517412</v>
      </c>
      <c r="AH419" t="s">
        <v>31</v>
      </c>
      <c r="AI419" t="s">
        <v>2655</v>
      </c>
    </row>
    <row r="420" spans="1:35" x14ac:dyDescent="0.45">
      <c r="A420">
        <v>77</v>
      </c>
      <c r="B420" t="s">
        <v>569</v>
      </c>
      <c r="C420" t="s">
        <v>95</v>
      </c>
      <c r="D420" s="1">
        <v>44805</v>
      </c>
      <c r="E420" s="1">
        <v>45028</v>
      </c>
      <c r="F420">
        <v>49.2</v>
      </c>
      <c r="G420">
        <v>2</v>
      </c>
      <c r="H420">
        <v>4</v>
      </c>
      <c r="I420">
        <v>10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49.2</v>
      </c>
      <c r="P420">
        <v>6</v>
      </c>
      <c r="Q420">
        <v>0.33300000000000002</v>
      </c>
      <c r="R420">
        <v>6.52</v>
      </c>
      <c r="S420">
        <v>54</v>
      </c>
      <c r="T420">
        <v>36</v>
      </c>
      <c r="U420">
        <v>36</v>
      </c>
      <c r="V420" s="2">
        <f>(Table4[[#This Row],[HR]]/Table4[[#This Row],[IP2]])*9</f>
        <v>2.1951219512195124</v>
      </c>
      <c r="W420">
        <v>12</v>
      </c>
      <c r="X420">
        <v>17</v>
      </c>
      <c r="Y420">
        <v>3.1097560975609757</v>
      </c>
      <c r="Z420">
        <v>0</v>
      </c>
      <c r="AA420">
        <v>44</v>
      </c>
      <c r="AB420">
        <v>8.0487804878048781</v>
      </c>
      <c r="AC420">
        <v>5</v>
      </c>
      <c r="AD420">
        <v>0</v>
      </c>
      <c r="AE420">
        <v>2</v>
      </c>
      <c r="AF420">
        <v>219</v>
      </c>
      <c r="AG420">
        <v>1.443089430894309</v>
      </c>
      <c r="AH420" t="s">
        <v>31</v>
      </c>
      <c r="AI420" t="s">
        <v>570</v>
      </c>
    </row>
    <row r="421" spans="1:35" x14ac:dyDescent="0.45">
      <c r="A421">
        <v>1253</v>
      </c>
      <c r="B421" t="s">
        <v>620</v>
      </c>
      <c r="C421" t="s">
        <v>30</v>
      </c>
      <c r="D421" s="1">
        <v>45164</v>
      </c>
      <c r="E421" s="1">
        <v>45394</v>
      </c>
      <c r="F421">
        <v>47.1</v>
      </c>
      <c r="G421">
        <v>4</v>
      </c>
      <c r="H421">
        <v>3</v>
      </c>
      <c r="I421">
        <v>10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47.1</v>
      </c>
      <c r="P421">
        <v>7</v>
      </c>
      <c r="Q421">
        <v>0.57099999999999995</v>
      </c>
      <c r="R421">
        <v>4.75</v>
      </c>
      <c r="S421">
        <v>49</v>
      </c>
      <c r="T421">
        <v>28</v>
      </c>
      <c r="U421">
        <v>25</v>
      </c>
      <c r="V421" s="2">
        <f>(Table4[[#This Row],[HR]]/Table4[[#This Row],[IP2]])*9</f>
        <v>0.9554140127388534</v>
      </c>
      <c r="W421">
        <v>5</v>
      </c>
      <c r="X421">
        <v>19</v>
      </c>
      <c r="Y421">
        <v>3.630573248407643</v>
      </c>
      <c r="Z421">
        <v>0</v>
      </c>
      <c r="AA421">
        <v>43</v>
      </c>
      <c r="AB421">
        <v>8.2165605095541405</v>
      </c>
      <c r="AC421">
        <v>1</v>
      </c>
      <c r="AD421">
        <v>0</v>
      </c>
      <c r="AE421">
        <v>5</v>
      </c>
      <c r="AF421">
        <v>212</v>
      </c>
      <c r="AG421">
        <v>1.4437367303609341</v>
      </c>
      <c r="AH421" t="s">
        <v>31</v>
      </c>
      <c r="AI421" t="s">
        <v>621</v>
      </c>
    </row>
    <row r="422" spans="1:35" x14ac:dyDescent="0.45">
      <c r="A422">
        <v>459</v>
      </c>
      <c r="B422" t="s">
        <v>1883</v>
      </c>
      <c r="C422" t="s">
        <v>73</v>
      </c>
      <c r="D422" s="1">
        <v>38483</v>
      </c>
      <c r="E422" s="1">
        <v>38536</v>
      </c>
      <c r="F422">
        <v>58.1</v>
      </c>
      <c r="G422">
        <v>2</v>
      </c>
      <c r="H422">
        <v>4</v>
      </c>
      <c r="I422">
        <v>10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58.1</v>
      </c>
      <c r="P422">
        <v>6</v>
      </c>
      <c r="Q422">
        <v>0.33300000000000002</v>
      </c>
      <c r="R422">
        <v>4.78</v>
      </c>
      <c r="S422">
        <v>64</v>
      </c>
      <c r="T422">
        <v>33</v>
      </c>
      <c r="U422">
        <v>31</v>
      </c>
      <c r="V422" s="2">
        <f>(Table4[[#This Row],[HR]]/Table4[[#This Row],[IP2]])*9</f>
        <v>0.77452667814113596</v>
      </c>
      <c r="W422">
        <v>5</v>
      </c>
      <c r="X422">
        <v>20</v>
      </c>
      <c r="Y422">
        <v>3.0981067125645438</v>
      </c>
      <c r="Z422">
        <v>0</v>
      </c>
      <c r="AA422">
        <v>37</v>
      </c>
      <c r="AB422">
        <v>5.7314974182444063</v>
      </c>
      <c r="AC422">
        <v>2</v>
      </c>
      <c r="AD422">
        <v>0</v>
      </c>
      <c r="AE422">
        <v>0</v>
      </c>
      <c r="AF422">
        <v>253</v>
      </c>
      <c r="AG422">
        <v>1.4457831325301205</v>
      </c>
      <c r="AH422" t="s">
        <v>31</v>
      </c>
      <c r="AI422" t="s">
        <v>2257</v>
      </c>
    </row>
    <row r="423" spans="1:35" x14ac:dyDescent="0.45">
      <c r="A423">
        <v>99</v>
      </c>
      <c r="B423" t="s">
        <v>952</v>
      </c>
      <c r="C423" t="s">
        <v>82</v>
      </c>
      <c r="D423" s="1">
        <v>38223</v>
      </c>
      <c r="E423" s="1">
        <v>38459</v>
      </c>
      <c r="F423">
        <v>49.1</v>
      </c>
      <c r="G423">
        <v>4</v>
      </c>
      <c r="H423">
        <v>3</v>
      </c>
      <c r="I423">
        <v>10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49.1</v>
      </c>
      <c r="P423">
        <v>7</v>
      </c>
      <c r="Q423">
        <v>0.57099999999999995</v>
      </c>
      <c r="R423">
        <v>5.47</v>
      </c>
      <c r="S423">
        <v>56</v>
      </c>
      <c r="T423">
        <v>35</v>
      </c>
      <c r="U423">
        <v>30</v>
      </c>
      <c r="V423" s="2">
        <f>(Table4[[#This Row],[HR]]/Table4[[#This Row],[IP2]])*9</f>
        <v>1.2830957230142566</v>
      </c>
      <c r="W423">
        <v>7</v>
      </c>
      <c r="X423">
        <v>15</v>
      </c>
      <c r="Y423">
        <v>2.7494908350305494</v>
      </c>
      <c r="Z423">
        <v>1</v>
      </c>
      <c r="AA423">
        <v>38</v>
      </c>
      <c r="AB423">
        <v>6.9653767820773931</v>
      </c>
      <c r="AC423">
        <v>3</v>
      </c>
      <c r="AD423">
        <v>0</v>
      </c>
      <c r="AE423">
        <v>2</v>
      </c>
      <c r="AF423">
        <v>225</v>
      </c>
      <c r="AG423">
        <v>1.4460285132382891</v>
      </c>
      <c r="AH423" t="s">
        <v>31</v>
      </c>
      <c r="AI423" t="s">
        <v>2220</v>
      </c>
    </row>
    <row r="424" spans="1:35" x14ac:dyDescent="0.45">
      <c r="A424">
        <v>606</v>
      </c>
      <c r="B424" t="s">
        <v>2514</v>
      </c>
      <c r="C424" t="s">
        <v>121</v>
      </c>
      <c r="D424" s="1">
        <v>34210</v>
      </c>
      <c r="E424" s="1">
        <v>34440</v>
      </c>
      <c r="F424">
        <v>56</v>
      </c>
      <c r="G424">
        <v>3</v>
      </c>
      <c r="H424">
        <v>6</v>
      </c>
      <c r="I424">
        <v>10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56</v>
      </c>
      <c r="P424">
        <v>9</v>
      </c>
      <c r="Q424">
        <v>0.33300000000000002</v>
      </c>
      <c r="R424">
        <v>4.18</v>
      </c>
      <c r="S424">
        <v>48</v>
      </c>
      <c r="T424">
        <v>27</v>
      </c>
      <c r="U424">
        <v>26</v>
      </c>
      <c r="V424" s="2">
        <f>(Table4[[#This Row],[HR]]/Table4[[#This Row],[IP2]])*9</f>
        <v>0.96428571428571419</v>
      </c>
      <c r="W424">
        <v>6</v>
      </c>
      <c r="X424">
        <v>33</v>
      </c>
      <c r="Y424">
        <v>5.3035714285714288</v>
      </c>
      <c r="Z424">
        <v>3</v>
      </c>
      <c r="AA424">
        <v>30</v>
      </c>
      <c r="AB424">
        <v>4.8214285714285712</v>
      </c>
      <c r="AC424">
        <v>1</v>
      </c>
      <c r="AD424">
        <v>2</v>
      </c>
      <c r="AE424">
        <v>4</v>
      </c>
      <c r="AF424">
        <v>247</v>
      </c>
      <c r="AG424">
        <v>1.4464285714285714</v>
      </c>
      <c r="AH424" t="s">
        <v>31</v>
      </c>
      <c r="AI424" t="s">
        <v>2515</v>
      </c>
    </row>
    <row r="425" spans="1:35" x14ac:dyDescent="0.45">
      <c r="A425">
        <v>789</v>
      </c>
      <c r="B425" t="s">
        <v>2047</v>
      </c>
      <c r="C425" t="s">
        <v>102</v>
      </c>
      <c r="D425" s="1">
        <v>39613</v>
      </c>
      <c r="E425" s="1">
        <v>39667</v>
      </c>
      <c r="F425">
        <v>53.2</v>
      </c>
      <c r="G425">
        <v>3</v>
      </c>
      <c r="H425">
        <v>5</v>
      </c>
      <c r="I425">
        <v>10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53.2</v>
      </c>
      <c r="P425">
        <v>8</v>
      </c>
      <c r="Q425">
        <v>0.375</v>
      </c>
      <c r="R425">
        <v>5.7</v>
      </c>
      <c r="S425">
        <v>55</v>
      </c>
      <c r="T425">
        <v>36</v>
      </c>
      <c r="U425">
        <v>34</v>
      </c>
      <c r="V425" s="2">
        <f>(Table4[[#This Row],[HR]]/Table4[[#This Row],[IP2]])*9</f>
        <v>1.0150375939849623</v>
      </c>
      <c r="W425">
        <v>6</v>
      </c>
      <c r="X425">
        <v>22</v>
      </c>
      <c r="Y425">
        <v>3.7218045112781954</v>
      </c>
      <c r="Z425">
        <v>1</v>
      </c>
      <c r="AA425">
        <v>32</v>
      </c>
      <c r="AB425">
        <v>5.4135338345864659</v>
      </c>
      <c r="AC425">
        <v>2</v>
      </c>
      <c r="AD425">
        <v>0</v>
      </c>
      <c r="AE425">
        <v>2</v>
      </c>
      <c r="AF425">
        <v>240</v>
      </c>
      <c r="AG425">
        <v>1.4473684210526314</v>
      </c>
      <c r="AH425" t="s">
        <v>31</v>
      </c>
      <c r="AI425" t="s">
        <v>2554</v>
      </c>
    </row>
    <row r="426" spans="1:35" x14ac:dyDescent="0.45">
      <c r="A426">
        <v>360</v>
      </c>
      <c r="B426" t="s">
        <v>1040</v>
      </c>
      <c r="C426" t="s">
        <v>82</v>
      </c>
      <c r="D426" s="1">
        <v>31685</v>
      </c>
      <c r="E426" s="1">
        <v>32631</v>
      </c>
      <c r="F426">
        <v>60.1</v>
      </c>
      <c r="G426">
        <v>4</v>
      </c>
      <c r="H426">
        <v>2</v>
      </c>
      <c r="I426">
        <v>10</v>
      </c>
      <c r="J426">
        <v>0</v>
      </c>
      <c r="K426">
        <v>0</v>
      </c>
      <c r="L426">
        <v>3</v>
      </c>
      <c r="M426">
        <v>0</v>
      </c>
      <c r="N426">
        <v>0</v>
      </c>
      <c r="O426">
        <v>60.1</v>
      </c>
      <c r="P426">
        <v>6</v>
      </c>
      <c r="Q426">
        <v>0.66700000000000004</v>
      </c>
      <c r="R426">
        <v>3.73</v>
      </c>
      <c r="S426">
        <v>61</v>
      </c>
      <c r="T426">
        <v>33</v>
      </c>
      <c r="U426">
        <v>25</v>
      </c>
      <c r="V426" s="2">
        <f>(Table4[[#This Row],[HR]]/Table4[[#This Row],[IP2]])*9</f>
        <v>0.59900166389351073</v>
      </c>
      <c r="W426">
        <v>4</v>
      </c>
      <c r="X426">
        <v>26</v>
      </c>
      <c r="Y426">
        <v>3.8935108153078204</v>
      </c>
      <c r="Z426">
        <v>0</v>
      </c>
      <c r="AA426">
        <v>32</v>
      </c>
      <c r="AB426">
        <v>4.7920133111480858</v>
      </c>
      <c r="AC426">
        <v>1</v>
      </c>
      <c r="AD426">
        <v>0</v>
      </c>
      <c r="AE426">
        <v>3</v>
      </c>
      <c r="AF426">
        <v>267</v>
      </c>
      <c r="AG426">
        <v>1.4475873544093179</v>
      </c>
      <c r="AH426" t="s">
        <v>31</v>
      </c>
      <c r="AI426" t="s">
        <v>2452</v>
      </c>
    </row>
    <row r="427" spans="1:35" x14ac:dyDescent="0.45">
      <c r="A427">
        <v>481</v>
      </c>
      <c r="B427" t="s">
        <v>1590</v>
      </c>
      <c r="C427" t="s">
        <v>121</v>
      </c>
      <c r="D427" s="1">
        <v>34904</v>
      </c>
      <c r="E427" s="1">
        <v>34953</v>
      </c>
      <c r="F427">
        <v>58</v>
      </c>
      <c r="G427">
        <v>4</v>
      </c>
      <c r="H427">
        <v>3</v>
      </c>
      <c r="I427">
        <v>10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58</v>
      </c>
      <c r="P427">
        <v>7</v>
      </c>
      <c r="Q427">
        <v>0.57099999999999995</v>
      </c>
      <c r="R427">
        <v>4.5</v>
      </c>
      <c r="S427">
        <v>50</v>
      </c>
      <c r="T427">
        <v>29</v>
      </c>
      <c r="U427">
        <v>29</v>
      </c>
      <c r="V427" s="2">
        <f>(Table4[[#This Row],[HR]]/Table4[[#This Row],[IP2]])*9</f>
        <v>1.2413793103448276</v>
      </c>
      <c r="W427">
        <v>8</v>
      </c>
      <c r="X427">
        <v>34</v>
      </c>
      <c r="Y427">
        <v>5.2758620689655169</v>
      </c>
      <c r="Z427">
        <v>4</v>
      </c>
      <c r="AA427">
        <v>32</v>
      </c>
      <c r="AB427">
        <v>4.9655172413793105</v>
      </c>
      <c r="AC427">
        <v>3</v>
      </c>
      <c r="AD427">
        <v>0</v>
      </c>
      <c r="AE427">
        <v>2</v>
      </c>
      <c r="AF427">
        <v>252</v>
      </c>
      <c r="AG427">
        <v>1.4482758620689655</v>
      </c>
      <c r="AH427" t="s">
        <v>31</v>
      </c>
      <c r="AI427" t="s">
        <v>2484</v>
      </c>
    </row>
    <row r="428" spans="1:35" x14ac:dyDescent="0.45">
      <c r="A428">
        <v>84</v>
      </c>
      <c r="B428" t="s">
        <v>925</v>
      </c>
      <c r="C428" t="s">
        <v>37</v>
      </c>
      <c r="D428" s="1">
        <v>31933</v>
      </c>
      <c r="E428" s="1">
        <v>31982</v>
      </c>
      <c r="F428">
        <v>69</v>
      </c>
      <c r="G428">
        <v>6</v>
      </c>
      <c r="H428">
        <v>4</v>
      </c>
      <c r="I428">
        <v>10</v>
      </c>
      <c r="J428">
        <v>0</v>
      </c>
      <c r="K428">
        <v>0</v>
      </c>
      <c r="L428">
        <v>3</v>
      </c>
      <c r="M428">
        <v>0</v>
      </c>
      <c r="N428">
        <v>0</v>
      </c>
      <c r="O428">
        <v>69</v>
      </c>
      <c r="P428">
        <v>10</v>
      </c>
      <c r="Q428">
        <v>0.6</v>
      </c>
      <c r="R428">
        <v>3.39</v>
      </c>
      <c r="S428">
        <v>69</v>
      </c>
      <c r="T428">
        <v>33</v>
      </c>
      <c r="U428">
        <v>26</v>
      </c>
      <c r="V428" s="2">
        <f>(Table4[[#This Row],[HR]]/Table4[[#This Row],[IP2]])*9</f>
        <v>0.2608695652173913</v>
      </c>
      <c r="W428">
        <v>2</v>
      </c>
      <c r="X428">
        <v>31</v>
      </c>
      <c r="Y428">
        <v>4.0434782608695654</v>
      </c>
      <c r="Z428">
        <v>5</v>
      </c>
      <c r="AA428">
        <v>33</v>
      </c>
      <c r="AB428">
        <v>4.304347826086957</v>
      </c>
      <c r="AC428">
        <v>0</v>
      </c>
      <c r="AD428">
        <v>3</v>
      </c>
      <c r="AE428">
        <v>4</v>
      </c>
      <c r="AF428">
        <v>298</v>
      </c>
      <c r="AG428">
        <v>1.4492753623188406</v>
      </c>
      <c r="AH428" t="s">
        <v>31</v>
      </c>
      <c r="AI428" t="s">
        <v>2388</v>
      </c>
    </row>
    <row r="429" spans="1:35" x14ac:dyDescent="0.45">
      <c r="A429">
        <v>825</v>
      </c>
      <c r="B429" t="s">
        <v>2351</v>
      </c>
      <c r="C429" t="s">
        <v>132</v>
      </c>
      <c r="D429" s="1">
        <v>31671</v>
      </c>
      <c r="E429" s="1">
        <v>32397</v>
      </c>
      <c r="F429">
        <v>53.1</v>
      </c>
      <c r="G429">
        <v>4</v>
      </c>
      <c r="H429">
        <v>2</v>
      </c>
      <c r="I429">
        <v>10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53.1</v>
      </c>
      <c r="P429">
        <v>6</v>
      </c>
      <c r="Q429">
        <v>0.66700000000000004</v>
      </c>
      <c r="R429">
        <v>4.05</v>
      </c>
      <c r="S429">
        <v>39</v>
      </c>
      <c r="T429">
        <v>25</v>
      </c>
      <c r="U429">
        <v>24</v>
      </c>
      <c r="V429" s="2">
        <f>(Table4[[#This Row],[HR]]/Table4[[#This Row],[IP2]])*9</f>
        <v>0.16949152542372881</v>
      </c>
      <c r="W429">
        <v>1</v>
      </c>
      <c r="X429">
        <v>38</v>
      </c>
      <c r="Y429">
        <v>6.4406779661016955</v>
      </c>
      <c r="Z429">
        <v>1</v>
      </c>
      <c r="AA429">
        <v>34</v>
      </c>
      <c r="AB429">
        <v>5.7627118644067803</v>
      </c>
      <c r="AC429">
        <v>1</v>
      </c>
      <c r="AD429">
        <v>0</v>
      </c>
      <c r="AE429">
        <v>3</v>
      </c>
      <c r="AF429">
        <v>234</v>
      </c>
      <c r="AG429">
        <v>1.4500941619585688</v>
      </c>
      <c r="AH429" t="s">
        <v>31</v>
      </c>
      <c r="AI429" t="s">
        <v>2352</v>
      </c>
    </row>
    <row r="430" spans="1:35" x14ac:dyDescent="0.45">
      <c r="A430">
        <v>812</v>
      </c>
      <c r="B430" t="s">
        <v>1831</v>
      </c>
      <c r="C430" t="s">
        <v>68</v>
      </c>
      <c r="D430" s="1">
        <v>40765</v>
      </c>
      <c r="E430" s="1">
        <v>40813</v>
      </c>
      <c r="F430">
        <v>53.1</v>
      </c>
      <c r="G430">
        <v>3</v>
      </c>
      <c r="H430">
        <v>5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53.1</v>
      </c>
      <c r="P430">
        <v>8</v>
      </c>
      <c r="Q430">
        <v>0.375</v>
      </c>
      <c r="R430">
        <v>5.23</v>
      </c>
      <c r="S430">
        <v>54</v>
      </c>
      <c r="T430">
        <v>31</v>
      </c>
      <c r="U430">
        <v>31</v>
      </c>
      <c r="V430" s="2">
        <f>(Table4[[#This Row],[HR]]/Table4[[#This Row],[IP2]])*9</f>
        <v>1.1864406779661016</v>
      </c>
      <c r="W430">
        <v>7</v>
      </c>
      <c r="X430">
        <v>23</v>
      </c>
      <c r="Y430">
        <v>3.8983050847457625</v>
      </c>
      <c r="Z430">
        <v>1</v>
      </c>
      <c r="AA430">
        <v>38</v>
      </c>
      <c r="AB430">
        <v>6.4406779661016955</v>
      </c>
      <c r="AC430">
        <v>3</v>
      </c>
      <c r="AD430">
        <v>1</v>
      </c>
      <c r="AE430">
        <v>3</v>
      </c>
      <c r="AF430">
        <v>231</v>
      </c>
      <c r="AG430">
        <v>1.4500941619585688</v>
      </c>
      <c r="AH430" t="s">
        <v>31</v>
      </c>
      <c r="AI430" t="s">
        <v>2218</v>
      </c>
    </row>
    <row r="431" spans="1:35" x14ac:dyDescent="0.45">
      <c r="A431">
        <v>185</v>
      </c>
      <c r="B431" t="s">
        <v>410</v>
      </c>
      <c r="C431" t="s">
        <v>73</v>
      </c>
      <c r="D431" s="1">
        <v>36676</v>
      </c>
      <c r="E431" s="1">
        <v>36728</v>
      </c>
      <c r="F431">
        <v>64.099999999999994</v>
      </c>
      <c r="G431">
        <v>2</v>
      </c>
      <c r="H431">
        <v>1</v>
      </c>
      <c r="I431">
        <v>10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64.099999999999994</v>
      </c>
      <c r="P431">
        <v>3</v>
      </c>
      <c r="Q431">
        <v>0.66700000000000004</v>
      </c>
      <c r="R431">
        <v>3.22</v>
      </c>
      <c r="S431">
        <v>58</v>
      </c>
      <c r="T431">
        <v>23</v>
      </c>
      <c r="U431">
        <v>23</v>
      </c>
      <c r="V431" s="2">
        <f>(Table4[[#This Row],[HR]]/Table4[[#This Row],[IP2]])*9</f>
        <v>0.98283931357254295</v>
      </c>
      <c r="W431">
        <v>7</v>
      </c>
      <c r="X431">
        <v>35</v>
      </c>
      <c r="Y431">
        <v>4.9141965678627155</v>
      </c>
      <c r="Z431">
        <v>3</v>
      </c>
      <c r="AA431">
        <v>49</v>
      </c>
      <c r="AB431">
        <v>6.8798751950078003</v>
      </c>
      <c r="AC431">
        <v>1</v>
      </c>
      <c r="AD431">
        <v>0</v>
      </c>
      <c r="AE431">
        <v>1</v>
      </c>
      <c r="AF431">
        <v>275</v>
      </c>
      <c r="AG431">
        <v>1.4508580343213731</v>
      </c>
      <c r="AH431" t="s">
        <v>31</v>
      </c>
      <c r="AI431" t="s">
        <v>411</v>
      </c>
    </row>
    <row r="432" spans="1:35" x14ac:dyDescent="0.45">
      <c r="A432">
        <v>502</v>
      </c>
      <c r="B432" t="s">
        <v>1597</v>
      </c>
      <c r="C432" t="s">
        <v>132</v>
      </c>
      <c r="D432" s="1">
        <v>29367</v>
      </c>
      <c r="E432" s="1">
        <v>29413</v>
      </c>
      <c r="F432">
        <v>57.2</v>
      </c>
      <c r="G432">
        <v>5</v>
      </c>
      <c r="H432">
        <v>0</v>
      </c>
      <c r="I432">
        <v>10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57.2</v>
      </c>
      <c r="P432">
        <v>5</v>
      </c>
      <c r="Q432">
        <v>1</v>
      </c>
      <c r="R432">
        <v>4.37</v>
      </c>
      <c r="S432">
        <v>58</v>
      </c>
      <c r="T432">
        <v>29</v>
      </c>
      <c r="U432">
        <v>28</v>
      </c>
      <c r="V432" s="2">
        <f>(Table4[[#This Row],[HR]]/Table4[[#This Row],[IP2]])*9</f>
        <v>0.47202797202797203</v>
      </c>
      <c r="W432">
        <v>3</v>
      </c>
      <c r="X432">
        <v>25</v>
      </c>
      <c r="Y432">
        <v>3.9335664335664333</v>
      </c>
      <c r="Z432">
        <v>2</v>
      </c>
      <c r="AA432">
        <v>39</v>
      </c>
      <c r="AB432">
        <v>6.1363636363636358</v>
      </c>
      <c r="AC432">
        <v>0</v>
      </c>
      <c r="AD432">
        <v>2</v>
      </c>
      <c r="AE432">
        <v>2</v>
      </c>
      <c r="AF432">
        <v>249</v>
      </c>
      <c r="AG432">
        <v>1.451048951048951</v>
      </c>
      <c r="AH432" t="s">
        <v>31</v>
      </c>
      <c r="AI432" t="s">
        <v>2209</v>
      </c>
    </row>
    <row r="433" spans="1:35" x14ac:dyDescent="0.45">
      <c r="A433">
        <v>273</v>
      </c>
      <c r="B433" t="s">
        <v>112</v>
      </c>
      <c r="C433" t="s">
        <v>40</v>
      </c>
      <c r="D433" s="1">
        <v>37352</v>
      </c>
      <c r="E433" s="1">
        <v>37404</v>
      </c>
      <c r="F433">
        <v>62</v>
      </c>
      <c r="G433">
        <v>8</v>
      </c>
      <c r="H433">
        <v>1</v>
      </c>
      <c r="I433">
        <v>10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62</v>
      </c>
      <c r="P433">
        <v>9</v>
      </c>
      <c r="Q433">
        <v>0.88900000000000001</v>
      </c>
      <c r="R433">
        <v>2.9</v>
      </c>
      <c r="S433">
        <v>51</v>
      </c>
      <c r="T433">
        <v>22</v>
      </c>
      <c r="U433">
        <v>20</v>
      </c>
      <c r="V433" s="2">
        <f>(Table4[[#This Row],[HR]]/Table4[[#This Row],[IP2]])*9</f>
        <v>0.29032258064516125</v>
      </c>
      <c r="W433">
        <v>2</v>
      </c>
      <c r="X433">
        <v>39</v>
      </c>
      <c r="Y433">
        <v>5.661290322580645</v>
      </c>
      <c r="Z433">
        <v>2</v>
      </c>
      <c r="AA433">
        <v>63</v>
      </c>
      <c r="AB433">
        <v>9.1451612903225801</v>
      </c>
      <c r="AC433">
        <v>3</v>
      </c>
      <c r="AD433">
        <v>0</v>
      </c>
      <c r="AE433">
        <v>3</v>
      </c>
      <c r="AF433">
        <v>267</v>
      </c>
      <c r="AG433">
        <v>1.4516129032258065</v>
      </c>
      <c r="AH433" t="s">
        <v>31</v>
      </c>
      <c r="AI433" t="s">
        <v>113</v>
      </c>
    </row>
    <row r="434" spans="1:35" x14ac:dyDescent="0.45">
      <c r="A434">
        <v>654</v>
      </c>
      <c r="B434" t="s">
        <v>1788</v>
      </c>
      <c r="C434" t="s">
        <v>240</v>
      </c>
      <c r="D434" s="1">
        <v>37802</v>
      </c>
      <c r="E434" s="1">
        <v>37855</v>
      </c>
      <c r="F434">
        <v>55.1</v>
      </c>
      <c r="G434">
        <v>3</v>
      </c>
      <c r="H434">
        <v>4</v>
      </c>
      <c r="I434">
        <v>10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55.1</v>
      </c>
      <c r="P434">
        <v>7</v>
      </c>
      <c r="Q434">
        <v>0.42899999999999999</v>
      </c>
      <c r="R434">
        <v>4.07</v>
      </c>
      <c r="S434">
        <v>64</v>
      </c>
      <c r="T434">
        <v>28</v>
      </c>
      <c r="U434">
        <v>25</v>
      </c>
      <c r="V434" s="2">
        <f>(Table4[[#This Row],[HR]]/Table4[[#This Row],[IP2]])*9</f>
        <v>0.98003629764065336</v>
      </c>
      <c r="W434">
        <v>6</v>
      </c>
      <c r="X434">
        <v>16</v>
      </c>
      <c r="Y434">
        <v>2.6134301270417426</v>
      </c>
      <c r="Z434">
        <v>0</v>
      </c>
      <c r="AA434">
        <v>35</v>
      </c>
      <c r="AB434">
        <v>5.7168784029038111</v>
      </c>
      <c r="AC434">
        <v>1</v>
      </c>
      <c r="AD434">
        <v>0</v>
      </c>
      <c r="AE434">
        <v>3</v>
      </c>
      <c r="AF434">
        <v>240</v>
      </c>
      <c r="AG434">
        <v>1.4519056261343013</v>
      </c>
      <c r="AH434" t="s">
        <v>31</v>
      </c>
      <c r="AI434" t="s">
        <v>2307</v>
      </c>
    </row>
    <row r="435" spans="1:35" x14ac:dyDescent="0.45">
      <c r="A435">
        <v>514</v>
      </c>
      <c r="B435" t="s">
        <v>1459</v>
      </c>
      <c r="C435" t="s">
        <v>59</v>
      </c>
      <c r="D435" s="1">
        <v>36360</v>
      </c>
      <c r="E435" s="1">
        <v>36408</v>
      </c>
      <c r="F435">
        <v>57.1</v>
      </c>
      <c r="G435">
        <v>1</v>
      </c>
      <c r="H435">
        <v>5</v>
      </c>
      <c r="I435">
        <v>10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57.1</v>
      </c>
      <c r="P435">
        <v>6</v>
      </c>
      <c r="Q435">
        <v>0.16700000000000001</v>
      </c>
      <c r="R435">
        <v>4.24</v>
      </c>
      <c r="S435">
        <v>63</v>
      </c>
      <c r="T435">
        <v>32</v>
      </c>
      <c r="U435">
        <v>27</v>
      </c>
      <c r="V435" s="2">
        <f>(Table4[[#This Row],[HR]]/Table4[[#This Row],[IP2]])*9</f>
        <v>0.3152364273204904</v>
      </c>
      <c r="W435">
        <v>2</v>
      </c>
      <c r="X435">
        <v>20</v>
      </c>
      <c r="Y435">
        <v>3.1523642732049035</v>
      </c>
      <c r="Z435">
        <v>2</v>
      </c>
      <c r="AA435">
        <v>23</v>
      </c>
      <c r="AB435">
        <v>3.625218914185639</v>
      </c>
      <c r="AC435">
        <v>1</v>
      </c>
      <c r="AD435">
        <v>0</v>
      </c>
      <c r="AE435">
        <v>1</v>
      </c>
      <c r="AF435">
        <v>252</v>
      </c>
      <c r="AG435">
        <v>1.4535901926444834</v>
      </c>
      <c r="AH435" t="s">
        <v>31</v>
      </c>
      <c r="AI435" t="s">
        <v>2497</v>
      </c>
    </row>
    <row r="436" spans="1:35" x14ac:dyDescent="0.45">
      <c r="A436">
        <v>13</v>
      </c>
      <c r="B436" t="s">
        <v>1438</v>
      </c>
      <c r="C436" t="s">
        <v>124</v>
      </c>
      <c r="D436" s="1">
        <v>40701</v>
      </c>
      <c r="E436" s="1">
        <v>40793</v>
      </c>
      <c r="F436">
        <v>50.2</v>
      </c>
      <c r="G436">
        <v>1</v>
      </c>
      <c r="H436">
        <v>6</v>
      </c>
      <c r="I436">
        <v>10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50.2</v>
      </c>
      <c r="P436">
        <v>7</v>
      </c>
      <c r="Q436">
        <v>0.14299999999999999</v>
      </c>
      <c r="R436">
        <v>3.91</v>
      </c>
      <c r="S436">
        <v>41</v>
      </c>
      <c r="T436">
        <v>25</v>
      </c>
      <c r="U436">
        <v>22</v>
      </c>
      <c r="V436" s="2">
        <f>(Table4[[#This Row],[HR]]/Table4[[#This Row],[IP2]])*9</f>
        <v>1.6135458167330676</v>
      </c>
      <c r="W436">
        <v>9</v>
      </c>
      <c r="X436">
        <v>32</v>
      </c>
      <c r="Y436">
        <v>5.7370517928286855</v>
      </c>
      <c r="Z436">
        <v>1</v>
      </c>
      <c r="AA436">
        <v>28</v>
      </c>
      <c r="AB436">
        <v>5.0199203187250987</v>
      </c>
      <c r="AC436">
        <v>1</v>
      </c>
      <c r="AD436">
        <v>1</v>
      </c>
      <c r="AE436">
        <v>0</v>
      </c>
      <c r="AF436">
        <v>220</v>
      </c>
      <c r="AG436">
        <v>1.4541832669322707</v>
      </c>
      <c r="AH436" t="s">
        <v>31</v>
      </c>
      <c r="AI436" t="s">
        <v>2587</v>
      </c>
    </row>
    <row r="437" spans="1:35" x14ac:dyDescent="0.45">
      <c r="A437">
        <v>541</v>
      </c>
      <c r="B437" t="s">
        <v>1356</v>
      </c>
      <c r="C437" t="s">
        <v>68</v>
      </c>
      <c r="D437" s="1">
        <v>33703</v>
      </c>
      <c r="E437" s="1">
        <v>33755</v>
      </c>
      <c r="F437">
        <v>57</v>
      </c>
      <c r="G437">
        <v>1</v>
      </c>
      <c r="H437">
        <v>4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57</v>
      </c>
      <c r="P437">
        <v>5</v>
      </c>
      <c r="Q437">
        <v>0.2</v>
      </c>
      <c r="R437">
        <v>4.8899999999999997</v>
      </c>
      <c r="S437">
        <v>68</v>
      </c>
      <c r="T437">
        <v>33</v>
      </c>
      <c r="U437">
        <v>31</v>
      </c>
      <c r="V437" s="2">
        <f>(Table4[[#This Row],[HR]]/Table4[[#This Row],[IP2]])*9</f>
        <v>0.78947368421052633</v>
      </c>
      <c r="W437">
        <v>5</v>
      </c>
      <c r="X437">
        <v>15</v>
      </c>
      <c r="Y437">
        <v>2.3684210526315788</v>
      </c>
      <c r="Z437">
        <v>3</v>
      </c>
      <c r="AA437">
        <v>30</v>
      </c>
      <c r="AB437">
        <v>4.7368421052631575</v>
      </c>
      <c r="AC437">
        <v>1</v>
      </c>
      <c r="AD437">
        <v>1</v>
      </c>
      <c r="AE437">
        <v>0</v>
      </c>
      <c r="AF437">
        <v>250</v>
      </c>
      <c r="AG437">
        <v>1.4561403508771931</v>
      </c>
      <c r="AH437" t="s">
        <v>31</v>
      </c>
      <c r="AI437" t="s">
        <v>2502</v>
      </c>
    </row>
    <row r="438" spans="1:35" x14ac:dyDescent="0.45">
      <c r="A438">
        <v>321</v>
      </c>
      <c r="B438" t="s">
        <v>81</v>
      </c>
      <c r="C438" t="s">
        <v>82</v>
      </c>
      <c r="D438" s="1">
        <v>41008</v>
      </c>
      <c r="E438" s="1">
        <v>41056</v>
      </c>
      <c r="F438">
        <v>61</v>
      </c>
      <c r="G438">
        <v>7</v>
      </c>
      <c r="H438">
        <v>2</v>
      </c>
      <c r="I438">
        <v>10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61</v>
      </c>
      <c r="P438">
        <v>9</v>
      </c>
      <c r="Q438">
        <v>0.77800000000000002</v>
      </c>
      <c r="R438">
        <v>3.25</v>
      </c>
      <c r="S438">
        <v>54</v>
      </c>
      <c r="T438">
        <v>25</v>
      </c>
      <c r="U438">
        <v>22</v>
      </c>
      <c r="V438" s="2">
        <f>(Table4[[#This Row],[HR]]/Table4[[#This Row],[IP2]])*9</f>
        <v>0.73770491803278682</v>
      </c>
      <c r="W438">
        <v>5</v>
      </c>
      <c r="X438">
        <v>35</v>
      </c>
      <c r="Y438">
        <v>5.1639344262295079</v>
      </c>
      <c r="Z438">
        <v>0</v>
      </c>
      <c r="AA438">
        <v>66</v>
      </c>
      <c r="AB438">
        <v>9.7377049180327884</v>
      </c>
      <c r="AC438">
        <v>4</v>
      </c>
      <c r="AD438">
        <v>0</v>
      </c>
      <c r="AE438">
        <v>4</v>
      </c>
      <c r="AF438">
        <v>271</v>
      </c>
      <c r="AG438">
        <v>1.459016393442623</v>
      </c>
      <c r="AH438" t="s">
        <v>31</v>
      </c>
      <c r="AI438" t="s">
        <v>83</v>
      </c>
    </row>
    <row r="439" spans="1:35" x14ac:dyDescent="0.45">
      <c r="A439">
        <v>561</v>
      </c>
      <c r="B439" t="s">
        <v>1591</v>
      </c>
      <c r="C439" t="s">
        <v>43</v>
      </c>
      <c r="D439" s="1">
        <v>27498</v>
      </c>
      <c r="E439" s="1" t="s">
        <v>2509</v>
      </c>
      <c r="F439">
        <v>56.2</v>
      </c>
      <c r="G439">
        <v>2</v>
      </c>
      <c r="H439">
        <v>5</v>
      </c>
      <c r="I439">
        <v>10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56.2</v>
      </c>
      <c r="P439">
        <v>7</v>
      </c>
      <c r="Q439">
        <v>0.28599999999999998</v>
      </c>
      <c r="R439">
        <v>3.65</v>
      </c>
      <c r="S439">
        <v>49</v>
      </c>
      <c r="T439">
        <v>26</v>
      </c>
      <c r="U439">
        <v>23</v>
      </c>
      <c r="V439" s="2">
        <f>(Table4[[#This Row],[HR]]/Table4[[#This Row],[IP2]])*9</f>
        <v>0.32028469750889677</v>
      </c>
      <c r="W439">
        <v>2</v>
      </c>
      <c r="X439">
        <v>33</v>
      </c>
      <c r="Y439">
        <v>5.2846975088967971</v>
      </c>
      <c r="Z439">
        <v>2</v>
      </c>
      <c r="AA439">
        <v>33</v>
      </c>
      <c r="AB439">
        <v>5.2846975088967971</v>
      </c>
      <c r="AC439">
        <v>2</v>
      </c>
      <c r="AD439">
        <v>0</v>
      </c>
      <c r="AE439">
        <v>1</v>
      </c>
      <c r="AF439">
        <v>244</v>
      </c>
      <c r="AG439">
        <v>1.4590747330960854</v>
      </c>
      <c r="AH439" t="s">
        <v>31</v>
      </c>
      <c r="AI439" t="s">
        <v>2510</v>
      </c>
    </row>
    <row r="440" spans="1:35" x14ac:dyDescent="0.45">
      <c r="A440">
        <v>551</v>
      </c>
      <c r="B440" t="s">
        <v>1863</v>
      </c>
      <c r="C440" t="s">
        <v>229</v>
      </c>
      <c r="D440" s="1">
        <v>41052</v>
      </c>
      <c r="E440" s="1">
        <v>41141</v>
      </c>
      <c r="F440">
        <v>56.2</v>
      </c>
      <c r="G440">
        <v>4</v>
      </c>
      <c r="H440">
        <v>5</v>
      </c>
      <c r="I440">
        <v>10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56.2</v>
      </c>
      <c r="P440">
        <v>9</v>
      </c>
      <c r="Q440">
        <v>0.44400000000000001</v>
      </c>
      <c r="R440">
        <v>5.4</v>
      </c>
      <c r="S440">
        <v>62</v>
      </c>
      <c r="T440">
        <v>34</v>
      </c>
      <c r="U440">
        <v>34</v>
      </c>
      <c r="V440" s="2">
        <f>(Table4[[#This Row],[HR]]/Table4[[#This Row],[IP2]])*9</f>
        <v>1.4412811387900355</v>
      </c>
      <c r="W440">
        <v>9</v>
      </c>
      <c r="X440">
        <v>20</v>
      </c>
      <c r="Y440">
        <v>3.2028469750889679</v>
      </c>
      <c r="Z440">
        <v>0</v>
      </c>
      <c r="AA440">
        <v>38</v>
      </c>
      <c r="AB440">
        <v>6.0854092526690389</v>
      </c>
      <c r="AC440">
        <v>1</v>
      </c>
      <c r="AD440">
        <v>0</v>
      </c>
      <c r="AE440">
        <v>4</v>
      </c>
      <c r="AF440">
        <v>246</v>
      </c>
      <c r="AG440">
        <v>1.4590747330960854</v>
      </c>
      <c r="AH440" t="s">
        <v>31</v>
      </c>
      <c r="AI440" t="s">
        <v>2217</v>
      </c>
    </row>
    <row r="441" spans="1:35" x14ac:dyDescent="0.45">
      <c r="A441">
        <v>723</v>
      </c>
      <c r="B441" t="s">
        <v>1655</v>
      </c>
      <c r="C441" t="s">
        <v>54</v>
      </c>
      <c r="D441" s="1">
        <v>44344</v>
      </c>
      <c r="E441" s="1">
        <v>44396</v>
      </c>
      <c r="F441">
        <v>54.1</v>
      </c>
      <c r="G441">
        <v>4</v>
      </c>
      <c r="H441">
        <v>3</v>
      </c>
      <c r="I441">
        <v>10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54.1</v>
      </c>
      <c r="P441">
        <v>7</v>
      </c>
      <c r="Q441">
        <v>0.57099999999999995</v>
      </c>
      <c r="R441">
        <v>4.97</v>
      </c>
      <c r="S441">
        <v>54</v>
      </c>
      <c r="T441">
        <v>30</v>
      </c>
      <c r="U441">
        <v>30</v>
      </c>
      <c r="V441" s="2">
        <f>(Table4[[#This Row],[HR]]/Table4[[#This Row],[IP2]])*9</f>
        <v>1.8299445471349352</v>
      </c>
      <c r="W441">
        <v>11</v>
      </c>
      <c r="X441">
        <v>25</v>
      </c>
      <c r="Y441">
        <v>4.1589648798521255</v>
      </c>
      <c r="Z441">
        <v>0</v>
      </c>
      <c r="AA441">
        <v>37</v>
      </c>
      <c r="AB441">
        <v>6.1552680221811462</v>
      </c>
      <c r="AC441">
        <v>2</v>
      </c>
      <c r="AD441">
        <v>2</v>
      </c>
      <c r="AE441">
        <v>2</v>
      </c>
      <c r="AF441">
        <v>239</v>
      </c>
      <c r="AG441">
        <v>1.4602587800369686</v>
      </c>
      <c r="AH441" t="s">
        <v>31</v>
      </c>
      <c r="AI441" t="s">
        <v>2243</v>
      </c>
    </row>
    <row r="442" spans="1:35" x14ac:dyDescent="0.45">
      <c r="A442">
        <v>899</v>
      </c>
      <c r="B442" t="s">
        <v>2104</v>
      </c>
      <c r="C442" t="s">
        <v>184</v>
      </c>
      <c r="D442" s="1">
        <v>43622</v>
      </c>
      <c r="E442" s="1">
        <v>43679</v>
      </c>
      <c r="F442">
        <v>52</v>
      </c>
      <c r="G442">
        <v>2</v>
      </c>
      <c r="H442">
        <v>2</v>
      </c>
      <c r="I442">
        <v>10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52</v>
      </c>
      <c r="P442">
        <v>4</v>
      </c>
      <c r="Q442">
        <v>0.5</v>
      </c>
      <c r="R442">
        <v>5.71</v>
      </c>
      <c r="S442">
        <v>64</v>
      </c>
      <c r="T442">
        <v>33</v>
      </c>
      <c r="U442">
        <v>33</v>
      </c>
      <c r="V442" s="2">
        <f>(Table4[[#This Row],[HR]]/Table4[[#This Row],[IP2]])*9</f>
        <v>1.9038461538461537</v>
      </c>
      <c r="W442">
        <v>11</v>
      </c>
      <c r="X442">
        <v>12</v>
      </c>
      <c r="Y442">
        <v>2.0769230769230771</v>
      </c>
      <c r="Z442">
        <v>1</v>
      </c>
      <c r="AA442">
        <v>40</v>
      </c>
      <c r="AB442">
        <v>6.9230769230769234</v>
      </c>
      <c r="AC442">
        <v>2</v>
      </c>
      <c r="AD442">
        <v>0</v>
      </c>
      <c r="AE442">
        <v>4</v>
      </c>
      <c r="AF442">
        <v>231</v>
      </c>
      <c r="AG442">
        <v>1.4615384615384615</v>
      </c>
      <c r="AH442" t="s">
        <v>31</v>
      </c>
      <c r="AI442" t="s">
        <v>2161</v>
      </c>
    </row>
    <row r="443" spans="1:35" x14ac:dyDescent="0.45">
      <c r="A443">
        <v>571</v>
      </c>
      <c r="B443" t="s">
        <v>2126</v>
      </c>
      <c r="C443" t="s">
        <v>184</v>
      </c>
      <c r="D443" s="1">
        <v>39579</v>
      </c>
      <c r="E443" s="1">
        <v>39628</v>
      </c>
      <c r="F443">
        <v>56.1</v>
      </c>
      <c r="G443">
        <v>2</v>
      </c>
      <c r="H443">
        <v>6</v>
      </c>
      <c r="I443">
        <v>10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56.1</v>
      </c>
      <c r="P443">
        <v>8</v>
      </c>
      <c r="Q443">
        <v>0.25</v>
      </c>
      <c r="R443">
        <v>5.75</v>
      </c>
      <c r="S443">
        <v>60</v>
      </c>
      <c r="T443">
        <v>38</v>
      </c>
      <c r="U443">
        <v>36</v>
      </c>
      <c r="V443" s="2">
        <f>(Table4[[#This Row],[HR]]/Table4[[#This Row],[IP2]])*9</f>
        <v>1.6042780748663101</v>
      </c>
      <c r="W443">
        <v>10</v>
      </c>
      <c r="X443">
        <v>22</v>
      </c>
      <c r="Y443">
        <v>3.5294117647058822</v>
      </c>
      <c r="Z443">
        <v>2</v>
      </c>
      <c r="AA443">
        <v>18</v>
      </c>
      <c r="AB443">
        <v>2.8877005347593583</v>
      </c>
      <c r="AC443">
        <v>3</v>
      </c>
      <c r="AD443">
        <v>0</v>
      </c>
      <c r="AE443">
        <v>2</v>
      </c>
      <c r="AF443">
        <v>249</v>
      </c>
      <c r="AG443">
        <v>1.4616755793226381</v>
      </c>
      <c r="AH443" t="s">
        <v>31</v>
      </c>
      <c r="AI443" t="s">
        <v>2511</v>
      </c>
    </row>
    <row r="444" spans="1:35" x14ac:dyDescent="0.45">
      <c r="A444">
        <v>455</v>
      </c>
      <c r="B444" t="s">
        <v>498</v>
      </c>
      <c r="C444" t="s">
        <v>102</v>
      </c>
      <c r="D444" s="1">
        <v>39914</v>
      </c>
      <c r="E444" s="1">
        <v>39966</v>
      </c>
      <c r="F444">
        <v>58.1</v>
      </c>
      <c r="G444">
        <v>3</v>
      </c>
      <c r="H444">
        <v>6</v>
      </c>
      <c r="I444">
        <v>10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58.1</v>
      </c>
      <c r="P444">
        <v>9</v>
      </c>
      <c r="Q444">
        <v>0.33300000000000002</v>
      </c>
      <c r="R444">
        <v>4.63</v>
      </c>
      <c r="S444">
        <v>61</v>
      </c>
      <c r="T444">
        <v>35</v>
      </c>
      <c r="U444">
        <v>30</v>
      </c>
      <c r="V444" s="2">
        <f>(Table4[[#This Row],[HR]]/Table4[[#This Row],[IP2]])*9</f>
        <v>0.92943201376936313</v>
      </c>
      <c r="W444">
        <v>6</v>
      </c>
      <c r="X444">
        <v>24</v>
      </c>
      <c r="Y444">
        <v>3.7177280550774525</v>
      </c>
      <c r="Z444">
        <v>1</v>
      </c>
      <c r="AA444">
        <v>46</v>
      </c>
      <c r="AB444">
        <v>7.1256454388984505</v>
      </c>
      <c r="AC444">
        <v>3</v>
      </c>
      <c r="AD444">
        <v>0</v>
      </c>
      <c r="AE444">
        <v>6</v>
      </c>
      <c r="AF444">
        <v>258</v>
      </c>
      <c r="AG444">
        <v>1.4629948364888123</v>
      </c>
      <c r="AH444" t="s">
        <v>31</v>
      </c>
      <c r="AI444" t="s">
        <v>499</v>
      </c>
    </row>
    <row r="445" spans="1:35" x14ac:dyDescent="0.45">
      <c r="A445">
        <v>604</v>
      </c>
      <c r="B445" t="s">
        <v>1456</v>
      </c>
      <c r="C445" t="s">
        <v>240</v>
      </c>
      <c r="D445" s="1">
        <v>35646</v>
      </c>
      <c r="E445" s="1">
        <v>35692</v>
      </c>
      <c r="F445">
        <v>56</v>
      </c>
      <c r="G445">
        <v>2</v>
      </c>
      <c r="H445">
        <v>4</v>
      </c>
      <c r="I445">
        <v>10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56</v>
      </c>
      <c r="P445">
        <v>6</v>
      </c>
      <c r="Q445">
        <v>0.33300000000000002</v>
      </c>
      <c r="R445">
        <v>4.82</v>
      </c>
      <c r="S445">
        <v>58</v>
      </c>
      <c r="T445">
        <v>31</v>
      </c>
      <c r="U445">
        <v>30</v>
      </c>
      <c r="V445" s="2">
        <f>(Table4[[#This Row],[HR]]/Table4[[#This Row],[IP2]])*9</f>
        <v>1.2857142857142856</v>
      </c>
      <c r="W445">
        <v>8</v>
      </c>
      <c r="X445">
        <v>24</v>
      </c>
      <c r="Y445">
        <v>3.8571428571428568</v>
      </c>
      <c r="Z445">
        <v>0</v>
      </c>
      <c r="AA445">
        <v>35</v>
      </c>
      <c r="AB445">
        <v>5.625</v>
      </c>
      <c r="AC445">
        <v>4</v>
      </c>
      <c r="AD445">
        <v>1</v>
      </c>
      <c r="AE445">
        <v>1</v>
      </c>
      <c r="AF445">
        <v>246</v>
      </c>
      <c r="AG445">
        <v>1.4642857142857142</v>
      </c>
      <c r="AH445" t="s">
        <v>31</v>
      </c>
      <c r="AI445" t="s">
        <v>2315</v>
      </c>
    </row>
    <row r="446" spans="1:35" x14ac:dyDescent="0.45">
      <c r="A446">
        <v>605</v>
      </c>
      <c r="B446" t="s">
        <v>1744</v>
      </c>
      <c r="C446" t="s">
        <v>30</v>
      </c>
      <c r="D446" s="1">
        <v>35201</v>
      </c>
      <c r="E446" s="1">
        <v>35253</v>
      </c>
      <c r="F446">
        <v>56</v>
      </c>
      <c r="G446">
        <v>4</v>
      </c>
      <c r="H446">
        <v>4</v>
      </c>
      <c r="I446">
        <v>10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56</v>
      </c>
      <c r="P446">
        <v>8</v>
      </c>
      <c r="Q446">
        <v>0.5</v>
      </c>
      <c r="R446">
        <v>4.9800000000000004</v>
      </c>
      <c r="S446">
        <v>66</v>
      </c>
      <c r="T446">
        <v>36</v>
      </c>
      <c r="U446">
        <v>31</v>
      </c>
      <c r="V446" s="2">
        <f>(Table4[[#This Row],[HR]]/Table4[[#This Row],[IP2]])*9</f>
        <v>1.4464285714285716</v>
      </c>
      <c r="W446">
        <v>9</v>
      </c>
      <c r="X446">
        <v>16</v>
      </c>
      <c r="Y446">
        <v>2.5714285714285712</v>
      </c>
      <c r="Z446">
        <v>0</v>
      </c>
      <c r="AA446">
        <v>39</v>
      </c>
      <c r="AB446">
        <v>6.2678571428571423</v>
      </c>
      <c r="AC446">
        <v>1</v>
      </c>
      <c r="AD446">
        <v>0</v>
      </c>
      <c r="AE446">
        <v>0</v>
      </c>
      <c r="AF446">
        <v>245</v>
      </c>
      <c r="AG446">
        <v>1.4642857142857142</v>
      </c>
      <c r="AH446" t="s">
        <v>31</v>
      </c>
      <c r="AI446" t="s">
        <v>2201</v>
      </c>
    </row>
    <row r="447" spans="1:35" x14ac:dyDescent="0.45">
      <c r="A447">
        <v>1261</v>
      </c>
      <c r="B447" t="s">
        <v>1726</v>
      </c>
      <c r="C447" t="s">
        <v>184</v>
      </c>
      <c r="D447" s="1">
        <v>40797</v>
      </c>
      <c r="E447" s="1">
        <v>41091</v>
      </c>
      <c r="F447">
        <v>47.1</v>
      </c>
      <c r="G447">
        <v>2</v>
      </c>
      <c r="H447">
        <v>4</v>
      </c>
      <c r="I447">
        <v>10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47.1</v>
      </c>
      <c r="P447">
        <v>6</v>
      </c>
      <c r="Q447">
        <v>0.33300000000000002</v>
      </c>
      <c r="R447">
        <v>4.37</v>
      </c>
      <c r="S447">
        <v>46</v>
      </c>
      <c r="T447">
        <v>25</v>
      </c>
      <c r="U447">
        <v>23</v>
      </c>
      <c r="V447" s="2">
        <f>(Table4[[#This Row],[HR]]/Table4[[#This Row],[IP2]])*9</f>
        <v>0.38216560509554137</v>
      </c>
      <c r="W447">
        <v>2</v>
      </c>
      <c r="X447">
        <v>23</v>
      </c>
      <c r="Y447">
        <v>4.3949044585987265</v>
      </c>
      <c r="Z447">
        <v>1</v>
      </c>
      <c r="AA447">
        <v>34</v>
      </c>
      <c r="AB447">
        <v>6.4968152866242033</v>
      </c>
      <c r="AC447">
        <v>3</v>
      </c>
      <c r="AD447">
        <v>1</v>
      </c>
      <c r="AE447">
        <v>4</v>
      </c>
      <c r="AF447">
        <v>209</v>
      </c>
      <c r="AG447">
        <v>1.4649681528662419</v>
      </c>
      <c r="AH447" t="s">
        <v>31</v>
      </c>
      <c r="AI447" t="s">
        <v>2332</v>
      </c>
    </row>
    <row r="448" spans="1:35" x14ac:dyDescent="0.45">
      <c r="A448">
        <v>477</v>
      </c>
      <c r="B448" t="s">
        <v>1881</v>
      </c>
      <c r="C448" t="s">
        <v>210</v>
      </c>
      <c r="D448" s="1">
        <v>40023</v>
      </c>
      <c r="E448" s="1">
        <v>40072</v>
      </c>
      <c r="F448">
        <v>58</v>
      </c>
      <c r="G448">
        <v>2</v>
      </c>
      <c r="H448">
        <v>3</v>
      </c>
      <c r="I448">
        <v>10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58</v>
      </c>
      <c r="P448">
        <v>5</v>
      </c>
      <c r="Q448">
        <v>0.4</v>
      </c>
      <c r="R448">
        <v>4.5</v>
      </c>
      <c r="S448">
        <v>65</v>
      </c>
      <c r="T448">
        <v>30</v>
      </c>
      <c r="U448">
        <v>29</v>
      </c>
      <c r="V448" s="2">
        <f>(Table4[[#This Row],[HR]]/Table4[[#This Row],[IP2]])*9</f>
        <v>2.0172413793103448</v>
      </c>
      <c r="W448">
        <v>13</v>
      </c>
      <c r="X448">
        <v>20</v>
      </c>
      <c r="Y448">
        <v>3.1034482758620694</v>
      </c>
      <c r="Z448">
        <v>1</v>
      </c>
      <c r="AA448">
        <v>32</v>
      </c>
      <c r="AB448">
        <v>4.9655172413793105</v>
      </c>
      <c r="AC448">
        <v>1</v>
      </c>
      <c r="AD448">
        <v>0</v>
      </c>
      <c r="AE448">
        <v>4</v>
      </c>
      <c r="AF448">
        <v>246</v>
      </c>
      <c r="AG448">
        <v>1.4655172413793103</v>
      </c>
      <c r="AH448" t="s">
        <v>31</v>
      </c>
      <c r="AI448" t="s">
        <v>2483</v>
      </c>
    </row>
    <row r="449" spans="1:35" x14ac:dyDescent="0.45">
      <c r="A449">
        <v>1604</v>
      </c>
      <c r="B449" t="s">
        <v>357</v>
      </c>
      <c r="C449" t="s">
        <v>56</v>
      </c>
      <c r="D449" s="1">
        <v>43645</v>
      </c>
      <c r="E449" s="1">
        <v>43720</v>
      </c>
      <c r="F449">
        <v>42.2</v>
      </c>
      <c r="G449">
        <v>2</v>
      </c>
      <c r="H449">
        <v>4</v>
      </c>
      <c r="I449">
        <v>10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42.2</v>
      </c>
      <c r="P449">
        <v>6</v>
      </c>
      <c r="Q449">
        <v>0.33300000000000002</v>
      </c>
      <c r="R449">
        <v>5.27</v>
      </c>
      <c r="S449">
        <v>48</v>
      </c>
      <c r="T449">
        <v>29</v>
      </c>
      <c r="U449">
        <v>25</v>
      </c>
      <c r="V449" s="2">
        <f>(Table4[[#This Row],[HR]]/Table4[[#This Row],[IP2]])*9</f>
        <v>1.7061611374407581</v>
      </c>
      <c r="W449">
        <v>8</v>
      </c>
      <c r="X449">
        <v>14</v>
      </c>
      <c r="Y449">
        <v>2.985781990521327</v>
      </c>
      <c r="Z449">
        <v>0</v>
      </c>
      <c r="AA449">
        <v>50</v>
      </c>
      <c r="AB449">
        <v>10.66350710900474</v>
      </c>
      <c r="AC449">
        <v>0</v>
      </c>
      <c r="AD449">
        <v>0</v>
      </c>
      <c r="AE449">
        <v>0</v>
      </c>
      <c r="AF449">
        <v>190</v>
      </c>
      <c r="AG449">
        <v>1.4691943127962084</v>
      </c>
      <c r="AH449" t="s">
        <v>31</v>
      </c>
      <c r="AI449" t="s">
        <v>358</v>
      </c>
    </row>
    <row r="450" spans="1:35" x14ac:dyDescent="0.45">
      <c r="A450">
        <v>1601</v>
      </c>
      <c r="B450" t="s">
        <v>1231</v>
      </c>
      <c r="C450" t="s">
        <v>196</v>
      </c>
      <c r="D450" s="1">
        <v>44409</v>
      </c>
      <c r="E450" s="1">
        <v>44685</v>
      </c>
      <c r="F450">
        <v>42.2</v>
      </c>
      <c r="G450">
        <v>2</v>
      </c>
      <c r="H450">
        <v>4</v>
      </c>
      <c r="I450">
        <v>10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42.2</v>
      </c>
      <c r="P450">
        <v>6</v>
      </c>
      <c r="Q450">
        <v>0.33300000000000002</v>
      </c>
      <c r="R450">
        <v>6.33</v>
      </c>
      <c r="S450">
        <v>44</v>
      </c>
      <c r="T450">
        <v>30</v>
      </c>
      <c r="U450">
        <v>30</v>
      </c>
      <c r="V450" s="2">
        <f>(Table4[[#This Row],[HR]]/Table4[[#This Row],[IP2]])*9</f>
        <v>1.7061611374407581</v>
      </c>
      <c r="W450">
        <v>8</v>
      </c>
      <c r="X450">
        <v>18</v>
      </c>
      <c r="Y450">
        <v>3.8388625592417061</v>
      </c>
      <c r="Z450">
        <v>1</v>
      </c>
      <c r="AA450">
        <v>37</v>
      </c>
      <c r="AB450">
        <v>7.890995260663507</v>
      </c>
      <c r="AC450">
        <v>4</v>
      </c>
      <c r="AD450">
        <v>0</v>
      </c>
      <c r="AE450">
        <v>1</v>
      </c>
      <c r="AF450">
        <v>192</v>
      </c>
      <c r="AG450">
        <v>1.4691943127962084</v>
      </c>
      <c r="AH450" t="s">
        <v>31</v>
      </c>
      <c r="AI450" t="s">
        <v>2242</v>
      </c>
    </row>
    <row r="451" spans="1:35" x14ac:dyDescent="0.45">
      <c r="A451">
        <v>118</v>
      </c>
      <c r="B451" t="s">
        <v>679</v>
      </c>
      <c r="C451" t="s">
        <v>261</v>
      </c>
      <c r="D451" s="1">
        <v>45049</v>
      </c>
      <c r="E451" s="1">
        <v>45146</v>
      </c>
      <c r="F451">
        <v>49</v>
      </c>
      <c r="G451">
        <v>0</v>
      </c>
      <c r="H451">
        <v>6</v>
      </c>
      <c r="I451">
        <v>10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49</v>
      </c>
      <c r="P451">
        <v>6</v>
      </c>
      <c r="Q451">
        <v>0</v>
      </c>
      <c r="R451">
        <v>7.16</v>
      </c>
      <c r="S451">
        <v>58</v>
      </c>
      <c r="T451">
        <v>39</v>
      </c>
      <c r="U451">
        <v>39</v>
      </c>
      <c r="V451" s="2">
        <f>(Table4[[#This Row],[HR]]/Table4[[#This Row],[IP2]])*9</f>
        <v>2.5714285714285712</v>
      </c>
      <c r="W451">
        <v>14</v>
      </c>
      <c r="X451">
        <v>14</v>
      </c>
      <c r="Y451">
        <v>2.5714285714285712</v>
      </c>
      <c r="Z451">
        <v>0</v>
      </c>
      <c r="AA451">
        <v>42</v>
      </c>
      <c r="AB451">
        <v>7.7142857142857135</v>
      </c>
      <c r="AC451">
        <v>2</v>
      </c>
      <c r="AD451">
        <v>0</v>
      </c>
      <c r="AE451">
        <v>0</v>
      </c>
      <c r="AF451">
        <v>217</v>
      </c>
      <c r="AG451">
        <v>1.4693877551020409</v>
      </c>
      <c r="AH451" t="s">
        <v>31</v>
      </c>
      <c r="AI451" t="s">
        <v>680</v>
      </c>
    </row>
    <row r="452" spans="1:35" x14ac:dyDescent="0.45">
      <c r="A452">
        <v>659</v>
      </c>
      <c r="B452" t="s">
        <v>2523</v>
      </c>
      <c r="C452" t="s">
        <v>46</v>
      </c>
      <c r="D452" s="1">
        <v>32358</v>
      </c>
      <c r="E452" s="1">
        <v>33126</v>
      </c>
      <c r="F452">
        <v>55.1</v>
      </c>
      <c r="G452">
        <v>1</v>
      </c>
      <c r="H452">
        <v>3</v>
      </c>
      <c r="I452">
        <v>10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55.1</v>
      </c>
      <c r="P452">
        <v>4</v>
      </c>
      <c r="Q452">
        <v>0.25</v>
      </c>
      <c r="R452">
        <v>5.04</v>
      </c>
      <c r="S452">
        <v>63</v>
      </c>
      <c r="T452">
        <v>34</v>
      </c>
      <c r="U452">
        <v>31</v>
      </c>
      <c r="V452" s="2">
        <f>(Table4[[#This Row],[HR]]/Table4[[#This Row],[IP2]])*9</f>
        <v>1.7967332123411976</v>
      </c>
      <c r="W452">
        <v>11</v>
      </c>
      <c r="X452">
        <v>18</v>
      </c>
      <c r="Y452">
        <v>2.9401088929219599</v>
      </c>
      <c r="Z452">
        <v>3</v>
      </c>
      <c r="AA452">
        <v>23</v>
      </c>
      <c r="AB452">
        <v>3.7568058076225048</v>
      </c>
      <c r="AC452">
        <v>4</v>
      </c>
      <c r="AD452">
        <v>0</v>
      </c>
      <c r="AE452">
        <v>0</v>
      </c>
      <c r="AF452">
        <v>238</v>
      </c>
      <c r="AG452">
        <v>1.4700544464609799</v>
      </c>
      <c r="AH452" t="s">
        <v>31</v>
      </c>
      <c r="AI452" t="s">
        <v>2524</v>
      </c>
    </row>
    <row r="453" spans="1:35" x14ac:dyDescent="0.45">
      <c r="A453">
        <v>151</v>
      </c>
      <c r="B453" t="s">
        <v>467</v>
      </c>
      <c r="C453" t="s">
        <v>199</v>
      </c>
      <c r="D453" s="1">
        <v>32704</v>
      </c>
      <c r="E453" s="1">
        <v>32765</v>
      </c>
      <c r="F453">
        <v>65.2</v>
      </c>
      <c r="G453">
        <v>4</v>
      </c>
      <c r="H453">
        <v>4</v>
      </c>
      <c r="I453">
        <v>10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65.2</v>
      </c>
      <c r="P453">
        <v>8</v>
      </c>
      <c r="Q453">
        <v>0.5</v>
      </c>
      <c r="R453">
        <v>3.56</v>
      </c>
      <c r="S453">
        <v>58</v>
      </c>
      <c r="T453">
        <v>31</v>
      </c>
      <c r="U453">
        <v>26</v>
      </c>
      <c r="V453" s="2">
        <f>(Table4[[#This Row],[HR]]/Table4[[#This Row],[IP2]])*9</f>
        <v>0.13803680981595093</v>
      </c>
      <c r="W453">
        <v>1</v>
      </c>
      <c r="X453">
        <v>38</v>
      </c>
      <c r="Y453">
        <v>5.2453987730061344</v>
      </c>
      <c r="Z453">
        <v>5</v>
      </c>
      <c r="AA453">
        <v>47</v>
      </c>
      <c r="AB453">
        <v>6.4877300613496924</v>
      </c>
      <c r="AC453">
        <v>1</v>
      </c>
      <c r="AD453">
        <v>0</v>
      </c>
      <c r="AE453">
        <v>6</v>
      </c>
      <c r="AF453">
        <v>288</v>
      </c>
      <c r="AG453">
        <v>1.4723926380368098</v>
      </c>
      <c r="AH453" t="s">
        <v>31</v>
      </c>
      <c r="AI453" t="s">
        <v>468</v>
      </c>
    </row>
    <row r="454" spans="1:35" x14ac:dyDescent="0.45">
      <c r="A454">
        <v>691</v>
      </c>
      <c r="B454" t="s">
        <v>1616</v>
      </c>
      <c r="C454" t="s">
        <v>168</v>
      </c>
      <c r="D454" s="1" t="s">
        <v>2536</v>
      </c>
      <c r="E454" s="1">
        <v>28275</v>
      </c>
      <c r="F454">
        <v>55</v>
      </c>
      <c r="G454">
        <v>3</v>
      </c>
      <c r="H454">
        <v>2</v>
      </c>
      <c r="I454">
        <v>10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55</v>
      </c>
      <c r="P454">
        <v>5</v>
      </c>
      <c r="Q454">
        <v>0.6</v>
      </c>
      <c r="R454">
        <v>3.6</v>
      </c>
      <c r="S454">
        <v>61</v>
      </c>
      <c r="T454">
        <v>24</v>
      </c>
      <c r="U454">
        <v>22</v>
      </c>
      <c r="V454" s="2">
        <f>(Table4[[#This Row],[HR]]/Table4[[#This Row],[IP2]])*9</f>
        <v>0.81818181818181823</v>
      </c>
      <c r="W454">
        <v>5</v>
      </c>
      <c r="X454">
        <v>20</v>
      </c>
      <c r="Y454">
        <v>3.2727272727272729</v>
      </c>
      <c r="Z454">
        <v>0</v>
      </c>
      <c r="AA454">
        <v>21</v>
      </c>
      <c r="AB454">
        <v>3.4363636363636365</v>
      </c>
      <c r="AC454">
        <v>1</v>
      </c>
      <c r="AD454">
        <v>0</v>
      </c>
      <c r="AE454">
        <v>1</v>
      </c>
      <c r="AF454">
        <v>239</v>
      </c>
      <c r="AG454">
        <v>1.4727272727272727</v>
      </c>
      <c r="AH454" t="s">
        <v>31</v>
      </c>
      <c r="AI454" t="s">
        <v>2537</v>
      </c>
    </row>
    <row r="455" spans="1:35" x14ac:dyDescent="0.45">
      <c r="A455">
        <v>680</v>
      </c>
      <c r="B455" t="s">
        <v>1674</v>
      </c>
      <c r="C455" t="s">
        <v>124</v>
      </c>
      <c r="D455" s="1">
        <v>39956</v>
      </c>
      <c r="E455" s="1">
        <v>40005</v>
      </c>
      <c r="F455">
        <v>55</v>
      </c>
      <c r="G455">
        <v>3</v>
      </c>
      <c r="H455">
        <v>4</v>
      </c>
      <c r="I455">
        <v>10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55</v>
      </c>
      <c r="P455">
        <v>7</v>
      </c>
      <c r="Q455">
        <v>0.42899999999999999</v>
      </c>
      <c r="R455">
        <v>4.91</v>
      </c>
      <c r="S455">
        <v>53</v>
      </c>
      <c r="T455">
        <v>32</v>
      </c>
      <c r="U455">
        <v>30</v>
      </c>
      <c r="V455" s="2">
        <f>(Table4[[#This Row],[HR]]/Table4[[#This Row],[IP2]])*9</f>
        <v>1.1454545454545453</v>
      </c>
      <c r="W455">
        <v>7</v>
      </c>
      <c r="X455">
        <v>28</v>
      </c>
      <c r="Y455">
        <v>4.5818181818181811</v>
      </c>
      <c r="Z455">
        <v>0</v>
      </c>
      <c r="AA455">
        <v>29</v>
      </c>
      <c r="AB455">
        <v>4.7454545454545451</v>
      </c>
      <c r="AC455">
        <v>2</v>
      </c>
      <c r="AD455">
        <v>0</v>
      </c>
      <c r="AE455">
        <v>2</v>
      </c>
      <c r="AF455">
        <v>246</v>
      </c>
      <c r="AG455">
        <v>1.4727272727272727</v>
      </c>
      <c r="AH455" t="s">
        <v>31</v>
      </c>
      <c r="AI455" t="s">
        <v>2526</v>
      </c>
    </row>
    <row r="456" spans="1:35" x14ac:dyDescent="0.45">
      <c r="A456">
        <v>535</v>
      </c>
      <c r="B456" t="s">
        <v>1761</v>
      </c>
      <c r="C456" t="s">
        <v>37</v>
      </c>
      <c r="D456" s="1">
        <v>38137</v>
      </c>
      <c r="E456" s="1">
        <v>38204</v>
      </c>
      <c r="F456">
        <v>57</v>
      </c>
      <c r="G456">
        <v>5</v>
      </c>
      <c r="H456">
        <v>4</v>
      </c>
      <c r="I456">
        <v>10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57</v>
      </c>
      <c r="P456">
        <v>9</v>
      </c>
      <c r="Q456">
        <v>0.55600000000000005</v>
      </c>
      <c r="R456">
        <v>4.1100000000000003</v>
      </c>
      <c r="S456">
        <v>65</v>
      </c>
      <c r="T456">
        <v>27</v>
      </c>
      <c r="U456">
        <v>26</v>
      </c>
      <c r="V456" s="2">
        <f>(Table4[[#This Row],[HR]]/Table4[[#This Row],[IP2]])*9</f>
        <v>0.94736842105263153</v>
      </c>
      <c r="W456">
        <v>6</v>
      </c>
      <c r="X456">
        <v>19</v>
      </c>
      <c r="Y456">
        <v>3</v>
      </c>
      <c r="Z456">
        <v>1</v>
      </c>
      <c r="AA456">
        <v>26</v>
      </c>
      <c r="AB456">
        <v>4.1052631578947363</v>
      </c>
      <c r="AC456">
        <v>1</v>
      </c>
      <c r="AD456">
        <v>0</v>
      </c>
      <c r="AE456">
        <v>1</v>
      </c>
      <c r="AF456">
        <v>250</v>
      </c>
      <c r="AG456">
        <v>1.4736842105263157</v>
      </c>
      <c r="AH456" t="s">
        <v>31</v>
      </c>
      <c r="AI456" t="s">
        <v>2500</v>
      </c>
    </row>
    <row r="457" spans="1:35" x14ac:dyDescent="0.45">
      <c r="A457">
        <v>703</v>
      </c>
      <c r="B457" t="s">
        <v>265</v>
      </c>
      <c r="C457" t="s">
        <v>34</v>
      </c>
      <c r="D457" s="1">
        <v>45039</v>
      </c>
      <c r="E457" s="1">
        <v>45092</v>
      </c>
      <c r="F457">
        <v>54.2</v>
      </c>
      <c r="G457">
        <v>3</v>
      </c>
      <c r="H457">
        <v>2</v>
      </c>
      <c r="I457">
        <v>10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54.2</v>
      </c>
      <c r="P457">
        <v>5</v>
      </c>
      <c r="Q457">
        <v>0.6</v>
      </c>
      <c r="R457">
        <v>3.95</v>
      </c>
      <c r="S457">
        <v>61</v>
      </c>
      <c r="T457">
        <v>25</v>
      </c>
      <c r="U457">
        <v>24</v>
      </c>
      <c r="V457" s="2">
        <f>(Table4[[#This Row],[HR]]/Table4[[#This Row],[IP2]])*9</f>
        <v>0.99630996309963105</v>
      </c>
      <c r="W457">
        <v>6</v>
      </c>
      <c r="X457">
        <v>19</v>
      </c>
      <c r="Y457">
        <v>3.1549815498154978</v>
      </c>
      <c r="Z457">
        <v>0</v>
      </c>
      <c r="AA457">
        <v>53</v>
      </c>
      <c r="AB457">
        <v>8.8007380073800743</v>
      </c>
      <c r="AC457">
        <v>0</v>
      </c>
      <c r="AD457">
        <v>0</v>
      </c>
      <c r="AE457">
        <v>1</v>
      </c>
      <c r="AF457">
        <v>241</v>
      </c>
      <c r="AG457">
        <v>1.4760147601476015</v>
      </c>
      <c r="AH457" t="s">
        <v>31</v>
      </c>
      <c r="AI457" t="s">
        <v>266</v>
      </c>
    </row>
    <row r="458" spans="1:35" x14ac:dyDescent="0.45">
      <c r="A458">
        <v>79</v>
      </c>
      <c r="B458" t="s">
        <v>752</v>
      </c>
      <c r="C458" t="s">
        <v>2210</v>
      </c>
      <c r="D458" s="1" t="s">
        <v>2386</v>
      </c>
      <c r="E458" s="1">
        <v>15453</v>
      </c>
      <c r="F458">
        <v>69.099999999999994</v>
      </c>
      <c r="G458">
        <v>4</v>
      </c>
      <c r="H458">
        <v>4</v>
      </c>
      <c r="I458">
        <v>10</v>
      </c>
      <c r="J458">
        <v>0</v>
      </c>
      <c r="K458">
        <v>0</v>
      </c>
      <c r="L458">
        <v>5</v>
      </c>
      <c r="M458">
        <v>0</v>
      </c>
      <c r="N458">
        <v>0</v>
      </c>
      <c r="O458">
        <v>69.099999999999994</v>
      </c>
      <c r="P458">
        <v>8</v>
      </c>
      <c r="Q458">
        <v>0.5</v>
      </c>
      <c r="R458">
        <v>4.28</v>
      </c>
      <c r="S458">
        <v>77</v>
      </c>
      <c r="T458">
        <v>39</v>
      </c>
      <c r="U458">
        <v>33</v>
      </c>
      <c r="V458" s="2">
        <f>(Table4[[#This Row],[HR]]/Table4[[#This Row],[IP2]])*9</f>
        <v>0.13024602026049206</v>
      </c>
      <c r="W458">
        <v>1</v>
      </c>
      <c r="X458">
        <v>25</v>
      </c>
      <c r="Y458">
        <v>3.2561505065123013</v>
      </c>
      <c r="Z458">
        <v>1</v>
      </c>
      <c r="AA458">
        <v>17</v>
      </c>
      <c r="AB458">
        <v>2.214182344428365</v>
      </c>
      <c r="AC458">
        <v>0</v>
      </c>
      <c r="AD458">
        <v>0</v>
      </c>
      <c r="AE458">
        <v>2</v>
      </c>
      <c r="AF458">
        <v>307</v>
      </c>
      <c r="AG458">
        <v>1.4761215629522433</v>
      </c>
      <c r="AH458" t="s">
        <v>31</v>
      </c>
      <c r="AI458" t="s">
        <v>2387</v>
      </c>
    </row>
    <row r="459" spans="1:35" x14ac:dyDescent="0.45">
      <c r="A459">
        <v>1656</v>
      </c>
      <c r="B459" t="s">
        <v>622</v>
      </c>
      <c r="C459" t="s">
        <v>115</v>
      </c>
      <c r="D459" s="1">
        <v>44433</v>
      </c>
      <c r="E459" s="1">
        <v>44724</v>
      </c>
      <c r="F459">
        <v>42</v>
      </c>
      <c r="G459">
        <v>2</v>
      </c>
      <c r="H459">
        <v>4</v>
      </c>
      <c r="I459">
        <v>10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42</v>
      </c>
      <c r="P459">
        <v>6</v>
      </c>
      <c r="Q459">
        <v>0.33300000000000002</v>
      </c>
      <c r="R459">
        <v>4.93</v>
      </c>
      <c r="S459">
        <v>34</v>
      </c>
      <c r="T459">
        <v>26</v>
      </c>
      <c r="U459">
        <v>23</v>
      </c>
      <c r="V459" s="2">
        <f>(Table4[[#This Row],[HR]]/Table4[[#This Row],[IP2]])*9</f>
        <v>1.7142857142857142</v>
      </c>
      <c r="W459">
        <v>8</v>
      </c>
      <c r="X459">
        <v>28</v>
      </c>
      <c r="Y459">
        <v>6</v>
      </c>
      <c r="Z459">
        <v>0</v>
      </c>
      <c r="AA459">
        <v>43</v>
      </c>
      <c r="AB459">
        <v>9.2142857142857135</v>
      </c>
      <c r="AC459">
        <v>7</v>
      </c>
      <c r="AD459">
        <v>0</v>
      </c>
      <c r="AE459">
        <v>4</v>
      </c>
      <c r="AF459">
        <v>189</v>
      </c>
      <c r="AG459">
        <v>1.4761904761904763</v>
      </c>
      <c r="AH459" t="s">
        <v>31</v>
      </c>
      <c r="AI459" t="s">
        <v>623</v>
      </c>
    </row>
    <row r="460" spans="1:35" x14ac:dyDescent="0.45">
      <c r="A460">
        <v>118</v>
      </c>
      <c r="B460" t="s">
        <v>1785</v>
      </c>
      <c r="C460" t="s">
        <v>555</v>
      </c>
      <c r="D460" s="1">
        <v>32331</v>
      </c>
      <c r="E460" s="1">
        <v>32382</v>
      </c>
      <c r="F460">
        <v>67</v>
      </c>
      <c r="G460">
        <v>6</v>
      </c>
      <c r="H460">
        <v>2</v>
      </c>
      <c r="I460">
        <v>10</v>
      </c>
      <c r="J460">
        <v>0</v>
      </c>
      <c r="K460">
        <v>0</v>
      </c>
      <c r="L460">
        <v>2</v>
      </c>
      <c r="M460">
        <v>1</v>
      </c>
      <c r="N460">
        <v>0</v>
      </c>
      <c r="O460">
        <v>67</v>
      </c>
      <c r="P460">
        <v>8</v>
      </c>
      <c r="Q460">
        <v>0.75</v>
      </c>
      <c r="R460">
        <v>4.43</v>
      </c>
      <c r="S460">
        <v>75</v>
      </c>
      <c r="T460">
        <v>34</v>
      </c>
      <c r="U460">
        <v>33</v>
      </c>
      <c r="V460" s="2">
        <f>(Table4[[#This Row],[HR]]/Table4[[#This Row],[IP2]])*9</f>
        <v>0.94029850746268651</v>
      </c>
      <c r="W460">
        <v>7</v>
      </c>
      <c r="X460">
        <v>24</v>
      </c>
      <c r="Y460">
        <v>3.2238805970149254</v>
      </c>
      <c r="Z460">
        <v>2</v>
      </c>
      <c r="AA460">
        <v>32</v>
      </c>
      <c r="AB460">
        <v>4.2985074626865671</v>
      </c>
      <c r="AC460">
        <v>0</v>
      </c>
      <c r="AD460">
        <v>1</v>
      </c>
      <c r="AE460">
        <v>4</v>
      </c>
      <c r="AF460">
        <v>284</v>
      </c>
      <c r="AG460">
        <v>1.4776119402985075</v>
      </c>
      <c r="AH460" t="s">
        <v>31</v>
      </c>
      <c r="AI460" t="s">
        <v>2392</v>
      </c>
    </row>
    <row r="461" spans="1:35" x14ac:dyDescent="0.45">
      <c r="A461">
        <v>731</v>
      </c>
      <c r="B461" t="s">
        <v>454</v>
      </c>
      <c r="C461" t="s">
        <v>34</v>
      </c>
      <c r="D461" s="1">
        <v>40731</v>
      </c>
      <c r="E461" s="1">
        <v>41093</v>
      </c>
      <c r="F461">
        <v>54.1</v>
      </c>
      <c r="G461">
        <v>3</v>
      </c>
      <c r="H461">
        <v>2</v>
      </c>
      <c r="I461">
        <v>10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54.1</v>
      </c>
      <c r="P461">
        <v>5</v>
      </c>
      <c r="Q461">
        <v>0.6</v>
      </c>
      <c r="R461">
        <v>4.6399999999999997</v>
      </c>
      <c r="S461">
        <v>66</v>
      </c>
      <c r="T461">
        <v>37</v>
      </c>
      <c r="U461">
        <v>28</v>
      </c>
      <c r="V461" s="2">
        <f>(Table4[[#This Row],[HR]]/Table4[[#This Row],[IP2]])*9</f>
        <v>0.83179297597042523</v>
      </c>
      <c r="W461">
        <v>5</v>
      </c>
      <c r="X461">
        <v>14</v>
      </c>
      <c r="Y461">
        <v>2.3290203327171906</v>
      </c>
      <c r="Z461">
        <v>1</v>
      </c>
      <c r="AA461">
        <v>47</v>
      </c>
      <c r="AB461">
        <v>7.8188539741219962</v>
      </c>
      <c r="AC461">
        <v>0</v>
      </c>
      <c r="AD461">
        <v>1</v>
      </c>
      <c r="AE461">
        <v>0</v>
      </c>
      <c r="AF461">
        <v>242</v>
      </c>
      <c r="AG461">
        <v>1.478743068391867</v>
      </c>
      <c r="AH461" t="s">
        <v>31</v>
      </c>
      <c r="AI461" t="s">
        <v>455</v>
      </c>
    </row>
    <row r="462" spans="1:35" x14ac:dyDescent="0.45">
      <c r="A462">
        <v>735</v>
      </c>
      <c r="B462" t="s">
        <v>235</v>
      </c>
      <c r="C462" t="s">
        <v>95</v>
      </c>
      <c r="D462" s="1">
        <v>37823</v>
      </c>
      <c r="E462" s="1">
        <v>37870</v>
      </c>
      <c r="F462">
        <v>54.1</v>
      </c>
      <c r="G462">
        <v>4</v>
      </c>
      <c r="H462">
        <v>4</v>
      </c>
      <c r="I462">
        <v>10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54.1</v>
      </c>
      <c r="P462">
        <v>8</v>
      </c>
      <c r="Q462">
        <v>0.5</v>
      </c>
      <c r="R462">
        <v>4.8</v>
      </c>
      <c r="S462">
        <v>53</v>
      </c>
      <c r="T462">
        <v>29</v>
      </c>
      <c r="U462">
        <v>29</v>
      </c>
      <c r="V462" s="2">
        <f>(Table4[[#This Row],[HR]]/Table4[[#This Row],[IP2]])*9</f>
        <v>0.83179297597042523</v>
      </c>
      <c r="W462">
        <v>5</v>
      </c>
      <c r="X462">
        <v>27</v>
      </c>
      <c r="Y462">
        <v>4.4916820702402953</v>
      </c>
      <c r="Z462">
        <v>0</v>
      </c>
      <c r="AA462">
        <v>55</v>
      </c>
      <c r="AB462">
        <v>9.1497227356746755</v>
      </c>
      <c r="AC462">
        <v>1</v>
      </c>
      <c r="AD462">
        <v>0</v>
      </c>
      <c r="AE462">
        <v>6</v>
      </c>
      <c r="AF462">
        <v>233</v>
      </c>
      <c r="AG462">
        <v>1.478743068391867</v>
      </c>
      <c r="AH462" t="s">
        <v>31</v>
      </c>
      <c r="AI462" t="s">
        <v>236</v>
      </c>
    </row>
    <row r="463" spans="1:35" x14ac:dyDescent="0.45">
      <c r="A463">
        <v>244</v>
      </c>
      <c r="B463" t="s">
        <v>349</v>
      </c>
      <c r="C463" t="s">
        <v>106</v>
      </c>
      <c r="D463" s="1">
        <v>30817</v>
      </c>
      <c r="E463" s="1">
        <v>30865</v>
      </c>
      <c r="F463">
        <v>62.2</v>
      </c>
      <c r="G463">
        <v>3</v>
      </c>
      <c r="H463">
        <v>2</v>
      </c>
      <c r="I463">
        <v>10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62.2</v>
      </c>
      <c r="P463">
        <v>5</v>
      </c>
      <c r="Q463">
        <v>0.6</v>
      </c>
      <c r="R463">
        <v>5.46</v>
      </c>
      <c r="S463">
        <v>80</v>
      </c>
      <c r="T463">
        <v>40</v>
      </c>
      <c r="U463">
        <v>38</v>
      </c>
      <c r="V463" s="2">
        <f>(Table4[[#This Row],[HR]]/Table4[[#This Row],[IP2]])*9</f>
        <v>1.0128617363344052</v>
      </c>
      <c r="W463">
        <v>7</v>
      </c>
      <c r="X463">
        <v>12</v>
      </c>
      <c r="Y463">
        <v>1.7363344051446945</v>
      </c>
      <c r="Z463">
        <v>2</v>
      </c>
      <c r="AA463">
        <v>51</v>
      </c>
      <c r="AB463">
        <v>7.3794212218649511</v>
      </c>
      <c r="AC463">
        <v>1</v>
      </c>
      <c r="AD463">
        <v>0</v>
      </c>
      <c r="AE463">
        <v>2</v>
      </c>
      <c r="AF463">
        <v>277</v>
      </c>
      <c r="AG463">
        <v>1.4790996784565915</v>
      </c>
      <c r="AH463" t="s">
        <v>31</v>
      </c>
      <c r="AI463" t="s">
        <v>350</v>
      </c>
    </row>
    <row r="464" spans="1:35" x14ac:dyDescent="0.45">
      <c r="A464">
        <v>1212</v>
      </c>
      <c r="B464" t="s">
        <v>628</v>
      </c>
      <c r="C464" t="s">
        <v>115</v>
      </c>
      <c r="D464" s="1">
        <v>43192</v>
      </c>
      <c r="E464" s="1">
        <v>43279</v>
      </c>
      <c r="F464">
        <v>48</v>
      </c>
      <c r="G464">
        <v>2</v>
      </c>
      <c r="H464">
        <v>5</v>
      </c>
      <c r="I464">
        <v>10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48</v>
      </c>
      <c r="P464">
        <v>7</v>
      </c>
      <c r="Q464">
        <v>0.28599999999999998</v>
      </c>
      <c r="R464">
        <v>5.0599999999999996</v>
      </c>
      <c r="S464">
        <v>49</v>
      </c>
      <c r="T464">
        <v>28</v>
      </c>
      <c r="U464">
        <v>27</v>
      </c>
      <c r="V464" s="2">
        <f>(Table4[[#This Row],[HR]]/Table4[[#This Row],[IP2]])*9</f>
        <v>0.75</v>
      </c>
      <c r="W464">
        <v>4</v>
      </c>
      <c r="X464">
        <v>22</v>
      </c>
      <c r="Y464">
        <v>4.125</v>
      </c>
      <c r="Z464">
        <v>1</v>
      </c>
      <c r="AA464">
        <v>43</v>
      </c>
      <c r="AB464">
        <v>8.0625</v>
      </c>
      <c r="AC464">
        <v>2</v>
      </c>
      <c r="AD464">
        <v>0</v>
      </c>
      <c r="AE464">
        <v>4</v>
      </c>
      <c r="AF464">
        <v>210</v>
      </c>
      <c r="AG464">
        <v>1.4791666666666667</v>
      </c>
      <c r="AH464" t="s">
        <v>31</v>
      </c>
      <c r="AI464" t="s">
        <v>629</v>
      </c>
    </row>
    <row r="465" spans="1:35" x14ac:dyDescent="0.45">
      <c r="A465">
        <v>53</v>
      </c>
      <c r="B465" t="s">
        <v>400</v>
      </c>
      <c r="C465" t="s">
        <v>229</v>
      </c>
      <c r="D465" s="1">
        <v>44043</v>
      </c>
      <c r="E465" s="1">
        <v>44098</v>
      </c>
      <c r="F465">
        <v>50</v>
      </c>
      <c r="G465">
        <v>1</v>
      </c>
      <c r="H465">
        <v>6</v>
      </c>
      <c r="I465">
        <v>10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50</v>
      </c>
      <c r="P465">
        <v>7</v>
      </c>
      <c r="Q465">
        <v>0.14299999999999999</v>
      </c>
      <c r="R465">
        <v>4.32</v>
      </c>
      <c r="S465">
        <v>52</v>
      </c>
      <c r="T465">
        <v>29</v>
      </c>
      <c r="U465">
        <v>24</v>
      </c>
      <c r="V465" s="2">
        <f>(Table4[[#This Row],[HR]]/Table4[[#This Row],[IP2]])*9</f>
        <v>1.44</v>
      </c>
      <c r="W465">
        <v>8</v>
      </c>
      <c r="X465">
        <v>22</v>
      </c>
      <c r="Y465">
        <v>3.96</v>
      </c>
      <c r="Z465">
        <v>1</v>
      </c>
      <c r="AA465">
        <v>49</v>
      </c>
      <c r="AB465">
        <v>8.82</v>
      </c>
      <c r="AC465">
        <v>2</v>
      </c>
      <c r="AD465">
        <v>0</v>
      </c>
      <c r="AE465">
        <v>0</v>
      </c>
      <c r="AF465">
        <v>222</v>
      </c>
      <c r="AG465">
        <v>1.48</v>
      </c>
      <c r="AH465" t="s">
        <v>31</v>
      </c>
      <c r="AI465" t="s">
        <v>401</v>
      </c>
    </row>
    <row r="466" spans="1:35" x14ac:dyDescent="0.45">
      <c r="A466">
        <v>460</v>
      </c>
      <c r="B466" t="s">
        <v>2223</v>
      </c>
      <c r="C466" t="s">
        <v>132</v>
      </c>
      <c r="D466" s="1">
        <v>36700</v>
      </c>
      <c r="E466" s="1">
        <v>37094</v>
      </c>
      <c r="F466">
        <v>58.1</v>
      </c>
      <c r="G466">
        <v>3</v>
      </c>
      <c r="H466">
        <v>0</v>
      </c>
      <c r="I466">
        <v>10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58.1</v>
      </c>
      <c r="P466">
        <v>3</v>
      </c>
      <c r="Q466">
        <v>1</v>
      </c>
      <c r="R466">
        <v>3.86</v>
      </c>
      <c r="S466">
        <v>61</v>
      </c>
      <c r="T466">
        <v>29</v>
      </c>
      <c r="U466">
        <v>25</v>
      </c>
      <c r="V466" s="2">
        <f>(Table4[[#This Row],[HR]]/Table4[[#This Row],[IP2]])*9</f>
        <v>0.30981067125645434</v>
      </c>
      <c r="W466">
        <v>2</v>
      </c>
      <c r="X466">
        <v>25</v>
      </c>
      <c r="Y466">
        <v>3.8726333907056798</v>
      </c>
      <c r="Z466">
        <v>3</v>
      </c>
      <c r="AA466">
        <v>38</v>
      </c>
      <c r="AB466">
        <v>5.8864027538726331</v>
      </c>
      <c r="AC466">
        <v>2</v>
      </c>
      <c r="AD466">
        <v>0</v>
      </c>
      <c r="AE466">
        <v>2</v>
      </c>
      <c r="AF466">
        <v>257</v>
      </c>
      <c r="AG466">
        <v>1.4802065404475042</v>
      </c>
      <c r="AH466" t="s">
        <v>31</v>
      </c>
      <c r="AI466" t="s">
        <v>2224</v>
      </c>
    </row>
    <row r="467" spans="1:35" x14ac:dyDescent="0.45">
      <c r="A467">
        <v>779</v>
      </c>
      <c r="B467" t="s">
        <v>1718</v>
      </c>
      <c r="C467" t="s">
        <v>43</v>
      </c>
      <c r="D467" s="1" t="s">
        <v>2550</v>
      </c>
      <c r="E467" s="1">
        <v>28646</v>
      </c>
      <c r="F467">
        <v>54</v>
      </c>
      <c r="G467">
        <v>1</v>
      </c>
      <c r="H467">
        <v>4</v>
      </c>
      <c r="I467">
        <v>10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54</v>
      </c>
      <c r="P467">
        <v>5</v>
      </c>
      <c r="Q467">
        <v>0.2</v>
      </c>
      <c r="R467">
        <v>5.17</v>
      </c>
      <c r="S467">
        <v>69</v>
      </c>
      <c r="T467">
        <v>40</v>
      </c>
      <c r="U467">
        <v>31</v>
      </c>
      <c r="V467" s="2">
        <f>(Table4[[#This Row],[HR]]/Table4[[#This Row],[IP2]])*9</f>
        <v>0.16666666666666666</v>
      </c>
      <c r="W467">
        <v>1</v>
      </c>
      <c r="X467">
        <v>11</v>
      </c>
      <c r="Y467">
        <v>1.8333333333333333</v>
      </c>
      <c r="Z467">
        <v>2</v>
      </c>
      <c r="AA467">
        <v>26</v>
      </c>
      <c r="AB467">
        <v>4.333333333333333</v>
      </c>
      <c r="AC467">
        <v>0</v>
      </c>
      <c r="AD467">
        <v>2</v>
      </c>
      <c r="AE467">
        <v>3</v>
      </c>
      <c r="AF467">
        <v>241</v>
      </c>
      <c r="AG467">
        <v>1.4814814814814814</v>
      </c>
      <c r="AH467" t="s">
        <v>31</v>
      </c>
      <c r="AI467" t="s">
        <v>2551</v>
      </c>
    </row>
    <row r="468" spans="1:35" x14ac:dyDescent="0.45">
      <c r="A468">
        <v>593</v>
      </c>
      <c r="B468" t="s">
        <v>1806</v>
      </c>
      <c r="C468" t="s">
        <v>49</v>
      </c>
      <c r="D468" s="1">
        <v>40291</v>
      </c>
      <c r="E468" s="1">
        <v>40340</v>
      </c>
      <c r="F468">
        <v>56</v>
      </c>
      <c r="G468">
        <v>5</v>
      </c>
      <c r="H468">
        <v>3</v>
      </c>
      <c r="I468">
        <v>10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56</v>
      </c>
      <c r="P468">
        <v>8</v>
      </c>
      <c r="Q468">
        <v>0.625</v>
      </c>
      <c r="R468">
        <v>4.34</v>
      </c>
      <c r="S468">
        <v>59</v>
      </c>
      <c r="T468">
        <v>33</v>
      </c>
      <c r="U468">
        <v>27</v>
      </c>
      <c r="V468" s="2">
        <f>(Table4[[#This Row],[HR]]/Table4[[#This Row],[IP2]])*9</f>
        <v>1.2857142857142856</v>
      </c>
      <c r="W468">
        <v>8</v>
      </c>
      <c r="X468">
        <v>24</v>
      </c>
      <c r="Y468">
        <v>3.8571428571428568</v>
      </c>
      <c r="Z468">
        <v>3</v>
      </c>
      <c r="AA468">
        <v>24</v>
      </c>
      <c r="AB468">
        <v>3.8571428571428568</v>
      </c>
      <c r="AC468">
        <v>1</v>
      </c>
      <c r="AD468">
        <v>1</v>
      </c>
      <c r="AE468">
        <v>1</v>
      </c>
      <c r="AF468">
        <v>252</v>
      </c>
      <c r="AG468">
        <v>1.4821428571428572</v>
      </c>
      <c r="AH468" t="s">
        <v>31</v>
      </c>
      <c r="AI468" t="s">
        <v>2512</v>
      </c>
    </row>
    <row r="469" spans="1:35" x14ac:dyDescent="0.45">
      <c r="A469">
        <v>591</v>
      </c>
      <c r="B469" t="s">
        <v>1687</v>
      </c>
      <c r="C469" t="s">
        <v>271</v>
      </c>
      <c r="D469" s="1">
        <v>41485</v>
      </c>
      <c r="E469" s="1">
        <v>41543</v>
      </c>
      <c r="F469">
        <v>56</v>
      </c>
      <c r="G469">
        <v>2</v>
      </c>
      <c r="H469">
        <v>3</v>
      </c>
      <c r="I469">
        <v>10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56</v>
      </c>
      <c r="P469">
        <v>5</v>
      </c>
      <c r="Q469">
        <v>0.4</v>
      </c>
      <c r="R469">
        <v>4.82</v>
      </c>
      <c r="S469">
        <v>55</v>
      </c>
      <c r="T469">
        <v>34</v>
      </c>
      <c r="U469">
        <v>30</v>
      </c>
      <c r="V469" s="2">
        <f>(Table4[[#This Row],[HR]]/Table4[[#This Row],[IP2]])*9</f>
        <v>1.7678571428571428</v>
      </c>
      <c r="W469">
        <v>11</v>
      </c>
      <c r="X469">
        <v>28</v>
      </c>
      <c r="Y469">
        <v>4.5</v>
      </c>
      <c r="Z469">
        <v>0</v>
      </c>
      <c r="AA469">
        <v>38</v>
      </c>
      <c r="AB469">
        <v>6.1071428571428577</v>
      </c>
      <c r="AC469">
        <v>2</v>
      </c>
      <c r="AD469">
        <v>0</v>
      </c>
      <c r="AE469">
        <v>4</v>
      </c>
      <c r="AF469">
        <v>250</v>
      </c>
      <c r="AG469">
        <v>1.4821428571428572</v>
      </c>
      <c r="AH469" t="s">
        <v>31</v>
      </c>
      <c r="AI469" t="s">
        <v>2216</v>
      </c>
    </row>
    <row r="470" spans="1:35" x14ac:dyDescent="0.45">
      <c r="A470">
        <v>479</v>
      </c>
      <c r="B470" t="s">
        <v>430</v>
      </c>
      <c r="C470" t="s">
        <v>95</v>
      </c>
      <c r="D470" s="1">
        <v>35925</v>
      </c>
      <c r="E470" s="1">
        <v>35977</v>
      </c>
      <c r="F470">
        <v>58</v>
      </c>
      <c r="G470">
        <v>3</v>
      </c>
      <c r="H470">
        <v>5</v>
      </c>
      <c r="I470">
        <v>10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58</v>
      </c>
      <c r="P470">
        <v>8</v>
      </c>
      <c r="Q470">
        <v>0.375</v>
      </c>
      <c r="R470">
        <v>6.52</v>
      </c>
      <c r="S470">
        <v>58</v>
      </c>
      <c r="T470">
        <v>48</v>
      </c>
      <c r="U470">
        <v>42</v>
      </c>
      <c r="V470" s="2">
        <f>(Table4[[#This Row],[HR]]/Table4[[#This Row],[IP2]])*9</f>
        <v>2.0172413793103448</v>
      </c>
      <c r="W470">
        <v>13</v>
      </c>
      <c r="X470">
        <v>28</v>
      </c>
      <c r="Y470">
        <v>4.3448275862068968</v>
      </c>
      <c r="Z470">
        <v>2</v>
      </c>
      <c r="AA470">
        <v>48</v>
      </c>
      <c r="AB470">
        <v>7.4482758620689653</v>
      </c>
      <c r="AC470">
        <v>1</v>
      </c>
      <c r="AD470">
        <v>0</v>
      </c>
      <c r="AE470">
        <v>6</v>
      </c>
      <c r="AF470">
        <v>263</v>
      </c>
      <c r="AG470">
        <v>1.4827586206896552</v>
      </c>
      <c r="AH470" t="s">
        <v>31</v>
      </c>
      <c r="AI470" t="s">
        <v>431</v>
      </c>
    </row>
    <row r="471" spans="1:35" x14ac:dyDescent="0.45">
      <c r="A471">
        <v>963</v>
      </c>
      <c r="B471" t="s">
        <v>1873</v>
      </c>
      <c r="C471" t="s">
        <v>261</v>
      </c>
      <c r="D471" s="1">
        <v>44776</v>
      </c>
      <c r="E471" s="1">
        <v>45040</v>
      </c>
      <c r="F471">
        <v>51.1</v>
      </c>
      <c r="G471">
        <v>3</v>
      </c>
      <c r="H471">
        <v>4</v>
      </c>
      <c r="I471">
        <v>10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51.1</v>
      </c>
      <c r="P471">
        <v>7</v>
      </c>
      <c r="Q471">
        <v>0.42899999999999999</v>
      </c>
      <c r="R471">
        <v>5.44</v>
      </c>
      <c r="S471">
        <v>51</v>
      </c>
      <c r="T471">
        <v>31</v>
      </c>
      <c r="U471">
        <v>31</v>
      </c>
      <c r="V471" s="2">
        <f>(Table4[[#This Row],[HR]]/Table4[[#This Row],[IP2]])*9</f>
        <v>1.9373776908023483</v>
      </c>
      <c r="W471">
        <v>11</v>
      </c>
      <c r="X471">
        <v>25</v>
      </c>
      <c r="Y471">
        <v>4.4031311154598827</v>
      </c>
      <c r="Z471">
        <v>1</v>
      </c>
      <c r="AA471">
        <v>37</v>
      </c>
      <c r="AB471">
        <v>6.5166340508806258</v>
      </c>
      <c r="AC471">
        <v>3</v>
      </c>
      <c r="AD471">
        <v>0</v>
      </c>
      <c r="AE471">
        <v>3</v>
      </c>
      <c r="AF471">
        <v>225</v>
      </c>
      <c r="AG471">
        <v>1.4872798434442269</v>
      </c>
      <c r="AH471" t="s">
        <v>31</v>
      </c>
      <c r="AI471" t="s">
        <v>2238</v>
      </c>
    </row>
    <row r="472" spans="1:35" x14ac:dyDescent="0.45">
      <c r="A472">
        <v>971</v>
      </c>
      <c r="B472" t="s">
        <v>1681</v>
      </c>
      <c r="C472" t="s">
        <v>2251</v>
      </c>
      <c r="D472" s="1">
        <v>38941</v>
      </c>
      <c r="E472" s="1">
        <v>39178</v>
      </c>
      <c r="F472">
        <v>51.1</v>
      </c>
      <c r="G472">
        <v>4</v>
      </c>
      <c r="H472">
        <v>4</v>
      </c>
      <c r="I472">
        <v>10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51.1</v>
      </c>
      <c r="P472">
        <v>8</v>
      </c>
      <c r="Q472">
        <v>0.5</v>
      </c>
      <c r="R472">
        <v>5.44</v>
      </c>
      <c r="S472">
        <v>54</v>
      </c>
      <c r="T472">
        <v>33</v>
      </c>
      <c r="U472">
        <v>31</v>
      </c>
      <c r="V472" s="2">
        <f>(Table4[[#This Row],[HR]]/Table4[[#This Row],[IP2]])*9</f>
        <v>2.1135029354207435</v>
      </c>
      <c r="W472">
        <v>12</v>
      </c>
      <c r="X472">
        <v>22</v>
      </c>
      <c r="Y472">
        <v>3.8747553816046967</v>
      </c>
      <c r="Z472">
        <v>2</v>
      </c>
      <c r="AA472">
        <v>37</v>
      </c>
      <c r="AB472">
        <v>6.5166340508806258</v>
      </c>
      <c r="AC472">
        <v>3</v>
      </c>
      <c r="AD472">
        <v>0</v>
      </c>
      <c r="AE472">
        <v>4</v>
      </c>
      <c r="AF472">
        <v>232</v>
      </c>
      <c r="AG472">
        <v>1.4872798434442269</v>
      </c>
      <c r="AH472" t="s">
        <v>31</v>
      </c>
      <c r="AI472" t="s">
        <v>2252</v>
      </c>
    </row>
    <row r="473" spans="1:35" x14ac:dyDescent="0.45">
      <c r="A473">
        <v>811</v>
      </c>
      <c r="B473" t="s">
        <v>1333</v>
      </c>
      <c r="C473" t="s">
        <v>59</v>
      </c>
      <c r="D473" s="1">
        <v>42249</v>
      </c>
      <c r="E473" s="1">
        <v>42494</v>
      </c>
      <c r="F473">
        <v>53.1</v>
      </c>
      <c r="G473">
        <v>3</v>
      </c>
      <c r="H473">
        <v>5</v>
      </c>
      <c r="I473">
        <v>10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53.1</v>
      </c>
      <c r="P473">
        <v>8</v>
      </c>
      <c r="Q473">
        <v>0.375</v>
      </c>
      <c r="R473">
        <v>4.8899999999999997</v>
      </c>
      <c r="S473">
        <v>54</v>
      </c>
      <c r="T473">
        <v>30</v>
      </c>
      <c r="U473">
        <v>29</v>
      </c>
      <c r="V473" s="2">
        <f>(Table4[[#This Row],[HR]]/Table4[[#This Row],[IP2]])*9</f>
        <v>0.67796610169491522</v>
      </c>
      <c r="W473">
        <v>4</v>
      </c>
      <c r="X473">
        <v>25</v>
      </c>
      <c r="Y473">
        <v>4.2372881355932197</v>
      </c>
      <c r="Z473">
        <v>0</v>
      </c>
      <c r="AA473">
        <v>37</v>
      </c>
      <c r="AB473">
        <v>6.2711864406779654</v>
      </c>
      <c r="AC473">
        <v>2</v>
      </c>
      <c r="AD473">
        <v>0</v>
      </c>
      <c r="AE473">
        <v>0</v>
      </c>
      <c r="AF473">
        <v>231</v>
      </c>
      <c r="AG473">
        <v>1.487758945386064</v>
      </c>
      <c r="AH473" t="s">
        <v>31</v>
      </c>
      <c r="AI473" t="s">
        <v>2245</v>
      </c>
    </row>
    <row r="474" spans="1:35" x14ac:dyDescent="0.45">
      <c r="A474">
        <v>310</v>
      </c>
      <c r="B474" t="s">
        <v>2079</v>
      </c>
      <c r="C474" t="s">
        <v>85</v>
      </c>
      <c r="D474" s="1">
        <v>35221</v>
      </c>
      <c r="E474" s="1">
        <v>35268</v>
      </c>
      <c r="F474">
        <v>61.1</v>
      </c>
      <c r="G474">
        <v>3</v>
      </c>
      <c r="H474">
        <v>2</v>
      </c>
      <c r="I474">
        <v>10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61.1</v>
      </c>
      <c r="P474">
        <v>5</v>
      </c>
      <c r="Q474">
        <v>0.6</v>
      </c>
      <c r="R474">
        <v>6.02</v>
      </c>
      <c r="S474">
        <v>66</v>
      </c>
      <c r="T474">
        <v>42</v>
      </c>
      <c r="U474">
        <v>41</v>
      </c>
      <c r="V474" s="2">
        <f>(Table4[[#This Row],[HR]]/Table4[[#This Row],[IP2]])*9</f>
        <v>1.4729950900163664</v>
      </c>
      <c r="W474">
        <v>10</v>
      </c>
      <c r="X474">
        <v>25</v>
      </c>
      <c r="Y474">
        <v>3.6824877250409163</v>
      </c>
      <c r="Z474">
        <v>1</v>
      </c>
      <c r="AA474">
        <v>31</v>
      </c>
      <c r="AB474">
        <v>4.5662847790507364</v>
      </c>
      <c r="AC474">
        <v>2</v>
      </c>
      <c r="AD474">
        <v>0</v>
      </c>
      <c r="AE474">
        <v>0</v>
      </c>
      <c r="AF474">
        <v>272</v>
      </c>
      <c r="AG474">
        <v>1.4893617021276595</v>
      </c>
      <c r="AH474" t="s">
        <v>31</v>
      </c>
      <c r="AI474" t="s">
        <v>2437</v>
      </c>
    </row>
    <row r="475" spans="1:35" x14ac:dyDescent="0.45">
      <c r="A475">
        <v>216</v>
      </c>
      <c r="B475" t="s">
        <v>1330</v>
      </c>
      <c r="C475" t="s">
        <v>168</v>
      </c>
      <c r="D475" s="1">
        <v>28586</v>
      </c>
      <c r="E475" s="1">
        <v>28629</v>
      </c>
      <c r="F475">
        <v>63.1</v>
      </c>
      <c r="G475">
        <v>3</v>
      </c>
      <c r="H475">
        <v>3</v>
      </c>
      <c r="I475">
        <v>10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63.1</v>
      </c>
      <c r="P475">
        <v>6</v>
      </c>
      <c r="Q475">
        <v>0.5</v>
      </c>
      <c r="R475">
        <v>5.26</v>
      </c>
      <c r="S475">
        <v>71</v>
      </c>
      <c r="T475">
        <v>41</v>
      </c>
      <c r="U475">
        <v>37</v>
      </c>
      <c r="V475" s="2">
        <f>(Table4[[#This Row],[HR]]/Table4[[#This Row],[IP2]])*9</f>
        <v>0.57052297939778129</v>
      </c>
      <c r="W475">
        <v>4</v>
      </c>
      <c r="X475">
        <v>23</v>
      </c>
      <c r="Y475">
        <v>3.280507131537242</v>
      </c>
      <c r="Z475">
        <v>0</v>
      </c>
      <c r="AA475">
        <v>27</v>
      </c>
      <c r="AB475">
        <v>3.8510301109350236</v>
      </c>
      <c r="AC475">
        <v>3</v>
      </c>
      <c r="AD475">
        <v>2</v>
      </c>
      <c r="AE475">
        <v>6</v>
      </c>
      <c r="AF475">
        <v>277</v>
      </c>
      <c r="AG475">
        <v>1.4896988906497624</v>
      </c>
      <c r="AH475" t="s">
        <v>31</v>
      </c>
      <c r="AI475" t="s">
        <v>2411</v>
      </c>
    </row>
    <row r="476" spans="1:35" x14ac:dyDescent="0.45">
      <c r="A476">
        <v>126</v>
      </c>
      <c r="B476" t="s">
        <v>1663</v>
      </c>
      <c r="C476" t="s">
        <v>46</v>
      </c>
      <c r="D476" s="1">
        <v>41774</v>
      </c>
      <c r="E476" s="1">
        <v>41824</v>
      </c>
      <c r="F476">
        <v>49</v>
      </c>
      <c r="G476">
        <v>3</v>
      </c>
      <c r="H476">
        <v>2</v>
      </c>
      <c r="I476">
        <v>10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49</v>
      </c>
      <c r="P476">
        <v>5</v>
      </c>
      <c r="Q476">
        <v>0.6</v>
      </c>
      <c r="R476">
        <v>5.14</v>
      </c>
      <c r="S476">
        <v>63</v>
      </c>
      <c r="T476">
        <v>28</v>
      </c>
      <c r="U476">
        <v>28</v>
      </c>
      <c r="V476" s="2">
        <f>(Table4[[#This Row],[HR]]/Table4[[#This Row],[IP2]])*9</f>
        <v>0.91836734693877553</v>
      </c>
      <c r="W476">
        <v>5</v>
      </c>
      <c r="X476">
        <v>10</v>
      </c>
      <c r="Y476">
        <v>1.8367346938775511</v>
      </c>
      <c r="Z476">
        <v>0</v>
      </c>
      <c r="AA476">
        <v>33</v>
      </c>
      <c r="AB476">
        <v>6.0612244897959178</v>
      </c>
      <c r="AC476">
        <v>4</v>
      </c>
      <c r="AD476">
        <v>0</v>
      </c>
      <c r="AE476">
        <v>1</v>
      </c>
      <c r="AF476">
        <v>216</v>
      </c>
      <c r="AG476">
        <v>1.489795918367347</v>
      </c>
      <c r="AH476" t="s">
        <v>31</v>
      </c>
      <c r="AI476" t="s">
        <v>2618</v>
      </c>
    </row>
    <row r="477" spans="1:35" x14ac:dyDescent="0.45">
      <c r="A477">
        <v>538</v>
      </c>
      <c r="B477" t="s">
        <v>2312</v>
      </c>
      <c r="C477" t="s">
        <v>85</v>
      </c>
      <c r="D477" s="1">
        <v>36257</v>
      </c>
      <c r="E477" s="1">
        <v>36308</v>
      </c>
      <c r="F477">
        <v>57</v>
      </c>
      <c r="G477">
        <v>6</v>
      </c>
      <c r="H477">
        <v>1</v>
      </c>
      <c r="I477">
        <v>10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57</v>
      </c>
      <c r="P477">
        <v>7</v>
      </c>
      <c r="Q477">
        <v>0.85699999999999998</v>
      </c>
      <c r="R477">
        <v>4.26</v>
      </c>
      <c r="S477">
        <v>63</v>
      </c>
      <c r="T477">
        <v>28</v>
      </c>
      <c r="U477">
        <v>27</v>
      </c>
      <c r="V477" s="2">
        <f>(Table4[[#This Row],[HR]]/Table4[[#This Row],[IP2]])*9</f>
        <v>0.94736842105263153</v>
      </c>
      <c r="W477">
        <v>6</v>
      </c>
      <c r="X477">
        <v>22</v>
      </c>
      <c r="Y477">
        <v>3.4736842105263155</v>
      </c>
      <c r="Z477">
        <v>0</v>
      </c>
      <c r="AA477">
        <v>35</v>
      </c>
      <c r="AB477">
        <v>5.5263157894736841</v>
      </c>
      <c r="AC477">
        <v>2</v>
      </c>
      <c r="AD477">
        <v>1</v>
      </c>
      <c r="AE477">
        <v>5</v>
      </c>
      <c r="AF477">
        <v>254</v>
      </c>
      <c r="AG477">
        <v>1.4912280701754386</v>
      </c>
      <c r="AH477" t="s">
        <v>31</v>
      </c>
      <c r="AI477" t="s">
        <v>2313</v>
      </c>
    </row>
    <row r="478" spans="1:35" x14ac:dyDescent="0.45">
      <c r="A478">
        <v>19</v>
      </c>
      <c r="B478" t="s">
        <v>701</v>
      </c>
      <c r="C478" t="s">
        <v>168</v>
      </c>
      <c r="D478" s="1">
        <v>38858</v>
      </c>
      <c r="E478" s="1">
        <v>38947</v>
      </c>
      <c r="F478">
        <v>50.2</v>
      </c>
      <c r="G478">
        <v>2</v>
      </c>
      <c r="H478">
        <v>4</v>
      </c>
      <c r="I478">
        <v>10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50.2</v>
      </c>
      <c r="P478">
        <v>6</v>
      </c>
      <c r="Q478">
        <v>0.33300000000000002</v>
      </c>
      <c r="R478">
        <v>5.51</v>
      </c>
      <c r="S478">
        <v>59</v>
      </c>
      <c r="T478">
        <v>34</v>
      </c>
      <c r="U478">
        <v>31</v>
      </c>
      <c r="V478" s="2">
        <f>(Table4[[#This Row],[HR]]/Table4[[#This Row],[IP2]])*9</f>
        <v>2.1513944223107568</v>
      </c>
      <c r="W478">
        <v>12</v>
      </c>
      <c r="X478">
        <v>16</v>
      </c>
      <c r="Y478">
        <v>2.8685258964143427</v>
      </c>
      <c r="Z478">
        <v>0</v>
      </c>
      <c r="AA478">
        <v>42</v>
      </c>
      <c r="AB478">
        <v>7.5298804780876489</v>
      </c>
      <c r="AC478">
        <v>1</v>
      </c>
      <c r="AD478">
        <v>0</v>
      </c>
      <c r="AE478">
        <v>2</v>
      </c>
      <c r="AF478">
        <v>222</v>
      </c>
      <c r="AG478">
        <v>1.4940239043824701</v>
      </c>
      <c r="AH478" t="s">
        <v>31</v>
      </c>
      <c r="AI478" t="s">
        <v>702</v>
      </c>
    </row>
    <row r="479" spans="1:35" x14ac:dyDescent="0.45">
      <c r="A479">
        <v>868</v>
      </c>
      <c r="B479" t="s">
        <v>1589</v>
      </c>
      <c r="C479" t="s">
        <v>54</v>
      </c>
      <c r="D479" s="1">
        <v>34153</v>
      </c>
      <c r="E479" s="1" t="s">
        <v>2566</v>
      </c>
      <c r="F479">
        <v>52.2</v>
      </c>
      <c r="G479">
        <v>2</v>
      </c>
      <c r="H479">
        <v>4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52.2</v>
      </c>
      <c r="P479">
        <v>6</v>
      </c>
      <c r="Q479">
        <v>0.33300000000000002</v>
      </c>
      <c r="R479">
        <v>5.13</v>
      </c>
      <c r="S479">
        <v>54</v>
      </c>
      <c r="T479">
        <v>37</v>
      </c>
      <c r="U479">
        <v>30</v>
      </c>
      <c r="V479" s="2">
        <f>(Table4[[#This Row],[HR]]/Table4[[#This Row],[IP2]])*9</f>
        <v>1.0344827586206897</v>
      </c>
      <c r="W479">
        <v>6</v>
      </c>
      <c r="X479">
        <v>24</v>
      </c>
      <c r="Y479">
        <v>4.1379310344827589</v>
      </c>
      <c r="Z479">
        <v>1</v>
      </c>
      <c r="AA479">
        <v>24</v>
      </c>
      <c r="AB479">
        <v>4.1379310344827589</v>
      </c>
      <c r="AC479">
        <v>1</v>
      </c>
      <c r="AD479">
        <v>0</v>
      </c>
      <c r="AE479">
        <v>3</v>
      </c>
      <c r="AF479">
        <v>227</v>
      </c>
      <c r="AG479">
        <v>1.4942528735632183</v>
      </c>
      <c r="AH479" t="s">
        <v>31</v>
      </c>
      <c r="AI479" t="s">
        <v>2567</v>
      </c>
    </row>
    <row r="480" spans="1:35" x14ac:dyDescent="0.45">
      <c r="A480">
        <v>710</v>
      </c>
      <c r="B480" t="s">
        <v>461</v>
      </c>
      <c r="C480" t="s">
        <v>199</v>
      </c>
      <c r="D480" s="1">
        <v>37713</v>
      </c>
      <c r="E480" s="1">
        <v>37767</v>
      </c>
      <c r="F480">
        <v>54.2</v>
      </c>
      <c r="G480">
        <v>2</v>
      </c>
      <c r="H480">
        <v>7</v>
      </c>
      <c r="I480">
        <v>10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54.2</v>
      </c>
      <c r="P480">
        <v>9</v>
      </c>
      <c r="Q480">
        <v>0.222</v>
      </c>
      <c r="R480">
        <v>5.43</v>
      </c>
      <c r="S480">
        <v>60</v>
      </c>
      <c r="T480">
        <v>36</v>
      </c>
      <c r="U480">
        <v>33</v>
      </c>
      <c r="V480" s="2">
        <f>(Table4[[#This Row],[HR]]/Table4[[#This Row],[IP2]])*9</f>
        <v>1.1623616236162362</v>
      </c>
      <c r="W480">
        <v>7</v>
      </c>
      <c r="X480">
        <v>21</v>
      </c>
      <c r="Y480">
        <v>3.4870848708487081</v>
      </c>
      <c r="Z480">
        <v>0</v>
      </c>
      <c r="AA480">
        <v>47</v>
      </c>
      <c r="AB480">
        <v>7.8044280442804421</v>
      </c>
      <c r="AC480">
        <v>0</v>
      </c>
      <c r="AD480">
        <v>2</v>
      </c>
      <c r="AE480">
        <v>6</v>
      </c>
      <c r="AF480">
        <v>240</v>
      </c>
      <c r="AG480">
        <v>1.4944649446494465</v>
      </c>
      <c r="AH480" t="s">
        <v>31</v>
      </c>
      <c r="AI480" t="s">
        <v>462</v>
      </c>
    </row>
    <row r="481" spans="1:35" x14ac:dyDescent="0.45">
      <c r="A481">
        <v>556</v>
      </c>
      <c r="B481" t="s">
        <v>646</v>
      </c>
      <c r="C481" t="s">
        <v>106</v>
      </c>
      <c r="D481" s="1">
        <v>38878</v>
      </c>
      <c r="E481" s="1">
        <v>38926</v>
      </c>
      <c r="F481">
        <v>56.2</v>
      </c>
      <c r="G481">
        <v>5</v>
      </c>
      <c r="H481">
        <v>1</v>
      </c>
      <c r="I481">
        <v>10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56.2</v>
      </c>
      <c r="P481">
        <v>6</v>
      </c>
      <c r="Q481">
        <v>0.83299999999999996</v>
      </c>
      <c r="R481">
        <v>3.49</v>
      </c>
      <c r="S481">
        <v>54</v>
      </c>
      <c r="T481">
        <v>22</v>
      </c>
      <c r="U481">
        <v>22</v>
      </c>
      <c r="V481" s="2">
        <f>(Table4[[#This Row],[HR]]/Table4[[#This Row],[IP2]])*9</f>
        <v>0.64056939501779353</v>
      </c>
      <c r="W481">
        <v>4</v>
      </c>
      <c r="X481">
        <v>30</v>
      </c>
      <c r="Y481">
        <v>4.8042704626334514</v>
      </c>
      <c r="Z481">
        <v>0</v>
      </c>
      <c r="AA481">
        <v>43</v>
      </c>
      <c r="AB481">
        <v>6.8861209964412806</v>
      </c>
      <c r="AC481">
        <v>4</v>
      </c>
      <c r="AD481">
        <v>0</v>
      </c>
      <c r="AE481">
        <v>2</v>
      </c>
      <c r="AF481">
        <v>249</v>
      </c>
      <c r="AG481">
        <v>1.4946619217081849</v>
      </c>
      <c r="AH481" t="s">
        <v>31</v>
      </c>
      <c r="AI481" t="s">
        <v>647</v>
      </c>
    </row>
    <row r="482" spans="1:35" x14ac:dyDescent="0.45">
      <c r="A482">
        <v>557</v>
      </c>
      <c r="B482" t="s">
        <v>2021</v>
      </c>
      <c r="C482" t="s">
        <v>132</v>
      </c>
      <c r="D482" s="1">
        <v>35960</v>
      </c>
      <c r="E482" s="1">
        <v>36005</v>
      </c>
      <c r="F482">
        <v>56.2</v>
      </c>
      <c r="G482">
        <v>5</v>
      </c>
      <c r="H482">
        <v>3</v>
      </c>
      <c r="I482">
        <v>10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56.2</v>
      </c>
      <c r="P482">
        <v>8</v>
      </c>
      <c r="Q482">
        <v>0.625</v>
      </c>
      <c r="R482">
        <v>6.83</v>
      </c>
      <c r="S482">
        <v>70</v>
      </c>
      <c r="T482">
        <v>46</v>
      </c>
      <c r="U482">
        <v>43</v>
      </c>
      <c r="V482" s="2">
        <f>(Table4[[#This Row],[HR]]/Table4[[#This Row],[IP2]])*9</f>
        <v>1.6014234875444839</v>
      </c>
      <c r="W482">
        <v>10</v>
      </c>
      <c r="X482">
        <v>14</v>
      </c>
      <c r="Y482">
        <v>2.2419928825622772</v>
      </c>
      <c r="Z482">
        <v>1</v>
      </c>
      <c r="AA482">
        <v>31</v>
      </c>
      <c r="AB482">
        <v>4.9644128113879002</v>
      </c>
      <c r="AC482">
        <v>1</v>
      </c>
      <c r="AD482">
        <v>0</v>
      </c>
      <c r="AE482">
        <v>1</v>
      </c>
      <c r="AF482">
        <v>248</v>
      </c>
      <c r="AG482">
        <v>1.4946619217081849</v>
      </c>
      <c r="AH482" t="s">
        <v>31</v>
      </c>
      <c r="AI482" t="s">
        <v>2505</v>
      </c>
    </row>
    <row r="483" spans="1:35" x14ac:dyDescent="0.45">
      <c r="A483">
        <v>346</v>
      </c>
      <c r="B483" t="s">
        <v>386</v>
      </c>
      <c r="C483" t="s">
        <v>34</v>
      </c>
      <c r="D483" s="1">
        <v>25733</v>
      </c>
      <c r="E483" s="1" t="s">
        <v>387</v>
      </c>
      <c r="F483">
        <v>60.2</v>
      </c>
      <c r="G483">
        <v>3</v>
      </c>
      <c r="H483">
        <v>5</v>
      </c>
      <c r="I483">
        <v>10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60.2</v>
      </c>
      <c r="P483">
        <v>8</v>
      </c>
      <c r="Q483">
        <v>0.375</v>
      </c>
      <c r="R483">
        <v>4.9000000000000004</v>
      </c>
      <c r="S483">
        <v>55</v>
      </c>
      <c r="T483">
        <v>33</v>
      </c>
      <c r="U483">
        <v>33</v>
      </c>
      <c r="V483" s="2">
        <f>(Table4[[#This Row],[HR]]/Table4[[#This Row],[IP2]])*9</f>
        <v>1.6445182724252492</v>
      </c>
      <c r="W483">
        <v>11</v>
      </c>
      <c r="X483">
        <v>35</v>
      </c>
      <c r="Y483">
        <v>5.2325581395348832</v>
      </c>
      <c r="Z483">
        <v>3</v>
      </c>
      <c r="AA483">
        <v>50</v>
      </c>
      <c r="AB483">
        <v>7.4750830564784057</v>
      </c>
      <c r="AC483">
        <v>3</v>
      </c>
      <c r="AD483">
        <v>0</v>
      </c>
      <c r="AE483">
        <v>1</v>
      </c>
      <c r="AF483">
        <v>264</v>
      </c>
      <c r="AG483">
        <v>1.4950166112956811</v>
      </c>
      <c r="AH483" t="s">
        <v>31</v>
      </c>
      <c r="AI483" t="s">
        <v>388</v>
      </c>
    </row>
    <row r="484" spans="1:35" x14ac:dyDescent="0.45">
      <c r="A484">
        <v>175</v>
      </c>
      <c r="B484" t="s">
        <v>1917</v>
      </c>
      <c r="C484" t="s">
        <v>199</v>
      </c>
      <c r="D484" s="1" t="s">
        <v>2185</v>
      </c>
      <c r="E484" s="1">
        <v>44737</v>
      </c>
      <c r="F484">
        <v>48.1</v>
      </c>
      <c r="G484">
        <v>1</v>
      </c>
      <c r="H484">
        <v>4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48.1</v>
      </c>
      <c r="P484">
        <v>5</v>
      </c>
      <c r="Q484">
        <v>0.2</v>
      </c>
      <c r="R484">
        <v>4.84</v>
      </c>
      <c r="S484">
        <v>55</v>
      </c>
      <c r="T484">
        <v>27</v>
      </c>
      <c r="U484">
        <v>26</v>
      </c>
      <c r="V484" s="2">
        <f>(Table4[[#This Row],[HR]]/Table4[[#This Row],[IP2]])*9</f>
        <v>1.30977130977131</v>
      </c>
      <c r="W484">
        <v>7</v>
      </c>
      <c r="X484">
        <v>17</v>
      </c>
      <c r="Y484">
        <v>3.1808731808731805</v>
      </c>
      <c r="Z484">
        <v>0</v>
      </c>
      <c r="AA484">
        <v>39</v>
      </c>
      <c r="AB484">
        <v>7.2972972972972965</v>
      </c>
      <c r="AC484">
        <v>1</v>
      </c>
      <c r="AD484">
        <v>0</v>
      </c>
      <c r="AE484">
        <v>1</v>
      </c>
      <c r="AF484">
        <v>213</v>
      </c>
      <c r="AG484">
        <v>1.4968814968814967</v>
      </c>
      <c r="AH484" t="s">
        <v>31</v>
      </c>
      <c r="AI484" t="s">
        <v>2186</v>
      </c>
    </row>
    <row r="485" spans="1:35" x14ac:dyDescent="0.45">
      <c r="A485">
        <v>39</v>
      </c>
      <c r="B485" t="s">
        <v>374</v>
      </c>
      <c r="C485" t="s">
        <v>132</v>
      </c>
      <c r="D485" s="1">
        <v>38849</v>
      </c>
      <c r="E485" s="1">
        <v>38915</v>
      </c>
      <c r="F485">
        <v>50.1</v>
      </c>
      <c r="G485">
        <v>2</v>
      </c>
      <c r="H485">
        <v>4</v>
      </c>
      <c r="I485">
        <v>10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50.1</v>
      </c>
      <c r="P485">
        <v>6</v>
      </c>
      <c r="Q485">
        <v>0.33300000000000002</v>
      </c>
      <c r="R485">
        <v>5.36</v>
      </c>
      <c r="S485">
        <v>50</v>
      </c>
      <c r="T485">
        <v>31</v>
      </c>
      <c r="U485">
        <v>30</v>
      </c>
      <c r="V485" s="2">
        <f>(Table4[[#This Row],[HR]]/Table4[[#This Row],[IP2]])*9</f>
        <v>1.2574850299401197</v>
      </c>
      <c r="W485">
        <v>7</v>
      </c>
      <c r="X485">
        <v>25</v>
      </c>
      <c r="Y485">
        <v>4.4910179640718564</v>
      </c>
      <c r="Z485">
        <v>1</v>
      </c>
      <c r="AA485">
        <v>50</v>
      </c>
      <c r="AB485">
        <v>8.9820359281437128</v>
      </c>
      <c r="AC485">
        <v>2</v>
      </c>
      <c r="AD485">
        <v>0</v>
      </c>
      <c r="AE485">
        <v>2</v>
      </c>
      <c r="AF485">
        <v>226</v>
      </c>
      <c r="AG485">
        <v>1.4970059880239521</v>
      </c>
      <c r="AH485" t="s">
        <v>31</v>
      </c>
      <c r="AI485" t="s">
        <v>375</v>
      </c>
    </row>
    <row r="486" spans="1:35" x14ac:dyDescent="0.45">
      <c r="A486">
        <v>453</v>
      </c>
      <c r="B486" t="s">
        <v>1108</v>
      </c>
      <c r="C486" t="s">
        <v>168</v>
      </c>
      <c r="D486" s="1" t="s">
        <v>2475</v>
      </c>
      <c r="E486" s="1">
        <v>41047</v>
      </c>
      <c r="F486">
        <v>58.1</v>
      </c>
      <c r="G486">
        <v>4</v>
      </c>
      <c r="H486">
        <v>5</v>
      </c>
      <c r="I486">
        <v>10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58.1</v>
      </c>
      <c r="P486">
        <v>9</v>
      </c>
      <c r="Q486">
        <v>0.44400000000000001</v>
      </c>
      <c r="R486">
        <v>3.86</v>
      </c>
      <c r="S486">
        <v>68</v>
      </c>
      <c r="T486">
        <v>28</v>
      </c>
      <c r="U486">
        <v>25</v>
      </c>
      <c r="V486" s="2">
        <f>(Table4[[#This Row],[HR]]/Table4[[#This Row],[IP2]])*9</f>
        <v>0.61962134251290868</v>
      </c>
      <c r="W486">
        <v>4</v>
      </c>
      <c r="X486">
        <v>19</v>
      </c>
      <c r="Y486">
        <v>2.9432013769363166</v>
      </c>
      <c r="Z486">
        <v>3</v>
      </c>
      <c r="AA486">
        <v>32</v>
      </c>
      <c r="AB486">
        <v>4.9569707401032694</v>
      </c>
      <c r="AC486">
        <v>0</v>
      </c>
      <c r="AD486">
        <v>0</v>
      </c>
      <c r="AE486">
        <v>4</v>
      </c>
      <c r="AF486">
        <v>255</v>
      </c>
      <c r="AG486">
        <v>1.4974182444061961</v>
      </c>
      <c r="AH486" t="s">
        <v>31</v>
      </c>
      <c r="AI486" t="s">
        <v>2476</v>
      </c>
    </row>
    <row r="487" spans="1:35" x14ac:dyDescent="0.45">
      <c r="A487">
        <v>456</v>
      </c>
      <c r="B487" t="s">
        <v>1301</v>
      </c>
      <c r="C487" t="s">
        <v>49</v>
      </c>
      <c r="D487" s="1">
        <v>39289</v>
      </c>
      <c r="E487" s="1">
        <v>39560</v>
      </c>
      <c r="F487">
        <v>58.1</v>
      </c>
      <c r="G487">
        <v>3</v>
      </c>
      <c r="H487">
        <v>4</v>
      </c>
      <c r="I487">
        <v>10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58.1</v>
      </c>
      <c r="P487">
        <v>7</v>
      </c>
      <c r="Q487">
        <v>0.42899999999999999</v>
      </c>
      <c r="R487">
        <v>3.86</v>
      </c>
      <c r="S487">
        <v>60</v>
      </c>
      <c r="T487">
        <v>26</v>
      </c>
      <c r="U487">
        <v>25</v>
      </c>
      <c r="V487" s="2">
        <f>(Table4[[#This Row],[HR]]/Table4[[#This Row],[IP2]])*9</f>
        <v>0.77452667814113596</v>
      </c>
      <c r="W487">
        <v>5</v>
      </c>
      <c r="X487">
        <v>27</v>
      </c>
      <c r="Y487">
        <v>4.1824440619621344</v>
      </c>
      <c r="Z487">
        <v>1</v>
      </c>
      <c r="AA487">
        <v>31</v>
      </c>
      <c r="AB487">
        <v>4.8020654044750426</v>
      </c>
      <c r="AC487">
        <v>2</v>
      </c>
      <c r="AD487">
        <v>0</v>
      </c>
      <c r="AE487">
        <v>1</v>
      </c>
      <c r="AF487">
        <v>256</v>
      </c>
      <c r="AG487">
        <v>1.4974182444061961</v>
      </c>
      <c r="AH487" t="s">
        <v>31</v>
      </c>
      <c r="AI487" t="s">
        <v>2477</v>
      </c>
    </row>
    <row r="488" spans="1:35" x14ac:dyDescent="0.45">
      <c r="A488">
        <v>780</v>
      </c>
      <c r="B488" t="s">
        <v>1440</v>
      </c>
      <c r="C488" t="s">
        <v>132</v>
      </c>
      <c r="D488" s="1">
        <v>26771</v>
      </c>
      <c r="E488" s="1">
        <v>26821</v>
      </c>
      <c r="F488">
        <v>54</v>
      </c>
      <c r="G488">
        <v>1</v>
      </c>
      <c r="H488">
        <v>4</v>
      </c>
      <c r="I488">
        <v>10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54</v>
      </c>
      <c r="P488">
        <v>5</v>
      </c>
      <c r="Q488">
        <v>0.2</v>
      </c>
      <c r="R488">
        <v>3.83</v>
      </c>
      <c r="S488">
        <v>53</v>
      </c>
      <c r="T488">
        <v>29</v>
      </c>
      <c r="U488">
        <v>23</v>
      </c>
      <c r="V488" s="2">
        <f>(Table4[[#This Row],[HR]]/Table4[[#This Row],[IP2]])*9</f>
        <v>0.5</v>
      </c>
      <c r="W488">
        <v>3</v>
      </c>
      <c r="X488">
        <v>28</v>
      </c>
      <c r="Y488">
        <v>4.6666666666666661</v>
      </c>
      <c r="Z488">
        <v>4</v>
      </c>
      <c r="AA488">
        <v>36</v>
      </c>
      <c r="AB488">
        <v>6</v>
      </c>
      <c r="AC488">
        <v>3</v>
      </c>
      <c r="AD488">
        <v>1</v>
      </c>
      <c r="AE488">
        <v>1</v>
      </c>
      <c r="AF488">
        <v>237</v>
      </c>
      <c r="AG488">
        <v>1.5</v>
      </c>
      <c r="AH488" t="s">
        <v>31</v>
      </c>
      <c r="AI488" t="s">
        <v>2296</v>
      </c>
    </row>
    <row r="489" spans="1:35" x14ac:dyDescent="0.45">
      <c r="A489">
        <v>595</v>
      </c>
      <c r="B489" t="s">
        <v>1908</v>
      </c>
      <c r="C489" t="s">
        <v>271</v>
      </c>
      <c r="D489" s="1">
        <v>39180</v>
      </c>
      <c r="E489" s="1">
        <v>39236</v>
      </c>
      <c r="F489">
        <v>56</v>
      </c>
      <c r="G489">
        <v>3</v>
      </c>
      <c r="H489">
        <v>5</v>
      </c>
      <c r="I489">
        <v>10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56</v>
      </c>
      <c r="P489">
        <v>8</v>
      </c>
      <c r="Q489">
        <v>0.375</v>
      </c>
      <c r="R489">
        <v>4.34</v>
      </c>
      <c r="S489">
        <v>62</v>
      </c>
      <c r="T489">
        <v>29</v>
      </c>
      <c r="U489">
        <v>27</v>
      </c>
      <c r="V489" s="2">
        <f>(Table4[[#This Row],[HR]]/Table4[[#This Row],[IP2]])*9</f>
        <v>1.6071428571428572</v>
      </c>
      <c r="W489">
        <v>10</v>
      </c>
      <c r="X489">
        <v>22</v>
      </c>
      <c r="Y489">
        <v>3.5357142857142856</v>
      </c>
      <c r="Z489">
        <v>2</v>
      </c>
      <c r="AA489">
        <v>40</v>
      </c>
      <c r="AB489">
        <v>6.4285714285714288</v>
      </c>
      <c r="AC489">
        <v>2</v>
      </c>
      <c r="AD489">
        <v>0</v>
      </c>
      <c r="AE489">
        <v>1</v>
      </c>
      <c r="AF489">
        <v>247</v>
      </c>
      <c r="AG489">
        <v>1.5</v>
      </c>
      <c r="AH489" t="s">
        <v>31</v>
      </c>
      <c r="AI489" t="s">
        <v>2171</v>
      </c>
    </row>
    <row r="490" spans="1:35" x14ac:dyDescent="0.45">
      <c r="A490">
        <v>767</v>
      </c>
      <c r="B490" t="s">
        <v>653</v>
      </c>
      <c r="C490" t="s">
        <v>199</v>
      </c>
      <c r="D490" s="1">
        <v>35212</v>
      </c>
      <c r="E490" s="1">
        <v>35331</v>
      </c>
      <c r="F490">
        <v>54</v>
      </c>
      <c r="G490">
        <v>1</v>
      </c>
      <c r="H490">
        <v>6</v>
      </c>
      <c r="I490">
        <v>10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54</v>
      </c>
      <c r="P490">
        <v>7</v>
      </c>
      <c r="Q490">
        <v>0.14299999999999999</v>
      </c>
      <c r="R490">
        <v>4.67</v>
      </c>
      <c r="S490">
        <v>54</v>
      </c>
      <c r="T490">
        <v>33</v>
      </c>
      <c r="U490">
        <v>28</v>
      </c>
      <c r="V490" s="2">
        <f>(Table4[[#This Row],[HR]]/Table4[[#This Row],[IP2]])*9</f>
        <v>1</v>
      </c>
      <c r="W490">
        <v>6</v>
      </c>
      <c r="X490">
        <v>27</v>
      </c>
      <c r="Y490">
        <v>4.5</v>
      </c>
      <c r="Z490">
        <v>2</v>
      </c>
      <c r="AA490">
        <v>43</v>
      </c>
      <c r="AB490">
        <v>7.1666666666666661</v>
      </c>
      <c r="AC490">
        <v>2</v>
      </c>
      <c r="AD490">
        <v>0</v>
      </c>
      <c r="AE490">
        <v>0</v>
      </c>
      <c r="AF490">
        <v>241</v>
      </c>
      <c r="AG490">
        <v>1.5</v>
      </c>
      <c r="AH490" t="s">
        <v>31</v>
      </c>
      <c r="AI490" t="s">
        <v>654</v>
      </c>
    </row>
    <row r="491" spans="1:35" x14ac:dyDescent="0.45">
      <c r="A491">
        <v>51</v>
      </c>
      <c r="B491" t="s">
        <v>1957</v>
      </c>
      <c r="C491" t="s">
        <v>106</v>
      </c>
      <c r="D491" s="1" t="s">
        <v>2598</v>
      </c>
      <c r="E491" s="1">
        <v>44778</v>
      </c>
      <c r="F491">
        <v>50</v>
      </c>
      <c r="G491">
        <v>5</v>
      </c>
      <c r="H491">
        <v>5</v>
      </c>
      <c r="I491">
        <v>10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50</v>
      </c>
      <c r="P491">
        <v>10</v>
      </c>
      <c r="Q491">
        <v>0.5</v>
      </c>
      <c r="R491">
        <v>4.68</v>
      </c>
      <c r="S491">
        <v>57</v>
      </c>
      <c r="T491">
        <v>27</v>
      </c>
      <c r="U491">
        <v>26</v>
      </c>
      <c r="V491" s="2">
        <f>(Table4[[#This Row],[HR]]/Table4[[#This Row],[IP2]])*9</f>
        <v>1.44</v>
      </c>
      <c r="W491">
        <v>8</v>
      </c>
      <c r="X491">
        <v>18</v>
      </c>
      <c r="Y491">
        <v>3.2399999999999998</v>
      </c>
      <c r="Z491">
        <v>1</v>
      </c>
      <c r="AA491">
        <v>32</v>
      </c>
      <c r="AB491">
        <v>5.76</v>
      </c>
      <c r="AC491">
        <v>2</v>
      </c>
      <c r="AD491">
        <v>0</v>
      </c>
      <c r="AE491">
        <v>0</v>
      </c>
      <c r="AF491">
        <v>220</v>
      </c>
      <c r="AG491">
        <v>1.5</v>
      </c>
      <c r="AH491" t="s">
        <v>31</v>
      </c>
      <c r="AI491" t="s">
        <v>2599</v>
      </c>
    </row>
    <row r="492" spans="1:35" x14ac:dyDescent="0.45">
      <c r="A492">
        <v>608</v>
      </c>
      <c r="B492" t="s">
        <v>1889</v>
      </c>
      <c r="C492" t="s">
        <v>95</v>
      </c>
      <c r="D492" s="1">
        <v>33339</v>
      </c>
      <c r="E492" s="1">
        <v>33405</v>
      </c>
      <c r="F492">
        <v>56</v>
      </c>
      <c r="G492">
        <v>2</v>
      </c>
      <c r="H492">
        <v>3</v>
      </c>
      <c r="I492">
        <v>10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56</v>
      </c>
      <c r="P492">
        <v>5</v>
      </c>
      <c r="Q492">
        <v>0.4</v>
      </c>
      <c r="R492">
        <v>4.82</v>
      </c>
      <c r="S492">
        <v>58</v>
      </c>
      <c r="T492">
        <v>34</v>
      </c>
      <c r="U492">
        <v>30</v>
      </c>
      <c r="V492" s="2">
        <f>(Table4[[#This Row],[HR]]/Table4[[#This Row],[IP2]])*9</f>
        <v>0.96428571428571419</v>
      </c>
      <c r="W492">
        <v>6</v>
      </c>
      <c r="X492">
        <v>26</v>
      </c>
      <c r="Y492">
        <v>4.1785714285714288</v>
      </c>
      <c r="Z492">
        <v>0</v>
      </c>
      <c r="AA492">
        <v>36</v>
      </c>
      <c r="AB492">
        <v>5.7857142857142865</v>
      </c>
      <c r="AC492">
        <v>3</v>
      </c>
      <c r="AD492">
        <v>0</v>
      </c>
      <c r="AE492">
        <v>3</v>
      </c>
      <c r="AF492">
        <v>245</v>
      </c>
      <c r="AG492">
        <v>1.5</v>
      </c>
      <c r="AH492" t="s">
        <v>31</v>
      </c>
      <c r="AI492" t="s">
        <v>2293</v>
      </c>
    </row>
    <row r="493" spans="1:35" x14ac:dyDescent="0.45">
      <c r="A493">
        <v>907</v>
      </c>
      <c r="B493" t="s">
        <v>1397</v>
      </c>
      <c r="C493" t="s">
        <v>82</v>
      </c>
      <c r="D493" s="1">
        <v>39661</v>
      </c>
      <c r="E493" s="1">
        <v>40026</v>
      </c>
      <c r="F493">
        <v>52</v>
      </c>
      <c r="G493">
        <v>3</v>
      </c>
      <c r="H493">
        <v>4</v>
      </c>
      <c r="I493">
        <v>10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52</v>
      </c>
      <c r="P493">
        <v>7</v>
      </c>
      <c r="Q493">
        <v>0.42899999999999999</v>
      </c>
      <c r="R493">
        <v>5.54</v>
      </c>
      <c r="S493">
        <v>60</v>
      </c>
      <c r="T493">
        <v>33</v>
      </c>
      <c r="U493">
        <v>32</v>
      </c>
      <c r="V493" s="2">
        <f>(Table4[[#This Row],[HR]]/Table4[[#This Row],[IP2]])*9</f>
        <v>1.3846153846153846</v>
      </c>
      <c r="W493">
        <v>8</v>
      </c>
      <c r="X493">
        <v>18</v>
      </c>
      <c r="Y493">
        <v>3.1153846153846154</v>
      </c>
      <c r="Z493">
        <v>1</v>
      </c>
      <c r="AA493">
        <v>35</v>
      </c>
      <c r="AB493">
        <v>6.0576923076923084</v>
      </c>
      <c r="AC493">
        <v>2</v>
      </c>
      <c r="AD493">
        <v>0</v>
      </c>
      <c r="AE493">
        <v>2</v>
      </c>
      <c r="AF493">
        <v>236</v>
      </c>
      <c r="AG493">
        <v>1.5</v>
      </c>
      <c r="AH493" t="s">
        <v>31</v>
      </c>
      <c r="AI493" t="s">
        <v>2302</v>
      </c>
    </row>
    <row r="494" spans="1:35" x14ac:dyDescent="0.45">
      <c r="A494">
        <v>624</v>
      </c>
      <c r="B494" t="s">
        <v>648</v>
      </c>
      <c r="C494" t="s">
        <v>73</v>
      </c>
      <c r="D494" s="1">
        <v>37429</v>
      </c>
      <c r="E494" s="1">
        <v>37486</v>
      </c>
      <c r="F494">
        <v>55.2</v>
      </c>
      <c r="G494">
        <v>4</v>
      </c>
      <c r="H494">
        <v>5</v>
      </c>
      <c r="I494">
        <v>10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55.2</v>
      </c>
      <c r="P494">
        <v>9</v>
      </c>
      <c r="Q494">
        <v>0.44400000000000001</v>
      </c>
      <c r="R494">
        <v>5.34</v>
      </c>
      <c r="S494">
        <v>63</v>
      </c>
      <c r="T494">
        <v>37</v>
      </c>
      <c r="U494">
        <v>33</v>
      </c>
      <c r="V494" s="2">
        <f>(Table4[[#This Row],[HR]]/Table4[[#This Row],[IP2]])*9</f>
        <v>1.1413043478260867</v>
      </c>
      <c r="W494">
        <v>7</v>
      </c>
      <c r="X494">
        <v>20</v>
      </c>
      <c r="Y494">
        <v>3.2608695652173911</v>
      </c>
      <c r="Z494">
        <v>2</v>
      </c>
      <c r="AA494">
        <v>43</v>
      </c>
      <c r="AB494">
        <v>7.0108695652173907</v>
      </c>
      <c r="AC494">
        <v>3</v>
      </c>
      <c r="AD494">
        <v>0</v>
      </c>
      <c r="AE494">
        <v>1</v>
      </c>
      <c r="AF494">
        <v>252</v>
      </c>
      <c r="AG494">
        <v>1.5036231884057971</v>
      </c>
      <c r="AH494" t="s">
        <v>31</v>
      </c>
      <c r="AI494" t="s">
        <v>649</v>
      </c>
    </row>
    <row r="495" spans="1:35" x14ac:dyDescent="0.45">
      <c r="A495">
        <v>623</v>
      </c>
      <c r="B495" t="s">
        <v>2090</v>
      </c>
      <c r="C495" t="s">
        <v>425</v>
      </c>
      <c r="D495" s="1">
        <v>37512</v>
      </c>
      <c r="E495" s="1">
        <v>37783</v>
      </c>
      <c r="F495">
        <v>55.2</v>
      </c>
      <c r="G495">
        <v>1</v>
      </c>
      <c r="H495">
        <v>6</v>
      </c>
      <c r="I495">
        <v>10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55.2</v>
      </c>
      <c r="P495">
        <v>7</v>
      </c>
      <c r="Q495">
        <v>0.14299999999999999</v>
      </c>
      <c r="R495">
        <v>6.31</v>
      </c>
      <c r="S495">
        <v>60</v>
      </c>
      <c r="T495">
        <v>47</v>
      </c>
      <c r="U495">
        <v>39</v>
      </c>
      <c r="V495" s="2">
        <f>(Table4[[#This Row],[HR]]/Table4[[#This Row],[IP2]])*9</f>
        <v>1.7934782608695652</v>
      </c>
      <c r="W495">
        <v>11</v>
      </c>
      <c r="X495">
        <v>23</v>
      </c>
      <c r="Y495">
        <v>3.7499999999999996</v>
      </c>
      <c r="Z495">
        <v>1</v>
      </c>
      <c r="AA495">
        <v>27</v>
      </c>
      <c r="AB495">
        <v>4.4021739130434776</v>
      </c>
      <c r="AC495">
        <v>5</v>
      </c>
      <c r="AD495">
        <v>0</v>
      </c>
      <c r="AE495">
        <v>1</v>
      </c>
      <c r="AF495">
        <v>244</v>
      </c>
      <c r="AG495">
        <v>1.5036231884057971</v>
      </c>
      <c r="AH495" t="s">
        <v>31</v>
      </c>
      <c r="AI495" t="s">
        <v>2516</v>
      </c>
    </row>
    <row r="496" spans="1:35" x14ac:dyDescent="0.45">
      <c r="A496">
        <v>1229</v>
      </c>
      <c r="B496" t="s">
        <v>1610</v>
      </c>
      <c r="C496" t="s">
        <v>49</v>
      </c>
      <c r="D496" s="1">
        <v>45049</v>
      </c>
      <c r="E496" s="1">
        <v>45104</v>
      </c>
      <c r="F496">
        <v>47.2</v>
      </c>
      <c r="G496">
        <v>1</v>
      </c>
      <c r="H496">
        <v>4</v>
      </c>
      <c r="I496">
        <v>10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47.2</v>
      </c>
      <c r="P496">
        <v>5</v>
      </c>
      <c r="Q496">
        <v>0.2</v>
      </c>
      <c r="R496">
        <v>4.72</v>
      </c>
      <c r="S496">
        <v>46</v>
      </c>
      <c r="T496">
        <v>29</v>
      </c>
      <c r="U496">
        <v>25</v>
      </c>
      <c r="V496" s="2">
        <f>(Table4[[#This Row],[HR]]/Table4[[#This Row],[IP2]])*9</f>
        <v>0.95338983050847448</v>
      </c>
      <c r="W496">
        <v>5</v>
      </c>
      <c r="X496">
        <v>25</v>
      </c>
      <c r="Y496">
        <v>4.7669491525423719</v>
      </c>
      <c r="Z496">
        <v>0</v>
      </c>
      <c r="AA496">
        <v>37</v>
      </c>
      <c r="AB496">
        <v>7.0550847457627111</v>
      </c>
      <c r="AC496">
        <v>5</v>
      </c>
      <c r="AD496">
        <v>0</v>
      </c>
      <c r="AE496">
        <v>2</v>
      </c>
      <c r="AF496">
        <v>213</v>
      </c>
      <c r="AG496">
        <v>1.5042372881355932</v>
      </c>
      <c r="AH496" t="s">
        <v>31</v>
      </c>
      <c r="AI496" t="s">
        <v>2237</v>
      </c>
    </row>
    <row r="497" spans="1:35" x14ac:dyDescent="0.45">
      <c r="A497">
        <v>1242</v>
      </c>
      <c r="B497" t="s">
        <v>2633</v>
      </c>
      <c r="C497" t="s">
        <v>379</v>
      </c>
      <c r="D497" s="1">
        <v>34932</v>
      </c>
      <c r="E497" s="1">
        <v>35181</v>
      </c>
      <c r="F497">
        <v>47.2</v>
      </c>
      <c r="G497">
        <v>2</v>
      </c>
      <c r="H497">
        <v>5</v>
      </c>
      <c r="I497">
        <v>10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47.2</v>
      </c>
      <c r="P497">
        <v>7</v>
      </c>
      <c r="Q497">
        <v>0.28599999999999998</v>
      </c>
      <c r="R497">
        <v>6.23</v>
      </c>
      <c r="S497">
        <v>54</v>
      </c>
      <c r="T497">
        <v>35</v>
      </c>
      <c r="U497">
        <v>33</v>
      </c>
      <c r="V497" s="2">
        <f>(Table4[[#This Row],[HR]]/Table4[[#This Row],[IP2]])*9</f>
        <v>0.38135593220338981</v>
      </c>
      <c r="W497">
        <v>2</v>
      </c>
      <c r="X497">
        <v>17</v>
      </c>
      <c r="Y497">
        <v>3.2415254237288136</v>
      </c>
      <c r="Z497">
        <v>0</v>
      </c>
      <c r="AA497">
        <v>21</v>
      </c>
      <c r="AB497">
        <v>4.0042372881355934</v>
      </c>
      <c r="AC497">
        <v>4</v>
      </c>
      <c r="AD497">
        <v>0</v>
      </c>
      <c r="AE497">
        <v>1</v>
      </c>
      <c r="AF497">
        <v>216</v>
      </c>
      <c r="AG497">
        <v>1.5042372881355932</v>
      </c>
      <c r="AH497" t="s">
        <v>31</v>
      </c>
      <c r="AI497" t="s">
        <v>2634</v>
      </c>
    </row>
    <row r="498" spans="1:35" x14ac:dyDescent="0.45">
      <c r="A498">
        <v>1371</v>
      </c>
      <c r="B498" t="s">
        <v>2641</v>
      </c>
      <c r="C498" t="s">
        <v>132</v>
      </c>
      <c r="D498" s="1">
        <v>42246</v>
      </c>
      <c r="E498" s="1">
        <v>42631</v>
      </c>
      <c r="F498">
        <v>45.2</v>
      </c>
      <c r="G498">
        <v>1</v>
      </c>
      <c r="H498">
        <v>6</v>
      </c>
      <c r="I498">
        <v>10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45.2</v>
      </c>
      <c r="P498">
        <v>7</v>
      </c>
      <c r="Q498">
        <v>0.14299999999999999</v>
      </c>
      <c r="R498">
        <v>6.7</v>
      </c>
      <c r="S498">
        <v>54</v>
      </c>
      <c r="T498">
        <v>34</v>
      </c>
      <c r="U498">
        <v>34</v>
      </c>
      <c r="V498" s="2">
        <f>(Table4[[#This Row],[HR]]/Table4[[#This Row],[IP2]])*9</f>
        <v>1.5929203539823009</v>
      </c>
      <c r="W498">
        <v>8</v>
      </c>
      <c r="X498">
        <v>14</v>
      </c>
      <c r="Y498">
        <v>2.7876106194690262</v>
      </c>
      <c r="Z498">
        <v>0</v>
      </c>
      <c r="AA498">
        <v>24</v>
      </c>
      <c r="AB498">
        <v>4.7787610619469021</v>
      </c>
      <c r="AC498">
        <v>2</v>
      </c>
      <c r="AD498">
        <v>2</v>
      </c>
      <c r="AE498">
        <v>2</v>
      </c>
      <c r="AF498">
        <v>204</v>
      </c>
      <c r="AG498">
        <v>1.5044247787610618</v>
      </c>
      <c r="AH498" t="s">
        <v>31</v>
      </c>
      <c r="AI498" t="s">
        <v>2642</v>
      </c>
    </row>
    <row r="499" spans="1:35" x14ac:dyDescent="0.45">
      <c r="A499">
        <v>529</v>
      </c>
      <c r="B499" t="s">
        <v>1676</v>
      </c>
      <c r="C499" t="s">
        <v>102</v>
      </c>
      <c r="D499" s="1">
        <v>42174</v>
      </c>
      <c r="E499" s="1">
        <v>42228</v>
      </c>
      <c r="F499">
        <v>57</v>
      </c>
      <c r="G499">
        <v>5</v>
      </c>
      <c r="H499">
        <v>2</v>
      </c>
      <c r="I499">
        <v>10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57</v>
      </c>
      <c r="P499">
        <v>7</v>
      </c>
      <c r="Q499">
        <v>0.71399999999999997</v>
      </c>
      <c r="R499">
        <v>4.74</v>
      </c>
      <c r="S499">
        <v>68</v>
      </c>
      <c r="T499">
        <v>32</v>
      </c>
      <c r="U499">
        <v>30</v>
      </c>
      <c r="V499" s="2">
        <f>(Table4[[#This Row],[HR]]/Table4[[#This Row],[IP2]])*9</f>
        <v>1.263157894736842</v>
      </c>
      <c r="W499">
        <v>8</v>
      </c>
      <c r="X499">
        <v>18</v>
      </c>
      <c r="Y499">
        <v>2.8421052631578947</v>
      </c>
      <c r="Z499">
        <v>2</v>
      </c>
      <c r="AA499">
        <v>37</v>
      </c>
      <c r="AB499">
        <v>5.8421052631578947</v>
      </c>
      <c r="AC499">
        <v>1</v>
      </c>
      <c r="AD499">
        <v>0</v>
      </c>
      <c r="AE499">
        <v>0</v>
      </c>
      <c r="AF499">
        <v>251</v>
      </c>
      <c r="AG499">
        <v>1.5087719298245614</v>
      </c>
      <c r="AH499" t="s">
        <v>31</v>
      </c>
      <c r="AI499" t="s">
        <v>2246</v>
      </c>
    </row>
    <row r="500" spans="1:35" x14ac:dyDescent="0.45">
      <c r="A500">
        <v>842</v>
      </c>
      <c r="B500" t="s">
        <v>2343</v>
      </c>
      <c r="C500" t="s">
        <v>54</v>
      </c>
      <c r="D500" s="1">
        <v>37061</v>
      </c>
      <c r="E500" s="1">
        <v>37114</v>
      </c>
      <c r="F500">
        <v>53</v>
      </c>
      <c r="G500">
        <v>3</v>
      </c>
      <c r="H500">
        <v>3</v>
      </c>
      <c r="I500">
        <v>10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53</v>
      </c>
      <c r="P500">
        <v>6</v>
      </c>
      <c r="Q500">
        <v>0.5</v>
      </c>
      <c r="R500">
        <v>5.43</v>
      </c>
      <c r="S500">
        <v>58</v>
      </c>
      <c r="T500">
        <v>33</v>
      </c>
      <c r="U500">
        <v>32</v>
      </c>
      <c r="V500" s="2">
        <f>(Table4[[#This Row],[HR]]/Table4[[#This Row],[IP2]])*9</f>
        <v>1.3584905660377358</v>
      </c>
      <c r="W500">
        <v>8</v>
      </c>
      <c r="X500">
        <v>22</v>
      </c>
      <c r="Y500">
        <v>3.7358490566037736</v>
      </c>
      <c r="Z500">
        <v>1</v>
      </c>
      <c r="AA500">
        <v>34</v>
      </c>
      <c r="AB500">
        <v>5.7735849056603774</v>
      </c>
      <c r="AC500">
        <v>1</v>
      </c>
      <c r="AD500">
        <v>0</v>
      </c>
      <c r="AE500">
        <v>2</v>
      </c>
      <c r="AF500">
        <v>234</v>
      </c>
      <c r="AG500">
        <v>1.5094339622641511</v>
      </c>
      <c r="AH500" t="s">
        <v>31</v>
      </c>
      <c r="AI500" t="s">
        <v>2344</v>
      </c>
    </row>
    <row r="501" spans="1:35" x14ac:dyDescent="0.45">
      <c r="A501">
        <v>441</v>
      </c>
      <c r="B501" t="s">
        <v>1751</v>
      </c>
      <c r="C501" t="s">
        <v>210</v>
      </c>
      <c r="D501" s="1">
        <v>39665</v>
      </c>
      <c r="E501" s="1">
        <v>39712</v>
      </c>
      <c r="F501">
        <v>58.2</v>
      </c>
      <c r="G501">
        <v>3</v>
      </c>
      <c r="H501">
        <v>4</v>
      </c>
      <c r="I501">
        <v>10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58.2</v>
      </c>
      <c r="P501">
        <v>7</v>
      </c>
      <c r="Q501">
        <v>0.42899999999999999</v>
      </c>
      <c r="R501">
        <v>5.0599999999999996</v>
      </c>
      <c r="S501">
        <v>61</v>
      </c>
      <c r="T501">
        <v>35</v>
      </c>
      <c r="U501">
        <v>33</v>
      </c>
      <c r="V501" s="2">
        <f>(Table4[[#This Row],[HR]]/Table4[[#This Row],[IP2]])*9</f>
        <v>1.2371134020618555</v>
      </c>
      <c r="W501">
        <v>8</v>
      </c>
      <c r="X501">
        <v>27</v>
      </c>
      <c r="Y501">
        <v>4.1752577319587623</v>
      </c>
      <c r="Z501">
        <v>0</v>
      </c>
      <c r="AA501">
        <v>27</v>
      </c>
      <c r="AB501">
        <v>4.1752577319587623</v>
      </c>
      <c r="AC501">
        <v>3</v>
      </c>
      <c r="AD501">
        <v>1</v>
      </c>
      <c r="AE501">
        <v>1</v>
      </c>
      <c r="AF501">
        <v>263</v>
      </c>
      <c r="AG501">
        <v>1.5120274914089347</v>
      </c>
      <c r="AH501" t="s">
        <v>31</v>
      </c>
      <c r="AI501" t="s">
        <v>2472</v>
      </c>
    </row>
    <row r="502" spans="1:35" x14ac:dyDescent="0.45">
      <c r="A502">
        <v>708</v>
      </c>
      <c r="B502" t="s">
        <v>1618</v>
      </c>
      <c r="C502" t="s">
        <v>95</v>
      </c>
      <c r="D502" s="1">
        <v>39910</v>
      </c>
      <c r="E502" s="1">
        <v>39960</v>
      </c>
      <c r="F502">
        <v>54.2</v>
      </c>
      <c r="G502">
        <v>2</v>
      </c>
      <c r="H502">
        <v>5</v>
      </c>
      <c r="I502">
        <v>10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54.2</v>
      </c>
      <c r="P502">
        <v>7</v>
      </c>
      <c r="Q502">
        <v>0.28599999999999998</v>
      </c>
      <c r="R502">
        <v>4.45</v>
      </c>
      <c r="S502">
        <v>58</v>
      </c>
      <c r="T502">
        <v>29</v>
      </c>
      <c r="U502">
        <v>27</v>
      </c>
      <c r="V502" s="2">
        <f>(Table4[[#This Row],[HR]]/Table4[[#This Row],[IP2]])*9</f>
        <v>1.3284132841328413</v>
      </c>
      <c r="W502">
        <v>8</v>
      </c>
      <c r="X502">
        <v>24</v>
      </c>
      <c r="Y502">
        <v>3.9852398523985242</v>
      </c>
      <c r="Z502">
        <v>1</v>
      </c>
      <c r="AA502">
        <v>24</v>
      </c>
      <c r="AB502">
        <v>3.9852398523985242</v>
      </c>
      <c r="AC502">
        <v>2</v>
      </c>
      <c r="AD502">
        <v>0</v>
      </c>
      <c r="AE502">
        <v>1</v>
      </c>
      <c r="AF502">
        <v>239</v>
      </c>
      <c r="AG502">
        <v>1.5129151291512914</v>
      </c>
      <c r="AH502" t="s">
        <v>31</v>
      </c>
      <c r="AI502" t="s">
        <v>2540</v>
      </c>
    </row>
    <row r="503" spans="1:35" x14ac:dyDescent="0.45">
      <c r="A503">
        <v>153</v>
      </c>
      <c r="B503" t="s">
        <v>2112</v>
      </c>
      <c r="C503" t="s">
        <v>54</v>
      </c>
      <c r="D503" s="1">
        <v>42832</v>
      </c>
      <c r="E503" s="1">
        <v>42895</v>
      </c>
      <c r="F503">
        <v>48.2</v>
      </c>
      <c r="G503">
        <v>3</v>
      </c>
      <c r="H503">
        <v>5</v>
      </c>
      <c r="I503">
        <v>10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48.2</v>
      </c>
      <c r="P503">
        <v>8</v>
      </c>
      <c r="Q503">
        <v>0.375</v>
      </c>
      <c r="R503">
        <v>7.4</v>
      </c>
      <c r="S503">
        <v>50</v>
      </c>
      <c r="T503">
        <v>42</v>
      </c>
      <c r="U503">
        <v>40</v>
      </c>
      <c r="V503" s="2">
        <f>(Table4[[#This Row],[HR]]/Table4[[#This Row],[IP2]])*9</f>
        <v>2.9875518672199171</v>
      </c>
      <c r="W503">
        <v>16</v>
      </c>
      <c r="X503">
        <v>23</v>
      </c>
      <c r="Y503">
        <v>4.2946058091286305</v>
      </c>
      <c r="Z503">
        <v>2</v>
      </c>
      <c r="AA503">
        <v>38</v>
      </c>
      <c r="AB503">
        <v>7.0954356846473026</v>
      </c>
      <c r="AC503">
        <v>2</v>
      </c>
      <c r="AD503">
        <v>0</v>
      </c>
      <c r="AE503">
        <v>1</v>
      </c>
      <c r="AF503">
        <v>218</v>
      </c>
      <c r="AG503">
        <v>1.5145228215767634</v>
      </c>
      <c r="AH503" t="s">
        <v>31</v>
      </c>
      <c r="AI503" t="s">
        <v>2215</v>
      </c>
    </row>
    <row r="504" spans="1:35" x14ac:dyDescent="0.45">
      <c r="A504">
        <v>583</v>
      </c>
      <c r="B504" t="s">
        <v>1827</v>
      </c>
      <c r="C504" t="s">
        <v>168</v>
      </c>
      <c r="D504" s="1">
        <v>30108</v>
      </c>
      <c r="E504" s="1">
        <v>30159</v>
      </c>
      <c r="F504">
        <v>56.1</v>
      </c>
      <c r="G504">
        <v>3</v>
      </c>
      <c r="H504">
        <v>2</v>
      </c>
      <c r="I504">
        <v>10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56.1</v>
      </c>
      <c r="P504">
        <v>5</v>
      </c>
      <c r="Q504">
        <v>0.6</v>
      </c>
      <c r="R504">
        <v>5.1100000000000003</v>
      </c>
      <c r="S504">
        <v>67</v>
      </c>
      <c r="T504">
        <v>33</v>
      </c>
      <c r="U504">
        <v>32</v>
      </c>
      <c r="V504" s="2">
        <f>(Table4[[#This Row],[HR]]/Table4[[#This Row],[IP2]])*9</f>
        <v>1.7647058823529411</v>
      </c>
      <c r="W504">
        <v>11</v>
      </c>
      <c r="X504">
        <v>18</v>
      </c>
      <c r="Y504">
        <v>2.8877005347593583</v>
      </c>
      <c r="Z504">
        <v>2</v>
      </c>
      <c r="AA504">
        <v>35</v>
      </c>
      <c r="AB504">
        <v>5.6149732620320858</v>
      </c>
      <c r="AC504">
        <v>0</v>
      </c>
      <c r="AD504">
        <v>1</v>
      </c>
      <c r="AE504">
        <v>2</v>
      </c>
      <c r="AF504">
        <v>245</v>
      </c>
      <c r="AG504">
        <v>1.5151515151515151</v>
      </c>
      <c r="AH504" t="s">
        <v>31</v>
      </c>
      <c r="AI504" t="s">
        <v>2321</v>
      </c>
    </row>
    <row r="505" spans="1:35" x14ac:dyDescent="0.45">
      <c r="A505">
        <v>733</v>
      </c>
      <c r="B505" t="s">
        <v>1251</v>
      </c>
      <c r="C505" t="s">
        <v>140</v>
      </c>
      <c r="D505" s="1">
        <v>39217</v>
      </c>
      <c r="E505" s="1">
        <v>39300</v>
      </c>
      <c r="F505">
        <v>54.1</v>
      </c>
      <c r="G505">
        <v>4</v>
      </c>
      <c r="H505">
        <v>4</v>
      </c>
      <c r="I505">
        <v>10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54.1</v>
      </c>
      <c r="P505">
        <v>8</v>
      </c>
      <c r="Q505">
        <v>0.5</v>
      </c>
      <c r="R505">
        <v>3.64</v>
      </c>
      <c r="S505">
        <v>62</v>
      </c>
      <c r="T505">
        <v>24</v>
      </c>
      <c r="U505">
        <v>22</v>
      </c>
      <c r="V505" s="2">
        <f>(Table4[[#This Row],[HR]]/Table4[[#This Row],[IP2]])*9</f>
        <v>0.83179297597042523</v>
      </c>
      <c r="W505">
        <v>5</v>
      </c>
      <c r="X505">
        <v>20</v>
      </c>
      <c r="Y505">
        <v>3.3271719038817009</v>
      </c>
      <c r="Z505">
        <v>0</v>
      </c>
      <c r="AA505">
        <v>22</v>
      </c>
      <c r="AB505">
        <v>3.6598890942698703</v>
      </c>
      <c r="AC505">
        <v>1</v>
      </c>
      <c r="AD505">
        <v>0</v>
      </c>
      <c r="AE505">
        <v>1</v>
      </c>
      <c r="AF505">
        <v>232</v>
      </c>
      <c r="AG505">
        <v>1.5157116451016635</v>
      </c>
      <c r="AH505" t="s">
        <v>31</v>
      </c>
      <c r="AI505" t="s">
        <v>2543</v>
      </c>
    </row>
    <row r="506" spans="1:35" x14ac:dyDescent="0.45">
      <c r="A506">
        <v>1444</v>
      </c>
      <c r="B506" t="s">
        <v>440</v>
      </c>
      <c r="C506" t="s">
        <v>210</v>
      </c>
      <c r="D506" s="1">
        <v>44080</v>
      </c>
      <c r="E506" s="1">
        <v>44325</v>
      </c>
      <c r="F506">
        <v>44.2</v>
      </c>
      <c r="G506">
        <v>1</v>
      </c>
      <c r="H506">
        <v>4</v>
      </c>
      <c r="I506">
        <v>10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44.2</v>
      </c>
      <c r="P506">
        <v>5</v>
      </c>
      <c r="Q506">
        <v>0.2</v>
      </c>
      <c r="R506">
        <v>5.64</v>
      </c>
      <c r="S506">
        <v>46</v>
      </c>
      <c r="T506">
        <v>28</v>
      </c>
      <c r="U506">
        <v>28</v>
      </c>
      <c r="V506" s="2">
        <f>(Table4[[#This Row],[HR]]/Table4[[#This Row],[IP2]])*9</f>
        <v>1.2217194570135745</v>
      </c>
      <c r="W506">
        <v>6</v>
      </c>
      <c r="X506">
        <v>21</v>
      </c>
      <c r="Y506">
        <v>4.2760180995475112</v>
      </c>
      <c r="Z506">
        <v>0</v>
      </c>
      <c r="AA506">
        <v>47</v>
      </c>
      <c r="AB506">
        <v>9.5701357466063346</v>
      </c>
      <c r="AC506">
        <v>0</v>
      </c>
      <c r="AD506">
        <v>0</v>
      </c>
      <c r="AE506">
        <v>1</v>
      </c>
      <c r="AF506">
        <v>197</v>
      </c>
      <c r="AG506">
        <v>1.5158371040723981</v>
      </c>
      <c r="AH506" t="s">
        <v>31</v>
      </c>
      <c r="AI506" t="s">
        <v>441</v>
      </c>
    </row>
    <row r="507" spans="1:35" x14ac:dyDescent="0.45">
      <c r="A507">
        <v>768</v>
      </c>
      <c r="B507" t="s">
        <v>2548</v>
      </c>
      <c r="C507" t="s">
        <v>229</v>
      </c>
      <c r="D507" s="1">
        <v>34842</v>
      </c>
      <c r="E507" s="1">
        <v>35599</v>
      </c>
      <c r="F507">
        <v>54</v>
      </c>
      <c r="G507">
        <v>2</v>
      </c>
      <c r="H507">
        <v>4</v>
      </c>
      <c r="I507">
        <v>10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54</v>
      </c>
      <c r="P507">
        <v>6</v>
      </c>
      <c r="Q507">
        <v>0.33300000000000002</v>
      </c>
      <c r="R507">
        <v>6.17</v>
      </c>
      <c r="S507">
        <v>55</v>
      </c>
      <c r="T507">
        <v>37</v>
      </c>
      <c r="U507">
        <v>37</v>
      </c>
      <c r="V507" s="2">
        <f>(Table4[[#This Row],[HR]]/Table4[[#This Row],[IP2]])*9</f>
        <v>2</v>
      </c>
      <c r="W507">
        <v>12</v>
      </c>
      <c r="X507">
        <v>27</v>
      </c>
      <c r="Y507">
        <v>4.5</v>
      </c>
      <c r="Z507">
        <v>1</v>
      </c>
      <c r="AA507">
        <v>20</v>
      </c>
      <c r="AB507">
        <v>3.333333333333333</v>
      </c>
      <c r="AC507">
        <v>2</v>
      </c>
      <c r="AD507">
        <v>0</v>
      </c>
      <c r="AE507">
        <v>0</v>
      </c>
      <c r="AF507">
        <v>237</v>
      </c>
      <c r="AG507">
        <v>1.5185185185185186</v>
      </c>
      <c r="AH507" t="s">
        <v>31</v>
      </c>
      <c r="AI507" t="s">
        <v>2549</v>
      </c>
    </row>
    <row r="508" spans="1:35" x14ac:dyDescent="0.45">
      <c r="A508">
        <v>205</v>
      </c>
      <c r="B508" t="s">
        <v>951</v>
      </c>
      <c r="C508" t="s">
        <v>229</v>
      </c>
      <c r="D508" s="1">
        <v>28610</v>
      </c>
      <c r="E508" s="1">
        <v>28658</v>
      </c>
      <c r="F508">
        <v>63.2</v>
      </c>
      <c r="G508">
        <v>6</v>
      </c>
      <c r="H508">
        <v>2</v>
      </c>
      <c r="I508">
        <v>10</v>
      </c>
      <c r="J508">
        <v>0</v>
      </c>
      <c r="K508">
        <v>0</v>
      </c>
      <c r="L508">
        <v>3</v>
      </c>
      <c r="M508">
        <v>1</v>
      </c>
      <c r="N508">
        <v>0</v>
      </c>
      <c r="O508">
        <v>63.2</v>
      </c>
      <c r="P508">
        <v>8</v>
      </c>
      <c r="Q508">
        <v>0.75</v>
      </c>
      <c r="R508">
        <v>3.53</v>
      </c>
      <c r="S508">
        <v>54</v>
      </c>
      <c r="T508">
        <v>27</v>
      </c>
      <c r="U508">
        <v>25</v>
      </c>
      <c r="V508" s="2">
        <f>(Table4[[#This Row],[HR]]/Table4[[#This Row],[IP2]])*9</f>
        <v>0.14240506329113922</v>
      </c>
      <c r="W508">
        <v>1</v>
      </c>
      <c r="X508">
        <v>42</v>
      </c>
      <c r="Y508">
        <v>5.981012658227848</v>
      </c>
      <c r="Z508">
        <v>2</v>
      </c>
      <c r="AA508">
        <v>21</v>
      </c>
      <c r="AB508">
        <v>2.990506329113924</v>
      </c>
      <c r="AC508">
        <v>1</v>
      </c>
      <c r="AD508">
        <v>0</v>
      </c>
      <c r="AE508">
        <v>1</v>
      </c>
      <c r="AF508">
        <v>277</v>
      </c>
      <c r="AG508">
        <v>1.5189873417721518</v>
      </c>
      <c r="AH508" t="s">
        <v>31</v>
      </c>
      <c r="AI508" t="s">
        <v>2410</v>
      </c>
    </row>
    <row r="509" spans="1:35" x14ac:dyDescent="0.45">
      <c r="A509">
        <v>202</v>
      </c>
      <c r="B509" t="s">
        <v>1547</v>
      </c>
      <c r="C509" t="s">
        <v>2348</v>
      </c>
      <c r="D509" s="1">
        <v>35298</v>
      </c>
      <c r="E509" s="1">
        <v>35534</v>
      </c>
      <c r="F509">
        <v>63.2</v>
      </c>
      <c r="G509">
        <v>3</v>
      </c>
      <c r="H509">
        <v>4</v>
      </c>
      <c r="I509">
        <v>10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63.2</v>
      </c>
      <c r="P509">
        <v>7</v>
      </c>
      <c r="Q509">
        <v>0.42899999999999999</v>
      </c>
      <c r="R509">
        <v>4.0999999999999996</v>
      </c>
      <c r="S509">
        <v>74</v>
      </c>
      <c r="T509">
        <v>29</v>
      </c>
      <c r="U509">
        <v>29</v>
      </c>
      <c r="V509" s="2">
        <f>(Table4[[#This Row],[HR]]/Table4[[#This Row],[IP2]])*9</f>
        <v>0.99683544303797467</v>
      </c>
      <c r="W509">
        <v>7</v>
      </c>
      <c r="X509">
        <v>22</v>
      </c>
      <c r="Y509">
        <v>3.1329113924050631</v>
      </c>
      <c r="Z509">
        <v>1</v>
      </c>
      <c r="AA509">
        <v>34</v>
      </c>
      <c r="AB509">
        <v>4.8417721518987342</v>
      </c>
      <c r="AC509">
        <v>1</v>
      </c>
      <c r="AD509">
        <v>1</v>
      </c>
      <c r="AE509">
        <v>1</v>
      </c>
      <c r="AF509">
        <v>274</v>
      </c>
      <c r="AG509">
        <v>1.5189873417721518</v>
      </c>
      <c r="AH509" t="s">
        <v>31</v>
      </c>
      <c r="AI509" t="s">
        <v>2349</v>
      </c>
    </row>
    <row r="510" spans="1:35" x14ac:dyDescent="0.45">
      <c r="A510">
        <v>914</v>
      </c>
      <c r="B510" t="s">
        <v>1819</v>
      </c>
      <c r="C510" t="s">
        <v>85</v>
      </c>
      <c r="D510" s="1">
        <v>32662</v>
      </c>
      <c r="E510" s="1">
        <v>32775</v>
      </c>
      <c r="F510">
        <v>52</v>
      </c>
      <c r="G510">
        <v>1</v>
      </c>
      <c r="H510">
        <v>6</v>
      </c>
      <c r="I510">
        <v>10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52</v>
      </c>
      <c r="P510">
        <v>7</v>
      </c>
      <c r="Q510">
        <v>0.14299999999999999</v>
      </c>
      <c r="R510">
        <v>5.19</v>
      </c>
      <c r="S510">
        <v>49</v>
      </c>
      <c r="T510">
        <v>33</v>
      </c>
      <c r="U510">
        <v>30</v>
      </c>
      <c r="V510" s="2">
        <f>(Table4[[#This Row],[HR]]/Table4[[#This Row],[IP2]])*9</f>
        <v>0.69230769230769229</v>
      </c>
      <c r="W510">
        <v>4</v>
      </c>
      <c r="X510">
        <v>30</v>
      </c>
      <c r="Y510">
        <v>5.1923076923076916</v>
      </c>
      <c r="Z510">
        <v>1</v>
      </c>
      <c r="AA510">
        <v>31</v>
      </c>
      <c r="AB510">
        <v>5.365384615384615</v>
      </c>
      <c r="AC510">
        <v>2</v>
      </c>
      <c r="AD510">
        <v>0</v>
      </c>
      <c r="AE510">
        <v>1</v>
      </c>
      <c r="AF510">
        <v>231</v>
      </c>
      <c r="AG510">
        <v>1.5192307692307692</v>
      </c>
      <c r="AH510" t="s">
        <v>31</v>
      </c>
      <c r="AI510" t="s">
        <v>2573</v>
      </c>
    </row>
    <row r="511" spans="1:35" x14ac:dyDescent="0.45">
      <c r="A511">
        <v>905</v>
      </c>
      <c r="B511" t="s">
        <v>1932</v>
      </c>
      <c r="C511" t="s">
        <v>34</v>
      </c>
      <c r="D511" s="1">
        <v>39950</v>
      </c>
      <c r="E511" s="1">
        <v>39997</v>
      </c>
      <c r="F511">
        <v>52</v>
      </c>
      <c r="G511">
        <v>4</v>
      </c>
      <c r="H511">
        <v>3</v>
      </c>
      <c r="I511">
        <v>10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52</v>
      </c>
      <c r="P511">
        <v>7</v>
      </c>
      <c r="Q511">
        <v>0.57099999999999995</v>
      </c>
      <c r="R511">
        <v>6.06</v>
      </c>
      <c r="S511">
        <v>63</v>
      </c>
      <c r="T511">
        <v>36</v>
      </c>
      <c r="U511">
        <v>35</v>
      </c>
      <c r="V511" s="2">
        <f>(Table4[[#This Row],[HR]]/Table4[[#This Row],[IP2]])*9</f>
        <v>1.3846153846153846</v>
      </c>
      <c r="W511">
        <v>8</v>
      </c>
      <c r="X511">
        <v>16</v>
      </c>
      <c r="Y511">
        <v>2.7692307692307692</v>
      </c>
      <c r="Z511">
        <v>1</v>
      </c>
      <c r="AA511">
        <v>30</v>
      </c>
      <c r="AB511">
        <v>5.1923076923076916</v>
      </c>
      <c r="AC511">
        <v>1</v>
      </c>
      <c r="AD511">
        <v>0</v>
      </c>
      <c r="AE511">
        <v>0</v>
      </c>
      <c r="AF511">
        <v>234</v>
      </c>
      <c r="AG511">
        <v>1.5192307692307692</v>
      </c>
      <c r="AH511" t="s">
        <v>31</v>
      </c>
      <c r="AI511" t="s">
        <v>2572</v>
      </c>
    </row>
    <row r="512" spans="1:35" x14ac:dyDescent="0.45">
      <c r="A512">
        <v>1210</v>
      </c>
      <c r="B512" t="s">
        <v>99</v>
      </c>
      <c r="C512" t="s">
        <v>54</v>
      </c>
      <c r="D512" s="1">
        <v>44661</v>
      </c>
      <c r="E512" s="1">
        <v>44713</v>
      </c>
      <c r="F512">
        <v>48</v>
      </c>
      <c r="G512">
        <v>2</v>
      </c>
      <c r="H512">
        <v>7</v>
      </c>
      <c r="I512">
        <v>10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48</v>
      </c>
      <c r="P512">
        <v>9</v>
      </c>
      <c r="Q512">
        <v>0.222</v>
      </c>
      <c r="R512">
        <v>6.19</v>
      </c>
      <c r="S512">
        <v>49</v>
      </c>
      <c r="T512">
        <v>34</v>
      </c>
      <c r="U512">
        <v>33</v>
      </c>
      <c r="V512" s="2">
        <f>(Table4[[#This Row],[HR]]/Table4[[#This Row],[IP2]])*9</f>
        <v>2.8125</v>
      </c>
      <c r="W512">
        <v>15</v>
      </c>
      <c r="X512">
        <v>24</v>
      </c>
      <c r="Y512">
        <v>4.5</v>
      </c>
      <c r="Z512">
        <v>0</v>
      </c>
      <c r="AA512">
        <v>64</v>
      </c>
      <c r="AB512">
        <v>12</v>
      </c>
      <c r="AC512">
        <v>1</v>
      </c>
      <c r="AD512">
        <v>0</v>
      </c>
      <c r="AE512">
        <v>2</v>
      </c>
      <c r="AF512">
        <v>220</v>
      </c>
      <c r="AG512">
        <v>1.5208333333333333</v>
      </c>
      <c r="AH512" t="s">
        <v>31</v>
      </c>
      <c r="AI512" t="s">
        <v>100</v>
      </c>
    </row>
    <row r="513" spans="1:35" x14ac:dyDescent="0.45">
      <c r="A513">
        <v>500</v>
      </c>
      <c r="B513" t="s">
        <v>1729</v>
      </c>
      <c r="C513" t="s">
        <v>59</v>
      </c>
      <c r="D513" s="1">
        <v>34874</v>
      </c>
      <c r="E513" s="1">
        <v>34922</v>
      </c>
      <c r="F513">
        <v>57.2</v>
      </c>
      <c r="G513">
        <v>3</v>
      </c>
      <c r="H513">
        <v>2</v>
      </c>
      <c r="I513">
        <v>10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57.2</v>
      </c>
      <c r="P513">
        <v>5</v>
      </c>
      <c r="Q513">
        <v>0.6</v>
      </c>
      <c r="R513">
        <v>4.53</v>
      </c>
      <c r="S513">
        <v>59</v>
      </c>
      <c r="T513">
        <v>30</v>
      </c>
      <c r="U513">
        <v>29</v>
      </c>
      <c r="V513" s="2">
        <f>(Table4[[#This Row],[HR]]/Table4[[#This Row],[IP2]])*9</f>
        <v>0.62937062937062926</v>
      </c>
      <c r="W513">
        <v>4</v>
      </c>
      <c r="X513">
        <v>28</v>
      </c>
      <c r="Y513">
        <v>4.405594405594405</v>
      </c>
      <c r="Z513">
        <v>0</v>
      </c>
      <c r="AA513">
        <v>38</v>
      </c>
      <c r="AB513">
        <v>5.9790209790209783</v>
      </c>
      <c r="AC513">
        <v>1</v>
      </c>
      <c r="AD513">
        <v>2</v>
      </c>
      <c r="AE513">
        <v>1</v>
      </c>
      <c r="AF513">
        <v>253</v>
      </c>
      <c r="AG513">
        <v>1.5209790209790208</v>
      </c>
      <c r="AH513" t="s">
        <v>31</v>
      </c>
      <c r="AI513" t="s">
        <v>2225</v>
      </c>
    </row>
    <row r="514" spans="1:35" x14ac:dyDescent="0.45">
      <c r="A514">
        <v>215</v>
      </c>
      <c r="B514" t="s">
        <v>1249</v>
      </c>
      <c r="C514" t="s">
        <v>43</v>
      </c>
      <c r="D514" s="1">
        <v>30565</v>
      </c>
      <c r="E514" s="1">
        <v>30800</v>
      </c>
      <c r="F514">
        <v>63.1</v>
      </c>
      <c r="G514">
        <v>2</v>
      </c>
      <c r="H514">
        <v>5</v>
      </c>
      <c r="I514">
        <v>10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63.1</v>
      </c>
      <c r="P514">
        <v>7</v>
      </c>
      <c r="Q514">
        <v>0.28599999999999998</v>
      </c>
      <c r="R514">
        <v>3.84</v>
      </c>
      <c r="S514">
        <v>62</v>
      </c>
      <c r="T514">
        <v>28</v>
      </c>
      <c r="U514">
        <v>27</v>
      </c>
      <c r="V514" s="2">
        <f>(Table4[[#This Row],[HR]]/Table4[[#This Row],[IP2]])*9</f>
        <v>0.42789223454833597</v>
      </c>
      <c r="W514">
        <v>3</v>
      </c>
      <c r="X514">
        <v>34</v>
      </c>
      <c r="Y514">
        <v>4.8494453248811409</v>
      </c>
      <c r="Z514">
        <v>1</v>
      </c>
      <c r="AA514">
        <v>34</v>
      </c>
      <c r="AB514">
        <v>4.8494453248811409</v>
      </c>
      <c r="AC514">
        <v>4</v>
      </c>
      <c r="AD514">
        <v>3</v>
      </c>
      <c r="AE514">
        <v>4</v>
      </c>
      <c r="AF514">
        <v>276</v>
      </c>
      <c r="AG514">
        <v>1.5213946117274169</v>
      </c>
      <c r="AH514" t="s">
        <v>31</v>
      </c>
      <c r="AI514" t="s">
        <v>2355</v>
      </c>
    </row>
    <row r="515" spans="1:35" x14ac:dyDescent="0.45">
      <c r="A515">
        <v>794</v>
      </c>
      <c r="B515" t="s">
        <v>341</v>
      </c>
      <c r="C515" t="s">
        <v>95</v>
      </c>
      <c r="D515" s="1">
        <v>37401</v>
      </c>
      <c r="E515" s="1">
        <v>37469</v>
      </c>
      <c r="F515">
        <v>53.2</v>
      </c>
      <c r="G515">
        <v>3</v>
      </c>
      <c r="H515">
        <v>2</v>
      </c>
      <c r="I515">
        <v>10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53.2</v>
      </c>
      <c r="P515">
        <v>5</v>
      </c>
      <c r="Q515">
        <v>0.6</v>
      </c>
      <c r="R515">
        <v>3.86</v>
      </c>
      <c r="S515">
        <v>55</v>
      </c>
      <c r="T515">
        <v>25</v>
      </c>
      <c r="U515">
        <v>23</v>
      </c>
      <c r="V515" s="2">
        <f>(Table4[[#This Row],[HR]]/Table4[[#This Row],[IP2]])*9</f>
        <v>0.84586466165413532</v>
      </c>
      <c r="W515">
        <v>5</v>
      </c>
      <c r="X515">
        <v>26</v>
      </c>
      <c r="Y515">
        <v>4.3984962406015038</v>
      </c>
      <c r="Z515">
        <v>1</v>
      </c>
      <c r="AA515">
        <v>51</v>
      </c>
      <c r="AB515">
        <v>8.6278195488721803</v>
      </c>
      <c r="AC515">
        <v>1</v>
      </c>
      <c r="AD515">
        <v>0</v>
      </c>
      <c r="AE515">
        <v>0</v>
      </c>
      <c r="AF515">
        <v>240</v>
      </c>
      <c r="AG515">
        <v>1.5225563909774436</v>
      </c>
      <c r="AH515" t="s">
        <v>31</v>
      </c>
      <c r="AI515" t="s">
        <v>342</v>
      </c>
    </row>
    <row r="516" spans="1:35" x14ac:dyDescent="0.45">
      <c r="A516">
        <v>787</v>
      </c>
      <c r="B516" t="s">
        <v>1951</v>
      </c>
      <c r="C516" t="s">
        <v>132</v>
      </c>
      <c r="D516" s="1">
        <v>42588</v>
      </c>
      <c r="E516" s="1">
        <v>42638</v>
      </c>
      <c r="F516">
        <v>53.2</v>
      </c>
      <c r="G516">
        <v>3</v>
      </c>
      <c r="H516">
        <v>6</v>
      </c>
      <c r="I516">
        <v>10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53.2</v>
      </c>
      <c r="P516">
        <v>9</v>
      </c>
      <c r="Q516">
        <v>0.33300000000000002</v>
      </c>
      <c r="R516">
        <v>5.7</v>
      </c>
      <c r="S516">
        <v>53</v>
      </c>
      <c r="T516">
        <v>34</v>
      </c>
      <c r="U516">
        <v>34</v>
      </c>
      <c r="V516" s="2">
        <f>(Table4[[#This Row],[HR]]/Table4[[#This Row],[IP2]])*9</f>
        <v>1.6917293233082706</v>
      </c>
      <c r="W516">
        <v>10</v>
      </c>
      <c r="X516">
        <v>28</v>
      </c>
      <c r="Y516">
        <v>4.7368421052631575</v>
      </c>
      <c r="Z516">
        <v>1</v>
      </c>
      <c r="AA516">
        <v>32</v>
      </c>
      <c r="AB516">
        <v>5.4135338345864659</v>
      </c>
      <c r="AC516">
        <v>4</v>
      </c>
      <c r="AD516">
        <v>0</v>
      </c>
      <c r="AE516">
        <v>4</v>
      </c>
      <c r="AF516">
        <v>237</v>
      </c>
      <c r="AG516">
        <v>1.5225563909774436</v>
      </c>
      <c r="AH516" t="s">
        <v>31</v>
      </c>
      <c r="AI516" t="s">
        <v>2552</v>
      </c>
    </row>
    <row r="517" spans="1:35" x14ac:dyDescent="0.45">
      <c r="A517">
        <v>414</v>
      </c>
      <c r="B517" t="s">
        <v>559</v>
      </c>
      <c r="C517" t="s">
        <v>106</v>
      </c>
      <c r="D517" s="1">
        <v>23114</v>
      </c>
      <c r="E517" s="1" t="s">
        <v>560</v>
      </c>
      <c r="F517">
        <v>59.1</v>
      </c>
      <c r="G517">
        <v>4</v>
      </c>
      <c r="H517">
        <v>5</v>
      </c>
      <c r="I517">
        <v>10</v>
      </c>
      <c r="J517">
        <v>0</v>
      </c>
      <c r="K517">
        <v>0</v>
      </c>
      <c r="L517">
        <v>2</v>
      </c>
      <c r="M517">
        <v>1</v>
      </c>
      <c r="N517">
        <v>0</v>
      </c>
      <c r="O517">
        <v>59.1</v>
      </c>
      <c r="P517">
        <v>9</v>
      </c>
      <c r="Q517">
        <v>0.44400000000000001</v>
      </c>
      <c r="R517">
        <v>4.25</v>
      </c>
      <c r="S517">
        <v>43</v>
      </c>
      <c r="T517">
        <v>28</v>
      </c>
      <c r="U517">
        <v>28</v>
      </c>
      <c r="V517" s="2">
        <f>(Table4[[#This Row],[HR]]/Table4[[#This Row],[IP2]])*9</f>
        <v>0.76142131979695427</v>
      </c>
      <c r="W517">
        <v>5</v>
      </c>
      <c r="X517">
        <v>47</v>
      </c>
      <c r="Y517">
        <v>7.15736040609137</v>
      </c>
      <c r="Z517">
        <v>1</v>
      </c>
      <c r="AA517">
        <v>45</v>
      </c>
      <c r="AB517">
        <v>6.8527918781725887</v>
      </c>
      <c r="AC517">
        <v>0</v>
      </c>
      <c r="AD517">
        <v>0</v>
      </c>
      <c r="AE517">
        <v>0</v>
      </c>
      <c r="AF517">
        <v>264</v>
      </c>
      <c r="AG517">
        <v>1.5228426395939085</v>
      </c>
      <c r="AH517" t="s">
        <v>31</v>
      </c>
      <c r="AI517" t="s">
        <v>561</v>
      </c>
    </row>
    <row r="518" spans="1:35" x14ac:dyDescent="0.45">
      <c r="A518">
        <v>941</v>
      </c>
      <c r="B518" t="s">
        <v>1795</v>
      </c>
      <c r="C518" t="s">
        <v>168</v>
      </c>
      <c r="D518" s="1">
        <v>36756</v>
      </c>
      <c r="E518" s="1">
        <v>37373</v>
      </c>
      <c r="F518">
        <v>51.2</v>
      </c>
      <c r="G518">
        <v>3</v>
      </c>
      <c r="H518">
        <v>3</v>
      </c>
      <c r="I518">
        <v>10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51.2</v>
      </c>
      <c r="P518">
        <v>6</v>
      </c>
      <c r="Q518">
        <v>0.5</v>
      </c>
      <c r="R518">
        <v>5.05</v>
      </c>
      <c r="S518">
        <v>49</v>
      </c>
      <c r="T518">
        <v>31</v>
      </c>
      <c r="U518">
        <v>29</v>
      </c>
      <c r="V518" s="2">
        <f>(Table4[[#This Row],[HR]]/Table4[[#This Row],[IP2]])*9</f>
        <v>1.58203125</v>
      </c>
      <c r="W518">
        <v>9</v>
      </c>
      <c r="X518">
        <v>29</v>
      </c>
      <c r="Y518">
        <v>5.09765625</v>
      </c>
      <c r="Z518">
        <v>1</v>
      </c>
      <c r="AA518">
        <v>31</v>
      </c>
      <c r="AB518">
        <v>5.44921875</v>
      </c>
      <c r="AC518">
        <v>0</v>
      </c>
      <c r="AD518">
        <v>0</v>
      </c>
      <c r="AE518">
        <v>5</v>
      </c>
      <c r="AF518">
        <v>225</v>
      </c>
      <c r="AG518">
        <v>1.5234375</v>
      </c>
      <c r="AH518" t="s">
        <v>31</v>
      </c>
      <c r="AI518" t="s">
        <v>2578</v>
      </c>
    </row>
    <row r="519" spans="1:35" x14ac:dyDescent="0.45">
      <c r="A519">
        <v>513</v>
      </c>
      <c r="B519" t="s">
        <v>1085</v>
      </c>
      <c r="C519" t="s">
        <v>124</v>
      </c>
      <c r="D519" s="1">
        <v>36389</v>
      </c>
      <c r="E519" s="1">
        <v>36738</v>
      </c>
      <c r="F519">
        <v>57.1</v>
      </c>
      <c r="G519">
        <v>5</v>
      </c>
      <c r="H519">
        <v>4</v>
      </c>
      <c r="I519">
        <v>10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57.1</v>
      </c>
      <c r="P519">
        <v>9</v>
      </c>
      <c r="Q519">
        <v>0.55600000000000005</v>
      </c>
      <c r="R519">
        <v>3.92</v>
      </c>
      <c r="S519">
        <v>50</v>
      </c>
      <c r="T519">
        <v>32</v>
      </c>
      <c r="U519">
        <v>25</v>
      </c>
      <c r="V519" s="2">
        <f>(Table4[[#This Row],[HR]]/Table4[[#This Row],[IP2]])*9</f>
        <v>0.94570928196147108</v>
      </c>
      <c r="W519">
        <v>6</v>
      </c>
      <c r="X519">
        <v>37</v>
      </c>
      <c r="Y519">
        <v>5.8318739054290711</v>
      </c>
      <c r="Z519">
        <v>3</v>
      </c>
      <c r="AA519">
        <v>41</v>
      </c>
      <c r="AB519">
        <v>6.4623467600700524</v>
      </c>
      <c r="AC519">
        <v>2</v>
      </c>
      <c r="AD519">
        <v>0</v>
      </c>
      <c r="AE519">
        <v>0</v>
      </c>
      <c r="AF519">
        <v>257</v>
      </c>
      <c r="AG519">
        <v>1.5236427320490367</v>
      </c>
      <c r="AH519" t="s">
        <v>31</v>
      </c>
      <c r="AI519" t="s">
        <v>2142</v>
      </c>
    </row>
    <row r="520" spans="1:35" x14ac:dyDescent="0.45">
      <c r="A520">
        <v>820</v>
      </c>
      <c r="B520" t="s">
        <v>1570</v>
      </c>
      <c r="C520" t="s">
        <v>199</v>
      </c>
      <c r="D520" s="1">
        <v>37415</v>
      </c>
      <c r="E520" s="1">
        <v>37467</v>
      </c>
      <c r="F520">
        <v>53.1</v>
      </c>
      <c r="G520">
        <v>3</v>
      </c>
      <c r="H520">
        <v>3</v>
      </c>
      <c r="I520">
        <v>10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53.1</v>
      </c>
      <c r="P520">
        <v>6</v>
      </c>
      <c r="Q520">
        <v>0.5</v>
      </c>
      <c r="R520">
        <v>4.8899999999999997</v>
      </c>
      <c r="S520">
        <v>65</v>
      </c>
      <c r="T520">
        <v>31</v>
      </c>
      <c r="U520">
        <v>29</v>
      </c>
      <c r="V520" s="2">
        <f>(Table4[[#This Row],[HR]]/Table4[[#This Row],[IP2]])*9</f>
        <v>0.84745762711864403</v>
      </c>
      <c r="W520">
        <v>5</v>
      </c>
      <c r="X520">
        <v>16</v>
      </c>
      <c r="Y520">
        <v>2.7118644067796609</v>
      </c>
      <c r="Z520">
        <v>1</v>
      </c>
      <c r="AA520">
        <v>24</v>
      </c>
      <c r="AB520">
        <v>4.0677966101694913</v>
      </c>
      <c r="AC520">
        <v>0</v>
      </c>
      <c r="AD520">
        <v>0</v>
      </c>
      <c r="AE520">
        <v>3</v>
      </c>
      <c r="AF520">
        <v>231</v>
      </c>
      <c r="AG520">
        <v>1.5254237288135593</v>
      </c>
      <c r="AH520" t="s">
        <v>31</v>
      </c>
      <c r="AI520" t="s">
        <v>2557</v>
      </c>
    </row>
    <row r="521" spans="1:35" x14ac:dyDescent="0.45">
      <c r="A521">
        <v>688</v>
      </c>
      <c r="B521" t="s">
        <v>1777</v>
      </c>
      <c r="C521" t="s">
        <v>30</v>
      </c>
      <c r="D521" s="1">
        <v>31579</v>
      </c>
      <c r="E521" s="1">
        <v>31646</v>
      </c>
      <c r="F521">
        <v>55</v>
      </c>
      <c r="G521">
        <v>5</v>
      </c>
      <c r="H521">
        <v>3</v>
      </c>
      <c r="I521">
        <v>10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55</v>
      </c>
      <c r="P521">
        <v>8</v>
      </c>
      <c r="Q521">
        <v>0.625</v>
      </c>
      <c r="R521">
        <v>4.91</v>
      </c>
      <c r="S521">
        <v>61</v>
      </c>
      <c r="T521">
        <v>33</v>
      </c>
      <c r="U521">
        <v>30</v>
      </c>
      <c r="V521" s="2">
        <f>(Table4[[#This Row],[HR]]/Table4[[#This Row],[IP2]])*9</f>
        <v>0.81818181818181823</v>
      </c>
      <c r="W521">
        <v>5</v>
      </c>
      <c r="X521">
        <v>23</v>
      </c>
      <c r="Y521">
        <v>3.7636363636363632</v>
      </c>
      <c r="Z521">
        <v>0</v>
      </c>
      <c r="AA521">
        <v>33</v>
      </c>
      <c r="AB521">
        <v>5.3999999999999995</v>
      </c>
      <c r="AC521">
        <v>3</v>
      </c>
      <c r="AD521">
        <v>0</v>
      </c>
      <c r="AE521">
        <v>2</v>
      </c>
      <c r="AF521">
        <v>242</v>
      </c>
      <c r="AG521">
        <v>1.5272727272727273</v>
      </c>
      <c r="AH521" t="s">
        <v>31</v>
      </c>
      <c r="AI521" t="s">
        <v>2531</v>
      </c>
    </row>
    <row r="522" spans="1:35" x14ac:dyDescent="0.45">
      <c r="A522">
        <v>190</v>
      </c>
      <c r="B522" t="s">
        <v>2405</v>
      </c>
      <c r="C522" t="s">
        <v>2406</v>
      </c>
      <c r="D522" s="1">
        <v>20712</v>
      </c>
      <c r="E522" s="1">
        <v>21426</v>
      </c>
      <c r="F522">
        <v>64.099999999999994</v>
      </c>
      <c r="G522">
        <v>3</v>
      </c>
      <c r="H522">
        <v>7</v>
      </c>
      <c r="I522">
        <v>10</v>
      </c>
      <c r="J522">
        <v>0</v>
      </c>
      <c r="K522">
        <v>0</v>
      </c>
      <c r="L522">
        <v>3</v>
      </c>
      <c r="M522">
        <v>0</v>
      </c>
      <c r="N522">
        <v>0</v>
      </c>
      <c r="O522">
        <v>64.099999999999994</v>
      </c>
      <c r="P522">
        <v>10</v>
      </c>
      <c r="Q522">
        <v>0.3</v>
      </c>
      <c r="R522">
        <v>4.34</v>
      </c>
      <c r="S522">
        <v>73</v>
      </c>
      <c r="T522">
        <v>34</v>
      </c>
      <c r="U522">
        <v>31</v>
      </c>
      <c r="V522" s="2">
        <f>(Table4[[#This Row],[HR]]/Table4[[#This Row],[IP2]])*9</f>
        <v>0.42121684867394699</v>
      </c>
      <c r="W522">
        <v>3</v>
      </c>
      <c r="X522">
        <v>25</v>
      </c>
      <c r="Y522">
        <v>3.5101404056162253</v>
      </c>
      <c r="Z522">
        <v>0</v>
      </c>
      <c r="AA522">
        <v>24</v>
      </c>
      <c r="AB522">
        <v>3.3697347893915759</v>
      </c>
      <c r="AC522">
        <v>4</v>
      </c>
      <c r="AD522">
        <v>1</v>
      </c>
      <c r="AE522">
        <v>0</v>
      </c>
      <c r="AF522">
        <v>279</v>
      </c>
      <c r="AG522">
        <v>1.5288611544461779</v>
      </c>
      <c r="AH522" t="s">
        <v>31</v>
      </c>
      <c r="AI522" t="s">
        <v>2407</v>
      </c>
    </row>
    <row r="523" spans="1:35" x14ac:dyDescent="0.45">
      <c r="A523">
        <v>996</v>
      </c>
      <c r="B523" t="s">
        <v>1916</v>
      </c>
      <c r="C523" t="s">
        <v>2585</v>
      </c>
      <c r="D523" s="1">
        <v>30110</v>
      </c>
      <c r="E523" s="1">
        <v>31250</v>
      </c>
      <c r="F523">
        <v>51</v>
      </c>
      <c r="G523">
        <v>2</v>
      </c>
      <c r="H523">
        <v>2</v>
      </c>
      <c r="I523">
        <v>10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51</v>
      </c>
      <c r="P523">
        <v>4</v>
      </c>
      <c r="Q523">
        <v>0.5</v>
      </c>
      <c r="R523">
        <v>4.59</v>
      </c>
      <c r="S523">
        <v>56</v>
      </c>
      <c r="T523">
        <v>26</v>
      </c>
      <c r="U523">
        <v>26</v>
      </c>
      <c r="V523" s="2">
        <f>(Table4[[#This Row],[HR]]/Table4[[#This Row],[IP2]])*9</f>
        <v>0.88235294117647056</v>
      </c>
      <c r="W523">
        <v>5</v>
      </c>
      <c r="X523">
        <v>22</v>
      </c>
      <c r="Y523">
        <v>3.882352941176471</v>
      </c>
      <c r="Z523">
        <v>2</v>
      </c>
      <c r="AA523">
        <v>19</v>
      </c>
      <c r="AB523">
        <v>3.3529411764705883</v>
      </c>
      <c r="AC523">
        <v>0</v>
      </c>
      <c r="AD523">
        <v>1</v>
      </c>
      <c r="AE523">
        <v>2</v>
      </c>
      <c r="AF523">
        <v>226</v>
      </c>
      <c r="AG523">
        <v>1.5294117647058822</v>
      </c>
      <c r="AH523" t="s">
        <v>31</v>
      </c>
      <c r="AI523" t="s">
        <v>2586</v>
      </c>
    </row>
    <row r="524" spans="1:35" x14ac:dyDescent="0.45">
      <c r="A524">
        <v>256</v>
      </c>
      <c r="B524" t="s">
        <v>1383</v>
      </c>
      <c r="C524" t="s">
        <v>37</v>
      </c>
      <c r="D524" s="1">
        <v>36259</v>
      </c>
      <c r="E524" s="1">
        <v>36316</v>
      </c>
      <c r="F524">
        <v>62.1</v>
      </c>
      <c r="G524">
        <v>4</v>
      </c>
      <c r="H524">
        <v>4</v>
      </c>
      <c r="I524">
        <v>10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62.1</v>
      </c>
      <c r="P524">
        <v>8</v>
      </c>
      <c r="Q524">
        <v>0.5</v>
      </c>
      <c r="R524">
        <v>4.33</v>
      </c>
      <c r="S524">
        <v>59</v>
      </c>
      <c r="T524">
        <v>33</v>
      </c>
      <c r="U524">
        <v>30</v>
      </c>
      <c r="V524" s="2">
        <f>(Table4[[#This Row],[HR]]/Table4[[#This Row],[IP2]])*9</f>
        <v>0.57971014492753614</v>
      </c>
      <c r="W524">
        <v>4</v>
      </c>
      <c r="X524">
        <v>36</v>
      </c>
      <c r="Y524">
        <v>5.2173913043478262</v>
      </c>
      <c r="Z524">
        <v>1</v>
      </c>
      <c r="AA524">
        <v>39</v>
      </c>
      <c r="AB524">
        <v>5.6521739130434785</v>
      </c>
      <c r="AC524">
        <v>2</v>
      </c>
      <c r="AD524">
        <v>1</v>
      </c>
      <c r="AE524">
        <v>1</v>
      </c>
      <c r="AF524">
        <v>270</v>
      </c>
      <c r="AG524">
        <v>1.5297906602254427</v>
      </c>
      <c r="AH524" t="s">
        <v>31</v>
      </c>
      <c r="AI524" t="s">
        <v>2199</v>
      </c>
    </row>
    <row r="525" spans="1:35" x14ac:dyDescent="0.45">
      <c r="A525">
        <v>149</v>
      </c>
      <c r="B525" t="s">
        <v>571</v>
      </c>
      <c r="C525" t="s">
        <v>95</v>
      </c>
      <c r="D525" s="1" t="s">
        <v>572</v>
      </c>
      <c r="E525" s="1">
        <v>44826</v>
      </c>
      <c r="F525">
        <v>48.2</v>
      </c>
      <c r="G525">
        <v>4</v>
      </c>
      <c r="H525">
        <v>5</v>
      </c>
      <c r="I525">
        <v>10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48.2</v>
      </c>
      <c r="P525">
        <v>9</v>
      </c>
      <c r="Q525">
        <v>0.44400000000000001</v>
      </c>
      <c r="R525">
        <v>6.1</v>
      </c>
      <c r="S525">
        <v>57</v>
      </c>
      <c r="T525">
        <v>35</v>
      </c>
      <c r="U525">
        <v>33</v>
      </c>
      <c r="V525" s="2">
        <f>(Table4[[#This Row],[HR]]/Table4[[#This Row],[IP2]])*9</f>
        <v>2.2406639004149373</v>
      </c>
      <c r="W525">
        <v>12</v>
      </c>
      <c r="X525">
        <v>17</v>
      </c>
      <c r="Y525">
        <v>3.1742738589211617</v>
      </c>
      <c r="Z525">
        <v>0</v>
      </c>
      <c r="AA525">
        <v>44</v>
      </c>
      <c r="AB525">
        <v>8.215767634854771</v>
      </c>
      <c r="AC525">
        <v>3</v>
      </c>
      <c r="AD525">
        <v>1</v>
      </c>
      <c r="AE525">
        <v>5</v>
      </c>
      <c r="AF525">
        <v>218</v>
      </c>
      <c r="AG525">
        <v>1.5352697095435683</v>
      </c>
      <c r="AH525" t="s">
        <v>31</v>
      </c>
      <c r="AI525" t="s">
        <v>573</v>
      </c>
    </row>
    <row r="526" spans="1:35" x14ac:dyDescent="0.45">
      <c r="A526">
        <v>150</v>
      </c>
      <c r="B526" t="s">
        <v>1966</v>
      </c>
      <c r="C526" t="s">
        <v>199</v>
      </c>
      <c r="D526" s="1">
        <v>44364</v>
      </c>
      <c r="E526" s="1">
        <v>44420</v>
      </c>
      <c r="F526">
        <v>48.2</v>
      </c>
      <c r="G526">
        <v>3</v>
      </c>
      <c r="H526">
        <v>5</v>
      </c>
      <c r="I526">
        <v>10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48.2</v>
      </c>
      <c r="P526">
        <v>8</v>
      </c>
      <c r="Q526">
        <v>0.375</v>
      </c>
      <c r="R526">
        <v>6.1</v>
      </c>
      <c r="S526">
        <v>61</v>
      </c>
      <c r="T526">
        <v>37</v>
      </c>
      <c r="U526">
        <v>33</v>
      </c>
      <c r="V526" s="2">
        <f>(Table4[[#This Row],[HR]]/Table4[[#This Row],[IP2]])*9</f>
        <v>1.3070539419087135</v>
      </c>
      <c r="W526">
        <v>7</v>
      </c>
      <c r="X526">
        <v>13</v>
      </c>
      <c r="Y526">
        <v>2.4273858921161824</v>
      </c>
      <c r="Z526">
        <v>0</v>
      </c>
      <c r="AA526">
        <v>25</v>
      </c>
      <c r="AB526">
        <v>4.6680497925311197</v>
      </c>
      <c r="AC526">
        <v>2</v>
      </c>
      <c r="AD526">
        <v>0</v>
      </c>
      <c r="AE526">
        <v>0</v>
      </c>
      <c r="AF526">
        <v>218</v>
      </c>
      <c r="AG526">
        <v>1.5352697095435683</v>
      </c>
      <c r="AH526" t="s">
        <v>31</v>
      </c>
      <c r="AI526" t="s">
        <v>2625</v>
      </c>
    </row>
    <row r="527" spans="1:35" x14ac:dyDescent="0.45">
      <c r="A527">
        <v>763</v>
      </c>
      <c r="B527" t="s">
        <v>1621</v>
      </c>
      <c r="C527" t="s">
        <v>121</v>
      </c>
      <c r="D527" s="1">
        <v>38206</v>
      </c>
      <c r="E527" s="1">
        <v>38490</v>
      </c>
      <c r="F527">
        <v>54</v>
      </c>
      <c r="G527">
        <v>4</v>
      </c>
      <c r="H527">
        <v>2</v>
      </c>
      <c r="I527">
        <v>10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54</v>
      </c>
      <c r="P527">
        <v>6</v>
      </c>
      <c r="Q527">
        <v>0.66700000000000004</v>
      </c>
      <c r="R527">
        <v>4.5</v>
      </c>
      <c r="S527">
        <v>60</v>
      </c>
      <c r="T527">
        <v>32</v>
      </c>
      <c r="U527">
        <v>27</v>
      </c>
      <c r="V527" s="2">
        <f>(Table4[[#This Row],[HR]]/Table4[[#This Row],[IP2]])*9</f>
        <v>1.1666666666666665</v>
      </c>
      <c r="W527">
        <v>7</v>
      </c>
      <c r="X527">
        <v>23</v>
      </c>
      <c r="Y527">
        <v>3.8333333333333335</v>
      </c>
      <c r="Z527">
        <v>1</v>
      </c>
      <c r="AA527">
        <v>39</v>
      </c>
      <c r="AB527">
        <v>6.5</v>
      </c>
      <c r="AC527">
        <v>0</v>
      </c>
      <c r="AD527">
        <v>1</v>
      </c>
      <c r="AE527">
        <v>1</v>
      </c>
      <c r="AF527">
        <v>245</v>
      </c>
      <c r="AG527">
        <v>1.537037037037037</v>
      </c>
      <c r="AH527" t="s">
        <v>31</v>
      </c>
      <c r="AI527" t="s">
        <v>2196</v>
      </c>
    </row>
    <row r="528" spans="1:35" x14ac:dyDescent="0.45">
      <c r="A528">
        <v>501</v>
      </c>
      <c r="B528" t="s">
        <v>2494</v>
      </c>
      <c r="C528" t="s">
        <v>102</v>
      </c>
      <c r="D528" s="1">
        <v>32028</v>
      </c>
      <c r="E528" s="1">
        <v>32257</v>
      </c>
      <c r="F528">
        <v>57.2</v>
      </c>
      <c r="G528">
        <v>2</v>
      </c>
      <c r="H528">
        <v>3</v>
      </c>
      <c r="I528">
        <v>10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57.2</v>
      </c>
      <c r="P528">
        <v>5</v>
      </c>
      <c r="Q528">
        <v>0.4</v>
      </c>
      <c r="R528">
        <v>4.21</v>
      </c>
      <c r="S528">
        <v>62</v>
      </c>
      <c r="T528">
        <v>31</v>
      </c>
      <c r="U528">
        <v>27</v>
      </c>
      <c r="V528" s="2">
        <f>(Table4[[#This Row],[HR]]/Table4[[#This Row],[IP2]])*9</f>
        <v>0.94405594405594406</v>
      </c>
      <c r="W528">
        <v>6</v>
      </c>
      <c r="X528">
        <v>26</v>
      </c>
      <c r="Y528">
        <v>4.0909090909090908</v>
      </c>
      <c r="Z528">
        <v>1</v>
      </c>
      <c r="AA528">
        <v>24</v>
      </c>
      <c r="AB528">
        <v>3.7762237762237763</v>
      </c>
      <c r="AC528">
        <v>0</v>
      </c>
      <c r="AD528">
        <v>1</v>
      </c>
      <c r="AE528">
        <v>3</v>
      </c>
      <c r="AF528">
        <v>252</v>
      </c>
      <c r="AG528">
        <v>1.5384615384615383</v>
      </c>
      <c r="AH528" t="s">
        <v>31</v>
      </c>
      <c r="AI528" t="s">
        <v>2495</v>
      </c>
    </row>
    <row r="529" spans="1:35" x14ac:dyDescent="0.45">
      <c r="A529">
        <v>901</v>
      </c>
      <c r="B529" t="s">
        <v>274</v>
      </c>
      <c r="C529" t="s">
        <v>132</v>
      </c>
      <c r="D529" s="1">
        <v>42855</v>
      </c>
      <c r="E529" s="1">
        <v>42918</v>
      </c>
      <c r="F529">
        <v>52</v>
      </c>
      <c r="G529">
        <v>2</v>
      </c>
      <c r="H529">
        <v>4</v>
      </c>
      <c r="I529">
        <v>10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52</v>
      </c>
      <c r="P529">
        <v>6</v>
      </c>
      <c r="Q529">
        <v>0.33300000000000002</v>
      </c>
      <c r="R529">
        <v>4.8499999999999996</v>
      </c>
      <c r="S529">
        <v>52</v>
      </c>
      <c r="T529">
        <v>28</v>
      </c>
      <c r="U529">
        <v>28</v>
      </c>
      <c r="V529" s="2">
        <f>(Table4[[#This Row],[HR]]/Table4[[#This Row],[IP2]])*9</f>
        <v>1.5576923076923077</v>
      </c>
      <c r="W529">
        <v>9</v>
      </c>
      <c r="X529">
        <v>28</v>
      </c>
      <c r="Y529">
        <v>4.8461538461538458</v>
      </c>
      <c r="Z529">
        <v>0</v>
      </c>
      <c r="AA529">
        <v>53</v>
      </c>
      <c r="AB529">
        <v>9.1730769230769234</v>
      </c>
      <c r="AC529">
        <v>1</v>
      </c>
      <c r="AD529">
        <v>1</v>
      </c>
      <c r="AE529">
        <v>4</v>
      </c>
      <c r="AF529">
        <v>226</v>
      </c>
      <c r="AG529">
        <v>1.5384615384615385</v>
      </c>
      <c r="AH529" t="s">
        <v>31</v>
      </c>
      <c r="AI529" t="s">
        <v>275</v>
      </c>
    </row>
    <row r="530" spans="1:35" x14ac:dyDescent="0.45">
      <c r="A530">
        <v>407</v>
      </c>
      <c r="B530" t="s">
        <v>1759</v>
      </c>
      <c r="C530" t="s">
        <v>59</v>
      </c>
      <c r="D530" s="1">
        <v>31512</v>
      </c>
      <c r="E530" s="1">
        <v>31556</v>
      </c>
      <c r="F530">
        <v>59.1</v>
      </c>
      <c r="G530">
        <v>4</v>
      </c>
      <c r="H530">
        <v>1</v>
      </c>
      <c r="I530">
        <v>10</v>
      </c>
      <c r="J530">
        <v>0</v>
      </c>
      <c r="K530">
        <v>0</v>
      </c>
      <c r="L530">
        <v>2</v>
      </c>
      <c r="M530">
        <v>1</v>
      </c>
      <c r="N530">
        <v>0</v>
      </c>
      <c r="O530">
        <v>59.1</v>
      </c>
      <c r="P530">
        <v>5</v>
      </c>
      <c r="Q530">
        <v>0.8</v>
      </c>
      <c r="R530">
        <v>4.55</v>
      </c>
      <c r="S530">
        <v>61</v>
      </c>
      <c r="T530">
        <v>37</v>
      </c>
      <c r="U530">
        <v>30</v>
      </c>
      <c r="V530" s="2">
        <f>(Table4[[#This Row],[HR]]/Table4[[#This Row],[IP2]])*9</f>
        <v>0.45685279187817257</v>
      </c>
      <c r="W530">
        <v>3</v>
      </c>
      <c r="X530">
        <v>30</v>
      </c>
      <c r="Y530">
        <v>4.5685279187817258</v>
      </c>
      <c r="Z530">
        <v>0</v>
      </c>
      <c r="AA530">
        <v>36</v>
      </c>
      <c r="AB530">
        <v>5.4822335025380706</v>
      </c>
      <c r="AC530">
        <v>0</v>
      </c>
      <c r="AD530">
        <v>0</v>
      </c>
      <c r="AE530">
        <v>1</v>
      </c>
      <c r="AF530">
        <v>262</v>
      </c>
      <c r="AG530">
        <v>1.5397631133671743</v>
      </c>
      <c r="AH530" t="s">
        <v>31</v>
      </c>
      <c r="AI530" t="s">
        <v>2294</v>
      </c>
    </row>
    <row r="531" spans="1:35" x14ac:dyDescent="0.45">
      <c r="A531">
        <v>403</v>
      </c>
      <c r="B531" t="s">
        <v>1894</v>
      </c>
      <c r="C531" t="s">
        <v>95</v>
      </c>
      <c r="D531" s="1">
        <v>36634</v>
      </c>
      <c r="E531" s="1">
        <v>36684</v>
      </c>
      <c r="F531">
        <v>59.1</v>
      </c>
      <c r="G531">
        <v>3</v>
      </c>
      <c r="H531">
        <v>2</v>
      </c>
      <c r="I531">
        <v>10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59.1</v>
      </c>
      <c r="P531">
        <v>5</v>
      </c>
      <c r="Q531">
        <v>0.6</v>
      </c>
      <c r="R531">
        <v>4.8499999999999996</v>
      </c>
      <c r="S531">
        <v>65</v>
      </c>
      <c r="T531">
        <v>36</v>
      </c>
      <c r="U531">
        <v>32</v>
      </c>
      <c r="V531" s="2">
        <f>(Table4[[#This Row],[HR]]/Table4[[#This Row],[IP2]])*9</f>
        <v>1.5228426395939085</v>
      </c>
      <c r="W531">
        <v>10</v>
      </c>
      <c r="X531">
        <v>26</v>
      </c>
      <c r="Y531">
        <v>3.9593908629441623</v>
      </c>
      <c r="Z531">
        <v>1</v>
      </c>
      <c r="AA531">
        <v>37</v>
      </c>
      <c r="AB531">
        <v>5.6345177664974617</v>
      </c>
      <c r="AC531">
        <v>2</v>
      </c>
      <c r="AD531">
        <v>0</v>
      </c>
      <c r="AE531">
        <v>1</v>
      </c>
      <c r="AF531">
        <v>264</v>
      </c>
      <c r="AG531">
        <v>1.5397631133671743</v>
      </c>
      <c r="AH531" t="s">
        <v>31</v>
      </c>
      <c r="AI531" t="s">
        <v>2259</v>
      </c>
    </row>
    <row r="532" spans="1:35" x14ac:dyDescent="0.45">
      <c r="A532">
        <v>328</v>
      </c>
      <c r="B532" t="s">
        <v>1245</v>
      </c>
      <c r="C532" t="s">
        <v>132</v>
      </c>
      <c r="D532" s="1">
        <v>29041</v>
      </c>
      <c r="E532" s="1">
        <v>29105</v>
      </c>
      <c r="F532">
        <v>61</v>
      </c>
      <c r="G532">
        <v>3</v>
      </c>
      <c r="H532">
        <v>3</v>
      </c>
      <c r="I532">
        <v>10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61</v>
      </c>
      <c r="P532">
        <v>6</v>
      </c>
      <c r="Q532">
        <v>0.5</v>
      </c>
      <c r="R532">
        <v>4.28</v>
      </c>
      <c r="S532">
        <v>61</v>
      </c>
      <c r="T532">
        <v>31</v>
      </c>
      <c r="U532">
        <v>29</v>
      </c>
      <c r="V532" s="2">
        <f>(Table4[[#This Row],[HR]]/Table4[[#This Row],[IP2]])*9</f>
        <v>0.44262295081967212</v>
      </c>
      <c r="W532">
        <v>3</v>
      </c>
      <c r="X532">
        <v>33</v>
      </c>
      <c r="Y532">
        <v>4.8688524590163942</v>
      </c>
      <c r="Z532">
        <v>1</v>
      </c>
      <c r="AA532">
        <v>27</v>
      </c>
      <c r="AB532">
        <v>3.9836065573770489</v>
      </c>
      <c r="AC532">
        <v>1</v>
      </c>
      <c r="AD532">
        <v>1</v>
      </c>
      <c r="AE532">
        <v>0</v>
      </c>
      <c r="AF532">
        <v>268</v>
      </c>
      <c r="AG532">
        <v>1.540983606557377</v>
      </c>
      <c r="AH532" t="s">
        <v>31</v>
      </c>
      <c r="AI532" t="s">
        <v>2442</v>
      </c>
    </row>
    <row r="533" spans="1:35" x14ac:dyDescent="0.45">
      <c r="A533">
        <v>428</v>
      </c>
      <c r="B533" t="s">
        <v>1755</v>
      </c>
      <c r="C533" t="s">
        <v>132</v>
      </c>
      <c r="D533" s="1">
        <v>25358</v>
      </c>
      <c r="E533" s="1" t="s">
        <v>2468</v>
      </c>
      <c r="F533">
        <v>59</v>
      </c>
      <c r="G533">
        <v>3</v>
      </c>
      <c r="H533">
        <v>5</v>
      </c>
      <c r="I533">
        <v>10</v>
      </c>
      <c r="J533">
        <v>0</v>
      </c>
      <c r="K533">
        <v>0</v>
      </c>
      <c r="L533">
        <v>2</v>
      </c>
      <c r="M533">
        <v>1</v>
      </c>
      <c r="N533">
        <v>0</v>
      </c>
      <c r="O533">
        <v>59</v>
      </c>
      <c r="P533">
        <v>8</v>
      </c>
      <c r="Q533">
        <v>0.375</v>
      </c>
      <c r="R533">
        <v>4.2699999999999996</v>
      </c>
      <c r="S533">
        <v>65</v>
      </c>
      <c r="T533">
        <v>29</v>
      </c>
      <c r="U533">
        <v>28</v>
      </c>
      <c r="V533" s="2">
        <f>(Table4[[#This Row],[HR]]/Table4[[#This Row],[IP2]])*9</f>
        <v>0.61016949152542377</v>
      </c>
      <c r="W533">
        <v>4</v>
      </c>
      <c r="X533">
        <v>26</v>
      </c>
      <c r="Y533">
        <v>3.9661016949152543</v>
      </c>
      <c r="Z533">
        <v>1</v>
      </c>
      <c r="AA533">
        <v>34</v>
      </c>
      <c r="AB533">
        <v>5.1864406779661021</v>
      </c>
      <c r="AC533">
        <v>1</v>
      </c>
      <c r="AD533">
        <v>1</v>
      </c>
      <c r="AE533">
        <v>2</v>
      </c>
      <c r="AF533">
        <v>263</v>
      </c>
      <c r="AG533">
        <v>1.5423728813559323</v>
      </c>
      <c r="AH533" t="s">
        <v>31</v>
      </c>
      <c r="AI533" t="s">
        <v>2469</v>
      </c>
    </row>
    <row r="534" spans="1:35" x14ac:dyDescent="0.45">
      <c r="A534">
        <v>933</v>
      </c>
      <c r="B534" t="s">
        <v>1958</v>
      </c>
      <c r="C534" t="s">
        <v>54</v>
      </c>
      <c r="D534" s="1">
        <v>39241</v>
      </c>
      <c r="E534" s="1">
        <v>39604</v>
      </c>
      <c r="F534">
        <v>51.2</v>
      </c>
      <c r="G534">
        <v>4</v>
      </c>
      <c r="H534">
        <v>3</v>
      </c>
      <c r="I534">
        <v>10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51.2</v>
      </c>
      <c r="P534">
        <v>7</v>
      </c>
      <c r="Q534">
        <v>0.57099999999999995</v>
      </c>
      <c r="R534">
        <v>5.4</v>
      </c>
      <c r="S534">
        <v>47</v>
      </c>
      <c r="T534">
        <v>37</v>
      </c>
      <c r="U534">
        <v>31</v>
      </c>
      <c r="V534" s="2">
        <f>(Table4[[#This Row],[HR]]/Table4[[#This Row],[IP2]])*9</f>
        <v>0.703125</v>
      </c>
      <c r="W534">
        <v>4</v>
      </c>
      <c r="X534">
        <v>32</v>
      </c>
      <c r="Y534">
        <v>5.625</v>
      </c>
      <c r="Z534">
        <v>1</v>
      </c>
      <c r="AA534">
        <v>29</v>
      </c>
      <c r="AB534">
        <v>5.09765625</v>
      </c>
      <c r="AC534">
        <v>3</v>
      </c>
      <c r="AD534">
        <v>1</v>
      </c>
      <c r="AE534">
        <v>1</v>
      </c>
      <c r="AF534">
        <v>234</v>
      </c>
      <c r="AG534">
        <v>1.54296875</v>
      </c>
      <c r="AH534" t="s">
        <v>31</v>
      </c>
      <c r="AI534" t="s">
        <v>2575</v>
      </c>
    </row>
    <row r="535" spans="1:35" x14ac:dyDescent="0.45">
      <c r="A535">
        <v>821</v>
      </c>
      <c r="B535" t="s">
        <v>1582</v>
      </c>
      <c r="C535" t="s">
        <v>184</v>
      </c>
      <c r="D535" s="1">
        <v>37126</v>
      </c>
      <c r="E535" s="1">
        <v>37362</v>
      </c>
      <c r="F535">
        <v>53.1</v>
      </c>
      <c r="G535">
        <v>5</v>
      </c>
      <c r="H535">
        <v>2</v>
      </c>
      <c r="I535">
        <v>10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53.1</v>
      </c>
      <c r="P535">
        <v>7</v>
      </c>
      <c r="Q535">
        <v>0.71399999999999997</v>
      </c>
      <c r="R535">
        <v>4.7300000000000004</v>
      </c>
      <c r="S535">
        <v>62</v>
      </c>
      <c r="T535">
        <v>29</v>
      </c>
      <c r="U535">
        <v>28</v>
      </c>
      <c r="V535" s="2">
        <f>(Table4[[#This Row],[HR]]/Table4[[#This Row],[IP2]])*9</f>
        <v>1.0169491525423728</v>
      </c>
      <c r="W535">
        <v>6</v>
      </c>
      <c r="X535">
        <v>20</v>
      </c>
      <c r="Y535">
        <v>3.3898305084745761</v>
      </c>
      <c r="Z535">
        <v>0</v>
      </c>
      <c r="AA535">
        <v>35</v>
      </c>
      <c r="AB535">
        <v>5.9322033898305087</v>
      </c>
      <c r="AC535">
        <v>2</v>
      </c>
      <c r="AD535">
        <v>0</v>
      </c>
      <c r="AE535">
        <v>1</v>
      </c>
      <c r="AF535">
        <v>234</v>
      </c>
      <c r="AG535">
        <v>1.5442561205273069</v>
      </c>
      <c r="AH535" t="s">
        <v>31</v>
      </c>
      <c r="AI535" t="s">
        <v>2310</v>
      </c>
    </row>
    <row r="536" spans="1:35" x14ac:dyDescent="0.45">
      <c r="A536">
        <v>818</v>
      </c>
      <c r="B536" t="s">
        <v>1943</v>
      </c>
      <c r="C536" t="s">
        <v>184</v>
      </c>
      <c r="D536" s="1">
        <v>38224</v>
      </c>
      <c r="E536" s="1">
        <v>38461</v>
      </c>
      <c r="F536">
        <v>53.1</v>
      </c>
      <c r="G536">
        <v>4</v>
      </c>
      <c r="H536">
        <v>2</v>
      </c>
      <c r="I536">
        <v>10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53.1</v>
      </c>
      <c r="P536">
        <v>6</v>
      </c>
      <c r="Q536">
        <v>0.66700000000000004</v>
      </c>
      <c r="R536">
        <v>4.8899999999999997</v>
      </c>
      <c r="S536">
        <v>57</v>
      </c>
      <c r="T536">
        <v>30</v>
      </c>
      <c r="U536">
        <v>29</v>
      </c>
      <c r="V536" s="2">
        <f>(Table4[[#This Row],[HR]]/Table4[[#This Row],[IP2]])*9</f>
        <v>1.6949152542372881</v>
      </c>
      <c r="W536">
        <v>10</v>
      </c>
      <c r="X536">
        <v>25</v>
      </c>
      <c r="Y536">
        <v>4.2372881355932197</v>
      </c>
      <c r="Z536">
        <v>2</v>
      </c>
      <c r="AA536">
        <v>39</v>
      </c>
      <c r="AB536">
        <v>6.6101694915254239</v>
      </c>
      <c r="AC536">
        <v>1</v>
      </c>
      <c r="AD536">
        <v>0</v>
      </c>
      <c r="AE536">
        <v>2</v>
      </c>
      <c r="AF536">
        <v>237</v>
      </c>
      <c r="AG536">
        <v>1.5442561205273069</v>
      </c>
      <c r="AH536" t="s">
        <v>31</v>
      </c>
      <c r="AI536" t="s">
        <v>2195</v>
      </c>
    </row>
    <row r="537" spans="1:35" x14ac:dyDescent="0.45">
      <c r="A537">
        <v>86</v>
      </c>
      <c r="B537" t="s">
        <v>2010</v>
      </c>
      <c r="C537" t="s">
        <v>68</v>
      </c>
      <c r="D537" s="1">
        <v>37425</v>
      </c>
      <c r="E537" s="1">
        <v>37488</v>
      </c>
      <c r="F537">
        <v>49.2</v>
      </c>
      <c r="G537">
        <v>5</v>
      </c>
      <c r="H537">
        <v>3</v>
      </c>
      <c r="I537">
        <v>10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49.2</v>
      </c>
      <c r="P537">
        <v>8</v>
      </c>
      <c r="Q537">
        <v>0.625</v>
      </c>
      <c r="R537">
        <v>6.52</v>
      </c>
      <c r="S537">
        <v>66</v>
      </c>
      <c r="T537">
        <v>36</v>
      </c>
      <c r="U537">
        <v>36</v>
      </c>
      <c r="V537" s="2">
        <f>(Table4[[#This Row],[HR]]/Table4[[#This Row],[IP2]])*9</f>
        <v>1.8292682926829267</v>
      </c>
      <c r="W537">
        <v>10</v>
      </c>
      <c r="X537">
        <v>10</v>
      </c>
      <c r="Y537">
        <v>1.8292682926829267</v>
      </c>
      <c r="Z537">
        <v>2</v>
      </c>
      <c r="AA537">
        <v>38</v>
      </c>
      <c r="AB537">
        <v>6.9512195121951219</v>
      </c>
      <c r="AC537">
        <v>3</v>
      </c>
      <c r="AD537">
        <v>0</v>
      </c>
      <c r="AE537">
        <v>1</v>
      </c>
      <c r="AF537">
        <v>218</v>
      </c>
      <c r="AG537">
        <v>1.5447154471544715</v>
      </c>
      <c r="AH537" t="s">
        <v>31</v>
      </c>
      <c r="AI537" t="s">
        <v>2221</v>
      </c>
    </row>
    <row r="538" spans="1:35" x14ac:dyDescent="0.45">
      <c r="A538">
        <v>342</v>
      </c>
      <c r="B538" t="s">
        <v>615</v>
      </c>
      <c r="C538" t="s">
        <v>102</v>
      </c>
      <c r="D538" s="1" t="s">
        <v>616</v>
      </c>
      <c r="E538" s="1">
        <v>29043</v>
      </c>
      <c r="F538">
        <v>60.2</v>
      </c>
      <c r="G538">
        <v>4</v>
      </c>
      <c r="H538">
        <v>3</v>
      </c>
      <c r="I538">
        <v>10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60.2</v>
      </c>
      <c r="P538">
        <v>7</v>
      </c>
      <c r="Q538">
        <v>0.57099999999999995</v>
      </c>
      <c r="R538">
        <v>4.45</v>
      </c>
      <c r="S538">
        <v>71</v>
      </c>
      <c r="T538">
        <v>34</v>
      </c>
      <c r="U538">
        <v>30</v>
      </c>
      <c r="V538" s="2">
        <f>(Table4[[#This Row],[HR]]/Table4[[#This Row],[IP2]])*9</f>
        <v>0.14950166112956809</v>
      </c>
      <c r="W538">
        <v>1</v>
      </c>
      <c r="X538">
        <v>22</v>
      </c>
      <c r="Y538">
        <v>3.2890365448504983</v>
      </c>
      <c r="Z538">
        <v>1</v>
      </c>
      <c r="AA538">
        <v>44</v>
      </c>
      <c r="AB538">
        <v>6.5780730897009967</v>
      </c>
      <c r="AC538">
        <v>0</v>
      </c>
      <c r="AD538">
        <v>0</v>
      </c>
      <c r="AE538">
        <v>3</v>
      </c>
      <c r="AF538">
        <v>272</v>
      </c>
      <c r="AG538">
        <v>1.5448504983388704</v>
      </c>
      <c r="AH538" t="s">
        <v>31</v>
      </c>
      <c r="AI538" t="s">
        <v>617</v>
      </c>
    </row>
    <row r="539" spans="1:35" x14ac:dyDescent="0.45">
      <c r="A539">
        <v>677</v>
      </c>
      <c r="B539" t="s">
        <v>1950</v>
      </c>
      <c r="C539" t="s">
        <v>140</v>
      </c>
      <c r="D539" s="1">
        <v>40436</v>
      </c>
      <c r="E539" s="1">
        <v>40668</v>
      </c>
      <c r="F539">
        <v>55</v>
      </c>
      <c r="G539">
        <v>2</v>
      </c>
      <c r="H539">
        <v>5</v>
      </c>
      <c r="I539">
        <v>10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55</v>
      </c>
      <c r="P539">
        <v>7</v>
      </c>
      <c r="Q539">
        <v>0.28599999999999998</v>
      </c>
      <c r="R539">
        <v>4.58</v>
      </c>
      <c r="S539">
        <v>55</v>
      </c>
      <c r="T539">
        <v>29</v>
      </c>
      <c r="U539">
        <v>28</v>
      </c>
      <c r="V539" s="2">
        <f>(Table4[[#This Row],[HR]]/Table4[[#This Row],[IP2]])*9</f>
        <v>0.81818181818181823</v>
      </c>
      <c r="W539">
        <v>5</v>
      </c>
      <c r="X539">
        <v>30</v>
      </c>
      <c r="Y539">
        <v>4.9090909090909083</v>
      </c>
      <c r="Z539">
        <v>0</v>
      </c>
      <c r="AA539">
        <v>40</v>
      </c>
      <c r="AB539">
        <v>6.5454545454545459</v>
      </c>
      <c r="AC539">
        <v>1</v>
      </c>
      <c r="AD539">
        <v>0</v>
      </c>
      <c r="AE539">
        <v>4</v>
      </c>
      <c r="AF539">
        <v>238</v>
      </c>
      <c r="AG539">
        <v>1.5454545454545454</v>
      </c>
      <c r="AH539" t="s">
        <v>31</v>
      </c>
      <c r="AI539" t="s">
        <v>2168</v>
      </c>
    </row>
    <row r="540" spans="1:35" x14ac:dyDescent="0.45">
      <c r="A540">
        <v>837</v>
      </c>
      <c r="B540" t="s">
        <v>1540</v>
      </c>
      <c r="C540" t="s">
        <v>261</v>
      </c>
      <c r="D540" s="1">
        <v>43556</v>
      </c>
      <c r="E540" s="1">
        <v>43607</v>
      </c>
      <c r="F540">
        <v>53</v>
      </c>
      <c r="G540">
        <v>4</v>
      </c>
      <c r="H540">
        <v>5</v>
      </c>
      <c r="I540">
        <v>10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53</v>
      </c>
      <c r="P540">
        <v>9</v>
      </c>
      <c r="Q540">
        <v>0.44400000000000001</v>
      </c>
      <c r="R540">
        <v>4.75</v>
      </c>
      <c r="S540">
        <v>60</v>
      </c>
      <c r="T540">
        <v>28</v>
      </c>
      <c r="U540">
        <v>28</v>
      </c>
      <c r="V540" s="2">
        <f>(Table4[[#This Row],[HR]]/Table4[[#This Row],[IP2]])*9</f>
        <v>1.3584905660377358</v>
      </c>
      <c r="W540">
        <v>8</v>
      </c>
      <c r="X540">
        <v>22</v>
      </c>
      <c r="Y540">
        <v>3.7358490566037736</v>
      </c>
      <c r="Z540">
        <v>0</v>
      </c>
      <c r="AA540">
        <v>40</v>
      </c>
      <c r="AB540">
        <v>6.7924528301886795</v>
      </c>
      <c r="AC540">
        <v>1</v>
      </c>
      <c r="AD540">
        <v>0</v>
      </c>
      <c r="AE540">
        <v>1</v>
      </c>
      <c r="AF540">
        <v>237</v>
      </c>
      <c r="AG540">
        <v>1.5471698113207548</v>
      </c>
      <c r="AH540" t="s">
        <v>31</v>
      </c>
      <c r="AI540" t="s">
        <v>2163</v>
      </c>
    </row>
    <row r="541" spans="1:35" x14ac:dyDescent="0.45">
      <c r="A541">
        <v>988</v>
      </c>
      <c r="B541" t="s">
        <v>651</v>
      </c>
      <c r="C541" t="s">
        <v>271</v>
      </c>
      <c r="D541" s="1">
        <v>36374</v>
      </c>
      <c r="E541" s="1">
        <v>36631</v>
      </c>
      <c r="F541">
        <v>51</v>
      </c>
      <c r="G541">
        <v>4</v>
      </c>
      <c r="H541">
        <v>3</v>
      </c>
      <c r="I541">
        <v>10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51</v>
      </c>
      <c r="P541">
        <v>7</v>
      </c>
      <c r="Q541">
        <v>0.57099999999999995</v>
      </c>
      <c r="R541">
        <v>4.9400000000000004</v>
      </c>
      <c r="S541">
        <v>48</v>
      </c>
      <c r="T541">
        <v>30</v>
      </c>
      <c r="U541">
        <v>28</v>
      </c>
      <c r="V541" s="2">
        <f>(Table4[[#This Row],[HR]]/Table4[[#This Row],[IP2]])*9</f>
        <v>0.70588235294117641</v>
      </c>
      <c r="W541">
        <v>4</v>
      </c>
      <c r="X541">
        <v>31</v>
      </c>
      <c r="Y541">
        <v>5.4705882352941169</v>
      </c>
      <c r="Z541">
        <v>1</v>
      </c>
      <c r="AA541">
        <v>43</v>
      </c>
      <c r="AB541">
        <v>7.5882352941176467</v>
      </c>
      <c r="AC541">
        <v>3</v>
      </c>
      <c r="AD541">
        <v>2</v>
      </c>
      <c r="AE541">
        <v>2</v>
      </c>
      <c r="AF541">
        <v>228</v>
      </c>
      <c r="AG541">
        <v>1.5490196078431373</v>
      </c>
      <c r="AH541" t="s">
        <v>31</v>
      </c>
      <c r="AI541" t="s">
        <v>652</v>
      </c>
    </row>
    <row r="542" spans="1:35" x14ac:dyDescent="0.45">
      <c r="A542">
        <v>985</v>
      </c>
      <c r="B542" t="s">
        <v>2583</v>
      </c>
      <c r="C542" t="s">
        <v>49</v>
      </c>
      <c r="D542" s="1">
        <v>40428</v>
      </c>
      <c r="E542" s="1">
        <v>40754</v>
      </c>
      <c r="F542">
        <v>51</v>
      </c>
      <c r="G542">
        <v>1</v>
      </c>
      <c r="H542">
        <v>4</v>
      </c>
      <c r="I542">
        <v>10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51</v>
      </c>
      <c r="P542">
        <v>5</v>
      </c>
      <c r="Q542">
        <v>0.2</v>
      </c>
      <c r="R542">
        <v>5.65</v>
      </c>
      <c r="S542">
        <v>60</v>
      </c>
      <c r="T542">
        <v>33</v>
      </c>
      <c r="U542">
        <v>32</v>
      </c>
      <c r="V542" s="2">
        <f>(Table4[[#This Row],[HR]]/Table4[[#This Row],[IP2]])*9</f>
        <v>1.0588235294117647</v>
      </c>
      <c r="W542">
        <v>6</v>
      </c>
      <c r="X542">
        <v>19</v>
      </c>
      <c r="Y542">
        <v>3.3529411764705883</v>
      </c>
      <c r="Z542">
        <v>2</v>
      </c>
      <c r="AA542">
        <v>22</v>
      </c>
      <c r="AB542">
        <v>3.882352941176471</v>
      </c>
      <c r="AC542">
        <v>4</v>
      </c>
      <c r="AD542">
        <v>3</v>
      </c>
      <c r="AE542">
        <v>3</v>
      </c>
      <c r="AF542">
        <v>228</v>
      </c>
      <c r="AG542">
        <v>1.5490196078431373</v>
      </c>
      <c r="AH542" t="s">
        <v>31</v>
      </c>
      <c r="AI542" t="s">
        <v>2584</v>
      </c>
    </row>
    <row r="543" spans="1:35" x14ac:dyDescent="0.45">
      <c r="A543">
        <v>1257</v>
      </c>
      <c r="B543" t="s">
        <v>624</v>
      </c>
      <c r="C543" t="s">
        <v>121</v>
      </c>
      <c r="D543" s="1">
        <v>43694</v>
      </c>
      <c r="E543" s="1">
        <v>44043</v>
      </c>
      <c r="F543">
        <v>47.1</v>
      </c>
      <c r="G543">
        <v>2</v>
      </c>
      <c r="H543">
        <v>3</v>
      </c>
      <c r="I543">
        <v>10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47.1</v>
      </c>
      <c r="P543">
        <v>5</v>
      </c>
      <c r="Q543">
        <v>0.4</v>
      </c>
      <c r="R543">
        <v>4.75</v>
      </c>
      <c r="S543">
        <v>54</v>
      </c>
      <c r="T543">
        <v>28</v>
      </c>
      <c r="U543">
        <v>25</v>
      </c>
      <c r="V543" s="2">
        <f>(Table4[[#This Row],[HR]]/Table4[[#This Row],[IP2]])*9</f>
        <v>1.1464968152866242</v>
      </c>
      <c r="W543">
        <v>6</v>
      </c>
      <c r="X543">
        <v>19</v>
      </c>
      <c r="Y543">
        <v>3.630573248407643</v>
      </c>
      <c r="Z543">
        <v>0</v>
      </c>
      <c r="AA543">
        <v>43</v>
      </c>
      <c r="AB543">
        <v>8.2165605095541405</v>
      </c>
      <c r="AC543">
        <v>3</v>
      </c>
      <c r="AD543">
        <v>0</v>
      </c>
      <c r="AE543">
        <v>4</v>
      </c>
      <c r="AF543">
        <v>212</v>
      </c>
      <c r="AG543">
        <v>1.5498938428874733</v>
      </c>
      <c r="AH543" t="s">
        <v>31</v>
      </c>
      <c r="AI543" t="s">
        <v>625</v>
      </c>
    </row>
    <row r="544" spans="1:35" x14ac:dyDescent="0.45">
      <c r="A544">
        <v>1264</v>
      </c>
      <c r="B544" t="s">
        <v>1999</v>
      </c>
      <c r="C544" t="s">
        <v>184</v>
      </c>
      <c r="D544" s="1">
        <v>34819</v>
      </c>
      <c r="E544" s="1">
        <v>34867</v>
      </c>
      <c r="F544">
        <v>47.1</v>
      </c>
      <c r="G544">
        <v>3</v>
      </c>
      <c r="H544">
        <v>6</v>
      </c>
      <c r="I544">
        <v>10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47.1</v>
      </c>
      <c r="P544">
        <v>9</v>
      </c>
      <c r="Q544">
        <v>0.33300000000000002</v>
      </c>
      <c r="R544">
        <v>6.46</v>
      </c>
      <c r="S544">
        <v>57</v>
      </c>
      <c r="T544">
        <v>39</v>
      </c>
      <c r="U544">
        <v>34</v>
      </c>
      <c r="V544" s="2">
        <f>(Table4[[#This Row],[HR]]/Table4[[#This Row],[IP2]])*9</f>
        <v>2.2929936305732483</v>
      </c>
      <c r="W544">
        <v>12</v>
      </c>
      <c r="X544">
        <v>16</v>
      </c>
      <c r="Y544">
        <v>3.057324840764331</v>
      </c>
      <c r="Z544">
        <v>2</v>
      </c>
      <c r="AA544">
        <v>34</v>
      </c>
      <c r="AB544">
        <v>6.4968152866242033</v>
      </c>
      <c r="AC544">
        <v>3</v>
      </c>
      <c r="AD544">
        <v>0</v>
      </c>
      <c r="AE544">
        <v>0</v>
      </c>
      <c r="AF544">
        <v>210</v>
      </c>
      <c r="AG544">
        <v>1.5498938428874733</v>
      </c>
      <c r="AH544" t="s">
        <v>31</v>
      </c>
      <c r="AI544" t="s">
        <v>2350</v>
      </c>
    </row>
    <row r="545" spans="1:35" x14ac:dyDescent="0.45">
      <c r="A545">
        <v>861</v>
      </c>
      <c r="B545" t="s">
        <v>225</v>
      </c>
      <c r="C545" t="s">
        <v>102</v>
      </c>
      <c r="D545" s="1" t="s">
        <v>226</v>
      </c>
      <c r="E545" s="1">
        <v>42950</v>
      </c>
      <c r="F545">
        <v>52.2</v>
      </c>
      <c r="G545">
        <v>1</v>
      </c>
      <c r="H545">
        <v>6</v>
      </c>
      <c r="I545">
        <v>10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52.2</v>
      </c>
      <c r="P545">
        <v>7</v>
      </c>
      <c r="Q545">
        <v>0.14299999999999999</v>
      </c>
      <c r="R545">
        <v>4.6100000000000003</v>
      </c>
      <c r="S545">
        <v>49</v>
      </c>
      <c r="T545">
        <v>28</v>
      </c>
      <c r="U545">
        <v>27</v>
      </c>
      <c r="V545" s="2">
        <f>(Table4[[#This Row],[HR]]/Table4[[#This Row],[IP2]])*9</f>
        <v>1.0344827586206897</v>
      </c>
      <c r="W545">
        <v>6</v>
      </c>
      <c r="X545">
        <v>32</v>
      </c>
      <c r="Y545">
        <v>5.5172413793103443</v>
      </c>
      <c r="Z545">
        <v>3</v>
      </c>
      <c r="AA545">
        <v>55</v>
      </c>
      <c r="AB545">
        <v>9.4827586206896548</v>
      </c>
      <c r="AC545">
        <v>3</v>
      </c>
      <c r="AD545">
        <v>0</v>
      </c>
      <c r="AE545">
        <v>3</v>
      </c>
      <c r="AF545">
        <v>238</v>
      </c>
      <c r="AG545">
        <v>1.5517241379310345</v>
      </c>
      <c r="AH545" t="s">
        <v>31</v>
      </c>
      <c r="AI545" t="s">
        <v>227</v>
      </c>
    </row>
    <row r="546" spans="1:35" x14ac:dyDescent="0.45">
      <c r="A546">
        <v>862</v>
      </c>
      <c r="B546" t="s">
        <v>581</v>
      </c>
      <c r="C546" t="s">
        <v>54</v>
      </c>
      <c r="D546" s="1">
        <v>42841</v>
      </c>
      <c r="E546" s="1">
        <v>42971</v>
      </c>
      <c r="F546">
        <v>52.2</v>
      </c>
      <c r="G546">
        <v>3</v>
      </c>
      <c r="H546">
        <v>5</v>
      </c>
      <c r="I546">
        <v>10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52.2</v>
      </c>
      <c r="P546">
        <v>8</v>
      </c>
      <c r="Q546">
        <v>0.375</v>
      </c>
      <c r="R546">
        <v>4.96</v>
      </c>
      <c r="S546">
        <v>56</v>
      </c>
      <c r="T546">
        <v>33</v>
      </c>
      <c r="U546">
        <v>29</v>
      </c>
      <c r="V546" s="2">
        <f>(Table4[[#This Row],[HR]]/Table4[[#This Row],[IP2]])*9</f>
        <v>1.2068965517241379</v>
      </c>
      <c r="W546">
        <v>7</v>
      </c>
      <c r="X546">
        <v>25</v>
      </c>
      <c r="Y546">
        <v>4.3103448275862064</v>
      </c>
      <c r="Z546">
        <v>2</v>
      </c>
      <c r="AA546">
        <v>44</v>
      </c>
      <c r="AB546">
        <v>7.5862068965517242</v>
      </c>
      <c r="AC546">
        <v>3</v>
      </c>
      <c r="AD546">
        <v>0</v>
      </c>
      <c r="AE546">
        <v>3</v>
      </c>
      <c r="AF546">
        <v>237</v>
      </c>
      <c r="AG546">
        <v>1.5517241379310345</v>
      </c>
      <c r="AH546" t="s">
        <v>31</v>
      </c>
      <c r="AI546" t="s">
        <v>582</v>
      </c>
    </row>
    <row r="547" spans="1:35" x14ac:dyDescent="0.45">
      <c r="A547">
        <v>23</v>
      </c>
      <c r="B547" t="s">
        <v>2028</v>
      </c>
      <c r="C547" t="s">
        <v>379</v>
      </c>
      <c r="D547" s="1">
        <v>36319</v>
      </c>
      <c r="E547" s="1">
        <v>36373</v>
      </c>
      <c r="F547">
        <v>50.2</v>
      </c>
      <c r="G547">
        <v>3</v>
      </c>
      <c r="H547">
        <v>5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50.2</v>
      </c>
      <c r="P547">
        <v>8</v>
      </c>
      <c r="Q547">
        <v>0.375</v>
      </c>
      <c r="R547">
        <v>5.33</v>
      </c>
      <c r="S547">
        <v>60</v>
      </c>
      <c r="T547">
        <v>30</v>
      </c>
      <c r="U547">
        <v>30</v>
      </c>
      <c r="V547" s="2">
        <f>(Table4[[#This Row],[HR]]/Table4[[#This Row],[IP2]])*9</f>
        <v>0.89641434262948205</v>
      </c>
      <c r="W547">
        <v>5</v>
      </c>
      <c r="X547">
        <v>18</v>
      </c>
      <c r="Y547">
        <v>3.2270916334661353</v>
      </c>
      <c r="Z547">
        <v>0</v>
      </c>
      <c r="AA547">
        <v>35</v>
      </c>
      <c r="AB547">
        <v>6.2749003984063743</v>
      </c>
      <c r="AC547">
        <v>2</v>
      </c>
      <c r="AD547">
        <v>0</v>
      </c>
      <c r="AE547">
        <v>3</v>
      </c>
      <c r="AF547">
        <v>226</v>
      </c>
      <c r="AG547">
        <v>1.5537848605577689</v>
      </c>
      <c r="AH547" t="s">
        <v>31</v>
      </c>
      <c r="AI547" t="s">
        <v>2311</v>
      </c>
    </row>
    <row r="548" spans="1:35" x14ac:dyDescent="0.45">
      <c r="A548">
        <v>493</v>
      </c>
      <c r="B548" t="s">
        <v>1847</v>
      </c>
      <c r="C548" t="s">
        <v>68</v>
      </c>
      <c r="D548" s="1">
        <v>41077</v>
      </c>
      <c r="E548" s="1">
        <v>41138</v>
      </c>
      <c r="F548">
        <v>57.2</v>
      </c>
      <c r="G548">
        <v>1</v>
      </c>
      <c r="H548">
        <v>5</v>
      </c>
      <c r="I548">
        <v>10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57.2</v>
      </c>
      <c r="P548">
        <v>6</v>
      </c>
      <c r="Q548">
        <v>0.16700000000000001</v>
      </c>
      <c r="R548">
        <v>4.99</v>
      </c>
      <c r="S548">
        <v>61</v>
      </c>
      <c r="T548">
        <v>36</v>
      </c>
      <c r="U548">
        <v>32</v>
      </c>
      <c r="V548" s="2">
        <f>(Table4[[#This Row],[HR]]/Table4[[#This Row],[IP2]])*9</f>
        <v>1.2587412587412585</v>
      </c>
      <c r="W548">
        <v>8</v>
      </c>
      <c r="X548">
        <v>28</v>
      </c>
      <c r="Y548">
        <v>4.405594405594405</v>
      </c>
      <c r="Z548">
        <v>1</v>
      </c>
      <c r="AA548">
        <v>25</v>
      </c>
      <c r="AB548">
        <v>3.9335664335664333</v>
      </c>
      <c r="AC548">
        <v>0</v>
      </c>
      <c r="AD548">
        <v>0</v>
      </c>
      <c r="AE548">
        <v>1</v>
      </c>
      <c r="AF548">
        <v>252</v>
      </c>
      <c r="AG548">
        <v>1.5559440559440558</v>
      </c>
      <c r="AH548" t="s">
        <v>31</v>
      </c>
      <c r="AI548" t="s">
        <v>2488</v>
      </c>
    </row>
    <row r="549" spans="1:35" x14ac:dyDescent="0.45">
      <c r="A549">
        <v>430</v>
      </c>
      <c r="B549" t="s">
        <v>517</v>
      </c>
      <c r="C549" t="s">
        <v>390</v>
      </c>
      <c r="D549" s="1">
        <v>24216</v>
      </c>
      <c r="E549" s="1">
        <v>24268</v>
      </c>
      <c r="F549">
        <v>59</v>
      </c>
      <c r="G549">
        <v>2</v>
      </c>
      <c r="H549">
        <v>4</v>
      </c>
      <c r="I549">
        <v>10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59</v>
      </c>
      <c r="P549">
        <v>6</v>
      </c>
      <c r="Q549">
        <v>0.33300000000000002</v>
      </c>
      <c r="R549">
        <v>4.42</v>
      </c>
      <c r="S549">
        <v>53</v>
      </c>
      <c r="T549">
        <v>32</v>
      </c>
      <c r="U549">
        <v>29</v>
      </c>
      <c r="V549" s="2">
        <f>(Table4[[#This Row],[HR]]/Table4[[#This Row],[IP2]])*9</f>
        <v>0.9152542372881356</v>
      </c>
      <c r="W549">
        <v>6</v>
      </c>
      <c r="X549">
        <v>39</v>
      </c>
      <c r="Y549">
        <v>5.9491525423728815</v>
      </c>
      <c r="Z549">
        <v>0</v>
      </c>
      <c r="AA549">
        <v>46</v>
      </c>
      <c r="AB549">
        <v>7.0169491525423728</v>
      </c>
      <c r="AC549">
        <v>1</v>
      </c>
      <c r="AD549">
        <v>0</v>
      </c>
      <c r="AE549">
        <v>3</v>
      </c>
      <c r="AF549">
        <v>256</v>
      </c>
      <c r="AG549">
        <v>1.5593220338983051</v>
      </c>
      <c r="AH549" t="s">
        <v>31</v>
      </c>
      <c r="AI549" t="s">
        <v>518</v>
      </c>
    </row>
    <row r="550" spans="1:35" x14ac:dyDescent="0.45">
      <c r="A550">
        <v>189</v>
      </c>
      <c r="B550" t="s">
        <v>984</v>
      </c>
      <c r="C550" t="s">
        <v>106</v>
      </c>
      <c r="D550" s="1" t="s">
        <v>2183</v>
      </c>
      <c r="E550" s="1">
        <v>22466</v>
      </c>
      <c r="F550">
        <v>64.099999999999994</v>
      </c>
      <c r="G550">
        <v>6</v>
      </c>
      <c r="H550">
        <v>2</v>
      </c>
      <c r="I550">
        <v>10</v>
      </c>
      <c r="J550">
        <v>0</v>
      </c>
      <c r="K550">
        <v>0</v>
      </c>
      <c r="L550">
        <v>3</v>
      </c>
      <c r="M550">
        <v>1</v>
      </c>
      <c r="N550">
        <v>0</v>
      </c>
      <c r="O550">
        <v>64.099999999999994</v>
      </c>
      <c r="P550">
        <v>8</v>
      </c>
      <c r="Q550">
        <v>0.75</v>
      </c>
      <c r="R550">
        <v>3.08</v>
      </c>
      <c r="S550">
        <v>55</v>
      </c>
      <c r="T550">
        <v>26</v>
      </c>
      <c r="U550">
        <v>22</v>
      </c>
      <c r="V550" s="2">
        <f>(Table4[[#This Row],[HR]]/Table4[[#This Row],[IP2]])*9</f>
        <v>0.42121684867394699</v>
      </c>
      <c r="W550">
        <v>3</v>
      </c>
      <c r="X550">
        <v>45</v>
      </c>
      <c r="Y550">
        <v>6.3182527301092053</v>
      </c>
      <c r="Z550">
        <v>0</v>
      </c>
      <c r="AA550">
        <v>40</v>
      </c>
      <c r="AB550">
        <v>5.61622464898596</v>
      </c>
      <c r="AC550">
        <v>2</v>
      </c>
      <c r="AD550">
        <v>1</v>
      </c>
      <c r="AE550">
        <v>1</v>
      </c>
      <c r="AF550">
        <v>286</v>
      </c>
      <c r="AG550">
        <v>1.5600624024961001</v>
      </c>
      <c r="AH550" t="s">
        <v>31</v>
      </c>
      <c r="AI550" t="s">
        <v>2184</v>
      </c>
    </row>
    <row r="551" spans="1:35" x14ac:dyDescent="0.45">
      <c r="A551">
        <v>83</v>
      </c>
      <c r="B551" t="s">
        <v>2042</v>
      </c>
      <c r="C551" t="s">
        <v>168</v>
      </c>
      <c r="D551" s="1">
        <v>39956</v>
      </c>
      <c r="E551" s="1">
        <v>40032</v>
      </c>
      <c r="F551">
        <v>49.2</v>
      </c>
      <c r="G551">
        <v>3</v>
      </c>
      <c r="H551">
        <v>5</v>
      </c>
      <c r="I551">
        <v>10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49.2</v>
      </c>
      <c r="P551">
        <v>8</v>
      </c>
      <c r="Q551">
        <v>0.375</v>
      </c>
      <c r="R551">
        <v>5.44</v>
      </c>
      <c r="S551">
        <v>60</v>
      </c>
      <c r="T551">
        <v>32</v>
      </c>
      <c r="U551">
        <v>30</v>
      </c>
      <c r="V551" s="2">
        <f>(Table4[[#This Row],[HR]]/Table4[[#This Row],[IP2]])*9</f>
        <v>1.0975609756097562</v>
      </c>
      <c r="W551">
        <v>6</v>
      </c>
      <c r="X551">
        <v>17</v>
      </c>
      <c r="Y551">
        <v>3.1097560975609757</v>
      </c>
      <c r="Z551">
        <v>0</v>
      </c>
      <c r="AA551">
        <v>28</v>
      </c>
      <c r="AB551">
        <v>5.1219512195121952</v>
      </c>
      <c r="AC551">
        <v>2</v>
      </c>
      <c r="AD551">
        <v>0</v>
      </c>
      <c r="AE551">
        <v>0</v>
      </c>
      <c r="AF551">
        <v>222</v>
      </c>
      <c r="AG551">
        <v>1.565040650406504</v>
      </c>
      <c r="AH551" t="s">
        <v>31</v>
      </c>
      <c r="AI551" t="s">
        <v>2605</v>
      </c>
    </row>
    <row r="552" spans="1:35" x14ac:dyDescent="0.45">
      <c r="A552">
        <v>79</v>
      </c>
      <c r="B552" t="s">
        <v>177</v>
      </c>
      <c r="C552" t="s">
        <v>54</v>
      </c>
      <c r="D552" s="1">
        <v>42230</v>
      </c>
      <c r="E552" s="1">
        <v>42278</v>
      </c>
      <c r="F552">
        <v>49.2</v>
      </c>
      <c r="G552">
        <v>1</v>
      </c>
      <c r="H552">
        <v>5</v>
      </c>
      <c r="I552">
        <v>10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49.2</v>
      </c>
      <c r="P552">
        <v>6</v>
      </c>
      <c r="Q552">
        <v>0.16700000000000001</v>
      </c>
      <c r="R552">
        <v>5.8</v>
      </c>
      <c r="S552">
        <v>58</v>
      </c>
      <c r="T552">
        <v>32</v>
      </c>
      <c r="U552">
        <v>32</v>
      </c>
      <c r="V552" s="2">
        <f>(Table4[[#This Row],[HR]]/Table4[[#This Row],[IP2]])*9</f>
        <v>1.4634146341463414</v>
      </c>
      <c r="W552">
        <v>8</v>
      </c>
      <c r="X552">
        <v>19</v>
      </c>
      <c r="Y552">
        <v>3.475609756097561</v>
      </c>
      <c r="Z552">
        <v>0</v>
      </c>
      <c r="AA552">
        <v>58</v>
      </c>
      <c r="AB552">
        <v>10.609756097560975</v>
      </c>
      <c r="AC552">
        <v>2</v>
      </c>
      <c r="AD552">
        <v>0</v>
      </c>
      <c r="AE552">
        <v>0</v>
      </c>
      <c r="AF552">
        <v>220</v>
      </c>
      <c r="AG552">
        <v>1.565040650406504</v>
      </c>
      <c r="AH552" t="s">
        <v>31</v>
      </c>
      <c r="AI552" t="s">
        <v>178</v>
      </c>
    </row>
    <row r="553" spans="1:35" x14ac:dyDescent="0.45">
      <c r="A553">
        <v>706</v>
      </c>
      <c r="B553" t="s">
        <v>1989</v>
      </c>
      <c r="C553" t="s">
        <v>184</v>
      </c>
      <c r="D553" s="1">
        <v>41799</v>
      </c>
      <c r="E553" s="1">
        <v>41910</v>
      </c>
      <c r="F553">
        <v>54.2</v>
      </c>
      <c r="G553">
        <v>3</v>
      </c>
      <c r="H553">
        <v>5</v>
      </c>
      <c r="I553">
        <v>10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54.2</v>
      </c>
      <c r="P553">
        <v>8</v>
      </c>
      <c r="Q553">
        <v>0.375</v>
      </c>
      <c r="R553">
        <v>5.93</v>
      </c>
      <c r="S553">
        <v>75</v>
      </c>
      <c r="T553">
        <v>37</v>
      </c>
      <c r="U553">
        <v>36</v>
      </c>
      <c r="V553" s="2">
        <f>(Table4[[#This Row],[HR]]/Table4[[#This Row],[IP2]])*9</f>
        <v>1.4944649446494465</v>
      </c>
      <c r="W553">
        <v>9</v>
      </c>
      <c r="X553">
        <v>10</v>
      </c>
      <c r="Y553">
        <v>1.6605166051660516</v>
      </c>
      <c r="Z553">
        <v>2</v>
      </c>
      <c r="AA553">
        <v>31</v>
      </c>
      <c r="AB553">
        <v>5.1476014760147599</v>
      </c>
      <c r="AC553">
        <v>1</v>
      </c>
      <c r="AD553">
        <v>0</v>
      </c>
      <c r="AE553">
        <v>0</v>
      </c>
      <c r="AF553">
        <v>249</v>
      </c>
      <c r="AG553">
        <v>1.5682656826568264</v>
      </c>
      <c r="AH553" t="s">
        <v>31</v>
      </c>
      <c r="AI553" t="s">
        <v>2539</v>
      </c>
    </row>
    <row r="554" spans="1:35" x14ac:dyDescent="0.45">
      <c r="A554">
        <v>860</v>
      </c>
      <c r="B554" t="s">
        <v>1283</v>
      </c>
      <c r="C554" t="s">
        <v>140</v>
      </c>
      <c r="D554" s="1">
        <v>43277</v>
      </c>
      <c r="E554" s="1">
        <v>43331</v>
      </c>
      <c r="F554">
        <v>52.2</v>
      </c>
      <c r="G554">
        <v>2</v>
      </c>
      <c r="H554">
        <v>3</v>
      </c>
      <c r="I554">
        <v>10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52.2</v>
      </c>
      <c r="P554">
        <v>5</v>
      </c>
      <c r="Q554">
        <v>0.4</v>
      </c>
      <c r="R554">
        <v>4.2699999999999996</v>
      </c>
      <c r="S554">
        <v>62</v>
      </c>
      <c r="T554">
        <v>31</v>
      </c>
      <c r="U554">
        <v>25</v>
      </c>
      <c r="V554" s="2">
        <f>(Table4[[#This Row],[HR]]/Table4[[#This Row],[IP2]])*9</f>
        <v>0.34482758620689652</v>
      </c>
      <c r="W554">
        <v>2</v>
      </c>
      <c r="X554">
        <v>20</v>
      </c>
      <c r="Y554">
        <v>3.4482758620689653</v>
      </c>
      <c r="Z554">
        <v>2</v>
      </c>
      <c r="AA554">
        <v>33</v>
      </c>
      <c r="AB554">
        <v>5.6896551724137936</v>
      </c>
      <c r="AC554">
        <v>0</v>
      </c>
      <c r="AD554">
        <v>0</v>
      </c>
      <c r="AE554">
        <v>1</v>
      </c>
      <c r="AF554">
        <v>236</v>
      </c>
      <c r="AG554">
        <v>1.5708812260536398</v>
      </c>
      <c r="AH554" t="s">
        <v>31</v>
      </c>
      <c r="AI554" t="s">
        <v>2563</v>
      </c>
    </row>
    <row r="555" spans="1:35" x14ac:dyDescent="0.45">
      <c r="A555">
        <v>387</v>
      </c>
      <c r="B555" t="s">
        <v>1081</v>
      </c>
      <c r="C555" t="s">
        <v>85</v>
      </c>
      <c r="D555" s="1">
        <v>30779</v>
      </c>
      <c r="E555" s="1">
        <v>30831</v>
      </c>
      <c r="F555">
        <v>59.2</v>
      </c>
      <c r="G555">
        <v>2</v>
      </c>
      <c r="H555">
        <v>4</v>
      </c>
      <c r="I555">
        <v>10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59.2</v>
      </c>
      <c r="P555">
        <v>6</v>
      </c>
      <c r="Q555">
        <v>0.33300000000000002</v>
      </c>
      <c r="R555">
        <v>4.68</v>
      </c>
      <c r="S555">
        <v>62</v>
      </c>
      <c r="T555">
        <v>35</v>
      </c>
      <c r="U555">
        <v>31</v>
      </c>
      <c r="V555" s="2">
        <f>(Table4[[#This Row],[HR]]/Table4[[#This Row],[IP2]])*9</f>
        <v>0.76013513513513509</v>
      </c>
      <c r="W555">
        <v>5</v>
      </c>
      <c r="X555">
        <v>31</v>
      </c>
      <c r="Y555">
        <v>4.7128378378378368</v>
      </c>
      <c r="Z555">
        <v>1</v>
      </c>
      <c r="AA555">
        <v>33</v>
      </c>
      <c r="AB555">
        <v>5.0168918918918921</v>
      </c>
      <c r="AC555">
        <v>4</v>
      </c>
      <c r="AD555">
        <v>1</v>
      </c>
      <c r="AE555">
        <v>2</v>
      </c>
      <c r="AF555">
        <v>268</v>
      </c>
      <c r="AG555">
        <v>1.5709459459459458</v>
      </c>
      <c r="AH555" t="s">
        <v>31</v>
      </c>
      <c r="AI555" t="s">
        <v>2463</v>
      </c>
    </row>
    <row r="556" spans="1:35" x14ac:dyDescent="0.45">
      <c r="A556">
        <v>495</v>
      </c>
      <c r="B556" t="s">
        <v>2078</v>
      </c>
      <c r="C556" t="s">
        <v>229</v>
      </c>
      <c r="D556" s="1">
        <v>37425</v>
      </c>
      <c r="E556" s="1">
        <v>37478</v>
      </c>
      <c r="F556">
        <v>57.2</v>
      </c>
      <c r="G556">
        <v>2</v>
      </c>
      <c r="H556">
        <v>3</v>
      </c>
      <c r="I556">
        <v>10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57.2</v>
      </c>
      <c r="P556">
        <v>5</v>
      </c>
      <c r="Q556">
        <v>0.4</v>
      </c>
      <c r="R556">
        <v>5.77</v>
      </c>
      <c r="S556">
        <v>64</v>
      </c>
      <c r="T556">
        <v>38</v>
      </c>
      <c r="U556">
        <v>37</v>
      </c>
      <c r="V556" s="2">
        <f>(Table4[[#This Row],[HR]]/Table4[[#This Row],[IP2]])*9</f>
        <v>1.5734265734265733</v>
      </c>
      <c r="W556">
        <v>10</v>
      </c>
      <c r="X556">
        <v>26</v>
      </c>
      <c r="Y556">
        <v>4.0909090909090908</v>
      </c>
      <c r="Z556">
        <v>2</v>
      </c>
      <c r="AA556">
        <v>32</v>
      </c>
      <c r="AB556">
        <v>5.0349650349650341</v>
      </c>
      <c r="AC556">
        <v>4</v>
      </c>
      <c r="AD556">
        <v>0</v>
      </c>
      <c r="AE556">
        <v>2</v>
      </c>
      <c r="AF556">
        <v>255</v>
      </c>
      <c r="AG556">
        <v>1.5734265734265733</v>
      </c>
      <c r="AH556" t="s">
        <v>31</v>
      </c>
      <c r="AI556" t="s">
        <v>2491</v>
      </c>
    </row>
    <row r="557" spans="1:35" x14ac:dyDescent="0.45">
      <c r="A557">
        <v>412</v>
      </c>
      <c r="B557" t="s">
        <v>2235</v>
      </c>
      <c r="C557" t="s">
        <v>240</v>
      </c>
      <c r="D557" s="1">
        <v>25473</v>
      </c>
      <c r="E557" s="1">
        <v>25784</v>
      </c>
      <c r="F557">
        <v>59.1</v>
      </c>
      <c r="G557">
        <v>4</v>
      </c>
      <c r="H557">
        <v>4</v>
      </c>
      <c r="I557">
        <v>10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59.1</v>
      </c>
      <c r="P557">
        <v>8</v>
      </c>
      <c r="Q557">
        <v>0.5</v>
      </c>
      <c r="R557">
        <v>5.01</v>
      </c>
      <c r="S557">
        <v>69</v>
      </c>
      <c r="T557">
        <v>35</v>
      </c>
      <c r="U557">
        <v>33</v>
      </c>
      <c r="V557" s="2">
        <f>(Table4[[#This Row],[HR]]/Table4[[#This Row],[IP2]])*9</f>
        <v>0.76142131979695427</v>
      </c>
      <c r="W557">
        <v>5</v>
      </c>
      <c r="X557">
        <v>24</v>
      </c>
      <c r="Y557">
        <v>3.6548223350253806</v>
      </c>
      <c r="Z557">
        <v>1</v>
      </c>
      <c r="AA557">
        <v>38</v>
      </c>
      <c r="AB557">
        <v>5.7868020304568528</v>
      </c>
      <c r="AC557">
        <v>2</v>
      </c>
      <c r="AD557">
        <v>1</v>
      </c>
      <c r="AE557">
        <v>3</v>
      </c>
      <c r="AF557">
        <v>266</v>
      </c>
      <c r="AG557">
        <v>1.5736040609137056</v>
      </c>
      <c r="AH557" t="s">
        <v>31</v>
      </c>
      <c r="AI557" t="s">
        <v>2236</v>
      </c>
    </row>
    <row r="558" spans="1:35" x14ac:dyDescent="0.45">
      <c r="A558">
        <v>629</v>
      </c>
      <c r="B558" t="s">
        <v>1985</v>
      </c>
      <c r="C558" t="s">
        <v>82</v>
      </c>
      <c r="D558" s="1">
        <v>34434</v>
      </c>
      <c r="E558" s="1">
        <v>34819</v>
      </c>
      <c r="F558">
        <v>55.2</v>
      </c>
      <c r="G558">
        <v>3</v>
      </c>
      <c r="H558">
        <v>2</v>
      </c>
      <c r="I558">
        <v>10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55.2</v>
      </c>
      <c r="P558">
        <v>5</v>
      </c>
      <c r="Q558">
        <v>0.6</v>
      </c>
      <c r="R558">
        <v>5.98</v>
      </c>
      <c r="S558">
        <v>67</v>
      </c>
      <c r="T558">
        <v>39</v>
      </c>
      <c r="U558">
        <v>37</v>
      </c>
      <c r="V558" s="2">
        <f>(Table4[[#This Row],[HR]]/Table4[[#This Row],[IP2]])*9</f>
        <v>2.2826086956521734</v>
      </c>
      <c r="W558">
        <v>14</v>
      </c>
      <c r="X558">
        <v>20</v>
      </c>
      <c r="Y558">
        <v>3.2608695652173911</v>
      </c>
      <c r="Z558">
        <v>0</v>
      </c>
      <c r="AA558">
        <v>25</v>
      </c>
      <c r="AB558">
        <v>4.0760869565217384</v>
      </c>
      <c r="AC558">
        <v>1</v>
      </c>
      <c r="AD558">
        <v>1</v>
      </c>
      <c r="AE558">
        <v>4</v>
      </c>
      <c r="AF558">
        <v>246</v>
      </c>
      <c r="AG558">
        <v>1.576086956521739</v>
      </c>
      <c r="AH558" t="s">
        <v>31</v>
      </c>
      <c r="AI558" t="s">
        <v>2519</v>
      </c>
    </row>
    <row r="559" spans="1:35" x14ac:dyDescent="0.45">
      <c r="A559">
        <v>161</v>
      </c>
      <c r="B559" t="s">
        <v>2626</v>
      </c>
      <c r="C559" t="s">
        <v>95</v>
      </c>
      <c r="D559" s="1">
        <v>33492</v>
      </c>
      <c r="E559" s="1">
        <v>34203</v>
      </c>
      <c r="F559">
        <v>48.2</v>
      </c>
      <c r="G559">
        <v>4</v>
      </c>
      <c r="H559">
        <v>4</v>
      </c>
      <c r="I559">
        <v>10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48.2</v>
      </c>
      <c r="P559">
        <v>8</v>
      </c>
      <c r="Q559">
        <v>0.5</v>
      </c>
      <c r="R559">
        <v>4.8099999999999996</v>
      </c>
      <c r="S559">
        <v>38</v>
      </c>
      <c r="T559">
        <v>29</v>
      </c>
      <c r="U559">
        <v>26</v>
      </c>
      <c r="V559" s="2">
        <f>(Table4[[#This Row],[HR]]/Table4[[#This Row],[IP2]])*9</f>
        <v>1.1203319502074687</v>
      </c>
      <c r="W559">
        <v>6</v>
      </c>
      <c r="X559">
        <v>38</v>
      </c>
      <c r="Y559">
        <v>7.0954356846473026</v>
      </c>
      <c r="Z559">
        <v>0</v>
      </c>
      <c r="AA559">
        <v>24</v>
      </c>
      <c r="AB559">
        <v>4.4813278008298747</v>
      </c>
      <c r="AC559">
        <v>2</v>
      </c>
      <c r="AD559">
        <v>0</v>
      </c>
      <c r="AE559">
        <v>1</v>
      </c>
      <c r="AF559">
        <v>214</v>
      </c>
      <c r="AG559">
        <v>1.5767634854771784</v>
      </c>
      <c r="AH559" t="s">
        <v>31</v>
      </c>
      <c r="AI559" t="s">
        <v>2627</v>
      </c>
    </row>
    <row r="560" spans="1:35" x14ac:dyDescent="0.45">
      <c r="A560">
        <v>679</v>
      </c>
      <c r="B560" t="s">
        <v>1865</v>
      </c>
      <c r="C560" t="s">
        <v>95</v>
      </c>
      <c r="D560" s="1">
        <v>39966</v>
      </c>
      <c r="E560" s="1">
        <v>40017</v>
      </c>
      <c r="F560">
        <v>55</v>
      </c>
      <c r="G560">
        <v>2</v>
      </c>
      <c r="H560">
        <v>7</v>
      </c>
      <c r="I560">
        <v>10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55</v>
      </c>
      <c r="P560">
        <v>9</v>
      </c>
      <c r="Q560">
        <v>0.222</v>
      </c>
      <c r="R560">
        <v>4.75</v>
      </c>
      <c r="S560">
        <v>66</v>
      </c>
      <c r="T560">
        <v>34</v>
      </c>
      <c r="U560">
        <v>29</v>
      </c>
      <c r="V560" s="2">
        <f>(Table4[[#This Row],[HR]]/Table4[[#This Row],[IP2]])*9</f>
        <v>0.98181818181818181</v>
      </c>
      <c r="W560">
        <v>6</v>
      </c>
      <c r="X560">
        <v>21</v>
      </c>
      <c r="Y560">
        <v>3.4363636363636365</v>
      </c>
      <c r="Z560">
        <v>3</v>
      </c>
      <c r="AA560">
        <v>40</v>
      </c>
      <c r="AB560">
        <v>6.5454545454545459</v>
      </c>
      <c r="AC560">
        <v>1</v>
      </c>
      <c r="AD560">
        <v>0</v>
      </c>
      <c r="AE560">
        <v>1</v>
      </c>
      <c r="AF560">
        <v>244</v>
      </c>
      <c r="AG560">
        <v>1.5818181818181818</v>
      </c>
      <c r="AH560" t="s">
        <v>31</v>
      </c>
      <c r="AI560" t="s">
        <v>2169</v>
      </c>
    </row>
    <row r="561" spans="1:35" x14ac:dyDescent="0.45">
      <c r="A561">
        <v>686</v>
      </c>
      <c r="B561" t="s">
        <v>1904</v>
      </c>
      <c r="C561" t="s">
        <v>102</v>
      </c>
      <c r="D561" s="1">
        <v>32347</v>
      </c>
      <c r="E561" s="1">
        <v>32404</v>
      </c>
      <c r="F561">
        <v>55</v>
      </c>
      <c r="G561">
        <v>2</v>
      </c>
      <c r="H561">
        <v>5</v>
      </c>
      <c r="I561">
        <v>10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55</v>
      </c>
      <c r="P561">
        <v>7</v>
      </c>
      <c r="Q561">
        <v>0.28599999999999998</v>
      </c>
      <c r="R561">
        <v>5.07</v>
      </c>
      <c r="S561">
        <v>57</v>
      </c>
      <c r="T561">
        <v>31</v>
      </c>
      <c r="U561">
        <v>31</v>
      </c>
      <c r="V561" s="2">
        <f>(Table4[[#This Row],[HR]]/Table4[[#This Row],[IP2]])*9</f>
        <v>1.3090909090909091</v>
      </c>
      <c r="W561">
        <v>8</v>
      </c>
      <c r="X561">
        <v>30</v>
      </c>
      <c r="Y561">
        <v>4.9090909090909083</v>
      </c>
      <c r="Z561">
        <v>4</v>
      </c>
      <c r="AA561">
        <v>33</v>
      </c>
      <c r="AB561">
        <v>5.3999999999999995</v>
      </c>
      <c r="AC561">
        <v>2</v>
      </c>
      <c r="AD561">
        <v>0</v>
      </c>
      <c r="AE561">
        <v>1</v>
      </c>
      <c r="AF561">
        <v>250</v>
      </c>
      <c r="AG561">
        <v>1.5818181818181818</v>
      </c>
      <c r="AH561" t="s">
        <v>31</v>
      </c>
      <c r="AI561" t="s">
        <v>2530</v>
      </c>
    </row>
    <row r="562" spans="1:35" x14ac:dyDescent="0.45">
      <c r="A562">
        <v>1486</v>
      </c>
      <c r="B562" t="s">
        <v>2041</v>
      </c>
      <c r="C562" t="s">
        <v>54</v>
      </c>
      <c r="D562" s="1">
        <v>32315</v>
      </c>
      <c r="E562" s="1">
        <v>32372</v>
      </c>
      <c r="F562">
        <v>44.1</v>
      </c>
      <c r="G562">
        <v>2</v>
      </c>
      <c r="H562">
        <v>6</v>
      </c>
      <c r="I562">
        <v>10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44.1</v>
      </c>
      <c r="P562">
        <v>8</v>
      </c>
      <c r="Q562">
        <v>0.25</v>
      </c>
      <c r="R562">
        <v>6.7</v>
      </c>
      <c r="S562">
        <v>46</v>
      </c>
      <c r="T562">
        <v>34</v>
      </c>
      <c r="U562">
        <v>33</v>
      </c>
      <c r="V562" s="2">
        <f>(Table4[[#This Row],[HR]]/Table4[[#This Row],[IP2]])*9</f>
        <v>1.2244897959183672</v>
      </c>
      <c r="W562">
        <v>6</v>
      </c>
      <c r="X562">
        <v>24</v>
      </c>
      <c r="Y562">
        <v>4.8979591836734686</v>
      </c>
      <c r="Z562">
        <v>1</v>
      </c>
      <c r="AA562">
        <v>33</v>
      </c>
      <c r="AB562">
        <v>6.7346938775510203</v>
      </c>
      <c r="AC562">
        <v>0</v>
      </c>
      <c r="AD562">
        <v>2</v>
      </c>
      <c r="AE562">
        <v>3</v>
      </c>
      <c r="AF562">
        <v>200</v>
      </c>
      <c r="AG562">
        <v>1.5873015873015872</v>
      </c>
      <c r="AH562" t="s">
        <v>31</v>
      </c>
      <c r="AI562" t="s">
        <v>2646</v>
      </c>
    </row>
    <row r="563" spans="1:35" x14ac:dyDescent="0.45">
      <c r="A563">
        <v>382</v>
      </c>
      <c r="B563" t="s">
        <v>343</v>
      </c>
      <c r="C563" t="s">
        <v>124</v>
      </c>
      <c r="D563" s="1">
        <v>36690</v>
      </c>
      <c r="E563" s="1">
        <v>36744</v>
      </c>
      <c r="F563">
        <v>59.2</v>
      </c>
      <c r="G563">
        <v>1</v>
      </c>
      <c r="H563">
        <v>4</v>
      </c>
      <c r="I563">
        <v>10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59.2</v>
      </c>
      <c r="P563">
        <v>5</v>
      </c>
      <c r="Q563">
        <v>0.2</v>
      </c>
      <c r="R563">
        <v>3.77</v>
      </c>
      <c r="S563">
        <v>63</v>
      </c>
      <c r="T563">
        <v>33</v>
      </c>
      <c r="U563">
        <v>25</v>
      </c>
      <c r="V563" s="2">
        <f>(Table4[[#This Row],[HR]]/Table4[[#This Row],[IP2]])*9</f>
        <v>0.304054054054054</v>
      </c>
      <c r="W563">
        <v>2</v>
      </c>
      <c r="X563">
        <v>31</v>
      </c>
      <c r="Y563">
        <v>4.7128378378378368</v>
      </c>
      <c r="Z563">
        <v>2</v>
      </c>
      <c r="AA563">
        <v>51</v>
      </c>
      <c r="AB563">
        <v>7.7533783783783772</v>
      </c>
      <c r="AC563">
        <v>2</v>
      </c>
      <c r="AD563">
        <v>0</v>
      </c>
      <c r="AE563">
        <v>3</v>
      </c>
      <c r="AF563">
        <v>262</v>
      </c>
      <c r="AG563">
        <v>1.5878378378378377</v>
      </c>
      <c r="AH563" t="s">
        <v>31</v>
      </c>
      <c r="AI563" t="s">
        <v>344</v>
      </c>
    </row>
    <row r="564" spans="1:35" x14ac:dyDescent="0.45">
      <c r="A564">
        <v>597</v>
      </c>
      <c r="B564" t="s">
        <v>2014</v>
      </c>
      <c r="C564" t="s">
        <v>82</v>
      </c>
      <c r="D564" s="1">
        <v>38829</v>
      </c>
      <c r="E564" s="1">
        <v>38913</v>
      </c>
      <c r="F564">
        <v>56</v>
      </c>
      <c r="G564">
        <v>4</v>
      </c>
      <c r="H564">
        <v>4</v>
      </c>
      <c r="I564">
        <v>10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56</v>
      </c>
      <c r="P564">
        <v>8</v>
      </c>
      <c r="Q564">
        <v>0.5</v>
      </c>
      <c r="R564">
        <v>4.82</v>
      </c>
      <c r="S564">
        <v>76</v>
      </c>
      <c r="T564">
        <v>30</v>
      </c>
      <c r="U564">
        <v>30</v>
      </c>
      <c r="V564" s="2">
        <f>(Table4[[#This Row],[HR]]/Table4[[#This Row],[IP2]])*9</f>
        <v>0.8035714285714286</v>
      </c>
      <c r="W564">
        <v>5</v>
      </c>
      <c r="X564">
        <v>13</v>
      </c>
      <c r="Y564">
        <v>2.0892857142857144</v>
      </c>
      <c r="Z564">
        <v>0</v>
      </c>
      <c r="AA564">
        <v>21</v>
      </c>
      <c r="AB564">
        <v>3.375</v>
      </c>
      <c r="AC564">
        <v>3</v>
      </c>
      <c r="AD564">
        <v>0</v>
      </c>
      <c r="AE564">
        <v>0</v>
      </c>
      <c r="AF564">
        <v>246</v>
      </c>
      <c r="AG564">
        <v>1.5892857142857142</v>
      </c>
      <c r="AH564" t="s">
        <v>31</v>
      </c>
      <c r="AI564" t="s">
        <v>2513</v>
      </c>
    </row>
    <row r="565" spans="1:35" x14ac:dyDescent="0.45">
      <c r="A565">
        <v>762</v>
      </c>
      <c r="B565" t="s">
        <v>1905</v>
      </c>
      <c r="C565" t="s">
        <v>82</v>
      </c>
      <c r="D565" s="1">
        <v>39637</v>
      </c>
      <c r="E565" s="1">
        <v>39687</v>
      </c>
      <c r="F565">
        <v>54</v>
      </c>
      <c r="G565">
        <v>6</v>
      </c>
      <c r="H565">
        <v>3</v>
      </c>
      <c r="I565">
        <v>10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54</v>
      </c>
      <c r="P565">
        <v>9</v>
      </c>
      <c r="Q565">
        <v>0.66700000000000004</v>
      </c>
      <c r="R565">
        <v>5.67</v>
      </c>
      <c r="S565">
        <v>63</v>
      </c>
      <c r="T565">
        <v>39</v>
      </c>
      <c r="U565">
        <v>34</v>
      </c>
      <c r="V565" s="2">
        <f>(Table4[[#This Row],[HR]]/Table4[[#This Row],[IP2]])*9</f>
        <v>1</v>
      </c>
      <c r="W565">
        <v>6</v>
      </c>
      <c r="X565">
        <v>23</v>
      </c>
      <c r="Y565">
        <v>3.8333333333333335</v>
      </c>
      <c r="Z565">
        <v>1</v>
      </c>
      <c r="AA565">
        <v>22</v>
      </c>
      <c r="AB565">
        <v>3.6666666666666665</v>
      </c>
      <c r="AC565">
        <v>2</v>
      </c>
      <c r="AD565">
        <v>1</v>
      </c>
      <c r="AE565">
        <v>2</v>
      </c>
      <c r="AF565">
        <v>244</v>
      </c>
      <c r="AG565">
        <v>1.5925925925925926</v>
      </c>
      <c r="AH565" t="s">
        <v>31</v>
      </c>
      <c r="AI565" t="s">
        <v>2547</v>
      </c>
    </row>
    <row r="566" spans="1:35" x14ac:dyDescent="0.45">
      <c r="A566">
        <v>43</v>
      </c>
      <c r="B566" t="s">
        <v>1374</v>
      </c>
      <c r="C566" t="s">
        <v>121</v>
      </c>
      <c r="D566" s="1">
        <v>29416</v>
      </c>
      <c r="E566" s="1" t="s">
        <v>2596</v>
      </c>
      <c r="F566">
        <v>50.1</v>
      </c>
      <c r="G566">
        <v>4</v>
      </c>
      <c r="H566">
        <v>3</v>
      </c>
      <c r="I566">
        <v>10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50.1</v>
      </c>
      <c r="P566">
        <v>7</v>
      </c>
      <c r="Q566">
        <v>0.57099999999999995</v>
      </c>
      <c r="R566">
        <v>4.47</v>
      </c>
      <c r="S566">
        <v>55</v>
      </c>
      <c r="T566">
        <v>27</v>
      </c>
      <c r="U566">
        <v>25</v>
      </c>
      <c r="V566" s="2">
        <f>(Table4[[#This Row],[HR]]/Table4[[#This Row],[IP2]])*9</f>
        <v>0.17964071856287425</v>
      </c>
      <c r="W566">
        <v>1</v>
      </c>
      <c r="X566">
        <v>25</v>
      </c>
      <c r="Y566">
        <v>4.4910179640718564</v>
      </c>
      <c r="Z566">
        <v>1</v>
      </c>
      <c r="AA566">
        <v>24</v>
      </c>
      <c r="AB566">
        <v>4.3113772455089823</v>
      </c>
      <c r="AC566">
        <v>0</v>
      </c>
      <c r="AD566">
        <v>2</v>
      </c>
      <c r="AE566">
        <v>1</v>
      </c>
      <c r="AF566">
        <v>220</v>
      </c>
      <c r="AG566">
        <v>1.5968063872255489</v>
      </c>
      <c r="AH566" t="s">
        <v>31</v>
      </c>
      <c r="AI566" t="s">
        <v>2597</v>
      </c>
    </row>
    <row r="567" spans="1:35" x14ac:dyDescent="0.45">
      <c r="A567">
        <v>444</v>
      </c>
      <c r="B567" t="s">
        <v>1801</v>
      </c>
      <c r="C567" t="s">
        <v>199</v>
      </c>
      <c r="D567" s="1">
        <v>35949</v>
      </c>
      <c r="E567" s="1">
        <v>36001</v>
      </c>
      <c r="F567">
        <v>58.2</v>
      </c>
      <c r="G567">
        <v>1</v>
      </c>
      <c r="H567">
        <v>5</v>
      </c>
      <c r="I567">
        <v>10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58.2</v>
      </c>
      <c r="P567">
        <v>6</v>
      </c>
      <c r="Q567">
        <v>0.16700000000000001</v>
      </c>
      <c r="R567">
        <v>5.83</v>
      </c>
      <c r="S567">
        <v>67</v>
      </c>
      <c r="T567">
        <v>40</v>
      </c>
      <c r="U567">
        <v>38</v>
      </c>
      <c r="V567" s="2">
        <f>(Table4[[#This Row],[HR]]/Table4[[#This Row],[IP2]])*9</f>
        <v>1.3917525773195876</v>
      </c>
      <c r="W567">
        <v>9</v>
      </c>
      <c r="X567">
        <v>26</v>
      </c>
      <c r="Y567">
        <v>4.0206185567010309</v>
      </c>
      <c r="Z567">
        <v>1</v>
      </c>
      <c r="AA567">
        <v>34</v>
      </c>
      <c r="AB567">
        <v>5.2577319587628857</v>
      </c>
      <c r="AC567">
        <v>1</v>
      </c>
      <c r="AD567">
        <v>0</v>
      </c>
      <c r="AE567">
        <v>2</v>
      </c>
      <c r="AF567">
        <v>262</v>
      </c>
      <c r="AG567">
        <v>1.5979381443298968</v>
      </c>
      <c r="AH567" t="s">
        <v>31</v>
      </c>
      <c r="AI567" t="s">
        <v>2347</v>
      </c>
    </row>
    <row r="568" spans="1:35" x14ac:dyDescent="0.45">
      <c r="A568">
        <v>177</v>
      </c>
      <c r="B568" t="s">
        <v>1947</v>
      </c>
      <c r="C568" t="s">
        <v>229</v>
      </c>
      <c r="D568" s="1">
        <v>44319</v>
      </c>
      <c r="E568" s="1">
        <v>44436</v>
      </c>
      <c r="F568">
        <v>48.1</v>
      </c>
      <c r="G568">
        <v>4</v>
      </c>
      <c r="H568">
        <v>3</v>
      </c>
      <c r="I568">
        <v>10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48.1</v>
      </c>
      <c r="P568">
        <v>7</v>
      </c>
      <c r="Q568">
        <v>0.57099999999999995</v>
      </c>
      <c r="R568">
        <v>4.47</v>
      </c>
      <c r="S568">
        <v>55</v>
      </c>
      <c r="T568">
        <v>25</v>
      </c>
      <c r="U568">
        <v>24</v>
      </c>
      <c r="V568" s="2">
        <f>(Table4[[#This Row],[HR]]/Table4[[#This Row],[IP2]])*9</f>
        <v>0.74844074844074837</v>
      </c>
      <c r="W568">
        <v>4</v>
      </c>
      <c r="X568">
        <v>22</v>
      </c>
      <c r="Y568">
        <v>4.116424116424116</v>
      </c>
      <c r="Z568">
        <v>0</v>
      </c>
      <c r="AA568">
        <v>40</v>
      </c>
      <c r="AB568">
        <v>7.4844074844074839</v>
      </c>
      <c r="AC568">
        <v>1</v>
      </c>
      <c r="AD568">
        <v>1</v>
      </c>
      <c r="AE568">
        <v>3</v>
      </c>
      <c r="AF568">
        <v>217</v>
      </c>
      <c r="AG568">
        <v>1.6008316008316008</v>
      </c>
      <c r="AH568" t="s">
        <v>31</v>
      </c>
      <c r="AI568" t="s">
        <v>2160</v>
      </c>
    </row>
    <row r="569" spans="1:35" x14ac:dyDescent="0.45">
      <c r="A569">
        <v>1307</v>
      </c>
      <c r="B569" t="s">
        <v>2095</v>
      </c>
      <c r="C569" t="s">
        <v>132</v>
      </c>
      <c r="D569" s="1">
        <v>35285</v>
      </c>
      <c r="E569" s="1" t="s">
        <v>2265</v>
      </c>
      <c r="F569">
        <v>46.2</v>
      </c>
      <c r="G569">
        <v>1</v>
      </c>
      <c r="H569">
        <v>5</v>
      </c>
      <c r="I569">
        <v>10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46.2</v>
      </c>
      <c r="P569">
        <v>6</v>
      </c>
      <c r="Q569">
        <v>0.16700000000000001</v>
      </c>
      <c r="R569">
        <v>7.33</v>
      </c>
      <c r="S569">
        <v>54</v>
      </c>
      <c r="T569">
        <v>39</v>
      </c>
      <c r="U569">
        <v>38</v>
      </c>
      <c r="V569" s="2">
        <f>(Table4[[#This Row],[HR]]/Table4[[#This Row],[IP2]])*9</f>
        <v>1.5584415584415583</v>
      </c>
      <c r="W569">
        <v>8</v>
      </c>
      <c r="X569">
        <v>20</v>
      </c>
      <c r="Y569">
        <v>3.8961038961038961</v>
      </c>
      <c r="Z569">
        <v>1</v>
      </c>
      <c r="AA569">
        <v>37</v>
      </c>
      <c r="AB569">
        <v>7.2077922077922079</v>
      </c>
      <c r="AC569">
        <v>3</v>
      </c>
      <c r="AD569">
        <v>0</v>
      </c>
      <c r="AE569">
        <v>0</v>
      </c>
      <c r="AF569">
        <v>209</v>
      </c>
      <c r="AG569">
        <v>1.6017316017316017</v>
      </c>
      <c r="AH569" t="s">
        <v>31</v>
      </c>
      <c r="AI569" t="s">
        <v>2266</v>
      </c>
    </row>
    <row r="570" spans="1:35" x14ac:dyDescent="0.45">
      <c r="A570">
        <v>1688</v>
      </c>
      <c r="B570" t="s">
        <v>576</v>
      </c>
      <c r="C570" t="s">
        <v>82</v>
      </c>
      <c r="D570" s="1">
        <v>44435</v>
      </c>
      <c r="E570" s="1">
        <v>44695</v>
      </c>
      <c r="F570">
        <v>41.2</v>
      </c>
      <c r="G570">
        <v>1</v>
      </c>
      <c r="H570">
        <v>4</v>
      </c>
      <c r="I570">
        <v>10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41.2</v>
      </c>
      <c r="P570">
        <v>5</v>
      </c>
      <c r="Q570">
        <v>0.2</v>
      </c>
      <c r="R570">
        <v>7.99</v>
      </c>
      <c r="S570">
        <v>48</v>
      </c>
      <c r="T570">
        <v>37</v>
      </c>
      <c r="U570">
        <v>37</v>
      </c>
      <c r="V570" s="2">
        <f>(Table4[[#This Row],[HR]]/Table4[[#This Row],[IP2]])*9</f>
        <v>1.3106796116504853</v>
      </c>
      <c r="W570">
        <v>6</v>
      </c>
      <c r="X570">
        <v>18</v>
      </c>
      <c r="Y570">
        <v>3.9320388349514559</v>
      </c>
      <c r="Z570">
        <v>0</v>
      </c>
      <c r="AA570">
        <v>44</v>
      </c>
      <c r="AB570">
        <v>9.6116504854368934</v>
      </c>
      <c r="AC570">
        <v>3</v>
      </c>
      <c r="AD570">
        <v>0</v>
      </c>
      <c r="AE570">
        <v>1</v>
      </c>
      <c r="AF570">
        <v>192</v>
      </c>
      <c r="AG570">
        <v>1.6019417475728155</v>
      </c>
      <c r="AH570" t="s">
        <v>31</v>
      </c>
      <c r="AI570" t="s">
        <v>577</v>
      </c>
    </row>
    <row r="571" spans="1:35" x14ac:dyDescent="0.45">
      <c r="A571">
        <v>843</v>
      </c>
      <c r="B571" t="s">
        <v>1852</v>
      </c>
      <c r="C571" t="s">
        <v>30</v>
      </c>
      <c r="D571" s="1">
        <v>36625</v>
      </c>
      <c r="E571" s="1">
        <v>36679</v>
      </c>
      <c r="F571">
        <v>53</v>
      </c>
      <c r="G571">
        <v>2</v>
      </c>
      <c r="H571">
        <v>1</v>
      </c>
      <c r="I571">
        <v>10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53</v>
      </c>
      <c r="P571">
        <v>3</v>
      </c>
      <c r="Q571">
        <v>0.66700000000000004</v>
      </c>
      <c r="R571">
        <v>5.6</v>
      </c>
      <c r="S571">
        <v>65</v>
      </c>
      <c r="T571">
        <v>34</v>
      </c>
      <c r="U571">
        <v>33</v>
      </c>
      <c r="V571" s="2">
        <f>(Table4[[#This Row],[HR]]/Table4[[#This Row],[IP2]])*9</f>
        <v>1.1886792452830188</v>
      </c>
      <c r="W571">
        <v>7</v>
      </c>
      <c r="X571">
        <v>20</v>
      </c>
      <c r="Y571">
        <v>3.3962264150943398</v>
      </c>
      <c r="Z571">
        <v>0</v>
      </c>
      <c r="AA571">
        <v>33</v>
      </c>
      <c r="AB571">
        <v>5.6037735849056602</v>
      </c>
      <c r="AC571">
        <v>2</v>
      </c>
      <c r="AD571">
        <v>0</v>
      </c>
      <c r="AE571">
        <v>0</v>
      </c>
      <c r="AF571">
        <v>236</v>
      </c>
      <c r="AG571">
        <v>1.6037735849056605</v>
      </c>
      <c r="AH571" t="s">
        <v>31</v>
      </c>
      <c r="AI571" t="s">
        <v>2560</v>
      </c>
    </row>
    <row r="572" spans="1:35" x14ac:dyDescent="0.45">
      <c r="A572">
        <v>849</v>
      </c>
      <c r="B572" t="s">
        <v>1789</v>
      </c>
      <c r="C572" t="s">
        <v>2561</v>
      </c>
      <c r="D572" s="1">
        <v>34118</v>
      </c>
      <c r="E572" s="1">
        <v>34220</v>
      </c>
      <c r="F572">
        <v>53</v>
      </c>
      <c r="G572">
        <v>3</v>
      </c>
      <c r="H572">
        <v>4</v>
      </c>
      <c r="I572">
        <v>10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53</v>
      </c>
      <c r="P572">
        <v>7</v>
      </c>
      <c r="Q572">
        <v>0.42899999999999999</v>
      </c>
      <c r="R572">
        <v>5.77</v>
      </c>
      <c r="S572">
        <v>67</v>
      </c>
      <c r="T572">
        <v>35</v>
      </c>
      <c r="U572">
        <v>34</v>
      </c>
      <c r="V572" s="2">
        <f>(Table4[[#This Row],[HR]]/Table4[[#This Row],[IP2]])*9</f>
        <v>1.6981132075471699</v>
      </c>
      <c r="W572">
        <v>10</v>
      </c>
      <c r="X572">
        <v>18</v>
      </c>
      <c r="Y572">
        <v>3.0566037735849054</v>
      </c>
      <c r="Z572">
        <v>1</v>
      </c>
      <c r="AA572">
        <v>23</v>
      </c>
      <c r="AB572">
        <v>3.9056603773584908</v>
      </c>
      <c r="AC572">
        <v>0</v>
      </c>
      <c r="AD572">
        <v>2</v>
      </c>
      <c r="AE572">
        <v>2</v>
      </c>
      <c r="AF572">
        <v>234</v>
      </c>
      <c r="AG572">
        <v>1.6037735849056605</v>
      </c>
      <c r="AH572" t="s">
        <v>31</v>
      </c>
      <c r="AI572" t="s">
        <v>2562</v>
      </c>
    </row>
    <row r="573" spans="1:35" x14ac:dyDescent="0.45">
      <c r="A573">
        <v>577</v>
      </c>
      <c r="B573" t="s">
        <v>713</v>
      </c>
      <c r="C573" t="s">
        <v>184</v>
      </c>
      <c r="D573" s="1">
        <v>35561</v>
      </c>
      <c r="E573" s="1">
        <v>35608</v>
      </c>
      <c r="F573">
        <v>56.1</v>
      </c>
      <c r="G573">
        <v>2</v>
      </c>
      <c r="H573">
        <v>5</v>
      </c>
      <c r="I573">
        <v>10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56.1</v>
      </c>
      <c r="P573">
        <v>7</v>
      </c>
      <c r="Q573">
        <v>0.28599999999999998</v>
      </c>
      <c r="R573">
        <v>5.59</v>
      </c>
      <c r="S573">
        <v>70</v>
      </c>
      <c r="T573">
        <v>37</v>
      </c>
      <c r="U573">
        <v>35</v>
      </c>
      <c r="V573" s="2">
        <f>(Table4[[#This Row],[HR]]/Table4[[#This Row],[IP2]])*9</f>
        <v>0.64171122994652408</v>
      </c>
      <c r="W573">
        <v>4</v>
      </c>
      <c r="X573">
        <v>20</v>
      </c>
      <c r="Y573">
        <v>3.2085561497326203</v>
      </c>
      <c r="Z573">
        <v>0</v>
      </c>
      <c r="AA573">
        <v>42</v>
      </c>
      <c r="AB573">
        <v>6.737967914438503</v>
      </c>
      <c r="AC573">
        <v>3</v>
      </c>
      <c r="AD573">
        <v>0</v>
      </c>
      <c r="AE573">
        <v>0</v>
      </c>
      <c r="AF573">
        <v>253</v>
      </c>
      <c r="AG573">
        <v>1.6042780748663101</v>
      </c>
      <c r="AH573" t="s">
        <v>31</v>
      </c>
      <c r="AI573" t="s">
        <v>714</v>
      </c>
    </row>
    <row r="574" spans="1:35" x14ac:dyDescent="0.45">
      <c r="A574">
        <v>1323</v>
      </c>
      <c r="B574" t="s">
        <v>483</v>
      </c>
      <c r="C574" t="s">
        <v>196</v>
      </c>
      <c r="D574" s="1">
        <v>43618</v>
      </c>
      <c r="E574" s="1">
        <v>43683</v>
      </c>
      <c r="F574">
        <v>46.1</v>
      </c>
      <c r="G574">
        <v>2</v>
      </c>
      <c r="H574">
        <v>3</v>
      </c>
      <c r="I574">
        <v>10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46.1</v>
      </c>
      <c r="P574">
        <v>5</v>
      </c>
      <c r="Q574">
        <v>0.4</v>
      </c>
      <c r="R574">
        <v>6.22</v>
      </c>
      <c r="S574">
        <v>55</v>
      </c>
      <c r="T574">
        <v>33</v>
      </c>
      <c r="U574">
        <v>32</v>
      </c>
      <c r="V574" s="2">
        <f>(Table4[[#This Row],[HR]]/Table4[[#This Row],[IP2]])*9</f>
        <v>2.7331887201735356</v>
      </c>
      <c r="W574">
        <v>14</v>
      </c>
      <c r="X574">
        <v>19</v>
      </c>
      <c r="Y574">
        <v>3.7093275488069413</v>
      </c>
      <c r="Z574">
        <v>1</v>
      </c>
      <c r="AA574">
        <v>46</v>
      </c>
      <c r="AB574">
        <v>8.9804772234273305</v>
      </c>
      <c r="AC574">
        <v>3</v>
      </c>
      <c r="AD574">
        <v>1</v>
      </c>
      <c r="AE574">
        <v>4</v>
      </c>
      <c r="AF574">
        <v>210</v>
      </c>
      <c r="AG574">
        <v>1.6052060737527114</v>
      </c>
      <c r="AH574" t="s">
        <v>31</v>
      </c>
      <c r="AI574" t="s">
        <v>484</v>
      </c>
    </row>
    <row r="575" spans="1:35" x14ac:dyDescent="0.45">
      <c r="A575">
        <v>105</v>
      </c>
      <c r="B575" t="s">
        <v>1890</v>
      </c>
      <c r="C575" t="s">
        <v>132</v>
      </c>
      <c r="D575" s="1">
        <v>31566</v>
      </c>
      <c r="E575" s="1">
        <v>31653</v>
      </c>
      <c r="F575">
        <v>49.1</v>
      </c>
      <c r="G575">
        <v>2</v>
      </c>
      <c r="H575">
        <v>5</v>
      </c>
      <c r="I575">
        <v>10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49.1</v>
      </c>
      <c r="P575">
        <v>7</v>
      </c>
      <c r="Q575">
        <v>0.28599999999999998</v>
      </c>
      <c r="R575">
        <v>6.02</v>
      </c>
      <c r="S575">
        <v>53</v>
      </c>
      <c r="T575">
        <v>36</v>
      </c>
      <c r="U575">
        <v>33</v>
      </c>
      <c r="V575" s="2">
        <f>(Table4[[#This Row],[HR]]/Table4[[#This Row],[IP2]])*9</f>
        <v>0.73319755600814662</v>
      </c>
      <c r="W575">
        <v>4</v>
      </c>
      <c r="X575">
        <v>26</v>
      </c>
      <c r="Y575">
        <v>4.7657841140529529</v>
      </c>
      <c r="Z575">
        <v>3</v>
      </c>
      <c r="AA575">
        <v>25</v>
      </c>
      <c r="AB575">
        <v>4.5824847250509162</v>
      </c>
      <c r="AC575">
        <v>1</v>
      </c>
      <c r="AD575">
        <v>0</v>
      </c>
      <c r="AE575">
        <v>3</v>
      </c>
      <c r="AF575">
        <v>221</v>
      </c>
      <c r="AG575">
        <v>1.6089613034623218</v>
      </c>
      <c r="AH575" t="s">
        <v>31</v>
      </c>
      <c r="AI575" t="s">
        <v>2616</v>
      </c>
    </row>
    <row r="576" spans="1:35" x14ac:dyDescent="0.45">
      <c r="A576">
        <v>885</v>
      </c>
      <c r="B576" t="s">
        <v>1362</v>
      </c>
      <c r="C576" t="s">
        <v>379</v>
      </c>
      <c r="D576" s="1">
        <v>33410</v>
      </c>
      <c r="E576" s="1">
        <v>33476</v>
      </c>
      <c r="F576">
        <v>52.1</v>
      </c>
      <c r="G576">
        <v>2</v>
      </c>
      <c r="H576">
        <v>4</v>
      </c>
      <c r="I576">
        <v>10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52.1</v>
      </c>
      <c r="P576">
        <v>6</v>
      </c>
      <c r="Q576">
        <v>0.33300000000000002</v>
      </c>
      <c r="R576">
        <v>3.61</v>
      </c>
      <c r="S576">
        <v>57</v>
      </c>
      <c r="T576">
        <v>27</v>
      </c>
      <c r="U576">
        <v>21</v>
      </c>
      <c r="V576" s="2">
        <f>(Table4[[#This Row],[HR]]/Table4[[#This Row],[IP2]])*9</f>
        <v>0.69097888675623798</v>
      </c>
      <c r="W576">
        <v>4</v>
      </c>
      <c r="X576">
        <v>27</v>
      </c>
      <c r="Y576">
        <v>4.6641074856046059</v>
      </c>
      <c r="Z576">
        <v>1</v>
      </c>
      <c r="AA576">
        <v>29</v>
      </c>
      <c r="AB576">
        <v>5.0095969289827256</v>
      </c>
      <c r="AC576">
        <v>1</v>
      </c>
      <c r="AD576">
        <v>0</v>
      </c>
      <c r="AE576">
        <v>5</v>
      </c>
      <c r="AF576">
        <v>239</v>
      </c>
      <c r="AG576">
        <v>1.6122840690978886</v>
      </c>
      <c r="AH576" t="s">
        <v>31</v>
      </c>
      <c r="AI576" t="s">
        <v>2569</v>
      </c>
    </row>
    <row r="577" spans="1:35" x14ac:dyDescent="0.45">
      <c r="A577">
        <v>796</v>
      </c>
      <c r="B577" t="s">
        <v>1774</v>
      </c>
      <c r="C577" t="s">
        <v>271</v>
      </c>
      <c r="D577" s="1">
        <v>35643</v>
      </c>
      <c r="E577" s="1">
        <v>35694</v>
      </c>
      <c r="F577">
        <v>53.2</v>
      </c>
      <c r="G577">
        <v>3</v>
      </c>
      <c r="H577">
        <v>4</v>
      </c>
      <c r="I577">
        <v>10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53.2</v>
      </c>
      <c r="P577">
        <v>7</v>
      </c>
      <c r="Q577">
        <v>0.42899999999999999</v>
      </c>
      <c r="R577">
        <v>5.2</v>
      </c>
      <c r="S577">
        <v>56</v>
      </c>
      <c r="T577">
        <v>33</v>
      </c>
      <c r="U577">
        <v>31</v>
      </c>
      <c r="V577" s="2">
        <f>(Table4[[#This Row],[HR]]/Table4[[#This Row],[IP2]])*9</f>
        <v>1.6917293233082706</v>
      </c>
      <c r="W577">
        <v>10</v>
      </c>
      <c r="X577">
        <v>30</v>
      </c>
      <c r="Y577">
        <v>5.0751879699248121</v>
      </c>
      <c r="Z577">
        <v>1</v>
      </c>
      <c r="AA577">
        <v>32</v>
      </c>
      <c r="AB577">
        <v>5.4135338345864659</v>
      </c>
      <c r="AC577">
        <v>1</v>
      </c>
      <c r="AD577">
        <v>0</v>
      </c>
      <c r="AE577">
        <v>2</v>
      </c>
      <c r="AF577">
        <v>240</v>
      </c>
      <c r="AG577">
        <v>1.6165413533834585</v>
      </c>
      <c r="AH577" t="s">
        <v>31</v>
      </c>
      <c r="AI577" t="s">
        <v>2556</v>
      </c>
    </row>
    <row r="578" spans="1:35" x14ac:dyDescent="0.45">
      <c r="A578">
        <v>40</v>
      </c>
      <c r="B578" t="s">
        <v>1524</v>
      </c>
      <c r="C578" t="s">
        <v>34</v>
      </c>
      <c r="D578" s="1">
        <v>36989</v>
      </c>
      <c r="E578" s="1">
        <v>37043</v>
      </c>
      <c r="F578">
        <v>50.1</v>
      </c>
      <c r="G578">
        <v>6</v>
      </c>
      <c r="H578">
        <v>2</v>
      </c>
      <c r="I578">
        <v>10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50.1</v>
      </c>
      <c r="P578">
        <v>8</v>
      </c>
      <c r="Q578">
        <v>0.75</v>
      </c>
      <c r="R578">
        <v>5.36</v>
      </c>
      <c r="S578">
        <v>54</v>
      </c>
      <c r="T578">
        <v>32</v>
      </c>
      <c r="U578">
        <v>30</v>
      </c>
      <c r="V578" s="2">
        <f>(Table4[[#This Row],[HR]]/Table4[[#This Row],[IP2]])*9</f>
        <v>1.0778443113772456</v>
      </c>
      <c r="W578">
        <v>6</v>
      </c>
      <c r="X578">
        <v>27</v>
      </c>
      <c r="Y578">
        <v>4.8502994011976046</v>
      </c>
      <c r="Z578">
        <v>1</v>
      </c>
      <c r="AA578">
        <v>30</v>
      </c>
      <c r="AB578">
        <v>5.3892215568862269</v>
      </c>
      <c r="AC578">
        <v>1</v>
      </c>
      <c r="AD578">
        <v>2</v>
      </c>
      <c r="AE578">
        <v>4</v>
      </c>
      <c r="AF578">
        <v>224</v>
      </c>
      <c r="AG578">
        <v>1.6167664670658681</v>
      </c>
      <c r="AH578" t="s">
        <v>31</v>
      </c>
      <c r="AI578" t="s">
        <v>2594</v>
      </c>
    </row>
    <row r="579" spans="1:35" x14ac:dyDescent="0.45">
      <c r="A579">
        <v>1407</v>
      </c>
      <c r="B579" t="s">
        <v>2643</v>
      </c>
      <c r="C579" t="s">
        <v>168</v>
      </c>
      <c r="D579" s="1">
        <v>34818</v>
      </c>
      <c r="E579" s="1">
        <v>35180</v>
      </c>
      <c r="F579">
        <v>45.1</v>
      </c>
      <c r="G579">
        <v>3</v>
      </c>
      <c r="H579">
        <v>3</v>
      </c>
      <c r="I579">
        <v>10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45.1</v>
      </c>
      <c r="P579">
        <v>6</v>
      </c>
      <c r="Q579">
        <v>0.5</v>
      </c>
      <c r="R579">
        <v>6.95</v>
      </c>
      <c r="S579">
        <v>57</v>
      </c>
      <c r="T579">
        <v>38</v>
      </c>
      <c r="U579">
        <v>35</v>
      </c>
      <c r="V579" s="2">
        <f>(Table4[[#This Row],[HR]]/Table4[[#This Row],[IP2]])*9</f>
        <v>1.3968957871396896</v>
      </c>
      <c r="W579">
        <v>7</v>
      </c>
      <c r="X579">
        <v>16</v>
      </c>
      <c r="Y579">
        <v>3.19290465631929</v>
      </c>
      <c r="Z579">
        <v>0</v>
      </c>
      <c r="AA579">
        <v>27</v>
      </c>
      <c r="AB579">
        <v>5.3880266075388024</v>
      </c>
      <c r="AC579">
        <v>1</v>
      </c>
      <c r="AD579">
        <v>1</v>
      </c>
      <c r="AE579">
        <v>2</v>
      </c>
      <c r="AF579">
        <v>204</v>
      </c>
      <c r="AG579">
        <v>1.6186252771618626</v>
      </c>
      <c r="AH579" t="s">
        <v>31</v>
      </c>
      <c r="AI579" t="s">
        <v>2644</v>
      </c>
    </row>
    <row r="580" spans="1:35" x14ac:dyDescent="0.45">
      <c r="A580">
        <v>552</v>
      </c>
      <c r="B580" t="s">
        <v>1682</v>
      </c>
      <c r="C580" t="s">
        <v>196</v>
      </c>
      <c r="D580" s="1">
        <v>40644</v>
      </c>
      <c r="E580" s="1">
        <v>40690</v>
      </c>
      <c r="F580">
        <v>56.2</v>
      </c>
      <c r="G580">
        <v>3</v>
      </c>
      <c r="H580">
        <v>2</v>
      </c>
      <c r="I580">
        <v>10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56.2</v>
      </c>
      <c r="P580">
        <v>5</v>
      </c>
      <c r="Q580">
        <v>0.6</v>
      </c>
      <c r="R580">
        <v>4.13</v>
      </c>
      <c r="S580">
        <v>59</v>
      </c>
      <c r="T580">
        <v>29</v>
      </c>
      <c r="U580">
        <v>26</v>
      </c>
      <c r="V580" s="2">
        <f>(Table4[[#This Row],[HR]]/Table4[[#This Row],[IP2]])*9</f>
        <v>0.80071174377224197</v>
      </c>
      <c r="W580">
        <v>5</v>
      </c>
      <c r="X580">
        <v>32</v>
      </c>
      <c r="Y580">
        <v>5.1245551601423482</v>
      </c>
      <c r="Z580">
        <v>2</v>
      </c>
      <c r="AA580">
        <v>27</v>
      </c>
      <c r="AB580">
        <v>4.3238434163701065</v>
      </c>
      <c r="AC580">
        <v>2</v>
      </c>
      <c r="AD580">
        <v>0</v>
      </c>
      <c r="AE580">
        <v>0</v>
      </c>
      <c r="AF580">
        <v>247</v>
      </c>
      <c r="AG580">
        <v>1.6192170818505338</v>
      </c>
      <c r="AH580" t="s">
        <v>31</v>
      </c>
      <c r="AI580" t="s">
        <v>2504</v>
      </c>
    </row>
    <row r="581" spans="1:35" x14ac:dyDescent="0.45">
      <c r="A581">
        <v>822</v>
      </c>
      <c r="B581" t="s">
        <v>427</v>
      </c>
      <c r="C581" t="s">
        <v>428</v>
      </c>
      <c r="D581" s="1">
        <v>36391</v>
      </c>
      <c r="E581" s="1">
        <v>36627</v>
      </c>
      <c r="F581">
        <v>53.1</v>
      </c>
      <c r="G581">
        <v>3</v>
      </c>
      <c r="H581">
        <v>3</v>
      </c>
      <c r="I581">
        <v>10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53.1</v>
      </c>
      <c r="P581">
        <v>6</v>
      </c>
      <c r="Q581">
        <v>0.5</v>
      </c>
      <c r="R581">
        <v>6.24</v>
      </c>
      <c r="S581">
        <v>57</v>
      </c>
      <c r="T581">
        <v>37</v>
      </c>
      <c r="U581">
        <v>37</v>
      </c>
      <c r="V581" s="2">
        <f>(Table4[[#This Row],[HR]]/Table4[[#This Row],[IP2]])*9</f>
        <v>1.3559322033898304</v>
      </c>
      <c r="W581">
        <v>8</v>
      </c>
      <c r="X581">
        <v>29</v>
      </c>
      <c r="Y581">
        <v>4.9152542372881358</v>
      </c>
      <c r="Z581">
        <v>0</v>
      </c>
      <c r="AA581">
        <v>48</v>
      </c>
      <c r="AB581">
        <v>8.1355932203389827</v>
      </c>
      <c r="AC581">
        <v>2</v>
      </c>
      <c r="AD581">
        <v>3</v>
      </c>
      <c r="AE581">
        <v>2</v>
      </c>
      <c r="AF581">
        <v>241</v>
      </c>
      <c r="AG581">
        <v>1.6195856873822976</v>
      </c>
      <c r="AH581" t="s">
        <v>31</v>
      </c>
      <c r="AI581" t="s">
        <v>429</v>
      </c>
    </row>
    <row r="582" spans="1:35" x14ac:dyDescent="0.45">
      <c r="A582">
        <v>845</v>
      </c>
      <c r="B582" t="s">
        <v>1961</v>
      </c>
      <c r="C582" t="s">
        <v>34</v>
      </c>
      <c r="D582" s="1">
        <v>35524</v>
      </c>
      <c r="E582" s="1" t="s">
        <v>2262</v>
      </c>
      <c r="F582">
        <v>53</v>
      </c>
      <c r="G582">
        <v>2</v>
      </c>
      <c r="H582">
        <v>5</v>
      </c>
      <c r="I582">
        <v>10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53</v>
      </c>
      <c r="P582">
        <v>7</v>
      </c>
      <c r="Q582">
        <v>0.28599999999999998</v>
      </c>
      <c r="R582">
        <v>5.77</v>
      </c>
      <c r="S582">
        <v>60</v>
      </c>
      <c r="T582">
        <v>39</v>
      </c>
      <c r="U582">
        <v>34</v>
      </c>
      <c r="V582" s="2">
        <f>(Table4[[#This Row],[HR]]/Table4[[#This Row],[IP2]])*9</f>
        <v>1.3584905660377358</v>
      </c>
      <c r="W582">
        <v>8</v>
      </c>
      <c r="X582">
        <v>26</v>
      </c>
      <c r="Y582">
        <v>4.4150943396226419</v>
      </c>
      <c r="Z582">
        <v>0</v>
      </c>
      <c r="AA582">
        <v>37</v>
      </c>
      <c r="AB582">
        <v>6.283018867924528</v>
      </c>
      <c r="AC582">
        <v>2</v>
      </c>
      <c r="AD582">
        <v>0</v>
      </c>
      <c r="AE582">
        <v>2</v>
      </c>
      <c r="AF582">
        <v>241</v>
      </c>
      <c r="AG582">
        <v>1.6226415094339623</v>
      </c>
      <c r="AH582" t="s">
        <v>31</v>
      </c>
      <c r="AI582" t="s">
        <v>2264</v>
      </c>
    </row>
    <row r="583" spans="1:35" x14ac:dyDescent="0.45">
      <c r="A583">
        <v>847</v>
      </c>
      <c r="B583" t="s">
        <v>239</v>
      </c>
      <c r="C583" t="s">
        <v>240</v>
      </c>
      <c r="D583" s="1">
        <v>34961</v>
      </c>
      <c r="E583" s="1">
        <v>35190</v>
      </c>
      <c r="F583">
        <v>53</v>
      </c>
      <c r="G583">
        <v>4</v>
      </c>
      <c r="H583">
        <v>4</v>
      </c>
      <c r="I583">
        <v>10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53</v>
      </c>
      <c r="P583">
        <v>8</v>
      </c>
      <c r="Q583">
        <v>0.5</v>
      </c>
      <c r="R583">
        <v>7.13</v>
      </c>
      <c r="S583">
        <v>65</v>
      </c>
      <c r="T583">
        <v>48</v>
      </c>
      <c r="U583">
        <v>42</v>
      </c>
      <c r="V583" s="2">
        <f>(Table4[[#This Row],[HR]]/Table4[[#This Row],[IP2]])*9</f>
        <v>1.1886792452830188</v>
      </c>
      <c r="W583">
        <v>7</v>
      </c>
      <c r="X583">
        <v>21</v>
      </c>
      <c r="Y583">
        <v>3.5660377358490569</v>
      </c>
      <c r="Z583">
        <v>1</v>
      </c>
      <c r="AA583">
        <v>55</v>
      </c>
      <c r="AB583">
        <v>9.3396226415094343</v>
      </c>
      <c r="AC583">
        <v>2</v>
      </c>
      <c r="AD583">
        <v>0</v>
      </c>
      <c r="AE583">
        <v>5</v>
      </c>
      <c r="AF583">
        <v>251</v>
      </c>
      <c r="AG583">
        <v>1.6226415094339623</v>
      </c>
      <c r="AH583" t="s">
        <v>31</v>
      </c>
      <c r="AI583" t="s">
        <v>241</v>
      </c>
    </row>
    <row r="584" spans="1:35" x14ac:dyDescent="0.45">
      <c r="A584">
        <v>863</v>
      </c>
      <c r="B584" t="s">
        <v>1641</v>
      </c>
      <c r="C584" t="s">
        <v>34</v>
      </c>
      <c r="D584" s="1">
        <v>40377</v>
      </c>
      <c r="E584" s="1">
        <v>40441</v>
      </c>
      <c r="F584">
        <v>52.2</v>
      </c>
      <c r="G584">
        <v>3</v>
      </c>
      <c r="H584">
        <v>5</v>
      </c>
      <c r="I584">
        <v>10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52.2</v>
      </c>
      <c r="P584">
        <v>8</v>
      </c>
      <c r="Q584">
        <v>0.375</v>
      </c>
      <c r="R584">
        <v>4.96</v>
      </c>
      <c r="S584">
        <v>67</v>
      </c>
      <c r="T584">
        <v>35</v>
      </c>
      <c r="U584">
        <v>29</v>
      </c>
      <c r="V584" s="2">
        <f>(Table4[[#This Row],[HR]]/Table4[[#This Row],[IP2]])*9</f>
        <v>1.2068965517241379</v>
      </c>
      <c r="W584">
        <v>7</v>
      </c>
      <c r="X584">
        <v>18</v>
      </c>
      <c r="Y584">
        <v>3.1034482758620685</v>
      </c>
      <c r="Z584">
        <v>3</v>
      </c>
      <c r="AA584">
        <v>29</v>
      </c>
      <c r="AB584">
        <v>5</v>
      </c>
      <c r="AC584">
        <v>2</v>
      </c>
      <c r="AD584">
        <v>0</v>
      </c>
      <c r="AE584">
        <v>1</v>
      </c>
      <c r="AF584">
        <v>241</v>
      </c>
      <c r="AG584">
        <v>1.6283524904214559</v>
      </c>
      <c r="AH584" t="s">
        <v>31</v>
      </c>
      <c r="AI584" t="s">
        <v>2564</v>
      </c>
    </row>
    <row r="585" spans="1:35" x14ac:dyDescent="0.45">
      <c r="A585">
        <v>540</v>
      </c>
      <c r="B585" t="s">
        <v>507</v>
      </c>
      <c r="C585" t="s">
        <v>121</v>
      </c>
      <c r="D585" s="1">
        <v>35160</v>
      </c>
      <c r="E585" s="1">
        <v>35211</v>
      </c>
      <c r="F585">
        <v>57</v>
      </c>
      <c r="G585">
        <v>3</v>
      </c>
      <c r="H585">
        <v>3</v>
      </c>
      <c r="I585">
        <v>10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57</v>
      </c>
      <c r="P585">
        <v>6</v>
      </c>
      <c r="Q585">
        <v>0.5</v>
      </c>
      <c r="R585">
        <v>5.84</v>
      </c>
      <c r="S585">
        <v>75</v>
      </c>
      <c r="T585">
        <v>41</v>
      </c>
      <c r="U585">
        <v>37</v>
      </c>
      <c r="V585" s="2">
        <f>(Table4[[#This Row],[HR]]/Table4[[#This Row],[IP2]])*9</f>
        <v>1.263157894736842</v>
      </c>
      <c r="W585">
        <v>8</v>
      </c>
      <c r="X585">
        <v>18</v>
      </c>
      <c r="Y585">
        <v>2.8421052631578947</v>
      </c>
      <c r="Z585">
        <v>0</v>
      </c>
      <c r="AA585">
        <v>46</v>
      </c>
      <c r="AB585">
        <v>7.2631578947368416</v>
      </c>
      <c r="AC585">
        <v>4</v>
      </c>
      <c r="AD585">
        <v>2</v>
      </c>
      <c r="AE585">
        <v>1</v>
      </c>
      <c r="AF585">
        <v>263</v>
      </c>
      <c r="AG585">
        <v>1.631578947368421</v>
      </c>
      <c r="AH585" t="s">
        <v>31</v>
      </c>
      <c r="AI585" t="s">
        <v>508</v>
      </c>
    </row>
    <row r="586" spans="1:35" x14ac:dyDescent="0.45">
      <c r="A586">
        <v>898</v>
      </c>
      <c r="B586" t="s">
        <v>270</v>
      </c>
      <c r="C586" t="s">
        <v>271</v>
      </c>
      <c r="D586" s="1" t="s">
        <v>272</v>
      </c>
      <c r="E586" s="1">
        <v>43706</v>
      </c>
      <c r="F586">
        <v>52</v>
      </c>
      <c r="G586">
        <v>3</v>
      </c>
      <c r="H586">
        <v>7</v>
      </c>
      <c r="I586">
        <v>10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52</v>
      </c>
      <c r="P586">
        <v>10</v>
      </c>
      <c r="Q586">
        <v>0.3</v>
      </c>
      <c r="R586">
        <v>6.92</v>
      </c>
      <c r="S586">
        <v>62</v>
      </c>
      <c r="T586">
        <v>44</v>
      </c>
      <c r="U586">
        <v>40</v>
      </c>
      <c r="V586" s="2">
        <f>(Table4[[#This Row],[HR]]/Table4[[#This Row],[IP2]])*9</f>
        <v>2.25</v>
      </c>
      <c r="W586">
        <v>13</v>
      </c>
      <c r="X586">
        <v>23</v>
      </c>
      <c r="Y586">
        <v>3.9807692307692308</v>
      </c>
      <c r="Z586">
        <v>1</v>
      </c>
      <c r="AA586">
        <v>53</v>
      </c>
      <c r="AB586">
        <v>9.1730769230769234</v>
      </c>
      <c r="AC586">
        <v>2</v>
      </c>
      <c r="AD586">
        <v>0</v>
      </c>
      <c r="AE586">
        <v>3</v>
      </c>
      <c r="AF586">
        <v>238</v>
      </c>
      <c r="AG586">
        <v>1.6346153846153846</v>
      </c>
      <c r="AH586" t="s">
        <v>31</v>
      </c>
      <c r="AI586" t="s">
        <v>273</v>
      </c>
    </row>
    <row r="587" spans="1:35" x14ac:dyDescent="0.45">
      <c r="A587">
        <v>801</v>
      </c>
      <c r="B587" t="s">
        <v>674</v>
      </c>
      <c r="C587" t="s">
        <v>240</v>
      </c>
      <c r="D587" s="1">
        <v>22055</v>
      </c>
      <c r="E587" s="1" t="s">
        <v>675</v>
      </c>
      <c r="F587">
        <v>53.2</v>
      </c>
      <c r="G587">
        <v>2</v>
      </c>
      <c r="H587">
        <v>4</v>
      </c>
      <c r="I587">
        <v>10</v>
      </c>
      <c r="J587">
        <v>0</v>
      </c>
      <c r="K587">
        <v>0</v>
      </c>
      <c r="L587">
        <v>2</v>
      </c>
      <c r="M587">
        <v>1</v>
      </c>
      <c r="N587">
        <v>0</v>
      </c>
      <c r="O587">
        <v>53.2</v>
      </c>
      <c r="P587">
        <v>6</v>
      </c>
      <c r="Q587">
        <v>0.33300000000000002</v>
      </c>
      <c r="R587">
        <v>4.3600000000000003</v>
      </c>
      <c r="S587">
        <v>56</v>
      </c>
      <c r="T587">
        <v>32</v>
      </c>
      <c r="U587">
        <v>26</v>
      </c>
      <c r="V587" s="2">
        <f>(Table4[[#This Row],[HR]]/Table4[[#This Row],[IP2]])*9</f>
        <v>1.5225563909774436</v>
      </c>
      <c r="W587">
        <v>9</v>
      </c>
      <c r="X587">
        <v>31</v>
      </c>
      <c r="Y587">
        <v>5.2443609022556386</v>
      </c>
      <c r="Z587">
        <v>0</v>
      </c>
      <c r="AA587">
        <v>43</v>
      </c>
      <c r="AB587">
        <v>7.2744360902255636</v>
      </c>
      <c r="AC587">
        <v>0</v>
      </c>
      <c r="AD587">
        <v>0</v>
      </c>
      <c r="AE587">
        <v>1</v>
      </c>
      <c r="AF587">
        <v>240</v>
      </c>
      <c r="AG587">
        <v>1.6353383458646615</v>
      </c>
      <c r="AH587" t="s">
        <v>31</v>
      </c>
      <c r="AI587" t="s">
        <v>676</v>
      </c>
    </row>
    <row r="588" spans="1:35" x14ac:dyDescent="0.45">
      <c r="A588">
        <v>823</v>
      </c>
      <c r="B588" t="s">
        <v>2558</v>
      </c>
      <c r="C588" t="s">
        <v>271</v>
      </c>
      <c r="D588" s="1">
        <v>34950</v>
      </c>
      <c r="E588" s="1">
        <v>35295</v>
      </c>
      <c r="F588">
        <v>53.1</v>
      </c>
      <c r="G588">
        <v>2</v>
      </c>
      <c r="H588">
        <v>3</v>
      </c>
      <c r="I588">
        <v>10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53.1</v>
      </c>
      <c r="P588">
        <v>5</v>
      </c>
      <c r="Q588">
        <v>0.4</v>
      </c>
      <c r="R588">
        <v>5.4</v>
      </c>
      <c r="S588">
        <v>58</v>
      </c>
      <c r="T588">
        <v>34</v>
      </c>
      <c r="U588">
        <v>32</v>
      </c>
      <c r="V588" s="2">
        <f>(Table4[[#This Row],[HR]]/Table4[[#This Row],[IP2]])*9</f>
        <v>1.3559322033898304</v>
      </c>
      <c r="W588">
        <v>8</v>
      </c>
      <c r="X588">
        <v>29</v>
      </c>
      <c r="Y588">
        <v>4.9152542372881358</v>
      </c>
      <c r="Z588">
        <v>2</v>
      </c>
      <c r="AA588">
        <v>15</v>
      </c>
      <c r="AB588">
        <v>2.5423728813559321</v>
      </c>
      <c r="AC588">
        <v>1</v>
      </c>
      <c r="AD588">
        <v>0</v>
      </c>
      <c r="AE588">
        <v>0</v>
      </c>
      <c r="AF588">
        <v>241</v>
      </c>
      <c r="AG588">
        <v>1.6384180790960452</v>
      </c>
      <c r="AH588" t="s">
        <v>31</v>
      </c>
      <c r="AI588" t="s">
        <v>2559</v>
      </c>
    </row>
    <row r="589" spans="1:35" x14ac:dyDescent="0.45">
      <c r="A589">
        <v>1402</v>
      </c>
      <c r="B589" t="s">
        <v>1427</v>
      </c>
      <c r="C589" t="s">
        <v>2137</v>
      </c>
      <c r="D589" s="1">
        <v>41088</v>
      </c>
      <c r="E589" s="1">
        <v>41779</v>
      </c>
      <c r="F589">
        <v>45.1</v>
      </c>
      <c r="G589">
        <v>3</v>
      </c>
      <c r="H589">
        <v>5</v>
      </c>
      <c r="I589">
        <v>10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45.1</v>
      </c>
      <c r="P589">
        <v>8</v>
      </c>
      <c r="Q589">
        <v>0.375</v>
      </c>
      <c r="R589">
        <v>4.76</v>
      </c>
      <c r="S589">
        <v>40</v>
      </c>
      <c r="T589">
        <v>28</v>
      </c>
      <c r="U589">
        <v>24</v>
      </c>
      <c r="V589" s="2">
        <f>(Table4[[#This Row],[HR]]/Table4[[#This Row],[IP2]])*9</f>
        <v>1.3968957871396896</v>
      </c>
      <c r="W589">
        <v>7</v>
      </c>
      <c r="X589">
        <v>34</v>
      </c>
      <c r="Y589">
        <v>6.7849223946784925</v>
      </c>
      <c r="Z589">
        <v>0</v>
      </c>
      <c r="AA589">
        <v>41</v>
      </c>
      <c r="AB589">
        <v>8.1818181818181817</v>
      </c>
      <c r="AC589">
        <v>3</v>
      </c>
      <c r="AD589">
        <v>0</v>
      </c>
      <c r="AE589">
        <v>3</v>
      </c>
      <c r="AF589">
        <v>208</v>
      </c>
      <c r="AG589">
        <v>1.6407982261640797</v>
      </c>
      <c r="AH589" t="s">
        <v>31</v>
      </c>
      <c r="AI589" t="s">
        <v>2138</v>
      </c>
    </row>
    <row r="590" spans="1:35" x14ac:dyDescent="0.45">
      <c r="A590">
        <v>189</v>
      </c>
      <c r="B590" t="s">
        <v>2034</v>
      </c>
      <c r="C590" t="s">
        <v>229</v>
      </c>
      <c r="D590" s="1">
        <v>38514</v>
      </c>
      <c r="E590" s="1">
        <v>38596</v>
      </c>
      <c r="F590">
        <v>48.1</v>
      </c>
      <c r="G590">
        <v>1</v>
      </c>
      <c r="H590">
        <v>5</v>
      </c>
      <c r="I590">
        <v>10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48.1</v>
      </c>
      <c r="P590">
        <v>6</v>
      </c>
      <c r="Q590">
        <v>0.16700000000000001</v>
      </c>
      <c r="R590">
        <v>7.08</v>
      </c>
      <c r="S590">
        <v>54</v>
      </c>
      <c r="T590">
        <v>39</v>
      </c>
      <c r="U590">
        <v>38</v>
      </c>
      <c r="V590" s="2">
        <f>(Table4[[#This Row],[HR]]/Table4[[#This Row],[IP2]])*9</f>
        <v>1.30977130977131</v>
      </c>
      <c r="W590">
        <v>7</v>
      </c>
      <c r="X590">
        <v>25</v>
      </c>
      <c r="Y590">
        <v>4.6777546777546783</v>
      </c>
      <c r="Z590">
        <v>0</v>
      </c>
      <c r="AA590">
        <v>34</v>
      </c>
      <c r="AB590">
        <v>6.361746361746361</v>
      </c>
      <c r="AC590">
        <v>4</v>
      </c>
      <c r="AD590">
        <v>0</v>
      </c>
      <c r="AE590">
        <v>6</v>
      </c>
      <c r="AF590">
        <v>220</v>
      </c>
      <c r="AG590">
        <v>1.6424116424116424</v>
      </c>
      <c r="AH590" t="s">
        <v>31</v>
      </c>
      <c r="AI590" t="s">
        <v>2341</v>
      </c>
    </row>
    <row r="591" spans="1:35" x14ac:dyDescent="0.45">
      <c r="A591">
        <v>972</v>
      </c>
      <c r="B591" t="s">
        <v>2058</v>
      </c>
      <c r="C591" t="s">
        <v>199</v>
      </c>
      <c r="D591" s="1">
        <v>35973</v>
      </c>
      <c r="E591" s="1">
        <v>36027</v>
      </c>
      <c r="F591">
        <v>51.1</v>
      </c>
      <c r="G591">
        <v>2</v>
      </c>
      <c r="H591">
        <v>4</v>
      </c>
      <c r="I591">
        <v>10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51.1</v>
      </c>
      <c r="P591">
        <v>6</v>
      </c>
      <c r="Q591">
        <v>0.33300000000000002</v>
      </c>
      <c r="R591">
        <v>7.89</v>
      </c>
      <c r="S591">
        <v>66</v>
      </c>
      <c r="T591">
        <v>47</v>
      </c>
      <c r="U591">
        <v>45</v>
      </c>
      <c r="V591" s="2">
        <f>(Table4[[#This Row],[HR]]/Table4[[#This Row],[IP2]])*9</f>
        <v>2.2896281800391387</v>
      </c>
      <c r="W591">
        <v>13</v>
      </c>
      <c r="X591">
        <v>18</v>
      </c>
      <c r="Y591">
        <v>3.1702544031311151</v>
      </c>
      <c r="Z591">
        <v>2</v>
      </c>
      <c r="AA591">
        <v>27</v>
      </c>
      <c r="AB591">
        <v>4.755381604696673</v>
      </c>
      <c r="AC591">
        <v>2</v>
      </c>
      <c r="AD591">
        <v>0</v>
      </c>
      <c r="AE591">
        <v>2</v>
      </c>
      <c r="AF591">
        <v>234</v>
      </c>
      <c r="AG591">
        <v>1.6438356164383561</v>
      </c>
      <c r="AH591" t="s">
        <v>31</v>
      </c>
      <c r="AI591" t="s">
        <v>2580</v>
      </c>
    </row>
    <row r="592" spans="1:35" x14ac:dyDescent="0.45">
      <c r="A592">
        <v>739</v>
      </c>
      <c r="B592" t="s">
        <v>415</v>
      </c>
      <c r="C592" t="s">
        <v>271</v>
      </c>
      <c r="D592" s="1">
        <v>34116</v>
      </c>
      <c r="E592" s="1">
        <v>34168</v>
      </c>
      <c r="F592">
        <v>54.1</v>
      </c>
      <c r="G592">
        <v>4</v>
      </c>
      <c r="H592">
        <v>3</v>
      </c>
      <c r="I592">
        <v>10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54.1</v>
      </c>
      <c r="P592">
        <v>7</v>
      </c>
      <c r="Q592">
        <v>0.57099999999999995</v>
      </c>
      <c r="R592">
        <v>5.3</v>
      </c>
      <c r="S592">
        <v>49</v>
      </c>
      <c r="T592">
        <v>33</v>
      </c>
      <c r="U592">
        <v>32</v>
      </c>
      <c r="V592" s="2">
        <f>(Table4[[#This Row],[HR]]/Table4[[#This Row],[IP2]])*9</f>
        <v>0.83179297597042523</v>
      </c>
      <c r="W592">
        <v>5</v>
      </c>
      <c r="X592">
        <v>40</v>
      </c>
      <c r="Y592">
        <v>6.6543438077634018</v>
      </c>
      <c r="Z592">
        <v>0</v>
      </c>
      <c r="AA592">
        <v>49</v>
      </c>
      <c r="AB592">
        <v>8.1515711645101661</v>
      </c>
      <c r="AC592">
        <v>1</v>
      </c>
      <c r="AD592">
        <v>0</v>
      </c>
      <c r="AE592">
        <v>4</v>
      </c>
      <c r="AF592">
        <v>243</v>
      </c>
      <c r="AG592">
        <v>1.6451016635859519</v>
      </c>
      <c r="AH592" t="s">
        <v>31</v>
      </c>
      <c r="AI592" t="s">
        <v>416</v>
      </c>
    </row>
    <row r="593" spans="1:35" x14ac:dyDescent="0.45">
      <c r="A593">
        <v>84</v>
      </c>
      <c r="B593" t="s">
        <v>2029</v>
      </c>
      <c r="C593" t="s">
        <v>2606</v>
      </c>
      <c r="D593" s="1" t="s">
        <v>2607</v>
      </c>
      <c r="E593" s="1">
        <v>38233</v>
      </c>
      <c r="F593">
        <v>49.2</v>
      </c>
      <c r="G593">
        <v>3</v>
      </c>
      <c r="H593">
        <v>4</v>
      </c>
      <c r="I593">
        <v>10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49.2</v>
      </c>
      <c r="P593">
        <v>7</v>
      </c>
      <c r="Q593">
        <v>0.42899999999999999</v>
      </c>
      <c r="R593">
        <v>5.98</v>
      </c>
      <c r="S593">
        <v>58</v>
      </c>
      <c r="T593">
        <v>37</v>
      </c>
      <c r="U593">
        <v>33</v>
      </c>
      <c r="V593" s="2">
        <f>(Table4[[#This Row],[HR]]/Table4[[#This Row],[IP2]])*9</f>
        <v>1.4634146341463414</v>
      </c>
      <c r="W593">
        <v>8</v>
      </c>
      <c r="X593">
        <v>23</v>
      </c>
      <c r="Y593">
        <v>4.2073170731707314</v>
      </c>
      <c r="Z593">
        <v>2</v>
      </c>
      <c r="AA593">
        <v>28</v>
      </c>
      <c r="AB593">
        <v>5.1219512195121952</v>
      </c>
      <c r="AC593">
        <v>2</v>
      </c>
      <c r="AD593">
        <v>0</v>
      </c>
      <c r="AE593">
        <v>2</v>
      </c>
      <c r="AF593">
        <v>230</v>
      </c>
      <c r="AG593">
        <v>1.6463414634146341</v>
      </c>
      <c r="AH593" t="s">
        <v>31</v>
      </c>
      <c r="AI593" t="s">
        <v>2608</v>
      </c>
    </row>
    <row r="594" spans="1:35" x14ac:dyDescent="0.45">
      <c r="A594">
        <v>652</v>
      </c>
      <c r="B594" t="s">
        <v>316</v>
      </c>
      <c r="C594" t="s">
        <v>184</v>
      </c>
      <c r="D594" s="1">
        <v>41038</v>
      </c>
      <c r="E594" s="1">
        <v>41086</v>
      </c>
      <c r="F594">
        <v>55.1</v>
      </c>
      <c r="G594">
        <v>4</v>
      </c>
      <c r="H594">
        <v>5</v>
      </c>
      <c r="I594">
        <v>10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55.1</v>
      </c>
      <c r="P594">
        <v>9</v>
      </c>
      <c r="Q594">
        <v>0.44400000000000001</v>
      </c>
      <c r="R594">
        <v>5.86</v>
      </c>
      <c r="S594">
        <v>72</v>
      </c>
      <c r="T594">
        <v>39</v>
      </c>
      <c r="U594">
        <v>36</v>
      </c>
      <c r="V594" s="2">
        <f>(Table4[[#This Row],[HR]]/Table4[[#This Row],[IP2]])*9</f>
        <v>1.4700544464609799</v>
      </c>
      <c r="W594">
        <v>9</v>
      </c>
      <c r="X594">
        <v>19</v>
      </c>
      <c r="Y594">
        <v>3.1034482758620685</v>
      </c>
      <c r="Z594">
        <v>0</v>
      </c>
      <c r="AA594">
        <v>52</v>
      </c>
      <c r="AB594">
        <v>8.4936479128856615</v>
      </c>
      <c r="AC594">
        <v>2</v>
      </c>
      <c r="AD594">
        <v>0</v>
      </c>
      <c r="AE594">
        <v>3</v>
      </c>
      <c r="AF594">
        <v>250</v>
      </c>
      <c r="AG594">
        <v>1.6515426497277677</v>
      </c>
      <c r="AH594" t="s">
        <v>31</v>
      </c>
      <c r="AI594" t="s">
        <v>317</v>
      </c>
    </row>
    <row r="595" spans="1:35" x14ac:dyDescent="0.45">
      <c r="A595">
        <v>904</v>
      </c>
      <c r="B595" t="s">
        <v>639</v>
      </c>
      <c r="C595" t="s">
        <v>229</v>
      </c>
      <c r="D595" s="1">
        <v>40681</v>
      </c>
      <c r="E595" s="1">
        <v>40731</v>
      </c>
      <c r="F595">
        <v>52</v>
      </c>
      <c r="G595">
        <v>1</v>
      </c>
      <c r="H595">
        <v>4</v>
      </c>
      <c r="I595">
        <v>10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52</v>
      </c>
      <c r="P595">
        <v>5</v>
      </c>
      <c r="Q595">
        <v>0.2</v>
      </c>
      <c r="R595">
        <v>4.8499999999999996</v>
      </c>
      <c r="S595">
        <v>61</v>
      </c>
      <c r="T595">
        <v>28</v>
      </c>
      <c r="U595">
        <v>28</v>
      </c>
      <c r="V595" s="2">
        <f>(Table4[[#This Row],[HR]]/Table4[[#This Row],[IP2]])*9</f>
        <v>1.7307692307692308</v>
      </c>
      <c r="W595">
        <v>10</v>
      </c>
      <c r="X595">
        <v>25</v>
      </c>
      <c r="Y595">
        <v>4.3269230769230766</v>
      </c>
      <c r="Z595">
        <v>0</v>
      </c>
      <c r="AA595">
        <v>43</v>
      </c>
      <c r="AB595">
        <v>7.4423076923076916</v>
      </c>
      <c r="AC595">
        <v>1</v>
      </c>
      <c r="AD595">
        <v>1</v>
      </c>
      <c r="AE595">
        <v>2</v>
      </c>
      <c r="AF595">
        <v>232</v>
      </c>
      <c r="AG595">
        <v>1.6538461538461537</v>
      </c>
      <c r="AH595" t="s">
        <v>31</v>
      </c>
      <c r="AI595" t="s">
        <v>640</v>
      </c>
    </row>
    <row r="596" spans="1:35" x14ac:dyDescent="0.45">
      <c r="A596">
        <v>685</v>
      </c>
      <c r="B596" t="s">
        <v>2001</v>
      </c>
      <c r="C596" t="s">
        <v>34</v>
      </c>
      <c r="D596" s="1">
        <v>34156</v>
      </c>
      <c r="E596" s="1" t="s">
        <v>2528</v>
      </c>
      <c r="F596">
        <v>55</v>
      </c>
      <c r="G596">
        <v>3</v>
      </c>
      <c r="H596">
        <v>2</v>
      </c>
      <c r="I596">
        <v>10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55</v>
      </c>
      <c r="P596">
        <v>5</v>
      </c>
      <c r="Q596">
        <v>0.6</v>
      </c>
      <c r="R596">
        <v>5.89</v>
      </c>
      <c r="S596">
        <v>59</v>
      </c>
      <c r="T596">
        <v>40</v>
      </c>
      <c r="U596">
        <v>36</v>
      </c>
      <c r="V596" s="2">
        <f>(Table4[[#This Row],[HR]]/Table4[[#This Row],[IP2]])*9</f>
        <v>1.6363636363636365</v>
      </c>
      <c r="W596">
        <v>10</v>
      </c>
      <c r="X596">
        <v>32</v>
      </c>
      <c r="Y596">
        <v>5.2363636363636363</v>
      </c>
      <c r="Z596">
        <v>1</v>
      </c>
      <c r="AA596">
        <v>29</v>
      </c>
      <c r="AB596">
        <v>4.7454545454545451</v>
      </c>
      <c r="AC596">
        <v>1</v>
      </c>
      <c r="AD596">
        <v>0</v>
      </c>
      <c r="AE596">
        <v>1</v>
      </c>
      <c r="AF596">
        <v>248</v>
      </c>
      <c r="AG596">
        <v>1.6545454545454545</v>
      </c>
      <c r="AH596" t="s">
        <v>31</v>
      </c>
      <c r="AI596" t="s">
        <v>2529</v>
      </c>
    </row>
    <row r="597" spans="1:35" x14ac:dyDescent="0.45">
      <c r="A597">
        <v>37</v>
      </c>
      <c r="B597" t="s">
        <v>2067</v>
      </c>
      <c r="C597" t="s">
        <v>210</v>
      </c>
      <c r="D597" s="1">
        <v>39959</v>
      </c>
      <c r="E597" s="1">
        <v>40011</v>
      </c>
      <c r="F597">
        <v>50.1</v>
      </c>
      <c r="G597">
        <v>1</v>
      </c>
      <c r="H597">
        <v>7</v>
      </c>
      <c r="I597">
        <v>10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50.1</v>
      </c>
      <c r="P597">
        <v>8</v>
      </c>
      <c r="Q597">
        <v>0.125</v>
      </c>
      <c r="R597">
        <v>6.44</v>
      </c>
      <c r="S597">
        <v>64</v>
      </c>
      <c r="T597">
        <v>38</v>
      </c>
      <c r="U597">
        <v>36</v>
      </c>
      <c r="V597" s="2">
        <f>(Table4[[#This Row],[HR]]/Table4[[#This Row],[IP2]])*9</f>
        <v>0.89820359281437123</v>
      </c>
      <c r="W597">
        <v>5</v>
      </c>
      <c r="X597">
        <v>19</v>
      </c>
      <c r="Y597">
        <v>3.4131736526946104</v>
      </c>
      <c r="Z597">
        <v>0</v>
      </c>
      <c r="AA597">
        <v>29</v>
      </c>
      <c r="AB597">
        <v>5.2095808383233528</v>
      </c>
      <c r="AC597">
        <v>5</v>
      </c>
      <c r="AD597">
        <v>1</v>
      </c>
      <c r="AE597">
        <v>0</v>
      </c>
      <c r="AF597">
        <v>236</v>
      </c>
      <c r="AG597">
        <v>1.656686626746507</v>
      </c>
      <c r="AH597" t="s">
        <v>31</v>
      </c>
      <c r="AI597" t="s">
        <v>2592</v>
      </c>
    </row>
    <row r="598" spans="1:35" x14ac:dyDescent="0.45">
      <c r="A598">
        <v>1372</v>
      </c>
      <c r="B598" t="s">
        <v>366</v>
      </c>
      <c r="C598" t="s">
        <v>184</v>
      </c>
      <c r="D598" s="1">
        <v>42220</v>
      </c>
      <c r="E598" s="1">
        <v>42482</v>
      </c>
      <c r="F598">
        <v>45.2</v>
      </c>
      <c r="G598">
        <v>0</v>
      </c>
      <c r="H598">
        <v>2</v>
      </c>
      <c r="I598">
        <v>10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45.2</v>
      </c>
      <c r="P598">
        <v>2</v>
      </c>
      <c r="Q598">
        <v>0</v>
      </c>
      <c r="R598">
        <v>5.91</v>
      </c>
      <c r="S598">
        <v>59</v>
      </c>
      <c r="T598">
        <v>31</v>
      </c>
      <c r="U598">
        <v>30</v>
      </c>
      <c r="V598" s="2">
        <f>(Table4[[#This Row],[HR]]/Table4[[#This Row],[IP2]])*9</f>
        <v>1.1946902654867255</v>
      </c>
      <c r="W598">
        <v>6</v>
      </c>
      <c r="X598">
        <v>16</v>
      </c>
      <c r="Y598">
        <v>3.1858407079646018</v>
      </c>
      <c r="Z598">
        <v>2</v>
      </c>
      <c r="AA598">
        <v>50</v>
      </c>
      <c r="AB598">
        <v>9.9557522123893794</v>
      </c>
      <c r="AC598">
        <v>2</v>
      </c>
      <c r="AD598">
        <v>0</v>
      </c>
      <c r="AE598">
        <v>3</v>
      </c>
      <c r="AF598">
        <v>208</v>
      </c>
      <c r="AG598">
        <v>1.6592920353982299</v>
      </c>
      <c r="AH598" t="s">
        <v>31</v>
      </c>
      <c r="AI598" t="s">
        <v>367</v>
      </c>
    </row>
    <row r="599" spans="1:35" x14ac:dyDescent="0.45">
      <c r="A599">
        <v>939</v>
      </c>
      <c r="B599" t="s">
        <v>606</v>
      </c>
      <c r="C599" t="s">
        <v>607</v>
      </c>
      <c r="D599" s="1">
        <v>37049</v>
      </c>
      <c r="E599" s="1">
        <v>37121</v>
      </c>
      <c r="F599">
        <v>51.2</v>
      </c>
      <c r="G599">
        <v>3</v>
      </c>
      <c r="H599">
        <v>5</v>
      </c>
      <c r="I599">
        <v>10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51.2</v>
      </c>
      <c r="P599">
        <v>8</v>
      </c>
      <c r="Q599">
        <v>0.375</v>
      </c>
      <c r="R599">
        <v>6.45</v>
      </c>
      <c r="S599">
        <v>61</v>
      </c>
      <c r="T599">
        <v>37</v>
      </c>
      <c r="U599">
        <v>37</v>
      </c>
      <c r="V599" s="2">
        <f>(Table4[[#This Row],[HR]]/Table4[[#This Row],[IP2]])*9</f>
        <v>2.28515625</v>
      </c>
      <c r="W599">
        <v>13</v>
      </c>
      <c r="X599">
        <v>24</v>
      </c>
      <c r="Y599">
        <v>4.21875</v>
      </c>
      <c r="Z599">
        <v>0</v>
      </c>
      <c r="AA599">
        <v>44</v>
      </c>
      <c r="AB599">
        <v>7.734375</v>
      </c>
      <c r="AC599">
        <v>2</v>
      </c>
      <c r="AD599">
        <v>0</v>
      </c>
      <c r="AE599">
        <v>2</v>
      </c>
      <c r="AF599">
        <v>235</v>
      </c>
      <c r="AG599">
        <v>1.66015625</v>
      </c>
      <c r="AH599" t="s">
        <v>31</v>
      </c>
      <c r="AI599" t="s">
        <v>608</v>
      </c>
    </row>
    <row r="600" spans="1:35" x14ac:dyDescent="0.45">
      <c r="A600">
        <v>968</v>
      </c>
      <c r="B600" t="s">
        <v>2281</v>
      </c>
      <c r="C600" t="s">
        <v>271</v>
      </c>
      <c r="D600" s="1">
        <v>41521</v>
      </c>
      <c r="E600" s="1">
        <v>41754</v>
      </c>
      <c r="F600">
        <v>51.1</v>
      </c>
      <c r="G600">
        <v>4</v>
      </c>
      <c r="H600">
        <v>3</v>
      </c>
      <c r="I600">
        <v>10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51.1</v>
      </c>
      <c r="P600">
        <v>7</v>
      </c>
      <c r="Q600">
        <v>0.57099999999999995</v>
      </c>
      <c r="R600">
        <v>4.7300000000000004</v>
      </c>
      <c r="S600">
        <v>59</v>
      </c>
      <c r="T600">
        <v>34</v>
      </c>
      <c r="U600">
        <v>27</v>
      </c>
      <c r="V600" s="2">
        <f>(Table4[[#This Row],[HR]]/Table4[[#This Row],[IP2]])*9</f>
        <v>1.0567514677103718</v>
      </c>
      <c r="W600">
        <v>6</v>
      </c>
      <c r="X600">
        <v>26</v>
      </c>
      <c r="Y600">
        <v>4.5792563600782774</v>
      </c>
      <c r="Z600">
        <v>1</v>
      </c>
      <c r="AA600">
        <v>36</v>
      </c>
      <c r="AB600">
        <v>6.3405088062622301</v>
      </c>
      <c r="AC600">
        <v>3</v>
      </c>
      <c r="AD600">
        <v>0</v>
      </c>
      <c r="AE600">
        <v>5</v>
      </c>
      <c r="AF600">
        <v>237</v>
      </c>
      <c r="AG600">
        <v>1.6634050880626223</v>
      </c>
      <c r="AH600" t="s">
        <v>31</v>
      </c>
      <c r="AI600" t="s">
        <v>2282</v>
      </c>
    </row>
    <row r="601" spans="1:35" x14ac:dyDescent="0.45">
      <c r="A601">
        <v>626</v>
      </c>
      <c r="B601" t="s">
        <v>1935</v>
      </c>
      <c r="C601" t="s">
        <v>168</v>
      </c>
      <c r="D601" s="1">
        <v>35890</v>
      </c>
      <c r="E601" s="1">
        <v>35942</v>
      </c>
      <c r="F601">
        <v>55.2</v>
      </c>
      <c r="G601">
        <v>3</v>
      </c>
      <c r="H601">
        <v>4</v>
      </c>
      <c r="I601">
        <v>10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55.2</v>
      </c>
      <c r="P601">
        <v>7</v>
      </c>
      <c r="Q601">
        <v>0.42899999999999999</v>
      </c>
      <c r="R601">
        <v>5.34</v>
      </c>
      <c r="S601">
        <v>73</v>
      </c>
      <c r="T601">
        <v>34</v>
      </c>
      <c r="U601">
        <v>33</v>
      </c>
      <c r="V601" s="2">
        <f>(Table4[[#This Row],[HR]]/Table4[[#This Row],[IP2]])*9</f>
        <v>1.1413043478260867</v>
      </c>
      <c r="W601">
        <v>7</v>
      </c>
      <c r="X601">
        <v>19</v>
      </c>
      <c r="Y601">
        <v>3.0978260869565215</v>
      </c>
      <c r="Z601">
        <v>0</v>
      </c>
      <c r="AA601">
        <v>22</v>
      </c>
      <c r="AB601">
        <v>3.5869565217391304</v>
      </c>
      <c r="AC601">
        <v>0</v>
      </c>
      <c r="AD601">
        <v>0</v>
      </c>
      <c r="AE601">
        <v>0</v>
      </c>
      <c r="AF601">
        <v>250</v>
      </c>
      <c r="AG601">
        <v>1.6666666666666665</v>
      </c>
      <c r="AH601" t="s">
        <v>31</v>
      </c>
      <c r="AI601" t="s">
        <v>2518</v>
      </c>
    </row>
    <row r="602" spans="1:35" x14ac:dyDescent="0.45">
      <c r="A602">
        <v>866</v>
      </c>
      <c r="B602" t="s">
        <v>703</v>
      </c>
      <c r="C602" t="s">
        <v>196</v>
      </c>
      <c r="D602" s="1">
        <v>38489</v>
      </c>
      <c r="E602" s="1">
        <v>38556</v>
      </c>
      <c r="F602">
        <v>52.2</v>
      </c>
      <c r="G602">
        <v>5</v>
      </c>
      <c r="H602">
        <v>4</v>
      </c>
      <c r="I602">
        <v>10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52.2</v>
      </c>
      <c r="P602">
        <v>9</v>
      </c>
      <c r="Q602">
        <v>0.55600000000000005</v>
      </c>
      <c r="R602">
        <v>5.64</v>
      </c>
      <c r="S602">
        <v>61</v>
      </c>
      <c r="T602">
        <v>34</v>
      </c>
      <c r="U602">
        <v>33</v>
      </c>
      <c r="V602" s="2">
        <f>(Table4[[#This Row],[HR]]/Table4[[#This Row],[IP2]])*9</f>
        <v>1.7241379310344827</v>
      </c>
      <c r="W602">
        <v>10</v>
      </c>
      <c r="X602">
        <v>26</v>
      </c>
      <c r="Y602">
        <v>4.4827586206896548</v>
      </c>
      <c r="Z602">
        <v>0</v>
      </c>
      <c r="AA602">
        <v>42</v>
      </c>
      <c r="AB602">
        <v>7.2413793103448265</v>
      </c>
      <c r="AC602">
        <v>2</v>
      </c>
      <c r="AD602">
        <v>0</v>
      </c>
      <c r="AE602">
        <v>2</v>
      </c>
      <c r="AF602">
        <v>241</v>
      </c>
      <c r="AG602">
        <v>1.6666666666666665</v>
      </c>
      <c r="AH602" t="s">
        <v>31</v>
      </c>
      <c r="AI602" t="s">
        <v>704</v>
      </c>
    </row>
    <row r="603" spans="1:35" x14ac:dyDescent="0.45">
      <c r="A603">
        <v>106</v>
      </c>
      <c r="B603" t="s">
        <v>950</v>
      </c>
      <c r="C603" t="s">
        <v>106</v>
      </c>
      <c r="D603" s="1">
        <v>29415</v>
      </c>
      <c r="E603" s="1">
        <v>29820</v>
      </c>
      <c r="F603">
        <v>49.1</v>
      </c>
      <c r="G603">
        <v>3</v>
      </c>
      <c r="H603">
        <v>2</v>
      </c>
      <c r="I603">
        <v>10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49.1</v>
      </c>
      <c r="P603">
        <v>5</v>
      </c>
      <c r="Q603">
        <v>0.6</v>
      </c>
      <c r="R603">
        <v>4.74</v>
      </c>
      <c r="S603">
        <v>60</v>
      </c>
      <c r="T603">
        <v>27</v>
      </c>
      <c r="U603">
        <v>26</v>
      </c>
      <c r="V603" s="2">
        <f>(Table4[[#This Row],[HR]]/Table4[[#This Row],[IP2]])*9</f>
        <v>0.54989816700610994</v>
      </c>
      <c r="W603">
        <v>3</v>
      </c>
      <c r="X603">
        <v>22</v>
      </c>
      <c r="Y603">
        <v>4.032586558044807</v>
      </c>
      <c r="Z603">
        <v>3</v>
      </c>
      <c r="AA603">
        <v>23</v>
      </c>
      <c r="AB603">
        <v>4.2158859470468428</v>
      </c>
      <c r="AC603">
        <v>1</v>
      </c>
      <c r="AD603">
        <v>0</v>
      </c>
      <c r="AE603">
        <v>1</v>
      </c>
      <c r="AF603">
        <v>216</v>
      </c>
      <c r="AG603">
        <v>1.6700610997963339</v>
      </c>
      <c r="AH603" t="s">
        <v>31</v>
      </c>
      <c r="AI603" t="s">
        <v>2617</v>
      </c>
    </row>
    <row r="604" spans="1:35" x14ac:dyDescent="0.45">
      <c r="A604">
        <v>678</v>
      </c>
      <c r="B604" t="s">
        <v>1257</v>
      </c>
      <c r="C604" t="s">
        <v>34</v>
      </c>
      <c r="D604" s="1">
        <v>40057</v>
      </c>
      <c r="E604" s="1">
        <v>40443</v>
      </c>
      <c r="F604">
        <v>55</v>
      </c>
      <c r="G604">
        <v>1</v>
      </c>
      <c r="H604">
        <v>5</v>
      </c>
      <c r="I604">
        <v>10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55</v>
      </c>
      <c r="P604">
        <v>6</v>
      </c>
      <c r="Q604">
        <v>0.16700000000000001</v>
      </c>
      <c r="R604">
        <v>5.4</v>
      </c>
      <c r="S604">
        <v>71</v>
      </c>
      <c r="T604">
        <v>34</v>
      </c>
      <c r="U604">
        <v>33</v>
      </c>
      <c r="V604" s="2">
        <f>(Table4[[#This Row],[HR]]/Table4[[#This Row],[IP2]])*9</f>
        <v>1.8</v>
      </c>
      <c r="W604">
        <v>11</v>
      </c>
      <c r="X604">
        <v>21</v>
      </c>
      <c r="Y604">
        <v>3.4363636363636365</v>
      </c>
      <c r="Z604">
        <v>1</v>
      </c>
      <c r="AA604">
        <v>35</v>
      </c>
      <c r="AB604">
        <v>5.7272727272727275</v>
      </c>
      <c r="AC604">
        <v>1</v>
      </c>
      <c r="AD604">
        <v>1</v>
      </c>
      <c r="AE604">
        <v>0</v>
      </c>
      <c r="AF604">
        <v>245</v>
      </c>
      <c r="AG604">
        <v>1.6727272727272726</v>
      </c>
      <c r="AH604" t="s">
        <v>31</v>
      </c>
      <c r="AI604" t="s">
        <v>2301</v>
      </c>
    </row>
    <row r="605" spans="1:35" x14ac:dyDescent="0.45">
      <c r="A605">
        <v>909</v>
      </c>
      <c r="B605" t="s">
        <v>709</v>
      </c>
      <c r="C605" t="s">
        <v>379</v>
      </c>
      <c r="D605" s="1">
        <v>35888</v>
      </c>
      <c r="E605" s="1">
        <v>35937</v>
      </c>
      <c r="F605">
        <v>52</v>
      </c>
      <c r="G605">
        <v>1</v>
      </c>
      <c r="H605">
        <v>5</v>
      </c>
      <c r="I605">
        <v>10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52</v>
      </c>
      <c r="P605">
        <v>6</v>
      </c>
      <c r="Q605">
        <v>0.16700000000000001</v>
      </c>
      <c r="R605">
        <v>6.92</v>
      </c>
      <c r="S605">
        <v>59</v>
      </c>
      <c r="T605">
        <v>42</v>
      </c>
      <c r="U605">
        <v>40</v>
      </c>
      <c r="V605" s="2">
        <f>(Table4[[#This Row],[HR]]/Table4[[#This Row],[IP2]])*9</f>
        <v>1.7307692307692308</v>
      </c>
      <c r="W605">
        <v>10</v>
      </c>
      <c r="X605">
        <v>28</v>
      </c>
      <c r="Y605">
        <v>4.8461538461538458</v>
      </c>
      <c r="Z605">
        <v>1</v>
      </c>
      <c r="AA605">
        <v>42</v>
      </c>
      <c r="AB605">
        <v>7.2692307692307692</v>
      </c>
      <c r="AC605">
        <v>3</v>
      </c>
      <c r="AD605">
        <v>0</v>
      </c>
      <c r="AE605">
        <v>0</v>
      </c>
      <c r="AF605">
        <v>239</v>
      </c>
      <c r="AG605">
        <v>1.6730769230769231</v>
      </c>
      <c r="AH605" t="s">
        <v>31</v>
      </c>
      <c r="AI605" t="s">
        <v>710</v>
      </c>
    </row>
    <row r="606" spans="1:35" x14ac:dyDescent="0.45">
      <c r="A606">
        <v>16</v>
      </c>
      <c r="B606" t="s">
        <v>2334</v>
      </c>
      <c r="C606" t="s">
        <v>43</v>
      </c>
      <c r="D606" s="1">
        <v>39693</v>
      </c>
      <c r="E606" s="1">
        <v>40282</v>
      </c>
      <c r="F606">
        <v>50.2</v>
      </c>
      <c r="G606">
        <v>2</v>
      </c>
      <c r="H606">
        <v>3</v>
      </c>
      <c r="I606">
        <v>10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50.2</v>
      </c>
      <c r="P606">
        <v>5</v>
      </c>
      <c r="Q606">
        <v>0.4</v>
      </c>
      <c r="R606">
        <v>5.51</v>
      </c>
      <c r="S606">
        <v>64</v>
      </c>
      <c r="T606">
        <v>31</v>
      </c>
      <c r="U606">
        <v>31</v>
      </c>
      <c r="V606" s="2">
        <f>(Table4[[#This Row],[HR]]/Table4[[#This Row],[IP2]])*9</f>
        <v>0.71713147410358569</v>
      </c>
      <c r="W606">
        <v>4</v>
      </c>
      <c r="X606">
        <v>20</v>
      </c>
      <c r="Y606">
        <v>3.5856573705179282</v>
      </c>
      <c r="Z606">
        <v>0</v>
      </c>
      <c r="AA606">
        <v>34</v>
      </c>
      <c r="AB606">
        <v>6.095617529880478</v>
      </c>
      <c r="AC606">
        <v>2</v>
      </c>
      <c r="AD606">
        <v>0</v>
      </c>
      <c r="AE606">
        <v>1</v>
      </c>
      <c r="AF606">
        <v>233</v>
      </c>
      <c r="AG606">
        <v>1.6733067729083664</v>
      </c>
      <c r="AH606" t="s">
        <v>31</v>
      </c>
      <c r="AI606" t="s">
        <v>2335</v>
      </c>
    </row>
    <row r="607" spans="1:35" x14ac:dyDescent="0.45">
      <c r="A607">
        <v>9</v>
      </c>
      <c r="B607" t="s">
        <v>2188</v>
      </c>
      <c r="C607" t="s">
        <v>115</v>
      </c>
      <c r="D607" s="1">
        <v>42979</v>
      </c>
      <c r="E607" s="1">
        <v>43209</v>
      </c>
      <c r="F607">
        <v>50.2</v>
      </c>
      <c r="G607">
        <v>3</v>
      </c>
      <c r="H607">
        <v>4</v>
      </c>
      <c r="I607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50.2</v>
      </c>
      <c r="P607">
        <v>7</v>
      </c>
      <c r="Q607">
        <v>0.42899999999999999</v>
      </c>
      <c r="R607">
        <v>5.86</v>
      </c>
      <c r="S607">
        <v>54</v>
      </c>
      <c r="T607">
        <v>33</v>
      </c>
      <c r="U607">
        <v>33</v>
      </c>
      <c r="V607" s="2">
        <f>(Table4[[#This Row],[HR]]/Table4[[#This Row],[IP2]])*9</f>
        <v>1.2549800796812747</v>
      </c>
      <c r="W607">
        <v>7</v>
      </c>
      <c r="X607">
        <v>30</v>
      </c>
      <c r="Y607">
        <v>5.3784860557768912</v>
      </c>
      <c r="Z607">
        <v>1</v>
      </c>
      <c r="AA607">
        <v>39</v>
      </c>
      <c r="AB607">
        <v>6.9920318725099602</v>
      </c>
      <c r="AC607">
        <v>3</v>
      </c>
      <c r="AD607">
        <v>0</v>
      </c>
      <c r="AE607">
        <v>5</v>
      </c>
      <c r="AF607">
        <v>228</v>
      </c>
      <c r="AG607">
        <v>1.6733067729083664</v>
      </c>
      <c r="AH607" t="s">
        <v>31</v>
      </c>
      <c r="AI607" t="s">
        <v>2189</v>
      </c>
    </row>
    <row r="608" spans="1:35" x14ac:dyDescent="0.45">
      <c r="A608">
        <v>1230</v>
      </c>
      <c r="B608" t="s">
        <v>97</v>
      </c>
      <c r="C608" t="s">
        <v>54</v>
      </c>
      <c r="D608" s="1">
        <v>44664</v>
      </c>
      <c r="E608" s="1">
        <v>44784</v>
      </c>
      <c r="F608">
        <v>47.2</v>
      </c>
      <c r="G608">
        <v>3</v>
      </c>
      <c r="H608">
        <v>4</v>
      </c>
      <c r="I608">
        <v>10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47.2</v>
      </c>
      <c r="P608">
        <v>7</v>
      </c>
      <c r="Q608">
        <v>0.42899999999999999</v>
      </c>
      <c r="R608">
        <v>4.72</v>
      </c>
      <c r="S608">
        <v>55</v>
      </c>
      <c r="T608">
        <v>27</v>
      </c>
      <c r="U608">
        <v>25</v>
      </c>
      <c r="V608" s="2">
        <f>(Table4[[#This Row],[HR]]/Table4[[#This Row],[IP2]])*9</f>
        <v>1.3347457627118644</v>
      </c>
      <c r="W608">
        <v>7</v>
      </c>
      <c r="X608">
        <v>24</v>
      </c>
      <c r="Y608">
        <v>4.5762711864406782</v>
      </c>
      <c r="Z608">
        <v>0</v>
      </c>
      <c r="AA608">
        <v>64</v>
      </c>
      <c r="AB608">
        <v>12.203389830508474</v>
      </c>
      <c r="AC608">
        <v>9</v>
      </c>
      <c r="AD608">
        <v>0</v>
      </c>
      <c r="AE608">
        <v>5</v>
      </c>
      <c r="AF608">
        <v>224</v>
      </c>
      <c r="AG608">
        <v>1.673728813559322</v>
      </c>
      <c r="AH608" t="s">
        <v>31</v>
      </c>
      <c r="AI608" t="s">
        <v>98</v>
      </c>
    </row>
    <row r="609" spans="1:35" x14ac:dyDescent="0.45">
      <c r="A609">
        <v>572</v>
      </c>
      <c r="B609" t="s">
        <v>1033</v>
      </c>
      <c r="C609" t="s">
        <v>40</v>
      </c>
      <c r="D609" s="1">
        <v>38883</v>
      </c>
      <c r="E609" s="1">
        <v>38934</v>
      </c>
      <c r="F609">
        <v>56.1</v>
      </c>
      <c r="G609">
        <v>3</v>
      </c>
      <c r="H609">
        <v>3</v>
      </c>
      <c r="I609">
        <v>10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56.1</v>
      </c>
      <c r="P609">
        <v>6</v>
      </c>
      <c r="Q609">
        <v>0.5</v>
      </c>
      <c r="R609">
        <v>3.67</v>
      </c>
      <c r="S609">
        <v>53</v>
      </c>
      <c r="T609">
        <v>27</v>
      </c>
      <c r="U609">
        <v>23</v>
      </c>
      <c r="V609" s="2">
        <f>(Table4[[#This Row],[HR]]/Table4[[#This Row],[IP2]])*9</f>
        <v>0.96256684491978606</v>
      </c>
      <c r="W609">
        <v>6</v>
      </c>
      <c r="X609">
        <v>41</v>
      </c>
      <c r="Y609">
        <v>6.5775401069518713</v>
      </c>
      <c r="Z609">
        <v>2</v>
      </c>
      <c r="AA609">
        <v>35</v>
      </c>
      <c r="AB609">
        <v>5.6149732620320858</v>
      </c>
      <c r="AC609">
        <v>2</v>
      </c>
      <c r="AD609">
        <v>0</v>
      </c>
      <c r="AE609">
        <v>3</v>
      </c>
      <c r="AF609">
        <v>253</v>
      </c>
      <c r="AG609">
        <v>1.6755793226381461</v>
      </c>
      <c r="AH609" t="s">
        <v>31</v>
      </c>
      <c r="AI609" t="s">
        <v>2303</v>
      </c>
    </row>
    <row r="610" spans="1:35" x14ac:dyDescent="0.45">
      <c r="A610">
        <v>573</v>
      </c>
      <c r="B610" t="s">
        <v>594</v>
      </c>
      <c r="C610" t="s">
        <v>425</v>
      </c>
      <c r="D610" s="1">
        <v>38868</v>
      </c>
      <c r="E610" s="1">
        <v>38918</v>
      </c>
      <c r="F610">
        <v>56.1</v>
      </c>
      <c r="G610">
        <v>4</v>
      </c>
      <c r="H610">
        <v>4</v>
      </c>
      <c r="I610">
        <v>10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56.1</v>
      </c>
      <c r="P610">
        <v>8</v>
      </c>
      <c r="Q610">
        <v>0.5</v>
      </c>
      <c r="R610">
        <v>5.75</v>
      </c>
      <c r="S610">
        <v>70</v>
      </c>
      <c r="T610">
        <v>36</v>
      </c>
      <c r="U610">
        <v>36</v>
      </c>
      <c r="V610" s="2">
        <f>(Table4[[#This Row],[HR]]/Table4[[#This Row],[IP2]])*9</f>
        <v>0.80213903743315507</v>
      </c>
      <c r="W610">
        <v>5</v>
      </c>
      <c r="X610">
        <v>24</v>
      </c>
      <c r="Y610">
        <v>3.8502673796791442</v>
      </c>
      <c r="Z610">
        <v>2</v>
      </c>
      <c r="AA610">
        <v>44</v>
      </c>
      <c r="AB610">
        <v>7.0588235294117645</v>
      </c>
      <c r="AC610">
        <v>4</v>
      </c>
      <c r="AD610">
        <v>0</v>
      </c>
      <c r="AE610">
        <v>2</v>
      </c>
      <c r="AF610">
        <v>254</v>
      </c>
      <c r="AG610">
        <v>1.6755793226381461</v>
      </c>
      <c r="AH610" t="s">
        <v>31</v>
      </c>
      <c r="AI610" t="s">
        <v>595</v>
      </c>
    </row>
    <row r="611" spans="1:35" x14ac:dyDescent="0.45">
      <c r="A611">
        <v>38</v>
      </c>
      <c r="B611" t="s">
        <v>1619</v>
      </c>
      <c r="C611" t="s">
        <v>49</v>
      </c>
      <c r="D611" s="1">
        <v>39176</v>
      </c>
      <c r="E611" s="1">
        <v>39224</v>
      </c>
      <c r="F611">
        <v>50.1</v>
      </c>
      <c r="G611">
        <v>3</v>
      </c>
      <c r="H611">
        <v>4</v>
      </c>
      <c r="I611">
        <v>10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50.1</v>
      </c>
      <c r="P611">
        <v>7</v>
      </c>
      <c r="Q611">
        <v>0.42899999999999999</v>
      </c>
      <c r="R611">
        <v>5.54</v>
      </c>
      <c r="S611">
        <v>58</v>
      </c>
      <c r="T611">
        <v>34</v>
      </c>
      <c r="U611">
        <v>31</v>
      </c>
      <c r="V611" s="2">
        <f>(Table4[[#This Row],[HR]]/Table4[[#This Row],[IP2]])*9</f>
        <v>1.6167664670658684</v>
      </c>
      <c r="W611">
        <v>9</v>
      </c>
      <c r="X611">
        <v>26</v>
      </c>
      <c r="Y611">
        <v>4.6706586826347305</v>
      </c>
      <c r="Z611">
        <v>1</v>
      </c>
      <c r="AA611">
        <v>29</v>
      </c>
      <c r="AB611">
        <v>5.2095808383233528</v>
      </c>
      <c r="AC611">
        <v>2</v>
      </c>
      <c r="AD611">
        <v>0</v>
      </c>
      <c r="AE611">
        <v>3</v>
      </c>
      <c r="AF611">
        <v>234</v>
      </c>
      <c r="AG611">
        <v>1.6766467065868262</v>
      </c>
      <c r="AH611" t="s">
        <v>31</v>
      </c>
      <c r="AI611" t="s">
        <v>2593</v>
      </c>
    </row>
    <row r="612" spans="1:35" x14ac:dyDescent="0.45">
      <c r="A612">
        <v>50</v>
      </c>
      <c r="B612" t="s">
        <v>2376</v>
      </c>
      <c r="C612" t="s">
        <v>199</v>
      </c>
      <c r="D612" s="1" t="s">
        <v>2377</v>
      </c>
      <c r="E612" s="1">
        <v>11098</v>
      </c>
      <c r="F612">
        <v>72</v>
      </c>
      <c r="G612">
        <v>4</v>
      </c>
      <c r="H612">
        <v>4</v>
      </c>
      <c r="I612">
        <v>10</v>
      </c>
      <c r="J612">
        <v>0</v>
      </c>
      <c r="K612">
        <v>0</v>
      </c>
      <c r="L612">
        <v>3</v>
      </c>
      <c r="M612">
        <v>1</v>
      </c>
      <c r="N612">
        <v>0</v>
      </c>
      <c r="O612">
        <v>72</v>
      </c>
      <c r="P612">
        <v>8</v>
      </c>
      <c r="Q612">
        <v>0.5</v>
      </c>
      <c r="R612">
        <v>4.25</v>
      </c>
      <c r="S612">
        <v>90</v>
      </c>
      <c r="T612">
        <v>35</v>
      </c>
      <c r="U612">
        <v>34</v>
      </c>
      <c r="V612" s="2">
        <f>(Table4[[#This Row],[HR]]/Table4[[#This Row],[IP2]])*9</f>
        <v>0.125</v>
      </c>
      <c r="W612">
        <v>1</v>
      </c>
      <c r="X612">
        <v>31</v>
      </c>
      <c r="Y612">
        <v>3.875</v>
      </c>
      <c r="Z612">
        <v>1</v>
      </c>
      <c r="AA612">
        <v>28</v>
      </c>
      <c r="AB612">
        <v>3.5</v>
      </c>
      <c r="AC612">
        <v>4</v>
      </c>
      <c r="AD612">
        <v>0</v>
      </c>
      <c r="AE612">
        <v>0</v>
      </c>
      <c r="AF612">
        <v>325</v>
      </c>
      <c r="AG612">
        <v>1.6805555555555556</v>
      </c>
      <c r="AH612" t="s">
        <v>31</v>
      </c>
      <c r="AI612" t="s">
        <v>2378</v>
      </c>
    </row>
    <row r="613" spans="1:35" x14ac:dyDescent="0.45">
      <c r="A613">
        <v>1293</v>
      </c>
      <c r="B613" t="s">
        <v>1671</v>
      </c>
      <c r="C613" t="s">
        <v>46</v>
      </c>
      <c r="D613" s="1">
        <v>22029</v>
      </c>
      <c r="E613" s="1">
        <v>22140</v>
      </c>
      <c r="F613">
        <v>47</v>
      </c>
      <c r="G613">
        <v>3</v>
      </c>
      <c r="H613">
        <v>5</v>
      </c>
      <c r="I613">
        <v>10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47</v>
      </c>
      <c r="P613">
        <v>8</v>
      </c>
      <c r="Q613">
        <v>0.375</v>
      </c>
      <c r="R613">
        <v>4.79</v>
      </c>
      <c r="S613">
        <v>49</v>
      </c>
      <c r="T613">
        <v>25</v>
      </c>
      <c r="U613">
        <v>25</v>
      </c>
      <c r="V613" s="2">
        <f>(Table4[[#This Row],[HR]]/Table4[[#This Row],[IP2]])*9</f>
        <v>0.95744680851063835</v>
      </c>
      <c r="W613">
        <v>5</v>
      </c>
      <c r="X613">
        <v>30</v>
      </c>
      <c r="Y613">
        <v>5.7446808510638299</v>
      </c>
      <c r="Z613">
        <v>1</v>
      </c>
      <c r="AA613">
        <v>14</v>
      </c>
      <c r="AB613">
        <v>2.6808510638297873</v>
      </c>
      <c r="AC613">
        <v>1</v>
      </c>
      <c r="AD613">
        <v>0</v>
      </c>
      <c r="AE613">
        <v>1</v>
      </c>
      <c r="AF613">
        <v>210</v>
      </c>
      <c r="AG613">
        <v>1.6808510638297873</v>
      </c>
      <c r="AH613" t="s">
        <v>31</v>
      </c>
      <c r="AI613" t="s">
        <v>2637</v>
      </c>
    </row>
    <row r="614" spans="1:35" x14ac:dyDescent="0.45">
      <c r="A614">
        <v>969</v>
      </c>
      <c r="B614" t="s">
        <v>1929</v>
      </c>
      <c r="C614" t="s">
        <v>168</v>
      </c>
      <c r="D614" s="1">
        <v>40792</v>
      </c>
      <c r="E614" s="1">
        <v>41081</v>
      </c>
      <c r="F614">
        <v>51.1</v>
      </c>
      <c r="G614">
        <v>0</v>
      </c>
      <c r="H614">
        <v>6</v>
      </c>
      <c r="I614">
        <v>10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51.1</v>
      </c>
      <c r="P614">
        <v>6</v>
      </c>
      <c r="Q614">
        <v>0</v>
      </c>
      <c r="R614">
        <v>6.84</v>
      </c>
      <c r="S614">
        <v>75</v>
      </c>
      <c r="T614">
        <v>45</v>
      </c>
      <c r="U614">
        <v>39</v>
      </c>
      <c r="V614" s="2">
        <f>(Table4[[#This Row],[HR]]/Table4[[#This Row],[IP2]])*9</f>
        <v>2.1135029354207435</v>
      </c>
      <c r="W614">
        <v>12</v>
      </c>
      <c r="X614">
        <v>11</v>
      </c>
      <c r="Y614">
        <v>1.9373776908023483</v>
      </c>
      <c r="Z614">
        <v>0</v>
      </c>
      <c r="AA614">
        <v>33</v>
      </c>
      <c r="AB614">
        <v>5.812133072407045</v>
      </c>
      <c r="AC614">
        <v>2</v>
      </c>
      <c r="AD614">
        <v>0</v>
      </c>
      <c r="AE614">
        <v>2</v>
      </c>
      <c r="AF614">
        <v>233</v>
      </c>
      <c r="AG614">
        <v>1.6829745596868884</v>
      </c>
      <c r="AH614" t="s">
        <v>31</v>
      </c>
      <c r="AI614" t="s">
        <v>2579</v>
      </c>
    </row>
    <row r="615" spans="1:35" x14ac:dyDescent="0.45">
      <c r="A615">
        <v>1299</v>
      </c>
      <c r="B615" t="s">
        <v>221</v>
      </c>
      <c r="C615" t="s">
        <v>68</v>
      </c>
      <c r="D615" s="1">
        <v>45392</v>
      </c>
      <c r="E615" s="1">
        <v>45447</v>
      </c>
      <c r="F615">
        <v>46.2</v>
      </c>
      <c r="G615">
        <v>3</v>
      </c>
      <c r="H615">
        <v>5</v>
      </c>
      <c r="I615">
        <v>10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46.2</v>
      </c>
      <c r="P615">
        <v>8</v>
      </c>
      <c r="Q615">
        <v>0.375</v>
      </c>
      <c r="R615">
        <v>5.79</v>
      </c>
      <c r="S615">
        <v>52</v>
      </c>
      <c r="T615">
        <v>30</v>
      </c>
      <c r="U615">
        <v>30</v>
      </c>
      <c r="V615" s="2">
        <f>(Table4[[#This Row],[HR]]/Table4[[#This Row],[IP2]])*9</f>
        <v>0.97402597402597402</v>
      </c>
      <c r="W615">
        <v>5</v>
      </c>
      <c r="X615">
        <v>26</v>
      </c>
      <c r="Y615">
        <v>5.0649350649350646</v>
      </c>
      <c r="Z615">
        <v>0</v>
      </c>
      <c r="AA615">
        <v>55</v>
      </c>
      <c r="AB615">
        <v>10.714285714285714</v>
      </c>
      <c r="AC615">
        <v>2</v>
      </c>
      <c r="AD615">
        <v>0</v>
      </c>
      <c r="AE615">
        <v>1</v>
      </c>
      <c r="AF615">
        <v>215</v>
      </c>
      <c r="AG615">
        <v>1.6883116883116882</v>
      </c>
      <c r="AH615" t="s">
        <v>31</v>
      </c>
      <c r="AI615" t="s">
        <v>222</v>
      </c>
    </row>
    <row r="616" spans="1:35" x14ac:dyDescent="0.45">
      <c r="A616">
        <v>886</v>
      </c>
      <c r="B616" t="s">
        <v>1970</v>
      </c>
      <c r="C616" t="s">
        <v>46</v>
      </c>
      <c r="D616" s="1">
        <v>33391</v>
      </c>
      <c r="E616" s="1">
        <v>33444</v>
      </c>
      <c r="F616">
        <v>52.1</v>
      </c>
      <c r="G616">
        <v>5</v>
      </c>
      <c r="H616">
        <v>5</v>
      </c>
      <c r="I616">
        <v>10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52.1</v>
      </c>
      <c r="P616">
        <v>10</v>
      </c>
      <c r="Q616">
        <v>0.5</v>
      </c>
      <c r="R616">
        <v>6.19</v>
      </c>
      <c r="S616">
        <v>64</v>
      </c>
      <c r="T616">
        <v>38</v>
      </c>
      <c r="U616">
        <v>36</v>
      </c>
      <c r="V616" s="2">
        <f>(Table4[[#This Row],[HR]]/Table4[[#This Row],[IP2]])*9</f>
        <v>0.8637236084452975</v>
      </c>
      <c r="W616">
        <v>5</v>
      </c>
      <c r="X616">
        <v>24</v>
      </c>
      <c r="Y616">
        <v>4.1458733205374276</v>
      </c>
      <c r="Z616">
        <v>0</v>
      </c>
      <c r="AA616">
        <v>31</v>
      </c>
      <c r="AB616">
        <v>5.3550863723608444</v>
      </c>
      <c r="AC616">
        <v>4</v>
      </c>
      <c r="AD616">
        <v>1</v>
      </c>
      <c r="AE616">
        <v>0</v>
      </c>
      <c r="AF616">
        <v>238</v>
      </c>
      <c r="AG616">
        <v>1.6890595009596929</v>
      </c>
      <c r="AH616" t="s">
        <v>31</v>
      </c>
      <c r="AI616" t="s">
        <v>2570</v>
      </c>
    </row>
    <row r="617" spans="1:35" x14ac:dyDescent="0.45">
      <c r="A617">
        <v>97</v>
      </c>
      <c r="B617" t="s">
        <v>2035</v>
      </c>
      <c r="C617" t="s">
        <v>85</v>
      </c>
      <c r="D617" s="1">
        <v>41368</v>
      </c>
      <c r="E617" s="1">
        <v>41422</v>
      </c>
      <c r="F617">
        <v>49.1</v>
      </c>
      <c r="G617">
        <v>2</v>
      </c>
      <c r="H617">
        <v>7</v>
      </c>
      <c r="I617">
        <v>10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49.1</v>
      </c>
      <c r="P617">
        <v>9</v>
      </c>
      <c r="Q617">
        <v>0.222</v>
      </c>
      <c r="R617">
        <v>6.93</v>
      </c>
      <c r="S617">
        <v>66</v>
      </c>
      <c r="T617">
        <v>40</v>
      </c>
      <c r="U617">
        <v>38</v>
      </c>
      <c r="V617" s="2">
        <f>(Table4[[#This Row],[HR]]/Table4[[#This Row],[IP2]])*9</f>
        <v>1.8329938900203664</v>
      </c>
      <c r="W617">
        <v>10</v>
      </c>
      <c r="X617">
        <v>17</v>
      </c>
      <c r="Y617">
        <v>3.1160896130346232</v>
      </c>
      <c r="Z617">
        <v>0</v>
      </c>
      <c r="AA617">
        <v>32</v>
      </c>
      <c r="AB617">
        <v>5.865580448065173</v>
      </c>
      <c r="AC617">
        <v>3</v>
      </c>
      <c r="AD617">
        <v>0</v>
      </c>
      <c r="AE617">
        <v>8</v>
      </c>
      <c r="AF617">
        <v>221</v>
      </c>
      <c r="AG617">
        <v>1.6904276985743381</v>
      </c>
      <c r="AH617" t="s">
        <v>31</v>
      </c>
      <c r="AI617" t="s">
        <v>2611</v>
      </c>
    </row>
    <row r="618" spans="1:35" x14ac:dyDescent="0.45">
      <c r="A618">
        <v>21</v>
      </c>
      <c r="B618" t="s">
        <v>2588</v>
      </c>
      <c r="C618" t="s">
        <v>2589</v>
      </c>
      <c r="D618" s="1">
        <v>38167</v>
      </c>
      <c r="E618" s="1">
        <v>39175</v>
      </c>
      <c r="F618">
        <v>50.2</v>
      </c>
      <c r="G618">
        <v>2</v>
      </c>
      <c r="H618">
        <v>6</v>
      </c>
      <c r="I618">
        <v>10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50.2</v>
      </c>
      <c r="P618">
        <v>8</v>
      </c>
      <c r="Q618">
        <v>0.25</v>
      </c>
      <c r="R618">
        <v>6.57</v>
      </c>
      <c r="S618">
        <v>65</v>
      </c>
      <c r="T618">
        <v>41</v>
      </c>
      <c r="U618">
        <v>37</v>
      </c>
      <c r="V618" s="2">
        <f>(Table4[[#This Row],[HR]]/Table4[[#This Row],[IP2]])*9</f>
        <v>0.53784860557768921</v>
      </c>
      <c r="W618">
        <v>3</v>
      </c>
      <c r="X618">
        <v>20</v>
      </c>
      <c r="Y618">
        <v>3.5856573705179282</v>
      </c>
      <c r="Z618">
        <v>2</v>
      </c>
      <c r="AA618">
        <v>30</v>
      </c>
      <c r="AB618">
        <v>5.3784860557768912</v>
      </c>
      <c r="AC618">
        <v>5</v>
      </c>
      <c r="AD618">
        <v>0</v>
      </c>
      <c r="AE618">
        <v>1</v>
      </c>
      <c r="AF618">
        <v>236</v>
      </c>
      <c r="AG618">
        <v>1.693227091633466</v>
      </c>
      <c r="AH618" t="s">
        <v>31</v>
      </c>
      <c r="AI618" t="s">
        <v>2590</v>
      </c>
    </row>
    <row r="619" spans="1:35" x14ac:dyDescent="0.45">
      <c r="A619">
        <v>846</v>
      </c>
      <c r="B619" t="s">
        <v>1876</v>
      </c>
      <c r="C619" t="s">
        <v>43</v>
      </c>
      <c r="D619" s="1">
        <v>35159</v>
      </c>
      <c r="E619" s="1">
        <v>35210</v>
      </c>
      <c r="F619">
        <v>53</v>
      </c>
      <c r="G619">
        <v>1</v>
      </c>
      <c r="H619">
        <v>5</v>
      </c>
      <c r="I619">
        <v>10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53</v>
      </c>
      <c r="P619">
        <v>6</v>
      </c>
      <c r="Q619">
        <v>0.16700000000000001</v>
      </c>
      <c r="R619">
        <v>7.13</v>
      </c>
      <c r="S619">
        <v>58</v>
      </c>
      <c r="T619">
        <v>46</v>
      </c>
      <c r="U619">
        <v>42</v>
      </c>
      <c r="V619" s="2">
        <f>(Table4[[#This Row],[HR]]/Table4[[#This Row],[IP2]])*9</f>
        <v>0.67924528301886788</v>
      </c>
      <c r="W619">
        <v>4</v>
      </c>
      <c r="X619">
        <v>32</v>
      </c>
      <c r="Y619">
        <v>5.4339622641509431</v>
      </c>
      <c r="Z619">
        <v>5</v>
      </c>
      <c r="AA619">
        <v>40</v>
      </c>
      <c r="AB619">
        <v>6.7924528301886795</v>
      </c>
      <c r="AC619">
        <v>6</v>
      </c>
      <c r="AD619">
        <v>0</v>
      </c>
      <c r="AE619">
        <v>0</v>
      </c>
      <c r="AF619">
        <v>252</v>
      </c>
      <c r="AG619">
        <v>1.6981132075471699</v>
      </c>
      <c r="AH619" t="s">
        <v>31</v>
      </c>
      <c r="AI619" t="s">
        <v>2175</v>
      </c>
    </row>
    <row r="620" spans="1:35" x14ac:dyDescent="0.45">
      <c r="A620">
        <v>970</v>
      </c>
      <c r="B620" t="s">
        <v>2096</v>
      </c>
      <c r="C620" t="s">
        <v>2249</v>
      </c>
      <c r="D620" s="1">
        <v>40663</v>
      </c>
      <c r="E620" s="1">
        <v>40813</v>
      </c>
      <c r="F620">
        <v>51.1</v>
      </c>
      <c r="G620">
        <v>3</v>
      </c>
      <c r="H620">
        <v>4</v>
      </c>
      <c r="I620">
        <v>10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51.1</v>
      </c>
      <c r="P620">
        <v>7</v>
      </c>
      <c r="Q620">
        <v>0.42899999999999999</v>
      </c>
      <c r="R620">
        <v>7.01</v>
      </c>
      <c r="S620">
        <v>62</v>
      </c>
      <c r="T620">
        <v>42</v>
      </c>
      <c r="U620">
        <v>40</v>
      </c>
      <c r="V620" s="2">
        <f>(Table4[[#This Row],[HR]]/Table4[[#This Row],[IP2]])*9</f>
        <v>2.6418786692759295</v>
      </c>
      <c r="W620">
        <v>15</v>
      </c>
      <c r="X620">
        <v>25</v>
      </c>
      <c r="Y620">
        <v>4.4031311154598827</v>
      </c>
      <c r="Z620">
        <v>3</v>
      </c>
      <c r="AA620">
        <v>37</v>
      </c>
      <c r="AB620">
        <v>6.5166340508806258</v>
      </c>
      <c r="AC620">
        <v>4</v>
      </c>
      <c r="AD620">
        <v>0</v>
      </c>
      <c r="AE620">
        <v>5</v>
      </c>
      <c r="AF620">
        <v>237</v>
      </c>
      <c r="AG620">
        <v>1.7025440313111546</v>
      </c>
      <c r="AH620" t="s">
        <v>31</v>
      </c>
      <c r="AI620" t="s">
        <v>2250</v>
      </c>
    </row>
    <row r="621" spans="1:35" x14ac:dyDescent="0.45">
      <c r="A621">
        <v>621</v>
      </c>
      <c r="B621" t="s">
        <v>540</v>
      </c>
      <c r="C621" t="s">
        <v>68</v>
      </c>
      <c r="D621" s="1">
        <v>38495</v>
      </c>
      <c r="E621" s="1" t="s">
        <v>541</v>
      </c>
      <c r="F621">
        <v>55.2</v>
      </c>
      <c r="G621">
        <v>5</v>
      </c>
      <c r="H621">
        <v>4</v>
      </c>
      <c r="I621">
        <v>10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55.2</v>
      </c>
      <c r="P621">
        <v>9</v>
      </c>
      <c r="Q621">
        <v>0.55600000000000005</v>
      </c>
      <c r="R621">
        <v>6.79</v>
      </c>
      <c r="S621">
        <v>68</v>
      </c>
      <c r="T621">
        <v>44</v>
      </c>
      <c r="U621">
        <v>42</v>
      </c>
      <c r="V621" s="2">
        <f>(Table4[[#This Row],[HR]]/Table4[[#This Row],[IP2]])*9</f>
        <v>1.6304347826086956</v>
      </c>
      <c r="W621">
        <v>10</v>
      </c>
      <c r="X621">
        <v>26</v>
      </c>
      <c r="Y621">
        <v>4.2391304347826084</v>
      </c>
      <c r="Z621">
        <v>1</v>
      </c>
      <c r="AA621">
        <v>45</v>
      </c>
      <c r="AB621">
        <v>7.3369565217391299</v>
      </c>
      <c r="AC621">
        <v>2</v>
      </c>
      <c r="AD621">
        <v>3</v>
      </c>
      <c r="AE621">
        <v>1</v>
      </c>
      <c r="AF621">
        <v>254</v>
      </c>
      <c r="AG621">
        <v>1.7028985507246377</v>
      </c>
      <c r="AH621" t="s">
        <v>31</v>
      </c>
      <c r="AI621" t="s">
        <v>542</v>
      </c>
    </row>
    <row r="622" spans="1:35" x14ac:dyDescent="0.45">
      <c r="A622">
        <v>795</v>
      </c>
      <c r="B622" t="s">
        <v>1835</v>
      </c>
      <c r="C622" t="s">
        <v>30</v>
      </c>
      <c r="D622" s="1">
        <v>36279</v>
      </c>
      <c r="E622" s="1">
        <v>36330</v>
      </c>
      <c r="F622">
        <v>53.2</v>
      </c>
      <c r="G622">
        <v>2</v>
      </c>
      <c r="H622">
        <v>2</v>
      </c>
      <c r="I622">
        <v>10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53.2</v>
      </c>
      <c r="P622">
        <v>4</v>
      </c>
      <c r="Q622">
        <v>0.5</v>
      </c>
      <c r="R622">
        <v>6.37</v>
      </c>
      <c r="S622">
        <v>67</v>
      </c>
      <c r="T622">
        <v>39</v>
      </c>
      <c r="U622">
        <v>38</v>
      </c>
      <c r="V622" s="2">
        <f>(Table4[[#This Row],[HR]]/Table4[[#This Row],[IP2]])*9</f>
        <v>2.1992481203007519</v>
      </c>
      <c r="W622">
        <v>13</v>
      </c>
      <c r="X622">
        <v>24</v>
      </c>
      <c r="Y622">
        <v>4.0601503759398492</v>
      </c>
      <c r="Z622">
        <v>1</v>
      </c>
      <c r="AA622">
        <v>27</v>
      </c>
      <c r="AB622">
        <v>4.5676691729323302</v>
      </c>
      <c r="AC622">
        <v>2</v>
      </c>
      <c r="AD622">
        <v>0</v>
      </c>
      <c r="AE622">
        <v>3</v>
      </c>
      <c r="AF622">
        <v>250</v>
      </c>
      <c r="AG622">
        <v>1.7105263157894737</v>
      </c>
      <c r="AH622" t="s">
        <v>31</v>
      </c>
      <c r="AI622" t="s">
        <v>2555</v>
      </c>
    </row>
    <row r="623" spans="1:35" x14ac:dyDescent="0.45">
      <c r="A623">
        <v>1326</v>
      </c>
      <c r="B623" t="s">
        <v>2113</v>
      </c>
      <c r="C623" t="s">
        <v>102</v>
      </c>
      <c r="D623" s="1">
        <v>42484</v>
      </c>
      <c r="E623" s="1">
        <v>42539</v>
      </c>
      <c r="F623">
        <v>46.1</v>
      </c>
      <c r="G623">
        <v>0</v>
      </c>
      <c r="H623">
        <v>4</v>
      </c>
      <c r="I623">
        <v>10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46.1</v>
      </c>
      <c r="P623">
        <v>4</v>
      </c>
      <c r="Q623">
        <v>0</v>
      </c>
      <c r="R623">
        <v>7.19</v>
      </c>
      <c r="S623">
        <v>53</v>
      </c>
      <c r="T623">
        <v>39</v>
      </c>
      <c r="U623">
        <v>37</v>
      </c>
      <c r="V623" s="2">
        <f>(Table4[[#This Row],[HR]]/Table4[[#This Row],[IP2]])*9</f>
        <v>1.3665943600867678</v>
      </c>
      <c r="W623">
        <v>7</v>
      </c>
      <c r="X623">
        <v>26</v>
      </c>
      <c r="Y623">
        <v>5.0759219088937089</v>
      </c>
      <c r="Z623">
        <v>2</v>
      </c>
      <c r="AA623">
        <v>27</v>
      </c>
      <c r="AB623">
        <v>5.271149674620391</v>
      </c>
      <c r="AC623">
        <v>3</v>
      </c>
      <c r="AD623">
        <v>0</v>
      </c>
      <c r="AE623">
        <v>0</v>
      </c>
      <c r="AF623">
        <v>214</v>
      </c>
      <c r="AG623">
        <v>1.7136659436008677</v>
      </c>
      <c r="AH623" t="s">
        <v>31</v>
      </c>
      <c r="AI623" t="s">
        <v>2639</v>
      </c>
    </row>
    <row r="624" spans="1:35" x14ac:dyDescent="0.45">
      <c r="A624">
        <v>1237</v>
      </c>
      <c r="B624" t="s">
        <v>1494</v>
      </c>
      <c r="C624" t="s">
        <v>40</v>
      </c>
      <c r="D624" s="1">
        <v>39593</v>
      </c>
      <c r="E624" s="1">
        <v>39656</v>
      </c>
      <c r="F624">
        <v>47.2</v>
      </c>
      <c r="G624">
        <v>1</v>
      </c>
      <c r="H624">
        <v>3</v>
      </c>
      <c r="I624">
        <v>10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47.2</v>
      </c>
      <c r="P624">
        <v>4</v>
      </c>
      <c r="Q624">
        <v>0.25</v>
      </c>
      <c r="R624">
        <v>4.53</v>
      </c>
      <c r="S624">
        <v>53</v>
      </c>
      <c r="T624">
        <v>24</v>
      </c>
      <c r="U624">
        <v>24</v>
      </c>
      <c r="V624" s="2">
        <f>(Table4[[#This Row],[HR]]/Table4[[#This Row],[IP2]])*9</f>
        <v>0.76271186440677963</v>
      </c>
      <c r="W624">
        <v>4</v>
      </c>
      <c r="X624">
        <v>28</v>
      </c>
      <c r="Y624">
        <v>5.3389830508474576</v>
      </c>
      <c r="Z624">
        <v>2</v>
      </c>
      <c r="AA624">
        <v>40</v>
      </c>
      <c r="AB624">
        <v>7.6271186440677958</v>
      </c>
      <c r="AC624">
        <v>0</v>
      </c>
      <c r="AD624">
        <v>0</v>
      </c>
      <c r="AE624">
        <v>4</v>
      </c>
      <c r="AF624">
        <v>215</v>
      </c>
      <c r="AG624">
        <v>1.7161016949152541</v>
      </c>
      <c r="AH624" t="s">
        <v>31</v>
      </c>
      <c r="AI624" t="s">
        <v>2170</v>
      </c>
    </row>
    <row r="625" spans="1:35" x14ac:dyDescent="0.45">
      <c r="A625">
        <v>1239</v>
      </c>
      <c r="B625" t="s">
        <v>2099</v>
      </c>
      <c r="C625" t="s">
        <v>82</v>
      </c>
      <c r="D625" s="1">
        <v>37785</v>
      </c>
      <c r="E625" s="1">
        <v>37878</v>
      </c>
      <c r="F625">
        <v>47.2</v>
      </c>
      <c r="G625">
        <v>1</v>
      </c>
      <c r="H625">
        <v>4</v>
      </c>
      <c r="I625">
        <v>10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47.2</v>
      </c>
      <c r="P625">
        <v>5</v>
      </c>
      <c r="Q625">
        <v>0.2</v>
      </c>
      <c r="R625">
        <v>6.61</v>
      </c>
      <c r="S625">
        <v>58</v>
      </c>
      <c r="T625">
        <v>37</v>
      </c>
      <c r="U625">
        <v>35</v>
      </c>
      <c r="V625" s="2">
        <f>(Table4[[#This Row],[HR]]/Table4[[#This Row],[IP2]])*9</f>
        <v>1.3347457627118644</v>
      </c>
      <c r="W625">
        <v>7</v>
      </c>
      <c r="X625">
        <v>23</v>
      </c>
      <c r="Y625">
        <v>4.3855932203389827</v>
      </c>
      <c r="Z625">
        <v>0</v>
      </c>
      <c r="AA625">
        <v>29</v>
      </c>
      <c r="AB625">
        <v>5.5296610169491522</v>
      </c>
      <c r="AC625">
        <v>5</v>
      </c>
      <c r="AD625">
        <v>0</v>
      </c>
      <c r="AE625">
        <v>1</v>
      </c>
      <c r="AF625">
        <v>221</v>
      </c>
      <c r="AG625">
        <v>1.7161016949152541</v>
      </c>
      <c r="AH625" t="s">
        <v>31</v>
      </c>
      <c r="AI625" t="s">
        <v>2632</v>
      </c>
    </row>
    <row r="626" spans="1:35" x14ac:dyDescent="0.45">
      <c r="A626">
        <v>1349</v>
      </c>
      <c r="B626" t="s">
        <v>1760</v>
      </c>
      <c r="C626" t="s">
        <v>261</v>
      </c>
      <c r="D626" s="1">
        <v>42105</v>
      </c>
      <c r="E626" s="1">
        <v>42499</v>
      </c>
      <c r="F626">
        <v>46</v>
      </c>
      <c r="G626">
        <v>3</v>
      </c>
      <c r="H626">
        <v>3</v>
      </c>
      <c r="I626">
        <v>10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46</v>
      </c>
      <c r="P626">
        <v>6</v>
      </c>
      <c r="Q626">
        <v>0.5</v>
      </c>
      <c r="R626">
        <v>6.26</v>
      </c>
      <c r="S626">
        <v>50</v>
      </c>
      <c r="T626">
        <v>32</v>
      </c>
      <c r="U626">
        <v>32</v>
      </c>
      <c r="V626" s="2">
        <f>(Table4[[#This Row],[HR]]/Table4[[#This Row],[IP2]])*9</f>
        <v>0.78260869565217384</v>
      </c>
      <c r="W626">
        <v>4</v>
      </c>
      <c r="X626">
        <v>29</v>
      </c>
      <c r="Y626">
        <v>5.6739130434782608</v>
      </c>
      <c r="Z626">
        <v>1</v>
      </c>
      <c r="AA626">
        <v>29</v>
      </c>
      <c r="AB626">
        <v>5.6739130434782608</v>
      </c>
      <c r="AC626">
        <v>2</v>
      </c>
      <c r="AD626">
        <v>0</v>
      </c>
      <c r="AE626">
        <v>1</v>
      </c>
      <c r="AF626">
        <v>212</v>
      </c>
      <c r="AG626">
        <v>1.7173913043478262</v>
      </c>
      <c r="AH626" t="s">
        <v>31</v>
      </c>
      <c r="AI626" t="s">
        <v>2640</v>
      </c>
    </row>
    <row r="627" spans="1:35" x14ac:dyDescent="0.45">
      <c r="A627">
        <v>966</v>
      </c>
      <c r="B627" t="s">
        <v>331</v>
      </c>
      <c r="C627" t="s">
        <v>95</v>
      </c>
      <c r="D627" s="1">
        <v>42532</v>
      </c>
      <c r="E627" s="1">
        <v>42616</v>
      </c>
      <c r="F627">
        <v>51.1</v>
      </c>
      <c r="G627">
        <v>1</v>
      </c>
      <c r="H627">
        <v>6</v>
      </c>
      <c r="I627">
        <v>10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51.1</v>
      </c>
      <c r="P627">
        <v>7</v>
      </c>
      <c r="Q627">
        <v>0.14299999999999999</v>
      </c>
      <c r="R627">
        <v>6.66</v>
      </c>
      <c r="S627">
        <v>60</v>
      </c>
      <c r="T627">
        <v>40</v>
      </c>
      <c r="U627">
        <v>38</v>
      </c>
      <c r="V627" s="2">
        <f>(Table4[[#This Row],[HR]]/Table4[[#This Row],[IP2]])*9</f>
        <v>1.0567514677103718</v>
      </c>
      <c r="W627">
        <v>6</v>
      </c>
      <c r="X627">
        <v>28</v>
      </c>
      <c r="Y627">
        <v>4.9315068493150687</v>
      </c>
      <c r="Z627">
        <v>0</v>
      </c>
      <c r="AA627">
        <v>51</v>
      </c>
      <c r="AB627">
        <v>8.9823874755381592</v>
      </c>
      <c r="AC627">
        <v>4</v>
      </c>
      <c r="AD627">
        <v>0</v>
      </c>
      <c r="AE627">
        <v>4</v>
      </c>
      <c r="AF627">
        <v>244</v>
      </c>
      <c r="AG627">
        <v>1.7221135029354206</v>
      </c>
      <c r="AH627" t="s">
        <v>31</v>
      </c>
      <c r="AI627" t="s">
        <v>332</v>
      </c>
    </row>
    <row r="628" spans="1:35" x14ac:dyDescent="0.45">
      <c r="A628">
        <v>864</v>
      </c>
      <c r="B628" t="s">
        <v>1631</v>
      </c>
      <c r="C628" t="s">
        <v>210</v>
      </c>
      <c r="D628" s="1">
        <v>40339</v>
      </c>
      <c r="E628" s="1">
        <v>40389</v>
      </c>
      <c r="F628">
        <v>52.2</v>
      </c>
      <c r="G628">
        <v>3</v>
      </c>
      <c r="H628">
        <v>3</v>
      </c>
      <c r="I628">
        <v>10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52.2</v>
      </c>
      <c r="P628">
        <v>6</v>
      </c>
      <c r="Q628">
        <v>0.5</v>
      </c>
      <c r="R628">
        <v>5.47</v>
      </c>
      <c r="S628">
        <v>57</v>
      </c>
      <c r="T628">
        <v>35</v>
      </c>
      <c r="U628">
        <v>32</v>
      </c>
      <c r="V628" s="2">
        <f>(Table4[[#This Row],[HR]]/Table4[[#This Row],[IP2]])*9</f>
        <v>1.0344827586206897</v>
      </c>
      <c r="W628">
        <v>6</v>
      </c>
      <c r="X628">
        <v>33</v>
      </c>
      <c r="Y628">
        <v>5.6896551724137936</v>
      </c>
      <c r="Z628">
        <v>2</v>
      </c>
      <c r="AA628">
        <v>25</v>
      </c>
      <c r="AB628">
        <v>4.3103448275862064</v>
      </c>
      <c r="AC628">
        <v>2</v>
      </c>
      <c r="AD628">
        <v>0</v>
      </c>
      <c r="AE628">
        <v>3</v>
      </c>
      <c r="AF628">
        <v>245</v>
      </c>
      <c r="AG628">
        <v>1.7241379310344827</v>
      </c>
      <c r="AH628" t="s">
        <v>31</v>
      </c>
      <c r="AI628" t="s">
        <v>2565</v>
      </c>
    </row>
    <row r="629" spans="1:35" x14ac:dyDescent="0.45">
      <c r="A629">
        <v>192</v>
      </c>
      <c r="B629" t="s">
        <v>2018</v>
      </c>
      <c r="C629" t="s">
        <v>2628</v>
      </c>
      <c r="D629" s="1">
        <v>33340</v>
      </c>
      <c r="E629" s="1">
        <v>33434</v>
      </c>
      <c r="F629">
        <v>48.1</v>
      </c>
      <c r="G629">
        <v>0</v>
      </c>
      <c r="H629">
        <v>6</v>
      </c>
      <c r="I629">
        <v>10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48.1</v>
      </c>
      <c r="P629">
        <v>6</v>
      </c>
      <c r="Q629">
        <v>0</v>
      </c>
      <c r="R629">
        <v>5.96</v>
      </c>
      <c r="S629">
        <v>61</v>
      </c>
      <c r="T629">
        <v>34</v>
      </c>
      <c r="U629">
        <v>32</v>
      </c>
      <c r="V629" s="2">
        <f>(Table4[[#This Row],[HR]]/Table4[[#This Row],[IP2]])*9</f>
        <v>2.058212058212058</v>
      </c>
      <c r="W629">
        <v>11</v>
      </c>
      <c r="X629">
        <v>22</v>
      </c>
      <c r="Y629">
        <v>4.116424116424116</v>
      </c>
      <c r="Z629">
        <v>1</v>
      </c>
      <c r="AA629">
        <v>26</v>
      </c>
      <c r="AB629">
        <v>4.8648648648648649</v>
      </c>
      <c r="AC629">
        <v>2</v>
      </c>
      <c r="AD629">
        <v>4</v>
      </c>
      <c r="AE629">
        <v>0</v>
      </c>
      <c r="AF629">
        <v>228</v>
      </c>
      <c r="AG629">
        <v>1.7255717255717256</v>
      </c>
      <c r="AH629" t="s">
        <v>31</v>
      </c>
      <c r="AI629" t="s">
        <v>2629</v>
      </c>
    </row>
    <row r="630" spans="1:35" x14ac:dyDescent="0.45">
      <c r="A630">
        <v>91</v>
      </c>
      <c r="B630" t="s">
        <v>2609</v>
      </c>
      <c r="C630" t="s">
        <v>210</v>
      </c>
      <c r="D630" s="1">
        <v>33471</v>
      </c>
      <c r="E630" s="1">
        <v>33804</v>
      </c>
      <c r="F630">
        <v>49.2</v>
      </c>
      <c r="G630">
        <v>1</v>
      </c>
      <c r="H630">
        <v>3</v>
      </c>
      <c r="I630">
        <v>10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49.2</v>
      </c>
      <c r="P630">
        <v>4</v>
      </c>
      <c r="Q630">
        <v>0.25</v>
      </c>
      <c r="R630">
        <v>6.52</v>
      </c>
      <c r="S630">
        <v>55</v>
      </c>
      <c r="T630">
        <v>39</v>
      </c>
      <c r="U630">
        <v>36</v>
      </c>
      <c r="V630" s="2">
        <f>(Table4[[#This Row],[HR]]/Table4[[#This Row],[IP2]])*9</f>
        <v>0.73170731707317072</v>
      </c>
      <c r="W630">
        <v>4</v>
      </c>
      <c r="X630">
        <v>30</v>
      </c>
      <c r="Y630">
        <v>5.48780487804878</v>
      </c>
      <c r="Z630">
        <v>0</v>
      </c>
      <c r="AA630">
        <v>32</v>
      </c>
      <c r="AB630">
        <v>5.8536585365853657</v>
      </c>
      <c r="AC630">
        <v>0</v>
      </c>
      <c r="AD630">
        <v>1</v>
      </c>
      <c r="AE630">
        <v>2</v>
      </c>
      <c r="AF630">
        <v>227</v>
      </c>
      <c r="AG630">
        <v>1.7276422764227641</v>
      </c>
      <c r="AH630" t="s">
        <v>31</v>
      </c>
      <c r="AI630" t="s">
        <v>2610</v>
      </c>
    </row>
    <row r="631" spans="1:35" x14ac:dyDescent="0.45">
      <c r="A631">
        <v>1404</v>
      </c>
      <c r="B631" t="s">
        <v>545</v>
      </c>
      <c r="C631" t="s">
        <v>59</v>
      </c>
      <c r="D631" s="1">
        <v>37122</v>
      </c>
      <c r="E631" s="1">
        <v>37500</v>
      </c>
      <c r="F631">
        <v>45.1</v>
      </c>
      <c r="G631">
        <v>2</v>
      </c>
      <c r="H631">
        <v>5</v>
      </c>
      <c r="I631">
        <v>10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45.1</v>
      </c>
      <c r="P631">
        <v>7</v>
      </c>
      <c r="Q631">
        <v>0.28599999999999998</v>
      </c>
      <c r="R631">
        <v>5.16</v>
      </c>
      <c r="S631">
        <v>42</v>
      </c>
      <c r="T631">
        <v>27</v>
      </c>
      <c r="U631">
        <v>26</v>
      </c>
      <c r="V631" s="2">
        <f>(Table4[[#This Row],[HR]]/Table4[[#This Row],[IP2]])*9</f>
        <v>1.596452328159645</v>
      </c>
      <c r="W631">
        <v>8</v>
      </c>
      <c r="X631">
        <v>36</v>
      </c>
      <c r="Y631">
        <v>7.1840354767184031</v>
      </c>
      <c r="Z631">
        <v>2</v>
      </c>
      <c r="AA631">
        <v>45</v>
      </c>
      <c r="AB631">
        <v>8.9800443458980048</v>
      </c>
      <c r="AC631">
        <v>0</v>
      </c>
      <c r="AD631">
        <v>2</v>
      </c>
      <c r="AE631">
        <v>4</v>
      </c>
      <c r="AF631">
        <v>210</v>
      </c>
      <c r="AG631">
        <v>1.729490022172949</v>
      </c>
      <c r="AH631" t="s">
        <v>31</v>
      </c>
      <c r="AI631" t="s">
        <v>546</v>
      </c>
    </row>
    <row r="632" spans="1:35" x14ac:dyDescent="0.45">
      <c r="A632">
        <v>1302</v>
      </c>
      <c r="B632" t="s">
        <v>574</v>
      </c>
      <c r="C632" t="s">
        <v>49</v>
      </c>
      <c r="D632" s="1">
        <v>44472</v>
      </c>
      <c r="E632" s="1">
        <v>44704</v>
      </c>
      <c r="F632">
        <v>46.2</v>
      </c>
      <c r="G632">
        <v>1</v>
      </c>
      <c r="H632">
        <v>8</v>
      </c>
      <c r="I632">
        <v>10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46.2</v>
      </c>
      <c r="P632">
        <v>9</v>
      </c>
      <c r="Q632">
        <v>0.111</v>
      </c>
      <c r="R632">
        <v>6.56</v>
      </c>
      <c r="S632">
        <v>50</v>
      </c>
      <c r="T632">
        <v>34</v>
      </c>
      <c r="U632">
        <v>34</v>
      </c>
      <c r="V632" s="2">
        <f>(Table4[[#This Row],[HR]]/Table4[[#This Row],[IP2]])*9</f>
        <v>1.1688311688311688</v>
      </c>
      <c r="W632">
        <v>6</v>
      </c>
      <c r="X632">
        <v>30</v>
      </c>
      <c r="Y632">
        <v>5.8441558441558445</v>
      </c>
      <c r="Z632">
        <v>1</v>
      </c>
      <c r="AA632">
        <v>44</v>
      </c>
      <c r="AB632">
        <v>8.5714285714285712</v>
      </c>
      <c r="AC632">
        <v>6</v>
      </c>
      <c r="AD632">
        <v>0</v>
      </c>
      <c r="AE632">
        <v>7</v>
      </c>
      <c r="AF632">
        <v>220</v>
      </c>
      <c r="AG632">
        <v>1.7316017316017316</v>
      </c>
      <c r="AH632" t="s">
        <v>31</v>
      </c>
      <c r="AI632" t="s">
        <v>575</v>
      </c>
    </row>
    <row r="633" spans="1:35" x14ac:dyDescent="0.45">
      <c r="A633">
        <v>817</v>
      </c>
      <c r="B633" t="s">
        <v>1482</v>
      </c>
      <c r="C633" t="s">
        <v>102</v>
      </c>
      <c r="D633" s="1">
        <v>38493</v>
      </c>
      <c r="E633" s="1">
        <v>38537</v>
      </c>
      <c r="F633">
        <v>53.1</v>
      </c>
      <c r="G633">
        <v>4</v>
      </c>
      <c r="H633">
        <v>2</v>
      </c>
      <c r="I633">
        <v>10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53.1</v>
      </c>
      <c r="P633">
        <v>6</v>
      </c>
      <c r="Q633">
        <v>0.66700000000000004</v>
      </c>
      <c r="R633">
        <v>4.05</v>
      </c>
      <c r="S633">
        <v>64</v>
      </c>
      <c r="T633">
        <v>24</v>
      </c>
      <c r="U633">
        <v>24</v>
      </c>
      <c r="V633" s="2">
        <f>(Table4[[#This Row],[HR]]/Table4[[#This Row],[IP2]])*9</f>
        <v>0.67796610169491522</v>
      </c>
      <c r="W633">
        <v>4</v>
      </c>
      <c r="X633">
        <v>28</v>
      </c>
      <c r="Y633">
        <v>4.7457627118644066</v>
      </c>
      <c r="Z633">
        <v>2</v>
      </c>
      <c r="AA633">
        <v>36</v>
      </c>
      <c r="AB633">
        <v>6.101694915254237</v>
      </c>
      <c r="AC633">
        <v>0</v>
      </c>
      <c r="AD633">
        <v>0</v>
      </c>
      <c r="AE633">
        <v>3</v>
      </c>
      <c r="AF633">
        <v>244</v>
      </c>
      <c r="AG633">
        <v>1.7325800376647833</v>
      </c>
      <c r="AH633" t="s">
        <v>31</v>
      </c>
      <c r="AI633" t="s">
        <v>2284</v>
      </c>
    </row>
    <row r="634" spans="1:35" x14ac:dyDescent="0.45">
      <c r="A634">
        <v>738</v>
      </c>
      <c r="B634" t="s">
        <v>2020</v>
      </c>
      <c r="C634" t="s">
        <v>168</v>
      </c>
      <c r="D634" s="1">
        <v>34133</v>
      </c>
      <c r="E634" s="1">
        <v>34188</v>
      </c>
      <c r="F634">
        <v>54.1</v>
      </c>
      <c r="G634">
        <v>2</v>
      </c>
      <c r="H634">
        <v>4</v>
      </c>
      <c r="I634">
        <v>10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54.1</v>
      </c>
      <c r="P634">
        <v>6</v>
      </c>
      <c r="Q634">
        <v>0.33300000000000002</v>
      </c>
      <c r="R634">
        <v>5.96</v>
      </c>
      <c r="S634">
        <v>71</v>
      </c>
      <c r="T634">
        <v>36</v>
      </c>
      <c r="U634">
        <v>36</v>
      </c>
      <c r="V634" s="2">
        <f>(Table4[[#This Row],[HR]]/Table4[[#This Row],[IP2]])*9</f>
        <v>0.99815157116451014</v>
      </c>
      <c r="W634">
        <v>6</v>
      </c>
      <c r="X634">
        <v>23</v>
      </c>
      <c r="Y634">
        <v>3.8262476894639557</v>
      </c>
      <c r="Z634">
        <v>1</v>
      </c>
      <c r="AA634">
        <v>23</v>
      </c>
      <c r="AB634">
        <v>3.8262476894639557</v>
      </c>
      <c r="AC634">
        <v>0</v>
      </c>
      <c r="AD634">
        <v>0</v>
      </c>
      <c r="AE634">
        <v>0</v>
      </c>
      <c r="AF634">
        <v>244</v>
      </c>
      <c r="AG634">
        <v>1.7375231053604436</v>
      </c>
      <c r="AH634" t="s">
        <v>31</v>
      </c>
      <c r="AI634" t="s">
        <v>2546</v>
      </c>
    </row>
    <row r="635" spans="1:35" x14ac:dyDescent="0.45">
      <c r="A635">
        <v>984</v>
      </c>
      <c r="B635" t="s">
        <v>2066</v>
      </c>
      <c r="C635" t="s">
        <v>168</v>
      </c>
      <c r="D635" s="1">
        <v>41454</v>
      </c>
      <c r="E635" s="1">
        <v>41505</v>
      </c>
      <c r="F635">
        <v>51</v>
      </c>
      <c r="G635">
        <v>2</v>
      </c>
      <c r="H635">
        <v>4</v>
      </c>
      <c r="I635">
        <v>10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51</v>
      </c>
      <c r="P635">
        <v>6</v>
      </c>
      <c r="Q635">
        <v>0.33300000000000002</v>
      </c>
      <c r="R635">
        <v>6.53</v>
      </c>
      <c r="S635">
        <v>69</v>
      </c>
      <c r="T635">
        <v>38</v>
      </c>
      <c r="U635">
        <v>37</v>
      </c>
      <c r="V635" s="2">
        <f>(Table4[[#This Row],[HR]]/Table4[[#This Row],[IP2]])*9</f>
        <v>1.2352941176470589</v>
      </c>
      <c r="W635">
        <v>7</v>
      </c>
      <c r="X635">
        <v>20</v>
      </c>
      <c r="Y635">
        <v>3.5294117647058822</v>
      </c>
      <c r="Z635">
        <v>0</v>
      </c>
      <c r="AA635">
        <v>29</v>
      </c>
      <c r="AB635">
        <v>5.117647058823529</v>
      </c>
      <c r="AC635">
        <v>5</v>
      </c>
      <c r="AD635">
        <v>0</v>
      </c>
      <c r="AE635">
        <v>4</v>
      </c>
      <c r="AF635">
        <v>238</v>
      </c>
      <c r="AG635">
        <v>1.7450980392156863</v>
      </c>
      <c r="AH635" t="s">
        <v>31</v>
      </c>
      <c r="AI635" t="s">
        <v>2582</v>
      </c>
    </row>
    <row r="636" spans="1:35" x14ac:dyDescent="0.45">
      <c r="A636">
        <v>888</v>
      </c>
      <c r="B636" t="s">
        <v>1902</v>
      </c>
      <c r="C636" t="s">
        <v>102</v>
      </c>
      <c r="D636" s="1">
        <v>33037</v>
      </c>
      <c r="E636" s="1">
        <v>33090</v>
      </c>
      <c r="F636">
        <v>52.1</v>
      </c>
      <c r="G636">
        <v>1</v>
      </c>
      <c r="H636">
        <v>6</v>
      </c>
      <c r="I636">
        <v>10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52.1</v>
      </c>
      <c r="P636">
        <v>7</v>
      </c>
      <c r="Q636">
        <v>0.14299999999999999</v>
      </c>
      <c r="R636">
        <v>5.5</v>
      </c>
      <c r="S636">
        <v>64</v>
      </c>
      <c r="T636">
        <v>39</v>
      </c>
      <c r="U636">
        <v>32</v>
      </c>
      <c r="V636" s="2">
        <f>(Table4[[#This Row],[HR]]/Table4[[#This Row],[IP2]])*9</f>
        <v>0.17274472168905949</v>
      </c>
      <c r="W636">
        <v>1</v>
      </c>
      <c r="X636">
        <v>27</v>
      </c>
      <c r="Y636">
        <v>4.6641074856046059</v>
      </c>
      <c r="Z636">
        <v>2</v>
      </c>
      <c r="AA636">
        <v>31</v>
      </c>
      <c r="AB636">
        <v>5.3550863723608444</v>
      </c>
      <c r="AC636">
        <v>0</v>
      </c>
      <c r="AD636">
        <v>1</v>
      </c>
      <c r="AE636">
        <v>2</v>
      </c>
      <c r="AF636">
        <v>249</v>
      </c>
      <c r="AG636">
        <v>1.7466410748560459</v>
      </c>
      <c r="AH636" t="s">
        <v>31</v>
      </c>
      <c r="AI636" t="s">
        <v>2571</v>
      </c>
    </row>
    <row r="637" spans="1:35" x14ac:dyDescent="0.45">
      <c r="A637">
        <v>1396</v>
      </c>
      <c r="B637" t="s">
        <v>209</v>
      </c>
      <c r="C637" t="s">
        <v>210</v>
      </c>
      <c r="D637" s="1">
        <v>45021</v>
      </c>
      <c r="E637" s="1">
        <v>45072</v>
      </c>
      <c r="F637">
        <v>45.1</v>
      </c>
      <c r="G637">
        <v>2</v>
      </c>
      <c r="H637">
        <v>2</v>
      </c>
      <c r="I637">
        <v>10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45.1</v>
      </c>
      <c r="P637">
        <v>4</v>
      </c>
      <c r="Q637">
        <v>0.5</v>
      </c>
      <c r="R637">
        <v>7.35</v>
      </c>
      <c r="S637">
        <v>58</v>
      </c>
      <c r="T637">
        <v>38</v>
      </c>
      <c r="U637">
        <v>37</v>
      </c>
      <c r="V637" s="2">
        <f>(Table4[[#This Row],[HR]]/Table4[[#This Row],[IP2]])*9</f>
        <v>2.5942350332594231</v>
      </c>
      <c r="W637">
        <v>13</v>
      </c>
      <c r="X637">
        <v>21</v>
      </c>
      <c r="Y637">
        <v>4.1906873614190685</v>
      </c>
      <c r="Z637">
        <v>0</v>
      </c>
      <c r="AA637">
        <v>56</v>
      </c>
      <c r="AB637">
        <v>11.175166297117517</v>
      </c>
      <c r="AC637">
        <v>0</v>
      </c>
      <c r="AD637">
        <v>0</v>
      </c>
      <c r="AE637">
        <v>1</v>
      </c>
      <c r="AF637">
        <v>211</v>
      </c>
      <c r="AG637">
        <v>1.7516629711751663</v>
      </c>
      <c r="AH637" t="s">
        <v>31</v>
      </c>
      <c r="AI637" t="s">
        <v>211</v>
      </c>
    </row>
    <row r="638" spans="1:35" x14ac:dyDescent="0.45">
      <c r="A638">
        <v>935</v>
      </c>
      <c r="B638" t="s">
        <v>1925</v>
      </c>
      <c r="C638" t="s">
        <v>43</v>
      </c>
      <c r="D638" s="1" t="s">
        <v>2576</v>
      </c>
      <c r="E638" s="1">
        <v>39214</v>
      </c>
      <c r="F638">
        <v>51.2</v>
      </c>
      <c r="G638">
        <v>2</v>
      </c>
      <c r="H638">
        <v>6</v>
      </c>
      <c r="I638">
        <v>10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51.2</v>
      </c>
      <c r="P638">
        <v>8</v>
      </c>
      <c r="Q638">
        <v>0.25</v>
      </c>
      <c r="R638">
        <v>6.1</v>
      </c>
      <c r="S638">
        <v>61</v>
      </c>
      <c r="T638">
        <v>36</v>
      </c>
      <c r="U638">
        <v>35</v>
      </c>
      <c r="V638" s="2">
        <f>(Table4[[#This Row],[HR]]/Table4[[#This Row],[IP2]])*9</f>
        <v>0.52734375</v>
      </c>
      <c r="W638">
        <v>3</v>
      </c>
      <c r="X638">
        <v>29</v>
      </c>
      <c r="Y638">
        <v>5.09765625</v>
      </c>
      <c r="Z638">
        <v>0</v>
      </c>
      <c r="AA638">
        <v>26</v>
      </c>
      <c r="AB638">
        <v>4.5703125</v>
      </c>
      <c r="AC638">
        <v>7</v>
      </c>
      <c r="AD638">
        <v>0</v>
      </c>
      <c r="AE638">
        <v>3</v>
      </c>
      <c r="AF638">
        <v>240</v>
      </c>
      <c r="AG638">
        <v>1.7578125</v>
      </c>
      <c r="AH638" t="s">
        <v>31</v>
      </c>
      <c r="AI638" t="s">
        <v>2577</v>
      </c>
    </row>
    <row r="639" spans="1:35" x14ac:dyDescent="0.45">
      <c r="A639">
        <v>283</v>
      </c>
      <c r="B639" t="s">
        <v>1972</v>
      </c>
      <c r="C639" t="s">
        <v>193</v>
      </c>
      <c r="D639" s="1">
        <v>14360</v>
      </c>
      <c r="E639" s="1">
        <v>14397</v>
      </c>
      <c r="F639">
        <v>62</v>
      </c>
      <c r="G639">
        <v>4</v>
      </c>
      <c r="H639">
        <v>4</v>
      </c>
      <c r="I639">
        <v>10</v>
      </c>
      <c r="J639">
        <v>0</v>
      </c>
      <c r="K639">
        <v>0</v>
      </c>
      <c r="L639">
        <v>4</v>
      </c>
      <c r="M639">
        <v>1</v>
      </c>
      <c r="N639">
        <v>0</v>
      </c>
      <c r="O639">
        <v>62</v>
      </c>
      <c r="P639">
        <v>8</v>
      </c>
      <c r="Q639">
        <v>0.5</v>
      </c>
      <c r="R639">
        <v>5.95</v>
      </c>
      <c r="S639">
        <v>72</v>
      </c>
      <c r="T639">
        <v>44</v>
      </c>
      <c r="U639">
        <v>41</v>
      </c>
      <c r="V639" s="2">
        <f>(Table4[[#This Row],[HR]]/Table4[[#This Row],[IP2]])*9</f>
        <v>0.58064516129032251</v>
      </c>
      <c r="W639">
        <v>4</v>
      </c>
      <c r="X639">
        <v>37</v>
      </c>
      <c r="Y639">
        <v>5.370967741935484</v>
      </c>
      <c r="Z639">
        <v>0</v>
      </c>
      <c r="AA639">
        <v>28</v>
      </c>
      <c r="AB639">
        <v>4.064516129032258</v>
      </c>
      <c r="AC639">
        <v>1</v>
      </c>
      <c r="AD639">
        <v>0</v>
      </c>
      <c r="AE639">
        <v>5</v>
      </c>
      <c r="AF639">
        <v>290</v>
      </c>
      <c r="AG639">
        <v>1.7580645161290323</v>
      </c>
      <c r="AH639" t="s">
        <v>31</v>
      </c>
      <c r="AI639" t="s">
        <v>2431</v>
      </c>
    </row>
    <row r="640" spans="1:35" x14ac:dyDescent="0.45">
      <c r="A640">
        <v>182</v>
      </c>
      <c r="B640" t="s">
        <v>1920</v>
      </c>
      <c r="C640" t="s">
        <v>49</v>
      </c>
      <c r="D640" s="1" t="s">
        <v>2134</v>
      </c>
      <c r="E640" s="1">
        <v>43347</v>
      </c>
      <c r="F640">
        <v>48.1</v>
      </c>
      <c r="G640">
        <v>1</v>
      </c>
      <c r="H640">
        <v>4</v>
      </c>
      <c r="I640">
        <v>10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48.1</v>
      </c>
      <c r="P640">
        <v>5</v>
      </c>
      <c r="Q640">
        <v>0.2</v>
      </c>
      <c r="R640">
        <v>7.08</v>
      </c>
      <c r="S640">
        <v>66</v>
      </c>
      <c r="T640">
        <v>38</v>
      </c>
      <c r="U640">
        <v>38</v>
      </c>
      <c r="V640" s="2">
        <f>(Table4[[#This Row],[HR]]/Table4[[#This Row],[IP2]])*9</f>
        <v>2.058212058212058</v>
      </c>
      <c r="W640">
        <v>11</v>
      </c>
      <c r="X640">
        <v>19</v>
      </c>
      <c r="Y640">
        <v>3.555093555093555</v>
      </c>
      <c r="Z640">
        <v>3</v>
      </c>
      <c r="AA640">
        <v>41</v>
      </c>
      <c r="AB640">
        <v>7.6715176715176714</v>
      </c>
      <c r="AC640">
        <v>1</v>
      </c>
      <c r="AD640">
        <v>1</v>
      </c>
      <c r="AE640">
        <v>0</v>
      </c>
      <c r="AF640">
        <v>218</v>
      </c>
      <c r="AG640">
        <v>1.7671517671517671</v>
      </c>
      <c r="AH640" t="s">
        <v>31</v>
      </c>
      <c r="AI640" t="s">
        <v>2135</v>
      </c>
    </row>
    <row r="641" spans="1:35" x14ac:dyDescent="0.45">
      <c r="A641">
        <v>517</v>
      </c>
      <c r="B641" t="s">
        <v>2032</v>
      </c>
      <c r="C641" t="s">
        <v>140</v>
      </c>
      <c r="D641" s="1">
        <v>28296</v>
      </c>
      <c r="E641" s="1">
        <v>28353</v>
      </c>
      <c r="F641">
        <v>57.1</v>
      </c>
      <c r="G641">
        <v>2</v>
      </c>
      <c r="H641">
        <v>6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57.1</v>
      </c>
      <c r="P641">
        <v>8</v>
      </c>
      <c r="Q641">
        <v>0.25</v>
      </c>
      <c r="R641">
        <v>5.34</v>
      </c>
      <c r="S641">
        <v>55</v>
      </c>
      <c r="T641">
        <v>38</v>
      </c>
      <c r="U641">
        <v>34</v>
      </c>
      <c r="V641" s="2">
        <f>(Table4[[#This Row],[HR]]/Table4[[#This Row],[IP2]])*9</f>
        <v>0.3152364273204904</v>
      </c>
      <c r="W641">
        <v>2</v>
      </c>
      <c r="X641">
        <v>46</v>
      </c>
      <c r="Y641">
        <v>7.250437828371278</v>
      </c>
      <c r="Z641">
        <v>0</v>
      </c>
      <c r="AA641">
        <v>26</v>
      </c>
      <c r="AB641">
        <v>4.0980735551663745</v>
      </c>
      <c r="AC641">
        <v>0</v>
      </c>
      <c r="AD641">
        <v>0</v>
      </c>
      <c r="AE641">
        <v>1</v>
      </c>
      <c r="AF641">
        <v>267</v>
      </c>
      <c r="AG641">
        <v>1.7688266199649736</v>
      </c>
      <c r="AH641" t="s">
        <v>31</v>
      </c>
      <c r="AI641" t="s">
        <v>2498</v>
      </c>
    </row>
    <row r="642" spans="1:35" x14ac:dyDescent="0.45">
      <c r="A642">
        <v>1321</v>
      </c>
      <c r="B642" t="s">
        <v>477</v>
      </c>
      <c r="C642" t="s">
        <v>210</v>
      </c>
      <c r="D642" s="1">
        <v>44680</v>
      </c>
      <c r="E642" s="1">
        <v>44730</v>
      </c>
      <c r="F642">
        <v>46.1</v>
      </c>
      <c r="G642">
        <v>1</v>
      </c>
      <c r="H642">
        <v>4</v>
      </c>
      <c r="I642">
        <v>10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46.1</v>
      </c>
      <c r="P642">
        <v>5</v>
      </c>
      <c r="Q642">
        <v>0.2</v>
      </c>
      <c r="R642">
        <v>7.38</v>
      </c>
      <c r="S642">
        <v>64</v>
      </c>
      <c r="T642">
        <v>39</v>
      </c>
      <c r="U642">
        <v>38</v>
      </c>
      <c r="V642" s="2">
        <f>(Table4[[#This Row],[HR]]/Table4[[#This Row],[IP2]])*9</f>
        <v>2.1475054229934925</v>
      </c>
      <c r="W642">
        <v>11</v>
      </c>
      <c r="X642">
        <v>18</v>
      </c>
      <c r="Y642">
        <v>3.5140997830802605</v>
      </c>
      <c r="Z642">
        <v>0</v>
      </c>
      <c r="AA642">
        <v>46</v>
      </c>
      <c r="AB642">
        <v>8.9804772234273305</v>
      </c>
      <c r="AC642">
        <v>3</v>
      </c>
      <c r="AD642">
        <v>0</v>
      </c>
      <c r="AE642">
        <v>2</v>
      </c>
      <c r="AF642">
        <v>212</v>
      </c>
      <c r="AG642">
        <v>1.7787418655097613</v>
      </c>
      <c r="AH642" t="s">
        <v>31</v>
      </c>
      <c r="AI642" t="s">
        <v>478</v>
      </c>
    </row>
    <row r="643" spans="1:35" x14ac:dyDescent="0.45">
      <c r="A643">
        <v>65</v>
      </c>
      <c r="B643" t="s">
        <v>1903</v>
      </c>
      <c r="C643" t="s">
        <v>82</v>
      </c>
      <c r="D643" s="1">
        <v>31512</v>
      </c>
      <c r="E643" s="1">
        <v>31562</v>
      </c>
      <c r="F643">
        <v>50</v>
      </c>
      <c r="G643">
        <v>2</v>
      </c>
      <c r="H643">
        <v>4</v>
      </c>
      <c r="I643">
        <v>10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50</v>
      </c>
      <c r="P643">
        <v>6</v>
      </c>
      <c r="Q643">
        <v>0.33300000000000002</v>
      </c>
      <c r="R643">
        <v>5.94</v>
      </c>
      <c r="S643">
        <v>36</v>
      </c>
      <c r="T643">
        <v>37</v>
      </c>
      <c r="U643">
        <v>33</v>
      </c>
      <c r="V643" s="2">
        <f>(Table4[[#This Row],[HR]]/Table4[[#This Row],[IP2]])*9</f>
        <v>1.2600000000000002</v>
      </c>
      <c r="W643">
        <v>7</v>
      </c>
      <c r="X643">
        <v>53</v>
      </c>
      <c r="Y643">
        <v>9.5400000000000009</v>
      </c>
      <c r="Z643">
        <v>0</v>
      </c>
      <c r="AA643">
        <v>41</v>
      </c>
      <c r="AB643">
        <v>7.38</v>
      </c>
      <c r="AC643">
        <v>1</v>
      </c>
      <c r="AD643">
        <v>1</v>
      </c>
      <c r="AE643">
        <v>8</v>
      </c>
      <c r="AF643">
        <v>234</v>
      </c>
      <c r="AG643">
        <v>1.78</v>
      </c>
      <c r="AH643" t="s">
        <v>31</v>
      </c>
      <c r="AI643" t="s">
        <v>2150</v>
      </c>
    </row>
    <row r="644" spans="1:35" x14ac:dyDescent="0.45">
      <c r="A644">
        <v>973</v>
      </c>
      <c r="B644" t="s">
        <v>1794</v>
      </c>
      <c r="C644" t="s">
        <v>271</v>
      </c>
      <c r="D644" s="1">
        <v>35941</v>
      </c>
      <c r="E644" s="1">
        <v>35998</v>
      </c>
      <c r="F644">
        <v>51.1</v>
      </c>
      <c r="G644">
        <v>2</v>
      </c>
      <c r="H644">
        <v>3</v>
      </c>
      <c r="I644">
        <v>10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51.1</v>
      </c>
      <c r="P644">
        <v>5</v>
      </c>
      <c r="Q644">
        <v>0.4</v>
      </c>
      <c r="R644">
        <v>5.26</v>
      </c>
      <c r="S644">
        <v>62</v>
      </c>
      <c r="T644">
        <v>31</v>
      </c>
      <c r="U644">
        <v>30</v>
      </c>
      <c r="V644" s="2">
        <f>(Table4[[#This Row],[HR]]/Table4[[#This Row],[IP2]])*9</f>
        <v>0.88062622309197647</v>
      </c>
      <c r="W644">
        <v>5</v>
      </c>
      <c r="X644">
        <v>29</v>
      </c>
      <c r="Y644">
        <v>5.1076320939334634</v>
      </c>
      <c r="Z644">
        <v>0</v>
      </c>
      <c r="AA644">
        <v>36</v>
      </c>
      <c r="AB644">
        <v>6.3405088062622301</v>
      </c>
      <c r="AC644">
        <v>5</v>
      </c>
      <c r="AD644">
        <v>2</v>
      </c>
      <c r="AE644">
        <v>0</v>
      </c>
      <c r="AF644">
        <v>241</v>
      </c>
      <c r="AG644">
        <v>1.7808219178082192</v>
      </c>
      <c r="AH644" t="s">
        <v>31</v>
      </c>
      <c r="AI644" t="s">
        <v>2288</v>
      </c>
    </row>
    <row r="645" spans="1:35" x14ac:dyDescent="0.45">
      <c r="A645">
        <v>25</v>
      </c>
      <c r="B645" t="s">
        <v>1963</v>
      </c>
      <c r="C645" t="s">
        <v>140</v>
      </c>
      <c r="D645" s="1">
        <v>28955</v>
      </c>
      <c r="E645" s="1">
        <v>29005</v>
      </c>
      <c r="F645">
        <v>50.2</v>
      </c>
      <c r="G645">
        <v>2</v>
      </c>
      <c r="H645">
        <v>5</v>
      </c>
      <c r="I645">
        <v>10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50.2</v>
      </c>
      <c r="P645">
        <v>7</v>
      </c>
      <c r="Q645">
        <v>0.28599999999999998</v>
      </c>
      <c r="R645">
        <v>6.22</v>
      </c>
      <c r="S645">
        <v>66</v>
      </c>
      <c r="T645">
        <v>41</v>
      </c>
      <c r="U645">
        <v>35</v>
      </c>
      <c r="V645" s="2">
        <f>(Table4[[#This Row],[HR]]/Table4[[#This Row],[IP2]])*9</f>
        <v>0.89641434262948205</v>
      </c>
      <c r="W645">
        <v>5</v>
      </c>
      <c r="X645">
        <v>24</v>
      </c>
      <c r="Y645">
        <v>4.3027888446215137</v>
      </c>
      <c r="Z645">
        <v>0</v>
      </c>
      <c r="AA645">
        <v>16</v>
      </c>
      <c r="AB645">
        <v>2.8685258964143427</v>
      </c>
      <c r="AC645">
        <v>0</v>
      </c>
      <c r="AD645">
        <v>1</v>
      </c>
      <c r="AE645">
        <v>2</v>
      </c>
      <c r="AF645">
        <v>242</v>
      </c>
      <c r="AG645">
        <v>1.7928286852589641</v>
      </c>
      <c r="AH645" t="s">
        <v>31</v>
      </c>
      <c r="AI645" t="s">
        <v>2591</v>
      </c>
    </row>
    <row r="646" spans="1:35" x14ac:dyDescent="0.45">
      <c r="A646">
        <v>660</v>
      </c>
      <c r="B646" t="s">
        <v>1919</v>
      </c>
      <c r="C646" t="s">
        <v>102</v>
      </c>
      <c r="D646" s="1">
        <v>32006</v>
      </c>
      <c r="E646" s="1">
        <v>32242</v>
      </c>
      <c r="F646">
        <v>55.1</v>
      </c>
      <c r="G646">
        <v>2</v>
      </c>
      <c r="H646">
        <v>5</v>
      </c>
      <c r="I646">
        <v>10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55.1</v>
      </c>
      <c r="P646">
        <v>7</v>
      </c>
      <c r="Q646">
        <v>0.28599999999999998</v>
      </c>
      <c r="R646">
        <v>5.69</v>
      </c>
      <c r="S646">
        <v>63</v>
      </c>
      <c r="T646">
        <v>38</v>
      </c>
      <c r="U646">
        <v>35</v>
      </c>
      <c r="V646" s="2">
        <f>(Table4[[#This Row],[HR]]/Table4[[#This Row],[IP2]])*9</f>
        <v>0.98003629764065336</v>
      </c>
      <c r="W646">
        <v>6</v>
      </c>
      <c r="X646">
        <v>36</v>
      </c>
      <c r="Y646">
        <v>5.8802177858439197</v>
      </c>
      <c r="Z646">
        <v>4</v>
      </c>
      <c r="AA646">
        <v>24</v>
      </c>
      <c r="AB646">
        <v>3.9201451905626135</v>
      </c>
      <c r="AC646">
        <v>3</v>
      </c>
      <c r="AD646">
        <v>1</v>
      </c>
      <c r="AE646">
        <v>1</v>
      </c>
      <c r="AF646">
        <v>263</v>
      </c>
      <c r="AG646">
        <v>1.7967332123411979</v>
      </c>
      <c r="AH646" t="s">
        <v>31</v>
      </c>
      <c r="AI646" t="s">
        <v>2525</v>
      </c>
    </row>
    <row r="647" spans="1:35" x14ac:dyDescent="0.45">
      <c r="A647">
        <v>936</v>
      </c>
      <c r="B647" t="s">
        <v>2094</v>
      </c>
      <c r="C647" t="s">
        <v>43</v>
      </c>
      <c r="D647" s="1">
        <v>37798</v>
      </c>
      <c r="E647" s="1">
        <v>37853</v>
      </c>
      <c r="F647">
        <v>51.2</v>
      </c>
      <c r="G647">
        <v>2</v>
      </c>
      <c r="H647">
        <v>5</v>
      </c>
      <c r="I647">
        <v>10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51.2</v>
      </c>
      <c r="P647">
        <v>7</v>
      </c>
      <c r="Q647">
        <v>0.28599999999999998</v>
      </c>
      <c r="R647">
        <v>6.79</v>
      </c>
      <c r="S647">
        <v>62</v>
      </c>
      <c r="T647">
        <v>43</v>
      </c>
      <c r="U647">
        <v>39</v>
      </c>
      <c r="V647" s="2">
        <f>(Table4[[#This Row],[HR]]/Table4[[#This Row],[IP2]])*9</f>
        <v>1.7578125</v>
      </c>
      <c r="W647">
        <v>10</v>
      </c>
      <c r="X647">
        <v>30</v>
      </c>
      <c r="Y647">
        <v>5.2734375</v>
      </c>
      <c r="Z647">
        <v>2</v>
      </c>
      <c r="AA647">
        <v>40</v>
      </c>
      <c r="AB647">
        <v>7.03125</v>
      </c>
      <c r="AC647">
        <v>3</v>
      </c>
      <c r="AD647">
        <v>0</v>
      </c>
      <c r="AE647">
        <v>4</v>
      </c>
      <c r="AF647">
        <v>246</v>
      </c>
      <c r="AG647">
        <v>1.796875</v>
      </c>
      <c r="AH647" t="s">
        <v>31</v>
      </c>
      <c r="AI647" t="s">
        <v>2172</v>
      </c>
    </row>
    <row r="648" spans="1:35" x14ac:dyDescent="0.45">
      <c r="A648">
        <v>1268</v>
      </c>
      <c r="B648" t="s">
        <v>1921</v>
      </c>
      <c r="C648" t="s">
        <v>121</v>
      </c>
      <c r="D648" s="1">
        <v>30048</v>
      </c>
      <c r="E648" s="1">
        <v>30128</v>
      </c>
      <c r="F648">
        <v>47.1</v>
      </c>
      <c r="G648">
        <v>3</v>
      </c>
      <c r="H648">
        <v>2</v>
      </c>
      <c r="I648">
        <v>10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47.1</v>
      </c>
      <c r="P648">
        <v>5</v>
      </c>
      <c r="Q648">
        <v>0.6</v>
      </c>
      <c r="R648">
        <v>5.7</v>
      </c>
      <c r="S648">
        <v>68</v>
      </c>
      <c r="T648">
        <v>34</v>
      </c>
      <c r="U648">
        <v>30</v>
      </c>
      <c r="V648" s="2">
        <f>(Table4[[#This Row],[HR]]/Table4[[#This Row],[IP2]])*9</f>
        <v>1.3375796178343948</v>
      </c>
      <c r="W648">
        <v>7</v>
      </c>
      <c r="X648">
        <v>17</v>
      </c>
      <c r="Y648">
        <v>3.2484076433121016</v>
      </c>
      <c r="Z648">
        <v>2</v>
      </c>
      <c r="AA648">
        <v>34</v>
      </c>
      <c r="AB648">
        <v>6.4968152866242033</v>
      </c>
      <c r="AC648">
        <v>4</v>
      </c>
      <c r="AD648">
        <v>3</v>
      </c>
      <c r="AE648">
        <v>2</v>
      </c>
      <c r="AF648">
        <v>222</v>
      </c>
      <c r="AG648">
        <v>1.8046709129511678</v>
      </c>
      <c r="AH648" t="s">
        <v>31</v>
      </c>
      <c r="AI648" t="s">
        <v>2635</v>
      </c>
    </row>
    <row r="649" spans="1:35" x14ac:dyDescent="0.45">
      <c r="A649">
        <v>737</v>
      </c>
      <c r="B649" t="s">
        <v>2544</v>
      </c>
      <c r="C649" t="s">
        <v>124</v>
      </c>
      <c r="D649" s="1">
        <v>35337</v>
      </c>
      <c r="E649" s="1">
        <v>35941</v>
      </c>
      <c r="F649">
        <v>54.1</v>
      </c>
      <c r="G649">
        <v>2</v>
      </c>
      <c r="H649">
        <v>5</v>
      </c>
      <c r="I649">
        <v>10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54.1</v>
      </c>
      <c r="P649">
        <v>7</v>
      </c>
      <c r="Q649">
        <v>0.28599999999999998</v>
      </c>
      <c r="R649">
        <v>6.63</v>
      </c>
      <c r="S649">
        <v>67</v>
      </c>
      <c r="T649">
        <v>47</v>
      </c>
      <c r="U649">
        <v>40</v>
      </c>
      <c r="V649" s="2">
        <f>(Table4[[#This Row],[HR]]/Table4[[#This Row],[IP2]])*9</f>
        <v>0.83179297597042523</v>
      </c>
      <c r="W649">
        <v>5</v>
      </c>
      <c r="X649">
        <v>31</v>
      </c>
      <c r="Y649">
        <v>5.1571164510166358</v>
      </c>
      <c r="Z649">
        <v>2</v>
      </c>
      <c r="AA649">
        <v>28</v>
      </c>
      <c r="AB649">
        <v>4.6580406654343811</v>
      </c>
      <c r="AC649">
        <v>1</v>
      </c>
      <c r="AD649">
        <v>0</v>
      </c>
      <c r="AE649">
        <v>2</v>
      </c>
      <c r="AF649">
        <v>252</v>
      </c>
      <c r="AG649">
        <v>1.811460258780037</v>
      </c>
      <c r="AH649" t="s">
        <v>31</v>
      </c>
      <c r="AI649" t="s">
        <v>2545</v>
      </c>
    </row>
    <row r="650" spans="1:35" x14ac:dyDescent="0.45">
      <c r="A650">
        <v>135</v>
      </c>
      <c r="B650" t="s">
        <v>2062</v>
      </c>
      <c r="C650" t="s">
        <v>132</v>
      </c>
      <c r="D650" s="1">
        <v>35161</v>
      </c>
      <c r="E650" s="1">
        <v>35305</v>
      </c>
      <c r="F650">
        <v>49</v>
      </c>
      <c r="G650">
        <v>2</v>
      </c>
      <c r="H650">
        <v>4</v>
      </c>
      <c r="I650">
        <v>10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49</v>
      </c>
      <c r="P650">
        <v>6</v>
      </c>
      <c r="Q650">
        <v>0.33300000000000002</v>
      </c>
      <c r="R650">
        <v>6.43</v>
      </c>
      <c r="S650">
        <v>60</v>
      </c>
      <c r="T650">
        <v>37</v>
      </c>
      <c r="U650">
        <v>35</v>
      </c>
      <c r="V650" s="2">
        <f>(Table4[[#This Row],[HR]]/Table4[[#This Row],[IP2]])*9</f>
        <v>1.2857142857142856</v>
      </c>
      <c r="W650">
        <v>7</v>
      </c>
      <c r="X650">
        <v>29</v>
      </c>
      <c r="Y650">
        <v>5.3265306122448983</v>
      </c>
      <c r="Z650">
        <v>1</v>
      </c>
      <c r="AA650">
        <v>26</v>
      </c>
      <c r="AB650">
        <v>4.7755102040816331</v>
      </c>
      <c r="AC650">
        <v>3</v>
      </c>
      <c r="AD650">
        <v>0</v>
      </c>
      <c r="AE650">
        <v>4</v>
      </c>
      <c r="AF650">
        <v>231</v>
      </c>
      <c r="AG650">
        <v>1.8163265306122449</v>
      </c>
      <c r="AH650" t="s">
        <v>31</v>
      </c>
      <c r="AI650" t="s">
        <v>2624</v>
      </c>
    </row>
    <row r="651" spans="1:35" x14ac:dyDescent="0.45">
      <c r="A651">
        <v>41</v>
      </c>
      <c r="B651" t="s">
        <v>2070</v>
      </c>
      <c r="C651" t="s">
        <v>95</v>
      </c>
      <c r="D651" s="1">
        <v>35211</v>
      </c>
      <c r="E651" s="1">
        <v>35262</v>
      </c>
      <c r="F651">
        <v>50.1</v>
      </c>
      <c r="G651">
        <v>4</v>
      </c>
      <c r="H651">
        <v>2</v>
      </c>
      <c r="I651">
        <v>10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50.1</v>
      </c>
      <c r="P651">
        <v>6</v>
      </c>
      <c r="Q651">
        <v>0.66700000000000004</v>
      </c>
      <c r="R651">
        <v>5.9</v>
      </c>
      <c r="S651">
        <v>63</v>
      </c>
      <c r="T651">
        <v>34</v>
      </c>
      <c r="U651">
        <v>33</v>
      </c>
      <c r="V651" s="2">
        <f>(Table4[[#This Row],[HR]]/Table4[[#This Row],[IP2]])*9</f>
        <v>1.2574850299401197</v>
      </c>
      <c r="W651">
        <v>7</v>
      </c>
      <c r="X651">
        <v>28</v>
      </c>
      <c r="Y651">
        <v>5.0299401197604787</v>
      </c>
      <c r="Z651">
        <v>2</v>
      </c>
      <c r="AA651">
        <v>28</v>
      </c>
      <c r="AB651">
        <v>5.0299401197604787</v>
      </c>
      <c r="AC651">
        <v>3</v>
      </c>
      <c r="AD651">
        <v>0</v>
      </c>
      <c r="AE651">
        <v>0</v>
      </c>
      <c r="AF651">
        <v>241</v>
      </c>
      <c r="AG651">
        <v>1.8163672654690619</v>
      </c>
      <c r="AH651" t="s">
        <v>31</v>
      </c>
      <c r="AI651" t="s">
        <v>2595</v>
      </c>
    </row>
    <row r="652" spans="1:35" x14ac:dyDescent="0.45">
      <c r="A652">
        <v>63</v>
      </c>
      <c r="B652" t="s">
        <v>2601</v>
      </c>
      <c r="C652" t="s">
        <v>132</v>
      </c>
      <c r="D652" s="1">
        <v>32759</v>
      </c>
      <c r="E652" s="1">
        <v>33122</v>
      </c>
      <c r="F652">
        <v>50</v>
      </c>
      <c r="G652">
        <v>2</v>
      </c>
      <c r="H652">
        <v>4</v>
      </c>
      <c r="I652">
        <v>10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50</v>
      </c>
      <c r="P652">
        <v>6</v>
      </c>
      <c r="Q652">
        <v>0.33300000000000002</v>
      </c>
      <c r="R652">
        <v>4.8600000000000003</v>
      </c>
      <c r="S652">
        <v>50</v>
      </c>
      <c r="T652">
        <v>28</v>
      </c>
      <c r="U652">
        <v>27</v>
      </c>
      <c r="V652" s="2">
        <f>(Table4[[#This Row],[HR]]/Table4[[#This Row],[IP2]])*9</f>
        <v>0.54</v>
      </c>
      <c r="W652">
        <v>3</v>
      </c>
      <c r="X652">
        <v>41</v>
      </c>
      <c r="Y652">
        <v>7.38</v>
      </c>
      <c r="Z652">
        <v>1</v>
      </c>
      <c r="AA652">
        <v>28</v>
      </c>
      <c r="AB652">
        <v>5.0400000000000009</v>
      </c>
      <c r="AC652">
        <v>2</v>
      </c>
      <c r="AD652">
        <v>1</v>
      </c>
      <c r="AE652">
        <v>3</v>
      </c>
      <c r="AF652">
        <v>233</v>
      </c>
      <c r="AG652">
        <v>1.82</v>
      </c>
      <c r="AH652" t="s">
        <v>31</v>
      </c>
      <c r="AI652" t="s">
        <v>2602</v>
      </c>
    </row>
    <row r="653" spans="1:35" x14ac:dyDescent="0.45">
      <c r="A653">
        <v>68</v>
      </c>
      <c r="B653" t="s">
        <v>1769</v>
      </c>
      <c r="C653" t="s">
        <v>140</v>
      </c>
      <c r="D653" s="1">
        <v>29366</v>
      </c>
      <c r="E653" s="1">
        <v>29487</v>
      </c>
      <c r="F653">
        <v>50</v>
      </c>
      <c r="G653">
        <v>2</v>
      </c>
      <c r="H653">
        <v>4</v>
      </c>
      <c r="I653">
        <v>10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50</v>
      </c>
      <c r="P653">
        <v>6</v>
      </c>
      <c r="Q653">
        <v>0.33300000000000002</v>
      </c>
      <c r="R653">
        <v>5.04</v>
      </c>
      <c r="S653">
        <v>62</v>
      </c>
      <c r="T653">
        <v>33</v>
      </c>
      <c r="U653">
        <v>28</v>
      </c>
      <c r="V653" s="2">
        <f>(Table4[[#This Row],[HR]]/Table4[[#This Row],[IP2]])*9</f>
        <v>1.08</v>
      </c>
      <c r="W653">
        <v>6</v>
      </c>
      <c r="X653">
        <v>29</v>
      </c>
      <c r="Y653">
        <v>5.22</v>
      </c>
      <c r="Z653">
        <v>2</v>
      </c>
      <c r="AA653">
        <v>21</v>
      </c>
      <c r="AB653">
        <v>3.78</v>
      </c>
      <c r="AC653">
        <v>1</v>
      </c>
      <c r="AD653">
        <v>0</v>
      </c>
      <c r="AE653">
        <v>0</v>
      </c>
      <c r="AF653">
        <v>231</v>
      </c>
      <c r="AG653">
        <v>1.82</v>
      </c>
      <c r="AH653" t="s">
        <v>31</v>
      </c>
      <c r="AI653" t="s">
        <v>2603</v>
      </c>
    </row>
    <row r="654" spans="1:35" x14ac:dyDescent="0.45">
      <c r="A654">
        <v>1233</v>
      </c>
      <c r="B654" t="s">
        <v>630</v>
      </c>
      <c r="C654" t="s">
        <v>54</v>
      </c>
      <c r="D654" s="1">
        <v>42539</v>
      </c>
      <c r="E654" s="1">
        <v>42596</v>
      </c>
      <c r="F654">
        <v>47.2</v>
      </c>
      <c r="G654">
        <v>0</v>
      </c>
      <c r="H654">
        <v>7</v>
      </c>
      <c r="I654">
        <v>10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47.2</v>
      </c>
      <c r="P654">
        <v>7</v>
      </c>
      <c r="Q654">
        <v>0</v>
      </c>
      <c r="R654">
        <v>7.36</v>
      </c>
      <c r="S654">
        <v>67</v>
      </c>
      <c r="T654">
        <v>47</v>
      </c>
      <c r="U654">
        <v>39</v>
      </c>
      <c r="V654" s="2">
        <f>(Table4[[#This Row],[HR]]/Table4[[#This Row],[IP2]])*9</f>
        <v>2.2881355932203391</v>
      </c>
      <c r="W654">
        <v>12</v>
      </c>
      <c r="X654">
        <v>19</v>
      </c>
      <c r="Y654">
        <v>3.6228813559322033</v>
      </c>
      <c r="Z654">
        <v>2</v>
      </c>
      <c r="AA654">
        <v>43</v>
      </c>
      <c r="AB654">
        <v>8.1991525423728806</v>
      </c>
      <c r="AC654">
        <v>4</v>
      </c>
      <c r="AD654">
        <v>2</v>
      </c>
      <c r="AE654">
        <v>2</v>
      </c>
      <c r="AF654">
        <v>230</v>
      </c>
      <c r="AG654">
        <v>1.8220338983050846</v>
      </c>
      <c r="AH654" t="s">
        <v>31</v>
      </c>
      <c r="AI654" t="s">
        <v>631</v>
      </c>
    </row>
    <row r="655" spans="1:35" x14ac:dyDescent="0.45">
      <c r="A655">
        <v>133</v>
      </c>
      <c r="B655" t="s">
        <v>2101</v>
      </c>
      <c r="C655" t="s">
        <v>261</v>
      </c>
      <c r="D655" s="1">
        <v>38086</v>
      </c>
      <c r="E655" s="1">
        <v>38138</v>
      </c>
      <c r="F655">
        <v>49</v>
      </c>
      <c r="G655">
        <v>2</v>
      </c>
      <c r="H655">
        <v>3</v>
      </c>
      <c r="I655">
        <v>10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49</v>
      </c>
      <c r="P655">
        <v>5</v>
      </c>
      <c r="Q655">
        <v>0.4</v>
      </c>
      <c r="R655">
        <v>7.16</v>
      </c>
      <c r="S655">
        <v>63</v>
      </c>
      <c r="T655">
        <v>41</v>
      </c>
      <c r="U655">
        <v>39</v>
      </c>
      <c r="V655" s="2">
        <f>(Table4[[#This Row],[HR]]/Table4[[#This Row],[IP2]])*9</f>
        <v>1.653061224489796</v>
      </c>
      <c r="W655">
        <v>9</v>
      </c>
      <c r="X655">
        <v>27</v>
      </c>
      <c r="Y655">
        <v>4.9591836734693873</v>
      </c>
      <c r="Z655">
        <v>3</v>
      </c>
      <c r="AA655">
        <v>17</v>
      </c>
      <c r="AB655">
        <v>3.1224489795918369</v>
      </c>
      <c r="AC655">
        <v>2</v>
      </c>
      <c r="AD655">
        <v>1</v>
      </c>
      <c r="AE655">
        <v>1</v>
      </c>
      <c r="AF655">
        <v>230</v>
      </c>
      <c r="AG655">
        <v>1.8367346938775511</v>
      </c>
      <c r="AH655" t="s">
        <v>31</v>
      </c>
      <c r="AI655" t="s">
        <v>2623</v>
      </c>
    </row>
    <row r="656" spans="1:35" x14ac:dyDescent="0.45">
      <c r="A656">
        <v>1583</v>
      </c>
      <c r="B656" t="s">
        <v>170</v>
      </c>
      <c r="C656" t="s">
        <v>37</v>
      </c>
      <c r="D656" s="1" t="s">
        <v>171</v>
      </c>
      <c r="E656" s="1">
        <v>43725</v>
      </c>
      <c r="F656">
        <v>43</v>
      </c>
      <c r="G656">
        <v>1</v>
      </c>
      <c r="H656">
        <v>5</v>
      </c>
      <c r="I656">
        <v>10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43</v>
      </c>
      <c r="P656">
        <v>6</v>
      </c>
      <c r="Q656">
        <v>0.16700000000000001</v>
      </c>
      <c r="R656">
        <v>7.74</v>
      </c>
      <c r="S656">
        <v>65</v>
      </c>
      <c r="T656">
        <v>40</v>
      </c>
      <c r="U656">
        <v>37</v>
      </c>
      <c r="V656" s="2">
        <f>(Table4[[#This Row],[HR]]/Table4[[#This Row],[IP2]])*9</f>
        <v>1.2558139534883721</v>
      </c>
      <c r="W656">
        <v>6</v>
      </c>
      <c r="X656">
        <v>14</v>
      </c>
      <c r="Y656">
        <v>2.9302325581395352</v>
      </c>
      <c r="Z656">
        <v>0</v>
      </c>
      <c r="AA656">
        <v>58</v>
      </c>
      <c r="AB656">
        <v>12.13953488372093</v>
      </c>
      <c r="AC656">
        <v>1</v>
      </c>
      <c r="AD656">
        <v>0</v>
      </c>
      <c r="AE656">
        <v>2</v>
      </c>
      <c r="AF656">
        <v>203</v>
      </c>
      <c r="AG656">
        <v>1.8372093023255813</v>
      </c>
      <c r="AH656" t="s">
        <v>31</v>
      </c>
      <c r="AI656" t="s">
        <v>172</v>
      </c>
    </row>
    <row r="657" spans="1:35" x14ac:dyDescent="0.45">
      <c r="A657">
        <v>55</v>
      </c>
      <c r="B657" t="s">
        <v>1986</v>
      </c>
      <c r="C657" t="s">
        <v>184</v>
      </c>
      <c r="D657" s="1">
        <v>41796</v>
      </c>
      <c r="E657" s="1">
        <v>42139</v>
      </c>
      <c r="F657">
        <v>50</v>
      </c>
      <c r="G657">
        <v>3</v>
      </c>
      <c r="H657">
        <v>5</v>
      </c>
      <c r="I657">
        <v>10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50</v>
      </c>
      <c r="P657">
        <v>8</v>
      </c>
      <c r="Q657">
        <v>0.375</v>
      </c>
      <c r="R657">
        <v>5.04</v>
      </c>
      <c r="S657">
        <v>62</v>
      </c>
      <c r="T657">
        <v>31</v>
      </c>
      <c r="U657">
        <v>28</v>
      </c>
      <c r="V657" s="2">
        <f>(Table4[[#This Row],[HR]]/Table4[[#This Row],[IP2]])*9</f>
        <v>0.9</v>
      </c>
      <c r="W657">
        <v>5</v>
      </c>
      <c r="X657">
        <v>30</v>
      </c>
      <c r="Y657">
        <v>5.3999999999999995</v>
      </c>
      <c r="Z657">
        <v>2</v>
      </c>
      <c r="AA657">
        <v>23</v>
      </c>
      <c r="AB657">
        <v>4.1400000000000006</v>
      </c>
      <c r="AC657">
        <v>4</v>
      </c>
      <c r="AD657">
        <v>0</v>
      </c>
      <c r="AE657">
        <v>0</v>
      </c>
      <c r="AF657">
        <v>235</v>
      </c>
      <c r="AG657">
        <v>1.84</v>
      </c>
      <c r="AH657" t="s">
        <v>31</v>
      </c>
      <c r="AI657" t="s">
        <v>2600</v>
      </c>
    </row>
    <row r="658" spans="1:35" x14ac:dyDescent="0.45">
      <c r="A658">
        <v>17</v>
      </c>
      <c r="B658" t="s">
        <v>644</v>
      </c>
      <c r="C658" t="s">
        <v>210</v>
      </c>
      <c r="D658" s="1">
        <v>39267</v>
      </c>
      <c r="E658" s="1">
        <v>39578</v>
      </c>
      <c r="F658">
        <v>50.2</v>
      </c>
      <c r="G658">
        <v>3</v>
      </c>
      <c r="H658">
        <v>3</v>
      </c>
      <c r="I658">
        <v>10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50.2</v>
      </c>
      <c r="P658">
        <v>6</v>
      </c>
      <c r="Q658">
        <v>0.5</v>
      </c>
      <c r="R658">
        <v>6.04</v>
      </c>
      <c r="S658">
        <v>58</v>
      </c>
      <c r="T658">
        <v>34</v>
      </c>
      <c r="U658">
        <v>34</v>
      </c>
      <c r="V658" s="2">
        <f>(Table4[[#This Row],[HR]]/Table4[[#This Row],[IP2]])*9</f>
        <v>0.71713147410358569</v>
      </c>
      <c r="W658">
        <v>4</v>
      </c>
      <c r="X658">
        <v>35</v>
      </c>
      <c r="Y658">
        <v>6.2749003984063743</v>
      </c>
      <c r="Z658">
        <v>1</v>
      </c>
      <c r="AA658">
        <v>43</v>
      </c>
      <c r="AB658">
        <v>7.7091633466135452</v>
      </c>
      <c r="AC658">
        <v>2</v>
      </c>
      <c r="AD658">
        <v>1</v>
      </c>
      <c r="AE658">
        <v>1</v>
      </c>
      <c r="AF658">
        <v>238</v>
      </c>
      <c r="AG658">
        <v>1.8525896414342629</v>
      </c>
      <c r="AH658" t="s">
        <v>31</v>
      </c>
      <c r="AI658" t="s">
        <v>645</v>
      </c>
    </row>
    <row r="659" spans="1:35" x14ac:dyDescent="0.45">
      <c r="A659">
        <v>1589</v>
      </c>
      <c r="B659" t="s">
        <v>2108</v>
      </c>
      <c r="C659" t="s">
        <v>46</v>
      </c>
      <c r="D659" s="1">
        <v>35210</v>
      </c>
      <c r="E659" s="1">
        <v>35323</v>
      </c>
      <c r="F659">
        <v>43</v>
      </c>
      <c r="G659">
        <v>3</v>
      </c>
      <c r="H659">
        <v>5</v>
      </c>
      <c r="I659">
        <v>10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43</v>
      </c>
      <c r="P659">
        <v>8</v>
      </c>
      <c r="Q659">
        <v>0.375</v>
      </c>
      <c r="R659">
        <v>7.74</v>
      </c>
      <c r="S659">
        <v>70</v>
      </c>
      <c r="T659">
        <v>40</v>
      </c>
      <c r="U659">
        <v>37</v>
      </c>
      <c r="V659" s="2">
        <f>(Table4[[#This Row],[HR]]/Table4[[#This Row],[IP2]])*9</f>
        <v>1.0465116279069768</v>
      </c>
      <c r="W659">
        <v>5</v>
      </c>
      <c r="X659">
        <v>10</v>
      </c>
      <c r="Y659">
        <v>2.0930232558139537</v>
      </c>
      <c r="Z659">
        <v>1</v>
      </c>
      <c r="AA659">
        <v>28</v>
      </c>
      <c r="AB659">
        <v>5.8604651162790704</v>
      </c>
      <c r="AC659">
        <v>4</v>
      </c>
      <c r="AD659">
        <v>1</v>
      </c>
      <c r="AE659">
        <v>2</v>
      </c>
      <c r="AF659">
        <v>210</v>
      </c>
      <c r="AG659">
        <v>1.8604651162790697</v>
      </c>
      <c r="AH659" t="s">
        <v>31</v>
      </c>
      <c r="AI659" t="s">
        <v>2647</v>
      </c>
    </row>
    <row r="660" spans="1:35" x14ac:dyDescent="0.45">
      <c r="A660">
        <v>1723</v>
      </c>
      <c r="B660" t="s">
        <v>2653</v>
      </c>
      <c r="C660" t="s">
        <v>199</v>
      </c>
      <c r="D660" s="1">
        <v>34946</v>
      </c>
      <c r="E660" s="1">
        <v>35173</v>
      </c>
      <c r="F660">
        <v>41.1</v>
      </c>
      <c r="G660">
        <v>3</v>
      </c>
      <c r="H660">
        <v>3</v>
      </c>
      <c r="I660">
        <v>10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41.1</v>
      </c>
      <c r="P660">
        <v>6</v>
      </c>
      <c r="Q660">
        <v>0.5</v>
      </c>
      <c r="R660">
        <v>6.31</v>
      </c>
      <c r="S660">
        <v>49</v>
      </c>
      <c r="T660">
        <v>31</v>
      </c>
      <c r="U660">
        <v>29</v>
      </c>
      <c r="V660" s="2">
        <f>(Table4[[#This Row],[HR]]/Table4[[#This Row],[IP2]])*9</f>
        <v>1.3138686131386861</v>
      </c>
      <c r="W660">
        <v>6</v>
      </c>
      <c r="X660">
        <v>30</v>
      </c>
      <c r="Y660">
        <v>6.5693430656934311</v>
      </c>
      <c r="Z660">
        <v>0</v>
      </c>
      <c r="AA660">
        <v>21</v>
      </c>
      <c r="AB660">
        <v>4.5985401459854005</v>
      </c>
      <c r="AC660">
        <v>2</v>
      </c>
      <c r="AD660">
        <v>1</v>
      </c>
      <c r="AE660">
        <v>2</v>
      </c>
      <c r="AF660">
        <v>201</v>
      </c>
      <c r="AG660">
        <v>1.9221411192214111</v>
      </c>
      <c r="AH660" t="s">
        <v>31</v>
      </c>
      <c r="AI660" t="s">
        <v>2654</v>
      </c>
    </row>
    <row r="661" spans="1:35" x14ac:dyDescent="0.45">
      <c r="A661">
        <v>690</v>
      </c>
      <c r="B661" t="s">
        <v>2534</v>
      </c>
      <c r="C661" t="s">
        <v>95</v>
      </c>
      <c r="D661" s="1">
        <v>28652</v>
      </c>
      <c r="E661" s="1">
        <v>29065</v>
      </c>
      <c r="F661">
        <v>55</v>
      </c>
      <c r="G661">
        <v>1</v>
      </c>
      <c r="H661">
        <v>9</v>
      </c>
      <c r="I661">
        <v>10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55</v>
      </c>
      <c r="P661">
        <v>10</v>
      </c>
      <c r="Q661">
        <v>0.1</v>
      </c>
      <c r="R661">
        <v>5.56</v>
      </c>
      <c r="S661">
        <v>70</v>
      </c>
      <c r="T661">
        <v>42</v>
      </c>
      <c r="U661">
        <v>34</v>
      </c>
      <c r="V661" s="2">
        <f>(Table4[[#This Row],[HR]]/Table4[[#This Row],[IP2]])*9</f>
        <v>0.49090909090909091</v>
      </c>
      <c r="W661">
        <v>3</v>
      </c>
      <c r="X661">
        <v>38</v>
      </c>
      <c r="Y661">
        <v>6.2181818181818187</v>
      </c>
      <c r="Z661">
        <v>0</v>
      </c>
      <c r="AA661">
        <v>5</v>
      </c>
      <c r="AB661">
        <v>0.81818181818181823</v>
      </c>
      <c r="AC661">
        <v>0</v>
      </c>
      <c r="AD661">
        <v>0</v>
      </c>
      <c r="AE661">
        <v>2</v>
      </c>
      <c r="AF661">
        <v>259</v>
      </c>
      <c r="AG661">
        <v>1.9636363636363636</v>
      </c>
      <c r="AH661" t="s">
        <v>31</v>
      </c>
      <c r="AI661" t="s">
        <v>2535</v>
      </c>
    </row>
    <row r="662" spans="1:35" x14ac:dyDescent="0.45">
      <c r="A662">
        <v>603</v>
      </c>
      <c r="B662" t="s">
        <v>2012</v>
      </c>
      <c r="C662" t="s">
        <v>124</v>
      </c>
      <c r="D662" s="1">
        <v>35887</v>
      </c>
      <c r="E662" s="1">
        <v>36053</v>
      </c>
      <c r="F662">
        <v>56</v>
      </c>
      <c r="G662">
        <v>2</v>
      </c>
      <c r="H662">
        <v>4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56</v>
      </c>
      <c r="P662">
        <v>6</v>
      </c>
      <c r="Q662">
        <v>0.33300000000000002</v>
      </c>
      <c r="R662">
        <v>6.43</v>
      </c>
      <c r="S662">
        <v>63</v>
      </c>
      <c r="T662">
        <v>42</v>
      </c>
      <c r="U662">
        <v>40</v>
      </c>
      <c r="V662" s="2">
        <f>(Table4[[#This Row],[HR]]/Table4[[#This Row],[IP2]])*9</f>
        <v>1.125</v>
      </c>
      <c r="W662">
        <v>7</v>
      </c>
      <c r="X662">
        <v>47</v>
      </c>
      <c r="Y662">
        <v>7.5535714285714288</v>
      </c>
      <c r="Z662">
        <v>3</v>
      </c>
      <c r="AA662">
        <v>37</v>
      </c>
      <c r="AB662">
        <v>5.9464285714285712</v>
      </c>
      <c r="AC662">
        <v>3</v>
      </c>
      <c r="AD662">
        <v>0</v>
      </c>
      <c r="AE662">
        <v>5</v>
      </c>
      <c r="AF662">
        <v>274</v>
      </c>
      <c r="AG662">
        <v>1.9642857142857142</v>
      </c>
      <c r="AH662" t="s">
        <v>31</v>
      </c>
      <c r="AI662" t="s">
        <v>2261</v>
      </c>
    </row>
    <row r="663" spans="1:35" x14ac:dyDescent="0.45">
      <c r="A663">
        <v>1456</v>
      </c>
      <c r="B663" t="s">
        <v>2013</v>
      </c>
      <c r="C663" t="s">
        <v>49</v>
      </c>
      <c r="D663" s="1" t="s">
        <v>2337</v>
      </c>
      <c r="E663" s="1">
        <v>39343</v>
      </c>
      <c r="F663">
        <v>44.2</v>
      </c>
      <c r="G663">
        <v>4</v>
      </c>
      <c r="H663">
        <v>3</v>
      </c>
      <c r="I663">
        <v>10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44.2</v>
      </c>
      <c r="P663">
        <v>7</v>
      </c>
      <c r="Q663">
        <v>0.57099999999999995</v>
      </c>
      <c r="R663">
        <v>6.45</v>
      </c>
      <c r="S663">
        <v>54</v>
      </c>
      <c r="T663">
        <v>33</v>
      </c>
      <c r="U663">
        <v>32</v>
      </c>
      <c r="V663" s="2">
        <f>(Table4[[#This Row],[HR]]/Table4[[#This Row],[IP2]])*9</f>
        <v>1.8325791855203619</v>
      </c>
      <c r="W663">
        <v>9</v>
      </c>
      <c r="X663">
        <v>33</v>
      </c>
      <c r="Y663">
        <v>6.7194570135746599</v>
      </c>
      <c r="Z663">
        <v>0</v>
      </c>
      <c r="AA663">
        <v>34</v>
      </c>
      <c r="AB663">
        <v>6.9230769230769225</v>
      </c>
      <c r="AC663">
        <v>0</v>
      </c>
      <c r="AD663">
        <v>0</v>
      </c>
      <c r="AE663">
        <v>2</v>
      </c>
      <c r="AF663">
        <v>218</v>
      </c>
      <c r="AG663">
        <v>1.9683257918552035</v>
      </c>
      <c r="AH663" t="s">
        <v>31</v>
      </c>
      <c r="AI663" t="s">
        <v>2338</v>
      </c>
    </row>
    <row r="664" spans="1:35" x14ac:dyDescent="0.45">
      <c r="A664">
        <v>1660</v>
      </c>
      <c r="B664" t="s">
        <v>2122</v>
      </c>
      <c r="C664" t="s">
        <v>168</v>
      </c>
      <c r="D664" s="1">
        <v>42487</v>
      </c>
      <c r="E664" s="1">
        <v>42618</v>
      </c>
      <c r="F664">
        <v>42</v>
      </c>
      <c r="G664">
        <v>2</v>
      </c>
      <c r="H664">
        <v>5</v>
      </c>
      <c r="I664">
        <v>10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42</v>
      </c>
      <c r="P664">
        <v>7</v>
      </c>
      <c r="Q664">
        <v>0.28599999999999998</v>
      </c>
      <c r="R664">
        <v>9.2100000000000009</v>
      </c>
      <c r="S664">
        <v>59</v>
      </c>
      <c r="T664">
        <v>45</v>
      </c>
      <c r="U664">
        <v>43</v>
      </c>
      <c r="V664" s="2">
        <f>(Table4[[#This Row],[HR]]/Table4[[#This Row],[IP2]])*9</f>
        <v>1.9285714285714284</v>
      </c>
      <c r="W664">
        <v>9</v>
      </c>
      <c r="X664">
        <v>24</v>
      </c>
      <c r="Y664">
        <v>5.1428571428571423</v>
      </c>
      <c r="Z664">
        <v>0</v>
      </c>
      <c r="AA664">
        <v>41</v>
      </c>
      <c r="AB664">
        <v>8.7857142857142847</v>
      </c>
      <c r="AC664">
        <v>3</v>
      </c>
      <c r="AD664">
        <v>0</v>
      </c>
      <c r="AE664">
        <v>0</v>
      </c>
      <c r="AF664">
        <v>206</v>
      </c>
      <c r="AG664">
        <v>1.9761904761904763</v>
      </c>
      <c r="AH664" t="s">
        <v>31</v>
      </c>
      <c r="AI664" t="s">
        <v>2136</v>
      </c>
    </row>
    <row r="665" spans="1:35" x14ac:dyDescent="0.45">
      <c r="A665">
        <v>1421</v>
      </c>
      <c r="B665" t="s">
        <v>1506</v>
      </c>
      <c r="C665" t="s">
        <v>73</v>
      </c>
      <c r="D665" s="1">
        <v>43214</v>
      </c>
      <c r="E665" s="1">
        <v>43264</v>
      </c>
      <c r="F665">
        <v>45</v>
      </c>
      <c r="G665">
        <v>3</v>
      </c>
      <c r="H665">
        <v>4</v>
      </c>
      <c r="I665">
        <v>10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45</v>
      </c>
      <c r="P665">
        <v>7</v>
      </c>
      <c r="Q665">
        <v>0.42899999999999999</v>
      </c>
      <c r="R665">
        <v>6.2</v>
      </c>
      <c r="S665">
        <v>65</v>
      </c>
      <c r="T665">
        <v>32</v>
      </c>
      <c r="U665">
        <v>31</v>
      </c>
      <c r="V665" s="2">
        <f>(Table4[[#This Row],[HR]]/Table4[[#This Row],[IP2]])*9</f>
        <v>1.6</v>
      </c>
      <c r="W665">
        <v>8</v>
      </c>
      <c r="X665">
        <v>24</v>
      </c>
      <c r="Y665">
        <v>4.8</v>
      </c>
      <c r="Z665">
        <v>1</v>
      </c>
      <c r="AA665">
        <v>40</v>
      </c>
      <c r="AB665">
        <v>8</v>
      </c>
      <c r="AC665">
        <v>0</v>
      </c>
      <c r="AD665">
        <v>0</v>
      </c>
      <c r="AE665">
        <v>2</v>
      </c>
      <c r="AF665">
        <v>219</v>
      </c>
      <c r="AG665">
        <v>1.9777777777777779</v>
      </c>
      <c r="AH665" t="s">
        <v>31</v>
      </c>
      <c r="AI665" t="s">
        <v>2164</v>
      </c>
    </row>
    <row r="666" spans="1:35" x14ac:dyDescent="0.45">
      <c r="A666">
        <v>1290</v>
      </c>
      <c r="B666" t="s">
        <v>2071</v>
      </c>
      <c r="C666" t="s">
        <v>210</v>
      </c>
      <c r="D666" s="1">
        <v>31906</v>
      </c>
      <c r="E666" s="1">
        <v>32032</v>
      </c>
      <c r="F666">
        <v>47</v>
      </c>
      <c r="G666">
        <v>2</v>
      </c>
      <c r="H666">
        <v>5</v>
      </c>
      <c r="I666">
        <v>10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47</v>
      </c>
      <c r="P666">
        <v>7</v>
      </c>
      <c r="Q666">
        <v>0.28599999999999998</v>
      </c>
      <c r="R666">
        <v>6.89</v>
      </c>
      <c r="S666">
        <v>70</v>
      </c>
      <c r="T666">
        <v>42</v>
      </c>
      <c r="U666">
        <v>36</v>
      </c>
      <c r="V666" s="2">
        <f>(Table4[[#This Row],[HR]]/Table4[[#This Row],[IP2]])*9</f>
        <v>2.2978723404255317</v>
      </c>
      <c r="W666">
        <v>12</v>
      </c>
      <c r="X666">
        <v>24</v>
      </c>
      <c r="Y666">
        <v>4.5957446808510634</v>
      </c>
      <c r="Z666">
        <v>0</v>
      </c>
      <c r="AA666">
        <v>18</v>
      </c>
      <c r="AB666">
        <v>3.4468085106382977</v>
      </c>
      <c r="AC666">
        <v>0</v>
      </c>
      <c r="AD666">
        <v>0</v>
      </c>
      <c r="AE666">
        <v>0</v>
      </c>
      <c r="AF666">
        <v>222</v>
      </c>
      <c r="AG666">
        <v>2</v>
      </c>
      <c r="AH666" t="s">
        <v>31</v>
      </c>
      <c r="AI666" t="s">
        <v>2636</v>
      </c>
    </row>
    <row r="667" spans="1:35" x14ac:dyDescent="0.45">
      <c r="A667">
        <v>1665</v>
      </c>
      <c r="B667" t="s">
        <v>2649</v>
      </c>
      <c r="C667" t="s">
        <v>210</v>
      </c>
      <c r="D667" s="1">
        <v>38500</v>
      </c>
      <c r="E667" s="1">
        <v>38970</v>
      </c>
      <c r="F667">
        <v>42</v>
      </c>
      <c r="G667">
        <v>3</v>
      </c>
      <c r="H667">
        <v>4</v>
      </c>
      <c r="I667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42</v>
      </c>
      <c r="P667">
        <v>7</v>
      </c>
      <c r="Q667">
        <v>0.42899999999999999</v>
      </c>
      <c r="R667">
        <v>9</v>
      </c>
      <c r="S667">
        <v>63</v>
      </c>
      <c r="T667">
        <v>45</v>
      </c>
      <c r="U667">
        <v>42</v>
      </c>
      <c r="V667" s="2">
        <f>(Table4[[#This Row],[HR]]/Table4[[#This Row],[IP2]])*9</f>
        <v>2.1428571428571428</v>
      </c>
      <c r="W667">
        <v>10</v>
      </c>
      <c r="X667">
        <v>23</v>
      </c>
      <c r="Y667">
        <v>4.9285714285714288</v>
      </c>
      <c r="Z667">
        <v>3</v>
      </c>
      <c r="AA667">
        <v>19</v>
      </c>
      <c r="AB667">
        <v>4.0714285714285712</v>
      </c>
      <c r="AC667">
        <v>0</v>
      </c>
      <c r="AD667">
        <v>1</v>
      </c>
      <c r="AE667">
        <v>3</v>
      </c>
      <c r="AF667">
        <v>208</v>
      </c>
      <c r="AG667">
        <v>2.0476190476190474</v>
      </c>
      <c r="AH667" t="s">
        <v>31</v>
      </c>
      <c r="AI667" t="s">
        <v>2650</v>
      </c>
    </row>
    <row r="668" spans="1:35" x14ac:dyDescent="0.45">
      <c r="A668">
        <v>1615</v>
      </c>
      <c r="B668" t="s">
        <v>1771</v>
      </c>
      <c r="C668" t="s">
        <v>199</v>
      </c>
      <c r="D668" s="1">
        <v>37111</v>
      </c>
      <c r="E668" s="1">
        <v>37167</v>
      </c>
      <c r="F668">
        <v>42.2</v>
      </c>
      <c r="G668">
        <v>4</v>
      </c>
      <c r="H668">
        <v>4</v>
      </c>
      <c r="I668">
        <v>10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42.2</v>
      </c>
      <c r="P668">
        <v>8</v>
      </c>
      <c r="Q668">
        <v>0.5</v>
      </c>
      <c r="R668">
        <v>7.38</v>
      </c>
      <c r="S668">
        <v>63</v>
      </c>
      <c r="T668">
        <v>38</v>
      </c>
      <c r="U668">
        <v>35</v>
      </c>
      <c r="V668" s="2">
        <f>(Table4[[#This Row],[HR]]/Table4[[#This Row],[IP2]])*9</f>
        <v>2.1327014218009475</v>
      </c>
      <c r="W668">
        <v>10</v>
      </c>
      <c r="X668">
        <v>28</v>
      </c>
      <c r="Y668">
        <v>5.971563981042654</v>
      </c>
      <c r="Z668">
        <v>4</v>
      </c>
      <c r="AA668">
        <v>22</v>
      </c>
      <c r="AB668">
        <v>4.6919431279620847</v>
      </c>
      <c r="AC668">
        <v>3</v>
      </c>
      <c r="AD668">
        <v>0</v>
      </c>
      <c r="AE668">
        <v>1</v>
      </c>
      <c r="AF668">
        <v>217</v>
      </c>
      <c r="AG668">
        <v>2.1563981042654028</v>
      </c>
      <c r="AH668" t="s">
        <v>31</v>
      </c>
      <c r="AI668" t="s">
        <v>2648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2EDCD-B628-4919-A776-24BF1DA2D71C}">
  <dimension ref="A1:AG668"/>
  <sheetViews>
    <sheetView workbookViewId="0">
      <selection activeCell="H17" sqref="H17"/>
    </sheetView>
  </sheetViews>
  <sheetFormatPr defaultRowHeight="14.25" x14ac:dyDescent="0.45"/>
  <cols>
    <col min="1" max="1" width="17.59765625" customWidth="1"/>
    <col min="3" max="3" width="12.796875" customWidth="1"/>
    <col min="4" max="4" width="11.9296875" customWidth="1"/>
    <col min="33" max="33" width="9.265625" bestFit="1" customWidth="1"/>
  </cols>
  <sheetData>
    <row r="1" spans="1:33" x14ac:dyDescent="0.45">
      <c r="A1" s="8" t="s">
        <v>1</v>
      </c>
      <c r="B1" s="8" t="s">
        <v>2</v>
      </c>
      <c r="C1" s="8" t="s">
        <v>2658</v>
      </c>
      <c r="D1" s="8" t="s">
        <v>3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2656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744</v>
      </c>
      <c r="V1" s="8" t="s">
        <v>20</v>
      </c>
      <c r="W1" s="8" t="s">
        <v>21</v>
      </c>
      <c r="X1" s="8" t="s">
        <v>743</v>
      </c>
      <c r="Y1" s="8" t="s">
        <v>22</v>
      </c>
      <c r="Z1" s="8" t="s">
        <v>4</v>
      </c>
      <c r="AA1" s="8" t="s">
        <v>742</v>
      </c>
      <c r="AB1" s="8" t="s">
        <v>23</v>
      </c>
      <c r="AC1" s="8" t="s">
        <v>24</v>
      </c>
      <c r="AD1" s="8" t="s">
        <v>25</v>
      </c>
      <c r="AE1" s="8" t="s">
        <v>26</v>
      </c>
      <c r="AF1" s="8" t="s">
        <v>2254</v>
      </c>
      <c r="AG1" s="8" t="s">
        <v>2657</v>
      </c>
    </row>
    <row r="2" spans="1:33" x14ac:dyDescent="0.45">
      <c r="A2" s="6" t="s">
        <v>45</v>
      </c>
      <c r="B2" s="6" t="s">
        <v>46</v>
      </c>
      <c r="C2" s="9">
        <v>41733</v>
      </c>
      <c r="D2" s="9">
        <v>41784</v>
      </c>
      <c r="E2" s="6">
        <f>_xlfn.RANK.EQ(VLOOKUP($A2, 'First 10 GS'!$B$2:$AG$2201, 5, FALSE), 'First 10 GS'!F$2:F$2201, 0)</f>
        <v>38</v>
      </c>
      <c r="F2" s="5">
        <f>_xlfn.RANK.EQ(VLOOKUP($A2, 'First 10 GS'!$B$2:$AG$2201, 6, FALSE), 'First 10 GS'!G$2:G$2201, 0)</f>
        <v>6</v>
      </c>
      <c r="G2" s="5">
        <f>_xlfn.RANK.EQ(VLOOKUP($A2, 'First 10 GS'!$B$2:$AG$2201, 7, FALSE), 'First 10 GS'!H$2:H$2201, 1)</f>
        <v>11</v>
      </c>
      <c r="H2" s="6">
        <f>_xlfn.RANK.EQ(VLOOKUP($A2, 'First 10 GS'!$B$2:$AG$2201, 8, FALSE), 'First 10 GS'!I$2:I$2201, 0)</f>
        <v>1</v>
      </c>
      <c r="I2" s="6">
        <f>_xlfn.RANK.EQ(VLOOKUP($A2, 'First 10 GS'!$B$2:$AG$2201, 9, FALSE), 'First 10 GS'!J$2:J$2201, 0)</f>
        <v>1</v>
      </c>
      <c r="J2" s="6">
        <f>_xlfn.RANK.EQ(VLOOKUP($A2, 'First 10 GS'!$B$2:$AG$2201, 10, FALSE), 'First 10 GS'!K$2:K$2201, 1)</f>
        <v>1</v>
      </c>
      <c r="K2" s="6">
        <f>_xlfn.RANK.EQ(VLOOKUP($A2, 'First 10 GS'!$B$2:$AG$2201, 11, FALSE), 'First 10 GS'!L$2:L$2201, 0)</f>
        <v>99</v>
      </c>
      <c r="L2" s="6">
        <f>_xlfn.RANK.EQ(VLOOKUP($A2, 'First 10 GS'!$B$2:$AG$2201, 12, FALSE), 'First 10 GS'!M$2:M$2201, 0)</f>
        <v>18</v>
      </c>
      <c r="M2" s="6">
        <f>_xlfn.RANK.EQ(VLOOKUP($A2, 'First 10 GS'!$B$2:$AG$2201, 13, FALSE), 'First 10 GS'!N$2:N$2201, 0)</f>
        <v>2</v>
      </c>
      <c r="N2" s="6">
        <f>_xlfn.RANK.EQ(VLOOKUP($A2, 'First 10 GS'!$B$2:$AG$2201, 14, FALSE), 'First 10 GS'!O$2:O$2201, 1)</f>
        <v>627</v>
      </c>
      <c r="O2" s="6">
        <f>_xlfn.RANK.EQ(VLOOKUP($A2, 'First 10 GS'!$B$2:$AG$2201, 15, FALSE), 'First 10 GS'!P$2:P$2201, 0)</f>
        <v>90</v>
      </c>
      <c r="P2" s="6">
        <f>_xlfn.RANK.EQ(VLOOKUP($A2, 'First 10 GS'!$B$2:$AG$2201, 16, FALSE), 'First 10 GS'!Q$2:Q$2201, 0)</f>
        <v>14</v>
      </c>
      <c r="Q2" s="5">
        <f>_xlfn.RANK.EQ(VLOOKUP($A2, 'First 10 GS'!$B$2:$AG$2201, 17, FALSE), 'First 10 GS'!R$2:R$2201, 1)</f>
        <v>28</v>
      </c>
      <c r="R2" s="6">
        <f>_xlfn.RANK.EQ(VLOOKUP($A2, 'First 10 GS'!$B$2:$AG$2201, 18, FALSE), 'First 10 GS'!S$2:S$2201, 1)</f>
        <v>385</v>
      </c>
      <c r="S2" s="6">
        <f>_xlfn.RANK.EQ(VLOOKUP($A2, 'First 10 GS'!$B$2:$AG$2201, 19, FALSE), 'First 10 GS'!T$2:T$2201, 1)</f>
        <v>50</v>
      </c>
      <c r="T2" s="6">
        <f>_xlfn.RANK.EQ(VLOOKUP($A2, 'First 10 GS'!$B$2:$AG$2201, 20, FALSE), 'First 10 GS'!U$2:U$2201, 1)</f>
        <v>45</v>
      </c>
      <c r="U2" s="6">
        <f>_xlfn.RANK.EQ(VLOOKUP($A2, 'First 10 GS'!$B$2:$AG$2201, 21, FALSE), 'First 10 GS'!V$2:V$2201, 1)</f>
        <v>303</v>
      </c>
      <c r="V2" s="6">
        <f>_xlfn.RANK.EQ(VLOOKUP($A2, 'First 10 GS'!$B$2:$AG$2201, 22, FALSE), 'First 10 GS'!W$2:W$2201, 1)</f>
        <v>381</v>
      </c>
      <c r="W2" s="6">
        <f>_xlfn.RANK.EQ(VLOOKUP($A2, 'First 10 GS'!$B$2:$AG$2201, 23, FALSE), 'First 10 GS'!X$2:X$2201, 1)</f>
        <v>10</v>
      </c>
      <c r="X2" s="5">
        <f>_xlfn.RANK.EQ(VLOOKUP($A2, 'First 10 GS'!$B$2:$AG$2201, 24, FALSE), 'First 10 GS'!Y$2:Y$2201, 1)</f>
        <v>10</v>
      </c>
      <c r="Y2" s="6">
        <f>_xlfn.RANK.EQ(VLOOKUP($A2, 'First 10 GS'!$B$2:$AG$2201, 25, FALSE), 'First 10 GS'!Z$2:Z$2201, 1)</f>
        <v>1</v>
      </c>
      <c r="Z2" s="5">
        <f>_xlfn.RANK.EQ(VLOOKUP($A2, 'First 10 GS'!$B$2:$AG$2201, 26, FALSE), 'First 10 GS'!AA$2:AA$2201, 0)</f>
        <v>6</v>
      </c>
      <c r="AA2" s="5">
        <f>_xlfn.RANK.EQ(VLOOKUP($A2, 'First 10 GS'!$B$2:$AG$2201, 27, FALSE), 'First 10 GS'!AB$2:AB$2201, 0)</f>
        <v>33</v>
      </c>
      <c r="AB2" s="6">
        <f>_xlfn.RANK.EQ(VLOOKUP($A2, 'First 10 GS'!$B$2:$AG$2201, 28, FALSE), 'First 10 GS'!AC$2:AC$2201, 1)</f>
        <v>290</v>
      </c>
      <c r="AC2" s="6">
        <f>_xlfn.RANK.EQ(VLOOKUP($A2, 'First 10 GS'!$B$2:$AG$2201, 29, FALSE), 'First 10 GS'!AD$2:AD$2201, 1)</f>
        <v>1</v>
      </c>
      <c r="AD2" s="6">
        <f>_xlfn.RANK.EQ(VLOOKUP($A2, 'First 10 GS'!$B$2:$AG$2201, 30, FALSE), 'First 10 GS'!AE$2:AE$2201, 1)</f>
        <v>325</v>
      </c>
      <c r="AE2" s="6">
        <f>_xlfn.RANK.EQ(VLOOKUP($A2, 'First 10 GS'!$B$2:$AG$2201, 31, FALSE), 'First 10 GS'!AF$2:AF$2201, 0)</f>
        <v>76</v>
      </c>
      <c r="AF2" s="5">
        <f>_xlfn.RANK.EQ(VLOOKUP($A2, 'First 10 GS'!$B$2:$AG$2201, 32, FALSE), 'First 10 GS'!AG$2:AG$2201, 1)</f>
        <v>16</v>
      </c>
      <c r="AG2" s="7">
        <f>GEOMEAN(Table5[[#This Row],[W]],Table5[[#This Row],[L]],Table5[[#This Row],[ERA]],Table5[[#This Row],[BB/9]],Table5[[#This Row],[SO]],Table5[[#This Row],[K/9]],Table5[[#This Row],[WHIP]])</f>
        <v>12.871851476916026</v>
      </c>
    </row>
    <row r="3" spans="1:33" x14ac:dyDescent="0.45">
      <c r="A3" s="6" t="s">
        <v>51</v>
      </c>
      <c r="B3" s="6" t="s">
        <v>37</v>
      </c>
      <c r="C3" s="9">
        <v>45423</v>
      </c>
      <c r="D3" s="9">
        <v>45478</v>
      </c>
      <c r="E3" s="6">
        <f>_xlfn.RANK.EQ(VLOOKUP($A3, 'First 10 GS'!$B$2:$AG$2201, 5, FALSE), 'First 10 GS'!F$2:F$2201, 0)</f>
        <v>238</v>
      </c>
      <c r="F3" s="5">
        <f>_xlfn.RANK.EQ(VLOOKUP($A3, 'First 10 GS'!$B$2:$AG$2201, 6, FALSE), 'First 10 GS'!G$2:G$2201, 0)</f>
        <v>64</v>
      </c>
      <c r="G3" s="5">
        <f>_xlfn.RANK.EQ(VLOOKUP($A3, 'First 10 GS'!$B$2:$AG$2201, 7, FALSE), 'First 10 GS'!H$2:H$2201, 1)</f>
        <v>1</v>
      </c>
      <c r="H3" s="6">
        <f>_xlfn.RANK.EQ(VLOOKUP($A3, 'First 10 GS'!$B$2:$AG$2201, 8, FALSE), 'First 10 GS'!I$2:I$2201, 0)</f>
        <v>1</v>
      </c>
      <c r="I3" s="6">
        <f>_xlfn.RANK.EQ(VLOOKUP($A3, 'First 10 GS'!$B$2:$AG$2201, 9, FALSE), 'First 10 GS'!J$2:J$2201, 0)</f>
        <v>1</v>
      </c>
      <c r="J3" s="6">
        <f>_xlfn.RANK.EQ(VLOOKUP($A3, 'First 10 GS'!$B$2:$AG$2201, 10, FALSE), 'First 10 GS'!K$2:K$2201, 1)</f>
        <v>1</v>
      </c>
      <c r="K3" s="6">
        <f>_xlfn.RANK.EQ(VLOOKUP($A3, 'First 10 GS'!$B$2:$AG$2201, 11, FALSE), 'First 10 GS'!L$2:L$2201, 0)</f>
        <v>196</v>
      </c>
      <c r="L3" s="6">
        <f>_xlfn.RANK.EQ(VLOOKUP($A3, 'First 10 GS'!$B$2:$AG$2201, 12, FALSE), 'First 10 GS'!M$2:M$2201, 0)</f>
        <v>98</v>
      </c>
      <c r="M3" s="6">
        <f>_xlfn.RANK.EQ(VLOOKUP($A3, 'First 10 GS'!$B$2:$AG$2201, 13, FALSE), 'First 10 GS'!N$2:N$2201, 0)</f>
        <v>2</v>
      </c>
      <c r="N3" s="6">
        <f>_xlfn.RANK.EQ(VLOOKUP($A3, 'First 10 GS'!$B$2:$AG$2201, 14, FALSE), 'First 10 GS'!O$2:O$2201, 1)</f>
        <v>414</v>
      </c>
      <c r="O3" s="6">
        <f>_xlfn.RANK.EQ(VLOOKUP($A3, 'First 10 GS'!$B$2:$AG$2201, 15, FALSE), 'First 10 GS'!P$2:P$2201, 0)</f>
        <v>530</v>
      </c>
      <c r="P3" s="6">
        <f>_xlfn.RANK.EQ(VLOOKUP($A3, 'First 10 GS'!$B$2:$AG$2201, 16, FALSE), 'First 10 GS'!Q$2:Q$2201, 0)</f>
        <v>1</v>
      </c>
      <c r="Q3" s="5">
        <f>_xlfn.RANK.EQ(VLOOKUP($A3, 'First 10 GS'!$B$2:$AG$2201, 17, FALSE), 'First 10 GS'!R$2:R$2201, 1)</f>
        <v>14</v>
      </c>
      <c r="R3" s="6">
        <f>_xlfn.RANK.EQ(VLOOKUP($A3, 'First 10 GS'!$B$2:$AG$2201, 18, FALSE), 'First 10 GS'!S$2:S$2201, 1)</f>
        <v>115</v>
      </c>
      <c r="S3" s="6">
        <f>_xlfn.RANK.EQ(VLOOKUP($A3, 'First 10 GS'!$B$2:$AG$2201, 19, FALSE), 'First 10 GS'!T$2:T$2201, 1)</f>
        <v>4</v>
      </c>
      <c r="T3" s="6">
        <f>_xlfn.RANK.EQ(VLOOKUP($A3, 'First 10 GS'!$B$2:$AG$2201, 20, FALSE), 'First 10 GS'!U$2:U$2201, 1)</f>
        <v>8</v>
      </c>
      <c r="U3" s="6">
        <f>_xlfn.RANK.EQ(VLOOKUP($A3, 'First 10 GS'!$B$2:$AG$2201, 21, FALSE), 'First 10 GS'!V$2:V$2201, 1)</f>
        <v>399</v>
      </c>
      <c r="V3" s="6">
        <f>_xlfn.RANK.EQ(VLOOKUP($A3, 'First 10 GS'!$B$2:$AG$2201, 22, FALSE), 'First 10 GS'!W$2:W$2201, 1)</f>
        <v>381</v>
      </c>
      <c r="W3" s="6">
        <f>_xlfn.RANK.EQ(VLOOKUP($A3, 'First 10 GS'!$B$2:$AG$2201, 23, FALSE), 'First 10 GS'!X$2:X$2201, 1)</f>
        <v>36</v>
      </c>
      <c r="X3" s="5">
        <f>_xlfn.RANK.EQ(VLOOKUP($A3, 'First 10 GS'!$B$2:$AG$2201, 24, FALSE), 'First 10 GS'!Y$2:Y$2201, 1)</f>
        <v>38</v>
      </c>
      <c r="Y3" s="6">
        <f>_xlfn.RANK.EQ(VLOOKUP($A3, 'First 10 GS'!$B$2:$AG$2201, 25, FALSE), 'First 10 GS'!Z$2:Z$2201, 1)</f>
        <v>1</v>
      </c>
      <c r="Z3" s="5">
        <f>_xlfn.RANK.EQ(VLOOKUP($A3, 'First 10 GS'!$B$2:$AG$2201, 26, FALSE), 'First 10 GS'!AA$2:AA$2201, 0)</f>
        <v>8</v>
      </c>
      <c r="AA3" s="5">
        <f>_xlfn.RANK.EQ(VLOOKUP($A3, 'First 10 GS'!$B$2:$AG$2201, 27, FALSE), 'First 10 GS'!AB$2:AB$2201, 0)</f>
        <v>12</v>
      </c>
      <c r="AB3" s="6">
        <f>_xlfn.RANK.EQ(VLOOKUP($A3, 'First 10 GS'!$B$2:$AG$2201, 28, FALSE), 'First 10 GS'!AC$2:AC$2201, 1)</f>
        <v>290</v>
      </c>
      <c r="AC3" s="6">
        <f>_xlfn.RANK.EQ(VLOOKUP($A3, 'First 10 GS'!$B$2:$AG$2201, 29, FALSE), 'First 10 GS'!AD$2:AD$2201, 1)</f>
        <v>1</v>
      </c>
      <c r="AD3" s="6">
        <f>_xlfn.RANK.EQ(VLOOKUP($A3, 'First 10 GS'!$B$2:$AG$2201, 30, FALSE), 'First 10 GS'!AE$2:AE$2201, 1)</f>
        <v>146</v>
      </c>
      <c r="AE3" s="6">
        <f>_xlfn.RANK.EQ(VLOOKUP($A3, 'First 10 GS'!$B$2:$AG$2201, 31, FALSE), 'First 10 GS'!AF$2:AF$2201, 0)</f>
        <v>487</v>
      </c>
      <c r="AF3" s="5">
        <f>_xlfn.RANK.EQ(VLOOKUP($A3, 'First 10 GS'!$B$2:$AG$2201, 32, FALSE), 'First 10 GS'!AG$2:AG$2201, 1)</f>
        <v>24</v>
      </c>
      <c r="AG3" s="7">
        <f>GEOMEAN(Table5[[#This Row],[W]],Table5[[#This Row],[L]],Table5[[#This Row],[ERA]],Table5[[#This Row],[BB/9]],Table5[[#This Row],[SO]],Table5[[#This Row],[K/9]],Table5[[#This Row],[WHIP]])</f>
        <v>13.421352945511533</v>
      </c>
    </row>
    <row r="4" spans="1:33" x14ac:dyDescent="0.45">
      <c r="A4" s="6" t="s">
        <v>450</v>
      </c>
      <c r="B4" s="6" t="s">
        <v>95</v>
      </c>
      <c r="C4" s="9">
        <v>41084</v>
      </c>
      <c r="D4" s="9">
        <v>41159</v>
      </c>
      <c r="E4" s="6">
        <f>_xlfn.RANK.EQ(VLOOKUP($A4, 'First 10 GS'!$B$2:$AG$2201, 5, FALSE), 'First 10 GS'!F$2:F$2201, 0)</f>
        <v>326</v>
      </c>
      <c r="F4" s="5">
        <f>_xlfn.RANK.EQ(VLOOKUP($A4, 'First 10 GS'!$B$2:$AG$2201, 6, FALSE), 'First 10 GS'!G$2:G$2201, 0)</f>
        <v>64</v>
      </c>
      <c r="G4" s="5">
        <f>_xlfn.RANK.EQ(VLOOKUP($A4, 'First 10 GS'!$B$2:$AG$2201, 7, FALSE), 'First 10 GS'!H$2:H$2201, 1)</f>
        <v>1</v>
      </c>
      <c r="H4" s="6">
        <f>_xlfn.RANK.EQ(VLOOKUP($A4, 'First 10 GS'!$B$2:$AG$2201, 8, FALSE), 'First 10 GS'!I$2:I$2201, 0)</f>
        <v>1</v>
      </c>
      <c r="I4" s="6">
        <f>_xlfn.RANK.EQ(VLOOKUP($A4, 'First 10 GS'!$B$2:$AG$2201, 9, FALSE), 'First 10 GS'!J$2:J$2201, 0)</f>
        <v>1</v>
      </c>
      <c r="J4" s="6">
        <f>_xlfn.RANK.EQ(VLOOKUP($A4, 'First 10 GS'!$B$2:$AG$2201, 10, FALSE), 'First 10 GS'!K$2:K$2201, 1)</f>
        <v>1</v>
      </c>
      <c r="K4" s="6">
        <f>_xlfn.RANK.EQ(VLOOKUP($A4, 'First 10 GS'!$B$2:$AG$2201, 11, FALSE), 'First 10 GS'!L$2:L$2201, 0)</f>
        <v>196</v>
      </c>
      <c r="L4" s="6">
        <f>_xlfn.RANK.EQ(VLOOKUP($A4, 'First 10 GS'!$B$2:$AG$2201, 12, FALSE), 'First 10 GS'!M$2:M$2201, 0)</f>
        <v>98</v>
      </c>
      <c r="M4" s="6">
        <f>_xlfn.RANK.EQ(VLOOKUP($A4, 'First 10 GS'!$B$2:$AG$2201, 13, FALSE), 'First 10 GS'!N$2:N$2201, 0)</f>
        <v>2</v>
      </c>
      <c r="N4" s="6">
        <f>_xlfn.RANK.EQ(VLOOKUP($A4, 'First 10 GS'!$B$2:$AG$2201, 14, FALSE), 'First 10 GS'!O$2:O$2201, 1)</f>
        <v>327</v>
      </c>
      <c r="O4" s="6">
        <f>_xlfn.RANK.EQ(VLOOKUP($A4, 'First 10 GS'!$B$2:$AG$2201, 15, FALSE), 'First 10 GS'!P$2:P$2201, 0)</f>
        <v>530</v>
      </c>
      <c r="P4" s="6">
        <f>_xlfn.RANK.EQ(VLOOKUP($A4, 'First 10 GS'!$B$2:$AG$2201, 16, FALSE), 'First 10 GS'!Q$2:Q$2201, 0)</f>
        <v>1</v>
      </c>
      <c r="Q4" s="5">
        <f>_xlfn.RANK.EQ(VLOOKUP($A4, 'First 10 GS'!$B$2:$AG$2201, 17, FALSE), 'First 10 GS'!R$2:R$2201, 1)</f>
        <v>20</v>
      </c>
      <c r="R4" s="6">
        <f>_xlfn.RANK.EQ(VLOOKUP($A4, 'First 10 GS'!$B$2:$AG$2201, 18, FALSE), 'First 10 GS'!S$2:S$2201, 1)</f>
        <v>35</v>
      </c>
      <c r="S4" s="6">
        <f>_xlfn.RANK.EQ(VLOOKUP($A4, 'First 10 GS'!$B$2:$AG$2201, 19, FALSE), 'First 10 GS'!T$2:T$2201, 1)</f>
        <v>4</v>
      </c>
      <c r="T4" s="6">
        <f>_xlfn.RANK.EQ(VLOOKUP($A4, 'First 10 GS'!$B$2:$AG$2201, 20, FALSE), 'First 10 GS'!U$2:U$2201, 1)</f>
        <v>8</v>
      </c>
      <c r="U4" s="6">
        <f>_xlfn.RANK.EQ(VLOOKUP($A4, 'First 10 GS'!$B$2:$AG$2201, 21, FALSE), 'First 10 GS'!V$2:V$2201, 1)</f>
        <v>231</v>
      </c>
      <c r="V4" s="6">
        <f>_xlfn.RANK.EQ(VLOOKUP($A4, 'First 10 GS'!$B$2:$AG$2201, 22, FALSE), 'First 10 GS'!W$2:W$2201, 1)</f>
        <v>172</v>
      </c>
      <c r="W4" s="6">
        <f>_xlfn.RANK.EQ(VLOOKUP($A4, 'First 10 GS'!$B$2:$AG$2201, 23, FALSE), 'First 10 GS'!X$2:X$2201, 1)</f>
        <v>22</v>
      </c>
      <c r="X4" s="5">
        <f>_xlfn.RANK.EQ(VLOOKUP($A4, 'First 10 GS'!$B$2:$AG$2201, 24, FALSE), 'First 10 GS'!Y$2:Y$2201, 1)</f>
        <v>26</v>
      </c>
      <c r="Y4" s="6">
        <f>_xlfn.RANK.EQ(VLOOKUP($A4, 'First 10 GS'!$B$2:$AG$2201, 25, FALSE), 'First 10 GS'!Z$2:Z$2201, 1)</f>
        <v>1</v>
      </c>
      <c r="Z4" s="5">
        <f>_xlfn.RANK.EQ(VLOOKUP($A4, 'First 10 GS'!$B$2:$AG$2201, 26, FALSE), 'First 10 GS'!AA$2:AA$2201, 0)</f>
        <v>160</v>
      </c>
      <c r="AA4" s="5">
        <f>_xlfn.RANK.EQ(VLOOKUP($A4, 'First 10 GS'!$B$2:$AG$2201, 27, FALSE), 'First 10 GS'!AB$2:AB$2201, 0)</f>
        <v>185</v>
      </c>
      <c r="AB4" s="6">
        <f>_xlfn.RANK.EQ(VLOOKUP($A4, 'First 10 GS'!$B$2:$AG$2201, 28, FALSE), 'First 10 GS'!AC$2:AC$2201, 1)</f>
        <v>1</v>
      </c>
      <c r="AC4" s="6">
        <f>_xlfn.RANK.EQ(VLOOKUP($A4, 'First 10 GS'!$B$2:$AG$2201, 29, FALSE), 'First 10 GS'!AD$2:AD$2201, 1)</f>
        <v>1</v>
      </c>
      <c r="AD4" s="6">
        <f>_xlfn.RANK.EQ(VLOOKUP($A4, 'First 10 GS'!$B$2:$AG$2201, 30, FALSE), 'First 10 GS'!AE$2:AE$2201, 1)</f>
        <v>1</v>
      </c>
      <c r="AE4" s="6">
        <f>_xlfn.RANK.EQ(VLOOKUP($A4, 'First 10 GS'!$B$2:$AG$2201, 31, FALSE), 'First 10 GS'!AF$2:AF$2201, 0)</f>
        <v>557</v>
      </c>
      <c r="AF4" s="5">
        <f>_xlfn.RANK.EQ(VLOOKUP($A4, 'First 10 GS'!$B$2:$AG$2201, 32, FALSE), 'First 10 GS'!AG$2:AG$2201, 1)</f>
        <v>3</v>
      </c>
      <c r="AG4" s="7">
        <f>GEOMEAN(Table5[[#This Row],[W]],Table5[[#This Row],[L]],Table5[[#This Row],[ERA]],Table5[[#This Row],[BB/9]],Table5[[#This Row],[SO]],Table5[[#This Row],[K/9]],Table5[[#This Row],[WHIP]])</f>
        <v>22.5393987169216</v>
      </c>
    </row>
    <row r="5" spans="1:33" x14ac:dyDescent="0.45">
      <c r="A5" s="6" t="s">
        <v>372</v>
      </c>
      <c r="B5" s="6" t="s">
        <v>196</v>
      </c>
      <c r="C5" s="9">
        <v>38864</v>
      </c>
      <c r="D5" s="9">
        <v>38937</v>
      </c>
      <c r="E5" s="6">
        <f>_xlfn.RANK.EQ(VLOOKUP($A5, 'First 10 GS'!$B$2:$AG$2201, 5, FALSE), 'First 10 GS'!F$2:F$2201, 0)</f>
        <v>94</v>
      </c>
      <c r="F5" s="5">
        <f>_xlfn.RANK.EQ(VLOOKUP($A5, 'First 10 GS'!$B$2:$AG$2201, 6, FALSE), 'First 10 GS'!G$2:G$2201, 0)</f>
        <v>6</v>
      </c>
      <c r="G5" s="5">
        <f>_xlfn.RANK.EQ(VLOOKUP($A5, 'First 10 GS'!$B$2:$AG$2201, 7, FALSE), 'First 10 GS'!H$2:H$2201, 1)</f>
        <v>1</v>
      </c>
      <c r="H5" s="6">
        <f>_xlfn.RANK.EQ(VLOOKUP($A5, 'First 10 GS'!$B$2:$AG$2201, 8, FALSE), 'First 10 GS'!I$2:I$2201, 0)</f>
        <v>1</v>
      </c>
      <c r="I5" s="6">
        <f>_xlfn.RANK.EQ(VLOOKUP($A5, 'First 10 GS'!$B$2:$AG$2201, 9, FALSE), 'First 10 GS'!J$2:J$2201, 0)</f>
        <v>1</v>
      </c>
      <c r="J5" s="6">
        <f>_xlfn.RANK.EQ(VLOOKUP($A5, 'First 10 GS'!$B$2:$AG$2201, 10, FALSE), 'First 10 GS'!K$2:K$2201, 1)</f>
        <v>1</v>
      </c>
      <c r="K5" s="6">
        <f>_xlfn.RANK.EQ(VLOOKUP($A5, 'First 10 GS'!$B$2:$AG$2201, 11, FALSE), 'First 10 GS'!L$2:L$2201, 0)</f>
        <v>196</v>
      </c>
      <c r="L5" s="6">
        <f>_xlfn.RANK.EQ(VLOOKUP($A5, 'First 10 GS'!$B$2:$AG$2201, 12, FALSE), 'First 10 GS'!M$2:M$2201, 0)</f>
        <v>98</v>
      </c>
      <c r="M5" s="6">
        <f>_xlfn.RANK.EQ(VLOOKUP($A5, 'First 10 GS'!$B$2:$AG$2201, 13, FALSE), 'First 10 GS'!N$2:N$2201, 0)</f>
        <v>2</v>
      </c>
      <c r="N5" s="6">
        <f>_xlfn.RANK.EQ(VLOOKUP($A5, 'First 10 GS'!$B$2:$AG$2201, 14, FALSE), 'First 10 GS'!O$2:O$2201, 1)</f>
        <v>571</v>
      </c>
      <c r="O5" s="6">
        <f>_xlfn.RANK.EQ(VLOOKUP($A5, 'First 10 GS'!$B$2:$AG$2201, 15, FALSE), 'First 10 GS'!P$2:P$2201, 0)</f>
        <v>227</v>
      </c>
      <c r="P5" s="6">
        <f>_xlfn.RANK.EQ(VLOOKUP($A5, 'First 10 GS'!$B$2:$AG$2201, 16, FALSE), 'First 10 GS'!Q$2:Q$2201, 0)</f>
        <v>1</v>
      </c>
      <c r="Q5" s="5">
        <f>_xlfn.RANK.EQ(VLOOKUP($A5, 'First 10 GS'!$B$2:$AG$2201, 17, FALSE), 'First 10 GS'!R$2:R$2201, 1)</f>
        <v>19</v>
      </c>
      <c r="R5" s="6">
        <f>_xlfn.RANK.EQ(VLOOKUP($A5, 'First 10 GS'!$B$2:$AG$2201, 18, FALSE), 'First 10 GS'!S$2:S$2201, 1)</f>
        <v>100</v>
      </c>
      <c r="S5" s="6">
        <f>_xlfn.RANK.EQ(VLOOKUP($A5, 'First 10 GS'!$B$2:$AG$2201, 19, FALSE), 'First 10 GS'!T$2:T$2201, 1)</f>
        <v>15</v>
      </c>
      <c r="T5" s="6">
        <f>_xlfn.RANK.EQ(VLOOKUP($A5, 'First 10 GS'!$B$2:$AG$2201, 20, FALSE), 'First 10 GS'!U$2:U$2201, 1)</f>
        <v>25</v>
      </c>
      <c r="U5" s="6">
        <f>_xlfn.RANK.EQ(VLOOKUP($A5, 'First 10 GS'!$B$2:$AG$2201, 21, FALSE), 'First 10 GS'!V$2:V$2201, 1)</f>
        <v>69</v>
      </c>
      <c r="V5" s="6">
        <f>_xlfn.RANK.EQ(VLOOKUP($A5, 'First 10 GS'!$B$2:$AG$2201, 22, FALSE), 'First 10 GS'!W$2:W$2201, 1)</f>
        <v>53</v>
      </c>
      <c r="W5" s="6">
        <f>_xlfn.RANK.EQ(VLOOKUP($A5, 'First 10 GS'!$B$2:$AG$2201, 23, FALSE), 'First 10 GS'!X$2:X$2201, 1)</f>
        <v>130</v>
      </c>
      <c r="X5" s="5">
        <f>_xlfn.RANK.EQ(VLOOKUP($A5, 'First 10 GS'!$B$2:$AG$2201, 24, FALSE), 'First 10 GS'!Y$2:Y$2201, 1)</f>
        <v>95</v>
      </c>
      <c r="Y5" s="6">
        <f>_xlfn.RANK.EQ(VLOOKUP($A5, 'First 10 GS'!$B$2:$AG$2201, 25, FALSE), 'First 10 GS'!Z$2:Z$2201, 1)</f>
        <v>1</v>
      </c>
      <c r="Z5" s="5">
        <f>_xlfn.RANK.EQ(VLOOKUP($A5, 'First 10 GS'!$B$2:$AG$2201, 26, FALSE), 'First 10 GS'!AA$2:AA$2201, 0)</f>
        <v>129</v>
      </c>
      <c r="AA5" s="5">
        <f>_xlfn.RANK.EQ(VLOOKUP($A5, 'First 10 GS'!$B$2:$AG$2201, 27, FALSE), 'First 10 GS'!AB$2:AB$2201, 0)</f>
        <v>234</v>
      </c>
      <c r="AB5" s="6">
        <f>_xlfn.RANK.EQ(VLOOKUP($A5, 'First 10 GS'!$B$2:$AG$2201, 28, FALSE), 'First 10 GS'!AC$2:AC$2201, 1)</f>
        <v>290</v>
      </c>
      <c r="AC5" s="6">
        <f>_xlfn.RANK.EQ(VLOOKUP($A5, 'First 10 GS'!$B$2:$AG$2201, 29, FALSE), 'First 10 GS'!AD$2:AD$2201, 1)</f>
        <v>1</v>
      </c>
      <c r="AD5" s="6">
        <f>_xlfn.RANK.EQ(VLOOKUP($A5, 'First 10 GS'!$B$2:$AG$2201, 30, FALSE), 'First 10 GS'!AE$2:AE$2201, 1)</f>
        <v>146</v>
      </c>
      <c r="AE5" s="6">
        <f>_xlfn.RANK.EQ(VLOOKUP($A5, 'First 10 GS'!$B$2:$AG$2201, 31, FALSE), 'First 10 GS'!AF$2:AF$2201, 0)</f>
        <v>205</v>
      </c>
      <c r="AF5" s="5">
        <f>_xlfn.RANK.EQ(VLOOKUP($A5, 'First 10 GS'!$B$2:$AG$2201, 32, FALSE), 'First 10 GS'!AG$2:AG$2201, 1)</f>
        <v>10</v>
      </c>
      <c r="AG5" s="7">
        <f>GEOMEAN(Table5[[#This Row],[W]],Table5[[#This Row],[L]],Table5[[#This Row],[ERA]],Table5[[#This Row],[BB/9]],Table5[[#This Row],[SO]],Table5[[#This Row],[K/9]],Table5[[#This Row],[WHIP]])</f>
        <v>22.866771952432718</v>
      </c>
    </row>
    <row r="6" spans="1:33" x14ac:dyDescent="0.45">
      <c r="A6" s="6" t="s">
        <v>154</v>
      </c>
      <c r="B6" s="6" t="s">
        <v>30</v>
      </c>
      <c r="C6" s="9">
        <v>45383</v>
      </c>
      <c r="D6" s="9">
        <v>45441</v>
      </c>
      <c r="E6" s="6">
        <f>_xlfn.RANK.EQ(VLOOKUP($A6, 'First 10 GS'!$B$2:$AG$2201, 5, FALSE), 'First 10 GS'!F$2:F$2201, 0)</f>
        <v>292</v>
      </c>
      <c r="F6" s="5">
        <f>_xlfn.RANK.EQ(VLOOKUP($A6, 'First 10 GS'!$B$2:$AG$2201, 6, FALSE), 'First 10 GS'!G$2:G$2201, 0)</f>
        <v>64</v>
      </c>
      <c r="G6" s="5">
        <f>_xlfn.RANK.EQ(VLOOKUP($A6, 'First 10 GS'!$B$2:$AG$2201, 7, FALSE), 'First 10 GS'!H$2:H$2201, 1)</f>
        <v>11</v>
      </c>
      <c r="H6" s="6">
        <f>_xlfn.RANK.EQ(VLOOKUP($A6, 'First 10 GS'!$B$2:$AG$2201, 8, FALSE), 'First 10 GS'!I$2:I$2201, 0)</f>
        <v>1</v>
      </c>
      <c r="I6" s="6">
        <f>_xlfn.RANK.EQ(VLOOKUP($A6, 'First 10 GS'!$B$2:$AG$2201, 9, FALSE), 'First 10 GS'!J$2:J$2201, 0)</f>
        <v>1</v>
      </c>
      <c r="J6" s="6">
        <f>_xlfn.RANK.EQ(VLOOKUP($A6, 'First 10 GS'!$B$2:$AG$2201, 10, FALSE), 'First 10 GS'!K$2:K$2201, 1)</f>
        <v>1</v>
      </c>
      <c r="K6" s="6">
        <f>_xlfn.RANK.EQ(VLOOKUP($A6, 'First 10 GS'!$B$2:$AG$2201, 11, FALSE), 'First 10 GS'!L$2:L$2201, 0)</f>
        <v>196</v>
      </c>
      <c r="L6" s="6">
        <f>_xlfn.RANK.EQ(VLOOKUP($A6, 'First 10 GS'!$B$2:$AG$2201, 12, FALSE), 'First 10 GS'!M$2:M$2201, 0)</f>
        <v>98</v>
      </c>
      <c r="M6" s="6">
        <f>_xlfn.RANK.EQ(VLOOKUP($A6, 'First 10 GS'!$B$2:$AG$2201, 13, FALSE), 'First 10 GS'!N$2:N$2201, 0)</f>
        <v>2</v>
      </c>
      <c r="N6" s="6">
        <f>_xlfn.RANK.EQ(VLOOKUP($A6, 'First 10 GS'!$B$2:$AG$2201, 14, FALSE), 'First 10 GS'!O$2:O$2201, 1)</f>
        <v>365</v>
      </c>
      <c r="O6" s="6">
        <f>_xlfn.RANK.EQ(VLOOKUP($A6, 'First 10 GS'!$B$2:$AG$2201, 15, FALSE), 'First 10 GS'!P$2:P$2201, 0)</f>
        <v>390</v>
      </c>
      <c r="P6" s="6">
        <f>_xlfn.RANK.EQ(VLOOKUP($A6, 'First 10 GS'!$B$2:$AG$2201, 16, FALSE), 'First 10 GS'!Q$2:Q$2201, 0)</f>
        <v>29</v>
      </c>
      <c r="Q6" s="5">
        <f>_xlfn.RANK.EQ(VLOOKUP($A6, 'First 10 GS'!$B$2:$AG$2201, 17, FALSE), 'First 10 GS'!R$2:R$2201, 1)</f>
        <v>5</v>
      </c>
      <c r="R6" s="6">
        <f>_xlfn.RANK.EQ(VLOOKUP($A6, 'First 10 GS'!$B$2:$AG$2201, 18, FALSE), 'First 10 GS'!S$2:S$2201, 1)</f>
        <v>115</v>
      </c>
      <c r="S6" s="6">
        <f>_xlfn.RANK.EQ(VLOOKUP($A6, 'First 10 GS'!$B$2:$AG$2201, 19, FALSE), 'First 10 GS'!T$2:T$2201, 1)</f>
        <v>4</v>
      </c>
      <c r="T6" s="6">
        <f>_xlfn.RANK.EQ(VLOOKUP($A6, 'First 10 GS'!$B$2:$AG$2201, 20, FALSE), 'First 10 GS'!U$2:U$2201, 1)</f>
        <v>2</v>
      </c>
      <c r="U6" s="6">
        <f>_xlfn.RANK.EQ(VLOOKUP($A6, 'First 10 GS'!$B$2:$AG$2201, 21, FALSE), 'First 10 GS'!V$2:V$2201, 1)</f>
        <v>225</v>
      </c>
      <c r="V6" s="6">
        <f>_xlfn.RANK.EQ(VLOOKUP($A6, 'First 10 GS'!$B$2:$AG$2201, 22, FALSE), 'First 10 GS'!W$2:W$2201, 1)</f>
        <v>172</v>
      </c>
      <c r="W6" s="6">
        <f>_xlfn.RANK.EQ(VLOOKUP($A6, 'First 10 GS'!$B$2:$AG$2201, 23, FALSE), 'First 10 GS'!X$2:X$2201, 1)</f>
        <v>10</v>
      </c>
      <c r="X6" s="5">
        <f>_xlfn.RANK.EQ(VLOOKUP($A6, 'First 10 GS'!$B$2:$AG$2201, 24, FALSE), 'First 10 GS'!Y$2:Y$2201, 1)</f>
        <v>19</v>
      </c>
      <c r="Y6" s="6">
        <f>_xlfn.RANK.EQ(VLOOKUP($A6, 'First 10 GS'!$B$2:$AG$2201, 25, FALSE), 'First 10 GS'!Z$2:Z$2201, 1)</f>
        <v>1</v>
      </c>
      <c r="Z6" s="5">
        <f>_xlfn.RANK.EQ(VLOOKUP($A6, 'First 10 GS'!$B$2:$AG$2201, 26, FALSE), 'First 10 GS'!AA$2:AA$2201, 0)</f>
        <v>48</v>
      </c>
      <c r="AA6" s="5">
        <f>_xlfn.RANK.EQ(VLOOKUP($A6, 'First 10 GS'!$B$2:$AG$2201, 27, FALSE), 'First 10 GS'!AB$2:AB$2201, 0)</f>
        <v>67</v>
      </c>
      <c r="AB6" s="6">
        <f>_xlfn.RANK.EQ(VLOOKUP($A6, 'First 10 GS'!$B$2:$AG$2201, 28, FALSE), 'First 10 GS'!AC$2:AC$2201, 1)</f>
        <v>1</v>
      </c>
      <c r="AC6" s="6">
        <f>_xlfn.RANK.EQ(VLOOKUP($A6, 'First 10 GS'!$B$2:$AG$2201, 29, FALSE), 'First 10 GS'!AD$2:AD$2201, 1)</f>
        <v>1</v>
      </c>
      <c r="AD6" s="6">
        <f>_xlfn.RANK.EQ(VLOOKUP($A6, 'First 10 GS'!$B$2:$AG$2201, 30, FALSE), 'First 10 GS'!AE$2:AE$2201, 1)</f>
        <v>1</v>
      </c>
      <c r="AE6" s="6">
        <f>_xlfn.RANK.EQ(VLOOKUP($A6, 'First 10 GS'!$B$2:$AG$2201, 31, FALSE), 'First 10 GS'!AF$2:AF$2201, 0)</f>
        <v>495</v>
      </c>
      <c r="AF6" s="5">
        <f>_xlfn.RANK.EQ(VLOOKUP($A6, 'First 10 GS'!$B$2:$AG$2201, 32, FALSE), 'First 10 GS'!AG$2:AG$2201, 1)</f>
        <v>20</v>
      </c>
      <c r="AG6" s="7">
        <f>GEOMEAN(Table5[[#This Row],[W]],Table5[[#This Row],[L]],Table5[[#This Row],[ERA]],Table5[[#This Row],[BB/9]],Table5[[#This Row],[SO]],Table5[[#This Row],[K/9]],Table5[[#This Row],[WHIP]])</f>
        <v>23.781246487773661</v>
      </c>
    </row>
    <row r="7" spans="1:33" x14ac:dyDescent="0.45">
      <c r="A7" s="4" t="s">
        <v>29</v>
      </c>
      <c r="B7" s="4" t="s">
        <v>30</v>
      </c>
      <c r="C7" s="10">
        <v>35897</v>
      </c>
      <c r="D7" s="10">
        <v>35949</v>
      </c>
      <c r="E7" s="4">
        <f>_xlfn.RANK.EQ(VLOOKUP($A7, 'First 10 GS'!$B$2:$AG$2201, 5, FALSE), 'First 10 GS'!F$2:F$2201, 0)</f>
        <v>178</v>
      </c>
      <c r="F7" s="5">
        <f>_xlfn.RANK.EQ(VLOOKUP($A7, 'First 10 GS'!$B$2:$AG$2201, 6, FALSE), 'First 10 GS'!G$2:G$2201, 0)</f>
        <v>23</v>
      </c>
      <c r="G7" s="5">
        <f>_xlfn.RANK.EQ(VLOOKUP($A7, 'First 10 GS'!$B$2:$AG$2201, 7, FALSE), 'First 10 GS'!H$2:H$2201, 1)</f>
        <v>57</v>
      </c>
      <c r="H7" s="4">
        <f>_xlfn.RANK.EQ(VLOOKUP($A7, 'First 10 GS'!$B$2:$AG$2201, 8, FALSE), 'First 10 GS'!I$2:I$2201, 0)</f>
        <v>1</v>
      </c>
      <c r="I7" s="4">
        <f>_xlfn.RANK.EQ(VLOOKUP($A7, 'First 10 GS'!$B$2:$AG$2201, 9, FALSE), 'First 10 GS'!J$2:J$2201, 0)</f>
        <v>1</v>
      </c>
      <c r="J7" s="4">
        <f>_xlfn.RANK.EQ(VLOOKUP($A7, 'First 10 GS'!$B$2:$AG$2201, 10, FALSE), 'First 10 GS'!K$2:K$2201, 1)</f>
        <v>1</v>
      </c>
      <c r="K7" s="4">
        <f>_xlfn.RANK.EQ(VLOOKUP($A7, 'First 10 GS'!$B$2:$AG$2201, 11, FALSE), 'First 10 GS'!L$2:L$2201, 0)</f>
        <v>99</v>
      </c>
      <c r="L7" s="4">
        <f>_xlfn.RANK.EQ(VLOOKUP($A7, 'First 10 GS'!$B$2:$AG$2201, 12, FALSE), 'First 10 GS'!M$2:M$2201, 0)</f>
        <v>18</v>
      </c>
      <c r="M7" s="4">
        <f>_xlfn.RANK.EQ(VLOOKUP($A7, 'First 10 GS'!$B$2:$AG$2201, 13, FALSE), 'First 10 GS'!N$2:N$2201, 0)</f>
        <v>2</v>
      </c>
      <c r="N7" s="6">
        <f>_xlfn.RANK.EQ(VLOOKUP($A7, 'First 10 GS'!$B$2:$AG$2201, 14, FALSE), 'First 10 GS'!O$2:O$2201, 1)</f>
        <v>481</v>
      </c>
      <c r="O7" s="4">
        <f>_xlfn.RANK.EQ(VLOOKUP($A7, 'First 10 GS'!$B$2:$AG$2201, 15, FALSE), 'First 10 GS'!P$2:P$2201, 0)</f>
        <v>90</v>
      </c>
      <c r="P7" s="4">
        <f>_xlfn.RANK.EQ(VLOOKUP($A7, 'First 10 GS'!$B$2:$AG$2201, 16, FALSE), 'First 10 GS'!Q$2:Q$2201, 0)</f>
        <v>54</v>
      </c>
      <c r="Q7" s="5">
        <f>_xlfn.RANK.EQ(VLOOKUP($A7, 'First 10 GS'!$B$2:$AG$2201, 17, FALSE), 'First 10 GS'!R$2:R$2201, 1)</f>
        <v>79</v>
      </c>
      <c r="R7" s="4">
        <f>_xlfn.RANK.EQ(VLOOKUP($A7, 'First 10 GS'!$B$2:$AG$2201, 18, FALSE), 'First 10 GS'!S$2:S$2201, 1)</f>
        <v>20</v>
      </c>
      <c r="S7" s="4">
        <f>_xlfn.RANK.EQ(VLOOKUP($A7, 'First 10 GS'!$B$2:$AG$2201, 19, FALSE), 'First 10 GS'!T$2:T$2201, 1)</f>
        <v>36</v>
      </c>
      <c r="T7" s="4">
        <f>_xlfn.RANK.EQ(VLOOKUP($A7, 'First 10 GS'!$B$2:$AG$2201, 20, FALSE), 'First 10 GS'!U$2:U$2201, 1)</f>
        <v>66</v>
      </c>
      <c r="U7" s="4">
        <f>_xlfn.RANK.EQ(VLOOKUP($A7, 'First 10 GS'!$B$2:$AG$2201, 21, FALSE), 'First 10 GS'!V$2:V$2201, 1)</f>
        <v>125</v>
      </c>
      <c r="V7" s="4">
        <f>_xlfn.RANK.EQ(VLOOKUP($A7, 'First 10 GS'!$B$2:$AG$2201, 22, FALSE), 'First 10 GS'!W$2:W$2201, 1)</f>
        <v>103</v>
      </c>
      <c r="W7" s="4">
        <f>_xlfn.RANK.EQ(VLOOKUP($A7, 'First 10 GS'!$B$2:$AG$2201, 23, FALSE), 'First 10 GS'!X$2:X$2201, 1)</f>
        <v>593</v>
      </c>
      <c r="X7" s="5">
        <f>_xlfn.RANK.EQ(VLOOKUP($A7, 'First 10 GS'!$B$2:$AG$2201, 24, FALSE), 'First 10 GS'!Y$2:Y$2201, 1)</f>
        <v>546</v>
      </c>
      <c r="Y7" s="4">
        <f>_xlfn.RANK.EQ(VLOOKUP($A7, 'First 10 GS'!$B$2:$AG$2201, 25, FALSE), 'First 10 GS'!Z$2:Z$2201, 1)</f>
        <v>291</v>
      </c>
      <c r="Z7" s="5">
        <f>_xlfn.RANK.EQ(VLOOKUP($A7, 'First 10 GS'!$B$2:$AG$2201, 26, FALSE), 'First 10 GS'!AA$2:AA$2201, 0)</f>
        <v>1</v>
      </c>
      <c r="AA7" s="5">
        <f>_xlfn.RANK.EQ(VLOOKUP($A7, 'First 10 GS'!$B$2:$AG$2201, 27, FALSE), 'First 10 GS'!AB$2:AB$2201, 0)</f>
        <v>1</v>
      </c>
      <c r="AB7" s="4">
        <f>_xlfn.RANK.EQ(VLOOKUP($A7, 'First 10 GS'!$B$2:$AG$2201, 28, FALSE), 'First 10 GS'!AC$2:AC$2201, 1)</f>
        <v>556</v>
      </c>
      <c r="AC7" s="4">
        <f>_xlfn.RANK.EQ(VLOOKUP($A7, 'First 10 GS'!$B$2:$AG$2201, 29, FALSE), 'First 10 GS'!AD$2:AD$2201, 1)</f>
        <v>609</v>
      </c>
      <c r="AD7" s="4">
        <f>_xlfn.RANK.EQ(VLOOKUP($A7, 'First 10 GS'!$B$2:$AG$2201, 30, FALSE), 'First 10 GS'!AE$2:AE$2201, 1)</f>
        <v>325</v>
      </c>
      <c r="AE7" s="4">
        <f>_xlfn.RANK.EQ(VLOOKUP($A7, 'First 10 GS'!$B$2:$AG$2201, 31, FALSE), 'First 10 GS'!AF$2:AF$2201, 0)</f>
        <v>238</v>
      </c>
      <c r="AF7" s="5">
        <f>_xlfn.RANK.EQ(VLOOKUP($A7, 'First 10 GS'!$B$2:$AG$2201, 32, FALSE), 'First 10 GS'!AG$2:AG$2201, 1)</f>
        <v>89</v>
      </c>
      <c r="AG7" s="7">
        <f>GEOMEAN(Table5[[#This Row],[W]],Table5[[#This Row],[L]],Table5[[#This Row],[ERA]],Table5[[#This Row],[BB/9]],Table5[[#This Row],[SO]],Table5[[#This Row],[K/9]],Table5[[#This Row],[WHIP]])</f>
        <v>24.320539500094611</v>
      </c>
    </row>
    <row r="8" spans="1:33" x14ac:dyDescent="0.45">
      <c r="A8" s="6" t="s">
        <v>36</v>
      </c>
      <c r="B8" s="6" t="s">
        <v>37</v>
      </c>
      <c r="C8" s="9">
        <v>30520</v>
      </c>
      <c r="D8" s="9">
        <v>30563</v>
      </c>
      <c r="E8" s="6">
        <f>_xlfn.RANK.EQ(VLOOKUP($A8, 'First 10 GS'!$B$2:$AG$2201, 5, FALSE), 'First 10 GS'!F$2:F$2201, 0)</f>
        <v>16</v>
      </c>
      <c r="F8" s="5">
        <f>_xlfn.RANK.EQ(VLOOKUP($A8, 'First 10 GS'!$B$2:$AG$2201, 6, FALSE), 'First 10 GS'!G$2:G$2201, 0)</f>
        <v>23</v>
      </c>
      <c r="G8" s="5">
        <f>_xlfn.RANK.EQ(VLOOKUP($A8, 'First 10 GS'!$B$2:$AG$2201, 7, FALSE), 'First 10 GS'!H$2:H$2201, 1)</f>
        <v>57</v>
      </c>
      <c r="H8" s="6">
        <f>_xlfn.RANK.EQ(VLOOKUP($A8, 'First 10 GS'!$B$2:$AG$2201, 8, FALSE), 'First 10 GS'!I$2:I$2201, 0)</f>
        <v>1</v>
      </c>
      <c r="I8" s="6">
        <f>_xlfn.RANK.EQ(VLOOKUP($A8, 'First 10 GS'!$B$2:$AG$2201, 9, FALSE), 'First 10 GS'!J$2:J$2201, 0)</f>
        <v>1</v>
      </c>
      <c r="J8" s="6">
        <f>_xlfn.RANK.EQ(VLOOKUP($A8, 'First 10 GS'!$B$2:$AG$2201, 10, FALSE), 'First 10 GS'!K$2:K$2201, 1)</f>
        <v>1</v>
      </c>
      <c r="K8" s="6">
        <f>_xlfn.RANK.EQ(VLOOKUP($A8, 'First 10 GS'!$B$2:$AG$2201, 11, FALSE), 'First 10 GS'!L$2:L$2201, 0)</f>
        <v>54</v>
      </c>
      <c r="L8" s="6">
        <f>_xlfn.RANK.EQ(VLOOKUP($A8, 'First 10 GS'!$B$2:$AG$2201, 12, FALSE), 'First 10 GS'!M$2:M$2201, 0)</f>
        <v>18</v>
      </c>
      <c r="M8" s="6">
        <f>_xlfn.RANK.EQ(VLOOKUP($A8, 'First 10 GS'!$B$2:$AG$2201, 13, FALSE), 'First 10 GS'!N$2:N$2201, 0)</f>
        <v>2</v>
      </c>
      <c r="N8" s="6">
        <f>_xlfn.RANK.EQ(VLOOKUP($A8, 'First 10 GS'!$B$2:$AG$2201, 14, FALSE), 'First 10 GS'!O$2:O$2201, 1)</f>
        <v>652</v>
      </c>
      <c r="O8" s="6">
        <f>_xlfn.RANK.EQ(VLOOKUP($A8, 'First 10 GS'!$B$2:$AG$2201, 15, FALSE), 'First 10 GS'!P$2:P$2201, 0)</f>
        <v>90</v>
      </c>
      <c r="P8" s="6">
        <f>_xlfn.RANK.EQ(VLOOKUP($A8, 'First 10 GS'!$B$2:$AG$2201, 16, FALSE), 'First 10 GS'!Q$2:Q$2201, 0)</f>
        <v>54</v>
      </c>
      <c r="Q8" s="5">
        <f>_xlfn.RANK.EQ(VLOOKUP($A8, 'First 10 GS'!$B$2:$AG$2201, 17, FALSE), 'First 10 GS'!R$2:R$2201, 1)</f>
        <v>34</v>
      </c>
      <c r="R8" s="6">
        <f>_xlfn.RANK.EQ(VLOOKUP($A8, 'First 10 GS'!$B$2:$AG$2201, 18, FALSE), 'First 10 GS'!S$2:S$2201, 1)</f>
        <v>35</v>
      </c>
      <c r="S8" s="6">
        <f>_xlfn.RANK.EQ(VLOOKUP($A8, 'First 10 GS'!$B$2:$AG$2201, 19, FALSE), 'First 10 GS'!T$2:T$2201, 1)</f>
        <v>66</v>
      </c>
      <c r="T8" s="6">
        <f>_xlfn.RANK.EQ(VLOOKUP($A8, 'First 10 GS'!$B$2:$AG$2201, 20, FALSE), 'First 10 GS'!U$2:U$2201, 1)</f>
        <v>87</v>
      </c>
      <c r="U8" s="6">
        <f>_xlfn.RANK.EQ(VLOOKUP($A8, 'First 10 GS'!$B$2:$AG$2201, 21, FALSE), 'First 10 GS'!V$2:V$2201, 1)</f>
        <v>126</v>
      </c>
      <c r="V8" s="6">
        <f>_xlfn.RANK.EQ(VLOOKUP($A8, 'First 10 GS'!$B$2:$AG$2201, 22, FALSE), 'First 10 GS'!W$2:W$2201, 1)</f>
        <v>172</v>
      </c>
      <c r="W8" s="6">
        <f>_xlfn.RANK.EQ(VLOOKUP($A8, 'First 10 GS'!$B$2:$AG$2201, 23, FALSE), 'First 10 GS'!X$2:X$2201, 1)</f>
        <v>551</v>
      </c>
      <c r="X8" s="5">
        <f>_xlfn.RANK.EQ(VLOOKUP($A8, 'First 10 GS'!$B$2:$AG$2201, 24, FALSE), 'First 10 GS'!Y$2:Y$2201, 1)</f>
        <v>350</v>
      </c>
      <c r="Y8" s="6">
        <f>_xlfn.RANK.EQ(VLOOKUP($A8, 'First 10 GS'!$B$2:$AG$2201, 25, FALSE), 'First 10 GS'!Z$2:Z$2201, 1)</f>
        <v>1</v>
      </c>
      <c r="Z8" s="5">
        <f>_xlfn.RANK.EQ(VLOOKUP($A8, 'First 10 GS'!$B$2:$AG$2201, 26, FALSE), 'First 10 GS'!AA$2:AA$2201, 0)</f>
        <v>3</v>
      </c>
      <c r="AA8" s="5">
        <f>_xlfn.RANK.EQ(VLOOKUP($A8, 'First 10 GS'!$B$2:$AG$2201, 27, FALSE), 'First 10 GS'!AB$2:AB$2201, 0)</f>
        <v>34</v>
      </c>
      <c r="AB8" s="6">
        <f>_xlfn.RANK.EQ(VLOOKUP($A8, 'First 10 GS'!$B$2:$AG$2201, 28, FALSE), 'First 10 GS'!AC$2:AC$2201, 1)</f>
        <v>127</v>
      </c>
      <c r="AC8" s="6">
        <f>_xlfn.RANK.EQ(VLOOKUP($A8, 'First 10 GS'!$B$2:$AG$2201, 29, FALSE), 'First 10 GS'!AD$2:AD$2201, 1)</f>
        <v>609</v>
      </c>
      <c r="AD8" s="6">
        <f>_xlfn.RANK.EQ(VLOOKUP($A8, 'First 10 GS'!$B$2:$AG$2201, 30, FALSE), 'First 10 GS'!AE$2:AE$2201, 1)</f>
        <v>554</v>
      </c>
      <c r="AE8" s="6">
        <f>_xlfn.RANK.EQ(VLOOKUP($A8, 'First 10 GS'!$B$2:$AG$2201, 31, FALSE), 'First 10 GS'!AF$2:AF$2201, 0)</f>
        <v>34</v>
      </c>
      <c r="AF8" s="5">
        <f>_xlfn.RANK.EQ(VLOOKUP($A8, 'First 10 GS'!$B$2:$AG$2201, 32, FALSE), 'First 10 GS'!AG$2:AG$2201, 1)</f>
        <v>4</v>
      </c>
      <c r="AG8" s="7">
        <f>GEOMEAN(Table5[[#This Row],[W]],Table5[[#This Row],[L]],Table5[[#This Row],[ERA]],Table5[[#This Row],[BB/9]],Table5[[#This Row],[SO]],Table5[[#This Row],[K/9]],Table5[[#This Row],[WHIP]])</f>
        <v>25.150363101963709</v>
      </c>
    </row>
    <row r="9" spans="1:33" x14ac:dyDescent="0.45">
      <c r="A9" s="4" t="s">
        <v>79</v>
      </c>
      <c r="B9" s="4" t="s">
        <v>54</v>
      </c>
      <c r="C9" s="10">
        <v>45082</v>
      </c>
      <c r="D9" s="10">
        <v>45132</v>
      </c>
      <c r="E9" s="4">
        <f>_xlfn.RANK.EQ(VLOOKUP($A9, 'First 10 GS'!$B$2:$AG$2201, 5, FALSE), 'First 10 GS'!F$2:F$2201, 0)</f>
        <v>169</v>
      </c>
      <c r="F9" s="5">
        <f>_xlfn.RANK.EQ(VLOOKUP($A9, 'First 10 GS'!$B$2:$AG$2201, 6, FALSE), 'First 10 GS'!G$2:G$2201, 0)</f>
        <v>23</v>
      </c>
      <c r="G9" s="5">
        <f>_xlfn.RANK.EQ(VLOOKUP($A9, 'First 10 GS'!$B$2:$AG$2201, 7, FALSE), 'First 10 GS'!H$2:H$2201, 1)</f>
        <v>57</v>
      </c>
      <c r="H9" s="4">
        <f>_xlfn.RANK.EQ(VLOOKUP($A9, 'First 10 GS'!$B$2:$AG$2201, 8, FALSE), 'First 10 GS'!I$2:I$2201, 0)</f>
        <v>1</v>
      </c>
      <c r="I9" s="4">
        <f>_xlfn.RANK.EQ(VLOOKUP($A9, 'First 10 GS'!$B$2:$AG$2201, 9, FALSE), 'First 10 GS'!J$2:J$2201, 0)</f>
        <v>1</v>
      </c>
      <c r="J9" s="4">
        <f>_xlfn.RANK.EQ(VLOOKUP($A9, 'First 10 GS'!$B$2:$AG$2201, 10, FALSE), 'First 10 GS'!K$2:K$2201, 1)</f>
        <v>1</v>
      </c>
      <c r="K9" s="4">
        <f>_xlfn.RANK.EQ(VLOOKUP($A9, 'First 10 GS'!$B$2:$AG$2201, 11, FALSE), 'First 10 GS'!L$2:L$2201, 0)</f>
        <v>196</v>
      </c>
      <c r="L9" s="4">
        <f>_xlfn.RANK.EQ(VLOOKUP($A9, 'First 10 GS'!$B$2:$AG$2201, 12, FALSE), 'First 10 GS'!M$2:M$2201, 0)</f>
        <v>98</v>
      </c>
      <c r="M9" s="4">
        <f>_xlfn.RANK.EQ(VLOOKUP($A9, 'First 10 GS'!$B$2:$AG$2201, 13, FALSE), 'First 10 GS'!N$2:N$2201, 0)</f>
        <v>2</v>
      </c>
      <c r="N9" s="6">
        <f>_xlfn.RANK.EQ(VLOOKUP($A9, 'First 10 GS'!$B$2:$AG$2201, 14, FALSE), 'First 10 GS'!O$2:O$2201, 1)</f>
        <v>491</v>
      </c>
      <c r="O9" s="4">
        <f>_xlfn.RANK.EQ(VLOOKUP($A9, 'First 10 GS'!$B$2:$AG$2201, 15, FALSE), 'First 10 GS'!P$2:P$2201, 0)</f>
        <v>90</v>
      </c>
      <c r="P9" s="4">
        <f>_xlfn.RANK.EQ(VLOOKUP($A9, 'First 10 GS'!$B$2:$AG$2201, 16, FALSE), 'First 10 GS'!Q$2:Q$2201, 0)</f>
        <v>54</v>
      </c>
      <c r="Q9" s="5">
        <f>_xlfn.RANK.EQ(VLOOKUP($A9, 'First 10 GS'!$B$2:$AG$2201, 17, FALSE), 'First 10 GS'!R$2:R$2201, 1)</f>
        <v>6</v>
      </c>
      <c r="R9" s="4">
        <f>_xlfn.RANK.EQ(VLOOKUP($A9, 'First 10 GS'!$B$2:$AG$2201, 18, FALSE), 'First 10 GS'!S$2:S$2201, 1)</f>
        <v>25</v>
      </c>
      <c r="S9" s="4">
        <f>_xlfn.RANK.EQ(VLOOKUP($A9, 'First 10 GS'!$B$2:$AG$2201, 19, FALSE), 'First 10 GS'!T$2:T$2201, 1)</f>
        <v>1</v>
      </c>
      <c r="T9" s="4">
        <f>_xlfn.RANK.EQ(VLOOKUP($A9, 'First 10 GS'!$B$2:$AG$2201, 20, FALSE), 'First 10 GS'!U$2:U$2201, 1)</f>
        <v>5</v>
      </c>
      <c r="U9" s="4">
        <f>_xlfn.RANK.EQ(VLOOKUP($A9, 'First 10 GS'!$B$2:$AG$2201, 21, FALSE), 'First 10 GS'!V$2:V$2201, 1)</f>
        <v>438</v>
      </c>
      <c r="V9" s="4">
        <f>_xlfn.RANK.EQ(VLOOKUP($A9, 'First 10 GS'!$B$2:$AG$2201, 22, FALSE), 'First 10 GS'!W$2:W$2201, 1)</f>
        <v>466</v>
      </c>
      <c r="W9" s="4">
        <f>_xlfn.RANK.EQ(VLOOKUP($A9, 'First 10 GS'!$B$2:$AG$2201, 23, FALSE), 'First 10 GS'!X$2:X$2201, 1)</f>
        <v>221</v>
      </c>
      <c r="X9" s="5">
        <f>_xlfn.RANK.EQ(VLOOKUP($A9, 'First 10 GS'!$B$2:$AG$2201, 24, FALSE), 'First 10 GS'!Y$2:Y$2201, 1)</f>
        <v>199</v>
      </c>
      <c r="Y9" s="4">
        <f>_xlfn.RANK.EQ(VLOOKUP($A9, 'First 10 GS'!$B$2:$AG$2201, 25, FALSE), 'First 10 GS'!Z$2:Z$2201, 1)</f>
        <v>1</v>
      </c>
      <c r="Z9" s="5">
        <f>_xlfn.RANK.EQ(VLOOKUP($A9, 'First 10 GS'!$B$2:$AG$2201, 26, FALSE), 'First 10 GS'!AA$2:AA$2201, 0)</f>
        <v>19</v>
      </c>
      <c r="AA9" s="5">
        <f>_xlfn.RANK.EQ(VLOOKUP($A9, 'First 10 GS'!$B$2:$AG$2201, 27, FALSE), 'First 10 GS'!AB$2:AB$2201, 0)</f>
        <v>43</v>
      </c>
      <c r="AB9" s="4">
        <f>_xlfn.RANK.EQ(VLOOKUP($A9, 'First 10 GS'!$B$2:$AG$2201, 28, FALSE), 'First 10 GS'!AC$2:AC$2201, 1)</f>
        <v>1</v>
      </c>
      <c r="AC9" s="4">
        <f>_xlfn.RANK.EQ(VLOOKUP($A9, 'First 10 GS'!$B$2:$AG$2201, 29, FALSE), 'First 10 GS'!AD$2:AD$2201, 1)</f>
        <v>477</v>
      </c>
      <c r="AD9" s="4">
        <f>_xlfn.RANK.EQ(VLOOKUP($A9, 'First 10 GS'!$B$2:$AG$2201, 30, FALSE), 'First 10 GS'!AE$2:AE$2201, 1)</f>
        <v>1</v>
      </c>
      <c r="AE9" s="4">
        <f>_xlfn.RANK.EQ(VLOOKUP($A9, 'First 10 GS'!$B$2:$AG$2201, 31, FALSE), 'First 10 GS'!AF$2:AF$2201, 0)</f>
        <v>427</v>
      </c>
      <c r="AF9" s="5">
        <f>_xlfn.RANK.EQ(VLOOKUP($A9, 'First 10 GS'!$B$2:$AG$2201, 32, FALSE), 'First 10 GS'!AG$2:AG$2201, 1)</f>
        <v>7</v>
      </c>
      <c r="AG9" s="7">
        <f>GEOMEAN(Table5[[#This Row],[W]],Table5[[#This Row],[L]],Table5[[#This Row],[ERA]],Table5[[#This Row],[BB/9]],Table5[[#This Row],[SO]],Table5[[#This Row],[K/9]],Table5[[#This Row],[WHIP]])</f>
        <v>26.406076284148952</v>
      </c>
    </row>
    <row r="10" spans="1:33" x14ac:dyDescent="0.45">
      <c r="A10" s="4" t="s">
        <v>123</v>
      </c>
      <c r="B10" s="4" t="s">
        <v>124</v>
      </c>
      <c r="C10" s="10">
        <v>37750</v>
      </c>
      <c r="D10" s="10">
        <v>37798</v>
      </c>
      <c r="E10" s="4">
        <f>_xlfn.RANK.EQ(VLOOKUP($A10, 'First 10 GS'!$B$2:$AG$2201, 5, FALSE), 'First 10 GS'!F$2:F$2201, 0)</f>
        <v>116</v>
      </c>
      <c r="F10" s="5">
        <f>_xlfn.RANK.EQ(VLOOKUP($A10, 'First 10 GS'!$B$2:$AG$2201, 6, FALSE), 'First 10 GS'!G$2:G$2201, 0)</f>
        <v>1</v>
      </c>
      <c r="G10" s="5">
        <f>_xlfn.RANK.EQ(VLOOKUP($A10, 'First 10 GS'!$B$2:$AG$2201, 7, FALSE), 'First 10 GS'!H$2:H$2201, 1)</f>
        <v>11</v>
      </c>
      <c r="H10" s="4">
        <f>_xlfn.RANK.EQ(VLOOKUP($A10, 'First 10 GS'!$B$2:$AG$2201, 8, FALSE), 'First 10 GS'!I$2:I$2201, 0)</f>
        <v>1</v>
      </c>
      <c r="I10" s="4">
        <f>_xlfn.RANK.EQ(VLOOKUP($A10, 'First 10 GS'!$B$2:$AG$2201, 9, FALSE), 'First 10 GS'!J$2:J$2201, 0)</f>
        <v>1</v>
      </c>
      <c r="J10" s="4">
        <f>_xlfn.RANK.EQ(VLOOKUP($A10, 'First 10 GS'!$B$2:$AG$2201, 10, FALSE), 'First 10 GS'!K$2:K$2201, 1)</f>
        <v>1</v>
      </c>
      <c r="K10" s="4">
        <f>_xlfn.RANK.EQ(VLOOKUP($A10, 'First 10 GS'!$B$2:$AG$2201, 11, FALSE), 'First 10 GS'!L$2:L$2201, 0)</f>
        <v>54</v>
      </c>
      <c r="L10" s="4">
        <f>_xlfn.RANK.EQ(VLOOKUP($A10, 'First 10 GS'!$B$2:$AG$2201, 12, FALSE), 'First 10 GS'!M$2:M$2201, 0)</f>
        <v>4</v>
      </c>
      <c r="M10" s="4">
        <f>_xlfn.RANK.EQ(VLOOKUP($A10, 'First 10 GS'!$B$2:$AG$2201, 13, FALSE), 'First 10 GS'!N$2:N$2201, 0)</f>
        <v>2</v>
      </c>
      <c r="N10" s="6">
        <f>_xlfn.RANK.EQ(VLOOKUP($A10, 'First 10 GS'!$B$2:$AG$2201, 14, FALSE), 'First 10 GS'!O$2:O$2201, 1)</f>
        <v>544</v>
      </c>
      <c r="O10" s="4">
        <f>_xlfn.RANK.EQ(VLOOKUP($A10, 'First 10 GS'!$B$2:$AG$2201, 15, FALSE), 'First 10 GS'!P$2:P$2201, 0)</f>
        <v>26</v>
      </c>
      <c r="P10" s="4">
        <f>_xlfn.RANK.EQ(VLOOKUP($A10, 'First 10 GS'!$B$2:$AG$2201, 16, FALSE), 'First 10 GS'!Q$2:Q$2201, 0)</f>
        <v>11</v>
      </c>
      <c r="Q10" s="5">
        <f>_xlfn.RANK.EQ(VLOOKUP($A10, 'First 10 GS'!$B$2:$AG$2201, 17, FALSE), 'First 10 GS'!R$2:R$2201, 1)</f>
        <v>24</v>
      </c>
      <c r="R10" s="4">
        <f>_xlfn.RANK.EQ(VLOOKUP($A10, 'First 10 GS'!$B$2:$AG$2201, 18, FALSE), 'First 10 GS'!S$2:S$2201, 1)</f>
        <v>299</v>
      </c>
      <c r="S10" s="4">
        <f>_xlfn.RANK.EQ(VLOOKUP($A10, 'First 10 GS'!$B$2:$AG$2201, 19, FALSE), 'First 10 GS'!T$2:T$2201, 1)</f>
        <v>11</v>
      </c>
      <c r="T10" s="4">
        <f>_xlfn.RANK.EQ(VLOOKUP($A10, 'First 10 GS'!$B$2:$AG$2201, 20, FALSE), 'First 10 GS'!U$2:U$2201, 1)</f>
        <v>25</v>
      </c>
      <c r="U10" s="4">
        <f>_xlfn.RANK.EQ(VLOOKUP($A10, 'First 10 GS'!$B$2:$AG$2201, 21, FALSE), 'First 10 GS'!V$2:V$2201, 1)</f>
        <v>75</v>
      </c>
      <c r="V10" s="4">
        <f>_xlfn.RANK.EQ(VLOOKUP($A10, 'First 10 GS'!$B$2:$AG$2201, 22, FALSE), 'First 10 GS'!W$2:W$2201, 1)</f>
        <v>53</v>
      </c>
      <c r="W10" s="4">
        <f>_xlfn.RANK.EQ(VLOOKUP($A10, 'First 10 GS'!$B$2:$AG$2201, 23, FALSE), 'First 10 GS'!X$2:X$2201, 1)</f>
        <v>262</v>
      </c>
      <c r="X10" s="5">
        <f>_xlfn.RANK.EQ(VLOOKUP($A10, 'First 10 GS'!$B$2:$AG$2201, 24, FALSE), 'First 10 GS'!Y$2:Y$2201, 1)</f>
        <v>211</v>
      </c>
      <c r="Y10" s="4">
        <f>_xlfn.RANK.EQ(VLOOKUP($A10, 'First 10 GS'!$B$2:$AG$2201, 25, FALSE), 'First 10 GS'!Z$2:Z$2201, 1)</f>
        <v>1</v>
      </c>
      <c r="Z10" s="5">
        <f>_xlfn.RANK.EQ(VLOOKUP($A10, 'First 10 GS'!$B$2:$AG$2201, 26, FALSE), 'First 10 GS'!AA$2:AA$2201, 0)</f>
        <v>33</v>
      </c>
      <c r="AA10" s="5">
        <f>_xlfn.RANK.EQ(VLOOKUP($A10, 'First 10 GS'!$B$2:$AG$2201, 27, FALSE), 'First 10 GS'!AB$2:AB$2201, 0)</f>
        <v>83</v>
      </c>
      <c r="AB10" s="4">
        <f>_xlfn.RANK.EQ(VLOOKUP($A10, 'First 10 GS'!$B$2:$AG$2201, 28, FALSE), 'First 10 GS'!AC$2:AC$2201, 1)</f>
        <v>1</v>
      </c>
      <c r="AC10" s="4">
        <f>_xlfn.RANK.EQ(VLOOKUP($A10, 'First 10 GS'!$B$2:$AG$2201, 29, FALSE), 'First 10 GS'!AD$2:AD$2201, 1)</f>
        <v>1</v>
      </c>
      <c r="AD10" s="4">
        <f>_xlfn.RANK.EQ(VLOOKUP($A10, 'First 10 GS'!$B$2:$AG$2201, 30, FALSE), 'First 10 GS'!AE$2:AE$2201, 1)</f>
        <v>461</v>
      </c>
      <c r="AE10" s="4">
        <f>_xlfn.RANK.EQ(VLOOKUP($A10, 'First 10 GS'!$B$2:$AG$2201, 31, FALSE), 'First 10 GS'!AF$2:AF$2201, 0)</f>
        <v>238</v>
      </c>
      <c r="AF10" s="5">
        <f>_xlfn.RANK.EQ(VLOOKUP($A10, 'First 10 GS'!$B$2:$AG$2201, 32, FALSE), 'First 10 GS'!AG$2:AG$2201, 1)</f>
        <v>136</v>
      </c>
      <c r="AG10" s="7">
        <f>GEOMEAN(Table5[[#This Row],[W]],Table5[[#This Row],[L]],Table5[[#This Row],[ERA]],Table5[[#This Row],[BB/9]],Table5[[#This Row],[SO]],Table5[[#This Row],[K/9]],Table5[[#This Row],[WHIP]])</f>
        <v>29.775538017553536</v>
      </c>
    </row>
    <row r="11" spans="1:33" x14ac:dyDescent="0.45">
      <c r="A11" s="6" t="s">
        <v>167</v>
      </c>
      <c r="B11" s="6" t="s">
        <v>168</v>
      </c>
      <c r="C11" s="9">
        <v>44440</v>
      </c>
      <c r="D11" s="9">
        <v>44684</v>
      </c>
      <c r="E11" s="6">
        <f>_xlfn.RANK.EQ(VLOOKUP($A11, 'First 10 GS'!$B$2:$AG$2201, 5, FALSE), 'First 10 GS'!F$2:F$2201, 0)</f>
        <v>434</v>
      </c>
      <c r="F11" s="5">
        <f>_xlfn.RANK.EQ(VLOOKUP($A11, 'First 10 GS'!$B$2:$AG$2201, 6, FALSE), 'First 10 GS'!G$2:G$2201, 0)</f>
        <v>64</v>
      </c>
      <c r="G11" s="5">
        <f>_xlfn.RANK.EQ(VLOOKUP($A11, 'First 10 GS'!$B$2:$AG$2201, 7, FALSE), 'First 10 GS'!H$2:H$2201, 1)</f>
        <v>57</v>
      </c>
      <c r="H11" s="6">
        <f>_xlfn.RANK.EQ(VLOOKUP($A11, 'First 10 GS'!$B$2:$AG$2201, 8, FALSE), 'First 10 GS'!I$2:I$2201, 0)</f>
        <v>1</v>
      </c>
      <c r="I11" s="6">
        <f>_xlfn.RANK.EQ(VLOOKUP($A11, 'First 10 GS'!$B$2:$AG$2201, 9, FALSE), 'First 10 GS'!J$2:J$2201, 0)</f>
        <v>1</v>
      </c>
      <c r="J11" s="6">
        <f>_xlfn.RANK.EQ(VLOOKUP($A11, 'First 10 GS'!$B$2:$AG$2201, 10, FALSE), 'First 10 GS'!K$2:K$2201, 1)</f>
        <v>1</v>
      </c>
      <c r="K11" s="6">
        <f>_xlfn.RANK.EQ(VLOOKUP($A11, 'First 10 GS'!$B$2:$AG$2201, 11, FALSE), 'First 10 GS'!L$2:L$2201, 0)</f>
        <v>196</v>
      </c>
      <c r="L11" s="6">
        <f>_xlfn.RANK.EQ(VLOOKUP($A11, 'First 10 GS'!$B$2:$AG$2201, 12, FALSE), 'First 10 GS'!M$2:M$2201, 0)</f>
        <v>98</v>
      </c>
      <c r="M11" s="6">
        <f>_xlfn.RANK.EQ(VLOOKUP($A11, 'First 10 GS'!$B$2:$AG$2201, 13, FALSE), 'First 10 GS'!N$2:N$2201, 0)</f>
        <v>2</v>
      </c>
      <c r="N11" s="6">
        <f>_xlfn.RANK.EQ(VLOOKUP($A11, 'First 10 GS'!$B$2:$AG$2201, 14, FALSE), 'First 10 GS'!O$2:O$2201, 1)</f>
        <v>216</v>
      </c>
      <c r="O11" s="6">
        <f>_xlfn.RANK.EQ(VLOOKUP($A11, 'First 10 GS'!$B$2:$AG$2201, 15, FALSE), 'First 10 GS'!P$2:P$2201, 0)</f>
        <v>227</v>
      </c>
      <c r="P11" s="6">
        <f>_xlfn.RANK.EQ(VLOOKUP($A11, 'First 10 GS'!$B$2:$AG$2201, 16, FALSE), 'First 10 GS'!Q$2:Q$2201, 0)</f>
        <v>75</v>
      </c>
      <c r="Q11" s="5">
        <f>_xlfn.RANK.EQ(VLOOKUP($A11, 'First 10 GS'!$B$2:$AG$2201, 17, FALSE), 'First 10 GS'!R$2:R$2201, 1)</f>
        <v>83</v>
      </c>
      <c r="R11" s="6">
        <f>_xlfn.RANK.EQ(VLOOKUP($A11, 'First 10 GS'!$B$2:$AG$2201, 18, FALSE), 'First 10 GS'!S$2:S$2201, 1)</f>
        <v>3</v>
      </c>
      <c r="S11" s="6">
        <f>_xlfn.RANK.EQ(VLOOKUP($A11, 'First 10 GS'!$B$2:$AG$2201, 19, FALSE), 'First 10 GS'!T$2:T$2201, 1)</f>
        <v>15</v>
      </c>
      <c r="T11" s="6">
        <f>_xlfn.RANK.EQ(VLOOKUP($A11, 'First 10 GS'!$B$2:$AG$2201, 20, FALSE), 'First 10 GS'!U$2:U$2201, 1)</f>
        <v>32</v>
      </c>
      <c r="U11" s="6">
        <f>_xlfn.RANK.EQ(VLOOKUP($A11, 'First 10 GS'!$B$2:$AG$2201, 21, FALSE), 'First 10 GS'!V$2:V$2201, 1)</f>
        <v>362</v>
      </c>
      <c r="V11" s="6">
        <f>_xlfn.RANK.EQ(VLOOKUP($A11, 'First 10 GS'!$B$2:$AG$2201, 22, FALSE), 'First 10 GS'!W$2:W$2201, 1)</f>
        <v>274</v>
      </c>
      <c r="W11" s="6">
        <f>_xlfn.RANK.EQ(VLOOKUP($A11, 'First 10 GS'!$B$2:$AG$2201, 23, FALSE), 'First 10 GS'!X$2:X$2201, 1)</f>
        <v>36</v>
      </c>
      <c r="X11" s="5">
        <f>_xlfn.RANK.EQ(VLOOKUP($A11, 'First 10 GS'!$B$2:$AG$2201, 24, FALSE), 'First 10 GS'!Y$2:Y$2201, 1)</f>
        <v>61</v>
      </c>
      <c r="Y11" s="6">
        <f>_xlfn.RANK.EQ(VLOOKUP($A11, 'First 10 GS'!$B$2:$AG$2201, 25, FALSE), 'First 10 GS'!Z$2:Z$2201, 1)</f>
        <v>1</v>
      </c>
      <c r="Z11" s="5">
        <f>_xlfn.RANK.EQ(VLOOKUP($A11, 'First 10 GS'!$B$2:$AG$2201, 26, FALSE), 'First 10 GS'!AA$2:AA$2201, 0)</f>
        <v>54</v>
      </c>
      <c r="AA11" s="5">
        <f>_xlfn.RANK.EQ(VLOOKUP($A11, 'First 10 GS'!$B$2:$AG$2201, 27, FALSE), 'First 10 GS'!AB$2:AB$2201, 0)</f>
        <v>44</v>
      </c>
      <c r="AB11" s="6">
        <f>_xlfn.RANK.EQ(VLOOKUP($A11, 'First 10 GS'!$B$2:$AG$2201, 28, FALSE), 'First 10 GS'!AC$2:AC$2201, 1)</f>
        <v>452</v>
      </c>
      <c r="AC11" s="6">
        <f>_xlfn.RANK.EQ(VLOOKUP($A11, 'First 10 GS'!$B$2:$AG$2201, 29, FALSE), 'First 10 GS'!AD$2:AD$2201, 1)</f>
        <v>1</v>
      </c>
      <c r="AD11" s="6">
        <f>_xlfn.RANK.EQ(VLOOKUP($A11, 'First 10 GS'!$B$2:$AG$2201, 30, FALSE), 'First 10 GS'!AE$2:AE$2201, 1)</f>
        <v>146</v>
      </c>
      <c r="AE11" s="6">
        <f>_xlfn.RANK.EQ(VLOOKUP($A11, 'First 10 GS'!$B$2:$AG$2201, 31, FALSE), 'First 10 GS'!AF$2:AF$2201, 0)</f>
        <v>635</v>
      </c>
      <c r="AF11" s="5">
        <f>_xlfn.RANK.EQ(VLOOKUP($A11, 'First 10 GS'!$B$2:$AG$2201, 32, FALSE), 'First 10 GS'!AG$2:AG$2201, 1)</f>
        <v>1</v>
      </c>
      <c r="AG11" s="7">
        <f>GEOMEAN(Table5[[#This Row],[W]],Table5[[#This Row],[L]],Table5[[#This Row],[ERA]],Table5[[#This Row],[BB/9]],Table5[[#This Row],[SO]],Table5[[#This Row],[K/9]],Table5[[#This Row],[WHIP]])</f>
        <v>33.138274017441454</v>
      </c>
    </row>
    <row r="12" spans="1:33" x14ac:dyDescent="0.45">
      <c r="A12" s="6" t="s">
        <v>598</v>
      </c>
      <c r="B12" s="6" t="s">
        <v>37</v>
      </c>
      <c r="C12" s="9">
        <v>38535</v>
      </c>
      <c r="D12" s="9">
        <v>38587</v>
      </c>
      <c r="E12" s="6">
        <f>_xlfn.RANK.EQ(VLOOKUP($A12, 'First 10 GS'!$B$2:$AG$2201, 5, FALSE), 'First 10 GS'!F$2:F$2201, 0)</f>
        <v>227</v>
      </c>
      <c r="F12" s="5">
        <f>_xlfn.RANK.EQ(VLOOKUP($A12, 'First 10 GS'!$B$2:$AG$2201, 6, FALSE), 'First 10 GS'!G$2:G$2201, 0)</f>
        <v>23</v>
      </c>
      <c r="G12" s="5">
        <f>_xlfn.RANK.EQ(VLOOKUP($A12, 'First 10 GS'!$B$2:$AG$2201, 7, FALSE), 'First 10 GS'!H$2:H$2201, 1)</f>
        <v>1</v>
      </c>
      <c r="H12" s="6">
        <f>_xlfn.RANK.EQ(VLOOKUP($A12, 'First 10 GS'!$B$2:$AG$2201, 8, FALSE), 'First 10 GS'!I$2:I$2201, 0)</f>
        <v>1</v>
      </c>
      <c r="I12" s="6">
        <f>_xlfn.RANK.EQ(VLOOKUP($A12, 'First 10 GS'!$B$2:$AG$2201, 9, FALSE), 'First 10 GS'!J$2:J$2201, 0)</f>
        <v>1</v>
      </c>
      <c r="J12" s="6">
        <f>_xlfn.RANK.EQ(VLOOKUP($A12, 'First 10 GS'!$B$2:$AG$2201, 10, FALSE), 'First 10 GS'!K$2:K$2201, 1)</f>
        <v>1</v>
      </c>
      <c r="K12" s="6">
        <f>_xlfn.RANK.EQ(VLOOKUP($A12, 'First 10 GS'!$B$2:$AG$2201, 11, FALSE), 'First 10 GS'!L$2:L$2201, 0)</f>
        <v>196</v>
      </c>
      <c r="L12" s="6">
        <f>_xlfn.RANK.EQ(VLOOKUP($A12, 'First 10 GS'!$B$2:$AG$2201, 12, FALSE), 'First 10 GS'!M$2:M$2201, 0)</f>
        <v>98</v>
      </c>
      <c r="M12" s="6">
        <f>_xlfn.RANK.EQ(VLOOKUP($A12, 'First 10 GS'!$B$2:$AG$2201, 13, FALSE), 'First 10 GS'!N$2:N$2201, 0)</f>
        <v>2</v>
      </c>
      <c r="N12" s="6">
        <f>_xlfn.RANK.EQ(VLOOKUP($A12, 'First 10 GS'!$B$2:$AG$2201, 14, FALSE), 'First 10 GS'!O$2:O$2201, 1)</f>
        <v>431</v>
      </c>
      <c r="O12" s="6">
        <f>_xlfn.RANK.EQ(VLOOKUP($A12, 'First 10 GS'!$B$2:$AG$2201, 15, FALSE), 'First 10 GS'!P$2:P$2201, 0)</f>
        <v>390</v>
      </c>
      <c r="P12" s="6">
        <f>_xlfn.RANK.EQ(VLOOKUP($A12, 'First 10 GS'!$B$2:$AG$2201, 16, FALSE), 'First 10 GS'!Q$2:Q$2201, 0)</f>
        <v>1</v>
      </c>
      <c r="Q12" s="5">
        <f>_xlfn.RANK.EQ(VLOOKUP($A12, 'First 10 GS'!$B$2:$AG$2201, 17, FALSE), 'First 10 GS'!R$2:R$2201, 1)</f>
        <v>4</v>
      </c>
      <c r="R12" s="6">
        <f>_xlfn.RANK.EQ(VLOOKUP($A12, 'First 10 GS'!$B$2:$AG$2201, 18, FALSE), 'First 10 GS'!S$2:S$2201, 1)</f>
        <v>241</v>
      </c>
      <c r="S12" s="6">
        <f>_xlfn.RANK.EQ(VLOOKUP($A12, 'First 10 GS'!$B$2:$AG$2201, 19, FALSE), 'First 10 GS'!T$2:T$2201, 1)</f>
        <v>1</v>
      </c>
      <c r="T12" s="6">
        <f>_xlfn.RANK.EQ(VLOOKUP($A12, 'First 10 GS'!$B$2:$AG$2201, 20, FALSE), 'First 10 GS'!U$2:U$2201, 1)</f>
        <v>2</v>
      </c>
      <c r="U12" s="6">
        <f>_xlfn.RANK.EQ(VLOOKUP($A12, 'First 10 GS'!$B$2:$AG$2201, 21, FALSE), 'First 10 GS'!V$2:V$2201, 1)</f>
        <v>36</v>
      </c>
      <c r="V12" s="6">
        <f>_xlfn.RANK.EQ(VLOOKUP($A12, 'First 10 GS'!$B$2:$AG$2201, 22, FALSE), 'First 10 GS'!W$2:W$2201, 1)</f>
        <v>19</v>
      </c>
      <c r="W12" s="6">
        <f>_xlfn.RANK.EQ(VLOOKUP($A12, 'First 10 GS'!$B$2:$AG$2201, 23, FALSE), 'First 10 GS'!X$2:X$2201, 1)</f>
        <v>130</v>
      </c>
      <c r="X12" s="5">
        <f>_xlfn.RANK.EQ(VLOOKUP($A12, 'First 10 GS'!$B$2:$AG$2201, 24, FALSE), 'First 10 GS'!Y$2:Y$2201, 1)</f>
        <v>121</v>
      </c>
      <c r="Y12" s="6">
        <f>_xlfn.RANK.EQ(VLOOKUP($A12, 'First 10 GS'!$B$2:$AG$2201, 25, FALSE), 'First 10 GS'!Z$2:Z$2201, 1)</f>
        <v>490</v>
      </c>
      <c r="Z12" s="5">
        <f>_xlfn.RANK.EQ(VLOOKUP($A12, 'First 10 GS'!$B$2:$AG$2201, 26, FALSE), 'First 10 GS'!AA$2:AA$2201, 0)</f>
        <v>205</v>
      </c>
      <c r="AA12" s="5">
        <f>_xlfn.RANK.EQ(VLOOKUP($A12, 'First 10 GS'!$B$2:$AG$2201, 27, FALSE), 'First 10 GS'!AB$2:AB$2201, 0)</f>
        <v>254</v>
      </c>
      <c r="AB12" s="6">
        <f>_xlfn.RANK.EQ(VLOOKUP($A12, 'First 10 GS'!$B$2:$AG$2201, 28, FALSE), 'First 10 GS'!AC$2:AC$2201, 1)</f>
        <v>290</v>
      </c>
      <c r="AC12" s="6">
        <f>_xlfn.RANK.EQ(VLOOKUP($A12, 'First 10 GS'!$B$2:$AG$2201, 29, FALSE), 'First 10 GS'!AD$2:AD$2201, 1)</f>
        <v>1</v>
      </c>
      <c r="AD12" s="6">
        <f>_xlfn.RANK.EQ(VLOOKUP($A12, 'First 10 GS'!$B$2:$AG$2201, 30, FALSE), 'First 10 GS'!AE$2:AE$2201, 1)</f>
        <v>146</v>
      </c>
      <c r="AE12" s="6">
        <f>_xlfn.RANK.EQ(VLOOKUP($A12, 'First 10 GS'!$B$2:$AG$2201, 31, FALSE), 'First 10 GS'!AF$2:AF$2201, 0)</f>
        <v>366</v>
      </c>
      <c r="AF12" s="5">
        <f>_xlfn.RANK.EQ(VLOOKUP($A12, 'First 10 GS'!$B$2:$AG$2201, 32, FALSE), 'First 10 GS'!AG$2:AG$2201, 1)</f>
        <v>115</v>
      </c>
      <c r="AG12" s="7">
        <f>GEOMEAN(Table5[[#This Row],[W]],Table5[[#This Row],[L]],Table5[[#This Row],[ERA]],Table5[[#This Row],[BB/9]],Table5[[#This Row],[SO]],Table5[[#This Row],[K/9]],Table5[[#This Row],[WHIP]])</f>
        <v>35.177544129719294</v>
      </c>
    </row>
    <row r="13" spans="1:33" x14ac:dyDescent="0.45">
      <c r="A13" s="6" t="s">
        <v>368</v>
      </c>
      <c r="B13" s="6" t="s">
        <v>85</v>
      </c>
      <c r="C13" s="9">
        <v>41524</v>
      </c>
      <c r="D13" s="9">
        <v>41871</v>
      </c>
      <c r="E13" s="6">
        <f>_xlfn.RANK.EQ(VLOOKUP($A13, 'First 10 GS'!$B$2:$AG$2201, 5, FALSE), 'First 10 GS'!F$2:F$2201, 0)</f>
        <v>342</v>
      </c>
      <c r="F13" s="5">
        <f>_xlfn.RANK.EQ(VLOOKUP($A13, 'First 10 GS'!$B$2:$AG$2201, 6, FALSE), 'First 10 GS'!G$2:G$2201, 0)</f>
        <v>23</v>
      </c>
      <c r="G13" s="5">
        <f>_xlfn.RANK.EQ(VLOOKUP($A13, 'First 10 GS'!$B$2:$AG$2201, 7, FALSE), 'First 10 GS'!H$2:H$2201, 1)</f>
        <v>11</v>
      </c>
      <c r="H13" s="6">
        <f>_xlfn.RANK.EQ(VLOOKUP($A13, 'First 10 GS'!$B$2:$AG$2201, 8, FALSE), 'First 10 GS'!I$2:I$2201, 0)</f>
        <v>1</v>
      </c>
      <c r="I13" s="6">
        <f>_xlfn.RANK.EQ(VLOOKUP($A13, 'First 10 GS'!$B$2:$AG$2201, 9, FALSE), 'First 10 GS'!J$2:J$2201, 0)</f>
        <v>1</v>
      </c>
      <c r="J13" s="6">
        <f>_xlfn.RANK.EQ(VLOOKUP($A13, 'First 10 GS'!$B$2:$AG$2201, 10, FALSE), 'First 10 GS'!K$2:K$2201, 1)</f>
        <v>1</v>
      </c>
      <c r="K13" s="6">
        <f>_xlfn.RANK.EQ(VLOOKUP($A13, 'First 10 GS'!$B$2:$AG$2201, 11, FALSE), 'First 10 GS'!L$2:L$2201, 0)</f>
        <v>196</v>
      </c>
      <c r="L13" s="6">
        <f>_xlfn.RANK.EQ(VLOOKUP($A13, 'First 10 GS'!$B$2:$AG$2201, 12, FALSE), 'First 10 GS'!M$2:M$2201, 0)</f>
        <v>98</v>
      </c>
      <c r="M13" s="6">
        <f>_xlfn.RANK.EQ(VLOOKUP($A13, 'First 10 GS'!$B$2:$AG$2201, 13, FALSE), 'First 10 GS'!N$2:N$2201, 0)</f>
        <v>2</v>
      </c>
      <c r="N13" s="6">
        <f>_xlfn.RANK.EQ(VLOOKUP($A13, 'First 10 GS'!$B$2:$AG$2201, 14, FALSE), 'First 10 GS'!O$2:O$2201, 1)</f>
        <v>315</v>
      </c>
      <c r="O13" s="6">
        <f>_xlfn.RANK.EQ(VLOOKUP($A13, 'First 10 GS'!$B$2:$AG$2201, 15, FALSE), 'First 10 GS'!P$2:P$2201, 0)</f>
        <v>227</v>
      </c>
      <c r="P13" s="6">
        <f>_xlfn.RANK.EQ(VLOOKUP($A13, 'First 10 GS'!$B$2:$AG$2201, 16, FALSE), 'First 10 GS'!Q$2:Q$2201, 0)</f>
        <v>21</v>
      </c>
      <c r="Q13" s="5">
        <f>_xlfn.RANK.EQ(VLOOKUP($A13, 'First 10 GS'!$B$2:$AG$2201, 17, FALSE), 'First 10 GS'!R$2:R$2201, 1)</f>
        <v>7</v>
      </c>
      <c r="R13" s="6">
        <f>_xlfn.RANK.EQ(VLOOKUP($A13, 'First 10 GS'!$B$2:$AG$2201, 18, FALSE), 'First 10 GS'!S$2:S$2201, 1)</f>
        <v>45</v>
      </c>
      <c r="S13" s="6">
        <f>_xlfn.RANK.EQ(VLOOKUP($A13, 'First 10 GS'!$B$2:$AG$2201, 19, FALSE), 'First 10 GS'!T$2:T$2201, 1)</f>
        <v>11</v>
      </c>
      <c r="T13" s="6">
        <f>_xlfn.RANK.EQ(VLOOKUP($A13, 'First 10 GS'!$B$2:$AG$2201, 20, FALSE), 'First 10 GS'!U$2:U$2201, 1)</f>
        <v>2</v>
      </c>
      <c r="U13" s="6">
        <f>_xlfn.RANK.EQ(VLOOKUP($A13, 'First 10 GS'!$B$2:$AG$2201, 21, FALSE), 'First 10 GS'!V$2:V$2201, 1)</f>
        <v>239</v>
      </c>
      <c r="V13" s="6">
        <f>_xlfn.RANK.EQ(VLOOKUP($A13, 'First 10 GS'!$B$2:$AG$2201, 22, FALSE), 'First 10 GS'!W$2:W$2201, 1)</f>
        <v>172</v>
      </c>
      <c r="W13" s="6">
        <f>_xlfn.RANK.EQ(VLOOKUP($A13, 'First 10 GS'!$B$2:$AG$2201, 23, FALSE), 'First 10 GS'!X$2:X$2201, 1)</f>
        <v>101</v>
      </c>
      <c r="X13" s="5">
        <f>_xlfn.RANK.EQ(VLOOKUP($A13, 'First 10 GS'!$B$2:$AG$2201, 24, FALSE), 'First 10 GS'!Y$2:Y$2201, 1)</f>
        <v>119</v>
      </c>
      <c r="Y13" s="6">
        <f>_xlfn.RANK.EQ(VLOOKUP($A13, 'First 10 GS'!$B$2:$AG$2201, 25, FALSE), 'First 10 GS'!Z$2:Z$2201, 1)</f>
        <v>490</v>
      </c>
      <c r="Z13" s="5">
        <f>_xlfn.RANK.EQ(VLOOKUP($A13, 'First 10 GS'!$B$2:$AG$2201, 26, FALSE), 'First 10 GS'!AA$2:AA$2201, 0)</f>
        <v>129</v>
      </c>
      <c r="AA13" s="5">
        <f>_xlfn.RANK.EQ(VLOOKUP($A13, 'First 10 GS'!$B$2:$AG$2201, 27, FALSE), 'First 10 GS'!AB$2:AB$2201, 0)</f>
        <v>139</v>
      </c>
      <c r="AB13" s="6">
        <f>_xlfn.RANK.EQ(VLOOKUP($A13, 'First 10 GS'!$B$2:$AG$2201, 28, FALSE), 'First 10 GS'!AC$2:AC$2201, 1)</f>
        <v>1</v>
      </c>
      <c r="AC13" s="6">
        <f>_xlfn.RANK.EQ(VLOOKUP($A13, 'First 10 GS'!$B$2:$AG$2201, 29, FALSE), 'First 10 GS'!AD$2:AD$2201, 1)</f>
        <v>1</v>
      </c>
      <c r="AD13" s="6">
        <f>_xlfn.RANK.EQ(VLOOKUP($A13, 'First 10 GS'!$B$2:$AG$2201, 30, FALSE), 'First 10 GS'!AE$2:AE$2201, 1)</f>
        <v>325</v>
      </c>
      <c r="AE13" s="6">
        <f>_xlfn.RANK.EQ(VLOOKUP($A13, 'First 10 GS'!$B$2:$AG$2201, 31, FALSE), 'First 10 GS'!AF$2:AF$2201, 0)</f>
        <v>539</v>
      </c>
      <c r="AF13" s="5">
        <f>_xlfn.RANK.EQ(VLOOKUP($A13, 'First 10 GS'!$B$2:$AG$2201, 32, FALSE), 'First 10 GS'!AG$2:AG$2201, 1)</f>
        <v>30</v>
      </c>
      <c r="AG13" s="7">
        <f>GEOMEAN(Table5[[#This Row],[W]],Table5[[#This Row],[L]],Table5[[#This Row],[ERA]],Table5[[#This Row],[BB/9]],Table5[[#This Row],[SO]],Table5[[#This Row],[K/9]],Table5[[#This Row],[WHIP]])</f>
        <v>37.950110180706183</v>
      </c>
    </row>
    <row r="14" spans="1:33" x14ac:dyDescent="0.45">
      <c r="A14" s="6" t="s">
        <v>118</v>
      </c>
      <c r="B14" s="6" t="s">
        <v>73</v>
      </c>
      <c r="C14" s="9">
        <v>43555</v>
      </c>
      <c r="D14" s="9">
        <v>43614</v>
      </c>
      <c r="E14" s="6">
        <f>_xlfn.RANK.EQ(VLOOKUP($A14, 'First 10 GS'!$B$2:$AG$2201, 5, FALSE), 'First 10 GS'!F$2:F$2201, 0)</f>
        <v>354</v>
      </c>
      <c r="F14" s="5">
        <f>_xlfn.RANK.EQ(VLOOKUP($A14, 'First 10 GS'!$B$2:$AG$2201, 6, FALSE), 'First 10 GS'!G$2:G$2201, 0)</f>
        <v>151</v>
      </c>
      <c r="G14" s="5">
        <f>_xlfn.RANK.EQ(VLOOKUP($A14, 'First 10 GS'!$B$2:$AG$2201, 7, FALSE), 'First 10 GS'!H$2:H$2201, 1)</f>
        <v>177</v>
      </c>
      <c r="H14" s="6">
        <f>_xlfn.RANK.EQ(VLOOKUP($A14, 'First 10 GS'!$B$2:$AG$2201, 8, FALSE), 'First 10 GS'!I$2:I$2201, 0)</f>
        <v>1</v>
      </c>
      <c r="I14" s="6">
        <f>_xlfn.RANK.EQ(VLOOKUP($A14, 'First 10 GS'!$B$2:$AG$2201, 9, FALSE), 'First 10 GS'!J$2:J$2201, 0)</f>
        <v>1</v>
      </c>
      <c r="J14" s="6">
        <f>_xlfn.RANK.EQ(VLOOKUP($A14, 'First 10 GS'!$B$2:$AG$2201, 10, FALSE), 'First 10 GS'!K$2:K$2201, 1)</f>
        <v>1</v>
      </c>
      <c r="K14" s="6">
        <f>_xlfn.RANK.EQ(VLOOKUP($A14, 'First 10 GS'!$B$2:$AG$2201, 11, FALSE), 'First 10 GS'!L$2:L$2201, 0)</f>
        <v>196</v>
      </c>
      <c r="L14" s="6">
        <f>_xlfn.RANK.EQ(VLOOKUP($A14, 'First 10 GS'!$B$2:$AG$2201, 12, FALSE), 'First 10 GS'!M$2:M$2201, 0)</f>
        <v>98</v>
      </c>
      <c r="M14" s="6">
        <f>_xlfn.RANK.EQ(VLOOKUP($A14, 'First 10 GS'!$B$2:$AG$2201, 13, FALSE), 'First 10 GS'!N$2:N$2201, 0)</f>
        <v>2</v>
      </c>
      <c r="N14" s="6">
        <f>_xlfn.RANK.EQ(VLOOKUP($A14, 'First 10 GS'!$B$2:$AG$2201, 14, FALSE), 'First 10 GS'!O$2:O$2201, 1)</f>
        <v>303</v>
      </c>
      <c r="O14" s="6">
        <f>_xlfn.RANK.EQ(VLOOKUP($A14, 'First 10 GS'!$B$2:$AG$2201, 15, FALSE), 'First 10 GS'!P$2:P$2201, 0)</f>
        <v>227</v>
      </c>
      <c r="P14" s="6">
        <f>_xlfn.RANK.EQ(VLOOKUP($A14, 'First 10 GS'!$B$2:$AG$2201, 16, FALSE), 'First 10 GS'!Q$2:Q$2201, 0)</f>
        <v>208</v>
      </c>
      <c r="Q14" s="5">
        <f>_xlfn.RANK.EQ(VLOOKUP($A14, 'First 10 GS'!$B$2:$AG$2201, 17, FALSE), 'First 10 GS'!R$2:R$2201, 1)</f>
        <v>35</v>
      </c>
      <c r="R14" s="6">
        <f>_xlfn.RANK.EQ(VLOOKUP($A14, 'First 10 GS'!$B$2:$AG$2201, 18, FALSE), 'First 10 GS'!S$2:S$2201, 1)</f>
        <v>6</v>
      </c>
      <c r="S14" s="6">
        <f>_xlfn.RANK.EQ(VLOOKUP($A14, 'First 10 GS'!$B$2:$AG$2201, 19, FALSE), 'First 10 GS'!T$2:T$2201, 1)</f>
        <v>36</v>
      </c>
      <c r="T14" s="6">
        <f>_xlfn.RANK.EQ(VLOOKUP($A14, 'First 10 GS'!$B$2:$AG$2201, 20, FALSE), 'First 10 GS'!U$2:U$2201, 1)</f>
        <v>15</v>
      </c>
      <c r="U14" s="6">
        <f>_xlfn.RANK.EQ(VLOOKUP($A14, 'First 10 GS'!$B$2:$AG$2201, 21, FALSE), 'First 10 GS'!V$2:V$2201, 1)</f>
        <v>417</v>
      </c>
      <c r="V14" s="6">
        <f>_xlfn.RANK.EQ(VLOOKUP($A14, 'First 10 GS'!$B$2:$AG$2201, 22, FALSE), 'First 10 GS'!W$2:W$2201, 1)</f>
        <v>381</v>
      </c>
      <c r="W14" s="6">
        <f>_xlfn.RANK.EQ(VLOOKUP($A14, 'First 10 GS'!$B$2:$AG$2201, 23, FALSE), 'First 10 GS'!X$2:X$2201, 1)</f>
        <v>36</v>
      </c>
      <c r="X14" s="5">
        <f>_xlfn.RANK.EQ(VLOOKUP($A14, 'First 10 GS'!$B$2:$AG$2201, 24, FALSE), 'First 10 GS'!Y$2:Y$2201, 1)</f>
        <v>53</v>
      </c>
      <c r="Y14" s="6">
        <f>_xlfn.RANK.EQ(VLOOKUP($A14, 'First 10 GS'!$B$2:$AG$2201, 25, FALSE), 'First 10 GS'!Z$2:Z$2201, 1)</f>
        <v>1</v>
      </c>
      <c r="Z14" s="5">
        <f>_xlfn.RANK.EQ(VLOOKUP($A14, 'First 10 GS'!$B$2:$AG$2201, 26, FALSE), 'First 10 GS'!AA$2:AA$2201, 0)</f>
        <v>33</v>
      </c>
      <c r="AA14" s="5">
        <f>_xlfn.RANK.EQ(VLOOKUP($A14, 'First 10 GS'!$B$2:$AG$2201, 27, FALSE), 'First 10 GS'!AB$2:AB$2201, 0)</f>
        <v>36</v>
      </c>
      <c r="AB14" s="6">
        <f>_xlfn.RANK.EQ(VLOOKUP($A14, 'First 10 GS'!$B$2:$AG$2201, 28, FALSE), 'First 10 GS'!AC$2:AC$2201, 1)</f>
        <v>556</v>
      </c>
      <c r="AC14" s="6">
        <f>_xlfn.RANK.EQ(VLOOKUP($A14, 'First 10 GS'!$B$2:$AG$2201, 29, FALSE), 'First 10 GS'!AD$2:AD$2201, 1)</f>
        <v>477</v>
      </c>
      <c r="AD14" s="6">
        <f>_xlfn.RANK.EQ(VLOOKUP($A14, 'First 10 GS'!$B$2:$AG$2201, 30, FALSE), 'First 10 GS'!AE$2:AE$2201, 1)</f>
        <v>1</v>
      </c>
      <c r="AE14" s="6">
        <f>_xlfn.RANK.EQ(VLOOKUP($A14, 'First 10 GS'!$B$2:$AG$2201, 31, FALSE), 'First 10 GS'!AF$2:AF$2201, 0)</f>
        <v>571</v>
      </c>
      <c r="AF14" s="5">
        <f>_xlfn.RANK.EQ(VLOOKUP($A14, 'First 10 GS'!$B$2:$AG$2201, 32, FALSE), 'First 10 GS'!AG$2:AG$2201, 1)</f>
        <v>2</v>
      </c>
      <c r="AG14" s="7">
        <f>GEOMEAN(Table5[[#This Row],[W]],Table5[[#This Row],[L]],Table5[[#This Row],[ERA]],Table5[[#This Row],[BB/9]],Table5[[#This Row],[SO]],Table5[[#This Row],[K/9]],Table5[[#This Row],[WHIP]])</f>
        <v>38.158518869344945</v>
      </c>
    </row>
    <row r="15" spans="1:33" x14ac:dyDescent="0.45">
      <c r="A15" s="6" t="s">
        <v>655</v>
      </c>
      <c r="B15" s="6" t="s">
        <v>132</v>
      </c>
      <c r="C15" s="9">
        <v>34943</v>
      </c>
      <c r="D15" s="9">
        <v>35197</v>
      </c>
      <c r="E15" s="6">
        <f>_xlfn.RANK.EQ(VLOOKUP($A15, 'First 10 GS'!$B$2:$AG$2201, 5, FALSE), 'First 10 GS'!F$2:F$2201, 0)</f>
        <v>50</v>
      </c>
      <c r="F15" s="5">
        <f>_xlfn.RANK.EQ(VLOOKUP($A15, 'First 10 GS'!$B$2:$AG$2201, 6, FALSE), 'First 10 GS'!G$2:G$2201, 0)</f>
        <v>6</v>
      </c>
      <c r="G15" s="5">
        <f>_xlfn.RANK.EQ(VLOOKUP($A15, 'First 10 GS'!$B$2:$AG$2201, 7, FALSE), 'First 10 GS'!H$2:H$2201, 1)</f>
        <v>11</v>
      </c>
      <c r="H15" s="6">
        <f>_xlfn.RANK.EQ(VLOOKUP($A15, 'First 10 GS'!$B$2:$AG$2201, 8, FALSE), 'First 10 GS'!I$2:I$2201, 0)</f>
        <v>1</v>
      </c>
      <c r="I15" s="6">
        <f>_xlfn.RANK.EQ(VLOOKUP($A15, 'First 10 GS'!$B$2:$AG$2201, 9, FALSE), 'First 10 GS'!J$2:J$2201, 0)</f>
        <v>1</v>
      </c>
      <c r="J15" s="6">
        <f>_xlfn.RANK.EQ(VLOOKUP($A15, 'First 10 GS'!$B$2:$AG$2201, 10, FALSE), 'First 10 GS'!K$2:K$2201, 1)</f>
        <v>1</v>
      </c>
      <c r="K15" s="6">
        <f>_xlfn.RANK.EQ(VLOOKUP($A15, 'First 10 GS'!$B$2:$AG$2201, 11, FALSE), 'First 10 GS'!L$2:L$2201, 0)</f>
        <v>99</v>
      </c>
      <c r="L15" s="6">
        <f>_xlfn.RANK.EQ(VLOOKUP($A15, 'First 10 GS'!$B$2:$AG$2201, 12, FALSE), 'First 10 GS'!M$2:M$2201, 0)</f>
        <v>18</v>
      </c>
      <c r="M15" s="6">
        <f>_xlfn.RANK.EQ(VLOOKUP($A15, 'First 10 GS'!$B$2:$AG$2201, 13, FALSE), 'First 10 GS'!N$2:N$2201, 0)</f>
        <v>2</v>
      </c>
      <c r="N15" s="6">
        <f>_xlfn.RANK.EQ(VLOOKUP($A15, 'First 10 GS'!$B$2:$AG$2201, 14, FALSE), 'First 10 GS'!O$2:O$2201, 1)</f>
        <v>615</v>
      </c>
      <c r="O15" s="6">
        <f>_xlfn.RANK.EQ(VLOOKUP($A15, 'First 10 GS'!$B$2:$AG$2201, 15, FALSE), 'First 10 GS'!P$2:P$2201, 0)</f>
        <v>90</v>
      </c>
      <c r="P15" s="6">
        <f>_xlfn.RANK.EQ(VLOOKUP($A15, 'First 10 GS'!$B$2:$AG$2201, 16, FALSE), 'First 10 GS'!Q$2:Q$2201, 0)</f>
        <v>14</v>
      </c>
      <c r="Q15" s="5">
        <f>_xlfn.RANK.EQ(VLOOKUP($A15, 'First 10 GS'!$B$2:$AG$2201, 17, FALSE), 'First 10 GS'!R$2:R$2201, 1)</f>
        <v>51</v>
      </c>
      <c r="R15" s="6">
        <f>_xlfn.RANK.EQ(VLOOKUP($A15, 'First 10 GS'!$B$2:$AG$2201, 18, FALSE), 'First 10 GS'!S$2:S$2201, 1)</f>
        <v>317</v>
      </c>
      <c r="S15" s="6">
        <f>_xlfn.RANK.EQ(VLOOKUP($A15, 'First 10 GS'!$B$2:$AG$2201, 19, FALSE), 'First 10 GS'!T$2:T$2201, 1)</f>
        <v>66</v>
      </c>
      <c r="T15" s="6">
        <f>_xlfn.RANK.EQ(VLOOKUP($A15, 'First 10 GS'!$B$2:$AG$2201, 20, FALSE), 'First 10 GS'!U$2:U$2201, 1)</f>
        <v>66</v>
      </c>
      <c r="U15" s="6">
        <f>_xlfn.RANK.EQ(VLOOKUP($A15, 'First 10 GS'!$B$2:$AG$2201, 21, FALSE), 'First 10 GS'!V$2:V$2201, 1)</f>
        <v>227</v>
      </c>
      <c r="V15" s="6">
        <f>_xlfn.RANK.EQ(VLOOKUP($A15, 'First 10 GS'!$B$2:$AG$2201, 22, FALSE), 'First 10 GS'!W$2:W$2201, 1)</f>
        <v>274</v>
      </c>
      <c r="W15" s="6">
        <f>_xlfn.RANK.EQ(VLOOKUP($A15, 'First 10 GS'!$B$2:$AG$2201, 23, FALSE), 'First 10 GS'!X$2:X$2201, 1)</f>
        <v>36</v>
      </c>
      <c r="X15" s="5">
        <f>_xlfn.RANK.EQ(VLOOKUP($A15, 'First 10 GS'!$B$2:$AG$2201, 24, FALSE), 'First 10 GS'!Y$2:Y$2201, 1)</f>
        <v>21</v>
      </c>
      <c r="Y15" s="6">
        <f>_xlfn.RANK.EQ(VLOOKUP($A15, 'First 10 GS'!$B$2:$AG$2201, 25, FALSE), 'First 10 GS'!Z$2:Z$2201, 1)</f>
        <v>291</v>
      </c>
      <c r="Z15" s="5">
        <f>_xlfn.RANK.EQ(VLOOKUP($A15, 'First 10 GS'!$B$2:$AG$2201, 26, FALSE), 'First 10 GS'!AA$2:AA$2201, 0)</f>
        <v>227</v>
      </c>
      <c r="AA15" s="5">
        <f>_xlfn.RANK.EQ(VLOOKUP($A15, 'First 10 GS'!$B$2:$AG$2201, 27, FALSE), 'First 10 GS'!AB$2:AB$2201, 0)</f>
        <v>390</v>
      </c>
      <c r="AB15" s="6">
        <f>_xlfn.RANK.EQ(VLOOKUP($A15, 'First 10 GS'!$B$2:$AG$2201, 28, FALSE), 'First 10 GS'!AC$2:AC$2201, 1)</f>
        <v>127</v>
      </c>
      <c r="AC15" s="6">
        <f>_xlfn.RANK.EQ(VLOOKUP($A15, 'First 10 GS'!$B$2:$AG$2201, 29, FALSE), 'First 10 GS'!AD$2:AD$2201, 1)</f>
        <v>477</v>
      </c>
      <c r="AD15" s="6">
        <f>_xlfn.RANK.EQ(VLOOKUP($A15, 'First 10 GS'!$B$2:$AG$2201, 30, FALSE), 'First 10 GS'!AE$2:AE$2201, 1)</f>
        <v>1</v>
      </c>
      <c r="AE15" s="6">
        <f>_xlfn.RANK.EQ(VLOOKUP($A15, 'First 10 GS'!$B$2:$AG$2201, 31, FALSE), 'First 10 GS'!AF$2:AF$2201, 0)</f>
        <v>99</v>
      </c>
      <c r="AF15" s="5">
        <f>_xlfn.RANK.EQ(VLOOKUP($A15, 'First 10 GS'!$B$2:$AG$2201, 32, FALSE), 'First 10 GS'!AG$2:AG$2201, 1)</f>
        <v>20</v>
      </c>
      <c r="AG15" s="7">
        <f>GEOMEAN(Table5[[#This Row],[W]],Table5[[#This Row],[L]],Table5[[#This Row],[ERA]],Table5[[#This Row],[BB/9]],Table5[[#This Row],[SO]],Table5[[#This Row],[K/9]],Table5[[#This Row],[WHIP]])</f>
        <v>38.490234083495508</v>
      </c>
    </row>
    <row r="16" spans="1:33" x14ac:dyDescent="0.45">
      <c r="A16" s="4" t="s">
        <v>84</v>
      </c>
      <c r="B16" s="4" t="s">
        <v>85</v>
      </c>
      <c r="C16" s="10">
        <v>40638</v>
      </c>
      <c r="D16" s="10">
        <v>40690</v>
      </c>
      <c r="E16" s="4">
        <f>_xlfn.RANK.EQ(VLOOKUP($A16, 'First 10 GS'!$B$2:$AG$2201, 5, FALSE), 'First 10 GS'!F$2:F$2201, 0)</f>
        <v>125</v>
      </c>
      <c r="F16" s="5">
        <f>_xlfn.RANK.EQ(VLOOKUP($A16, 'First 10 GS'!$B$2:$AG$2201, 6, FALSE), 'First 10 GS'!G$2:G$2201, 0)</f>
        <v>23</v>
      </c>
      <c r="G16" s="5">
        <f>_xlfn.RANK.EQ(VLOOKUP($A16, 'First 10 GS'!$B$2:$AG$2201, 7, FALSE), 'First 10 GS'!H$2:H$2201, 1)</f>
        <v>57</v>
      </c>
      <c r="H16" s="4">
        <f>_xlfn.RANK.EQ(VLOOKUP($A16, 'First 10 GS'!$B$2:$AG$2201, 8, FALSE), 'First 10 GS'!I$2:I$2201, 0)</f>
        <v>1</v>
      </c>
      <c r="I16" s="4">
        <f>_xlfn.RANK.EQ(VLOOKUP($A16, 'First 10 GS'!$B$2:$AG$2201, 9, FALSE), 'First 10 GS'!J$2:J$2201, 0)</f>
        <v>1</v>
      </c>
      <c r="J16" s="4">
        <f>_xlfn.RANK.EQ(VLOOKUP($A16, 'First 10 GS'!$B$2:$AG$2201, 10, FALSE), 'First 10 GS'!K$2:K$2201, 1)</f>
        <v>1</v>
      </c>
      <c r="K16" s="4">
        <f>_xlfn.RANK.EQ(VLOOKUP($A16, 'First 10 GS'!$B$2:$AG$2201, 11, FALSE), 'First 10 GS'!L$2:L$2201, 0)</f>
        <v>196</v>
      </c>
      <c r="L16" s="4">
        <f>_xlfn.RANK.EQ(VLOOKUP($A16, 'First 10 GS'!$B$2:$AG$2201, 12, FALSE), 'First 10 GS'!M$2:M$2201, 0)</f>
        <v>98</v>
      </c>
      <c r="M16" s="4">
        <f>_xlfn.RANK.EQ(VLOOKUP($A16, 'First 10 GS'!$B$2:$AG$2201, 13, FALSE), 'First 10 GS'!N$2:N$2201, 0)</f>
        <v>2</v>
      </c>
      <c r="N16" s="6">
        <f>_xlfn.RANK.EQ(VLOOKUP($A16, 'First 10 GS'!$B$2:$AG$2201, 14, FALSE), 'First 10 GS'!O$2:O$2201, 1)</f>
        <v>537</v>
      </c>
      <c r="O16" s="4">
        <f>_xlfn.RANK.EQ(VLOOKUP($A16, 'First 10 GS'!$B$2:$AG$2201, 15, FALSE), 'First 10 GS'!P$2:P$2201, 0)</f>
        <v>90</v>
      </c>
      <c r="P16" s="4">
        <f>_xlfn.RANK.EQ(VLOOKUP($A16, 'First 10 GS'!$B$2:$AG$2201, 16, FALSE), 'First 10 GS'!Q$2:Q$2201, 0)</f>
        <v>54</v>
      </c>
      <c r="Q16" s="5">
        <f>_xlfn.RANK.EQ(VLOOKUP($A16, 'First 10 GS'!$B$2:$AG$2201, 17, FALSE), 'First 10 GS'!R$2:R$2201, 1)</f>
        <v>36</v>
      </c>
      <c r="R16" s="4">
        <f>_xlfn.RANK.EQ(VLOOKUP($A16, 'First 10 GS'!$B$2:$AG$2201, 18, FALSE), 'First 10 GS'!S$2:S$2201, 1)</f>
        <v>60</v>
      </c>
      <c r="S16" s="4">
        <f>_xlfn.RANK.EQ(VLOOKUP($A16, 'First 10 GS'!$B$2:$AG$2201, 19, FALSE), 'First 10 GS'!T$2:T$2201, 1)</f>
        <v>23</v>
      </c>
      <c r="T16" s="4">
        <f>_xlfn.RANK.EQ(VLOOKUP($A16, 'First 10 GS'!$B$2:$AG$2201, 20, FALSE), 'First 10 GS'!U$2:U$2201, 1)</f>
        <v>32</v>
      </c>
      <c r="U16" s="4">
        <f>_xlfn.RANK.EQ(VLOOKUP($A16, 'First 10 GS'!$B$2:$AG$2201, 21, FALSE), 'First 10 GS'!V$2:V$2201, 1)</f>
        <v>114</v>
      </c>
      <c r="V16" s="4">
        <f>_xlfn.RANK.EQ(VLOOKUP($A16, 'First 10 GS'!$B$2:$AG$2201, 22, FALSE), 'First 10 GS'!W$2:W$2201, 1)</f>
        <v>103</v>
      </c>
      <c r="W16" s="4">
        <f>_xlfn.RANK.EQ(VLOOKUP($A16, 'First 10 GS'!$B$2:$AG$2201, 23, FALSE), 'First 10 GS'!X$2:X$2201, 1)</f>
        <v>221</v>
      </c>
      <c r="X16" s="5">
        <f>_xlfn.RANK.EQ(VLOOKUP($A16, 'First 10 GS'!$B$2:$AG$2201, 24, FALSE), 'First 10 GS'!Y$2:Y$2201, 1)</f>
        <v>179</v>
      </c>
      <c r="Y16" s="4">
        <f>_xlfn.RANK.EQ(VLOOKUP($A16, 'First 10 GS'!$B$2:$AG$2201, 25, FALSE), 'First 10 GS'!Z$2:Z$2201, 1)</f>
        <v>291</v>
      </c>
      <c r="Z16" s="5">
        <f>_xlfn.RANK.EQ(VLOOKUP($A16, 'First 10 GS'!$B$2:$AG$2201, 26, FALSE), 'First 10 GS'!AA$2:AA$2201, 0)</f>
        <v>19</v>
      </c>
      <c r="AA16" s="5">
        <f>_xlfn.RANK.EQ(VLOOKUP($A16, 'First 10 GS'!$B$2:$AG$2201, 27, FALSE), 'First 10 GS'!AB$2:AB$2201, 0)</f>
        <v>52</v>
      </c>
      <c r="AB16" s="4">
        <f>_xlfn.RANK.EQ(VLOOKUP($A16, 'First 10 GS'!$B$2:$AG$2201, 28, FALSE), 'First 10 GS'!AC$2:AC$2201, 1)</f>
        <v>127</v>
      </c>
      <c r="AC16" s="4">
        <f>_xlfn.RANK.EQ(VLOOKUP($A16, 'First 10 GS'!$B$2:$AG$2201, 29, FALSE), 'First 10 GS'!AD$2:AD$2201, 1)</f>
        <v>1</v>
      </c>
      <c r="AD16" s="4">
        <f>_xlfn.RANK.EQ(VLOOKUP($A16, 'First 10 GS'!$B$2:$AG$2201, 30, FALSE), 'First 10 GS'!AE$2:AE$2201, 1)</f>
        <v>554</v>
      </c>
      <c r="AE16" s="4">
        <f>_xlfn.RANK.EQ(VLOOKUP($A16, 'First 10 GS'!$B$2:$AG$2201, 31, FALSE), 'First 10 GS'!AF$2:AF$2201, 0)</f>
        <v>248</v>
      </c>
      <c r="AF16" s="5">
        <f>_xlfn.RANK.EQ(VLOOKUP($A16, 'First 10 GS'!$B$2:$AG$2201, 32, FALSE), 'First 10 GS'!AG$2:AG$2201, 1)</f>
        <v>18</v>
      </c>
      <c r="AG16" s="7">
        <f>GEOMEAN(Table5[[#This Row],[W]],Table5[[#This Row],[L]],Table5[[#This Row],[ERA]],Table5[[#This Row],[BB/9]],Table5[[#This Row],[SO]],Table5[[#This Row],[K/9]],Table5[[#This Row],[WHIP]])</f>
        <v>39.507900679176927</v>
      </c>
    </row>
    <row r="17" spans="1:33" x14ac:dyDescent="0.45">
      <c r="A17" s="6" t="s">
        <v>129</v>
      </c>
      <c r="B17" s="6" t="s">
        <v>40</v>
      </c>
      <c r="C17" s="9">
        <v>45372</v>
      </c>
      <c r="D17" s="9">
        <v>45432</v>
      </c>
      <c r="E17" s="6">
        <f>_xlfn.RANK.EQ(VLOOKUP($A17, 'First 10 GS'!$B$2:$AG$2201, 5, FALSE), 'First 10 GS'!F$2:F$2201, 0)</f>
        <v>453</v>
      </c>
      <c r="F17" s="5">
        <f>_xlfn.RANK.EQ(VLOOKUP($A17, 'First 10 GS'!$B$2:$AG$2201, 6, FALSE), 'First 10 GS'!G$2:G$2201, 0)</f>
        <v>64</v>
      </c>
      <c r="G17" s="5">
        <f>_xlfn.RANK.EQ(VLOOKUP($A17, 'First 10 GS'!$B$2:$AG$2201, 7, FALSE), 'First 10 GS'!H$2:H$2201, 1)</f>
        <v>11</v>
      </c>
      <c r="H17" s="6">
        <f>_xlfn.RANK.EQ(VLOOKUP($A17, 'First 10 GS'!$B$2:$AG$2201, 8, FALSE), 'First 10 GS'!I$2:I$2201, 0)</f>
        <v>1</v>
      </c>
      <c r="I17" s="6">
        <f>_xlfn.RANK.EQ(VLOOKUP($A17, 'First 10 GS'!$B$2:$AG$2201, 9, FALSE), 'First 10 GS'!J$2:J$2201, 0)</f>
        <v>1</v>
      </c>
      <c r="J17" s="6">
        <f>_xlfn.RANK.EQ(VLOOKUP($A17, 'First 10 GS'!$B$2:$AG$2201, 10, FALSE), 'First 10 GS'!K$2:K$2201, 1)</f>
        <v>1</v>
      </c>
      <c r="K17" s="6">
        <f>_xlfn.RANK.EQ(VLOOKUP($A17, 'First 10 GS'!$B$2:$AG$2201, 11, FALSE), 'First 10 GS'!L$2:L$2201, 0)</f>
        <v>196</v>
      </c>
      <c r="L17" s="6">
        <f>_xlfn.RANK.EQ(VLOOKUP($A17, 'First 10 GS'!$B$2:$AG$2201, 12, FALSE), 'First 10 GS'!M$2:M$2201, 0)</f>
        <v>98</v>
      </c>
      <c r="M17" s="6">
        <f>_xlfn.RANK.EQ(VLOOKUP($A17, 'First 10 GS'!$B$2:$AG$2201, 13, FALSE), 'First 10 GS'!N$2:N$2201, 0)</f>
        <v>2</v>
      </c>
      <c r="N17" s="6">
        <f>_xlfn.RANK.EQ(VLOOKUP($A17, 'First 10 GS'!$B$2:$AG$2201, 14, FALSE), 'First 10 GS'!O$2:O$2201, 1)</f>
        <v>202</v>
      </c>
      <c r="O17" s="6">
        <f>_xlfn.RANK.EQ(VLOOKUP($A17, 'First 10 GS'!$B$2:$AG$2201, 15, FALSE), 'First 10 GS'!P$2:P$2201, 0)</f>
        <v>390</v>
      </c>
      <c r="P17" s="6">
        <f>_xlfn.RANK.EQ(VLOOKUP($A17, 'First 10 GS'!$B$2:$AG$2201, 16, FALSE), 'First 10 GS'!Q$2:Q$2201, 0)</f>
        <v>29</v>
      </c>
      <c r="Q17" s="5">
        <f>_xlfn.RANK.EQ(VLOOKUP($A17, 'First 10 GS'!$B$2:$AG$2201, 17, FALSE), 'First 10 GS'!R$2:R$2201, 1)</f>
        <v>141</v>
      </c>
      <c r="R17" s="6">
        <f>_xlfn.RANK.EQ(VLOOKUP($A17, 'First 10 GS'!$B$2:$AG$2201, 18, FALSE), 'First 10 GS'!S$2:S$2201, 1)</f>
        <v>85</v>
      </c>
      <c r="S17" s="6">
        <f>_xlfn.RANK.EQ(VLOOKUP($A17, 'First 10 GS'!$B$2:$AG$2201, 19, FALSE), 'First 10 GS'!T$2:T$2201, 1)</f>
        <v>50</v>
      </c>
      <c r="T17" s="6">
        <f>_xlfn.RANK.EQ(VLOOKUP($A17, 'First 10 GS'!$B$2:$AG$2201, 20, FALSE), 'First 10 GS'!U$2:U$2201, 1)</f>
        <v>66</v>
      </c>
      <c r="U17" s="6">
        <f>_xlfn.RANK.EQ(VLOOKUP($A17, 'First 10 GS'!$B$2:$AG$2201, 21, FALSE), 'First 10 GS'!V$2:V$2201, 1)</f>
        <v>364</v>
      </c>
      <c r="V17" s="6">
        <f>_xlfn.RANK.EQ(VLOOKUP($A17, 'First 10 GS'!$B$2:$AG$2201, 22, FALSE), 'First 10 GS'!W$2:W$2201, 1)</f>
        <v>274</v>
      </c>
      <c r="W17" s="6">
        <f>_xlfn.RANK.EQ(VLOOKUP($A17, 'First 10 GS'!$B$2:$AG$2201, 23, FALSE), 'First 10 GS'!X$2:X$2201, 1)</f>
        <v>22</v>
      </c>
      <c r="X17" s="5">
        <f>_xlfn.RANK.EQ(VLOOKUP($A17, 'First 10 GS'!$B$2:$AG$2201, 24, FALSE), 'First 10 GS'!Y$2:Y$2201, 1)</f>
        <v>41</v>
      </c>
      <c r="Y17" s="6">
        <f>_xlfn.RANK.EQ(VLOOKUP($A17, 'First 10 GS'!$B$2:$AG$2201, 25, FALSE), 'First 10 GS'!Z$2:Z$2201, 1)</f>
        <v>1</v>
      </c>
      <c r="Z17" s="5">
        <f>_xlfn.RANK.EQ(VLOOKUP($A17, 'First 10 GS'!$B$2:$AG$2201, 26, FALSE), 'First 10 GS'!AA$2:AA$2201, 0)</f>
        <v>38</v>
      </c>
      <c r="AA17" s="5">
        <f>_xlfn.RANK.EQ(VLOOKUP($A17, 'First 10 GS'!$B$2:$AG$2201, 27, FALSE), 'First 10 GS'!AB$2:AB$2201, 0)</f>
        <v>32</v>
      </c>
      <c r="AB17" s="6">
        <f>_xlfn.RANK.EQ(VLOOKUP($A17, 'First 10 GS'!$B$2:$AG$2201, 28, FALSE), 'First 10 GS'!AC$2:AC$2201, 1)</f>
        <v>127</v>
      </c>
      <c r="AC17" s="6">
        <f>_xlfn.RANK.EQ(VLOOKUP($A17, 'First 10 GS'!$B$2:$AG$2201, 29, FALSE), 'First 10 GS'!AD$2:AD$2201, 1)</f>
        <v>1</v>
      </c>
      <c r="AD17" s="6">
        <f>_xlfn.RANK.EQ(VLOOKUP($A17, 'First 10 GS'!$B$2:$AG$2201, 30, FALSE), 'First 10 GS'!AE$2:AE$2201, 1)</f>
        <v>146</v>
      </c>
      <c r="AE17" s="6">
        <f>_xlfn.RANK.EQ(VLOOKUP($A17, 'First 10 GS'!$B$2:$AG$2201, 31, FALSE), 'First 10 GS'!AF$2:AF$2201, 0)</f>
        <v>562</v>
      </c>
      <c r="AF17" s="5">
        <f>_xlfn.RANK.EQ(VLOOKUP($A17, 'First 10 GS'!$B$2:$AG$2201, 32, FALSE), 'First 10 GS'!AG$2:AG$2201, 1)</f>
        <v>42</v>
      </c>
      <c r="AG17" s="7">
        <f>GEOMEAN(Table5[[#This Row],[W]],Table5[[#This Row],[L]],Table5[[#This Row],[ERA]],Table5[[#This Row],[BB/9]],Table5[[#This Row],[SO]],Table5[[#This Row],[K/9]],Table5[[#This Row],[WHIP]])</f>
        <v>41.383063934903149</v>
      </c>
    </row>
    <row r="18" spans="1:33" x14ac:dyDescent="0.45">
      <c r="A18" s="4" t="s">
        <v>756</v>
      </c>
      <c r="B18" s="4" t="s">
        <v>46</v>
      </c>
      <c r="C18" s="10">
        <v>14828</v>
      </c>
      <c r="D18" s="10">
        <v>14875</v>
      </c>
      <c r="E18" s="4">
        <f>_xlfn.RANK.EQ(VLOOKUP($A18, 'First 10 GS'!$B$2:$AG$2201, 5, FALSE), 'First 10 GS'!F$2:F$2201, 0)</f>
        <v>7</v>
      </c>
      <c r="F18" s="5">
        <f>_xlfn.RANK.EQ(VLOOKUP($A18, 'First 10 GS'!$B$2:$AG$2201, 6, FALSE), 'First 10 GS'!G$2:G$2201, 0)</f>
        <v>6</v>
      </c>
      <c r="G18" s="5">
        <f>_xlfn.RANK.EQ(VLOOKUP($A18, 'First 10 GS'!$B$2:$AG$2201, 7, FALSE), 'First 10 GS'!H$2:H$2201, 1)</f>
        <v>177</v>
      </c>
      <c r="H18" s="4">
        <f>_xlfn.RANK.EQ(VLOOKUP($A18, 'First 10 GS'!$B$2:$AG$2201, 8, FALSE), 'First 10 GS'!I$2:I$2201, 0)</f>
        <v>1</v>
      </c>
      <c r="I18" s="4">
        <f>_xlfn.RANK.EQ(VLOOKUP($A18, 'First 10 GS'!$B$2:$AG$2201, 9, FALSE), 'First 10 GS'!J$2:J$2201, 0)</f>
        <v>1</v>
      </c>
      <c r="J18" s="4">
        <f>_xlfn.RANK.EQ(VLOOKUP($A18, 'First 10 GS'!$B$2:$AG$2201, 10, FALSE), 'First 10 GS'!K$2:K$2201, 1)</f>
        <v>1</v>
      </c>
      <c r="K18" s="4">
        <f>_xlfn.RANK.EQ(VLOOKUP($A18, 'First 10 GS'!$B$2:$AG$2201, 11, FALSE), 'First 10 GS'!L$2:L$2201, 0)</f>
        <v>2</v>
      </c>
      <c r="L18" s="4">
        <f>_xlfn.RANK.EQ(VLOOKUP($A18, 'First 10 GS'!$B$2:$AG$2201, 12, FALSE), 'First 10 GS'!M$2:M$2201, 0)</f>
        <v>4</v>
      </c>
      <c r="M18" s="4">
        <f>_xlfn.RANK.EQ(VLOOKUP($A18, 'First 10 GS'!$B$2:$AG$2201, 13, FALSE), 'First 10 GS'!N$2:N$2201, 0)</f>
        <v>2</v>
      </c>
      <c r="N18" s="6">
        <f>_xlfn.RANK.EQ(VLOOKUP($A18, 'First 10 GS'!$B$2:$AG$2201, 14, FALSE), 'First 10 GS'!O$2:O$2201, 1)</f>
        <v>659</v>
      </c>
      <c r="O18" s="4">
        <f>_xlfn.RANK.EQ(VLOOKUP($A18, 'First 10 GS'!$B$2:$AG$2201, 15, FALSE), 'First 10 GS'!P$2:P$2201, 0)</f>
        <v>1</v>
      </c>
      <c r="P18" s="4">
        <f>_xlfn.RANK.EQ(VLOOKUP($A18, 'First 10 GS'!$B$2:$AG$2201, 16, FALSE), 'First 10 GS'!Q$2:Q$2201, 0)</f>
        <v>95</v>
      </c>
      <c r="Q18" s="5">
        <f>_xlfn.RANK.EQ(VLOOKUP($A18, 'First 10 GS'!$B$2:$AG$2201, 17, FALSE), 'First 10 GS'!R$2:R$2201, 1)</f>
        <v>15</v>
      </c>
      <c r="R18" s="4">
        <f>_xlfn.RANK.EQ(VLOOKUP($A18, 'First 10 GS'!$B$2:$AG$2201, 18, FALSE), 'First 10 GS'!S$2:S$2201, 1)</f>
        <v>620</v>
      </c>
      <c r="S18" s="4">
        <f>_xlfn.RANK.EQ(VLOOKUP($A18, 'First 10 GS'!$B$2:$AG$2201, 19, FALSE), 'First 10 GS'!T$2:T$2201, 1)</f>
        <v>66</v>
      </c>
      <c r="T18" s="4">
        <f>_xlfn.RANK.EQ(VLOOKUP($A18, 'First 10 GS'!$B$2:$AG$2201, 20, FALSE), 'First 10 GS'!U$2:U$2201, 1)</f>
        <v>66</v>
      </c>
      <c r="U18" s="4">
        <f>_xlfn.RANK.EQ(VLOOKUP($A18, 'First 10 GS'!$B$2:$AG$2201, 21, FALSE), 'First 10 GS'!V$2:V$2201, 1)</f>
        <v>84</v>
      </c>
      <c r="V18" s="4">
        <f>_xlfn.RANK.EQ(VLOOKUP($A18, 'First 10 GS'!$B$2:$AG$2201, 22, FALSE), 'First 10 GS'!W$2:W$2201, 1)</f>
        <v>103</v>
      </c>
      <c r="W18" s="4">
        <f>_xlfn.RANK.EQ(VLOOKUP($A18, 'First 10 GS'!$B$2:$AG$2201, 23, FALSE), 'First 10 GS'!X$2:X$2201, 1)</f>
        <v>10</v>
      </c>
      <c r="X18" s="5">
        <f>_xlfn.RANK.EQ(VLOOKUP($A18, 'First 10 GS'!$B$2:$AG$2201, 24, FALSE), 'First 10 GS'!Y$2:Y$2201, 1)</f>
        <v>3</v>
      </c>
      <c r="Y18" s="4">
        <f>_xlfn.RANK.EQ(VLOOKUP($A18, 'First 10 GS'!$B$2:$AG$2201, 25, FALSE), 'First 10 GS'!Z$2:Z$2201, 1)</f>
        <v>291</v>
      </c>
      <c r="Z18" s="5">
        <f>_xlfn.RANK.EQ(VLOOKUP($A18, 'First 10 GS'!$B$2:$AG$2201, 26, FALSE), 'First 10 GS'!AA$2:AA$2201, 0)</f>
        <v>566</v>
      </c>
      <c r="AA18" s="5">
        <f>_xlfn.RANK.EQ(VLOOKUP($A18, 'First 10 GS'!$B$2:$AG$2201, 27, FALSE), 'First 10 GS'!AB$2:AB$2201, 0)</f>
        <v>650</v>
      </c>
      <c r="AB18" s="4">
        <f>_xlfn.RANK.EQ(VLOOKUP($A18, 'First 10 GS'!$B$2:$AG$2201, 28, FALSE), 'First 10 GS'!AC$2:AC$2201, 1)</f>
        <v>1</v>
      </c>
      <c r="AC18" s="4">
        <f>_xlfn.RANK.EQ(VLOOKUP($A18, 'First 10 GS'!$B$2:$AG$2201, 29, FALSE), 'First 10 GS'!AD$2:AD$2201, 1)</f>
        <v>477</v>
      </c>
      <c r="AD18" s="4">
        <f>_xlfn.RANK.EQ(VLOOKUP($A18, 'First 10 GS'!$B$2:$AG$2201, 30, FALSE), 'First 10 GS'!AE$2:AE$2201, 1)</f>
        <v>1</v>
      </c>
      <c r="AE18" s="4">
        <f>_xlfn.RANK.EQ(VLOOKUP($A18, 'First 10 GS'!$B$2:$AG$2201, 31, FALSE), 'First 10 GS'!AF$2:AF$2201, 0)</f>
        <v>17</v>
      </c>
      <c r="AF18" s="5">
        <f>_xlfn.RANK.EQ(VLOOKUP($A18, 'First 10 GS'!$B$2:$AG$2201, 32, FALSE), 'First 10 GS'!AG$2:AG$2201, 1)</f>
        <v>19</v>
      </c>
      <c r="AG18" s="7">
        <f>GEOMEAN(Table5[[#This Row],[W]],Table5[[#This Row],[L]],Table5[[#This Row],[ERA]],Table5[[#This Row],[BB/9]],Table5[[#This Row],[SO]],Table5[[#This Row],[K/9]],Table5[[#This Row],[WHIP]])</f>
        <v>44.285347809433731</v>
      </c>
    </row>
    <row r="19" spans="1:33" x14ac:dyDescent="0.45">
      <c r="A19" s="6" t="s">
        <v>39</v>
      </c>
      <c r="B19" s="6" t="s">
        <v>40</v>
      </c>
      <c r="C19" s="9">
        <v>34821</v>
      </c>
      <c r="D19" s="9">
        <v>34869</v>
      </c>
      <c r="E19" s="6">
        <f>_xlfn.RANK.EQ(VLOOKUP($A19, 'First 10 GS'!$B$2:$AG$2201, 5, FALSE), 'First 10 GS'!F$2:F$2201, 0)</f>
        <v>94</v>
      </c>
      <c r="F19" s="5">
        <f>_xlfn.RANK.EQ(VLOOKUP($A19, 'First 10 GS'!$B$2:$AG$2201, 6, FALSE), 'First 10 GS'!G$2:G$2201, 0)</f>
        <v>151</v>
      </c>
      <c r="G19" s="5">
        <f>_xlfn.RANK.EQ(VLOOKUP($A19, 'First 10 GS'!$B$2:$AG$2201, 7, FALSE), 'First 10 GS'!H$2:H$2201, 1)</f>
        <v>11</v>
      </c>
      <c r="H19" s="6">
        <f>_xlfn.RANK.EQ(VLOOKUP($A19, 'First 10 GS'!$B$2:$AG$2201, 8, FALSE), 'First 10 GS'!I$2:I$2201, 0)</f>
        <v>1</v>
      </c>
      <c r="I19" s="6">
        <f>_xlfn.RANK.EQ(VLOOKUP($A19, 'First 10 GS'!$B$2:$AG$2201, 9, FALSE), 'First 10 GS'!J$2:J$2201, 0)</f>
        <v>1</v>
      </c>
      <c r="J19" s="6">
        <f>_xlfn.RANK.EQ(VLOOKUP($A19, 'First 10 GS'!$B$2:$AG$2201, 10, FALSE), 'First 10 GS'!K$2:K$2201, 1)</f>
        <v>1</v>
      </c>
      <c r="K19" s="6">
        <f>_xlfn.RANK.EQ(VLOOKUP($A19, 'First 10 GS'!$B$2:$AG$2201, 11, FALSE), 'First 10 GS'!L$2:L$2201, 0)</f>
        <v>196</v>
      </c>
      <c r="L19" s="6">
        <f>_xlfn.RANK.EQ(VLOOKUP($A19, 'First 10 GS'!$B$2:$AG$2201, 12, FALSE), 'First 10 GS'!M$2:M$2201, 0)</f>
        <v>98</v>
      </c>
      <c r="M19" s="6">
        <f>_xlfn.RANK.EQ(VLOOKUP($A19, 'First 10 GS'!$B$2:$AG$2201, 13, FALSE), 'First 10 GS'!N$2:N$2201, 0)</f>
        <v>2</v>
      </c>
      <c r="N19" s="6">
        <f>_xlfn.RANK.EQ(VLOOKUP($A19, 'First 10 GS'!$B$2:$AG$2201, 14, FALSE), 'First 10 GS'!O$2:O$2201, 1)</f>
        <v>571</v>
      </c>
      <c r="O19" s="6">
        <f>_xlfn.RANK.EQ(VLOOKUP($A19, 'First 10 GS'!$B$2:$AG$2201, 15, FALSE), 'First 10 GS'!P$2:P$2201, 0)</f>
        <v>530</v>
      </c>
      <c r="P19" s="6">
        <f>_xlfn.RANK.EQ(VLOOKUP($A19, 'First 10 GS'!$B$2:$AG$2201, 16, FALSE), 'First 10 GS'!Q$2:Q$2201, 0)</f>
        <v>42</v>
      </c>
      <c r="Q19" s="5">
        <f>_xlfn.RANK.EQ(VLOOKUP($A19, 'First 10 GS'!$B$2:$AG$2201, 17, FALSE), 'First 10 GS'!R$2:R$2201, 1)</f>
        <v>59</v>
      </c>
      <c r="R19" s="6">
        <f>_xlfn.RANK.EQ(VLOOKUP($A19, 'First 10 GS'!$B$2:$AG$2201, 18, FALSE), 'First 10 GS'!S$2:S$2201, 1)</f>
        <v>32</v>
      </c>
      <c r="S19" s="6">
        <f>_xlfn.RANK.EQ(VLOOKUP($A19, 'First 10 GS'!$B$2:$AG$2201, 19, FALSE), 'First 10 GS'!T$2:T$2201, 1)</f>
        <v>137</v>
      </c>
      <c r="T19" s="6">
        <f>_xlfn.RANK.EQ(VLOOKUP($A19, 'First 10 GS'!$B$2:$AG$2201, 20, FALSE), 'First 10 GS'!U$2:U$2201, 1)</f>
        <v>66</v>
      </c>
      <c r="U19" s="6">
        <f>_xlfn.RANK.EQ(VLOOKUP($A19, 'First 10 GS'!$B$2:$AG$2201, 21, FALSE), 'First 10 GS'!V$2:V$2201, 1)</f>
        <v>258</v>
      </c>
      <c r="V19" s="6">
        <f>_xlfn.RANK.EQ(VLOOKUP($A19, 'First 10 GS'!$B$2:$AG$2201, 22, FALSE), 'First 10 GS'!W$2:W$2201, 1)</f>
        <v>274</v>
      </c>
      <c r="W19" s="6">
        <f>_xlfn.RANK.EQ(VLOOKUP($A19, 'First 10 GS'!$B$2:$AG$2201, 23, FALSE), 'First 10 GS'!X$2:X$2201, 1)</f>
        <v>646</v>
      </c>
      <c r="X19" s="5">
        <f>_xlfn.RANK.EQ(VLOOKUP($A19, 'First 10 GS'!$B$2:$AG$2201, 24, FALSE), 'First 10 GS'!Y$2:Y$2201, 1)</f>
        <v>607</v>
      </c>
      <c r="Y19" s="6">
        <f>_xlfn.RANK.EQ(VLOOKUP($A19, 'First 10 GS'!$B$2:$AG$2201, 25, FALSE), 'First 10 GS'!Z$2:Z$2201, 1)</f>
        <v>291</v>
      </c>
      <c r="Z19" s="5">
        <f>_xlfn.RANK.EQ(VLOOKUP($A19, 'First 10 GS'!$B$2:$AG$2201, 26, FALSE), 'First 10 GS'!AA$2:AA$2201, 0)</f>
        <v>4</v>
      </c>
      <c r="AA19" s="5">
        <f>_xlfn.RANK.EQ(VLOOKUP($A19, 'First 10 GS'!$B$2:$AG$2201, 27, FALSE), 'First 10 GS'!AB$2:AB$2201, 0)</f>
        <v>13</v>
      </c>
      <c r="AB19" s="6">
        <f>_xlfn.RANK.EQ(VLOOKUP($A19, 'First 10 GS'!$B$2:$AG$2201, 28, FALSE), 'First 10 GS'!AC$2:AC$2201, 1)</f>
        <v>452</v>
      </c>
      <c r="AC19" s="6">
        <f>_xlfn.RANK.EQ(VLOOKUP($A19, 'First 10 GS'!$B$2:$AG$2201, 29, FALSE), 'First 10 GS'!AD$2:AD$2201, 1)</f>
        <v>666</v>
      </c>
      <c r="AD19" s="6">
        <f>_xlfn.RANK.EQ(VLOOKUP($A19, 'First 10 GS'!$B$2:$AG$2201, 30, FALSE), 'First 10 GS'!AE$2:AE$2201, 1)</f>
        <v>641</v>
      </c>
      <c r="AE19" s="6">
        <f>_xlfn.RANK.EQ(VLOOKUP($A19, 'First 10 GS'!$B$2:$AG$2201, 31, FALSE), 'First 10 GS'!AF$2:AF$2201, 0)</f>
        <v>71</v>
      </c>
      <c r="AF19" s="5">
        <f>_xlfn.RANK.EQ(VLOOKUP($A19, 'First 10 GS'!$B$2:$AG$2201, 32, FALSE), 'First 10 GS'!AG$2:AG$2201, 1)</f>
        <v>131</v>
      </c>
      <c r="AG19" s="7">
        <f>GEOMEAN(Table5[[#This Row],[W]],Table5[[#This Row],[L]],Table5[[#This Row],[ERA]],Table5[[#This Row],[BB/9]],Table5[[#This Row],[SO]],Table5[[#This Row],[K/9]],Table5[[#This Row],[WHIP]])</f>
        <v>45.52403102411963</v>
      </c>
    </row>
    <row r="20" spans="1:33" x14ac:dyDescent="0.45">
      <c r="A20" s="6" t="s">
        <v>48</v>
      </c>
      <c r="B20" s="6" t="s">
        <v>49</v>
      </c>
      <c r="C20" s="9">
        <v>40337</v>
      </c>
      <c r="D20" s="9">
        <v>40400</v>
      </c>
      <c r="E20" s="6">
        <f>_xlfn.RANK.EQ(VLOOKUP($A20, 'First 10 GS'!$B$2:$AG$2201, 5, FALSE), 'First 10 GS'!F$2:F$2201, 0)</f>
        <v>266</v>
      </c>
      <c r="F20" s="5">
        <f>_xlfn.RANK.EQ(VLOOKUP($A20, 'First 10 GS'!$B$2:$AG$2201, 6, FALSE), 'First 10 GS'!G$2:G$2201, 0)</f>
        <v>64</v>
      </c>
      <c r="G20" s="5">
        <f>_xlfn.RANK.EQ(VLOOKUP($A20, 'First 10 GS'!$B$2:$AG$2201, 7, FALSE), 'First 10 GS'!H$2:H$2201, 1)</f>
        <v>177</v>
      </c>
      <c r="H20" s="6">
        <f>_xlfn.RANK.EQ(VLOOKUP($A20, 'First 10 GS'!$B$2:$AG$2201, 8, FALSE), 'First 10 GS'!I$2:I$2201, 0)</f>
        <v>1</v>
      </c>
      <c r="I20" s="6">
        <f>_xlfn.RANK.EQ(VLOOKUP($A20, 'First 10 GS'!$B$2:$AG$2201, 9, FALSE), 'First 10 GS'!J$2:J$2201, 0)</f>
        <v>1</v>
      </c>
      <c r="J20" s="6">
        <f>_xlfn.RANK.EQ(VLOOKUP($A20, 'First 10 GS'!$B$2:$AG$2201, 10, FALSE), 'First 10 GS'!K$2:K$2201, 1)</f>
        <v>1</v>
      </c>
      <c r="K20" s="6">
        <f>_xlfn.RANK.EQ(VLOOKUP($A20, 'First 10 GS'!$B$2:$AG$2201, 11, FALSE), 'First 10 GS'!L$2:L$2201, 0)</f>
        <v>196</v>
      </c>
      <c r="L20" s="6">
        <f>_xlfn.RANK.EQ(VLOOKUP($A20, 'First 10 GS'!$B$2:$AG$2201, 12, FALSE), 'First 10 GS'!M$2:M$2201, 0)</f>
        <v>98</v>
      </c>
      <c r="M20" s="6">
        <f>_xlfn.RANK.EQ(VLOOKUP($A20, 'First 10 GS'!$B$2:$AG$2201, 13, FALSE), 'First 10 GS'!N$2:N$2201, 0)</f>
        <v>2</v>
      </c>
      <c r="N20" s="6">
        <f>_xlfn.RANK.EQ(VLOOKUP($A20, 'First 10 GS'!$B$2:$AG$2201, 14, FALSE), 'First 10 GS'!O$2:O$2201, 1)</f>
        <v>391</v>
      </c>
      <c r="O20" s="6">
        <f>_xlfn.RANK.EQ(VLOOKUP($A20, 'First 10 GS'!$B$2:$AG$2201, 15, FALSE), 'First 10 GS'!P$2:P$2201, 0)</f>
        <v>90</v>
      </c>
      <c r="P20" s="6">
        <f>_xlfn.RANK.EQ(VLOOKUP($A20, 'First 10 GS'!$B$2:$AG$2201, 16, FALSE), 'First 10 GS'!Q$2:Q$2201, 0)</f>
        <v>139</v>
      </c>
      <c r="Q20" s="5">
        <f>_xlfn.RANK.EQ(VLOOKUP($A20, 'First 10 GS'!$B$2:$AG$2201, 17, FALSE), 'First 10 GS'!R$2:R$2201, 1)</f>
        <v>125</v>
      </c>
      <c r="R20" s="6">
        <f>_xlfn.RANK.EQ(VLOOKUP($A20, 'First 10 GS'!$B$2:$AG$2201, 18, FALSE), 'First 10 GS'!S$2:S$2201, 1)</f>
        <v>132</v>
      </c>
      <c r="S20" s="6">
        <f>_xlfn.RANK.EQ(VLOOKUP($A20, 'First 10 GS'!$B$2:$AG$2201, 19, FALSE), 'First 10 GS'!T$2:T$2201, 1)</f>
        <v>66</v>
      </c>
      <c r="T20" s="6">
        <f>_xlfn.RANK.EQ(VLOOKUP($A20, 'First 10 GS'!$B$2:$AG$2201, 20, FALSE), 'First 10 GS'!U$2:U$2201, 1)</f>
        <v>87</v>
      </c>
      <c r="U20" s="6">
        <f>_xlfn.RANK.EQ(VLOOKUP($A20, 'First 10 GS'!$B$2:$AG$2201, 21, FALSE), 'First 10 GS'!V$2:V$2201, 1)</f>
        <v>137</v>
      </c>
      <c r="V20" s="6">
        <f>_xlfn.RANK.EQ(VLOOKUP($A20, 'First 10 GS'!$B$2:$AG$2201, 22, FALSE), 'First 10 GS'!W$2:W$2201, 1)</f>
        <v>103</v>
      </c>
      <c r="W20" s="6">
        <f>_xlfn.RANK.EQ(VLOOKUP($A20, 'First 10 GS'!$B$2:$AG$2201, 23, FALSE), 'First 10 GS'!X$2:X$2201, 1)</f>
        <v>160</v>
      </c>
      <c r="X20" s="5">
        <f>_xlfn.RANK.EQ(VLOOKUP($A20, 'First 10 GS'!$B$2:$AG$2201, 24, FALSE), 'First 10 GS'!Y$2:Y$2201, 1)</f>
        <v>158</v>
      </c>
      <c r="Y20" s="6">
        <f>_xlfn.RANK.EQ(VLOOKUP($A20, 'First 10 GS'!$B$2:$AG$2201, 25, FALSE), 'First 10 GS'!Z$2:Z$2201, 1)</f>
        <v>1</v>
      </c>
      <c r="Z20" s="5">
        <f>_xlfn.RANK.EQ(VLOOKUP($A20, 'First 10 GS'!$B$2:$AG$2201, 26, FALSE), 'First 10 GS'!AA$2:AA$2201, 0)</f>
        <v>6</v>
      </c>
      <c r="AA20" s="5">
        <f>_xlfn.RANK.EQ(VLOOKUP($A20, 'First 10 GS'!$B$2:$AG$2201, 27, FALSE), 'First 10 GS'!AB$2:AB$2201, 0)</f>
        <v>5</v>
      </c>
      <c r="AB20" s="6">
        <f>_xlfn.RANK.EQ(VLOOKUP($A20, 'First 10 GS'!$B$2:$AG$2201, 28, FALSE), 'First 10 GS'!AC$2:AC$2201, 1)</f>
        <v>1</v>
      </c>
      <c r="AC20" s="6">
        <f>_xlfn.RANK.EQ(VLOOKUP($A20, 'First 10 GS'!$B$2:$AG$2201, 29, FALSE), 'First 10 GS'!AD$2:AD$2201, 1)</f>
        <v>1</v>
      </c>
      <c r="AD20" s="6">
        <f>_xlfn.RANK.EQ(VLOOKUP($A20, 'First 10 GS'!$B$2:$AG$2201, 30, FALSE), 'First 10 GS'!AE$2:AE$2201, 1)</f>
        <v>325</v>
      </c>
      <c r="AE20" s="6">
        <f>_xlfn.RANK.EQ(VLOOKUP($A20, 'First 10 GS'!$B$2:$AG$2201, 31, FALSE), 'First 10 GS'!AF$2:AF$2201, 0)</f>
        <v>411</v>
      </c>
      <c r="AF20" s="5">
        <f>_xlfn.RANK.EQ(VLOOKUP($A20, 'First 10 GS'!$B$2:$AG$2201, 32, FALSE), 'First 10 GS'!AG$2:AG$2201, 1)</f>
        <v>82</v>
      </c>
      <c r="AG20" s="7">
        <f>GEOMEAN(Table5[[#This Row],[W]],Table5[[#This Row],[L]],Table5[[#This Row],[ERA]],Table5[[#This Row],[BB/9]],Table5[[#This Row],[SO]],Table5[[#This Row],[K/9]],Table5[[#This Row],[WHIP]])</f>
        <v>47.559413741216723</v>
      </c>
    </row>
    <row r="21" spans="1:33" x14ac:dyDescent="0.45">
      <c r="A21" s="4" t="s">
        <v>112</v>
      </c>
      <c r="B21" s="4" t="s">
        <v>40</v>
      </c>
      <c r="C21" s="10">
        <v>37352</v>
      </c>
      <c r="D21" s="10">
        <v>37404</v>
      </c>
      <c r="E21" s="4">
        <f>_xlfn.RANK.EQ(VLOOKUP($A21, 'First 10 GS'!$B$2:$AG$2201, 5, FALSE), 'First 10 GS'!F$2:F$2201, 0)</f>
        <v>161</v>
      </c>
      <c r="F21" s="5">
        <f>_xlfn.RANK.EQ(VLOOKUP($A21, 'First 10 GS'!$B$2:$AG$2201, 6, FALSE), 'First 10 GS'!G$2:G$2201, 0)</f>
        <v>1</v>
      </c>
      <c r="G21" s="5">
        <f>_xlfn.RANK.EQ(VLOOKUP($A21, 'First 10 GS'!$B$2:$AG$2201, 7, FALSE), 'First 10 GS'!H$2:H$2201, 1)</f>
        <v>11</v>
      </c>
      <c r="H21" s="4">
        <f>_xlfn.RANK.EQ(VLOOKUP($A21, 'First 10 GS'!$B$2:$AG$2201, 8, FALSE), 'First 10 GS'!I$2:I$2201, 0)</f>
        <v>1</v>
      </c>
      <c r="I21" s="4">
        <f>_xlfn.RANK.EQ(VLOOKUP($A21, 'First 10 GS'!$B$2:$AG$2201, 9, FALSE), 'First 10 GS'!J$2:J$2201, 0)</f>
        <v>1</v>
      </c>
      <c r="J21" s="4">
        <f>_xlfn.RANK.EQ(VLOOKUP($A21, 'First 10 GS'!$B$2:$AG$2201, 10, FALSE), 'First 10 GS'!K$2:K$2201, 1)</f>
        <v>1</v>
      </c>
      <c r="K21" s="4">
        <f>_xlfn.RANK.EQ(VLOOKUP($A21, 'First 10 GS'!$B$2:$AG$2201, 11, FALSE), 'First 10 GS'!L$2:L$2201, 0)</f>
        <v>196</v>
      </c>
      <c r="L21" s="4">
        <f>_xlfn.RANK.EQ(VLOOKUP($A21, 'First 10 GS'!$B$2:$AG$2201, 12, FALSE), 'First 10 GS'!M$2:M$2201, 0)</f>
        <v>98</v>
      </c>
      <c r="M21" s="4">
        <f>_xlfn.RANK.EQ(VLOOKUP($A21, 'First 10 GS'!$B$2:$AG$2201, 13, FALSE), 'First 10 GS'!N$2:N$2201, 0)</f>
        <v>2</v>
      </c>
      <c r="N21" s="6">
        <f>_xlfn.RANK.EQ(VLOOKUP($A21, 'First 10 GS'!$B$2:$AG$2201, 14, FALSE), 'First 10 GS'!O$2:O$2201, 1)</f>
        <v>500</v>
      </c>
      <c r="O21" s="4">
        <f>_xlfn.RANK.EQ(VLOOKUP($A21, 'First 10 GS'!$B$2:$AG$2201, 15, FALSE), 'First 10 GS'!P$2:P$2201, 0)</f>
        <v>26</v>
      </c>
      <c r="P21" s="4">
        <f>_xlfn.RANK.EQ(VLOOKUP($A21, 'First 10 GS'!$B$2:$AG$2201, 16, FALSE), 'First 10 GS'!Q$2:Q$2201, 0)</f>
        <v>11</v>
      </c>
      <c r="Q21" s="5">
        <f>_xlfn.RANK.EQ(VLOOKUP($A21, 'First 10 GS'!$B$2:$AG$2201, 17, FALSE), 'First 10 GS'!R$2:R$2201, 1)</f>
        <v>103</v>
      </c>
      <c r="R21" s="4">
        <f>_xlfn.RANK.EQ(VLOOKUP($A21, 'First 10 GS'!$B$2:$AG$2201, 18, FALSE), 'First 10 GS'!S$2:S$2201, 1)</f>
        <v>181</v>
      </c>
      <c r="S21" s="4">
        <f>_xlfn.RANK.EQ(VLOOKUP($A21, 'First 10 GS'!$B$2:$AG$2201, 19, FALSE), 'First 10 GS'!T$2:T$2201, 1)</f>
        <v>91</v>
      </c>
      <c r="T21" s="4">
        <f>_xlfn.RANK.EQ(VLOOKUP($A21, 'First 10 GS'!$B$2:$AG$2201, 20, FALSE), 'First 10 GS'!U$2:U$2201, 1)</f>
        <v>87</v>
      </c>
      <c r="U21" s="4">
        <f>_xlfn.RANK.EQ(VLOOKUP($A21, 'First 10 GS'!$B$2:$AG$2201, 21, FALSE), 'First 10 GS'!V$2:V$2201, 1)</f>
        <v>33</v>
      </c>
      <c r="V21" s="4">
        <f>_xlfn.RANK.EQ(VLOOKUP($A21, 'First 10 GS'!$B$2:$AG$2201, 22, FALSE), 'First 10 GS'!W$2:W$2201, 1)</f>
        <v>19</v>
      </c>
      <c r="W21" s="4">
        <f>_xlfn.RANK.EQ(VLOOKUP($A21, 'First 10 GS'!$B$2:$AG$2201, 23, FALSE), 'First 10 GS'!X$2:X$2201, 1)</f>
        <v>654</v>
      </c>
      <c r="X21" s="5">
        <f>_xlfn.RANK.EQ(VLOOKUP($A21, 'First 10 GS'!$B$2:$AG$2201, 24, FALSE), 'First 10 GS'!Y$2:Y$2201, 1)</f>
        <v>636</v>
      </c>
      <c r="Y21" s="4">
        <f>_xlfn.RANK.EQ(VLOOKUP($A21, 'First 10 GS'!$B$2:$AG$2201, 25, FALSE), 'First 10 GS'!Z$2:Z$2201, 1)</f>
        <v>490</v>
      </c>
      <c r="Z21" s="5">
        <f>_xlfn.RANK.EQ(VLOOKUP($A21, 'First 10 GS'!$B$2:$AG$2201, 26, FALSE), 'First 10 GS'!AA$2:AA$2201, 0)</f>
        <v>31</v>
      </c>
      <c r="AA21" s="5">
        <f>_xlfn.RANK.EQ(VLOOKUP($A21, 'First 10 GS'!$B$2:$AG$2201, 27, FALSE), 'First 10 GS'!AB$2:AB$2201, 0)</f>
        <v>69</v>
      </c>
      <c r="AB21" s="4">
        <f>_xlfn.RANK.EQ(VLOOKUP($A21, 'First 10 GS'!$B$2:$AG$2201, 28, FALSE), 'First 10 GS'!AC$2:AC$2201, 1)</f>
        <v>452</v>
      </c>
      <c r="AC21" s="4">
        <f>_xlfn.RANK.EQ(VLOOKUP($A21, 'First 10 GS'!$B$2:$AG$2201, 29, FALSE), 'First 10 GS'!AD$2:AD$2201, 1)</f>
        <v>1</v>
      </c>
      <c r="AD21" s="4">
        <f>_xlfn.RANK.EQ(VLOOKUP($A21, 'First 10 GS'!$B$2:$AG$2201, 30, FALSE), 'First 10 GS'!AE$2:AE$2201, 1)</f>
        <v>461</v>
      </c>
      <c r="AE21" s="4">
        <f>_xlfn.RANK.EQ(VLOOKUP($A21, 'First 10 GS'!$B$2:$AG$2201, 31, FALSE), 'First 10 GS'!AF$2:AF$2201, 0)</f>
        <v>125</v>
      </c>
      <c r="AF21" s="5">
        <f>_xlfn.RANK.EQ(VLOOKUP($A21, 'First 10 GS'!$B$2:$AG$2201, 32, FALSE), 'First 10 GS'!AG$2:AG$2201, 1)</f>
        <v>432</v>
      </c>
      <c r="AG21" s="7">
        <f>GEOMEAN(Table5[[#This Row],[W]],Table5[[#This Row],[L]],Table5[[#This Row],[ERA]],Table5[[#This Row],[BB/9]],Table5[[#This Row],[SO]],Table5[[#This Row],[K/9]],Table5[[#This Row],[WHIP]])</f>
        <v>48.871369375576009</v>
      </c>
    </row>
    <row r="22" spans="1:33" x14ac:dyDescent="0.45">
      <c r="A22" s="4" t="s">
        <v>70</v>
      </c>
      <c r="B22" s="4" t="s">
        <v>37</v>
      </c>
      <c r="C22" s="10">
        <v>45381</v>
      </c>
      <c r="D22" s="10">
        <v>45434</v>
      </c>
      <c r="E22" s="4">
        <f>_xlfn.RANK.EQ(VLOOKUP($A22, 'First 10 GS'!$B$2:$AG$2201, 5, FALSE), 'First 10 GS'!F$2:F$2201, 0)</f>
        <v>255</v>
      </c>
      <c r="F22" s="5">
        <f>_xlfn.RANK.EQ(VLOOKUP($A22, 'First 10 GS'!$B$2:$AG$2201, 6, FALSE), 'First 10 GS'!G$2:G$2201, 0)</f>
        <v>294</v>
      </c>
      <c r="G22" s="5">
        <f>_xlfn.RANK.EQ(VLOOKUP($A22, 'First 10 GS'!$B$2:$AG$2201, 7, FALSE), 'First 10 GS'!H$2:H$2201, 1)</f>
        <v>343</v>
      </c>
      <c r="H22" s="4">
        <f>_xlfn.RANK.EQ(VLOOKUP($A22, 'First 10 GS'!$B$2:$AG$2201, 8, FALSE), 'First 10 GS'!I$2:I$2201, 0)</f>
        <v>1</v>
      </c>
      <c r="I22" s="4">
        <f>_xlfn.RANK.EQ(VLOOKUP($A22, 'First 10 GS'!$B$2:$AG$2201, 9, FALSE), 'First 10 GS'!J$2:J$2201, 0)</f>
        <v>1</v>
      </c>
      <c r="J22" s="4">
        <f>_xlfn.RANK.EQ(VLOOKUP($A22, 'First 10 GS'!$B$2:$AG$2201, 10, FALSE), 'First 10 GS'!K$2:K$2201, 1)</f>
        <v>1</v>
      </c>
      <c r="K22" s="4">
        <f>_xlfn.RANK.EQ(VLOOKUP($A22, 'First 10 GS'!$B$2:$AG$2201, 11, FALSE), 'First 10 GS'!L$2:L$2201, 0)</f>
        <v>196</v>
      </c>
      <c r="L22" s="4">
        <f>_xlfn.RANK.EQ(VLOOKUP($A22, 'First 10 GS'!$B$2:$AG$2201, 12, FALSE), 'First 10 GS'!M$2:M$2201, 0)</f>
        <v>98</v>
      </c>
      <c r="M22" s="4">
        <f>_xlfn.RANK.EQ(VLOOKUP($A22, 'First 10 GS'!$B$2:$AG$2201, 13, FALSE), 'First 10 GS'!N$2:N$2201, 0)</f>
        <v>2</v>
      </c>
      <c r="N22" s="6">
        <f>_xlfn.RANK.EQ(VLOOKUP($A22, 'First 10 GS'!$B$2:$AG$2201, 14, FALSE), 'First 10 GS'!O$2:O$2201, 1)</f>
        <v>403</v>
      </c>
      <c r="O22" s="4">
        <f>_xlfn.RANK.EQ(VLOOKUP($A22, 'First 10 GS'!$B$2:$AG$2201, 15, FALSE), 'First 10 GS'!P$2:P$2201, 0)</f>
        <v>227</v>
      </c>
      <c r="P22" s="4">
        <f>_xlfn.RANK.EQ(VLOOKUP($A22, 'First 10 GS'!$B$2:$AG$2201, 16, FALSE), 'First 10 GS'!Q$2:Q$2201, 0)</f>
        <v>378</v>
      </c>
      <c r="Q22" s="5">
        <f>_xlfn.RANK.EQ(VLOOKUP($A22, 'First 10 GS'!$B$2:$AG$2201, 17, FALSE), 'First 10 GS'!R$2:R$2201, 1)</f>
        <v>122</v>
      </c>
      <c r="R22" s="4">
        <f>_xlfn.RANK.EQ(VLOOKUP($A22, 'First 10 GS'!$B$2:$AG$2201, 18, FALSE), 'First 10 GS'!S$2:S$2201, 1)</f>
        <v>100</v>
      </c>
      <c r="S22" s="4">
        <f>_xlfn.RANK.EQ(VLOOKUP($A22, 'First 10 GS'!$B$2:$AG$2201, 19, FALSE), 'First 10 GS'!T$2:T$2201, 1)</f>
        <v>66</v>
      </c>
      <c r="T22" s="4">
        <f>_xlfn.RANK.EQ(VLOOKUP($A22, 'First 10 GS'!$B$2:$AG$2201, 20, FALSE), 'First 10 GS'!U$2:U$2201, 1)</f>
        <v>87</v>
      </c>
      <c r="U22" s="4">
        <f>_xlfn.RANK.EQ(VLOOKUP($A22, 'First 10 GS'!$B$2:$AG$2201, 21, FALSE), 'First 10 GS'!V$2:V$2201, 1)</f>
        <v>558</v>
      </c>
      <c r="V22" s="4">
        <f>_xlfn.RANK.EQ(VLOOKUP($A22, 'First 10 GS'!$B$2:$AG$2201, 22, FALSE), 'First 10 GS'!W$2:W$2201, 1)</f>
        <v>570</v>
      </c>
      <c r="W22" s="4">
        <f>_xlfn.RANK.EQ(VLOOKUP($A22, 'First 10 GS'!$B$2:$AG$2201, 23, FALSE), 'First 10 GS'!X$2:X$2201, 1)</f>
        <v>10</v>
      </c>
      <c r="X22" s="5">
        <f>_xlfn.RANK.EQ(VLOOKUP($A22, 'First 10 GS'!$B$2:$AG$2201, 24, FALSE), 'First 10 GS'!Y$2:Y$2201, 1)</f>
        <v>18</v>
      </c>
      <c r="Y22" s="4">
        <f>_xlfn.RANK.EQ(VLOOKUP($A22, 'First 10 GS'!$B$2:$AG$2201, 25, FALSE), 'First 10 GS'!Z$2:Z$2201, 1)</f>
        <v>1</v>
      </c>
      <c r="Z22" s="5">
        <f>_xlfn.RANK.EQ(VLOOKUP($A22, 'First 10 GS'!$B$2:$AG$2201, 26, FALSE), 'First 10 GS'!AA$2:AA$2201, 0)</f>
        <v>15</v>
      </c>
      <c r="AA22" s="5">
        <f>_xlfn.RANK.EQ(VLOOKUP($A22, 'First 10 GS'!$B$2:$AG$2201, 27, FALSE), 'First 10 GS'!AB$2:AB$2201, 0)</f>
        <v>28</v>
      </c>
      <c r="AB22" s="4">
        <f>_xlfn.RANK.EQ(VLOOKUP($A22, 'First 10 GS'!$B$2:$AG$2201, 28, FALSE), 'First 10 GS'!AC$2:AC$2201, 1)</f>
        <v>127</v>
      </c>
      <c r="AC22" s="4">
        <f>_xlfn.RANK.EQ(VLOOKUP($A22, 'First 10 GS'!$B$2:$AG$2201, 29, FALSE), 'First 10 GS'!AD$2:AD$2201, 1)</f>
        <v>1</v>
      </c>
      <c r="AD22" s="4">
        <f>_xlfn.RANK.EQ(VLOOKUP($A22, 'First 10 GS'!$B$2:$AG$2201, 30, FALSE), 'First 10 GS'!AE$2:AE$2201, 1)</f>
        <v>146</v>
      </c>
      <c r="AE22" s="4">
        <f>_xlfn.RANK.EQ(VLOOKUP($A22, 'First 10 GS'!$B$2:$AG$2201, 31, FALSE), 'First 10 GS'!AF$2:AF$2201, 0)</f>
        <v>495</v>
      </c>
      <c r="AF22" s="5">
        <f>_xlfn.RANK.EQ(VLOOKUP($A22, 'First 10 GS'!$B$2:$AG$2201, 32, FALSE), 'First 10 GS'!AG$2:AG$2201, 1)</f>
        <v>8</v>
      </c>
      <c r="AG22" s="7">
        <f>GEOMEAN(Table5[[#This Row],[W]],Table5[[#This Row],[L]],Table5[[#This Row],[ERA]],Table5[[#This Row],[BB/9]],Table5[[#This Row],[SO]],Table5[[#This Row],[K/9]],Table5[[#This Row],[WHIP]])</f>
        <v>49.652911963221499</v>
      </c>
    </row>
    <row r="23" spans="1:33" x14ac:dyDescent="0.45">
      <c r="A23" s="6" t="s">
        <v>799</v>
      </c>
      <c r="B23" s="6" t="s">
        <v>30</v>
      </c>
      <c r="C23" s="9">
        <v>41830</v>
      </c>
      <c r="D23" s="9">
        <v>41885</v>
      </c>
      <c r="E23" s="6">
        <f>_xlfn.RANK.EQ(VLOOKUP($A23, 'First 10 GS'!$B$2:$AG$2201, 5, FALSE), 'First 10 GS'!F$2:F$2201, 0)</f>
        <v>148</v>
      </c>
      <c r="F23" s="5">
        <f>_xlfn.RANK.EQ(VLOOKUP($A23, 'First 10 GS'!$B$2:$AG$2201, 6, FALSE), 'First 10 GS'!G$2:G$2201, 0)</f>
        <v>23</v>
      </c>
      <c r="G23" s="5">
        <f>_xlfn.RANK.EQ(VLOOKUP($A23, 'First 10 GS'!$B$2:$AG$2201, 7, FALSE), 'First 10 GS'!H$2:H$2201, 1)</f>
        <v>11</v>
      </c>
      <c r="H23" s="6">
        <f>_xlfn.RANK.EQ(VLOOKUP($A23, 'First 10 GS'!$B$2:$AG$2201, 8, FALSE), 'First 10 GS'!I$2:I$2201, 0)</f>
        <v>1</v>
      </c>
      <c r="I23" s="6">
        <f>_xlfn.RANK.EQ(VLOOKUP($A23, 'First 10 GS'!$B$2:$AG$2201, 9, FALSE), 'First 10 GS'!J$2:J$2201, 0)</f>
        <v>1</v>
      </c>
      <c r="J23" s="6">
        <f>_xlfn.RANK.EQ(VLOOKUP($A23, 'First 10 GS'!$B$2:$AG$2201, 10, FALSE), 'First 10 GS'!K$2:K$2201, 1)</f>
        <v>1</v>
      </c>
      <c r="K23" s="6">
        <f>_xlfn.RANK.EQ(VLOOKUP($A23, 'First 10 GS'!$B$2:$AG$2201, 11, FALSE), 'First 10 GS'!L$2:L$2201, 0)</f>
        <v>196</v>
      </c>
      <c r="L23" s="6">
        <f>_xlfn.RANK.EQ(VLOOKUP($A23, 'First 10 GS'!$B$2:$AG$2201, 12, FALSE), 'First 10 GS'!M$2:M$2201, 0)</f>
        <v>98</v>
      </c>
      <c r="M23" s="6">
        <f>_xlfn.RANK.EQ(VLOOKUP($A23, 'First 10 GS'!$B$2:$AG$2201, 13, FALSE), 'First 10 GS'!N$2:N$2201, 0)</f>
        <v>2</v>
      </c>
      <c r="N23" s="6">
        <f>_xlfn.RANK.EQ(VLOOKUP($A23, 'First 10 GS'!$B$2:$AG$2201, 14, FALSE), 'First 10 GS'!O$2:O$2201, 1)</f>
        <v>508</v>
      </c>
      <c r="O23" s="6">
        <f>_xlfn.RANK.EQ(VLOOKUP($A23, 'First 10 GS'!$B$2:$AG$2201, 15, FALSE), 'First 10 GS'!P$2:P$2201, 0)</f>
        <v>227</v>
      </c>
      <c r="P23" s="6">
        <f>_xlfn.RANK.EQ(VLOOKUP($A23, 'First 10 GS'!$B$2:$AG$2201, 16, FALSE), 'First 10 GS'!Q$2:Q$2201, 0)</f>
        <v>21</v>
      </c>
      <c r="Q23" s="5">
        <f>_xlfn.RANK.EQ(VLOOKUP($A23, 'First 10 GS'!$B$2:$AG$2201, 17, FALSE), 'First 10 GS'!R$2:R$2201, 1)</f>
        <v>12</v>
      </c>
      <c r="R23" s="6">
        <f>_xlfn.RANK.EQ(VLOOKUP($A23, 'First 10 GS'!$B$2:$AG$2201, 18, FALSE), 'First 10 GS'!S$2:S$2201, 1)</f>
        <v>241</v>
      </c>
      <c r="S23" s="6">
        <f>_xlfn.RANK.EQ(VLOOKUP($A23, 'First 10 GS'!$B$2:$AG$2201, 19, FALSE), 'First 10 GS'!T$2:T$2201, 1)</f>
        <v>11</v>
      </c>
      <c r="T23" s="6">
        <f>_xlfn.RANK.EQ(VLOOKUP($A23, 'First 10 GS'!$B$2:$AG$2201, 20, FALSE), 'First 10 GS'!U$2:U$2201, 1)</f>
        <v>8</v>
      </c>
      <c r="U23" s="6">
        <f>_xlfn.RANK.EQ(VLOOKUP($A23, 'First 10 GS'!$B$2:$AG$2201, 21, FALSE), 'First 10 GS'!V$2:V$2201, 1)</f>
        <v>78</v>
      </c>
      <c r="V23" s="6">
        <f>_xlfn.RANK.EQ(VLOOKUP($A23, 'First 10 GS'!$B$2:$AG$2201, 22, FALSE), 'First 10 GS'!W$2:W$2201, 1)</f>
        <v>53</v>
      </c>
      <c r="W23" s="6">
        <f>_xlfn.RANK.EQ(VLOOKUP($A23, 'First 10 GS'!$B$2:$AG$2201, 23, FALSE), 'First 10 GS'!X$2:X$2201, 1)</f>
        <v>36</v>
      </c>
      <c r="X23" s="5">
        <f>_xlfn.RANK.EQ(VLOOKUP($A23, 'First 10 GS'!$B$2:$AG$2201, 24, FALSE), 'First 10 GS'!Y$2:Y$2201, 1)</f>
        <v>28</v>
      </c>
      <c r="Y23" s="6">
        <f>_xlfn.RANK.EQ(VLOOKUP($A23, 'First 10 GS'!$B$2:$AG$2201, 25, FALSE), 'First 10 GS'!Z$2:Z$2201, 1)</f>
        <v>490</v>
      </c>
      <c r="Z23" s="5">
        <f>_xlfn.RANK.EQ(VLOOKUP($A23, 'First 10 GS'!$B$2:$AG$2201, 26, FALSE), 'First 10 GS'!AA$2:AA$2201, 0)</f>
        <v>423</v>
      </c>
      <c r="AA23" s="5">
        <f>_xlfn.RANK.EQ(VLOOKUP($A23, 'First 10 GS'!$B$2:$AG$2201, 27, FALSE), 'First 10 GS'!AB$2:AB$2201, 0)</f>
        <v>499</v>
      </c>
      <c r="AB23" s="6">
        <f>_xlfn.RANK.EQ(VLOOKUP($A23, 'First 10 GS'!$B$2:$AG$2201, 28, FALSE), 'First 10 GS'!AC$2:AC$2201, 1)</f>
        <v>452</v>
      </c>
      <c r="AC23" s="6">
        <f>_xlfn.RANK.EQ(VLOOKUP($A23, 'First 10 GS'!$B$2:$AG$2201, 29, FALSE), 'First 10 GS'!AD$2:AD$2201, 1)</f>
        <v>1</v>
      </c>
      <c r="AD23" s="6">
        <f>_xlfn.RANK.EQ(VLOOKUP($A23, 'First 10 GS'!$B$2:$AG$2201, 30, FALSE), 'First 10 GS'!AE$2:AE$2201, 1)</f>
        <v>1</v>
      </c>
      <c r="AE23" s="6">
        <f>_xlfn.RANK.EQ(VLOOKUP($A23, 'First 10 GS'!$B$2:$AG$2201, 31, FALSE), 'First 10 GS'!AF$2:AF$2201, 0)</f>
        <v>293</v>
      </c>
      <c r="AF23" s="5">
        <f>_xlfn.RANK.EQ(VLOOKUP($A23, 'First 10 GS'!$B$2:$AG$2201, 32, FALSE), 'First 10 GS'!AG$2:AG$2201, 1)</f>
        <v>45</v>
      </c>
      <c r="AG23" s="7">
        <f>GEOMEAN(Table5[[#This Row],[W]],Table5[[#This Row],[L]],Table5[[#This Row],[ERA]],Table5[[#This Row],[BB/9]],Table5[[#This Row],[SO]],Table5[[#This Row],[K/9]],Table5[[#This Row],[WHIP]])</f>
        <v>50.236129933197105</v>
      </c>
    </row>
    <row r="24" spans="1:33" x14ac:dyDescent="0.45">
      <c r="A24" s="6" t="s">
        <v>139</v>
      </c>
      <c r="B24" s="6" t="s">
        <v>140</v>
      </c>
      <c r="C24" s="9" t="s">
        <v>141</v>
      </c>
      <c r="D24" s="9">
        <v>44414</v>
      </c>
      <c r="E24" s="6">
        <f>_xlfn.RANK.EQ(VLOOKUP($A24, 'First 10 GS'!$B$2:$AG$2201, 5, FALSE), 'First 10 GS'!F$2:F$2201, 0)</f>
        <v>506</v>
      </c>
      <c r="F24" s="5">
        <f>_xlfn.RANK.EQ(VLOOKUP($A24, 'First 10 GS'!$B$2:$AG$2201, 6, FALSE), 'First 10 GS'!G$2:G$2201, 0)</f>
        <v>151</v>
      </c>
      <c r="G24" s="5">
        <f>_xlfn.RANK.EQ(VLOOKUP($A24, 'First 10 GS'!$B$2:$AG$2201, 7, FALSE), 'First 10 GS'!H$2:H$2201, 1)</f>
        <v>11</v>
      </c>
      <c r="H24" s="6">
        <f>_xlfn.RANK.EQ(VLOOKUP($A24, 'First 10 GS'!$B$2:$AG$2201, 8, FALSE), 'First 10 GS'!I$2:I$2201, 0)</f>
        <v>1</v>
      </c>
      <c r="I24" s="6">
        <f>_xlfn.RANK.EQ(VLOOKUP($A24, 'First 10 GS'!$B$2:$AG$2201, 9, FALSE), 'First 10 GS'!J$2:J$2201, 0)</f>
        <v>1</v>
      </c>
      <c r="J24" s="6">
        <f>_xlfn.RANK.EQ(VLOOKUP($A24, 'First 10 GS'!$B$2:$AG$2201, 10, FALSE), 'First 10 GS'!K$2:K$2201, 1)</f>
        <v>1</v>
      </c>
      <c r="K24" s="6">
        <f>_xlfn.RANK.EQ(VLOOKUP($A24, 'First 10 GS'!$B$2:$AG$2201, 11, FALSE), 'First 10 GS'!L$2:L$2201, 0)</f>
        <v>196</v>
      </c>
      <c r="L24" s="6">
        <f>_xlfn.RANK.EQ(VLOOKUP($A24, 'First 10 GS'!$B$2:$AG$2201, 12, FALSE), 'First 10 GS'!M$2:M$2201, 0)</f>
        <v>98</v>
      </c>
      <c r="M24" s="6">
        <f>_xlfn.RANK.EQ(VLOOKUP($A24, 'First 10 GS'!$B$2:$AG$2201, 13, FALSE), 'First 10 GS'!N$2:N$2201, 0)</f>
        <v>2</v>
      </c>
      <c r="N24" s="6">
        <f>_xlfn.RANK.EQ(VLOOKUP($A24, 'First 10 GS'!$B$2:$AG$2201, 14, FALSE), 'First 10 GS'!O$2:O$2201, 1)</f>
        <v>156</v>
      </c>
      <c r="O24" s="6">
        <f>_xlfn.RANK.EQ(VLOOKUP($A24, 'First 10 GS'!$B$2:$AG$2201, 15, FALSE), 'First 10 GS'!P$2:P$2201, 0)</f>
        <v>530</v>
      </c>
      <c r="P24" s="6">
        <f>_xlfn.RANK.EQ(VLOOKUP($A24, 'First 10 GS'!$B$2:$AG$2201, 16, FALSE), 'First 10 GS'!Q$2:Q$2201, 0)</f>
        <v>42</v>
      </c>
      <c r="Q24" s="5">
        <f>_xlfn.RANK.EQ(VLOOKUP($A24, 'First 10 GS'!$B$2:$AG$2201, 17, FALSE), 'First 10 GS'!R$2:R$2201, 1)</f>
        <v>57</v>
      </c>
      <c r="R24" s="6">
        <f>_xlfn.RANK.EQ(VLOOKUP($A24, 'First 10 GS'!$B$2:$AG$2201, 18, FALSE), 'First 10 GS'!S$2:S$2201, 1)</f>
        <v>6</v>
      </c>
      <c r="S24" s="6">
        <f>_xlfn.RANK.EQ(VLOOKUP($A24, 'First 10 GS'!$B$2:$AG$2201, 19, FALSE), 'First 10 GS'!T$2:T$2201, 1)</f>
        <v>23</v>
      </c>
      <c r="T24" s="6">
        <f>_xlfn.RANK.EQ(VLOOKUP($A24, 'First 10 GS'!$B$2:$AG$2201, 20, FALSE), 'First 10 GS'!U$2:U$2201, 1)</f>
        <v>15</v>
      </c>
      <c r="U24" s="6">
        <f>_xlfn.RANK.EQ(VLOOKUP($A24, 'First 10 GS'!$B$2:$AG$2201, 21, FALSE), 'First 10 GS'!V$2:V$2201, 1)</f>
        <v>454</v>
      </c>
      <c r="V24" s="6">
        <f>_xlfn.RANK.EQ(VLOOKUP($A24, 'First 10 GS'!$B$2:$AG$2201, 22, FALSE), 'First 10 GS'!W$2:W$2201, 1)</f>
        <v>381</v>
      </c>
      <c r="W24" s="6">
        <f>_xlfn.RANK.EQ(VLOOKUP($A24, 'First 10 GS'!$B$2:$AG$2201, 23, FALSE), 'First 10 GS'!X$2:X$2201, 1)</f>
        <v>221</v>
      </c>
      <c r="X24" s="5">
        <f>_xlfn.RANK.EQ(VLOOKUP($A24, 'First 10 GS'!$B$2:$AG$2201, 24, FALSE), 'First 10 GS'!Y$2:Y$2201, 1)</f>
        <v>318</v>
      </c>
      <c r="Y24" s="6">
        <f>_xlfn.RANK.EQ(VLOOKUP($A24, 'First 10 GS'!$B$2:$AG$2201, 25, FALSE), 'First 10 GS'!Z$2:Z$2201, 1)</f>
        <v>1</v>
      </c>
      <c r="Z24" s="5">
        <f>_xlfn.RANK.EQ(VLOOKUP($A24, 'First 10 GS'!$B$2:$AG$2201, 26, FALSE), 'First 10 GS'!AA$2:AA$2201, 0)</f>
        <v>42</v>
      </c>
      <c r="AA24" s="5">
        <f>_xlfn.RANK.EQ(VLOOKUP($A24, 'First 10 GS'!$B$2:$AG$2201, 27, FALSE), 'First 10 GS'!AB$2:AB$2201, 0)</f>
        <v>29</v>
      </c>
      <c r="AB24" s="6">
        <f>_xlfn.RANK.EQ(VLOOKUP($A24, 'First 10 GS'!$B$2:$AG$2201, 28, FALSE), 'First 10 GS'!AC$2:AC$2201, 1)</f>
        <v>556</v>
      </c>
      <c r="AC24" s="6">
        <f>_xlfn.RANK.EQ(VLOOKUP($A24, 'First 10 GS'!$B$2:$AG$2201, 29, FALSE), 'First 10 GS'!AD$2:AD$2201, 1)</f>
        <v>477</v>
      </c>
      <c r="AD24" s="6">
        <f>_xlfn.RANK.EQ(VLOOKUP($A24, 'First 10 GS'!$B$2:$AG$2201, 30, FALSE), 'First 10 GS'!AE$2:AE$2201, 1)</f>
        <v>1</v>
      </c>
      <c r="AE24" s="6">
        <f>_xlfn.RANK.EQ(VLOOKUP($A24, 'First 10 GS'!$B$2:$AG$2201, 31, FALSE), 'First 10 GS'!AF$2:AF$2201, 0)</f>
        <v>605</v>
      </c>
      <c r="AF24" s="5">
        <f>_xlfn.RANK.EQ(VLOOKUP($A24, 'First 10 GS'!$B$2:$AG$2201, 32, FALSE), 'First 10 GS'!AG$2:AG$2201, 1)</f>
        <v>26</v>
      </c>
      <c r="AG24" s="7">
        <f>GEOMEAN(Table5[[#This Row],[W]],Table5[[#This Row],[L]],Table5[[#This Row],[ERA]],Table5[[#This Row],[BB/9]],Table5[[#This Row],[SO]],Table5[[#This Row],[K/9]],Table5[[#This Row],[WHIP]])</f>
        <v>51.443139310074173</v>
      </c>
    </row>
    <row r="25" spans="1:33" x14ac:dyDescent="0.45">
      <c r="A25" s="4" t="s">
        <v>325</v>
      </c>
      <c r="B25" s="4" t="s">
        <v>326</v>
      </c>
      <c r="C25" s="10">
        <v>44062</v>
      </c>
      <c r="D25" s="10">
        <v>44303</v>
      </c>
      <c r="E25" s="4">
        <f>_xlfn.RANK.EQ(VLOOKUP($A25, 'First 10 GS'!$B$2:$AG$2201, 5, FALSE), 'First 10 GS'!F$2:F$2201, 0)</f>
        <v>587</v>
      </c>
      <c r="F25" s="5">
        <f>_xlfn.RANK.EQ(VLOOKUP($A25, 'First 10 GS'!$B$2:$AG$2201, 6, FALSE), 'First 10 GS'!G$2:G$2201, 0)</f>
        <v>294</v>
      </c>
      <c r="G25" s="5">
        <f>_xlfn.RANK.EQ(VLOOKUP($A25, 'First 10 GS'!$B$2:$AG$2201, 7, FALSE), 'First 10 GS'!H$2:H$2201, 1)</f>
        <v>1</v>
      </c>
      <c r="H25" s="4">
        <f>_xlfn.RANK.EQ(VLOOKUP($A25, 'First 10 GS'!$B$2:$AG$2201, 8, FALSE), 'First 10 GS'!I$2:I$2201, 0)</f>
        <v>1</v>
      </c>
      <c r="I25" s="4">
        <f>_xlfn.RANK.EQ(VLOOKUP($A25, 'First 10 GS'!$B$2:$AG$2201, 9, FALSE), 'First 10 GS'!J$2:J$2201, 0)</f>
        <v>1</v>
      </c>
      <c r="J25" s="4">
        <f>_xlfn.RANK.EQ(VLOOKUP($A25, 'First 10 GS'!$B$2:$AG$2201, 10, FALSE), 'First 10 GS'!K$2:K$2201, 1)</f>
        <v>1</v>
      </c>
      <c r="K25" s="4">
        <f>_xlfn.RANK.EQ(VLOOKUP($A25, 'First 10 GS'!$B$2:$AG$2201, 11, FALSE), 'First 10 GS'!L$2:L$2201, 0)</f>
        <v>196</v>
      </c>
      <c r="L25" s="4">
        <f>_xlfn.RANK.EQ(VLOOKUP($A25, 'First 10 GS'!$B$2:$AG$2201, 12, FALSE), 'First 10 GS'!M$2:M$2201, 0)</f>
        <v>98</v>
      </c>
      <c r="M25" s="4">
        <f>_xlfn.RANK.EQ(VLOOKUP($A25, 'First 10 GS'!$B$2:$AG$2201, 13, FALSE), 'First 10 GS'!N$2:N$2201, 0)</f>
        <v>2</v>
      </c>
      <c r="N25" s="6">
        <f>_xlfn.RANK.EQ(VLOOKUP($A25, 'First 10 GS'!$B$2:$AG$2201, 14, FALSE), 'First 10 GS'!O$2:O$2201, 1)</f>
        <v>71</v>
      </c>
      <c r="O25" s="4">
        <f>_xlfn.RANK.EQ(VLOOKUP($A25, 'First 10 GS'!$B$2:$AG$2201, 15, FALSE), 'First 10 GS'!P$2:P$2201, 0)</f>
        <v>655</v>
      </c>
      <c r="P25" s="4">
        <f>_xlfn.RANK.EQ(VLOOKUP($A25, 'First 10 GS'!$B$2:$AG$2201, 16, FALSE), 'First 10 GS'!Q$2:Q$2201, 0)</f>
        <v>1</v>
      </c>
      <c r="Q25" s="5">
        <f>_xlfn.RANK.EQ(VLOOKUP($A25, 'First 10 GS'!$B$2:$AG$2201, 17, FALSE), 'First 10 GS'!R$2:R$2201, 1)</f>
        <v>108</v>
      </c>
      <c r="R25" s="4">
        <f>_xlfn.RANK.EQ(VLOOKUP($A25, 'First 10 GS'!$B$2:$AG$2201, 18, FALSE), 'First 10 GS'!S$2:S$2201, 1)</f>
        <v>10</v>
      </c>
      <c r="S25" s="4">
        <f>_xlfn.RANK.EQ(VLOOKUP($A25, 'First 10 GS'!$B$2:$AG$2201, 19, FALSE), 'First 10 GS'!T$2:T$2201, 1)</f>
        <v>23</v>
      </c>
      <c r="T25" s="4">
        <f>_xlfn.RANK.EQ(VLOOKUP($A25, 'First 10 GS'!$B$2:$AG$2201, 20, FALSE), 'First 10 GS'!U$2:U$2201, 1)</f>
        <v>25</v>
      </c>
      <c r="U25" s="4">
        <f>_xlfn.RANK.EQ(VLOOKUP($A25, 'First 10 GS'!$B$2:$AG$2201, 21, FALSE), 'First 10 GS'!V$2:V$2201, 1)</f>
        <v>318</v>
      </c>
      <c r="V25" s="4">
        <f>_xlfn.RANK.EQ(VLOOKUP($A25, 'First 10 GS'!$B$2:$AG$2201, 22, FALSE), 'First 10 GS'!W$2:W$2201, 1)</f>
        <v>172</v>
      </c>
      <c r="W25" s="4">
        <f>_xlfn.RANK.EQ(VLOOKUP($A25, 'First 10 GS'!$B$2:$AG$2201, 23, FALSE), 'First 10 GS'!X$2:X$2201, 1)</f>
        <v>101</v>
      </c>
      <c r="X25" s="5">
        <f>_xlfn.RANK.EQ(VLOOKUP($A25, 'First 10 GS'!$B$2:$AG$2201, 24, FALSE), 'First 10 GS'!Y$2:Y$2201, 1)</f>
        <v>191</v>
      </c>
      <c r="Y25" s="4">
        <f>_xlfn.RANK.EQ(VLOOKUP($A25, 'First 10 GS'!$B$2:$AG$2201, 25, FALSE), 'First 10 GS'!Z$2:Z$2201, 1)</f>
        <v>1</v>
      </c>
      <c r="Z25" s="5">
        <f>_xlfn.RANK.EQ(VLOOKUP($A25, 'First 10 GS'!$B$2:$AG$2201, 26, FALSE), 'First 10 GS'!AA$2:AA$2201, 0)</f>
        <v>116</v>
      </c>
      <c r="AA25" s="5">
        <f>_xlfn.RANK.EQ(VLOOKUP($A25, 'First 10 GS'!$B$2:$AG$2201, 27, FALSE), 'First 10 GS'!AB$2:AB$2201, 0)</f>
        <v>54</v>
      </c>
      <c r="AB25" s="4">
        <f>_xlfn.RANK.EQ(VLOOKUP($A25, 'First 10 GS'!$B$2:$AG$2201, 28, FALSE), 'First 10 GS'!AC$2:AC$2201, 1)</f>
        <v>290</v>
      </c>
      <c r="AC25" s="4">
        <f>_xlfn.RANK.EQ(VLOOKUP($A25, 'First 10 GS'!$B$2:$AG$2201, 29, FALSE), 'First 10 GS'!AD$2:AD$2201, 1)</f>
        <v>1</v>
      </c>
      <c r="AD25" s="4">
        <f>_xlfn.RANK.EQ(VLOOKUP($A25, 'First 10 GS'!$B$2:$AG$2201, 30, FALSE), 'First 10 GS'!AE$2:AE$2201, 1)</f>
        <v>657</v>
      </c>
      <c r="AE25" s="4">
        <f>_xlfn.RANK.EQ(VLOOKUP($A25, 'First 10 GS'!$B$2:$AG$2201, 31, FALSE), 'First 10 GS'!AF$2:AF$2201, 0)</f>
        <v>647</v>
      </c>
      <c r="AF25" s="5">
        <f>_xlfn.RANK.EQ(VLOOKUP($A25, 'First 10 GS'!$B$2:$AG$2201, 32, FALSE), 'First 10 GS'!AG$2:AG$2201, 1)</f>
        <v>27</v>
      </c>
      <c r="AG25" s="7">
        <f>GEOMEAN(Table5[[#This Row],[W]],Table5[[#This Row],[L]],Table5[[#This Row],[ERA]],Table5[[#This Row],[BB/9]],Table5[[#This Row],[SO]],Table5[[#This Row],[K/9]],Table5[[#This Row],[WHIP]])</f>
        <v>51.982839089174369</v>
      </c>
    </row>
    <row r="26" spans="1:33" x14ac:dyDescent="0.45">
      <c r="A26" s="4" t="s">
        <v>58</v>
      </c>
      <c r="B26" s="4" t="s">
        <v>59</v>
      </c>
      <c r="C26" s="10">
        <v>43233</v>
      </c>
      <c r="D26" s="10">
        <v>43316</v>
      </c>
      <c r="E26" s="4">
        <f>_xlfn.RANK.EQ(VLOOKUP($A26, 'First 10 GS'!$B$2:$AG$2201, 5, FALSE), 'First 10 GS'!F$2:F$2201, 0)</f>
        <v>475</v>
      </c>
      <c r="F26" s="5">
        <f>_xlfn.RANK.EQ(VLOOKUP($A26, 'First 10 GS'!$B$2:$AG$2201, 6, FALSE), 'First 10 GS'!G$2:G$2201, 0)</f>
        <v>64</v>
      </c>
      <c r="G26" s="5">
        <f>_xlfn.RANK.EQ(VLOOKUP($A26, 'First 10 GS'!$B$2:$AG$2201, 7, FALSE), 'First 10 GS'!H$2:H$2201, 1)</f>
        <v>57</v>
      </c>
      <c r="H26" s="4">
        <f>_xlfn.RANK.EQ(VLOOKUP($A26, 'First 10 GS'!$B$2:$AG$2201, 8, FALSE), 'First 10 GS'!I$2:I$2201, 0)</f>
        <v>1</v>
      </c>
      <c r="I26" s="4">
        <f>_xlfn.RANK.EQ(VLOOKUP($A26, 'First 10 GS'!$B$2:$AG$2201, 9, FALSE), 'First 10 GS'!J$2:J$2201, 0)</f>
        <v>1</v>
      </c>
      <c r="J26" s="4">
        <f>_xlfn.RANK.EQ(VLOOKUP($A26, 'First 10 GS'!$B$2:$AG$2201, 10, FALSE), 'First 10 GS'!K$2:K$2201, 1)</f>
        <v>1</v>
      </c>
      <c r="K26" s="4">
        <f>_xlfn.RANK.EQ(VLOOKUP($A26, 'First 10 GS'!$B$2:$AG$2201, 11, FALSE), 'First 10 GS'!L$2:L$2201, 0)</f>
        <v>196</v>
      </c>
      <c r="L26" s="4">
        <f>_xlfn.RANK.EQ(VLOOKUP($A26, 'First 10 GS'!$B$2:$AG$2201, 12, FALSE), 'First 10 GS'!M$2:M$2201, 0)</f>
        <v>98</v>
      </c>
      <c r="M26" s="4">
        <f>_xlfn.RANK.EQ(VLOOKUP($A26, 'First 10 GS'!$B$2:$AG$2201, 13, FALSE), 'First 10 GS'!N$2:N$2201, 0)</f>
        <v>2</v>
      </c>
      <c r="N26" s="6">
        <f>_xlfn.RANK.EQ(VLOOKUP($A26, 'First 10 GS'!$B$2:$AG$2201, 14, FALSE), 'First 10 GS'!O$2:O$2201, 1)</f>
        <v>180</v>
      </c>
      <c r="O26" s="4">
        <f>_xlfn.RANK.EQ(VLOOKUP($A26, 'First 10 GS'!$B$2:$AG$2201, 15, FALSE), 'First 10 GS'!P$2:P$2201, 0)</f>
        <v>227</v>
      </c>
      <c r="P26" s="4">
        <f>_xlfn.RANK.EQ(VLOOKUP($A26, 'First 10 GS'!$B$2:$AG$2201, 16, FALSE), 'First 10 GS'!Q$2:Q$2201, 0)</f>
        <v>75</v>
      </c>
      <c r="Q26" s="5">
        <f>_xlfn.RANK.EQ(VLOOKUP($A26, 'First 10 GS'!$B$2:$AG$2201, 17, FALSE), 'First 10 GS'!R$2:R$2201, 1)</f>
        <v>205</v>
      </c>
      <c r="R26" s="4">
        <f>_xlfn.RANK.EQ(VLOOKUP($A26, 'First 10 GS'!$B$2:$AG$2201, 18, FALSE), 'First 10 GS'!S$2:S$2201, 1)</f>
        <v>1</v>
      </c>
      <c r="S26" s="4">
        <f>_xlfn.RANK.EQ(VLOOKUP($A26, 'First 10 GS'!$B$2:$AG$2201, 19, FALSE), 'First 10 GS'!T$2:T$2201, 1)</f>
        <v>66</v>
      </c>
      <c r="T26" s="4">
        <f>_xlfn.RANK.EQ(VLOOKUP($A26, 'First 10 GS'!$B$2:$AG$2201, 20, FALSE), 'First 10 GS'!U$2:U$2201, 1)</f>
        <v>109</v>
      </c>
      <c r="U26" s="4">
        <f>_xlfn.RANK.EQ(VLOOKUP($A26, 'First 10 GS'!$B$2:$AG$2201, 21, FALSE), 'First 10 GS'!V$2:V$2201, 1)</f>
        <v>274</v>
      </c>
      <c r="V26" s="4">
        <f>_xlfn.RANK.EQ(VLOOKUP($A26, 'First 10 GS'!$B$2:$AG$2201, 22, FALSE), 'First 10 GS'!W$2:W$2201, 1)</f>
        <v>172</v>
      </c>
      <c r="W26" s="4">
        <f>_xlfn.RANK.EQ(VLOOKUP($A26, 'First 10 GS'!$B$2:$AG$2201, 23, FALSE), 'First 10 GS'!X$2:X$2201, 1)</f>
        <v>521</v>
      </c>
      <c r="X26" s="5">
        <f>_xlfn.RANK.EQ(VLOOKUP($A26, 'First 10 GS'!$B$2:$AG$2201, 24, FALSE), 'First 10 GS'!Y$2:Y$2201, 1)</f>
        <v>568</v>
      </c>
      <c r="Y26" s="4">
        <f>_xlfn.RANK.EQ(VLOOKUP($A26, 'First 10 GS'!$B$2:$AG$2201, 25, FALSE), 'First 10 GS'!Z$2:Z$2201, 1)</f>
        <v>1</v>
      </c>
      <c r="Z26" s="5">
        <f>_xlfn.RANK.EQ(VLOOKUP($A26, 'First 10 GS'!$B$2:$AG$2201, 26, FALSE), 'First 10 GS'!AA$2:AA$2201, 0)</f>
        <v>9</v>
      </c>
      <c r="AA26" s="5">
        <f>_xlfn.RANK.EQ(VLOOKUP($A26, 'First 10 GS'!$B$2:$AG$2201, 27, FALSE), 'First 10 GS'!AB$2:AB$2201, 0)</f>
        <v>9</v>
      </c>
      <c r="AB26" s="4">
        <f>_xlfn.RANK.EQ(VLOOKUP($A26, 'First 10 GS'!$B$2:$AG$2201, 28, FALSE), 'First 10 GS'!AC$2:AC$2201, 1)</f>
        <v>556</v>
      </c>
      <c r="AC26" s="4">
        <f>_xlfn.RANK.EQ(VLOOKUP($A26, 'First 10 GS'!$B$2:$AG$2201, 29, FALSE), 'First 10 GS'!AD$2:AD$2201, 1)</f>
        <v>1</v>
      </c>
      <c r="AD26" s="4">
        <f>_xlfn.RANK.EQ(VLOOKUP($A26, 'First 10 GS'!$B$2:$AG$2201, 30, FALSE), 'First 10 GS'!AE$2:AE$2201, 1)</f>
        <v>461</v>
      </c>
      <c r="AE26" s="4">
        <f>_xlfn.RANK.EQ(VLOOKUP($A26, 'First 10 GS'!$B$2:$AG$2201, 31, FALSE), 'First 10 GS'!AF$2:AF$2201, 0)</f>
        <v>600</v>
      </c>
      <c r="AF26" s="5">
        <f>_xlfn.RANK.EQ(VLOOKUP($A26, 'First 10 GS'!$B$2:$AG$2201, 32, FALSE), 'First 10 GS'!AG$2:AG$2201, 1)</f>
        <v>32</v>
      </c>
      <c r="AG26" s="7">
        <f>GEOMEAN(Table5[[#This Row],[W]],Table5[[#This Row],[L]],Table5[[#This Row],[ERA]],Table5[[#This Row],[BB/9]],Table5[[#This Row],[SO]],Table5[[#This Row],[K/9]],Table5[[#This Row],[WHIP]])</f>
        <v>52.511690946575982</v>
      </c>
    </row>
    <row r="27" spans="1:33" x14ac:dyDescent="0.45">
      <c r="A27" s="4" t="s">
        <v>165</v>
      </c>
      <c r="B27" s="4" t="s">
        <v>40</v>
      </c>
      <c r="C27" s="10">
        <v>24211</v>
      </c>
      <c r="D27" s="10">
        <v>24251</v>
      </c>
      <c r="E27" s="4">
        <f>_xlfn.RANK.EQ(VLOOKUP($A27, 'First 10 GS'!$B$2:$AG$2201, 5, FALSE), 'First 10 GS'!F$2:F$2201, 0)</f>
        <v>56</v>
      </c>
      <c r="F27" s="5">
        <f>_xlfn.RANK.EQ(VLOOKUP($A27, 'First 10 GS'!$B$2:$AG$2201, 6, FALSE), 'First 10 GS'!G$2:G$2201, 0)</f>
        <v>23</v>
      </c>
      <c r="G27" s="5">
        <f>_xlfn.RANK.EQ(VLOOKUP($A27, 'First 10 GS'!$B$2:$AG$2201, 7, FALSE), 'First 10 GS'!H$2:H$2201, 1)</f>
        <v>343</v>
      </c>
      <c r="H27" s="4">
        <f>_xlfn.RANK.EQ(VLOOKUP($A27, 'First 10 GS'!$B$2:$AG$2201, 8, FALSE), 'First 10 GS'!I$2:I$2201, 0)</f>
        <v>1</v>
      </c>
      <c r="I27" s="4">
        <f>_xlfn.RANK.EQ(VLOOKUP($A27, 'First 10 GS'!$B$2:$AG$2201, 9, FALSE), 'First 10 GS'!J$2:J$2201, 0)</f>
        <v>1</v>
      </c>
      <c r="J27" s="4">
        <f>_xlfn.RANK.EQ(VLOOKUP($A27, 'First 10 GS'!$B$2:$AG$2201, 10, FALSE), 'First 10 GS'!K$2:K$2201, 1)</f>
        <v>1</v>
      </c>
      <c r="K27" s="4">
        <f>_xlfn.RANK.EQ(VLOOKUP($A27, 'First 10 GS'!$B$2:$AG$2201, 11, FALSE), 'First 10 GS'!L$2:L$2201, 0)</f>
        <v>54</v>
      </c>
      <c r="L27" s="4">
        <f>_xlfn.RANK.EQ(VLOOKUP($A27, 'First 10 GS'!$B$2:$AG$2201, 12, FALSE), 'First 10 GS'!M$2:M$2201, 0)</f>
        <v>18</v>
      </c>
      <c r="M27" s="4">
        <f>_xlfn.RANK.EQ(VLOOKUP($A27, 'First 10 GS'!$B$2:$AG$2201, 13, FALSE), 'First 10 GS'!N$2:N$2201, 0)</f>
        <v>2</v>
      </c>
      <c r="N27" s="6">
        <f>_xlfn.RANK.EQ(VLOOKUP($A27, 'First 10 GS'!$B$2:$AG$2201, 14, FALSE), 'First 10 GS'!O$2:O$2201, 1)</f>
        <v>609</v>
      </c>
      <c r="O27" s="4">
        <f>_xlfn.RANK.EQ(VLOOKUP($A27, 'First 10 GS'!$B$2:$AG$2201, 15, FALSE), 'First 10 GS'!P$2:P$2201, 0)</f>
        <v>1</v>
      </c>
      <c r="P27" s="4">
        <f>_xlfn.RANK.EQ(VLOOKUP($A27, 'First 10 GS'!$B$2:$AG$2201, 16, FALSE), 'First 10 GS'!Q$2:Q$2201, 0)</f>
        <v>169</v>
      </c>
      <c r="Q27" s="5">
        <f>_xlfn.RANK.EQ(VLOOKUP($A27, 'First 10 GS'!$B$2:$AG$2201, 17, FALSE), 'First 10 GS'!R$2:R$2201, 1)</f>
        <v>76</v>
      </c>
      <c r="R27" s="4">
        <f>_xlfn.RANK.EQ(VLOOKUP($A27, 'First 10 GS'!$B$2:$AG$2201, 18, FALSE), 'First 10 GS'!S$2:S$2201, 1)</f>
        <v>508</v>
      </c>
      <c r="S27" s="4">
        <f>_xlfn.RANK.EQ(VLOOKUP($A27, 'First 10 GS'!$B$2:$AG$2201, 19, FALSE), 'First 10 GS'!T$2:T$2201, 1)</f>
        <v>91</v>
      </c>
      <c r="T27" s="4">
        <f>_xlfn.RANK.EQ(VLOOKUP($A27, 'First 10 GS'!$B$2:$AG$2201, 20, FALSE), 'First 10 GS'!U$2:U$2201, 1)</f>
        <v>109</v>
      </c>
      <c r="U27" s="4">
        <f>_xlfn.RANK.EQ(VLOOKUP($A27, 'First 10 GS'!$B$2:$AG$2201, 21, FALSE), 'First 10 GS'!V$2:V$2201, 1)</f>
        <v>103</v>
      </c>
      <c r="V27" s="4">
        <f>_xlfn.RANK.EQ(VLOOKUP($A27, 'First 10 GS'!$B$2:$AG$2201, 22, FALSE), 'First 10 GS'!W$2:W$2201, 1)</f>
        <v>103</v>
      </c>
      <c r="W27" s="4">
        <f>_xlfn.RANK.EQ(VLOOKUP($A27, 'First 10 GS'!$B$2:$AG$2201, 23, FALSE), 'First 10 GS'!X$2:X$2201, 1)</f>
        <v>8</v>
      </c>
      <c r="X27" s="5">
        <f>_xlfn.RANK.EQ(VLOOKUP($A27, 'First 10 GS'!$B$2:$AG$2201, 24, FALSE), 'First 10 GS'!Y$2:Y$2201, 1)</f>
        <v>6</v>
      </c>
      <c r="Y27" s="4">
        <f>_xlfn.RANK.EQ(VLOOKUP($A27, 'First 10 GS'!$B$2:$AG$2201, 25, FALSE), 'First 10 GS'!Z$2:Z$2201, 1)</f>
        <v>291</v>
      </c>
      <c r="Z27" s="5">
        <f>_xlfn.RANK.EQ(VLOOKUP($A27, 'First 10 GS'!$B$2:$AG$2201, 26, FALSE), 'First 10 GS'!AA$2:AA$2201, 0)</f>
        <v>48</v>
      </c>
      <c r="AA27" s="5">
        <f>_xlfn.RANK.EQ(VLOOKUP($A27, 'First 10 GS'!$B$2:$AG$2201, 27, FALSE), 'First 10 GS'!AB$2:AB$2201, 0)</f>
        <v>152</v>
      </c>
      <c r="AB27" s="4">
        <f>_xlfn.RANK.EQ(VLOOKUP($A27, 'First 10 GS'!$B$2:$AG$2201, 28, FALSE), 'First 10 GS'!AC$2:AC$2201, 1)</f>
        <v>290</v>
      </c>
      <c r="AC27" s="4">
        <f>_xlfn.RANK.EQ(VLOOKUP($A27, 'First 10 GS'!$B$2:$AG$2201, 29, FALSE), 'First 10 GS'!AD$2:AD$2201, 1)</f>
        <v>1</v>
      </c>
      <c r="AD27" s="4">
        <f>_xlfn.RANK.EQ(VLOOKUP($A27, 'First 10 GS'!$B$2:$AG$2201, 30, FALSE), 'First 10 GS'!AE$2:AE$2201, 1)</f>
        <v>146</v>
      </c>
      <c r="AE27" s="4">
        <f>_xlfn.RANK.EQ(VLOOKUP($A27, 'First 10 GS'!$B$2:$AG$2201, 31, FALSE), 'First 10 GS'!AF$2:AF$2201, 0)</f>
        <v>76</v>
      </c>
      <c r="AF27" s="5">
        <f>_xlfn.RANK.EQ(VLOOKUP($A27, 'First 10 GS'!$B$2:$AG$2201, 32, FALSE), 'First 10 GS'!AG$2:AG$2201, 1)</f>
        <v>43</v>
      </c>
      <c r="AG27" s="7">
        <f>GEOMEAN(Table5[[#This Row],[W]],Table5[[#This Row],[L]],Table5[[#This Row],[ERA]],Table5[[#This Row],[BB/9]],Table5[[#This Row],[SO]],Table5[[#This Row],[K/9]],Table5[[#This Row],[WHIP]])</f>
        <v>52.697673205026014</v>
      </c>
    </row>
    <row r="28" spans="1:33" x14ac:dyDescent="0.45">
      <c r="A28" s="6" t="s">
        <v>612</v>
      </c>
      <c r="B28" s="6" t="s">
        <v>54</v>
      </c>
      <c r="C28" s="9">
        <v>30934</v>
      </c>
      <c r="D28" s="9">
        <v>31185</v>
      </c>
      <c r="E28" s="6">
        <f>_xlfn.RANK.EQ(VLOOKUP($A28, 'First 10 GS'!$B$2:$AG$2201, 5, FALSE), 'First 10 GS'!F$2:F$2201, 0)</f>
        <v>14</v>
      </c>
      <c r="F28" s="5">
        <f>_xlfn.RANK.EQ(VLOOKUP($A28, 'First 10 GS'!$B$2:$AG$2201, 6, FALSE), 'First 10 GS'!G$2:G$2201, 0)</f>
        <v>64</v>
      </c>
      <c r="G28" s="5">
        <f>_xlfn.RANK.EQ(VLOOKUP($A28, 'First 10 GS'!$B$2:$AG$2201, 7, FALSE), 'First 10 GS'!H$2:H$2201, 1)</f>
        <v>57</v>
      </c>
      <c r="H28" s="6">
        <f>_xlfn.RANK.EQ(VLOOKUP($A28, 'First 10 GS'!$B$2:$AG$2201, 8, FALSE), 'First 10 GS'!I$2:I$2201, 0)</f>
        <v>1</v>
      </c>
      <c r="I28" s="6">
        <f>_xlfn.RANK.EQ(VLOOKUP($A28, 'First 10 GS'!$B$2:$AG$2201, 9, FALSE), 'First 10 GS'!J$2:J$2201, 0)</f>
        <v>1</v>
      </c>
      <c r="J28" s="6">
        <f>_xlfn.RANK.EQ(VLOOKUP($A28, 'First 10 GS'!$B$2:$AG$2201, 10, FALSE), 'First 10 GS'!K$2:K$2201, 1)</f>
        <v>1</v>
      </c>
      <c r="K28" s="6">
        <f>_xlfn.RANK.EQ(VLOOKUP($A28, 'First 10 GS'!$B$2:$AG$2201, 11, FALSE), 'First 10 GS'!L$2:L$2201, 0)</f>
        <v>54</v>
      </c>
      <c r="L28" s="6">
        <f>_xlfn.RANK.EQ(VLOOKUP($A28, 'First 10 GS'!$B$2:$AG$2201, 12, FALSE), 'First 10 GS'!M$2:M$2201, 0)</f>
        <v>18</v>
      </c>
      <c r="M28" s="6">
        <f>_xlfn.RANK.EQ(VLOOKUP($A28, 'First 10 GS'!$B$2:$AG$2201, 13, FALSE), 'First 10 GS'!N$2:N$2201, 0)</f>
        <v>2</v>
      </c>
      <c r="N28" s="6">
        <f>_xlfn.RANK.EQ(VLOOKUP($A28, 'First 10 GS'!$B$2:$AG$2201, 14, FALSE), 'First 10 GS'!O$2:O$2201, 1)</f>
        <v>653</v>
      </c>
      <c r="O28" s="6">
        <f>_xlfn.RANK.EQ(VLOOKUP($A28, 'First 10 GS'!$B$2:$AG$2201, 15, FALSE), 'First 10 GS'!P$2:P$2201, 0)</f>
        <v>227</v>
      </c>
      <c r="P28" s="6">
        <f>_xlfn.RANK.EQ(VLOOKUP($A28, 'First 10 GS'!$B$2:$AG$2201, 16, FALSE), 'First 10 GS'!Q$2:Q$2201, 0)</f>
        <v>75</v>
      </c>
      <c r="Q28" s="5">
        <f>_xlfn.RANK.EQ(VLOOKUP($A28, 'First 10 GS'!$B$2:$AG$2201, 17, FALSE), 'First 10 GS'!R$2:R$2201, 1)</f>
        <v>2</v>
      </c>
      <c r="R28" s="6">
        <f>_xlfn.RANK.EQ(VLOOKUP($A28, 'First 10 GS'!$B$2:$AG$2201, 18, FALSE), 'First 10 GS'!S$2:S$2201, 1)</f>
        <v>597</v>
      </c>
      <c r="S28" s="6">
        <f>_xlfn.RANK.EQ(VLOOKUP($A28, 'First 10 GS'!$B$2:$AG$2201, 19, FALSE), 'First 10 GS'!T$2:T$2201, 1)</f>
        <v>8</v>
      </c>
      <c r="T28" s="6">
        <f>_xlfn.RANK.EQ(VLOOKUP($A28, 'First 10 GS'!$B$2:$AG$2201, 20, FALSE), 'First 10 GS'!U$2:U$2201, 1)</f>
        <v>8</v>
      </c>
      <c r="U28" s="6">
        <f>_xlfn.RANK.EQ(VLOOKUP($A28, 'First 10 GS'!$B$2:$AG$2201, 21, FALSE), 'First 10 GS'!V$2:V$2201, 1)</f>
        <v>53</v>
      </c>
      <c r="V28" s="6">
        <f>_xlfn.RANK.EQ(VLOOKUP($A28, 'First 10 GS'!$B$2:$AG$2201, 22, FALSE), 'First 10 GS'!W$2:W$2201, 1)</f>
        <v>53</v>
      </c>
      <c r="W28" s="6">
        <f>_xlfn.RANK.EQ(VLOOKUP($A28, 'First 10 GS'!$B$2:$AG$2201, 23, FALSE), 'First 10 GS'!X$2:X$2201, 1)</f>
        <v>101</v>
      </c>
      <c r="X28" s="5">
        <f>_xlfn.RANK.EQ(VLOOKUP($A28, 'First 10 GS'!$B$2:$AG$2201, 24, FALSE), 'First 10 GS'!Y$2:Y$2201, 1)</f>
        <v>33</v>
      </c>
      <c r="Y28" s="6">
        <f>_xlfn.RANK.EQ(VLOOKUP($A28, 'First 10 GS'!$B$2:$AG$2201, 25, FALSE), 'First 10 GS'!Z$2:Z$2201, 1)</f>
        <v>291</v>
      </c>
      <c r="Z28" s="5">
        <f>_xlfn.RANK.EQ(VLOOKUP($A28, 'First 10 GS'!$B$2:$AG$2201, 26, FALSE), 'First 10 GS'!AA$2:AA$2201, 0)</f>
        <v>205</v>
      </c>
      <c r="AA28" s="5">
        <f>_xlfn.RANK.EQ(VLOOKUP($A28, 'First 10 GS'!$B$2:$AG$2201, 27, FALSE), 'First 10 GS'!AB$2:AB$2201, 0)</f>
        <v>450</v>
      </c>
      <c r="AB28" s="6">
        <f>_xlfn.RANK.EQ(VLOOKUP($A28, 'First 10 GS'!$B$2:$AG$2201, 28, FALSE), 'First 10 GS'!AC$2:AC$2201, 1)</f>
        <v>1</v>
      </c>
      <c r="AC28" s="6">
        <f>_xlfn.RANK.EQ(VLOOKUP($A28, 'First 10 GS'!$B$2:$AG$2201, 29, FALSE), 'First 10 GS'!AD$2:AD$2201, 1)</f>
        <v>1</v>
      </c>
      <c r="AD28" s="6">
        <f>_xlfn.RANK.EQ(VLOOKUP($A28, 'First 10 GS'!$B$2:$AG$2201, 30, FALSE), 'First 10 GS'!AE$2:AE$2201, 1)</f>
        <v>146</v>
      </c>
      <c r="AE28" s="6">
        <f>_xlfn.RANK.EQ(VLOOKUP($A28, 'First 10 GS'!$B$2:$AG$2201, 31, FALSE), 'First 10 GS'!AF$2:AF$2201, 0)</f>
        <v>26</v>
      </c>
      <c r="AF28" s="5">
        <f>_xlfn.RANK.EQ(VLOOKUP($A28, 'First 10 GS'!$B$2:$AG$2201, 32, FALSE), 'First 10 GS'!AG$2:AG$2201, 1)</f>
        <v>51</v>
      </c>
      <c r="AG28" s="7">
        <f>GEOMEAN(Table5[[#This Row],[W]],Table5[[#This Row],[L]],Table5[[#This Row],[ERA]],Table5[[#This Row],[BB/9]],Table5[[#This Row],[SO]],Table5[[#This Row],[K/9]],Table5[[#This Row],[WHIP]])</f>
        <v>52.725332946575492</v>
      </c>
    </row>
    <row r="29" spans="1:33" x14ac:dyDescent="0.45">
      <c r="A29" s="6" t="s">
        <v>55</v>
      </c>
      <c r="B29" s="6" t="s">
        <v>56</v>
      </c>
      <c r="C29" s="9">
        <v>45028</v>
      </c>
      <c r="D29" s="9">
        <v>45098</v>
      </c>
      <c r="E29" s="6">
        <f>_xlfn.RANK.EQ(VLOOKUP($A29, 'First 10 GS'!$B$2:$AG$2201, 5, FALSE), 'First 10 GS'!F$2:F$2201, 0)</f>
        <v>587</v>
      </c>
      <c r="F29" s="5">
        <f>_xlfn.RANK.EQ(VLOOKUP($A29, 'First 10 GS'!$B$2:$AG$2201, 6, FALSE), 'First 10 GS'!G$2:G$2201, 0)</f>
        <v>64</v>
      </c>
      <c r="G29" s="5">
        <f>_xlfn.RANK.EQ(VLOOKUP($A29, 'First 10 GS'!$B$2:$AG$2201, 7, FALSE), 'First 10 GS'!H$2:H$2201, 1)</f>
        <v>177</v>
      </c>
      <c r="H29" s="6">
        <f>_xlfn.RANK.EQ(VLOOKUP($A29, 'First 10 GS'!$B$2:$AG$2201, 8, FALSE), 'First 10 GS'!I$2:I$2201, 0)</f>
        <v>1</v>
      </c>
      <c r="I29" s="6">
        <f>_xlfn.RANK.EQ(VLOOKUP($A29, 'First 10 GS'!$B$2:$AG$2201, 9, FALSE), 'First 10 GS'!J$2:J$2201, 0)</f>
        <v>1</v>
      </c>
      <c r="J29" s="6">
        <f>_xlfn.RANK.EQ(VLOOKUP($A29, 'First 10 GS'!$B$2:$AG$2201, 10, FALSE), 'First 10 GS'!K$2:K$2201, 1)</f>
        <v>1</v>
      </c>
      <c r="K29" s="6">
        <f>_xlfn.RANK.EQ(VLOOKUP($A29, 'First 10 GS'!$B$2:$AG$2201, 11, FALSE), 'First 10 GS'!L$2:L$2201, 0)</f>
        <v>196</v>
      </c>
      <c r="L29" s="6">
        <f>_xlfn.RANK.EQ(VLOOKUP($A29, 'First 10 GS'!$B$2:$AG$2201, 12, FALSE), 'First 10 GS'!M$2:M$2201, 0)</f>
        <v>98</v>
      </c>
      <c r="M29" s="6">
        <f>_xlfn.RANK.EQ(VLOOKUP($A29, 'First 10 GS'!$B$2:$AG$2201, 13, FALSE), 'First 10 GS'!N$2:N$2201, 0)</f>
        <v>2</v>
      </c>
      <c r="N29" s="6">
        <f>_xlfn.RANK.EQ(VLOOKUP($A29, 'First 10 GS'!$B$2:$AG$2201, 14, FALSE), 'First 10 GS'!O$2:O$2201, 1)</f>
        <v>71</v>
      </c>
      <c r="O29" s="6">
        <f>_xlfn.RANK.EQ(VLOOKUP($A29, 'First 10 GS'!$B$2:$AG$2201, 15, FALSE), 'First 10 GS'!P$2:P$2201, 0)</f>
        <v>90</v>
      </c>
      <c r="P29" s="6">
        <f>_xlfn.RANK.EQ(VLOOKUP($A29, 'First 10 GS'!$B$2:$AG$2201, 16, FALSE), 'First 10 GS'!Q$2:Q$2201, 0)</f>
        <v>139</v>
      </c>
      <c r="Q29" s="5">
        <f>_xlfn.RANK.EQ(VLOOKUP($A29, 'First 10 GS'!$B$2:$AG$2201, 17, FALSE), 'First 10 GS'!R$2:R$2201, 1)</f>
        <v>282</v>
      </c>
      <c r="R29" s="6">
        <f>_xlfn.RANK.EQ(VLOOKUP($A29, 'First 10 GS'!$B$2:$AG$2201, 18, FALSE), 'First 10 GS'!S$2:S$2201, 1)</f>
        <v>60</v>
      </c>
      <c r="S29" s="6">
        <f>_xlfn.RANK.EQ(VLOOKUP($A29, 'First 10 GS'!$B$2:$AG$2201, 19, FALSE), 'First 10 GS'!T$2:T$2201, 1)</f>
        <v>137</v>
      </c>
      <c r="T29" s="6">
        <f>_xlfn.RANK.EQ(VLOOKUP($A29, 'First 10 GS'!$B$2:$AG$2201, 20, FALSE), 'First 10 GS'!U$2:U$2201, 1)</f>
        <v>109</v>
      </c>
      <c r="U29" s="6">
        <f>_xlfn.RANK.EQ(VLOOKUP($A29, 'First 10 GS'!$B$2:$AG$2201, 21, FALSE), 'First 10 GS'!V$2:V$2201, 1)</f>
        <v>318</v>
      </c>
      <c r="V29" s="6">
        <f>_xlfn.RANK.EQ(VLOOKUP($A29, 'First 10 GS'!$B$2:$AG$2201, 22, FALSE), 'First 10 GS'!W$2:W$2201, 1)</f>
        <v>172</v>
      </c>
      <c r="W29" s="6">
        <f>_xlfn.RANK.EQ(VLOOKUP($A29, 'First 10 GS'!$B$2:$AG$2201, 23, FALSE), 'First 10 GS'!X$2:X$2201, 1)</f>
        <v>101</v>
      </c>
      <c r="X29" s="5">
        <f>_xlfn.RANK.EQ(VLOOKUP($A29, 'First 10 GS'!$B$2:$AG$2201, 24, FALSE), 'First 10 GS'!Y$2:Y$2201, 1)</f>
        <v>191</v>
      </c>
      <c r="Y29" s="6">
        <f>_xlfn.RANK.EQ(VLOOKUP($A29, 'First 10 GS'!$B$2:$AG$2201, 25, FALSE), 'First 10 GS'!Z$2:Z$2201, 1)</f>
        <v>1</v>
      </c>
      <c r="Z29" s="5">
        <f>_xlfn.RANK.EQ(VLOOKUP($A29, 'First 10 GS'!$B$2:$AG$2201, 26, FALSE), 'First 10 GS'!AA$2:AA$2201, 0)</f>
        <v>9</v>
      </c>
      <c r="AA29" s="5">
        <f>_xlfn.RANK.EQ(VLOOKUP($A29, 'First 10 GS'!$B$2:$AG$2201, 27, FALSE), 'First 10 GS'!AB$2:AB$2201, 0)</f>
        <v>2</v>
      </c>
      <c r="AB29" s="6">
        <f>_xlfn.RANK.EQ(VLOOKUP($A29, 'First 10 GS'!$B$2:$AG$2201, 28, FALSE), 'First 10 GS'!AC$2:AC$2201, 1)</f>
        <v>127</v>
      </c>
      <c r="AC29" s="6">
        <f>_xlfn.RANK.EQ(VLOOKUP($A29, 'First 10 GS'!$B$2:$AG$2201, 29, FALSE), 'First 10 GS'!AD$2:AD$2201, 1)</f>
        <v>1</v>
      </c>
      <c r="AD29" s="6">
        <f>_xlfn.RANK.EQ(VLOOKUP($A29, 'First 10 GS'!$B$2:$AG$2201, 30, FALSE), 'First 10 GS'!AE$2:AE$2201, 1)</f>
        <v>146</v>
      </c>
      <c r="AE29" s="6">
        <f>_xlfn.RANK.EQ(VLOOKUP($A29, 'First 10 GS'!$B$2:$AG$2201, 31, FALSE), 'First 10 GS'!AF$2:AF$2201, 0)</f>
        <v>635</v>
      </c>
      <c r="AF29" s="5">
        <f>_xlfn.RANK.EQ(VLOOKUP($A29, 'First 10 GS'!$B$2:$AG$2201, 32, FALSE), 'First 10 GS'!AG$2:AG$2201, 1)</f>
        <v>138</v>
      </c>
      <c r="AG29" s="7">
        <f>GEOMEAN(Table5[[#This Row],[W]],Table5[[#This Row],[L]],Table5[[#This Row],[ERA]],Table5[[#This Row],[BB/9]],Table5[[#This Row],[SO]],Table5[[#This Row],[K/9]],Table5[[#This Row],[WHIP]])</f>
        <v>54.964704954606724</v>
      </c>
    </row>
    <row r="30" spans="1:33" x14ac:dyDescent="0.45">
      <c r="A30" s="4" t="s">
        <v>751</v>
      </c>
      <c r="B30" s="4" t="s">
        <v>379</v>
      </c>
      <c r="C30" s="10">
        <v>26863</v>
      </c>
      <c r="D30" s="10">
        <v>26907</v>
      </c>
      <c r="E30" s="4">
        <f>_xlfn.RANK.EQ(VLOOKUP($A30, 'First 10 GS'!$B$2:$AG$2201, 5, FALSE), 'First 10 GS'!F$2:F$2201, 0)</f>
        <v>3</v>
      </c>
      <c r="F30" s="5">
        <f>_xlfn.RANK.EQ(VLOOKUP($A30, 'First 10 GS'!$B$2:$AG$2201, 6, FALSE), 'First 10 GS'!G$2:G$2201, 0)</f>
        <v>23</v>
      </c>
      <c r="G30" s="5">
        <f>_xlfn.RANK.EQ(VLOOKUP($A30, 'First 10 GS'!$B$2:$AG$2201, 7, FALSE), 'First 10 GS'!H$2:H$2201, 1)</f>
        <v>177</v>
      </c>
      <c r="H30" s="4">
        <f>_xlfn.RANK.EQ(VLOOKUP($A30, 'First 10 GS'!$B$2:$AG$2201, 8, FALSE), 'First 10 GS'!I$2:I$2201, 0)</f>
        <v>1</v>
      </c>
      <c r="I30" s="4">
        <f>_xlfn.RANK.EQ(VLOOKUP($A30, 'First 10 GS'!$B$2:$AG$2201, 9, FALSE), 'First 10 GS'!J$2:J$2201, 0)</f>
        <v>1</v>
      </c>
      <c r="J30" s="4">
        <f>_xlfn.RANK.EQ(VLOOKUP($A30, 'First 10 GS'!$B$2:$AG$2201, 10, FALSE), 'First 10 GS'!K$2:K$2201, 1)</f>
        <v>1</v>
      </c>
      <c r="K30" s="4">
        <f>_xlfn.RANK.EQ(VLOOKUP($A30, 'First 10 GS'!$B$2:$AG$2201, 11, FALSE), 'First 10 GS'!L$2:L$2201, 0)</f>
        <v>7</v>
      </c>
      <c r="L30" s="4">
        <f>_xlfn.RANK.EQ(VLOOKUP($A30, 'First 10 GS'!$B$2:$AG$2201, 12, FALSE), 'First 10 GS'!M$2:M$2201, 0)</f>
        <v>2</v>
      </c>
      <c r="M30" s="4">
        <f>_xlfn.RANK.EQ(VLOOKUP($A30, 'First 10 GS'!$B$2:$AG$2201, 13, FALSE), 'First 10 GS'!N$2:N$2201, 0)</f>
        <v>2</v>
      </c>
      <c r="N30" s="6">
        <f>_xlfn.RANK.EQ(VLOOKUP($A30, 'First 10 GS'!$B$2:$AG$2201, 14, FALSE), 'First 10 GS'!O$2:O$2201, 1)</f>
        <v>665</v>
      </c>
      <c r="O30" s="4">
        <f>_xlfn.RANK.EQ(VLOOKUP($A30, 'First 10 GS'!$B$2:$AG$2201, 15, FALSE), 'First 10 GS'!P$2:P$2201, 0)</f>
        <v>26</v>
      </c>
      <c r="P30" s="4">
        <f>_xlfn.RANK.EQ(VLOOKUP($A30, 'First 10 GS'!$B$2:$AG$2201, 16, FALSE), 'First 10 GS'!Q$2:Q$2201, 0)</f>
        <v>99</v>
      </c>
      <c r="Q30" s="5">
        <f>_xlfn.RANK.EQ(VLOOKUP($A30, 'First 10 GS'!$B$2:$AG$2201, 17, FALSE), 'First 10 GS'!R$2:R$2201, 1)</f>
        <v>1</v>
      </c>
      <c r="R30" s="4">
        <f>_xlfn.RANK.EQ(VLOOKUP($A30, 'First 10 GS'!$B$2:$AG$2201, 18, FALSE), 'First 10 GS'!S$2:S$2201, 1)</f>
        <v>215</v>
      </c>
      <c r="S30" s="4">
        <f>_xlfn.RANK.EQ(VLOOKUP($A30, 'First 10 GS'!$B$2:$AG$2201, 19, FALSE), 'First 10 GS'!T$2:T$2201, 1)</f>
        <v>1</v>
      </c>
      <c r="T30" s="4">
        <f>_xlfn.RANK.EQ(VLOOKUP($A30, 'First 10 GS'!$B$2:$AG$2201, 20, FALSE), 'First 10 GS'!U$2:U$2201, 1)</f>
        <v>1</v>
      </c>
      <c r="U30" s="4">
        <f>_xlfn.RANK.EQ(VLOOKUP($A30, 'First 10 GS'!$B$2:$AG$2201, 21, FALSE), 'First 10 GS'!V$2:V$2201, 1)</f>
        <v>47</v>
      </c>
      <c r="V30" s="4">
        <f>_xlfn.RANK.EQ(VLOOKUP($A30, 'First 10 GS'!$B$2:$AG$2201, 22, FALSE), 'First 10 GS'!W$2:W$2201, 1)</f>
        <v>53</v>
      </c>
      <c r="W30" s="4">
        <f>_xlfn.RANK.EQ(VLOOKUP($A30, 'First 10 GS'!$B$2:$AG$2201, 23, FALSE), 'First 10 GS'!X$2:X$2201, 1)</f>
        <v>521</v>
      </c>
      <c r="X30" s="5">
        <f>_xlfn.RANK.EQ(VLOOKUP($A30, 'First 10 GS'!$B$2:$AG$2201, 24, FALSE), 'First 10 GS'!Y$2:Y$2201, 1)</f>
        <v>242</v>
      </c>
      <c r="Y30" s="4">
        <f>_xlfn.RANK.EQ(VLOOKUP($A30, 'First 10 GS'!$B$2:$AG$2201, 25, FALSE), 'First 10 GS'!Z$2:Z$2201, 1)</f>
        <v>291</v>
      </c>
      <c r="Z30" s="5">
        <f>_xlfn.RANK.EQ(VLOOKUP($A30, 'First 10 GS'!$B$2:$AG$2201, 26, FALSE), 'First 10 GS'!AA$2:AA$2201, 0)</f>
        <v>274</v>
      </c>
      <c r="AA30" s="5">
        <f>_xlfn.RANK.EQ(VLOOKUP($A30, 'First 10 GS'!$B$2:$AG$2201, 27, FALSE), 'First 10 GS'!AB$2:AB$2201, 0)</f>
        <v>548</v>
      </c>
      <c r="AB30" s="4">
        <f>_xlfn.RANK.EQ(VLOOKUP($A30, 'First 10 GS'!$B$2:$AG$2201, 28, FALSE), 'First 10 GS'!AC$2:AC$2201, 1)</f>
        <v>1</v>
      </c>
      <c r="AC30" s="4">
        <f>_xlfn.RANK.EQ(VLOOKUP($A30, 'First 10 GS'!$B$2:$AG$2201, 29, FALSE), 'First 10 GS'!AD$2:AD$2201, 1)</f>
        <v>1</v>
      </c>
      <c r="AD30" s="4">
        <f>_xlfn.RANK.EQ(VLOOKUP($A30, 'First 10 GS'!$B$2:$AG$2201, 30, FALSE), 'First 10 GS'!AE$2:AE$2201, 1)</f>
        <v>146</v>
      </c>
      <c r="AE30" s="4">
        <f>_xlfn.RANK.EQ(VLOOKUP($A30, 'First 10 GS'!$B$2:$AG$2201, 31, FALSE), 'First 10 GS'!AF$2:AF$2201, 0)</f>
        <v>11</v>
      </c>
      <c r="AF30" s="5">
        <f>_xlfn.RANK.EQ(VLOOKUP($A30, 'First 10 GS'!$B$2:$AG$2201, 32, FALSE), 'First 10 GS'!AG$2:AG$2201, 1)</f>
        <v>12</v>
      </c>
      <c r="AG30" s="7">
        <f>GEOMEAN(Table5[[#This Row],[W]],Table5[[#This Row],[L]],Table5[[#This Row],[ERA]],Table5[[#This Row],[BB/9]],Table5[[#This Row],[SO]],Table5[[#This Row],[K/9]],Table5[[#This Row],[WHIP]])</f>
        <v>56.219869565213962</v>
      </c>
    </row>
    <row r="31" spans="1:33" x14ac:dyDescent="0.45">
      <c r="A31" s="4" t="s">
        <v>214</v>
      </c>
      <c r="B31" s="4" t="s">
        <v>43</v>
      </c>
      <c r="C31" s="10">
        <v>42183</v>
      </c>
      <c r="D31" s="10">
        <v>42489</v>
      </c>
      <c r="E31" s="4">
        <f>_xlfn.RANK.EQ(VLOOKUP($A31, 'First 10 GS'!$B$2:$AG$2201, 5, FALSE), 'First 10 GS'!F$2:F$2201, 0)</f>
        <v>342</v>
      </c>
      <c r="F31" s="5">
        <f>_xlfn.RANK.EQ(VLOOKUP($A31, 'First 10 GS'!$B$2:$AG$2201, 6, FALSE), 'First 10 GS'!G$2:G$2201, 0)</f>
        <v>6</v>
      </c>
      <c r="G31" s="5">
        <f>_xlfn.RANK.EQ(VLOOKUP($A31, 'First 10 GS'!$B$2:$AG$2201, 7, FALSE), 'First 10 GS'!H$2:H$2201, 1)</f>
        <v>11</v>
      </c>
      <c r="H31" s="4">
        <f>_xlfn.RANK.EQ(VLOOKUP($A31, 'First 10 GS'!$B$2:$AG$2201, 8, FALSE), 'First 10 GS'!I$2:I$2201, 0)</f>
        <v>1</v>
      </c>
      <c r="I31" s="4">
        <f>_xlfn.RANK.EQ(VLOOKUP($A31, 'First 10 GS'!$B$2:$AG$2201, 9, FALSE), 'First 10 GS'!J$2:J$2201, 0)</f>
        <v>1</v>
      </c>
      <c r="J31" s="4">
        <f>_xlfn.RANK.EQ(VLOOKUP($A31, 'First 10 GS'!$B$2:$AG$2201, 10, FALSE), 'First 10 GS'!K$2:K$2201, 1)</f>
        <v>1</v>
      </c>
      <c r="K31" s="4">
        <f>_xlfn.RANK.EQ(VLOOKUP($A31, 'First 10 GS'!$B$2:$AG$2201, 11, FALSE), 'First 10 GS'!L$2:L$2201, 0)</f>
        <v>196</v>
      </c>
      <c r="L31" s="4">
        <f>_xlfn.RANK.EQ(VLOOKUP($A31, 'First 10 GS'!$B$2:$AG$2201, 12, FALSE), 'First 10 GS'!M$2:M$2201, 0)</f>
        <v>98</v>
      </c>
      <c r="M31" s="4">
        <f>_xlfn.RANK.EQ(VLOOKUP($A31, 'First 10 GS'!$B$2:$AG$2201, 13, FALSE), 'First 10 GS'!N$2:N$2201, 0)</f>
        <v>2</v>
      </c>
      <c r="N31" s="6">
        <f>_xlfn.RANK.EQ(VLOOKUP($A31, 'First 10 GS'!$B$2:$AG$2201, 14, FALSE), 'First 10 GS'!O$2:O$2201, 1)</f>
        <v>315</v>
      </c>
      <c r="O31" s="4">
        <f>_xlfn.RANK.EQ(VLOOKUP($A31, 'First 10 GS'!$B$2:$AG$2201, 15, FALSE), 'First 10 GS'!P$2:P$2201, 0)</f>
        <v>90</v>
      </c>
      <c r="P31" s="4">
        <f>_xlfn.RANK.EQ(VLOOKUP($A31, 'First 10 GS'!$B$2:$AG$2201, 16, FALSE), 'First 10 GS'!Q$2:Q$2201, 0)</f>
        <v>14</v>
      </c>
      <c r="Q31" s="5">
        <f>_xlfn.RANK.EQ(VLOOKUP($A31, 'First 10 GS'!$B$2:$AG$2201, 17, FALSE), 'First 10 GS'!R$2:R$2201, 1)</f>
        <v>92</v>
      </c>
      <c r="R31" s="4">
        <f>_xlfn.RANK.EQ(VLOOKUP($A31, 'First 10 GS'!$B$2:$AG$2201, 18, FALSE), 'First 10 GS'!S$2:S$2201, 1)</f>
        <v>385</v>
      </c>
      <c r="S31" s="4">
        <f>_xlfn.RANK.EQ(VLOOKUP($A31, 'First 10 GS'!$B$2:$AG$2201, 19, FALSE), 'First 10 GS'!T$2:T$2201, 1)</f>
        <v>23</v>
      </c>
      <c r="T31" s="4">
        <f>_xlfn.RANK.EQ(VLOOKUP($A31, 'First 10 GS'!$B$2:$AG$2201, 20, FALSE), 'First 10 GS'!U$2:U$2201, 1)</f>
        <v>45</v>
      </c>
      <c r="U31" s="4">
        <f>_xlfn.RANK.EQ(VLOOKUP($A31, 'First 10 GS'!$B$2:$AG$2201, 21, FALSE), 'First 10 GS'!V$2:V$2201, 1)</f>
        <v>239</v>
      </c>
      <c r="V31" s="4">
        <f>_xlfn.RANK.EQ(VLOOKUP($A31, 'First 10 GS'!$B$2:$AG$2201, 22, FALSE), 'First 10 GS'!W$2:W$2201, 1)</f>
        <v>172</v>
      </c>
      <c r="W31" s="4">
        <f>_xlfn.RANK.EQ(VLOOKUP($A31, 'First 10 GS'!$B$2:$AG$2201, 23, FALSE), 'First 10 GS'!X$2:X$2201, 1)</f>
        <v>160</v>
      </c>
      <c r="X31" s="5">
        <f>_xlfn.RANK.EQ(VLOOKUP($A31, 'First 10 GS'!$B$2:$AG$2201, 24, FALSE), 'First 10 GS'!Y$2:Y$2201, 1)</f>
        <v>182</v>
      </c>
      <c r="Y31" s="4">
        <f>_xlfn.RANK.EQ(VLOOKUP($A31, 'First 10 GS'!$B$2:$AG$2201, 25, FALSE), 'First 10 GS'!Z$2:Z$2201, 1)</f>
        <v>1</v>
      </c>
      <c r="Z31" s="5">
        <f>_xlfn.RANK.EQ(VLOOKUP($A31, 'First 10 GS'!$B$2:$AG$2201, 26, FALSE), 'First 10 GS'!AA$2:AA$2201, 0)</f>
        <v>71</v>
      </c>
      <c r="AA31" s="5">
        <f>_xlfn.RANK.EQ(VLOOKUP($A31, 'First 10 GS'!$B$2:$AG$2201, 27, FALSE), 'First 10 GS'!AB$2:AB$2201, 0)</f>
        <v>80</v>
      </c>
      <c r="AB31" s="4">
        <f>_xlfn.RANK.EQ(VLOOKUP($A31, 'First 10 GS'!$B$2:$AG$2201, 28, FALSE), 'First 10 GS'!AC$2:AC$2201, 1)</f>
        <v>290</v>
      </c>
      <c r="AC31" s="4">
        <f>_xlfn.RANK.EQ(VLOOKUP($A31, 'First 10 GS'!$B$2:$AG$2201, 29, FALSE), 'First 10 GS'!AD$2:AD$2201, 1)</f>
        <v>1</v>
      </c>
      <c r="AD31" s="4">
        <f>_xlfn.RANK.EQ(VLOOKUP($A31, 'First 10 GS'!$B$2:$AG$2201, 30, FALSE), 'First 10 GS'!AE$2:AE$2201, 1)</f>
        <v>1</v>
      </c>
      <c r="AE31" s="4">
        <f>_xlfn.RANK.EQ(VLOOKUP($A31, 'First 10 GS'!$B$2:$AG$2201, 31, FALSE), 'First 10 GS'!AF$2:AF$2201, 0)</f>
        <v>366</v>
      </c>
      <c r="AF31" s="5">
        <f>_xlfn.RANK.EQ(VLOOKUP($A31, 'First 10 GS'!$B$2:$AG$2201, 32, FALSE), 'First 10 GS'!AG$2:AG$2201, 1)</f>
        <v>318</v>
      </c>
      <c r="AG31" s="7">
        <f>GEOMEAN(Table5[[#This Row],[W]],Table5[[#This Row],[L]],Table5[[#This Row],[ERA]],Table5[[#This Row],[BB/9]],Table5[[#This Row],[SO]],Table5[[#This Row],[K/9]],Table5[[#This Row],[WHIP]])</f>
        <v>57.17002371507219</v>
      </c>
    </row>
    <row r="32" spans="1:33" x14ac:dyDescent="0.45">
      <c r="A32" s="4" t="s">
        <v>201</v>
      </c>
      <c r="B32" s="4" t="s">
        <v>73</v>
      </c>
      <c r="C32" s="10">
        <v>41793</v>
      </c>
      <c r="D32" s="10">
        <v>41856</v>
      </c>
      <c r="E32" s="4">
        <f>_xlfn.RANK.EQ(VLOOKUP($A32, 'First 10 GS'!$B$2:$AG$2201, 5, FALSE), 'First 10 GS'!F$2:F$2201, 0)</f>
        <v>238</v>
      </c>
      <c r="F32" s="5">
        <f>_xlfn.RANK.EQ(VLOOKUP($A32, 'First 10 GS'!$B$2:$AG$2201, 6, FALSE), 'First 10 GS'!G$2:G$2201, 0)</f>
        <v>6</v>
      </c>
      <c r="G32" s="5">
        <f>_xlfn.RANK.EQ(VLOOKUP($A32, 'First 10 GS'!$B$2:$AG$2201, 7, FALSE), 'First 10 GS'!H$2:H$2201, 1)</f>
        <v>177</v>
      </c>
      <c r="H32" s="4">
        <f>_xlfn.RANK.EQ(VLOOKUP($A32, 'First 10 GS'!$B$2:$AG$2201, 8, FALSE), 'First 10 GS'!I$2:I$2201, 0)</f>
        <v>1</v>
      </c>
      <c r="I32" s="4">
        <f>_xlfn.RANK.EQ(VLOOKUP($A32, 'First 10 GS'!$B$2:$AG$2201, 9, FALSE), 'First 10 GS'!J$2:J$2201, 0)</f>
        <v>1</v>
      </c>
      <c r="J32" s="4">
        <f>_xlfn.RANK.EQ(VLOOKUP($A32, 'First 10 GS'!$B$2:$AG$2201, 10, FALSE), 'First 10 GS'!K$2:K$2201, 1)</f>
        <v>1</v>
      </c>
      <c r="K32" s="4">
        <f>_xlfn.RANK.EQ(VLOOKUP($A32, 'First 10 GS'!$B$2:$AG$2201, 11, FALSE), 'First 10 GS'!L$2:L$2201, 0)</f>
        <v>196</v>
      </c>
      <c r="L32" s="4">
        <f>_xlfn.RANK.EQ(VLOOKUP($A32, 'First 10 GS'!$B$2:$AG$2201, 12, FALSE), 'First 10 GS'!M$2:M$2201, 0)</f>
        <v>98</v>
      </c>
      <c r="M32" s="4">
        <f>_xlfn.RANK.EQ(VLOOKUP($A32, 'First 10 GS'!$B$2:$AG$2201, 13, FALSE), 'First 10 GS'!N$2:N$2201, 0)</f>
        <v>2</v>
      </c>
      <c r="N32" s="6">
        <f>_xlfn.RANK.EQ(VLOOKUP($A32, 'First 10 GS'!$B$2:$AG$2201, 14, FALSE), 'First 10 GS'!O$2:O$2201, 1)</f>
        <v>414</v>
      </c>
      <c r="O32" s="4">
        <f>_xlfn.RANK.EQ(VLOOKUP($A32, 'First 10 GS'!$B$2:$AG$2201, 15, FALSE), 'First 10 GS'!P$2:P$2201, 0)</f>
        <v>1</v>
      </c>
      <c r="P32" s="4">
        <f>_xlfn.RANK.EQ(VLOOKUP($A32, 'First 10 GS'!$B$2:$AG$2201, 16, FALSE), 'First 10 GS'!Q$2:Q$2201, 0)</f>
        <v>95</v>
      </c>
      <c r="Q32" s="5">
        <f>_xlfn.RANK.EQ(VLOOKUP($A32, 'First 10 GS'!$B$2:$AG$2201, 17, FALSE), 'First 10 GS'!R$2:R$2201, 1)</f>
        <v>25</v>
      </c>
      <c r="R32" s="4">
        <f>_xlfn.RANK.EQ(VLOOKUP($A32, 'First 10 GS'!$B$2:$AG$2201, 18, FALSE), 'First 10 GS'!S$2:S$2201, 1)</f>
        <v>16</v>
      </c>
      <c r="S32" s="4">
        <f>_xlfn.RANK.EQ(VLOOKUP($A32, 'First 10 GS'!$B$2:$AG$2201, 19, FALSE), 'First 10 GS'!T$2:T$2201, 1)</f>
        <v>11</v>
      </c>
      <c r="T32" s="4">
        <f>_xlfn.RANK.EQ(VLOOKUP($A32, 'First 10 GS'!$B$2:$AG$2201, 20, FALSE), 'First 10 GS'!U$2:U$2201, 1)</f>
        <v>15</v>
      </c>
      <c r="U32" s="4">
        <f>_xlfn.RANK.EQ(VLOOKUP($A32, 'First 10 GS'!$B$2:$AG$2201, 21, FALSE), 'First 10 GS'!V$2:V$2201, 1)</f>
        <v>86</v>
      </c>
      <c r="V32" s="4">
        <f>_xlfn.RANK.EQ(VLOOKUP($A32, 'First 10 GS'!$B$2:$AG$2201, 22, FALSE), 'First 10 GS'!W$2:W$2201, 1)</f>
        <v>53</v>
      </c>
      <c r="W32" s="4">
        <f>_xlfn.RANK.EQ(VLOOKUP($A32, 'First 10 GS'!$B$2:$AG$2201, 23, FALSE), 'First 10 GS'!X$2:X$2201, 1)</f>
        <v>431</v>
      </c>
      <c r="X32" s="5">
        <f>_xlfn.RANK.EQ(VLOOKUP($A32, 'First 10 GS'!$B$2:$AG$2201, 24, FALSE), 'First 10 GS'!Y$2:Y$2201, 1)</f>
        <v>411</v>
      </c>
      <c r="Y32" s="4">
        <f>_xlfn.RANK.EQ(VLOOKUP($A32, 'First 10 GS'!$B$2:$AG$2201, 25, FALSE), 'First 10 GS'!Z$2:Z$2201, 1)</f>
        <v>1</v>
      </c>
      <c r="Z32" s="5">
        <f>_xlfn.RANK.EQ(VLOOKUP($A32, 'First 10 GS'!$B$2:$AG$2201, 26, FALSE), 'First 10 GS'!AA$2:AA$2201, 0)</f>
        <v>65</v>
      </c>
      <c r="AA32" s="5">
        <f>_xlfn.RANK.EQ(VLOOKUP($A32, 'First 10 GS'!$B$2:$AG$2201, 27, FALSE), 'First 10 GS'!AB$2:AB$2201, 0)</f>
        <v>95</v>
      </c>
      <c r="AB32" s="4">
        <f>_xlfn.RANK.EQ(VLOOKUP($A32, 'First 10 GS'!$B$2:$AG$2201, 28, FALSE), 'First 10 GS'!AC$2:AC$2201, 1)</f>
        <v>290</v>
      </c>
      <c r="AC32" s="4">
        <f>_xlfn.RANK.EQ(VLOOKUP($A32, 'First 10 GS'!$B$2:$AG$2201, 29, FALSE), 'First 10 GS'!AD$2:AD$2201, 1)</f>
        <v>1</v>
      </c>
      <c r="AD32" s="4">
        <f>_xlfn.RANK.EQ(VLOOKUP($A32, 'First 10 GS'!$B$2:$AG$2201, 30, FALSE), 'First 10 GS'!AE$2:AE$2201, 1)</f>
        <v>461</v>
      </c>
      <c r="AE32" s="4">
        <f>_xlfn.RANK.EQ(VLOOKUP($A32, 'First 10 GS'!$B$2:$AG$2201, 31, FALSE), 'First 10 GS'!AF$2:AF$2201, 0)</f>
        <v>427</v>
      </c>
      <c r="AF32" s="5">
        <f>_xlfn.RANK.EQ(VLOOKUP($A32, 'First 10 GS'!$B$2:$AG$2201, 32, FALSE), 'First 10 GS'!AG$2:AG$2201, 1)</f>
        <v>47</v>
      </c>
      <c r="AG32" s="7">
        <f>GEOMEAN(Table5[[#This Row],[W]],Table5[[#This Row],[L]],Table5[[#This Row],[ERA]],Table5[[#This Row],[BB/9]],Table5[[#This Row],[SO]],Table5[[#This Row],[K/9]],Table5[[#This Row],[WHIP]])</f>
        <v>61.066900983136293</v>
      </c>
    </row>
    <row r="33" spans="1:33" x14ac:dyDescent="0.45">
      <c r="A33" s="4" t="s">
        <v>198</v>
      </c>
      <c r="B33" s="4" t="s">
        <v>199</v>
      </c>
      <c r="C33" s="10">
        <v>42489</v>
      </c>
      <c r="D33" s="10">
        <v>42538</v>
      </c>
      <c r="E33" s="4">
        <f>_xlfn.RANK.EQ(VLOOKUP($A33, 'First 10 GS'!$B$2:$AG$2201, 5, FALSE), 'First 10 GS'!F$2:F$2201, 0)</f>
        <v>238</v>
      </c>
      <c r="F33" s="5">
        <f>_xlfn.RANK.EQ(VLOOKUP($A33, 'First 10 GS'!$B$2:$AG$2201, 6, FALSE), 'First 10 GS'!G$2:G$2201, 0)</f>
        <v>6</v>
      </c>
      <c r="G33" s="5">
        <f>_xlfn.RANK.EQ(VLOOKUP($A33, 'First 10 GS'!$B$2:$AG$2201, 7, FALSE), 'First 10 GS'!H$2:H$2201, 1)</f>
        <v>57</v>
      </c>
      <c r="H33" s="4">
        <f>_xlfn.RANK.EQ(VLOOKUP($A33, 'First 10 GS'!$B$2:$AG$2201, 8, FALSE), 'First 10 GS'!I$2:I$2201, 0)</f>
        <v>1</v>
      </c>
      <c r="I33" s="4">
        <f>_xlfn.RANK.EQ(VLOOKUP($A33, 'First 10 GS'!$B$2:$AG$2201, 9, FALSE), 'First 10 GS'!J$2:J$2201, 0)</f>
        <v>1</v>
      </c>
      <c r="J33" s="4">
        <f>_xlfn.RANK.EQ(VLOOKUP($A33, 'First 10 GS'!$B$2:$AG$2201, 10, FALSE), 'First 10 GS'!K$2:K$2201, 1)</f>
        <v>1</v>
      </c>
      <c r="K33" s="4">
        <f>_xlfn.RANK.EQ(VLOOKUP($A33, 'First 10 GS'!$B$2:$AG$2201, 11, FALSE), 'First 10 GS'!L$2:L$2201, 0)</f>
        <v>196</v>
      </c>
      <c r="L33" s="4">
        <f>_xlfn.RANK.EQ(VLOOKUP($A33, 'First 10 GS'!$B$2:$AG$2201, 12, FALSE), 'First 10 GS'!M$2:M$2201, 0)</f>
        <v>98</v>
      </c>
      <c r="M33" s="4">
        <f>_xlfn.RANK.EQ(VLOOKUP($A33, 'First 10 GS'!$B$2:$AG$2201, 13, FALSE), 'First 10 GS'!N$2:N$2201, 0)</f>
        <v>2</v>
      </c>
      <c r="N33" s="6">
        <f>_xlfn.RANK.EQ(VLOOKUP($A33, 'First 10 GS'!$B$2:$AG$2201, 14, FALSE), 'First 10 GS'!O$2:O$2201, 1)</f>
        <v>414</v>
      </c>
      <c r="O33" s="4">
        <f>_xlfn.RANK.EQ(VLOOKUP($A33, 'First 10 GS'!$B$2:$AG$2201, 15, FALSE), 'First 10 GS'!P$2:P$2201, 0)</f>
        <v>26</v>
      </c>
      <c r="P33" s="4">
        <f>_xlfn.RANK.EQ(VLOOKUP($A33, 'First 10 GS'!$B$2:$AG$2201, 16, FALSE), 'First 10 GS'!Q$2:Q$2201, 0)</f>
        <v>50</v>
      </c>
      <c r="Q33" s="5">
        <f>_xlfn.RANK.EQ(VLOOKUP($A33, 'First 10 GS'!$B$2:$AG$2201, 17, FALSE), 'First 10 GS'!R$2:R$2201, 1)</f>
        <v>40</v>
      </c>
      <c r="R33" s="4">
        <f>_xlfn.RANK.EQ(VLOOKUP($A33, 'First 10 GS'!$B$2:$AG$2201, 18, FALSE), 'First 10 GS'!S$2:S$2201, 1)</f>
        <v>100</v>
      </c>
      <c r="S33" s="4">
        <f>_xlfn.RANK.EQ(VLOOKUP($A33, 'First 10 GS'!$B$2:$AG$2201, 19, FALSE), 'First 10 GS'!T$2:T$2201, 1)</f>
        <v>15</v>
      </c>
      <c r="T33" s="4">
        <f>_xlfn.RANK.EQ(VLOOKUP($A33, 'First 10 GS'!$B$2:$AG$2201, 20, FALSE), 'First 10 GS'!U$2:U$2201, 1)</f>
        <v>25</v>
      </c>
      <c r="U33" s="4">
        <f>_xlfn.RANK.EQ(VLOOKUP($A33, 'First 10 GS'!$B$2:$AG$2201, 21, FALSE), 'First 10 GS'!V$2:V$2201, 1)</f>
        <v>313</v>
      </c>
      <c r="V33" s="4">
        <f>_xlfn.RANK.EQ(VLOOKUP($A33, 'First 10 GS'!$B$2:$AG$2201, 22, FALSE), 'First 10 GS'!W$2:W$2201, 1)</f>
        <v>274</v>
      </c>
      <c r="W33" s="4">
        <f>_xlfn.RANK.EQ(VLOOKUP($A33, 'First 10 GS'!$B$2:$AG$2201, 23, FALSE), 'First 10 GS'!X$2:X$2201, 1)</f>
        <v>371</v>
      </c>
      <c r="X33" s="5">
        <f>_xlfn.RANK.EQ(VLOOKUP($A33, 'First 10 GS'!$B$2:$AG$2201, 24, FALSE), 'First 10 GS'!Y$2:Y$2201, 1)</f>
        <v>365</v>
      </c>
      <c r="Y33" s="4">
        <f>_xlfn.RANK.EQ(VLOOKUP($A33, 'First 10 GS'!$B$2:$AG$2201, 25, FALSE), 'First 10 GS'!Z$2:Z$2201, 1)</f>
        <v>291</v>
      </c>
      <c r="Z33" s="5">
        <f>_xlfn.RANK.EQ(VLOOKUP($A33, 'First 10 GS'!$B$2:$AG$2201, 26, FALSE), 'First 10 GS'!AA$2:AA$2201, 0)</f>
        <v>65</v>
      </c>
      <c r="AA33" s="5">
        <f>_xlfn.RANK.EQ(VLOOKUP($A33, 'First 10 GS'!$B$2:$AG$2201, 27, FALSE), 'First 10 GS'!AB$2:AB$2201, 0)</f>
        <v>95</v>
      </c>
      <c r="AB33" s="4">
        <f>_xlfn.RANK.EQ(VLOOKUP($A33, 'First 10 GS'!$B$2:$AG$2201, 28, FALSE), 'First 10 GS'!AC$2:AC$2201, 1)</f>
        <v>290</v>
      </c>
      <c r="AC33" s="4">
        <f>_xlfn.RANK.EQ(VLOOKUP($A33, 'First 10 GS'!$B$2:$AG$2201, 29, FALSE), 'First 10 GS'!AD$2:AD$2201, 1)</f>
        <v>1</v>
      </c>
      <c r="AD33" s="4">
        <f>_xlfn.RANK.EQ(VLOOKUP($A33, 'First 10 GS'!$B$2:$AG$2201, 30, FALSE), 'First 10 GS'!AE$2:AE$2201, 1)</f>
        <v>1</v>
      </c>
      <c r="AE33" s="4">
        <f>_xlfn.RANK.EQ(VLOOKUP($A33, 'First 10 GS'!$B$2:$AG$2201, 31, FALSE), 'First 10 GS'!AF$2:AF$2201, 0)</f>
        <v>339</v>
      </c>
      <c r="AF33" s="5">
        <f>_xlfn.RANK.EQ(VLOOKUP($A33, 'First 10 GS'!$B$2:$AG$2201, 32, FALSE), 'First 10 GS'!AG$2:AG$2201, 1)</f>
        <v>119</v>
      </c>
      <c r="AG33" s="7">
        <f>GEOMEAN(Table5[[#This Row],[W]],Table5[[#This Row],[L]],Table5[[#This Row],[ERA]],Table5[[#This Row],[BB/9]],Table5[[#This Row],[SO]],Table5[[#This Row],[K/9]],Table5[[#This Row],[WHIP]])</f>
        <v>62.36451582962529</v>
      </c>
    </row>
    <row r="34" spans="1:33" x14ac:dyDescent="0.45">
      <c r="A34" s="6" t="s">
        <v>389</v>
      </c>
      <c r="B34" s="6" t="s">
        <v>390</v>
      </c>
      <c r="C34" s="9" t="s">
        <v>391</v>
      </c>
      <c r="D34" s="9" t="s">
        <v>392</v>
      </c>
      <c r="E34" s="6">
        <f>_xlfn.RANK.EQ(VLOOKUP($A34, 'First 10 GS'!$B$2:$AG$2201, 5, FALSE), 'First 10 GS'!F$2:F$2201, 0)</f>
        <v>36</v>
      </c>
      <c r="F34" s="5">
        <f>_xlfn.RANK.EQ(VLOOKUP($A34, 'First 10 GS'!$B$2:$AG$2201, 6, FALSE), 'First 10 GS'!G$2:G$2201, 0)</f>
        <v>6</v>
      </c>
      <c r="G34" s="5">
        <f>_xlfn.RANK.EQ(VLOOKUP($A34, 'First 10 GS'!$B$2:$AG$2201, 7, FALSE), 'First 10 GS'!H$2:H$2201, 1)</f>
        <v>11</v>
      </c>
      <c r="H34" s="6">
        <f>_xlfn.RANK.EQ(VLOOKUP($A34, 'First 10 GS'!$B$2:$AG$2201, 8, FALSE), 'First 10 GS'!I$2:I$2201, 0)</f>
        <v>1</v>
      </c>
      <c r="I34" s="6">
        <f>_xlfn.RANK.EQ(VLOOKUP($A34, 'First 10 GS'!$B$2:$AG$2201, 9, FALSE), 'First 10 GS'!J$2:J$2201, 0)</f>
        <v>1</v>
      </c>
      <c r="J34" s="6">
        <f>_xlfn.RANK.EQ(VLOOKUP($A34, 'First 10 GS'!$B$2:$AG$2201, 10, FALSE), 'First 10 GS'!K$2:K$2201, 1)</f>
        <v>1</v>
      </c>
      <c r="K34" s="6">
        <f>_xlfn.RANK.EQ(VLOOKUP($A34, 'First 10 GS'!$B$2:$AG$2201, 11, FALSE), 'First 10 GS'!L$2:L$2201, 0)</f>
        <v>54</v>
      </c>
      <c r="L34" s="6">
        <f>_xlfn.RANK.EQ(VLOOKUP($A34, 'First 10 GS'!$B$2:$AG$2201, 12, FALSE), 'First 10 GS'!M$2:M$2201, 0)</f>
        <v>98</v>
      </c>
      <c r="M34" s="6">
        <f>_xlfn.RANK.EQ(VLOOKUP($A34, 'First 10 GS'!$B$2:$AG$2201, 13, FALSE), 'First 10 GS'!N$2:N$2201, 0)</f>
        <v>2</v>
      </c>
      <c r="N34" s="6">
        <f>_xlfn.RANK.EQ(VLOOKUP($A34, 'First 10 GS'!$B$2:$AG$2201, 14, FALSE), 'First 10 GS'!O$2:O$2201, 1)</f>
        <v>632</v>
      </c>
      <c r="O34" s="6">
        <f>_xlfn.RANK.EQ(VLOOKUP($A34, 'First 10 GS'!$B$2:$AG$2201, 15, FALSE), 'First 10 GS'!P$2:P$2201, 0)</f>
        <v>90</v>
      </c>
      <c r="P34" s="6">
        <f>_xlfn.RANK.EQ(VLOOKUP($A34, 'First 10 GS'!$B$2:$AG$2201, 16, FALSE), 'First 10 GS'!Q$2:Q$2201, 0)</f>
        <v>14</v>
      </c>
      <c r="Q34" s="5">
        <f>_xlfn.RANK.EQ(VLOOKUP($A34, 'First 10 GS'!$B$2:$AG$2201, 17, FALSE), 'First 10 GS'!R$2:R$2201, 1)</f>
        <v>65</v>
      </c>
      <c r="R34" s="6">
        <f>_xlfn.RANK.EQ(VLOOKUP($A34, 'First 10 GS'!$B$2:$AG$2201, 18, FALSE), 'First 10 GS'!S$2:S$2201, 1)</f>
        <v>196</v>
      </c>
      <c r="S34" s="6">
        <f>_xlfn.RANK.EQ(VLOOKUP($A34, 'First 10 GS'!$B$2:$AG$2201, 19, FALSE), 'First 10 GS'!T$2:T$2201, 1)</f>
        <v>116</v>
      </c>
      <c r="T34" s="6">
        <f>_xlfn.RANK.EQ(VLOOKUP($A34, 'First 10 GS'!$B$2:$AG$2201, 20, FALSE), 'First 10 GS'!U$2:U$2201, 1)</f>
        <v>109</v>
      </c>
      <c r="U34" s="6">
        <f>_xlfn.RANK.EQ(VLOOKUP($A34, 'First 10 GS'!$B$2:$AG$2201, 21, FALSE), 'First 10 GS'!V$2:V$2201, 1)</f>
        <v>147</v>
      </c>
      <c r="V34" s="6">
        <f>_xlfn.RANK.EQ(VLOOKUP($A34, 'First 10 GS'!$B$2:$AG$2201, 22, FALSE), 'First 10 GS'!W$2:W$2201, 1)</f>
        <v>172</v>
      </c>
      <c r="W34" s="6">
        <f>_xlfn.RANK.EQ(VLOOKUP($A34, 'First 10 GS'!$B$2:$AG$2201, 23, FALSE), 'First 10 GS'!X$2:X$2201, 1)</f>
        <v>499</v>
      </c>
      <c r="X34" s="5">
        <f>_xlfn.RANK.EQ(VLOOKUP($A34, 'First 10 GS'!$B$2:$AG$2201, 24, FALSE), 'First 10 GS'!Y$2:Y$2201, 1)</f>
        <v>347</v>
      </c>
      <c r="Y34" s="6">
        <f>_xlfn.RANK.EQ(VLOOKUP($A34, 'First 10 GS'!$B$2:$AG$2201, 25, FALSE), 'First 10 GS'!Z$2:Z$2201, 1)</f>
        <v>490</v>
      </c>
      <c r="Z34" s="5">
        <f>_xlfn.RANK.EQ(VLOOKUP($A34, 'First 10 GS'!$B$2:$AG$2201, 26, FALSE), 'First 10 GS'!AA$2:AA$2201, 0)</f>
        <v>129</v>
      </c>
      <c r="AA34" s="5">
        <f>_xlfn.RANK.EQ(VLOOKUP($A34, 'First 10 GS'!$B$2:$AG$2201, 27, FALSE), 'First 10 GS'!AB$2:AB$2201, 0)</f>
        <v>304</v>
      </c>
      <c r="AB34" s="6">
        <f>_xlfn.RANK.EQ(VLOOKUP($A34, 'First 10 GS'!$B$2:$AG$2201, 28, FALSE), 'First 10 GS'!AC$2:AC$2201, 1)</f>
        <v>1</v>
      </c>
      <c r="AC34" s="6">
        <f>_xlfn.RANK.EQ(VLOOKUP($A34, 'First 10 GS'!$B$2:$AG$2201, 29, FALSE), 'First 10 GS'!AD$2:AD$2201, 1)</f>
        <v>1</v>
      </c>
      <c r="AD34" s="6">
        <f>_xlfn.RANK.EQ(VLOOKUP($A34, 'First 10 GS'!$B$2:$AG$2201, 30, FALSE), 'First 10 GS'!AE$2:AE$2201, 1)</f>
        <v>554</v>
      </c>
      <c r="AE34" s="6">
        <f>_xlfn.RANK.EQ(VLOOKUP($A34, 'First 10 GS'!$B$2:$AG$2201, 31, FALSE), 'First 10 GS'!AF$2:AF$2201, 0)</f>
        <v>39</v>
      </c>
      <c r="AF34" s="5">
        <f>_xlfn.RANK.EQ(VLOOKUP($A34, 'First 10 GS'!$B$2:$AG$2201, 32, FALSE), 'First 10 GS'!AG$2:AG$2201, 1)</f>
        <v>66</v>
      </c>
      <c r="AG34" s="7">
        <f>GEOMEAN(Table5[[#This Row],[W]],Table5[[#This Row],[L]],Table5[[#This Row],[ERA]],Table5[[#This Row],[BB/9]],Table5[[#This Row],[SO]],Table5[[#This Row],[K/9]],Table5[[#This Row],[WHIP]])</f>
        <v>62.801580115823221</v>
      </c>
    </row>
    <row r="35" spans="1:33" x14ac:dyDescent="0.45">
      <c r="A35" s="6" t="s">
        <v>731</v>
      </c>
      <c r="B35" s="6" t="s">
        <v>54</v>
      </c>
      <c r="C35" s="9">
        <v>25667</v>
      </c>
      <c r="D35" s="9">
        <v>25715</v>
      </c>
      <c r="E35" s="6">
        <f>_xlfn.RANK.EQ(VLOOKUP($A35, 'First 10 GS'!$B$2:$AG$2201, 5, FALSE), 'First 10 GS'!F$2:F$2201, 0)</f>
        <v>26</v>
      </c>
      <c r="F35" s="5">
        <f>_xlfn.RANK.EQ(VLOOKUP($A35, 'First 10 GS'!$B$2:$AG$2201, 6, FALSE), 'First 10 GS'!G$2:G$2201, 0)</f>
        <v>23</v>
      </c>
      <c r="G35" s="5">
        <f>_xlfn.RANK.EQ(VLOOKUP($A35, 'First 10 GS'!$B$2:$AG$2201, 7, FALSE), 'First 10 GS'!H$2:H$2201, 1)</f>
        <v>11</v>
      </c>
      <c r="H35" s="6">
        <f>_xlfn.RANK.EQ(VLOOKUP($A35, 'First 10 GS'!$B$2:$AG$2201, 8, FALSE), 'First 10 GS'!I$2:I$2201, 0)</f>
        <v>1</v>
      </c>
      <c r="I35" s="6">
        <f>_xlfn.RANK.EQ(VLOOKUP($A35, 'First 10 GS'!$B$2:$AG$2201, 9, FALSE), 'First 10 GS'!J$2:J$2201, 0)</f>
        <v>1</v>
      </c>
      <c r="J35" s="6">
        <f>_xlfn.RANK.EQ(VLOOKUP($A35, 'First 10 GS'!$B$2:$AG$2201, 10, FALSE), 'First 10 GS'!K$2:K$2201, 1)</f>
        <v>1</v>
      </c>
      <c r="K35" s="6">
        <f>_xlfn.RANK.EQ(VLOOKUP($A35, 'First 10 GS'!$B$2:$AG$2201, 11, FALSE), 'First 10 GS'!L$2:L$2201, 0)</f>
        <v>29</v>
      </c>
      <c r="L35" s="6">
        <f>_xlfn.RANK.EQ(VLOOKUP($A35, 'First 10 GS'!$B$2:$AG$2201, 12, FALSE), 'First 10 GS'!M$2:M$2201, 0)</f>
        <v>4</v>
      </c>
      <c r="M35" s="6">
        <f>_xlfn.RANK.EQ(VLOOKUP($A35, 'First 10 GS'!$B$2:$AG$2201, 13, FALSE), 'First 10 GS'!N$2:N$2201, 0)</f>
        <v>2</v>
      </c>
      <c r="N35" s="6">
        <f>_xlfn.RANK.EQ(VLOOKUP($A35, 'First 10 GS'!$B$2:$AG$2201, 14, FALSE), 'First 10 GS'!O$2:O$2201, 1)</f>
        <v>640</v>
      </c>
      <c r="O35" s="6">
        <f>_xlfn.RANK.EQ(VLOOKUP($A35, 'First 10 GS'!$B$2:$AG$2201, 15, FALSE), 'First 10 GS'!P$2:P$2201, 0)</f>
        <v>227</v>
      </c>
      <c r="P35" s="6">
        <f>_xlfn.RANK.EQ(VLOOKUP($A35, 'First 10 GS'!$B$2:$AG$2201, 16, FALSE), 'First 10 GS'!Q$2:Q$2201, 0)</f>
        <v>21</v>
      </c>
      <c r="Q35" s="5">
        <f>_xlfn.RANK.EQ(VLOOKUP($A35, 'First 10 GS'!$B$2:$AG$2201, 17, FALSE), 'First 10 GS'!R$2:R$2201, 1)</f>
        <v>51</v>
      </c>
      <c r="R35" s="6">
        <f>_xlfn.RANK.EQ(VLOOKUP($A35, 'First 10 GS'!$B$2:$AG$2201, 18, FALSE), 'First 10 GS'!S$2:S$2201, 1)</f>
        <v>12</v>
      </c>
      <c r="S35" s="6">
        <f>_xlfn.RANK.EQ(VLOOKUP($A35, 'First 10 GS'!$B$2:$AG$2201, 19, FALSE), 'First 10 GS'!T$2:T$2201, 1)</f>
        <v>137</v>
      </c>
      <c r="T35" s="6">
        <f>_xlfn.RANK.EQ(VLOOKUP($A35, 'First 10 GS'!$B$2:$AG$2201, 20, FALSE), 'First 10 GS'!U$2:U$2201, 1)</f>
        <v>87</v>
      </c>
      <c r="U35" s="6">
        <f>_xlfn.RANK.EQ(VLOOKUP($A35, 'First 10 GS'!$B$2:$AG$2201, 21, FALSE), 'First 10 GS'!V$2:V$2201, 1)</f>
        <v>199</v>
      </c>
      <c r="V35" s="6">
        <f>_xlfn.RANK.EQ(VLOOKUP($A35, 'First 10 GS'!$B$2:$AG$2201, 22, FALSE), 'First 10 GS'!W$2:W$2201, 1)</f>
        <v>274</v>
      </c>
      <c r="W35" s="6">
        <f>_xlfn.RANK.EQ(VLOOKUP($A35, 'First 10 GS'!$B$2:$AG$2201, 23, FALSE), 'First 10 GS'!X$2:X$2201, 1)</f>
        <v>619</v>
      </c>
      <c r="X35" s="5">
        <f>_xlfn.RANK.EQ(VLOOKUP($A35, 'First 10 GS'!$B$2:$AG$2201, 24, FALSE), 'First 10 GS'!Y$2:Y$2201, 1)</f>
        <v>476</v>
      </c>
      <c r="Y35" s="6">
        <f>_xlfn.RANK.EQ(VLOOKUP($A35, 'First 10 GS'!$B$2:$AG$2201, 25, FALSE), 'First 10 GS'!Z$2:Z$2201, 1)</f>
        <v>490</v>
      </c>
      <c r="Z35" s="5">
        <f>_xlfn.RANK.EQ(VLOOKUP($A35, 'First 10 GS'!$B$2:$AG$2201, 26, FALSE), 'First 10 GS'!AA$2:AA$2201, 0)</f>
        <v>251</v>
      </c>
      <c r="AA35" s="5">
        <f>_xlfn.RANK.EQ(VLOOKUP($A35, 'First 10 GS'!$B$2:$AG$2201, 27, FALSE), 'First 10 GS'!AB$2:AB$2201, 0)</f>
        <v>446</v>
      </c>
      <c r="AB35" s="6">
        <f>_xlfn.RANK.EQ(VLOOKUP($A35, 'First 10 GS'!$B$2:$AG$2201, 28, FALSE), 'First 10 GS'!AC$2:AC$2201, 1)</f>
        <v>290</v>
      </c>
      <c r="AC35" s="6">
        <f>_xlfn.RANK.EQ(VLOOKUP($A35, 'First 10 GS'!$B$2:$AG$2201, 29, FALSE), 'First 10 GS'!AD$2:AD$2201, 1)</f>
        <v>1</v>
      </c>
      <c r="AD35" s="6">
        <f>_xlfn.RANK.EQ(VLOOKUP($A35, 'First 10 GS'!$B$2:$AG$2201, 30, FALSE), 'First 10 GS'!AE$2:AE$2201, 1)</f>
        <v>146</v>
      </c>
      <c r="AE35" s="6">
        <f>_xlfn.RANK.EQ(VLOOKUP($A35, 'First 10 GS'!$B$2:$AG$2201, 31, FALSE), 'First 10 GS'!AF$2:AF$2201, 0)</f>
        <v>55</v>
      </c>
      <c r="AF35" s="5">
        <f>_xlfn.RANK.EQ(VLOOKUP($A35, 'First 10 GS'!$B$2:$AG$2201, 32, FALSE), 'First 10 GS'!AG$2:AG$2201, 1)</f>
        <v>6</v>
      </c>
      <c r="AG35" s="7">
        <f>GEOMEAN(Table5[[#This Row],[W]],Table5[[#This Row],[L]],Table5[[#This Row],[ERA]],Table5[[#This Row],[BB/9]],Table5[[#This Row],[SO]],Table5[[#This Row],[K/9]],Table5[[#This Row],[WHIP]])</f>
        <v>63.417367692393071</v>
      </c>
    </row>
    <row r="36" spans="1:33" x14ac:dyDescent="0.45">
      <c r="A36" s="4" t="s">
        <v>134</v>
      </c>
      <c r="B36" s="4" t="s">
        <v>68</v>
      </c>
      <c r="C36" s="10">
        <v>42142</v>
      </c>
      <c r="D36" s="10">
        <v>42190</v>
      </c>
      <c r="E36" s="4">
        <f>_xlfn.RANK.EQ(VLOOKUP($A36, 'First 10 GS'!$B$2:$AG$2201, 5, FALSE), 'First 10 GS'!F$2:F$2201, 0)</f>
        <v>278</v>
      </c>
      <c r="F36" s="5">
        <f>_xlfn.RANK.EQ(VLOOKUP($A36, 'First 10 GS'!$B$2:$AG$2201, 6, FALSE), 'First 10 GS'!G$2:G$2201, 0)</f>
        <v>151</v>
      </c>
      <c r="G36" s="5">
        <f>_xlfn.RANK.EQ(VLOOKUP($A36, 'First 10 GS'!$B$2:$AG$2201, 7, FALSE), 'First 10 GS'!H$2:H$2201, 1)</f>
        <v>57</v>
      </c>
      <c r="H36" s="4">
        <f>_xlfn.RANK.EQ(VLOOKUP($A36, 'First 10 GS'!$B$2:$AG$2201, 8, FALSE), 'First 10 GS'!I$2:I$2201, 0)</f>
        <v>1</v>
      </c>
      <c r="I36" s="4">
        <f>_xlfn.RANK.EQ(VLOOKUP($A36, 'First 10 GS'!$B$2:$AG$2201, 9, FALSE), 'First 10 GS'!J$2:J$2201, 0)</f>
        <v>1</v>
      </c>
      <c r="J36" s="4">
        <f>_xlfn.RANK.EQ(VLOOKUP($A36, 'First 10 GS'!$B$2:$AG$2201, 10, FALSE), 'First 10 GS'!K$2:K$2201, 1)</f>
        <v>1</v>
      </c>
      <c r="K36" s="4">
        <f>_xlfn.RANK.EQ(VLOOKUP($A36, 'First 10 GS'!$B$2:$AG$2201, 11, FALSE), 'First 10 GS'!L$2:L$2201, 0)</f>
        <v>99</v>
      </c>
      <c r="L36" s="4">
        <f>_xlfn.RANK.EQ(VLOOKUP($A36, 'First 10 GS'!$B$2:$AG$2201, 12, FALSE), 'First 10 GS'!M$2:M$2201, 0)</f>
        <v>98</v>
      </c>
      <c r="M36" s="4">
        <f>_xlfn.RANK.EQ(VLOOKUP($A36, 'First 10 GS'!$B$2:$AG$2201, 13, FALSE), 'First 10 GS'!N$2:N$2201, 0)</f>
        <v>2</v>
      </c>
      <c r="N36" s="6">
        <f>_xlfn.RANK.EQ(VLOOKUP($A36, 'First 10 GS'!$B$2:$AG$2201, 14, FALSE), 'First 10 GS'!O$2:O$2201, 1)</f>
        <v>377</v>
      </c>
      <c r="O36" s="4">
        <f>_xlfn.RANK.EQ(VLOOKUP($A36, 'First 10 GS'!$B$2:$AG$2201, 15, FALSE), 'First 10 GS'!P$2:P$2201, 0)</f>
        <v>390</v>
      </c>
      <c r="P36" s="4">
        <f>_xlfn.RANK.EQ(VLOOKUP($A36, 'First 10 GS'!$B$2:$AG$2201, 16, FALSE), 'First 10 GS'!Q$2:Q$2201, 0)</f>
        <v>99</v>
      </c>
      <c r="Q36" s="5">
        <f>_xlfn.RANK.EQ(VLOOKUP($A36, 'First 10 GS'!$B$2:$AG$2201, 17, FALSE), 'First 10 GS'!R$2:R$2201, 1)</f>
        <v>15</v>
      </c>
      <c r="R36" s="4">
        <f>_xlfn.RANK.EQ(VLOOKUP($A36, 'First 10 GS'!$B$2:$AG$2201, 18, FALSE), 'First 10 GS'!S$2:S$2201, 1)</f>
        <v>45</v>
      </c>
      <c r="S36" s="4">
        <f>_xlfn.RANK.EQ(VLOOKUP($A36, 'First 10 GS'!$B$2:$AG$2201, 19, FALSE), 'First 10 GS'!T$2:T$2201, 1)</f>
        <v>15</v>
      </c>
      <c r="T36" s="4">
        <f>_xlfn.RANK.EQ(VLOOKUP($A36, 'First 10 GS'!$B$2:$AG$2201, 20, FALSE), 'First 10 GS'!U$2:U$2201, 1)</f>
        <v>8</v>
      </c>
      <c r="U36" s="4">
        <f>_xlfn.RANK.EQ(VLOOKUP($A36, 'First 10 GS'!$B$2:$AG$2201, 21, FALSE), 'First 10 GS'!V$2:V$2201, 1)</f>
        <v>41</v>
      </c>
      <c r="V36" s="4">
        <f>_xlfn.RANK.EQ(VLOOKUP($A36, 'First 10 GS'!$B$2:$AG$2201, 22, FALSE), 'First 10 GS'!W$2:W$2201, 1)</f>
        <v>19</v>
      </c>
      <c r="W36" s="4">
        <f>_xlfn.RANK.EQ(VLOOKUP($A36, 'First 10 GS'!$B$2:$AG$2201, 23, FALSE), 'First 10 GS'!X$2:X$2201, 1)</f>
        <v>307</v>
      </c>
      <c r="X36" s="5">
        <f>_xlfn.RANK.EQ(VLOOKUP($A36, 'First 10 GS'!$B$2:$AG$2201, 24, FALSE), 'First 10 GS'!Y$2:Y$2201, 1)</f>
        <v>308</v>
      </c>
      <c r="Y36" s="4">
        <f>_xlfn.RANK.EQ(VLOOKUP($A36, 'First 10 GS'!$B$2:$AG$2201, 25, FALSE), 'First 10 GS'!Z$2:Z$2201, 1)</f>
        <v>291</v>
      </c>
      <c r="Z36" s="5">
        <f>_xlfn.RANK.EQ(VLOOKUP($A36, 'First 10 GS'!$B$2:$AG$2201, 26, FALSE), 'First 10 GS'!AA$2:AA$2201, 0)</f>
        <v>38</v>
      </c>
      <c r="AA36" s="5">
        <f>_xlfn.RANK.EQ(VLOOKUP($A36, 'First 10 GS'!$B$2:$AG$2201, 27, FALSE), 'First 10 GS'!AB$2:AB$2201, 0)</f>
        <v>51</v>
      </c>
      <c r="AB36" s="4">
        <f>_xlfn.RANK.EQ(VLOOKUP($A36, 'First 10 GS'!$B$2:$AG$2201, 28, FALSE), 'First 10 GS'!AC$2:AC$2201, 1)</f>
        <v>556</v>
      </c>
      <c r="AC36" s="4">
        <f>_xlfn.RANK.EQ(VLOOKUP($A36, 'First 10 GS'!$B$2:$AG$2201, 29, FALSE), 'First 10 GS'!AD$2:AD$2201, 1)</f>
        <v>1</v>
      </c>
      <c r="AD36" s="4">
        <f>_xlfn.RANK.EQ(VLOOKUP($A36, 'First 10 GS'!$B$2:$AG$2201, 30, FALSE), 'First 10 GS'!AE$2:AE$2201, 1)</f>
        <v>146</v>
      </c>
      <c r="AE36" s="4">
        <f>_xlfn.RANK.EQ(VLOOKUP($A36, 'First 10 GS'!$B$2:$AG$2201, 31, FALSE), 'First 10 GS'!AF$2:AF$2201, 0)</f>
        <v>411</v>
      </c>
      <c r="AF36" s="5">
        <f>_xlfn.RANK.EQ(VLOOKUP($A36, 'First 10 GS'!$B$2:$AG$2201, 32, FALSE), 'First 10 GS'!AG$2:AG$2201, 1)</f>
        <v>61</v>
      </c>
      <c r="AG36" s="7">
        <f>GEOMEAN(Table5[[#This Row],[W]],Table5[[#This Row],[L]],Table5[[#This Row],[ERA]],Table5[[#This Row],[BB/9]],Table5[[#This Row],[SO]],Table5[[#This Row],[K/9]],Table5[[#This Row],[WHIP]])</f>
        <v>64.611683226496794</v>
      </c>
    </row>
    <row r="37" spans="1:33" x14ac:dyDescent="0.45">
      <c r="A37" s="6" t="s">
        <v>33</v>
      </c>
      <c r="B37" s="6" t="s">
        <v>34</v>
      </c>
      <c r="C37" s="9">
        <v>20194</v>
      </c>
      <c r="D37" s="9">
        <v>20242</v>
      </c>
      <c r="E37" s="6">
        <f>_xlfn.RANK.EQ(VLOOKUP($A37, 'First 10 GS'!$B$2:$AG$2201, 5, FALSE), 'First 10 GS'!F$2:F$2201, 0)</f>
        <v>4</v>
      </c>
      <c r="F37" s="5">
        <f>_xlfn.RANK.EQ(VLOOKUP($A37, 'First 10 GS'!$B$2:$AG$2201, 6, FALSE), 'First 10 GS'!G$2:G$2201, 0)</f>
        <v>23</v>
      </c>
      <c r="G37" s="5">
        <f>_xlfn.RANK.EQ(VLOOKUP($A37, 'First 10 GS'!$B$2:$AG$2201, 7, FALSE), 'First 10 GS'!H$2:H$2201, 1)</f>
        <v>177</v>
      </c>
      <c r="H37" s="6">
        <f>_xlfn.RANK.EQ(VLOOKUP($A37, 'First 10 GS'!$B$2:$AG$2201, 8, FALSE), 'First 10 GS'!I$2:I$2201, 0)</f>
        <v>1</v>
      </c>
      <c r="I37" s="6">
        <f>_xlfn.RANK.EQ(VLOOKUP($A37, 'First 10 GS'!$B$2:$AG$2201, 9, FALSE), 'First 10 GS'!J$2:J$2201, 0)</f>
        <v>1</v>
      </c>
      <c r="J37" s="6">
        <f>_xlfn.RANK.EQ(VLOOKUP($A37, 'First 10 GS'!$B$2:$AG$2201, 10, FALSE), 'First 10 GS'!K$2:K$2201, 1)</f>
        <v>1</v>
      </c>
      <c r="K37" s="6">
        <f>_xlfn.RANK.EQ(VLOOKUP($A37, 'First 10 GS'!$B$2:$AG$2201, 11, FALSE), 'First 10 GS'!L$2:L$2201, 0)</f>
        <v>7</v>
      </c>
      <c r="L37" s="6">
        <f>_xlfn.RANK.EQ(VLOOKUP($A37, 'First 10 GS'!$B$2:$AG$2201, 12, FALSE), 'First 10 GS'!M$2:M$2201, 0)</f>
        <v>18</v>
      </c>
      <c r="M37" s="6">
        <f>_xlfn.RANK.EQ(VLOOKUP($A37, 'First 10 GS'!$B$2:$AG$2201, 13, FALSE), 'First 10 GS'!N$2:N$2201, 0)</f>
        <v>2</v>
      </c>
      <c r="N37" s="6">
        <f>_xlfn.RANK.EQ(VLOOKUP($A37, 'First 10 GS'!$B$2:$AG$2201, 14, FALSE), 'First 10 GS'!O$2:O$2201, 1)</f>
        <v>662</v>
      </c>
      <c r="O37" s="6">
        <f>_xlfn.RANK.EQ(VLOOKUP($A37, 'First 10 GS'!$B$2:$AG$2201, 15, FALSE), 'First 10 GS'!P$2:P$2201, 0)</f>
        <v>26</v>
      </c>
      <c r="P37" s="6">
        <f>_xlfn.RANK.EQ(VLOOKUP($A37, 'First 10 GS'!$B$2:$AG$2201, 16, FALSE), 'First 10 GS'!Q$2:Q$2201, 0)</f>
        <v>99</v>
      </c>
      <c r="Q37" s="5">
        <f>_xlfn.RANK.EQ(VLOOKUP($A37, 'First 10 GS'!$B$2:$AG$2201, 17, FALSE), 'First 10 GS'!R$2:R$2201, 1)</f>
        <v>99</v>
      </c>
      <c r="R37" s="6">
        <f>_xlfn.RANK.EQ(VLOOKUP($A37, 'First 10 GS'!$B$2:$AG$2201, 18, FALSE), 'First 10 GS'!S$2:S$2201, 1)</f>
        <v>241</v>
      </c>
      <c r="S37" s="6">
        <f>_xlfn.RANK.EQ(VLOOKUP($A37, 'First 10 GS'!$B$2:$AG$2201, 19, FALSE), 'First 10 GS'!T$2:T$2201, 1)</f>
        <v>228</v>
      </c>
      <c r="T37" s="6">
        <f>_xlfn.RANK.EQ(VLOOKUP($A37, 'First 10 GS'!$B$2:$AG$2201, 20, FALSE), 'First 10 GS'!U$2:U$2201, 1)</f>
        <v>306</v>
      </c>
      <c r="U37" s="6">
        <f>_xlfn.RANK.EQ(VLOOKUP($A37, 'First 10 GS'!$B$2:$AG$2201, 21, FALSE), 'First 10 GS'!V$2:V$2201, 1)</f>
        <v>159</v>
      </c>
      <c r="V37" s="6">
        <f>_xlfn.RANK.EQ(VLOOKUP($A37, 'First 10 GS'!$B$2:$AG$2201, 22, FALSE), 'First 10 GS'!W$2:W$2201, 1)</f>
        <v>274</v>
      </c>
      <c r="W37" s="6">
        <f>_xlfn.RANK.EQ(VLOOKUP($A37, 'First 10 GS'!$B$2:$AG$2201, 23, FALSE), 'First 10 GS'!X$2:X$2201, 1)</f>
        <v>667</v>
      </c>
      <c r="X37" s="5">
        <f>_xlfn.RANK.EQ(VLOOKUP($A37, 'First 10 GS'!$B$2:$AG$2201, 24, FALSE), 'First 10 GS'!Y$2:Y$2201, 1)</f>
        <v>648</v>
      </c>
      <c r="Y37" s="6">
        <f>_xlfn.RANK.EQ(VLOOKUP($A37, 'First 10 GS'!$B$2:$AG$2201, 25, FALSE), 'First 10 GS'!Z$2:Z$2201, 1)</f>
        <v>291</v>
      </c>
      <c r="Z37" s="5">
        <f>_xlfn.RANK.EQ(VLOOKUP($A37, 'First 10 GS'!$B$2:$AG$2201, 26, FALSE), 'First 10 GS'!AA$2:AA$2201, 0)</f>
        <v>2</v>
      </c>
      <c r="AA37" s="5">
        <f>_xlfn.RANK.EQ(VLOOKUP($A37, 'First 10 GS'!$B$2:$AG$2201, 27, FALSE), 'First 10 GS'!AB$2:AB$2201, 0)</f>
        <v>31</v>
      </c>
      <c r="AB37" s="6">
        <f>_xlfn.RANK.EQ(VLOOKUP($A37, 'First 10 GS'!$B$2:$AG$2201, 28, FALSE), 'First 10 GS'!AC$2:AC$2201, 1)</f>
        <v>1</v>
      </c>
      <c r="AC37" s="6">
        <f>_xlfn.RANK.EQ(VLOOKUP($A37, 'First 10 GS'!$B$2:$AG$2201, 29, FALSE), 'First 10 GS'!AD$2:AD$2201, 1)</f>
        <v>1</v>
      </c>
      <c r="AD37" s="6">
        <f>_xlfn.RANK.EQ(VLOOKUP($A37, 'First 10 GS'!$B$2:$AG$2201, 30, FALSE), 'First 10 GS'!AE$2:AE$2201, 1)</f>
        <v>325</v>
      </c>
      <c r="AE37" s="6">
        <f>_xlfn.RANK.EQ(VLOOKUP($A37, 'First 10 GS'!$B$2:$AG$2201, 31, FALSE), 'First 10 GS'!AF$2:AF$2201, 0)</f>
        <v>4</v>
      </c>
      <c r="AF37" s="5">
        <f>_xlfn.RANK.EQ(VLOOKUP($A37, 'First 10 GS'!$B$2:$AG$2201, 32, FALSE), 'First 10 GS'!AG$2:AG$2201, 1)</f>
        <v>293</v>
      </c>
      <c r="AG37" s="7">
        <f>GEOMEAN(Table5[[#This Row],[W]],Table5[[#This Row],[L]],Table5[[#This Row],[ERA]],Table5[[#This Row],[BB/9]],Table5[[#This Row],[SO]],Table5[[#This Row],[K/9]],Table5[[#This Row],[WHIP]])</f>
        <v>64.696608685912636</v>
      </c>
    </row>
    <row r="38" spans="1:33" x14ac:dyDescent="0.45">
      <c r="A38" s="4" t="s">
        <v>94</v>
      </c>
      <c r="B38" s="4" t="s">
        <v>95</v>
      </c>
      <c r="C38" s="10">
        <v>36319</v>
      </c>
      <c r="D38" s="10">
        <v>36368</v>
      </c>
      <c r="E38" s="4">
        <f>_xlfn.RANK.EQ(VLOOKUP($A38, 'First 10 GS'!$B$2:$AG$2201, 5, FALSE), 'First 10 GS'!F$2:F$2201, 0)</f>
        <v>68</v>
      </c>
      <c r="F38" s="5">
        <f>_xlfn.RANK.EQ(VLOOKUP($A38, 'First 10 GS'!$B$2:$AG$2201, 6, FALSE), 'First 10 GS'!G$2:G$2201, 0)</f>
        <v>64</v>
      </c>
      <c r="G38" s="5">
        <f>_xlfn.RANK.EQ(VLOOKUP($A38, 'First 10 GS'!$B$2:$AG$2201, 7, FALSE), 'First 10 GS'!H$2:H$2201, 1)</f>
        <v>11</v>
      </c>
      <c r="H38" s="4">
        <f>_xlfn.RANK.EQ(VLOOKUP($A38, 'First 10 GS'!$B$2:$AG$2201, 8, FALSE), 'First 10 GS'!I$2:I$2201, 0)</f>
        <v>1</v>
      </c>
      <c r="I38" s="4">
        <f>_xlfn.RANK.EQ(VLOOKUP($A38, 'First 10 GS'!$B$2:$AG$2201, 9, FALSE), 'First 10 GS'!J$2:J$2201, 0)</f>
        <v>1</v>
      </c>
      <c r="J38" s="4">
        <f>_xlfn.RANK.EQ(VLOOKUP($A38, 'First 10 GS'!$B$2:$AG$2201, 10, FALSE), 'First 10 GS'!K$2:K$2201, 1)</f>
        <v>1</v>
      </c>
      <c r="K38" s="4">
        <f>_xlfn.RANK.EQ(VLOOKUP($A38, 'First 10 GS'!$B$2:$AG$2201, 11, FALSE), 'First 10 GS'!L$2:L$2201, 0)</f>
        <v>196</v>
      </c>
      <c r="L38" s="4">
        <f>_xlfn.RANK.EQ(VLOOKUP($A38, 'First 10 GS'!$B$2:$AG$2201, 12, FALSE), 'First 10 GS'!M$2:M$2201, 0)</f>
        <v>98</v>
      </c>
      <c r="M38" s="4">
        <f>_xlfn.RANK.EQ(VLOOKUP($A38, 'First 10 GS'!$B$2:$AG$2201, 13, FALSE), 'First 10 GS'!N$2:N$2201, 0)</f>
        <v>2</v>
      </c>
      <c r="N38" s="6">
        <f>_xlfn.RANK.EQ(VLOOKUP($A38, 'First 10 GS'!$B$2:$AG$2201, 14, FALSE), 'First 10 GS'!O$2:O$2201, 1)</f>
        <v>594</v>
      </c>
      <c r="O38" s="4">
        <f>_xlfn.RANK.EQ(VLOOKUP($A38, 'First 10 GS'!$B$2:$AG$2201, 15, FALSE), 'First 10 GS'!P$2:P$2201, 0)</f>
        <v>390</v>
      </c>
      <c r="P38" s="4">
        <f>_xlfn.RANK.EQ(VLOOKUP($A38, 'First 10 GS'!$B$2:$AG$2201, 16, FALSE), 'First 10 GS'!Q$2:Q$2201, 0)</f>
        <v>29</v>
      </c>
      <c r="Q38" s="5">
        <f>_xlfn.RANK.EQ(VLOOKUP($A38, 'First 10 GS'!$B$2:$AG$2201, 17, FALSE), 'First 10 GS'!R$2:R$2201, 1)</f>
        <v>36</v>
      </c>
      <c r="R38" s="4">
        <f>_xlfn.RANK.EQ(VLOOKUP($A38, 'First 10 GS'!$B$2:$AG$2201, 18, FALSE), 'First 10 GS'!S$2:S$2201, 1)</f>
        <v>317</v>
      </c>
      <c r="S38" s="4">
        <f>_xlfn.RANK.EQ(VLOOKUP($A38, 'First 10 GS'!$B$2:$AG$2201, 19, FALSE), 'First 10 GS'!T$2:T$2201, 1)</f>
        <v>36</v>
      </c>
      <c r="T38" s="4">
        <f>_xlfn.RANK.EQ(VLOOKUP($A38, 'First 10 GS'!$B$2:$AG$2201, 20, FALSE), 'First 10 GS'!U$2:U$2201, 1)</f>
        <v>45</v>
      </c>
      <c r="U38" s="4">
        <f>_xlfn.RANK.EQ(VLOOKUP($A38, 'First 10 GS'!$B$2:$AG$2201, 21, FALSE), 'First 10 GS'!V$2:V$2201, 1)</f>
        <v>25</v>
      </c>
      <c r="V38" s="4">
        <f>_xlfn.RANK.EQ(VLOOKUP($A38, 'First 10 GS'!$B$2:$AG$2201, 22, FALSE), 'First 10 GS'!W$2:W$2201, 1)</f>
        <v>19</v>
      </c>
      <c r="W38" s="4">
        <f>_xlfn.RANK.EQ(VLOOKUP($A38, 'First 10 GS'!$B$2:$AG$2201, 23, FALSE), 'First 10 GS'!X$2:X$2201, 1)</f>
        <v>551</v>
      </c>
      <c r="X38" s="5">
        <f>_xlfn.RANK.EQ(VLOOKUP($A38, 'First 10 GS'!$B$2:$AG$2201, 24, FALSE), 'First 10 GS'!Y$2:Y$2201, 1)</f>
        <v>436</v>
      </c>
      <c r="Y38" s="4">
        <f>_xlfn.RANK.EQ(VLOOKUP($A38, 'First 10 GS'!$B$2:$AG$2201, 25, FALSE), 'First 10 GS'!Z$2:Z$2201, 1)</f>
        <v>1</v>
      </c>
      <c r="Z38" s="5">
        <f>_xlfn.RANK.EQ(VLOOKUP($A38, 'First 10 GS'!$B$2:$AG$2201, 26, FALSE), 'First 10 GS'!AA$2:AA$2201, 0)</f>
        <v>23</v>
      </c>
      <c r="AA38" s="5">
        <f>_xlfn.RANK.EQ(VLOOKUP($A38, 'First 10 GS'!$B$2:$AG$2201, 27, FALSE), 'First 10 GS'!AB$2:AB$2201, 0)</f>
        <v>91</v>
      </c>
      <c r="AB38" s="4">
        <f>_xlfn.RANK.EQ(VLOOKUP($A38, 'First 10 GS'!$B$2:$AG$2201, 28, FALSE), 'First 10 GS'!AC$2:AC$2201, 1)</f>
        <v>452</v>
      </c>
      <c r="AC38" s="4">
        <f>_xlfn.RANK.EQ(VLOOKUP($A38, 'First 10 GS'!$B$2:$AG$2201, 29, FALSE), 'First 10 GS'!AD$2:AD$2201, 1)</f>
        <v>1</v>
      </c>
      <c r="AD38" s="4">
        <f>_xlfn.RANK.EQ(VLOOKUP($A38, 'First 10 GS'!$B$2:$AG$2201, 30, FALSE), 'First 10 GS'!AE$2:AE$2201, 1)</f>
        <v>146</v>
      </c>
      <c r="AE38" s="4">
        <f>_xlfn.RANK.EQ(VLOOKUP($A38, 'First 10 GS'!$B$2:$AG$2201, 31, FALSE), 'First 10 GS'!AF$2:AF$2201, 0)</f>
        <v>71</v>
      </c>
      <c r="AF38" s="5">
        <f>_xlfn.RANK.EQ(VLOOKUP($A38, 'First 10 GS'!$B$2:$AG$2201, 32, FALSE), 'First 10 GS'!AG$2:AG$2201, 1)</f>
        <v>233</v>
      </c>
      <c r="AG38" s="7">
        <f>GEOMEAN(Table5[[#This Row],[W]],Table5[[#This Row],[L]],Table5[[#This Row],[ERA]],Table5[[#This Row],[BB/9]],Table5[[#This Row],[SO]],Table5[[#This Row],[K/9]],Table5[[#This Row],[WHIP]])</f>
        <v>65.88458707170966</v>
      </c>
    </row>
    <row r="39" spans="1:33" x14ac:dyDescent="0.45">
      <c r="A39" s="4" t="s">
        <v>666</v>
      </c>
      <c r="B39" s="4" t="s">
        <v>106</v>
      </c>
      <c r="C39" s="10">
        <v>28332</v>
      </c>
      <c r="D39" s="10">
        <v>28378</v>
      </c>
      <c r="E39" s="4">
        <f>_xlfn.RANK.EQ(VLOOKUP($A39, 'First 10 GS'!$B$2:$AG$2201, 5, FALSE), 'First 10 GS'!F$2:F$2201, 0)</f>
        <v>23</v>
      </c>
      <c r="F39" s="5">
        <f>_xlfn.RANK.EQ(VLOOKUP($A39, 'First 10 GS'!$B$2:$AG$2201, 6, FALSE), 'First 10 GS'!G$2:G$2201, 0)</f>
        <v>64</v>
      </c>
      <c r="G39" s="5">
        <f>_xlfn.RANK.EQ(VLOOKUP($A39, 'First 10 GS'!$B$2:$AG$2201, 7, FALSE), 'First 10 GS'!H$2:H$2201, 1)</f>
        <v>11</v>
      </c>
      <c r="H39" s="4">
        <f>_xlfn.RANK.EQ(VLOOKUP($A39, 'First 10 GS'!$B$2:$AG$2201, 8, FALSE), 'First 10 GS'!I$2:I$2201, 0)</f>
        <v>1</v>
      </c>
      <c r="I39" s="4">
        <f>_xlfn.RANK.EQ(VLOOKUP($A39, 'First 10 GS'!$B$2:$AG$2201, 9, FALSE), 'First 10 GS'!J$2:J$2201, 0)</f>
        <v>1</v>
      </c>
      <c r="J39" s="4">
        <f>_xlfn.RANK.EQ(VLOOKUP($A39, 'First 10 GS'!$B$2:$AG$2201, 10, FALSE), 'First 10 GS'!K$2:K$2201, 1)</f>
        <v>1</v>
      </c>
      <c r="K39" s="4">
        <f>_xlfn.RANK.EQ(VLOOKUP($A39, 'First 10 GS'!$B$2:$AG$2201, 11, FALSE), 'First 10 GS'!L$2:L$2201, 0)</f>
        <v>14</v>
      </c>
      <c r="L39" s="4">
        <f>_xlfn.RANK.EQ(VLOOKUP($A39, 'First 10 GS'!$B$2:$AG$2201, 12, FALSE), 'First 10 GS'!M$2:M$2201, 0)</f>
        <v>4</v>
      </c>
      <c r="M39" s="4">
        <f>_xlfn.RANK.EQ(VLOOKUP($A39, 'First 10 GS'!$B$2:$AG$2201, 13, FALSE), 'First 10 GS'!N$2:N$2201, 0)</f>
        <v>2</v>
      </c>
      <c r="N39" s="6">
        <f>_xlfn.RANK.EQ(VLOOKUP($A39, 'First 10 GS'!$B$2:$AG$2201, 14, FALSE), 'First 10 GS'!O$2:O$2201, 1)</f>
        <v>645</v>
      </c>
      <c r="O39" s="4">
        <f>_xlfn.RANK.EQ(VLOOKUP($A39, 'First 10 GS'!$B$2:$AG$2201, 15, FALSE), 'First 10 GS'!P$2:P$2201, 0)</f>
        <v>390</v>
      </c>
      <c r="P39" s="4">
        <f>_xlfn.RANK.EQ(VLOOKUP($A39, 'First 10 GS'!$B$2:$AG$2201, 16, FALSE), 'First 10 GS'!Q$2:Q$2201, 0)</f>
        <v>29</v>
      </c>
      <c r="Q39" s="5">
        <f>_xlfn.RANK.EQ(VLOOKUP($A39, 'First 10 GS'!$B$2:$AG$2201, 17, FALSE), 'First 10 GS'!R$2:R$2201, 1)</f>
        <v>56</v>
      </c>
      <c r="R39" s="4">
        <f>_xlfn.RANK.EQ(VLOOKUP($A39, 'First 10 GS'!$B$2:$AG$2201, 18, FALSE), 'First 10 GS'!S$2:S$2201, 1)</f>
        <v>440</v>
      </c>
      <c r="S39" s="4">
        <f>_xlfn.RANK.EQ(VLOOKUP($A39, 'First 10 GS'!$B$2:$AG$2201, 19, FALSE), 'First 10 GS'!T$2:T$2201, 1)</f>
        <v>137</v>
      </c>
      <c r="T39" s="4">
        <f>_xlfn.RANK.EQ(VLOOKUP($A39, 'First 10 GS'!$B$2:$AG$2201, 20, FALSE), 'First 10 GS'!U$2:U$2201, 1)</f>
        <v>109</v>
      </c>
      <c r="U39" s="4">
        <f>_xlfn.RANK.EQ(VLOOKUP($A39, 'First 10 GS'!$B$2:$AG$2201, 21, FALSE), 'First 10 GS'!V$2:V$2201, 1)</f>
        <v>54</v>
      </c>
      <c r="V39" s="4">
        <f>_xlfn.RANK.EQ(VLOOKUP($A39, 'First 10 GS'!$B$2:$AG$2201, 22, FALSE), 'First 10 GS'!W$2:W$2201, 1)</f>
        <v>53</v>
      </c>
      <c r="W39" s="4">
        <f>_xlfn.RANK.EQ(VLOOKUP($A39, 'First 10 GS'!$B$2:$AG$2201, 23, FALSE), 'First 10 GS'!X$2:X$2201, 1)</f>
        <v>101</v>
      </c>
      <c r="X39" s="5">
        <f>_xlfn.RANK.EQ(VLOOKUP($A39, 'First 10 GS'!$B$2:$AG$2201, 24, FALSE), 'First 10 GS'!Y$2:Y$2201, 1)</f>
        <v>44</v>
      </c>
      <c r="Y39" s="4">
        <f>_xlfn.RANK.EQ(VLOOKUP($A39, 'First 10 GS'!$B$2:$AG$2201, 25, FALSE), 'First 10 GS'!Z$2:Z$2201, 1)</f>
        <v>291</v>
      </c>
      <c r="Z39" s="5">
        <f>_xlfn.RANK.EQ(VLOOKUP($A39, 'First 10 GS'!$B$2:$AG$2201, 26, FALSE), 'First 10 GS'!AA$2:AA$2201, 0)</f>
        <v>227</v>
      </c>
      <c r="AA39" s="5">
        <f>_xlfn.RANK.EQ(VLOOKUP($A39, 'First 10 GS'!$B$2:$AG$2201, 27, FALSE), 'First 10 GS'!AB$2:AB$2201, 0)</f>
        <v>439</v>
      </c>
      <c r="AB39" s="4">
        <f>_xlfn.RANK.EQ(VLOOKUP($A39, 'First 10 GS'!$B$2:$AG$2201, 28, FALSE), 'First 10 GS'!AC$2:AC$2201, 1)</f>
        <v>127</v>
      </c>
      <c r="AC39" s="4">
        <f>_xlfn.RANK.EQ(VLOOKUP($A39, 'First 10 GS'!$B$2:$AG$2201, 29, FALSE), 'First 10 GS'!AD$2:AD$2201, 1)</f>
        <v>1</v>
      </c>
      <c r="AD39" s="4">
        <f>_xlfn.RANK.EQ(VLOOKUP($A39, 'First 10 GS'!$B$2:$AG$2201, 30, FALSE), 'First 10 GS'!AE$2:AE$2201, 1)</f>
        <v>1</v>
      </c>
      <c r="AE39" s="4">
        <f>_xlfn.RANK.EQ(VLOOKUP($A39, 'First 10 GS'!$B$2:$AG$2201, 31, FALSE), 'First 10 GS'!AF$2:AF$2201, 0)</f>
        <v>34</v>
      </c>
      <c r="AF39" s="5">
        <f>_xlfn.RANK.EQ(VLOOKUP($A39, 'First 10 GS'!$B$2:$AG$2201, 32, FALSE), 'First 10 GS'!AG$2:AG$2201, 1)</f>
        <v>35</v>
      </c>
      <c r="AG39" s="7">
        <f>GEOMEAN(Table5[[#This Row],[W]],Table5[[#This Row],[L]],Table5[[#This Row],[ERA]],Table5[[#This Row],[BB/9]],Table5[[#This Row],[SO]],Table5[[#This Row],[K/9]],Table5[[#This Row],[WHIP]])</f>
        <v>66.983432346904223</v>
      </c>
    </row>
    <row r="40" spans="1:33" x14ac:dyDescent="0.45">
      <c r="A40" s="4" t="s">
        <v>162</v>
      </c>
      <c r="B40" s="4" t="s">
        <v>37</v>
      </c>
      <c r="C40" s="10" t="s">
        <v>163</v>
      </c>
      <c r="D40" s="10">
        <v>27617</v>
      </c>
      <c r="E40" s="4">
        <f>_xlfn.RANK.EQ(VLOOKUP($A40, 'First 10 GS'!$B$2:$AG$2201, 5, FALSE), 'First 10 GS'!F$2:F$2201, 0)</f>
        <v>31</v>
      </c>
      <c r="F40" s="5">
        <f>_xlfn.RANK.EQ(VLOOKUP($A40, 'First 10 GS'!$B$2:$AG$2201, 6, FALSE), 'First 10 GS'!G$2:G$2201, 0)</f>
        <v>23</v>
      </c>
      <c r="G40" s="5">
        <f>_xlfn.RANK.EQ(VLOOKUP($A40, 'First 10 GS'!$B$2:$AG$2201, 7, FALSE), 'First 10 GS'!H$2:H$2201, 1)</f>
        <v>57</v>
      </c>
      <c r="H40" s="4">
        <f>_xlfn.RANK.EQ(VLOOKUP($A40, 'First 10 GS'!$B$2:$AG$2201, 8, FALSE), 'First 10 GS'!I$2:I$2201, 0)</f>
        <v>1</v>
      </c>
      <c r="I40" s="4">
        <f>_xlfn.RANK.EQ(VLOOKUP($A40, 'First 10 GS'!$B$2:$AG$2201, 9, FALSE), 'First 10 GS'!J$2:J$2201, 0)</f>
        <v>1</v>
      </c>
      <c r="J40" s="4">
        <f>_xlfn.RANK.EQ(VLOOKUP($A40, 'First 10 GS'!$B$2:$AG$2201, 10, FALSE), 'First 10 GS'!K$2:K$2201, 1)</f>
        <v>1</v>
      </c>
      <c r="K40" s="4">
        <f>_xlfn.RANK.EQ(VLOOKUP($A40, 'First 10 GS'!$B$2:$AG$2201, 11, FALSE), 'First 10 GS'!L$2:L$2201, 0)</f>
        <v>14</v>
      </c>
      <c r="L40" s="4">
        <f>_xlfn.RANK.EQ(VLOOKUP($A40, 'First 10 GS'!$B$2:$AG$2201, 12, FALSE), 'First 10 GS'!M$2:M$2201, 0)</f>
        <v>18</v>
      </c>
      <c r="M40" s="4">
        <f>_xlfn.RANK.EQ(VLOOKUP($A40, 'First 10 GS'!$B$2:$AG$2201, 13, FALSE), 'First 10 GS'!N$2:N$2201, 0)</f>
        <v>2</v>
      </c>
      <c r="N40" s="6">
        <f>_xlfn.RANK.EQ(VLOOKUP($A40, 'First 10 GS'!$B$2:$AG$2201, 14, FALSE), 'First 10 GS'!O$2:O$2201, 1)</f>
        <v>635</v>
      </c>
      <c r="O40" s="4">
        <f>_xlfn.RANK.EQ(VLOOKUP($A40, 'First 10 GS'!$B$2:$AG$2201, 15, FALSE), 'First 10 GS'!P$2:P$2201, 0)</f>
        <v>90</v>
      </c>
      <c r="P40" s="4">
        <f>_xlfn.RANK.EQ(VLOOKUP($A40, 'First 10 GS'!$B$2:$AG$2201, 16, FALSE), 'First 10 GS'!Q$2:Q$2201, 0)</f>
        <v>54</v>
      </c>
      <c r="Q40" s="5">
        <f>_xlfn.RANK.EQ(VLOOKUP($A40, 'First 10 GS'!$B$2:$AG$2201, 17, FALSE), 'First 10 GS'!R$2:R$2201, 1)</f>
        <v>97</v>
      </c>
      <c r="R40" s="4">
        <f>_xlfn.RANK.EQ(VLOOKUP($A40, 'First 10 GS'!$B$2:$AG$2201, 18, FALSE), 'First 10 GS'!S$2:S$2201, 1)</f>
        <v>410</v>
      </c>
      <c r="S40" s="4">
        <f>_xlfn.RANK.EQ(VLOOKUP($A40, 'First 10 GS'!$B$2:$AG$2201, 19, FALSE), 'First 10 GS'!T$2:T$2201, 1)</f>
        <v>116</v>
      </c>
      <c r="T40" s="4">
        <f>_xlfn.RANK.EQ(VLOOKUP($A40, 'First 10 GS'!$B$2:$AG$2201, 20, FALSE), 'First 10 GS'!U$2:U$2201, 1)</f>
        <v>173</v>
      </c>
      <c r="U40" s="4">
        <f>_xlfn.RANK.EQ(VLOOKUP($A40, 'First 10 GS'!$B$2:$AG$2201, 21, FALSE), 'First 10 GS'!V$2:V$2201, 1)</f>
        <v>97</v>
      </c>
      <c r="V40" s="4">
        <f>_xlfn.RANK.EQ(VLOOKUP($A40, 'First 10 GS'!$B$2:$AG$2201, 22, FALSE), 'First 10 GS'!W$2:W$2201, 1)</f>
        <v>103</v>
      </c>
      <c r="W40" s="4">
        <f>_xlfn.RANK.EQ(VLOOKUP($A40, 'First 10 GS'!$B$2:$AG$2201, 23, FALSE), 'First 10 GS'!X$2:X$2201, 1)</f>
        <v>187</v>
      </c>
      <c r="X40" s="5">
        <f>_xlfn.RANK.EQ(VLOOKUP($A40, 'First 10 GS'!$B$2:$AG$2201, 24, FALSE), 'First 10 GS'!Y$2:Y$2201, 1)</f>
        <v>99</v>
      </c>
      <c r="Y40" s="4">
        <f>_xlfn.RANK.EQ(VLOOKUP($A40, 'First 10 GS'!$B$2:$AG$2201, 25, FALSE), 'First 10 GS'!Z$2:Z$2201, 1)</f>
        <v>642</v>
      </c>
      <c r="Z40" s="5">
        <f>_xlfn.RANK.EQ(VLOOKUP($A40, 'First 10 GS'!$B$2:$AG$2201, 26, FALSE), 'First 10 GS'!AA$2:AA$2201, 0)</f>
        <v>48</v>
      </c>
      <c r="AA40" s="5">
        <f>_xlfn.RANK.EQ(VLOOKUP($A40, 'First 10 GS'!$B$2:$AG$2201, 27, FALSE), 'First 10 GS'!AB$2:AB$2201, 0)</f>
        <v>190</v>
      </c>
      <c r="AB40" s="4">
        <f>_xlfn.RANK.EQ(VLOOKUP($A40, 'First 10 GS'!$B$2:$AG$2201, 28, FALSE), 'First 10 GS'!AC$2:AC$2201, 1)</f>
        <v>1</v>
      </c>
      <c r="AC40" s="4">
        <f>_xlfn.RANK.EQ(VLOOKUP($A40, 'First 10 GS'!$B$2:$AG$2201, 29, FALSE), 'First 10 GS'!AD$2:AD$2201, 1)</f>
        <v>1</v>
      </c>
      <c r="AD40" s="4">
        <f>_xlfn.RANK.EQ(VLOOKUP($A40, 'First 10 GS'!$B$2:$AG$2201, 30, FALSE), 'First 10 GS'!AE$2:AE$2201, 1)</f>
        <v>146</v>
      </c>
      <c r="AE40" s="4">
        <f>_xlfn.RANK.EQ(VLOOKUP($A40, 'First 10 GS'!$B$2:$AG$2201, 31, FALSE), 'First 10 GS'!AF$2:AF$2201, 0)</f>
        <v>42</v>
      </c>
      <c r="AF40" s="5">
        <f>_xlfn.RANK.EQ(VLOOKUP($A40, 'First 10 GS'!$B$2:$AG$2201, 32, FALSE), 'First 10 GS'!AG$2:AG$2201, 1)</f>
        <v>53</v>
      </c>
      <c r="AG40" s="7">
        <f>GEOMEAN(Table5[[#This Row],[W]],Table5[[#This Row],[L]],Table5[[#This Row],[ERA]],Table5[[#This Row],[BB/9]],Table5[[#This Row],[SO]],Table5[[#This Row],[K/9]],Table5[[#This Row],[WHIP]])</f>
        <v>67.038727361164234</v>
      </c>
    </row>
    <row r="41" spans="1:33" x14ac:dyDescent="0.45">
      <c r="A41" s="6" t="s">
        <v>267</v>
      </c>
      <c r="B41" s="6" t="s">
        <v>85</v>
      </c>
      <c r="C41" s="9">
        <v>44329</v>
      </c>
      <c r="D41" s="9">
        <v>44385</v>
      </c>
      <c r="E41" s="6">
        <f>_xlfn.RANK.EQ(VLOOKUP($A41, 'First 10 GS'!$B$2:$AG$2201, 5, FALSE), 'First 10 GS'!F$2:F$2201, 0)</f>
        <v>598</v>
      </c>
      <c r="F41" s="5">
        <f>_xlfn.RANK.EQ(VLOOKUP($A41, 'First 10 GS'!$B$2:$AG$2201, 6, FALSE), 'First 10 GS'!G$2:G$2201, 0)</f>
        <v>294</v>
      </c>
      <c r="G41" s="5">
        <f>_xlfn.RANK.EQ(VLOOKUP($A41, 'First 10 GS'!$B$2:$AG$2201, 7, FALSE), 'First 10 GS'!H$2:H$2201, 1)</f>
        <v>57</v>
      </c>
      <c r="H41" s="6">
        <f>_xlfn.RANK.EQ(VLOOKUP($A41, 'First 10 GS'!$B$2:$AG$2201, 8, FALSE), 'First 10 GS'!I$2:I$2201, 0)</f>
        <v>1</v>
      </c>
      <c r="I41" s="6">
        <f>_xlfn.RANK.EQ(VLOOKUP($A41, 'First 10 GS'!$B$2:$AG$2201, 9, FALSE), 'First 10 GS'!J$2:J$2201, 0)</f>
        <v>1</v>
      </c>
      <c r="J41" s="6">
        <f>_xlfn.RANK.EQ(VLOOKUP($A41, 'First 10 GS'!$B$2:$AG$2201, 10, FALSE), 'First 10 GS'!K$2:K$2201, 1)</f>
        <v>1</v>
      </c>
      <c r="K41" s="6">
        <f>_xlfn.RANK.EQ(VLOOKUP($A41, 'First 10 GS'!$B$2:$AG$2201, 11, FALSE), 'First 10 GS'!L$2:L$2201, 0)</f>
        <v>196</v>
      </c>
      <c r="L41" s="6">
        <f>_xlfn.RANK.EQ(VLOOKUP($A41, 'First 10 GS'!$B$2:$AG$2201, 12, FALSE), 'First 10 GS'!M$2:M$2201, 0)</f>
        <v>98</v>
      </c>
      <c r="M41" s="6">
        <f>_xlfn.RANK.EQ(VLOOKUP($A41, 'First 10 GS'!$B$2:$AG$2201, 13, FALSE), 'First 10 GS'!N$2:N$2201, 0)</f>
        <v>2</v>
      </c>
      <c r="N41" s="6">
        <f>_xlfn.RANK.EQ(VLOOKUP($A41, 'First 10 GS'!$B$2:$AG$2201, 14, FALSE), 'First 10 GS'!O$2:O$2201, 1)</f>
        <v>66</v>
      </c>
      <c r="O41" s="6">
        <f>_xlfn.RANK.EQ(VLOOKUP($A41, 'First 10 GS'!$B$2:$AG$2201, 15, FALSE), 'First 10 GS'!P$2:P$2201, 0)</f>
        <v>530</v>
      </c>
      <c r="P41" s="6">
        <f>_xlfn.RANK.EQ(VLOOKUP($A41, 'First 10 GS'!$B$2:$AG$2201, 16, FALSE), 'First 10 GS'!Q$2:Q$2201, 0)</f>
        <v>169</v>
      </c>
      <c r="Q41" s="5">
        <f>_xlfn.RANK.EQ(VLOOKUP($A41, 'First 10 GS'!$B$2:$AG$2201, 17, FALSE), 'First 10 GS'!R$2:R$2201, 1)</f>
        <v>197</v>
      </c>
      <c r="R41" s="6">
        <f>_xlfn.RANK.EQ(VLOOKUP($A41, 'First 10 GS'!$B$2:$AG$2201, 18, FALSE), 'First 10 GS'!S$2:S$2201, 1)</f>
        <v>14</v>
      </c>
      <c r="S41" s="6">
        <f>_xlfn.RANK.EQ(VLOOKUP($A41, 'First 10 GS'!$B$2:$AG$2201, 19, FALSE), 'First 10 GS'!T$2:T$2201, 1)</f>
        <v>50</v>
      </c>
      <c r="T41" s="6">
        <f>_xlfn.RANK.EQ(VLOOKUP($A41, 'First 10 GS'!$B$2:$AG$2201, 20, FALSE), 'First 10 GS'!U$2:U$2201, 1)</f>
        <v>66</v>
      </c>
      <c r="U41" s="6">
        <f>_xlfn.RANK.EQ(VLOOKUP($A41, 'First 10 GS'!$B$2:$AG$2201, 21, FALSE), 'First 10 GS'!V$2:V$2201, 1)</f>
        <v>325</v>
      </c>
      <c r="V41" s="6">
        <f>_xlfn.RANK.EQ(VLOOKUP($A41, 'First 10 GS'!$B$2:$AG$2201, 22, FALSE), 'First 10 GS'!W$2:W$2201, 1)</f>
        <v>172</v>
      </c>
      <c r="W41" s="6">
        <f>_xlfn.RANK.EQ(VLOOKUP($A41, 'First 10 GS'!$B$2:$AG$2201, 23, FALSE), 'First 10 GS'!X$2:X$2201, 1)</f>
        <v>10</v>
      </c>
      <c r="X41" s="5">
        <f>_xlfn.RANK.EQ(VLOOKUP($A41, 'First 10 GS'!$B$2:$AG$2201, 24, FALSE), 'First 10 GS'!Y$2:Y$2201, 1)</f>
        <v>49</v>
      </c>
      <c r="Y41" s="6">
        <f>_xlfn.RANK.EQ(VLOOKUP($A41, 'First 10 GS'!$B$2:$AG$2201, 25, FALSE), 'First 10 GS'!Z$2:Z$2201, 1)</f>
        <v>291</v>
      </c>
      <c r="Z41" s="5">
        <f>_xlfn.RANK.EQ(VLOOKUP($A41, 'First 10 GS'!$B$2:$AG$2201, 26, FALSE), 'First 10 GS'!AA$2:AA$2201, 0)</f>
        <v>91</v>
      </c>
      <c r="AA41" s="5">
        <f>_xlfn.RANK.EQ(VLOOKUP($A41, 'First 10 GS'!$B$2:$AG$2201, 27, FALSE), 'First 10 GS'!AB$2:AB$2201, 0)</f>
        <v>38</v>
      </c>
      <c r="AB41" s="6">
        <f>_xlfn.RANK.EQ(VLOOKUP($A41, 'First 10 GS'!$B$2:$AG$2201, 28, FALSE), 'First 10 GS'!AC$2:AC$2201, 1)</f>
        <v>556</v>
      </c>
      <c r="AC41" s="6">
        <f>_xlfn.RANK.EQ(VLOOKUP($A41, 'First 10 GS'!$B$2:$AG$2201, 29, FALSE), 'First 10 GS'!AD$2:AD$2201, 1)</f>
        <v>1</v>
      </c>
      <c r="AD41" s="6">
        <f>_xlfn.RANK.EQ(VLOOKUP($A41, 'First 10 GS'!$B$2:$AG$2201, 30, FALSE), 'First 10 GS'!AE$2:AE$2201, 1)</f>
        <v>461</v>
      </c>
      <c r="AE41" s="6">
        <f>_xlfn.RANK.EQ(VLOOKUP($A41, 'First 10 GS'!$B$2:$AG$2201, 31, FALSE), 'First 10 GS'!AF$2:AF$2201, 0)</f>
        <v>653</v>
      </c>
      <c r="AF41" s="5">
        <f>_xlfn.RANK.EQ(VLOOKUP($A41, 'First 10 GS'!$B$2:$AG$2201, 32, FALSE), 'First 10 GS'!AG$2:AG$2201, 1)</f>
        <v>11</v>
      </c>
      <c r="AG41" s="7">
        <f>GEOMEAN(Table5[[#This Row],[W]],Table5[[#This Row],[L]],Table5[[#This Row],[ERA]],Table5[[#This Row],[BB/9]],Table5[[#This Row],[SO]],Table5[[#This Row],[K/9]],Table5[[#This Row],[WHIP]])</f>
        <v>67.14514177999682</v>
      </c>
    </row>
    <row r="42" spans="1:33" x14ac:dyDescent="0.45">
      <c r="A42" s="4" t="s">
        <v>719</v>
      </c>
      <c r="B42" s="4" t="s">
        <v>40</v>
      </c>
      <c r="C42" s="10">
        <v>33086</v>
      </c>
      <c r="D42" s="10">
        <v>33134</v>
      </c>
      <c r="E42" s="4">
        <f>_xlfn.RANK.EQ(VLOOKUP($A42, 'First 10 GS'!$B$2:$AG$2201, 5, FALSE), 'First 10 GS'!F$2:F$2201, 0)</f>
        <v>75</v>
      </c>
      <c r="F42" s="5">
        <f>_xlfn.RANK.EQ(VLOOKUP($A42, 'First 10 GS'!$B$2:$AG$2201, 6, FALSE), 'First 10 GS'!G$2:G$2201, 0)</f>
        <v>64</v>
      </c>
      <c r="G42" s="5">
        <f>_xlfn.RANK.EQ(VLOOKUP($A42, 'First 10 GS'!$B$2:$AG$2201, 7, FALSE), 'First 10 GS'!H$2:H$2201, 1)</f>
        <v>11</v>
      </c>
      <c r="H42" s="4">
        <f>_xlfn.RANK.EQ(VLOOKUP($A42, 'First 10 GS'!$B$2:$AG$2201, 8, FALSE), 'First 10 GS'!I$2:I$2201, 0)</f>
        <v>1</v>
      </c>
      <c r="I42" s="4">
        <f>_xlfn.RANK.EQ(VLOOKUP($A42, 'First 10 GS'!$B$2:$AG$2201, 9, FALSE), 'First 10 GS'!J$2:J$2201, 0)</f>
        <v>1</v>
      </c>
      <c r="J42" s="4">
        <f>_xlfn.RANK.EQ(VLOOKUP($A42, 'First 10 GS'!$B$2:$AG$2201, 10, FALSE), 'First 10 GS'!K$2:K$2201, 1)</f>
        <v>1</v>
      </c>
      <c r="K42" s="4">
        <f>_xlfn.RANK.EQ(VLOOKUP($A42, 'First 10 GS'!$B$2:$AG$2201, 11, FALSE), 'First 10 GS'!L$2:L$2201, 0)</f>
        <v>196</v>
      </c>
      <c r="L42" s="4">
        <f>_xlfn.RANK.EQ(VLOOKUP($A42, 'First 10 GS'!$B$2:$AG$2201, 12, FALSE), 'First 10 GS'!M$2:M$2201, 0)</f>
        <v>98</v>
      </c>
      <c r="M42" s="4">
        <f>_xlfn.RANK.EQ(VLOOKUP($A42, 'First 10 GS'!$B$2:$AG$2201, 13, FALSE), 'First 10 GS'!N$2:N$2201, 0)</f>
        <v>2</v>
      </c>
      <c r="N42" s="6">
        <f>_xlfn.RANK.EQ(VLOOKUP($A42, 'First 10 GS'!$B$2:$AG$2201, 14, FALSE), 'First 10 GS'!O$2:O$2201, 1)</f>
        <v>588</v>
      </c>
      <c r="O42" s="4">
        <f>_xlfn.RANK.EQ(VLOOKUP($A42, 'First 10 GS'!$B$2:$AG$2201, 15, FALSE), 'First 10 GS'!P$2:P$2201, 0)</f>
        <v>390</v>
      </c>
      <c r="P42" s="4">
        <f>_xlfn.RANK.EQ(VLOOKUP($A42, 'First 10 GS'!$B$2:$AG$2201, 16, FALSE), 'First 10 GS'!Q$2:Q$2201, 0)</f>
        <v>29</v>
      </c>
      <c r="Q42" s="5">
        <f>_xlfn.RANK.EQ(VLOOKUP($A42, 'First 10 GS'!$B$2:$AG$2201, 17, FALSE), 'First 10 GS'!R$2:R$2201, 1)</f>
        <v>70</v>
      </c>
      <c r="R42" s="4">
        <f>_xlfn.RANK.EQ(VLOOKUP($A42, 'First 10 GS'!$B$2:$AG$2201, 18, FALSE), 'First 10 GS'!S$2:S$2201, 1)</f>
        <v>317</v>
      </c>
      <c r="S42" s="4">
        <f>_xlfn.RANK.EQ(VLOOKUP($A42, 'First 10 GS'!$B$2:$AG$2201, 19, FALSE), 'First 10 GS'!T$2:T$2201, 1)</f>
        <v>91</v>
      </c>
      <c r="T42" s="4">
        <f>_xlfn.RANK.EQ(VLOOKUP($A42, 'First 10 GS'!$B$2:$AG$2201, 20, FALSE), 'First 10 GS'!U$2:U$2201, 1)</f>
        <v>87</v>
      </c>
      <c r="U42" s="4">
        <f>_xlfn.RANK.EQ(VLOOKUP($A42, 'First 10 GS'!$B$2:$AG$2201, 21, FALSE), 'First 10 GS'!V$2:V$2201, 1)</f>
        <v>106</v>
      </c>
      <c r="V42" s="4">
        <f>_xlfn.RANK.EQ(VLOOKUP($A42, 'First 10 GS'!$B$2:$AG$2201, 22, FALSE), 'First 10 GS'!W$2:W$2201, 1)</f>
        <v>103</v>
      </c>
      <c r="W42" s="4">
        <f>_xlfn.RANK.EQ(VLOOKUP($A42, 'First 10 GS'!$B$2:$AG$2201, 23, FALSE), 'First 10 GS'!X$2:X$2201, 1)</f>
        <v>58</v>
      </c>
      <c r="X42" s="5">
        <f>_xlfn.RANK.EQ(VLOOKUP($A42, 'First 10 GS'!$B$2:$AG$2201, 24, FALSE), 'First 10 GS'!Y$2:Y$2201, 1)</f>
        <v>31</v>
      </c>
      <c r="Y42" s="4">
        <f>_xlfn.RANK.EQ(VLOOKUP($A42, 'First 10 GS'!$B$2:$AG$2201, 25, FALSE), 'First 10 GS'!Z$2:Z$2201, 1)</f>
        <v>1</v>
      </c>
      <c r="Z42" s="5">
        <f>_xlfn.RANK.EQ(VLOOKUP($A42, 'First 10 GS'!$B$2:$AG$2201, 26, FALSE), 'First 10 GS'!AA$2:AA$2201, 0)</f>
        <v>251</v>
      </c>
      <c r="AA42" s="5">
        <f>_xlfn.RANK.EQ(VLOOKUP($A42, 'First 10 GS'!$B$2:$AG$2201, 27, FALSE), 'First 10 GS'!AB$2:AB$2201, 0)</f>
        <v>374</v>
      </c>
      <c r="AB42" s="4">
        <f>_xlfn.RANK.EQ(VLOOKUP($A42, 'First 10 GS'!$B$2:$AG$2201, 28, FALSE), 'First 10 GS'!AC$2:AC$2201, 1)</f>
        <v>127</v>
      </c>
      <c r="AC42" s="4">
        <f>_xlfn.RANK.EQ(VLOOKUP($A42, 'First 10 GS'!$B$2:$AG$2201, 29, FALSE), 'First 10 GS'!AD$2:AD$2201, 1)</f>
        <v>477</v>
      </c>
      <c r="AD42" s="4">
        <f>_xlfn.RANK.EQ(VLOOKUP($A42, 'First 10 GS'!$B$2:$AG$2201, 30, FALSE), 'First 10 GS'!AE$2:AE$2201, 1)</f>
        <v>1</v>
      </c>
      <c r="AE42" s="4">
        <f>_xlfn.RANK.EQ(VLOOKUP($A42, 'First 10 GS'!$B$2:$AG$2201, 31, FALSE), 'First 10 GS'!AF$2:AF$2201, 0)</f>
        <v>125</v>
      </c>
      <c r="AF42" s="5">
        <f>_xlfn.RANK.EQ(VLOOKUP($A42, 'First 10 GS'!$B$2:$AG$2201, 32, FALSE), 'First 10 GS'!AG$2:AG$2201, 1)</f>
        <v>44</v>
      </c>
      <c r="AG42" s="7">
        <f>GEOMEAN(Table5[[#This Row],[W]],Table5[[#This Row],[L]],Table5[[#This Row],[ERA]],Table5[[#This Row],[BB/9]],Table5[[#This Row],[SO]],Table5[[#This Row],[K/9]],Table5[[#This Row],[WHIP]])</f>
        <v>67.386945381137181</v>
      </c>
    </row>
    <row r="43" spans="1:33" x14ac:dyDescent="0.45">
      <c r="A43" s="6" t="s">
        <v>857</v>
      </c>
      <c r="B43" s="6" t="s">
        <v>102</v>
      </c>
      <c r="C43" s="9" t="s">
        <v>2446</v>
      </c>
      <c r="D43" s="9">
        <v>28732</v>
      </c>
      <c r="E43" s="6">
        <f>_xlfn.RANK.EQ(VLOOKUP($A43, 'First 10 GS'!$B$2:$AG$2201, 5, FALSE), 'First 10 GS'!F$2:F$2201, 0)</f>
        <v>195</v>
      </c>
      <c r="F43" s="5">
        <f>_xlfn.RANK.EQ(VLOOKUP($A43, 'First 10 GS'!$B$2:$AG$2201, 6, FALSE), 'First 10 GS'!G$2:G$2201, 0)</f>
        <v>6</v>
      </c>
      <c r="G43" s="5">
        <f>_xlfn.RANK.EQ(VLOOKUP($A43, 'First 10 GS'!$B$2:$AG$2201, 7, FALSE), 'First 10 GS'!H$2:H$2201, 1)</f>
        <v>1</v>
      </c>
      <c r="H43" s="6">
        <f>_xlfn.RANK.EQ(VLOOKUP($A43, 'First 10 GS'!$B$2:$AG$2201, 8, FALSE), 'First 10 GS'!I$2:I$2201, 0)</f>
        <v>1</v>
      </c>
      <c r="I43" s="6">
        <f>_xlfn.RANK.EQ(VLOOKUP($A43, 'First 10 GS'!$B$2:$AG$2201, 9, FALSE), 'First 10 GS'!J$2:J$2201, 0)</f>
        <v>1</v>
      </c>
      <c r="J43" s="6">
        <f>_xlfn.RANK.EQ(VLOOKUP($A43, 'First 10 GS'!$B$2:$AG$2201, 10, FALSE), 'First 10 GS'!K$2:K$2201, 1)</f>
        <v>1</v>
      </c>
      <c r="K43" s="6">
        <f>_xlfn.RANK.EQ(VLOOKUP($A43, 'First 10 GS'!$B$2:$AG$2201, 11, FALSE), 'First 10 GS'!L$2:L$2201, 0)</f>
        <v>54</v>
      </c>
      <c r="L43" s="6">
        <f>_xlfn.RANK.EQ(VLOOKUP($A43, 'First 10 GS'!$B$2:$AG$2201, 12, FALSE), 'First 10 GS'!M$2:M$2201, 0)</f>
        <v>18</v>
      </c>
      <c r="M43" s="6">
        <f>_xlfn.RANK.EQ(VLOOKUP($A43, 'First 10 GS'!$B$2:$AG$2201, 13, FALSE), 'First 10 GS'!N$2:N$2201, 0)</f>
        <v>2</v>
      </c>
      <c r="N43" s="6">
        <f>_xlfn.RANK.EQ(VLOOKUP($A43, 'First 10 GS'!$B$2:$AG$2201, 14, FALSE), 'First 10 GS'!O$2:O$2201, 1)</f>
        <v>462</v>
      </c>
      <c r="O43" s="6">
        <f>_xlfn.RANK.EQ(VLOOKUP($A43, 'First 10 GS'!$B$2:$AG$2201, 15, FALSE), 'First 10 GS'!P$2:P$2201, 0)</f>
        <v>227</v>
      </c>
      <c r="P43" s="6">
        <f>_xlfn.RANK.EQ(VLOOKUP($A43, 'First 10 GS'!$B$2:$AG$2201, 16, FALSE), 'First 10 GS'!Q$2:Q$2201, 0)</f>
        <v>1</v>
      </c>
      <c r="Q43" s="5">
        <f>_xlfn.RANK.EQ(VLOOKUP($A43, 'First 10 GS'!$B$2:$AG$2201, 17, FALSE), 'First 10 GS'!R$2:R$2201, 1)</f>
        <v>159</v>
      </c>
      <c r="R43" s="6">
        <f>_xlfn.RANK.EQ(VLOOKUP($A43, 'First 10 GS'!$B$2:$AG$2201, 18, FALSE), 'First 10 GS'!S$2:S$2201, 1)</f>
        <v>196</v>
      </c>
      <c r="S43" s="6">
        <f>_xlfn.RANK.EQ(VLOOKUP($A43, 'First 10 GS'!$B$2:$AG$2201, 19, FALSE), 'First 10 GS'!T$2:T$2201, 1)</f>
        <v>91</v>
      </c>
      <c r="T43" s="6">
        <f>_xlfn.RANK.EQ(VLOOKUP($A43, 'First 10 GS'!$B$2:$AG$2201, 20, FALSE), 'First 10 GS'!U$2:U$2201, 1)</f>
        <v>140</v>
      </c>
      <c r="U43" s="6">
        <f>_xlfn.RANK.EQ(VLOOKUP($A43, 'First 10 GS'!$B$2:$AG$2201, 21, FALSE), 'First 10 GS'!V$2:V$2201, 1)</f>
        <v>447</v>
      </c>
      <c r="V43" s="6">
        <f>_xlfn.RANK.EQ(VLOOKUP($A43, 'First 10 GS'!$B$2:$AG$2201, 22, FALSE), 'First 10 GS'!W$2:W$2201, 1)</f>
        <v>466</v>
      </c>
      <c r="W43" s="6">
        <f>_xlfn.RANK.EQ(VLOOKUP($A43, 'First 10 GS'!$B$2:$AG$2201, 23, FALSE), 'First 10 GS'!X$2:X$2201, 1)</f>
        <v>187</v>
      </c>
      <c r="X43" s="5">
        <f>_xlfn.RANK.EQ(VLOOKUP($A43, 'First 10 GS'!$B$2:$AG$2201, 24, FALSE), 'First 10 GS'!Y$2:Y$2201, 1)</f>
        <v>172</v>
      </c>
      <c r="Y43" s="6">
        <f>_xlfn.RANK.EQ(VLOOKUP($A43, 'First 10 GS'!$B$2:$AG$2201, 25, FALSE), 'First 10 GS'!Z$2:Z$2201, 1)</f>
        <v>1</v>
      </c>
      <c r="Z43" s="5">
        <f>_xlfn.RANK.EQ(VLOOKUP($A43, 'First 10 GS'!$B$2:$AG$2201, 26, FALSE), 'First 10 GS'!AA$2:AA$2201, 0)</f>
        <v>631</v>
      </c>
      <c r="AA43" s="5">
        <f>_xlfn.RANK.EQ(VLOOKUP($A43, 'First 10 GS'!$B$2:$AG$2201, 27, FALSE), 'First 10 GS'!AB$2:AB$2201, 0)</f>
        <v>645</v>
      </c>
      <c r="AB43" s="6">
        <f>_xlfn.RANK.EQ(VLOOKUP($A43, 'First 10 GS'!$B$2:$AG$2201, 28, FALSE), 'First 10 GS'!AC$2:AC$2201, 1)</f>
        <v>290</v>
      </c>
      <c r="AC43" s="6">
        <f>_xlfn.RANK.EQ(VLOOKUP($A43, 'First 10 GS'!$B$2:$AG$2201, 29, FALSE), 'First 10 GS'!AD$2:AD$2201, 1)</f>
        <v>1</v>
      </c>
      <c r="AD43" s="6">
        <f>_xlfn.RANK.EQ(VLOOKUP($A43, 'First 10 GS'!$B$2:$AG$2201, 30, FALSE), 'First 10 GS'!AE$2:AE$2201, 1)</f>
        <v>146</v>
      </c>
      <c r="AE43" s="6">
        <f>_xlfn.RANK.EQ(VLOOKUP($A43, 'First 10 GS'!$B$2:$AG$2201, 31, FALSE), 'First 10 GS'!AF$2:AF$2201, 0)</f>
        <v>293</v>
      </c>
      <c r="AF43" s="5">
        <f>_xlfn.RANK.EQ(VLOOKUP($A43, 'First 10 GS'!$B$2:$AG$2201, 32, FALSE), 'First 10 GS'!AG$2:AG$2201, 1)</f>
        <v>98</v>
      </c>
      <c r="AG43" s="7">
        <f>GEOMEAN(Table5[[#This Row],[W]],Table5[[#This Row],[L]],Table5[[#This Row],[ERA]],Table5[[#This Row],[BB/9]],Table5[[#This Row],[SO]],Table5[[#This Row],[K/9]],Table5[[#This Row],[WHIP]])</f>
        <v>67.739456868101612</v>
      </c>
    </row>
    <row r="44" spans="1:33" x14ac:dyDescent="0.45">
      <c r="A44" s="4" t="s">
        <v>246</v>
      </c>
      <c r="B44" s="4" t="s">
        <v>115</v>
      </c>
      <c r="C44" s="10">
        <v>45058</v>
      </c>
      <c r="D44" s="10">
        <v>45108</v>
      </c>
      <c r="E44" s="4">
        <f>_xlfn.RANK.EQ(VLOOKUP($A44, 'First 10 GS'!$B$2:$AG$2201, 5, FALSE), 'First 10 GS'!F$2:F$2201, 0)</f>
        <v>619</v>
      </c>
      <c r="F44" s="5">
        <f>_xlfn.RANK.EQ(VLOOKUP($A44, 'First 10 GS'!$B$2:$AG$2201, 6, FALSE), 'First 10 GS'!G$2:G$2201, 0)</f>
        <v>64</v>
      </c>
      <c r="G44" s="5">
        <f>_xlfn.RANK.EQ(VLOOKUP($A44, 'First 10 GS'!$B$2:$AG$2201, 7, FALSE), 'First 10 GS'!H$2:H$2201, 1)</f>
        <v>57</v>
      </c>
      <c r="H44" s="4">
        <f>_xlfn.RANK.EQ(VLOOKUP($A44, 'First 10 GS'!$B$2:$AG$2201, 8, FALSE), 'First 10 GS'!I$2:I$2201, 0)</f>
        <v>1</v>
      </c>
      <c r="I44" s="4">
        <f>_xlfn.RANK.EQ(VLOOKUP($A44, 'First 10 GS'!$B$2:$AG$2201, 9, FALSE), 'First 10 GS'!J$2:J$2201, 0)</f>
        <v>1</v>
      </c>
      <c r="J44" s="4">
        <f>_xlfn.RANK.EQ(VLOOKUP($A44, 'First 10 GS'!$B$2:$AG$2201, 10, FALSE), 'First 10 GS'!K$2:K$2201, 1)</f>
        <v>1</v>
      </c>
      <c r="K44" s="4">
        <f>_xlfn.RANK.EQ(VLOOKUP($A44, 'First 10 GS'!$B$2:$AG$2201, 11, FALSE), 'First 10 GS'!L$2:L$2201, 0)</f>
        <v>196</v>
      </c>
      <c r="L44" s="4">
        <f>_xlfn.RANK.EQ(VLOOKUP($A44, 'First 10 GS'!$B$2:$AG$2201, 12, FALSE), 'First 10 GS'!M$2:M$2201, 0)</f>
        <v>98</v>
      </c>
      <c r="M44" s="4">
        <f>_xlfn.RANK.EQ(VLOOKUP($A44, 'First 10 GS'!$B$2:$AG$2201, 13, FALSE), 'First 10 GS'!N$2:N$2201, 0)</f>
        <v>2</v>
      </c>
      <c r="N44" s="6">
        <f>_xlfn.RANK.EQ(VLOOKUP($A44, 'First 10 GS'!$B$2:$AG$2201, 14, FALSE), 'First 10 GS'!O$2:O$2201, 1)</f>
        <v>43</v>
      </c>
      <c r="O44" s="4">
        <f>_xlfn.RANK.EQ(VLOOKUP($A44, 'First 10 GS'!$B$2:$AG$2201, 15, FALSE), 'First 10 GS'!P$2:P$2201, 0)</f>
        <v>227</v>
      </c>
      <c r="P44" s="4">
        <f>_xlfn.RANK.EQ(VLOOKUP($A44, 'First 10 GS'!$B$2:$AG$2201, 16, FALSE), 'First 10 GS'!Q$2:Q$2201, 0)</f>
        <v>75</v>
      </c>
      <c r="Q44" s="5">
        <f>_xlfn.RANK.EQ(VLOOKUP($A44, 'First 10 GS'!$B$2:$AG$2201, 17, FALSE), 'First 10 GS'!R$2:R$2201, 1)</f>
        <v>48</v>
      </c>
      <c r="R44" s="4">
        <f>_xlfn.RANK.EQ(VLOOKUP($A44, 'First 10 GS'!$B$2:$AG$2201, 18, FALSE), 'First 10 GS'!S$2:S$2201, 1)</f>
        <v>16</v>
      </c>
      <c r="S44" s="4">
        <f>_xlfn.RANK.EQ(VLOOKUP($A44, 'First 10 GS'!$B$2:$AG$2201, 19, FALSE), 'First 10 GS'!T$2:T$2201, 1)</f>
        <v>4</v>
      </c>
      <c r="T44" s="4">
        <f>_xlfn.RANK.EQ(VLOOKUP($A44, 'First 10 GS'!$B$2:$AG$2201, 20, FALSE), 'First 10 GS'!U$2:U$2201, 1)</f>
        <v>5</v>
      </c>
      <c r="U44" s="4">
        <f>_xlfn.RANK.EQ(VLOOKUP($A44, 'First 10 GS'!$B$2:$AG$2201, 21, FALSE), 'First 10 GS'!V$2:V$2201, 1)</f>
        <v>428</v>
      </c>
      <c r="V44" s="4">
        <f>_xlfn.RANK.EQ(VLOOKUP($A44, 'First 10 GS'!$B$2:$AG$2201, 22, FALSE), 'First 10 GS'!W$2:W$2201, 1)</f>
        <v>274</v>
      </c>
      <c r="W44" s="4">
        <f>_xlfn.RANK.EQ(VLOOKUP($A44, 'First 10 GS'!$B$2:$AG$2201, 23, FALSE), 'First 10 GS'!X$2:X$2201, 1)</f>
        <v>101</v>
      </c>
      <c r="X44" s="5">
        <f>_xlfn.RANK.EQ(VLOOKUP($A44, 'First 10 GS'!$B$2:$AG$2201, 24, FALSE), 'First 10 GS'!Y$2:Y$2201, 1)</f>
        <v>215</v>
      </c>
      <c r="Y44" s="4">
        <f>_xlfn.RANK.EQ(VLOOKUP($A44, 'First 10 GS'!$B$2:$AG$2201, 25, FALSE), 'First 10 GS'!Z$2:Z$2201, 1)</f>
        <v>1</v>
      </c>
      <c r="Z44" s="5">
        <f>_xlfn.RANK.EQ(VLOOKUP($A44, 'First 10 GS'!$B$2:$AG$2201, 26, FALSE), 'First 10 GS'!AA$2:AA$2201, 0)</f>
        <v>84</v>
      </c>
      <c r="AA44" s="5">
        <f>_xlfn.RANK.EQ(VLOOKUP($A44, 'First 10 GS'!$B$2:$AG$2201, 27, FALSE), 'First 10 GS'!AB$2:AB$2201, 0)</f>
        <v>30</v>
      </c>
      <c r="AB44" s="4">
        <f>_xlfn.RANK.EQ(VLOOKUP($A44, 'First 10 GS'!$B$2:$AG$2201, 28, FALSE), 'First 10 GS'!AC$2:AC$2201, 1)</f>
        <v>1</v>
      </c>
      <c r="AC44" s="4">
        <f>_xlfn.RANK.EQ(VLOOKUP($A44, 'First 10 GS'!$B$2:$AG$2201, 29, FALSE), 'First 10 GS'!AD$2:AD$2201, 1)</f>
        <v>1</v>
      </c>
      <c r="AD44" s="4">
        <f>_xlfn.RANK.EQ(VLOOKUP($A44, 'First 10 GS'!$B$2:$AG$2201, 30, FALSE), 'First 10 GS'!AE$2:AE$2201, 1)</f>
        <v>461</v>
      </c>
      <c r="AE44" s="4">
        <f>_xlfn.RANK.EQ(VLOOKUP($A44, 'First 10 GS'!$B$2:$AG$2201, 31, FALSE), 'First 10 GS'!AF$2:AF$2201, 0)</f>
        <v>655</v>
      </c>
      <c r="AF44" s="5">
        <f>_xlfn.RANK.EQ(VLOOKUP($A44, 'First 10 GS'!$B$2:$AG$2201, 32, FALSE), 'First 10 GS'!AG$2:AG$2201, 1)</f>
        <v>75</v>
      </c>
      <c r="AG44" s="7">
        <f>GEOMEAN(Table5[[#This Row],[W]],Table5[[#This Row],[L]],Table5[[#This Row],[ERA]],Table5[[#This Row],[BB/9]],Table5[[#This Row],[SO]],Table5[[#This Row],[K/9]],Table5[[#This Row],[WHIP]])</f>
        <v>68.553249760417245</v>
      </c>
    </row>
    <row r="45" spans="1:33" x14ac:dyDescent="0.45">
      <c r="A45" s="4" t="s">
        <v>42</v>
      </c>
      <c r="B45" s="4" t="s">
        <v>43</v>
      </c>
      <c r="C45" s="10">
        <v>30779</v>
      </c>
      <c r="D45" s="10">
        <v>30834</v>
      </c>
      <c r="E45" s="4">
        <f>_xlfn.RANK.EQ(VLOOKUP($A45, 'First 10 GS'!$B$2:$AG$2201, 5, FALSE), 'First 10 GS'!F$2:F$2201, 0)</f>
        <v>278</v>
      </c>
      <c r="F45" s="5">
        <f>_xlfn.RANK.EQ(VLOOKUP($A45, 'First 10 GS'!$B$2:$AG$2201, 6, FALSE), 'First 10 GS'!G$2:G$2201, 0)</f>
        <v>151</v>
      </c>
      <c r="G45" s="5">
        <f>_xlfn.RANK.EQ(VLOOKUP($A45, 'First 10 GS'!$B$2:$AG$2201, 7, FALSE), 'First 10 GS'!H$2:H$2201, 1)</f>
        <v>177</v>
      </c>
      <c r="H45" s="4">
        <f>_xlfn.RANK.EQ(VLOOKUP($A45, 'First 10 GS'!$B$2:$AG$2201, 8, FALSE), 'First 10 GS'!I$2:I$2201, 0)</f>
        <v>1</v>
      </c>
      <c r="I45" s="4">
        <f>_xlfn.RANK.EQ(VLOOKUP($A45, 'First 10 GS'!$B$2:$AG$2201, 9, FALSE), 'First 10 GS'!J$2:J$2201, 0)</f>
        <v>1</v>
      </c>
      <c r="J45" s="4">
        <f>_xlfn.RANK.EQ(VLOOKUP($A45, 'First 10 GS'!$B$2:$AG$2201, 10, FALSE), 'First 10 GS'!K$2:K$2201, 1)</f>
        <v>1</v>
      </c>
      <c r="K45" s="4">
        <f>_xlfn.RANK.EQ(VLOOKUP($A45, 'First 10 GS'!$B$2:$AG$2201, 11, FALSE), 'First 10 GS'!L$2:L$2201, 0)</f>
        <v>99</v>
      </c>
      <c r="L45" s="4">
        <f>_xlfn.RANK.EQ(VLOOKUP($A45, 'First 10 GS'!$B$2:$AG$2201, 12, FALSE), 'First 10 GS'!M$2:M$2201, 0)</f>
        <v>18</v>
      </c>
      <c r="M45" s="4">
        <f>_xlfn.RANK.EQ(VLOOKUP($A45, 'First 10 GS'!$B$2:$AG$2201, 13, FALSE), 'First 10 GS'!N$2:N$2201, 0)</f>
        <v>2</v>
      </c>
      <c r="N45" s="6">
        <f>_xlfn.RANK.EQ(VLOOKUP($A45, 'First 10 GS'!$B$2:$AG$2201, 14, FALSE), 'First 10 GS'!O$2:O$2201, 1)</f>
        <v>377</v>
      </c>
      <c r="O45" s="4">
        <f>_xlfn.RANK.EQ(VLOOKUP($A45, 'First 10 GS'!$B$2:$AG$2201, 15, FALSE), 'First 10 GS'!P$2:P$2201, 0)</f>
        <v>227</v>
      </c>
      <c r="P45" s="4">
        <f>_xlfn.RANK.EQ(VLOOKUP($A45, 'First 10 GS'!$B$2:$AG$2201, 16, FALSE), 'First 10 GS'!Q$2:Q$2201, 0)</f>
        <v>208</v>
      </c>
      <c r="Q45" s="5">
        <f>_xlfn.RANK.EQ(VLOOKUP($A45, 'First 10 GS'!$B$2:$AG$2201, 17, FALSE), 'First 10 GS'!R$2:R$2201, 1)</f>
        <v>173</v>
      </c>
      <c r="R45" s="4">
        <f>_xlfn.RANK.EQ(VLOOKUP($A45, 'First 10 GS'!$B$2:$AG$2201, 18, FALSE), 'First 10 GS'!S$2:S$2201, 1)</f>
        <v>45</v>
      </c>
      <c r="S45" s="4">
        <f>_xlfn.RANK.EQ(VLOOKUP($A45, 'First 10 GS'!$B$2:$AG$2201, 19, FALSE), 'First 10 GS'!T$2:T$2201, 1)</f>
        <v>228</v>
      </c>
      <c r="T45" s="4">
        <f>_xlfn.RANK.EQ(VLOOKUP($A45, 'First 10 GS'!$B$2:$AG$2201, 20, FALSE), 'First 10 GS'!U$2:U$2201, 1)</f>
        <v>140</v>
      </c>
      <c r="U45" s="4">
        <f>_xlfn.RANK.EQ(VLOOKUP($A45, 'First 10 GS'!$B$2:$AG$2201, 21, FALSE), 'First 10 GS'!V$2:V$2201, 1)</f>
        <v>13</v>
      </c>
      <c r="V45" s="4">
        <f>_xlfn.RANK.EQ(VLOOKUP($A45, 'First 10 GS'!$B$2:$AG$2201, 22, FALSE), 'First 10 GS'!W$2:W$2201, 1)</f>
        <v>3</v>
      </c>
      <c r="W45" s="4">
        <f>_xlfn.RANK.EQ(VLOOKUP($A45, 'First 10 GS'!$B$2:$AG$2201, 23, FALSE), 'First 10 GS'!X$2:X$2201, 1)</f>
        <v>521</v>
      </c>
      <c r="X45" s="5">
        <f>_xlfn.RANK.EQ(VLOOKUP($A45, 'First 10 GS'!$B$2:$AG$2201, 24, FALSE), 'First 10 GS'!Y$2:Y$2201, 1)</f>
        <v>514</v>
      </c>
      <c r="Y45" s="4">
        <f>_xlfn.RANK.EQ(VLOOKUP($A45, 'First 10 GS'!$B$2:$AG$2201, 25, FALSE), 'First 10 GS'!Z$2:Z$2201, 1)</f>
        <v>1</v>
      </c>
      <c r="Z45" s="5">
        <f>_xlfn.RANK.EQ(VLOOKUP($A45, 'First 10 GS'!$B$2:$AG$2201, 26, FALSE), 'First 10 GS'!AA$2:AA$2201, 0)</f>
        <v>5</v>
      </c>
      <c r="AA45" s="5">
        <f>_xlfn.RANK.EQ(VLOOKUP($A45, 'First 10 GS'!$B$2:$AG$2201, 27, FALSE), 'First 10 GS'!AB$2:AB$2201, 0)</f>
        <v>4</v>
      </c>
      <c r="AB45" s="4">
        <f>_xlfn.RANK.EQ(VLOOKUP($A45, 'First 10 GS'!$B$2:$AG$2201, 28, FALSE), 'First 10 GS'!AC$2:AC$2201, 1)</f>
        <v>127</v>
      </c>
      <c r="AC45" s="4">
        <f>_xlfn.RANK.EQ(VLOOKUP($A45, 'First 10 GS'!$B$2:$AG$2201, 29, FALSE), 'First 10 GS'!AD$2:AD$2201, 1)</f>
        <v>652</v>
      </c>
      <c r="AD45" s="4">
        <f>_xlfn.RANK.EQ(VLOOKUP($A45, 'First 10 GS'!$B$2:$AG$2201, 30, FALSE), 'First 10 GS'!AE$2:AE$2201, 1)</f>
        <v>146</v>
      </c>
      <c r="AE45" s="4">
        <f>_xlfn.RANK.EQ(VLOOKUP($A45, 'First 10 GS'!$B$2:$AG$2201, 31, FALSE), 'First 10 GS'!AF$2:AF$2201, 0)</f>
        <v>301</v>
      </c>
      <c r="AF45" s="5">
        <f>_xlfn.RANK.EQ(VLOOKUP($A45, 'First 10 GS'!$B$2:$AG$2201, 32, FALSE), 'First 10 GS'!AG$2:AG$2201, 1)</f>
        <v>151</v>
      </c>
      <c r="AG45" s="7">
        <f>GEOMEAN(Table5[[#This Row],[W]],Table5[[#This Row],[L]],Table5[[#This Row],[ERA]],Table5[[#This Row],[BB/9]],Table5[[#This Row],[SO]],Table5[[#This Row],[K/9]],Table5[[#This Row],[WHIP]])</f>
        <v>68.638316903634333</v>
      </c>
    </row>
    <row r="46" spans="1:33" x14ac:dyDescent="0.45">
      <c r="A46" s="4" t="s">
        <v>764</v>
      </c>
      <c r="B46" s="4" t="s">
        <v>46</v>
      </c>
      <c r="C46" s="10">
        <v>23601</v>
      </c>
      <c r="D46" s="10" t="s">
        <v>2278</v>
      </c>
      <c r="E46" s="4">
        <f>_xlfn.RANK.EQ(VLOOKUP($A46, 'First 10 GS'!$B$2:$AG$2201, 5, FALSE), 'First 10 GS'!F$2:F$2201, 0)</f>
        <v>10</v>
      </c>
      <c r="F46" s="5">
        <f>_xlfn.RANK.EQ(VLOOKUP($A46, 'First 10 GS'!$B$2:$AG$2201, 6, FALSE), 'First 10 GS'!G$2:G$2201, 0)</f>
        <v>1</v>
      </c>
      <c r="G46" s="5">
        <f>_xlfn.RANK.EQ(VLOOKUP($A46, 'First 10 GS'!$B$2:$AG$2201, 7, FALSE), 'First 10 GS'!H$2:H$2201, 1)</f>
        <v>57</v>
      </c>
      <c r="H46" s="4">
        <f>_xlfn.RANK.EQ(VLOOKUP($A46, 'First 10 GS'!$B$2:$AG$2201, 8, FALSE), 'First 10 GS'!I$2:I$2201, 0)</f>
        <v>1</v>
      </c>
      <c r="I46" s="4">
        <f>_xlfn.RANK.EQ(VLOOKUP($A46, 'First 10 GS'!$B$2:$AG$2201, 9, FALSE), 'First 10 GS'!J$2:J$2201, 0)</f>
        <v>1</v>
      </c>
      <c r="J46" s="4">
        <f>_xlfn.RANK.EQ(VLOOKUP($A46, 'First 10 GS'!$B$2:$AG$2201, 10, FALSE), 'First 10 GS'!K$2:K$2201, 1)</f>
        <v>1</v>
      </c>
      <c r="K46" s="4">
        <f>_xlfn.RANK.EQ(VLOOKUP($A46, 'First 10 GS'!$B$2:$AG$2201, 11, FALSE), 'First 10 GS'!L$2:L$2201, 0)</f>
        <v>14</v>
      </c>
      <c r="L46" s="4">
        <f>_xlfn.RANK.EQ(VLOOKUP($A46, 'First 10 GS'!$B$2:$AG$2201, 12, FALSE), 'First 10 GS'!M$2:M$2201, 0)</f>
        <v>18</v>
      </c>
      <c r="M46" s="4">
        <f>_xlfn.RANK.EQ(VLOOKUP($A46, 'First 10 GS'!$B$2:$AG$2201, 13, FALSE), 'First 10 GS'!N$2:N$2201, 0)</f>
        <v>2</v>
      </c>
      <c r="N46" s="6">
        <f>_xlfn.RANK.EQ(VLOOKUP($A46, 'First 10 GS'!$B$2:$AG$2201, 14, FALSE), 'First 10 GS'!O$2:O$2201, 1)</f>
        <v>657</v>
      </c>
      <c r="O46" s="4">
        <f>_xlfn.RANK.EQ(VLOOKUP($A46, 'First 10 GS'!$B$2:$AG$2201, 15, FALSE), 'First 10 GS'!P$2:P$2201, 0)</f>
        <v>1</v>
      </c>
      <c r="P46" s="4">
        <f>_xlfn.RANK.EQ(VLOOKUP($A46, 'First 10 GS'!$B$2:$AG$2201, 16, FALSE), 'First 10 GS'!Q$2:Q$2201, 0)</f>
        <v>42</v>
      </c>
      <c r="Q46" s="5">
        <f>_xlfn.RANK.EQ(VLOOKUP($A46, 'First 10 GS'!$B$2:$AG$2201, 17, FALSE), 'First 10 GS'!R$2:R$2201, 1)</f>
        <v>18</v>
      </c>
      <c r="R46" s="4">
        <f>_xlfn.RANK.EQ(VLOOKUP($A46, 'First 10 GS'!$B$2:$AG$2201, 18, FALSE), 'First 10 GS'!S$2:S$2201, 1)</f>
        <v>574</v>
      </c>
      <c r="S46" s="4">
        <f>_xlfn.RANK.EQ(VLOOKUP($A46, 'First 10 GS'!$B$2:$AG$2201, 19, FALSE), 'First 10 GS'!T$2:T$2201, 1)</f>
        <v>91</v>
      </c>
      <c r="T46" s="4">
        <f>_xlfn.RANK.EQ(VLOOKUP($A46, 'First 10 GS'!$B$2:$AG$2201, 20, FALSE), 'First 10 GS'!U$2:U$2201, 1)</f>
        <v>66</v>
      </c>
      <c r="U46" s="4">
        <f>_xlfn.RANK.EQ(VLOOKUP($A46, 'First 10 GS'!$B$2:$AG$2201, 21, FALSE), 'First 10 GS'!V$2:V$2201, 1)</f>
        <v>52</v>
      </c>
      <c r="V46" s="4">
        <f>_xlfn.RANK.EQ(VLOOKUP($A46, 'First 10 GS'!$B$2:$AG$2201, 22, FALSE), 'First 10 GS'!W$2:W$2201, 1)</f>
        <v>53</v>
      </c>
      <c r="W46" s="4">
        <f>_xlfn.RANK.EQ(VLOOKUP($A46, 'First 10 GS'!$B$2:$AG$2201, 23, FALSE), 'First 10 GS'!X$2:X$2201, 1)</f>
        <v>551</v>
      </c>
      <c r="X46" s="5">
        <f>_xlfn.RANK.EQ(VLOOKUP($A46, 'First 10 GS'!$B$2:$AG$2201, 24, FALSE), 'First 10 GS'!Y$2:Y$2201, 1)</f>
        <v>333</v>
      </c>
      <c r="Y46" s="4">
        <f>_xlfn.RANK.EQ(VLOOKUP($A46, 'First 10 GS'!$B$2:$AG$2201, 25, FALSE), 'First 10 GS'!Z$2:Z$2201, 1)</f>
        <v>599</v>
      </c>
      <c r="Z46" s="5">
        <f>_xlfn.RANK.EQ(VLOOKUP($A46, 'First 10 GS'!$B$2:$AG$2201, 26, FALSE), 'First 10 GS'!AA$2:AA$2201, 0)</f>
        <v>356</v>
      </c>
      <c r="AA46" s="5">
        <f>_xlfn.RANK.EQ(VLOOKUP($A46, 'First 10 GS'!$B$2:$AG$2201, 27, FALSE), 'First 10 GS'!AB$2:AB$2201, 0)</f>
        <v>568</v>
      </c>
      <c r="AB46" s="4">
        <f>_xlfn.RANK.EQ(VLOOKUP($A46, 'First 10 GS'!$B$2:$AG$2201, 28, FALSE), 'First 10 GS'!AC$2:AC$2201, 1)</f>
        <v>290</v>
      </c>
      <c r="AC46" s="4">
        <f>_xlfn.RANK.EQ(VLOOKUP($A46, 'First 10 GS'!$B$2:$AG$2201, 29, FALSE), 'First 10 GS'!AD$2:AD$2201, 1)</f>
        <v>1</v>
      </c>
      <c r="AD46" s="4">
        <f>_xlfn.RANK.EQ(VLOOKUP($A46, 'First 10 GS'!$B$2:$AG$2201, 30, FALSE), 'First 10 GS'!AE$2:AE$2201, 1)</f>
        <v>146</v>
      </c>
      <c r="AE46" s="4">
        <f>_xlfn.RANK.EQ(VLOOKUP($A46, 'First 10 GS'!$B$2:$AG$2201, 31, FALSE), 'First 10 GS'!AF$2:AF$2201, 0)</f>
        <v>7</v>
      </c>
      <c r="AF46" s="5">
        <f>_xlfn.RANK.EQ(VLOOKUP($A46, 'First 10 GS'!$B$2:$AG$2201, 32, FALSE), 'First 10 GS'!AG$2:AG$2201, 1)</f>
        <v>149</v>
      </c>
      <c r="AG46" s="7">
        <f>GEOMEAN(Table5[[#This Row],[W]],Table5[[#This Row],[L]],Table5[[#This Row],[ERA]],Table5[[#This Row],[BB/9]],Table5[[#This Row],[SO]],Table5[[#This Row],[K/9]],Table5[[#This Row],[WHIP]])</f>
        <v>72.266905198143874</v>
      </c>
    </row>
    <row r="47" spans="1:33" x14ac:dyDescent="0.45">
      <c r="A47" s="4" t="s">
        <v>81</v>
      </c>
      <c r="B47" s="4" t="s">
        <v>82</v>
      </c>
      <c r="C47" s="10">
        <v>41008</v>
      </c>
      <c r="D47" s="10">
        <v>41056</v>
      </c>
      <c r="E47" s="4">
        <f>_xlfn.RANK.EQ(VLOOKUP($A47, 'First 10 GS'!$B$2:$AG$2201, 5, FALSE), 'First 10 GS'!F$2:F$2201, 0)</f>
        <v>188</v>
      </c>
      <c r="F47" s="5">
        <f>_xlfn.RANK.EQ(VLOOKUP($A47, 'First 10 GS'!$B$2:$AG$2201, 6, FALSE), 'First 10 GS'!G$2:G$2201, 0)</f>
        <v>6</v>
      </c>
      <c r="G47" s="5">
        <f>_xlfn.RANK.EQ(VLOOKUP($A47, 'First 10 GS'!$B$2:$AG$2201, 7, FALSE), 'First 10 GS'!H$2:H$2201, 1)</f>
        <v>57</v>
      </c>
      <c r="H47" s="4">
        <f>_xlfn.RANK.EQ(VLOOKUP($A47, 'First 10 GS'!$B$2:$AG$2201, 8, FALSE), 'First 10 GS'!I$2:I$2201, 0)</f>
        <v>1</v>
      </c>
      <c r="I47" s="4">
        <f>_xlfn.RANK.EQ(VLOOKUP($A47, 'First 10 GS'!$B$2:$AG$2201, 9, FALSE), 'First 10 GS'!J$2:J$2201, 0)</f>
        <v>1</v>
      </c>
      <c r="J47" s="4">
        <f>_xlfn.RANK.EQ(VLOOKUP($A47, 'First 10 GS'!$B$2:$AG$2201, 10, FALSE), 'First 10 GS'!K$2:K$2201, 1)</f>
        <v>1</v>
      </c>
      <c r="K47" s="4">
        <f>_xlfn.RANK.EQ(VLOOKUP($A47, 'First 10 GS'!$B$2:$AG$2201, 11, FALSE), 'First 10 GS'!L$2:L$2201, 0)</f>
        <v>196</v>
      </c>
      <c r="L47" s="4">
        <f>_xlfn.RANK.EQ(VLOOKUP($A47, 'First 10 GS'!$B$2:$AG$2201, 12, FALSE), 'First 10 GS'!M$2:M$2201, 0)</f>
        <v>98</v>
      </c>
      <c r="M47" s="4">
        <f>_xlfn.RANK.EQ(VLOOKUP($A47, 'First 10 GS'!$B$2:$AG$2201, 13, FALSE), 'First 10 GS'!N$2:N$2201, 0)</f>
        <v>2</v>
      </c>
      <c r="N47" s="6">
        <f>_xlfn.RANK.EQ(VLOOKUP($A47, 'First 10 GS'!$B$2:$AG$2201, 14, FALSE), 'First 10 GS'!O$2:O$2201, 1)</f>
        <v>474</v>
      </c>
      <c r="O47" s="4">
        <f>_xlfn.RANK.EQ(VLOOKUP($A47, 'First 10 GS'!$B$2:$AG$2201, 15, FALSE), 'First 10 GS'!P$2:P$2201, 0)</f>
        <v>26</v>
      </c>
      <c r="P47" s="4">
        <f>_xlfn.RANK.EQ(VLOOKUP($A47, 'First 10 GS'!$B$2:$AG$2201, 16, FALSE), 'First 10 GS'!Q$2:Q$2201, 0)</f>
        <v>50</v>
      </c>
      <c r="Q47" s="5">
        <f>_xlfn.RANK.EQ(VLOOKUP($A47, 'First 10 GS'!$B$2:$AG$2201, 17, FALSE), 'First 10 GS'!R$2:R$2201, 1)</f>
        <v>155</v>
      </c>
      <c r="R47" s="4">
        <f>_xlfn.RANK.EQ(VLOOKUP($A47, 'First 10 GS'!$B$2:$AG$2201, 18, FALSE), 'First 10 GS'!S$2:S$2201, 1)</f>
        <v>241</v>
      </c>
      <c r="S47" s="4">
        <f>_xlfn.RANK.EQ(VLOOKUP($A47, 'First 10 GS'!$B$2:$AG$2201, 19, FALSE), 'First 10 GS'!T$2:T$2201, 1)</f>
        <v>162</v>
      </c>
      <c r="T47" s="4">
        <f>_xlfn.RANK.EQ(VLOOKUP($A47, 'First 10 GS'!$B$2:$AG$2201, 20, FALSE), 'First 10 GS'!U$2:U$2201, 1)</f>
        <v>140</v>
      </c>
      <c r="U47" s="4">
        <f>_xlfn.RANK.EQ(VLOOKUP($A47, 'First 10 GS'!$B$2:$AG$2201, 21, FALSE), 'First 10 GS'!V$2:V$2201, 1)</f>
        <v>194</v>
      </c>
      <c r="V47" s="4">
        <f>_xlfn.RANK.EQ(VLOOKUP($A47, 'First 10 GS'!$B$2:$AG$2201, 22, FALSE), 'First 10 GS'!W$2:W$2201, 1)</f>
        <v>172</v>
      </c>
      <c r="W47" s="4">
        <f>_xlfn.RANK.EQ(VLOOKUP($A47, 'First 10 GS'!$B$2:$AG$2201, 23, FALSE), 'First 10 GS'!X$2:X$2201, 1)</f>
        <v>635</v>
      </c>
      <c r="X47" s="5">
        <f>_xlfn.RANK.EQ(VLOOKUP($A47, 'First 10 GS'!$B$2:$AG$2201, 24, FALSE), 'First 10 GS'!Y$2:Y$2201, 1)</f>
        <v>612</v>
      </c>
      <c r="Y47" s="4">
        <f>_xlfn.RANK.EQ(VLOOKUP($A47, 'First 10 GS'!$B$2:$AG$2201, 25, FALSE), 'First 10 GS'!Z$2:Z$2201, 1)</f>
        <v>1</v>
      </c>
      <c r="Z47" s="5">
        <f>_xlfn.RANK.EQ(VLOOKUP($A47, 'First 10 GS'!$B$2:$AG$2201, 26, FALSE), 'First 10 GS'!AA$2:AA$2201, 0)</f>
        <v>19</v>
      </c>
      <c r="AA47" s="5">
        <f>_xlfn.RANK.EQ(VLOOKUP($A47, 'First 10 GS'!$B$2:$AG$2201, 27, FALSE), 'First 10 GS'!AB$2:AB$2201, 0)</f>
        <v>41</v>
      </c>
      <c r="AB47" s="4">
        <f>_xlfn.RANK.EQ(VLOOKUP($A47, 'First 10 GS'!$B$2:$AG$2201, 28, FALSE), 'First 10 GS'!AC$2:AC$2201, 1)</f>
        <v>556</v>
      </c>
      <c r="AC47" s="4">
        <f>_xlfn.RANK.EQ(VLOOKUP($A47, 'First 10 GS'!$B$2:$AG$2201, 29, FALSE), 'First 10 GS'!AD$2:AD$2201, 1)</f>
        <v>1</v>
      </c>
      <c r="AD47" s="4">
        <f>_xlfn.RANK.EQ(VLOOKUP($A47, 'First 10 GS'!$B$2:$AG$2201, 30, FALSE), 'First 10 GS'!AE$2:AE$2201, 1)</f>
        <v>554</v>
      </c>
      <c r="AE47" s="4">
        <f>_xlfn.RANK.EQ(VLOOKUP($A47, 'First 10 GS'!$B$2:$AG$2201, 31, FALSE), 'First 10 GS'!AF$2:AF$2201, 0)</f>
        <v>99</v>
      </c>
      <c r="AF47" s="5">
        <f>_xlfn.RANK.EQ(VLOOKUP($A47, 'First 10 GS'!$B$2:$AG$2201, 32, FALSE), 'First 10 GS'!AG$2:AG$2201, 1)</f>
        <v>437</v>
      </c>
      <c r="AG47" s="7">
        <f>GEOMEAN(Table5[[#This Row],[W]],Table5[[#This Row],[L]],Table5[[#This Row],[ERA]],Table5[[#This Row],[BB/9]],Table5[[#This Row],[SO]],Table5[[#This Row],[K/9]],Table5[[#This Row],[WHIP]])</f>
        <v>72.99683280124988</v>
      </c>
    </row>
    <row r="48" spans="1:33" x14ac:dyDescent="0.45">
      <c r="A48" s="6" t="s">
        <v>175</v>
      </c>
      <c r="B48" s="6" t="s">
        <v>56</v>
      </c>
      <c r="C48" s="9">
        <v>42893</v>
      </c>
      <c r="D48" s="9">
        <v>42946</v>
      </c>
      <c r="E48" s="6">
        <f>_xlfn.RANK.EQ(VLOOKUP($A48, 'First 10 GS'!$B$2:$AG$2201, 5, FALSE), 'First 10 GS'!F$2:F$2201, 0)</f>
        <v>178</v>
      </c>
      <c r="F48" s="5">
        <f>_xlfn.RANK.EQ(VLOOKUP($A48, 'First 10 GS'!$B$2:$AG$2201, 6, FALSE), 'First 10 GS'!G$2:G$2201, 0)</f>
        <v>64</v>
      </c>
      <c r="G48" s="5">
        <f>_xlfn.RANK.EQ(VLOOKUP($A48, 'First 10 GS'!$B$2:$AG$2201, 7, FALSE), 'First 10 GS'!H$2:H$2201, 1)</f>
        <v>11</v>
      </c>
      <c r="H48" s="6">
        <f>_xlfn.RANK.EQ(VLOOKUP($A48, 'First 10 GS'!$B$2:$AG$2201, 8, FALSE), 'First 10 GS'!I$2:I$2201, 0)</f>
        <v>1</v>
      </c>
      <c r="I48" s="6">
        <f>_xlfn.RANK.EQ(VLOOKUP($A48, 'First 10 GS'!$B$2:$AG$2201, 9, FALSE), 'First 10 GS'!J$2:J$2201, 0)</f>
        <v>1</v>
      </c>
      <c r="J48" s="6">
        <f>_xlfn.RANK.EQ(VLOOKUP($A48, 'First 10 GS'!$B$2:$AG$2201, 10, FALSE), 'First 10 GS'!K$2:K$2201, 1)</f>
        <v>1</v>
      </c>
      <c r="K48" s="6">
        <f>_xlfn.RANK.EQ(VLOOKUP($A48, 'First 10 GS'!$B$2:$AG$2201, 11, FALSE), 'First 10 GS'!L$2:L$2201, 0)</f>
        <v>196</v>
      </c>
      <c r="L48" s="6">
        <f>_xlfn.RANK.EQ(VLOOKUP($A48, 'First 10 GS'!$B$2:$AG$2201, 12, FALSE), 'First 10 GS'!M$2:M$2201, 0)</f>
        <v>98</v>
      </c>
      <c r="M48" s="6">
        <f>_xlfn.RANK.EQ(VLOOKUP($A48, 'First 10 GS'!$B$2:$AG$2201, 13, FALSE), 'First 10 GS'!N$2:N$2201, 0)</f>
        <v>2</v>
      </c>
      <c r="N48" s="6">
        <f>_xlfn.RANK.EQ(VLOOKUP($A48, 'First 10 GS'!$B$2:$AG$2201, 14, FALSE), 'First 10 GS'!O$2:O$2201, 1)</f>
        <v>481</v>
      </c>
      <c r="O48" s="6">
        <f>_xlfn.RANK.EQ(VLOOKUP($A48, 'First 10 GS'!$B$2:$AG$2201, 15, FALSE), 'First 10 GS'!P$2:P$2201, 0)</f>
        <v>390</v>
      </c>
      <c r="P48" s="6">
        <f>_xlfn.RANK.EQ(VLOOKUP($A48, 'First 10 GS'!$B$2:$AG$2201, 16, FALSE), 'First 10 GS'!Q$2:Q$2201, 0)</f>
        <v>29</v>
      </c>
      <c r="Q48" s="5">
        <f>_xlfn.RANK.EQ(VLOOKUP($A48, 'First 10 GS'!$B$2:$AG$2201, 17, FALSE), 'First 10 GS'!R$2:R$2201, 1)</f>
        <v>107</v>
      </c>
      <c r="R48" s="6">
        <f>_xlfn.RANK.EQ(VLOOKUP($A48, 'First 10 GS'!$B$2:$AG$2201, 18, FALSE), 'First 10 GS'!S$2:S$2201, 1)</f>
        <v>132</v>
      </c>
      <c r="S48" s="6">
        <f>_xlfn.RANK.EQ(VLOOKUP($A48, 'First 10 GS'!$B$2:$AG$2201, 19, FALSE), 'First 10 GS'!T$2:T$2201, 1)</f>
        <v>66</v>
      </c>
      <c r="T48" s="6">
        <f>_xlfn.RANK.EQ(VLOOKUP($A48, 'First 10 GS'!$B$2:$AG$2201, 20, FALSE), 'First 10 GS'!U$2:U$2201, 1)</f>
        <v>87</v>
      </c>
      <c r="U48" s="6">
        <f>_xlfn.RANK.EQ(VLOOKUP($A48, 'First 10 GS'!$B$2:$AG$2201, 21, FALSE), 'First 10 GS'!V$2:V$2201, 1)</f>
        <v>292</v>
      </c>
      <c r="V48" s="6">
        <f>_xlfn.RANK.EQ(VLOOKUP($A48, 'First 10 GS'!$B$2:$AG$2201, 22, FALSE), 'First 10 GS'!W$2:W$2201, 1)</f>
        <v>274</v>
      </c>
      <c r="W48" s="6">
        <f>_xlfn.RANK.EQ(VLOOKUP($A48, 'First 10 GS'!$B$2:$AG$2201, 23, FALSE), 'First 10 GS'!X$2:X$2201, 1)</f>
        <v>331</v>
      </c>
      <c r="X48" s="5">
        <f>_xlfn.RANK.EQ(VLOOKUP($A48, 'First 10 GS'!$B$2:$AG$2201, 24, FALSE), 'First 10 GS'!Y$2:Y$2201, 1)</f>
        <v>303</v>
      </c>
      <c r="Y48" s="6">
        <f>_xlfn.RANK.EQ(VLOOKUP($A48, 'First 10 GS'!$B$2:$AG$2201, 25, FALSE), 'First 10 GS'!Z$2:Z$2201, 1)</f>
        <v>1</v>
      </c>
      <c r="Z48" s="5">
        <f>_xlfn.RANK.EQ(VLOOKUP($A48, 'First 10 GS'!$B$2:$AG$2201, 26, FALSE), 'First 10 GS'!AA$2:AA$2201, 0)</f>
        <v>54</v>
      </c>
      <c r="AA48" s="5">
        <f>_xlfn.RANK.EQ(VLOOKUP($A48, 'First 10 GS'!$B$2:$AG$2201, 27, FALSE), 'First 10 GS'!AB$2:AB$2201, 0)</f>
        <v>108</v>
      </c>
      <c r="AB48" s="6">
        <f>_xlfn.RANK.EQ(VLOOKUP($A48, 'First 10 GS'!$B$2:$AG$2201, 28, FALSE), 'First 10 GS'!AC$2:AC$2201, 1)</f>
        <v>556</v>
      </c>
      <c r="AC48" s="6">
        <f>_xlfn.RANK.EQ(VLOOKUP($A48, 'First 10 GS'!$B$2:$AG$2201, 29, FALSE), 'First 10 GS'!AD$2:AD$2201, 1)</f>
        <v>1</v>
      </c>
      <c r="AD48" s="6">
        <f>_xlfn.RANK.EQ(VLOOKUP($A48, 'First 10 GS'!$B$2:$AG$2201, 30, FALSE), 'First 10 GS'!AE$2:AE$2201, 1)</f>
        <v>641</v>
      </c>
      <c r="AE48" s="6">
        <f>_xlfn.RANK.EQ(VLOOKUP($A48, 'First 10 GS'!$B$2:$AG$2201, 31, FALSE), 'First 10 GS'!AF$2:AF$2201, 0)</f>
        <v>248</v>
      </c>
      <c r="AF48" s="5">
        <f>_xlfn.RANK.EQ(VLOOKUP($A48, 'First 10 GS'!$B$2:$AG$2201, 32, FALSE), 'First 10 GS'!AG$2:AG$2201, 1)</f>
        <v>97</v>
      </c>
      <c r="AG48" s="7">
        <f>GEOMEAN(Table5[[#This Row],[W]],Table5[[#This Row],[L]],Table5[[#This Row],[ERA]],Table5[[#This Row],[BB/9]],Table5[[#This Row],[SO]],Table5[[#This Row],[K/9]],Table5[[#This Row],[WHIP]])</f>
        <v>74.644588928795642</v>
      </c>
    </row>
    <row r="49" spans="1:33" x14ac:dyDescent="0.45">
      <c r="A49" s="6" t="s">
        <v>105</v>
      </c>
      <c r="B49" s="6" t="s">
        <v>106</v>
      </c>
      <c r="C49" s="9">
        <v>39177</v>
      </c>
      <c r="D49" s="9">
        <v>39227</v>
      </c>
      <c r="E49" s="6">
        <f>_xlfn.RANK.EQ(VLOOKUP($A49, 'First 10 GS'!$B$2:$AG$2201, 5, FALSE), 'First 10 GS'!F$2:F$2201, 0)</f>
        <v>68</v>
      </c>
      <c r="F49" s="5">
        <f>_xlfn.RANK.EQ(VLOOKUP($A49, 'First 10 GS'!$B$2:$AG$2201, 6, FALSE), 'First 10 GS'!G$2:G$2201, 0)</f>
        <v>6</v>
      </c>
      <c r="G49" s="5">
        <f>_xlfn.RANK.EQ(VLOOKUP($A49, 'First 10 GS'!$B$2:$AG$2201, 7, FALSE), 'First 10 GS'!H$2:H$2201, 1)</f>
        <v>57</v>
      </c>
      <c r="H49" s="6">
        <f>_xlfn.RANK.EQ(VLOOKUP($A49, 'First 10 GS'!$B$2:$AG$2201, 8, FALSE), 'First 10 GS'!I$2:I$2201, 0)</f>
        <v>1</v>
      </c>
      <c r="I49" s="6">
        <f>_xlfn.RANK.EQ(VLOOKUP($A49, 'First 10 GS'!$B$2:$AG$2201, 9, FALSE), 'First 10 GS'!J$2:J$2201, 0)</f>
        <v>1</v>
      </c>
      <c r="J49" s="6">
        <f>_xlfn.RANK.EQ(VLOOKUP($A49, 'First 10 GS'!$B$2:$AG$2201, 10, FALSE), 'First 10 GS'!K$2:K$2201, 1)</f>
        <v>1</v>
      </c>
      <c r="K49" s="6">
        <f>_xlfn.RANK.EQ(VLOOKUP($A49, 'First 10 GS'!$B$2:$AG$2201, 11, FALSE), 'First 10 GS'!L$2:L$2201, 0)</f>
        <v>99</v>
      </c>
      <c r="L49" s="6">
        <f>_xlfn.RANK.EQ(VLOOKUP($A49, 'First 10 GS'!$B$2:$AG$2201, 12, FALSE), 'First 10 GS'!M$2:M$2201, 0)</f>
        <v>98</v>
      </c>
      <c r="M49" s="6">
        <f>_xlfn.RANK.EQ(VLOOKUP($A49, 'First 10 GS'!$B$2:$AG$2201, 13, FALSE), 'First 10 GS'!N$2:N$2201, 0)</f>
        <v>2</v>
      </c>
      <c r="N49" s="6">
        <f>_xlfn.RANK.EQ(VLOOKUP($A49, 'First 10 GS'!$B$2:$AG$2201, 14, FALSE), 'First 10 GS'!O$2:O$2201, 1)</f>
        <v>594</v>
      </c>
      <c r="O49" s="6">
        <f>_xlfn.RANK.EQ(VLOOKUP($A49, 'First 10 GS'!$B$2:$AG$2201, 15, FALSE), 'First 10 GS'!P$2:P$2201, 0)</f>
        <v>26</v>
      </c>
      <c r="P49" s="6">
        <f>_xlfn.RANK.EQ(VLOOKUP($A49, 'First 10 GS'!$B$2:$AG$2201, 16, FALSE), 'First 10 GS'!Q$2:Q$2201, 0)</f>
        <v>50</v>
      </c>
      <c r="Q49" s="5">
        <f>_xlfn.RANK.EQ(VLOOKUP($A49, 'First 10 GS'!$B$2:$AG$2201, 17, FALSE), 'First 10 GS'!R$2:R$2201, 1)</f>
        <v>394</v>
      </c>
      <c r="R49" s="6">
        <f>_xlfn.RANK.EQ(VLOOKUP($A49, 'First 10 GS'!$B$2:$AG$2201, 18, FALSE), 'First 10 GS'!S$2:S$2201, 1)</f>
        <v>475</v>
      </c>
      <c r="S49" s="6">
        <f>_xlfn.RANK.EQ(VLOOKUP($A49, 'First 10 GS'!$B$2:$AG$2201, 19, FALSE), 'First 10 GS'!T$2:T$2201, 1)</f>
        <v>473</v>
      </c>
      <c r="T49" s="6">
        <f>_xlfn.RANK.EQ(VLOOKUP($A49, 'First 10 GS'!$B$2:$AG$2201, 20, FALSE), 'First 10 GS'!U$2:U$2201, 1)</f>
        <v>547</v>
      </c>
      <c r="U49" s="6">
        <f>_xlfn.RANK.EQ(VLOOKUP($A49, 'First 10 GS'!$B$2:$AG$2201, 21, FALSE), 'First 10 GS'!V$2:V$2201, 1)</f>
        <v>327</v>
      </c>
      <c r="V49" s="6">
        <f>_xlfn.RANK.EQ(VLOOKUP($A49, 'First 10 GS'!$B$2:$AG$2201, 22, FALSE), 'First 10 GS'!W$2:W$2201, 1)</f>
        <v>381</v>
      </c>
      <c r="W49" s="6">
        <f>_xlfn.RANK.EQ(VLOOKUP($A49, 'First 10 GS'!$B$2:$AG$2201, 23, FALSE), 'First 10 GS'!X$2:X$2201, 1)</f>
        <v>307</v>
      </c>
      <c r="X49" s="5">
        <f>_xlfn.RANK.EQ(VLOOKUP($A49, 'First 10 GS'!$B$2:$AG$2201, 24, FALSE), 'First 10 GS'!Y$2:Y$2201, 1)</f>
        <v>203</v>
      </c>
      <c r="Y49" s="6">
        <f>_xlfn.RANK.EQ(VLOOKUP($A49, 'First 10 GS'!$B$2:$AG$2201, 25, FALSE), 'First 10 GS'!Z$2:Z$2201, 1)</f>
        <v>1</v>
      </c>
      <c r="Z49" s="5">
        <f>_xlfn.RANK.EQ(VLOOKUP($A49, 'First 10 GS'!$B$2:$AG$2201, 26, FALSE), 'First 10 GS'!AA$2:AA$2201, 0)</f>
        <v>26</v>
      </c>
      <c r="AA49" s="5">
        <f>_xlfn.RANK.EQ(VLOOKUP($A49, 'First 10 GS'!$B$2:$AG$2201, 27, FALSE), 'First 10 GS'!AB$2:AB$2201, 0)</f>
        <v>105</v>
      </c>
      <c r="AB49" s="6">
        <f>_xlfn.RANK.EQ(VLOOKUP($A49, 'First 10 GS'!$B$2:$AG$2201, 28, FALSE), 'First 10 GS'!AC$2:AC$2201, 1)</f>
        <v>556</v>
      </c>
      <c r="AC49" s="6">
        <f>_xlfn.RANK.EQ(VLOOKUP($A49, 'First 10 GS'!$B$2:$AG$2201, 29, FALSE), 'First 10 GS'!AD$2:AD$2201, 1)</f>
        <v>1</v>
      </c>
      <c r="AD49" s="6">
        <f>_xlfn.RANK.EQ(VLOOKUP($A49, 'First 10 GS'!$B$2:$AG$2201, 30, FALSE), 'First 10 GS'!AE$2:AE$2201, 1)</f>
        <v>146</v>
      </c>
      <c r="AE49" s="6">
        <f>_xlfn.RANK.EQ(VLOOKUP($A49, 'First 10 GS'!$B$2:$AG$2201, 31, FALSE), 'First 10 GS'!AF$2:AF$2201, 0)</f>
        <v>68</v>
      </c>
      <c r="AF49" s="5">
        <f>_xlfn.RANK.EQ(VLOOKUP($A49, 'First 10 GS'!$B$2:$AG$2201, 32, FALSE), 'First 10 GS'!AG$2:AG$2201, 1)</f>
        <v>175</v>
      </c>
      <c r="AG49" s="7">
        <f>GEOMEAN(Table5[[#This Row],[W]],Table5[[#This Row],[L]],Table5[[#This Row],[ERA]],Table5[[#This Row],[BB/9]],Table5[[#This Row],[SO]],Table5[[#This Row],[K/9]],Table5[[#This Row],[WHIP]])</f>
        <v>74.773133381781761</v>
      </c>
    </row>
    <row r="50" spans="1:33" x14ac:dyDescent="0.45">
      <c r="A50" s="6" t="s">
        <v>131</v>
      </c>
      <c r="B50" s="6" t="s">
        <v>132</v>
      </c>
      <c r="C50" s="9">
        <v>42237</v>
      </c>
      <c r="D50" s="9">
        <v>42473</v>
      </c>
      <c r="E50" s="6">
        <f>_xlfn.RANK.EQ(VLOOKUP($A50, 'First 10 GS'!$B$2:$AG$2201, 5, FALSE), 'First 10 GS'!F$2:F$2201, 0)</f>
        <v>132</v>
      </c>
      <c r="F50" s="5">
        <f>_xlfn.RANK.EQ(VLOOKUP($A50, 'First 10 GS'!$B$2:$AG$2201, 6, FALSE), 'First 10 GS'!G$2:G$2201, 0)</f>
        <v>151</v>
      </c>
      <c r="G50" s="5">
        <f>_xlfn.RANK.EQ(VLOOKUP($A50, 'First 10 GS'!$B$2:$AG$2201, 7, FALSE), 'First 10 GS'!H$2:H$2201, 1)</f>
        <v>343</v>
      </c>
      <c r="H50" s="6">
        <f>_xlfn.RANK.EQ(VLOOKUP($A50, 'First 10 GS'!$B$2:$AG$2201, 8, FALSE), 'First 10 GS'!I$2:I$2201, 0)</f>
        <v>1</v>
      </c>
      <c r="I50" s="6">
        <f>_xlfn.RANK.EQ(VLOOKUP($A50, 'First 10 GS'!$B$2:$AG$2201, 9, FALSE), 'First 10 GS'!J$2:J$2201, 0)</f>
        <v>1</v>
      </c>
      <c r="J50" s="6">
        <f>_xlfn.RANK.EQ(VLOOKUP($A50, 'First 10 GS'!$B$2:$AG$2201, 10, FALSE), 'First 10 GS'!K$2:K$2201, 1)</f>
        <v>1</v>
      </c>
      <c r="K50" s="6">
        <f>_xlfn.RANK.EQ(VLOOKUP($A50, 'First 10 GS'!$B$2:$AG$2201, 11, FALSE), 'First 10 GS'!L$2:L$2201, 0)</f>
        <v>196</v>
      </c>
      <c r="L50" s="6">
        <f>_xlfn.RANK.EQ(VLOOKUP($A50, 'First 10 GS'!$B$2:$AG$2201, 12, FALSE), 'First 10 GS'!M$2:M$2201, 0)</f>
        <v>98</v>
      </c>
      <c r="M50" s="6">
        <f>_xlfn.RANK.EQ(VLOOKUP($A50, 'First 10 GS'!$B$2:$AG$2201, 13, FALSE), 'First 10 GS'!N$2:N$2201, 0)</f>
        <v>2</v>
      </c>
      <c r="N50" s="6">
        <f>_xlfn.RANK.EQ(VLOOKUP($A50, 'First 10 GS'!$B$2:$AG$2201, 14, FALSE), 'First 10 GS'!O$2:O$2201, 1)</f>
        <v>528</v>
      </c>
      <c r="O50" s="6">
        <f>_xlfn.RANK.EQ(VLOOKUP($A50, 'First 10 GS'!$B$2:$AG$2201, 15, FALSE), 'First 10 GS'!P$2:P$2201, 0)</f>
        <v>90</v>
      </c>
      <c r="P50" s="6">
        <f>_xlfn.RANK.EQ(VLOOKUP($A50, 'First 10 GS'!$B$2:$AG$2201, 16, FALSE), 'First 10 GS'!Q$2:Q$2201, 0)</f>
        <v>266</v>
      </c>
      <c r="Q50" s="5">
        <f>_xlfn.RANK.EQ(VLOOKUP($A50, 'First 10 GS'!$B$2:$AG$2201, 17, FALSE), 'First 10 GS'!R$2:R$2201, 1)</f>
        <v>40</v>
      </c>
      <c r="R50" s="6">
        <f>_xlfn.RANK.EQ(VLOOKUP($A50, 'First 10 GS'!$B$2:$AG$2201, 18, FALSE), 'First 10 GS'!S$2:S$2201, 1)</f>
        <v>132</v>
      </c>
      <c r="S50" s="6">
        <f>_xlfn.RANK.EQ(VLOOKUP($A50, 'First 10 GS'!$B$2:$AG$2201, 19, FALSE), 'First 10 GS'!T$2:T$2201, 1)</f>
        <v>36</v>
      </c>
      <c r="T50" s="6">
        <f>_xlfn.RANK.EQ(VLOOKUP($A50, 'First 10 GS'!$B$2:$AG$2201, 20, FALSE), 'First 10 GS'!U$2:U$2201, 1)</f>
        <v>32</v>
      </c>
      <c r="U50" s="6">
        <f>_xlfn.RANK.EQ(VLOOKUP($A50, 'First 10 GS'!$B$2:$AG$2201, 21, FALSE), 'First 10 GS'!V$2:V$2201, 1)</f>
        <v>181</v>
      </c>
      <c r="V50" s="6">
        <f>_xlfn.RANK.EQ(VLOOKUP($A50, 'First 10 GS'!$B$2:$AG$2201, 22, FALSE), 'First 10 GS'!W$2:W$2201, 1)</f>
        <v>172</v>
      </c>
      <c r="W50" s="6">
        <f>_xlfn.RANK.EQ(VLOOKUP($A50, 'First 10 GS'!$B$2:$AG$2201, 23, FALSE), 'First 10 GS'!X$2:X$2201, 1)</f>
        <v>101</v>
      </c>
      <c r="X50" s="5">
        <f>_xlfn.RANK.EQ(VLOOKUP($A50, 'First 10 GS'!$B$2:$AG$2201, 24, FALSE), 'First 10 GS'!Y$2:Y$2201, 1)</f>
        <v>85</v>
      </c>
      <c r="Y50" s="6">
        <f>_xlfn.RANK.EQ(VLOOKUP($A50, 'First 10 GS'!$B$2:$AG$2201, 25, FALSE), 'First 10 GS'!Z$2:Z$2201, 1)</f>
        <v>1</v>
      </c>
      <c r="Z50" s="5">
        <f>_xlfn.RANK.EQ(VLOOKUP($A50, 'First 10 GS'!$B$2:$AG$2201, 26, FALSE), 'First 10 GS'!AA$2:AA$2201, 0)</f>
        <v>38</v>
      </c>
      <c r="AA50" s="5">
        <f>_xlfn.RANK.EQ(VLOOKUP($A50, 'First 10 GS'!$B$2:$AG$2201, 27, FALSE), 'First 10 GS'!AB$2:AB$2201, 0)</f>
        <v>92</v>
      </c>
      <c r="AB50" s="6">
        <f>_xlfn.RANK.EQ(VLOOKUP($A50, 'First 10 GS'!$B$2:$AG$2201, 28, FALSE), 'First 10 GS'!AC$2:AC$2201, 1)</f>
        <v>127</v>
      </c>
      <c r="AC50" s="6">
        <f>_xlfn.RANK.EQ(VLOOKUP($A50, 'First 10 GS'!$B$2:$AG$2201, 29, FALSE), 'First 10 GS'!AD$2:AD$2201, 1)</f>
        <v>1</v>
      </c>
      <c r="AD50" s="6">
        <f>_xlfn.RANK.EQ(VLOOKUP($A50, 'First 10 GS'!$B$2:$AG$2201, 30, FALSE), 'First 10 GS'!AE$2:AE$2201, 1)</f>
        <v>146</v>
      </c>
      <c r="AE50" s="6">
        <f>_xlfn.RANK.EQ(VLOOKUP($A50, 'First 10 GS'!$B$2:$AG$2201, 31, FALSE), 'First 10 GS'!AF$2:AF$2201, 0)</f>
        <v>248</v>
      </c>
      <c r="AF50" s="5">
        <f>_xlfn.RANK.EQ(VLOOKUP($A50, 'First 10 GS'!$B$2:$AG$2201, 32, FALSE), 'First 10 GS'!AG$2:AG$2201, 1)</f>
        <v>25</v>
      </c>
      <c r="AG50" s="7">
        <f>GEOMEAN(Table5[[#This Row],[W]],Table5[[#This Row],[L]],Table5[[#This Row],[ERA]],Table5[[#This Row],[BB/9]],Table5[[#This Row],[SO]],Table5[[#This Row],[K/9]],Table5[[#This Row],[WHIP]])</f>
        <v>76.541062778900908</v>
      </c>
    </row>
    <row r="51" spans="1:33" x14ac:dyDescent="0.45">
      <c r="A51" s="6" t="s">
        <v>263</v>
      </c>
      <c r="B51" s="6" t="s">
        <v>40</v>
      </c>
      <c r="C51" s="9">
        <v>45069</v>
      </c>
      <c r="D51" s="9">
        <v>45129</v>
      </c>
      <c r="E51" s="6">
        <f>_xlfn.RANK.EQ(VLOOKUP($A51, 'First 10 GS'!$B$2:$AG$2201, 5, FALSE), 'First 10 GS'!F$2:F$2201, 0)</f>
        <v>423</v>
      </c>
      <c r="F51" s="5">
        <f>_xlfn.RANK.EQ(VLOOKUP($A51, 'First 10 GS'!$B$2:$AG$2201, 6, FALSE), 'First 10 GS'!G$2:G$2201, 0)</f>
        <v>23</v>
      </c>
      <c r="G51" s="5">
        <f>_xlfn.RANK.EQ(VLOOKUP($A51, 'First 10 GS'!$B$2:$AG$2201, 7, FALSE), 'First 10 GS'!H$2:H$2201, 1)</f>
        <v>11</v>
      </c>
      <c r="H51" s="6">
        <f>_xlfn.RANK.EQ(VLOOKUP($A51, 'First 10 GS'!$B$2:$AG$2201, 8, FALSE), 'First 10 GS'!I$2:I$2201, 0)</f>
        <v>1</v>
      </c>
      <c r="I51" s="6">
        <f>_xlfn.RANK.EQ(VLOOKUP($A51, 'First 10 GS'!$B$2:$AG$2201, 9, FALSE), 'First 10 GS'!J$2:J$2201, 0)</f>
        <v>1</v>
      </c>
      <c r="J51" s="6">
        <f>_xlfn.RANK.EQ(VLOOKUP($A51, 'First 10 GS'!$B$2:$AG$2201, 10, FALSE), 'First 10 GS'!K$2:K$2201, 1)</f>
        <v>1</v>
      </c>
      <c r="K51" s="6">
        <f>_xlfn.RANK.EQ(VLOOKUP($A51, 'First 10 GS'!$B$2:$AG$2201, 11, FALSE), 'First 10 GS'!L$2:L$2201, 0)</f>
        <v>196</v>
      </c>
      <c r="L51" s="6">
        <f>_xlfn.RANK.EQ(VLOOKUP($A51, 'First 10 GS'!$B$2:$AG$2201, 12, FALSE), 'First 10 GS'!M$2:M$2201, 0)</f>
        <v>98</v>
      </c>
      <c r="M51" s="6">
        <f>_xlfn.RANK.EQ(VLOOKUP($A51, 'First 10 GS'!$B$2:$AG$2201, 13, FALSE), 'First 10 GS'!N$2:N$2201, 0)</f>
        <v>2</v>
      </c>
      <c r="N51" s="6">
        <f>_xlfn.RANK.EQ(VLOOKUP($A51, 'First 10 GS'!$B$2:$AG$2201, 14, FALSE), 'First 10 GS'!O$2:O$2201, 1)</f>
        <v>235</v>
      </c>
      <c r="O51" s="6">
        <f>_xlfn.RANK.EQ(VLOOKUP($A51, 'First 10 GS'!$B$2:$AG$2201, 15, FALSE), 'First 10 GS'!P$2:P$2201, 0)</f>
        <v>227</v>
      </c>
      <c r="P51" s="6">
        <f>_xlfn.RANK.EQ(VLOOKUP($A51, 'First 10 GS'!$B$2:$AG$2201, 16, FALSE), 'First 10 GS'!Q$2:Q$2201, 0)</f>
        <v>21</v>
      </c>
      <c r="Q51" s="5">
        <f>_xlfn.RANK.EQ(VLOOKUP($A51, 'First 10 GS'!$B$2:$AG$2201, 17, FALSE), 'First 10 GS'!R$2:R$2201, 1)</f>
        <v>365</v>
      </c>
      <c r="R51" s="6">
        <f>_xlfn.RANK.EQ(VLOOKUP($A51, 'First 10 GS'!$B$2:$AG$2201, 18, FALSE), 'First 10 GS'!S$2:S$2201, 1)</f>
        <v>132</v>
      </c>
      <c r="S51" s="6">
        <f>_xlfn.RANK.EQ(VLOOKUP($A51, 'First 10 GS'!$B$2:$AG$2201, 19, FALSE), 'First 10 GS'!T$2:T$2201, 1)</f>
        <v>201</v>
      </c>
      <c r="T51" s="6">
        <f>_xlfn.RANK.EQ(VLOOKUP($A51, 'First 10 GS'!$B$2:$AG$2201, 20, FALSE), 'First 10 GS'!U$2:U$2201, 1)</f>
        <v>306</v>
      </c>
      <c r="U51" s="6">
        <f>_xlfn.RANK.EQ(VLOOKUP($A51, 'First 10 GS'!$B$2:$AG$2201, 21, FALSE), 'First 10 GS'!V$2:V$2201, 1)</f>
        <v>260</v>
      </c>
      <c r="V51" s="6">
        <f>_xlfn.RANK.EQ(VLOOKUP($A51, 'First 10 GS'!$B$2:$AG$2201, 22, FALSE), 'First 10 GS'!W$2:W$2201, 1)</f>
        <v>172</v>
      </c>
      <c r="W51" s="6">
        <f>_xlfn.RANK.EQ(VLOOKUP($A51, 'First 10 GS'!$B$2:$AG$2201, 23, FALSE), 'First 10 GS'!X$2:X$2201, 1)</f>
        <v>130</v>
      </c>
      <c r="X51" s="5">
        <f>_xlfn.RANK.EQ(VLOOKUP($A51, 'First 10 GS'!$B$2:$AG$2201, 24, FALSE), 'First 10 GS'!Y$2:Y$2201, 1)</f>
        <v>164</v>
      </c>
      <c r="Y51" s="6">
        <f>_xlfn.RANK.EQ(VLOOKUP($A51, 'First 10 GS'!$B$2:$AG$2201, 25, FALSE), 'First 10 GS'!Z$2:Z$2201, 1)</f>
        <v>1</v>
      </c>
      <c r="Z51" s="5">
        <f>_xlfn.RANK.EQ(VLOOKUP($A51, 'First 10 GS'!$B$2:$AG$2201, 26, FALSE), 'First 10 GS'!AA$2:AA$2201, 0)</f>
        <v>91</v>
      </c>
      <c r="AA51" s="5">
        <f>_xlfn.RANK.EQ(VLOOKUP($A51, 'First 10 GS'!$B$2:$AG$2201, 27, FALSE), 'First 10 GS'!AB$2:AB$2201, 0)</f>
        <v>87</v>
      </c>
      <c r="AB51" s="6">
        <f>_xlfn.RANK.EQ(VLOOKUP($A51, 'First 10 GS'!$B$2:$AG$2201, 28, FALSE), 'First 10 GS'!AC$2:AC$2201, 1)</f>
        <v>556</v>
      </c>
      <c r="AC51" s="6">
        <f>_xlfn.RANK.EQ(VLOOKUP($A51, 'First 10 GS'!$B$2:$AG$2201, 29, FALSE), 'First 10 GS'!AD$2:AD$2201, 1)</f>
        <v>1</v>
      </c>
      <c r="AD51" s="6">
        <f>_xlfn.RANK.EQ(VLOOKUP($A51, 'First 10 GS'!$B$2:$AG$2201, 30, FALSE), 'First 10 GS'!AE$2:AE$2201, 1)</f>
        <v>461</v>
      </c>
      <c r="AE51" s="6">
        <f>_xlfn.RANK.EQ(VLOOKUP($A51, 'First 10 GS'!$B$2:$AG$2201, 31, FALSE), 'First 10 GS'!AF$2:AF$2201, 0)</f>
        <v>517</v>
      </c>
      <c r="AF51" s="5">
        <f>_xlfn.RANK.EQ(VLOOKUP($A51, 'First 10 GS'!$B$2:$AG$2201, 32, FALSE), 'First 10 GS'!AG$2:AG$2201, 1)</f>
        <v>132</v>
      </c>
      <c r="AG51" s="7">
        <f>GEOMEAN(Table5[[#This Row],[W]],Table5[[#This Row],[L]],Table5[[#This Row],[ERA]],Table5[[#This Row],[BB/9]],Table5[[#This Row],[SO]],Table5[[#This Row],[K/9]],Table5[[#This Row],[WHIP]])</f>
        <v>76.847085551948254</v>
      </c>
    </row>
    <row r="52" spans="1:33" x14ac:dyDescent="0.45">
      <c r="A52" s="4" t="s">
        <v>754</v>
      </c>
      <c r="B52" s="4" t="s">
        <v>59</v>
      </c>
      <c r="C52" s="10">
        <v>33505</v>
      </c>
      <c r="D52" s="10">
        <v>33844</v>
      </c>
      <c r="E52" s="4">
        <f>_xlfn.RANK.EQ(VLOOKUP($A52, 'First 10 GS'!$B$2:$AG$2201, 5, FALSE), 'First 10 GS'!F$2:F$2201, 0)</f>
        <v>125</v>
      </c>
      <c r="F52" s="5">
        <f>_xlfn.RANK.EQ(VLOOKUP($A52, 'First 10 GS'!$B$2:$AG$2201, 6, FALSE), 'First 10 GS'!G$2:G$2201, 0)</f>
        <v>6</v>
      </c>
      <c r="G52" s="5">
        <f>_xlfn.RANK.EQ(VLOOKUP($A52, 'First 10 GS'!$B$2:$AG$2201, 7, FALSE), 'First 10 GS'!H$2:H$2201, 1)</f>
        <v>11</v>
      </c>
      <c r="H52" s="4">
        <f>_xlfn.RANK.EQ(VLOOKUP($A52, 'First 10 GS'!$B$2:$AG$2201, 8, FALSE), 'First 10 GS'!I$2:I$2201, 0)</f>
        <v>1</v>
      </c>
      <c r="I52" s="4">
        <f>_xlfn.RANK.EQ(VLOOKUP($A52, 'First 10 GS'!$B$2:$AG$2201, 9, FALSE), 'First 10 GS'!J$2:J$2201, 0)</f>
        <v>1</v>
      </c>
      <c r="J52" s="4">
        <f>_xlfn.RANK.EQ(VLOOKUP($A52, 'First 10 GS'!$B$2:$AG$2201, 10, FALSE), 'First 10 GS'!K$2:K$2201, 1)</f>
        <v>1</v>
      </c>
      <c r="K52" s="4">
        <f>_xlfn.RANK.EQ(VLOOKUP($A52, 'First 10 GS'!$B$2:$AG$2201, 11, FALSE), 'First 10 GS'!L$2:L$2201, 0)</f>
        <v>196</v>
      </c>
      <c r="L52" s="4">
        <f>_xlfn.RANK.EQ(VLOOKUP($A52, 'First 10 GS'!$B$2:$AG$2201, 12, FALSE), 'First 10 GS'!M$2:M$2201, 0)</f>
        <v>98</v>
      </c>
      <c r="M52" s="4">
        <f>_xlfn.RANK.EQ(VLOOKUP($A52, 'First 10 GS'!$B$2:$AG$2201, 13, FALSE), 'First 10 GS'!N$2:N$2201, 0)</f>
        <v>2</v>
      </c>
      <c r="N52" s="6">
        <f>_xlfn.RANK.EQ(VLOOKUP($A52, 'First 10 GS'!$B$2:$AG$2201, 14, FALSE), 'First 10 GS'!O$2:O$2201, 1)</f>
        <v>537</v>
      </c>
      <c r="O52" s="4">
        <f>_xlfn.RANK.EQ(VLOOKUP($A52, 'First 10 GS'!$B$2:$AG$2201, 15, FALSE), 'First 10 GS'!P$2:P$2201, 0)</f>
        <v>90</v>
      </c>
      <c r="P52" s="4">
        <f>_xlfn.RANK.EQ(VLOOKUP($A52, 'First 10 GS'!$B$2:$AG$2201, 16, FALSE), 'First 10 GS'!Q$2:Q$2201, 0)</f>
        <v>14</v>
      </c>
      <c r="Q52" s="5">
        <f>_xlfn.RANK.EQ(VLOOKUP($A52, 'First 10 GS'!$B$2:$AG$2201, 17, FALSE), 'First 10 GS'!R$2:R$2201, 1)</f>
        <v>36</v>
      </c>
      <c r="R52" s="4">
        <f>_xlfn.RANK.EQ(VLOOKUP($A52, 'First 10 GS'!$B$2:$AG$2201, 18, FALSE), 'First 10 GS'!S$2:S$2201, 1)</f>
        <v>350</v>
      </c>
      <c r="S52" s="4">
        <f>_xlfn.RANK.EQ(VLOOKUP($A52, 'First 10 GS'!$B$2:$AG$2201, 19, FALSE), 'First 10 GS'!T$2:T$2201, 1)</f>
        <v>23</v>
      </c>
      <c r="T52" s="4">
        <f>_xlfn.RANK.EQ(VLOOKUP($A52, 'First 10 GS'!$B$2:$AG$2201, 20, FALSE), 'First 10 GS'!U$2:U$2201, 1)</f>
        <v>32</v>
      </c>
      <c r="U52" s="4">
        <f>_xlfn.RANK.EQ(VLOOKUP($A52, 'First 10 GS'!$B$2:$AG$2201, 21, FALSE), 'First 10 GS'!V$2:V$2201, 1)</f>
        <v>32</v>
      </c>
      <c r="V52" s="4">
        <f>_xlfn.RANK.EQ(VLOOKUP($A52, 'First 10 GS'!$B$2:$AG$2201, 22, FALSE), 'First 10 GS'!W$2:W$2201, 1)</f>
        <v>19</v>
      </c>
      <c r="W52" s="4">
        <f>_xlfn.RANK.EQ(VLOOKUP($A52, 'First 10 GS'!$B$2:$AG$2201, 23, FALSE), 'First 10 GS'!X$2:X$2201, 1)</f>
        <v>262</v>
      </c>
      <c r="X52" s="5">
        <f>_xlfn.RANK.EQ(VLOOKUP($A52, 'First 10 GS'!$B$2:$AG$2201, 24, FALSE), 'First 10 GS'!Y$2:Y$2201, 1)</f>
        <v>213</v>
      </c>
      <c r="Y52" s="4">
        <f>_xlfn.RANK.EQ(VLOOKUP($A52, 'First 10 GS'!$B$2:$AG$2201, 25, FALSE), 'First 10 GS'!Z$2:Z$2201, 1)</f>
        <v>1</v>
      </c>
      <c r="Z52" s="5">
        <f>_xlfn.RANK.EQ(VLOOKUP($A52, 'First 10 GS'!$B$2:$AG$2201, 26, FALSE), 'First 10 GS'!AA$2:AA$2201, 0)</f>
        <v>399</v>
      </c>
      <c r="AA52" s="5">
        <f>_xlfn.RANK.EQ(VLOOKUP($A52, 'First 10 GS'!$B$2:$AG$2201, 27, FALSE), 'First 10 GS'!AB$2:AB$2201, 0)</f>
        <v>490</v>
      </c>
      <c r="AB52" s="4">
        <f>_xlfn.RANK.EQ(VLOOKUP($A52, 'First 10 GS'!$B$2:$AG$2201, 28, FALSE), 'First 10 GS'!AC$2:AC$2201, 1)</f>
        <v>1</v>
      </c>
      <c r="AC52" s="4">
        <f>_xlfn.RANK.EQ(VLOOKUP($A52, 'First 10 GS'!$B$2:$AG$2201, 29, FALSE), 'First 10 GS'!AD$2:AD$2201, 1)</f>
        <v>1</v>
      </c>
      <c r="AD52" s="4">
        <f>_xlfn.RANK.EQ(VLOOKUP($A52, 'First 10 GS'!$B$2:$AG$2201, 30, FALSE), 'First 10 GS'!AE$2:AE$2201, 1)</f>
        <v>325</v>
      </c>
      <c r="AE52" s="4">
        <f>_xlfn.RANK.EQ(VLOOKUP($A52, 'First 10 GS'!$B$2:$AG$2201, 31, FALSE), 'First 10 GS'!AF$2:AF$2201, 0)</f>
        <v>157</v>
      </c>
      <c r="AF52" s="5">
        <f>_xlfn.RANK.EQ(VLOOKUP($A52, 'First 10 GS'!$B$2:$AG$2201, 32, FALSE), 'First 10 GS'!AG$2:AG$2201, 1)</f>
        <v>170</v>
      </c>
      <c r="AG52" s="7">
        <f>GEOMEAN(Table5[[#This Row],[W]],Table5[[#This Row],[L]],Table5[[#This Row],[ERA]],Table5[[#This Row],[BB/9]],Table5[[#This Row],[SO]],Table5[[#This Row],[K/9]],Table5[[#This Row],[WHIP]])</f>
        <v>77.518663546334707</v>
      </c>
    </row>
    <row r="53" spans="1:33" x14ac:dyDescent="0.45">
      <c r="A53" s="6" t="s">
        <v>92</v>
      </c>
      <c r="B53" s="6" t="s">
        <v>85</v>
      </c>
      <c r="C53" s="9">
        <v>38568</v>
      </c>
      <c r="D53" s="9">
        <v>38616</v>
      </c>
      <c r="E53" s="6">
        <f>_xlfn.RANK.EQ(VLOOKUP($A53, 'First 10 GS'!$B$2:$AG$2201, 5, FALSE), 'First 10 GS'!F$2:F$2201, 0)</f>
        <v>56</v>
      </c>
      <c r="F53" s="5">
        <f>_xlfn.RANK.EQ(VLOOKUP($A53, 'First 10 GS'!$B$2:$AG$2201, 6, FALSE), 'First 10 GS'!G$2:G$2201, 0)</f>
        <v>151</v>
      </c>
      <c r="G53" s="5">
        <f>_xlfn.RANK.EQ(VLOOKUP($A53, 'First 10 GS'!$B$2:$AG$2201, 7, FALSE), 'First 10 GS'!H$2:H$2201, 1)</f>
        <v>343</v>
      </c>
      <c r="H53" s="6">
        <f>_xlfn.RANK.EQ(VLOOKUP($A53, 'First 10 GS'!$B$2:$AG$2201, 8, FALSE), 'First 10 GS'!I$2:I$2201, 0)</f>
        <v>1</v>
      </c>
      <c r="I53" s="6">
        <f>_xlfn.RANK.EQ(VLOOKUP($A53, 'First 10 GS'!$B$2:$AG$2201, 9, FALSE), 'First 10 GS'!J$2:J$2201, 0)</f>
        <v>1</v>
      </c>
      <c r="J53" s="6">
        <f>_xlfn.RANK.EQ(VLOOKUP($A53, 'First 10 GS'!$B$2:$AG$2201, 10, FALSE), 'First 10 GS'!K$2:K$2201, 1)</f>
        <v>1</v>
      </c>
      <c r="K53" s="6">
        <f>_xlfn.RANK.EQ(VLOOKUP($A53, 'First 10 GS'!$B$2:$AG$2201, 11, FALSE), 'First 10 GS'!L$2:L$2201, 0)</f>
        <v>196</v>
      </c>
      <c r="L53" s="6">
        <f>_xlfn.RANK.EQ(VLOOKUP($A53, 'First 10 GS'!$B$2:$AG$2201, 12, FALSE), 'First 10 GS'!M$2:M$2201, 0)</f>
        <v>98</v>
      </c>
      <c r="M53" s="6">
        <f>_xlfn.RANK.EQ(VLOOKUP($A53, 'First 10 GS'!$B$2:$AG$2201, 13, FALSE), 'First 10 GS'!N$2:N$2201, 0)</f>
        <v>2</v>
      </c>
      <c r="N53" s="6">
        <f>_xlfn.RANK.EQ(VLOOKUP($A53, 'First 10 GS'!$B$2:$AG$2201, 14, FALSE), 'First 10 GS'!O$2:O$2201, 1)</f>
        <v>609</v>
      </c>
      <c r="O53" s="6">
        <f>_xlfn.RANK.EQ(VLOOKUP($A53, 'First 10 GS'!$B$2:$AG$2201, 15, FALSE), 'First 10 GS'!P$2:P$2201, 0)</f>
        <v>90</v>
      </c>
      <c r="P53" s="6">
        <f>_xlfn.RANK.EQ(VLOOKUP($A53, 'First 10 GS'!$B$2:$AG$2201, 16, FALSE), 'First 10 GS'!Q$2:Q$2201, 0)</f>
        <v>266</v>
      </c>
      <c r="Q53" s="5">
        <f>_xlfn.RANK.EQ(VLOOKUP($A53, 'First 10 GS'!$B$2:$AG$2201, 17, FALSE), 'First 10 GS'!R$2:R$2201, 1)</f>
        <v>61</v>
      </c>
      <c r="R53" s="6">
        <f>_xlfn.RANK.EQ(VLOOKUP($A53, 'First 10 GS'!$B$2:$AG$2201, 18, FALSE), 'First 10 GS'!S$2:S$2201, 1)</f>
        <v>115</v>
      </c>
      <c r="S53" s="6">
        <f>_xlfn.RANK.EQ(VLOOKUP($A53, 'First 10 GS'!$B$2:$AG$2201, 19, FALSE), 'First 10 GS'!T$2:T$2201, 1)</f>
        <v>66</v>
      </c>
      <c r="T53" s="6">
        <f>_xlfn.RANK.EQ(VLOOKUP($A53, 'First 10 GS'!$B$2:$AG$2201, 20, FALSE), 'First 10 GS'!U$2:U$2201, 1)</f>
        <v>87</v>
      </c>
      <c r="U53" s="6">
        <f>_xlfn.RANK.EQ(VLOOKUP($A53, 'First 10 GS'!$B$2:$AG$2201, 21, FALSE), 'First 10 GS'!V$2:V$2201, 1)</f>
        <v>157</v>
      </c>
      <c r="V53" s="6">
        <f>_xlfn.RANK.EQ(VLOOKUP($A53, 'First 10 GS'!$B$2:$AG$2201, 22, FALSE), 'First 10 GS'!W$2:W$2201, 1)</f>
        <v>172</v>
      </c>
      <c r="W53" s="6">
        <f>_xlfn.RANK.EQ(VLOOKUP($A53, 'First 10 GS'!$B$2:$AG$2201, 23, FALSE), 'First 10 GS'!X$2:X$2201, 1)</f>
        <v>221</v>
      </c>
      <c r="X53" s="5">
        <f>_xlfn.RANK.EQ(VLOOKUP($A53, 'First 10 GS'!$B$2:$AG$2201, 24, FALSE), 'First 10 GS'!Y$2:Y$2201, 1)</f>
        <v>134</v>
      </c>
      <c r="Y53" s="6">
        <f>_xlfn.RANK.EQ(VLOOKUP($A53, 'First 10 GS'!$B$2:$AG$2201, 25, FALSE), 'First 10 GS'!Z$2:Z$2201, 1)</f>
        <v>1</v>
      </c>
      <c r="Z53" s="5">
        <f>_xlfn.RANK.EQ(VLOOKUP($A53, 'First 10 GS'!$B$2:$AG$2201, 26, FALSE), 'First 10 GS'!AA$2:AA$2201, 0)</f>
        <v>23</v>
      </c>
      <c r="AA53" s="5">
        <f>_xlfn.RANK.EQ(VLOOKUP($A53, 'First 10 GS'!$B$2:$AG$2201, 27, FALSE), 'First 10 GS'!AB$2:AB$2201, 0)</f>
        <v>106</v>
      </c>
      <c r="AB53" s="6">
        <f>_xlfn.RANK.EQ(VLOOKUP($A53, 'First 10 GS'!$B$2:$AG$2201, 28, FALSE), 'First 10 GS'!AC$2:AC$2201, 1)</f>
        <v>127</v>
      </c>
      <c r="AC53" s="6">
        <f>_xlfn.RANK.EQ(VLOOKUP($A53, 'First 10 GS'!$B$2:$AG$2201, 29, FALSE), 'First 10 GS'!AD$2:AD$2201, 1)</f>
        <v>1</v>
      </c>
      <c r="AD53" s="6">
        <f>_xlfn.RANK.EQ(VLOOKUP($A53, 'First 10 GS'!$B$2:$AG$2201, 30, FALSE), 'First 10 GS'!AE$2:AE$2201, 1)</f>
        <v>146</v>
      </c>
      <c r="AE53" s="6">
        <f>_xlfn.RANK.EQ(VLOOKUP($A53, 'First 10 GS'!$B$2:$AG$2201, 31, FALSE), 'First 10 GS'!AF$2:AF$2201, 0)</f>
        <v>131</v>
      </c>
      <c r="AF53" s="5">
        <f>_xlfn.RANK.EQ(VLOOKUP($A53, 'First 10 GS'!$B$2:$AG$2201, 32, FALSE), 'First 10 GS'!AG$2:AG$2201, 1)</f>
        <v>17</v>
      </c>
      <c r="AG53" s="7">
        <f>GEOMEAN(Table5[[#This Row],[W]],Table5[[#This Row],[L]],Table5[[#This Row],[ERA]],Table5[[#This Row],[BB/9]],Table5[[#This Row],[SO]],Table5[[#This Row],[K/9]],Table5[[#This Row],[WHIP]])</f>
        <v>77.987842033249279</v>
      </c>
    </row>
    <row r="54" spans="1:33" x14ac:dyDescent="0.45">
      <c r="A54" s="4" t="s">
        <v>101</v>
      </c>
      <c r="B54" s="4" t="s">
        <v>102</v>
      </c>
      <c r="C54" s="10" t="s">
        <v>103</v>
      </c>
      <c r="D54" s="10">
        <v>44307</v>
      </c>
      <c r="E54" s="4">
        <f>_xlfn.RANK.EQ(VLOOKUP($A54, 'First 10 GS'!$B$2:$AG$2201, 5, FALSE), 'First 10 GS'!F$2:F$2201, 0)</f>
        <v>434</v>
      </c>
      <c r="F54" s="5">
        <f>_xlfn.RANK.EQ(VLOOKUP($A54, 'First 10 GS'!$B$2:$AG$2201, 6, FALSE), 'First 10 GS'!G$2:G$2201, 0)</f>
        <v>151</v>
      </c>
      <c r="G54" s="5">
        <f>_xlfn.RANK.EQ(VLOOKUP($A54, 'First 10 GS'!$B$2:$AG$2201, 7, FALSE), 'First 10 GS'!H$2:H$2201, 1)</f>
        <v>57</v>
      </c>
      <c r="H54" s="4">
        <f>_xlfn.RANK.EQ(VLOOKUP($A54, 'First 10 GS'!$B$2:$AG$2201, 8, FALSE), 'First 10 GS'!I$2:I$2201, 0)</f>
        <v>1</v>
      </c>
      <c r="I54" s="4">
        <f>_xlfn.RANK.EQ(VLOOKUP($A54, 'First 10 GS'!$B$2:$AG$2201, 9, FALSE), 'First 10 GS'!J$2:J$2201, 0)</f>
        <v>1</v>
      </c>
      <c r="J54" s="4">
        <f>_xlfn.RANK.EQ(VLOOKUP($A54, 'First 10 GS'!$B$2:$AG$2201, 10, FALSE), 'First 10 GS'!K$2:K$2201, 1)</f>
        <v>1</v>
      </c>
      <c r="K54" s="4">
        <f>_xlfn.RANK.EQ(VLOOKUP($A54, 'First 10 GS'!$B$2:$AG$2201, 11, FALSE), 'First 10 GS'!L$2:L$2201, 0)</f>
        <v>196</v>
      </c>
      <c r="L54" s="4">
        <f>_xlfn.RANK.EQ(VLOOKUP($A54, 'First 10 GS'!$B$2:$AG$2201, 12, FALSE), 'First 10 GS'!M$2:M$2201, 0)</f>
        <v>98</v>
      </c>
      <c r="M54" s="4">
        <f>_xlfn.RANK.EQ(VLOOKUP($A54, 'First 10 GS'!$B$2:$AG$2201, 13, FALSE), 'First 10 GS'!N$2:N$2201, 0)</f>
        <v>2</v>
      </c>
      <c r="N54" s="6">
        <f>_xlfn.RANK.EQ(VLOOKUP($A54, 'First 10 GS'!$B$2:$AG$2201, 14, FALSE), 'First 10 GS'!O$2:O$2201, 1)</f>
        <v>216</v>
      </c>
      <c r="O54" s="4">
        <f>_xlfn.RANK.EQ(VLOOKUP($A54, 'First 10 GS'!$B$2:$AG$2201, 15, FALSE), 'First 10 GS'!P$2:P$2201, 0)</f>
        <v>390</v>
      </c>
      <c r="P54" s="4">
        <f>_xlfn.RANK.EQ(VLOOKUP($A54, 'First 10 GS'!$B$2:$AG$2201, 16, FALSE), 'First 10 GS'!Q$2:Q$2201, 0)</f>
        <v>99</v>
      </c>
      <c r="Q54" s="5">
        <f>_xlfn.RANK.EQ(VLOOKUP($A54, 'First 10 GS'!$B$2:$AG$2201, 17, FALSE), 'First 10 GS'!R$2:R$2201, 1)</f>
        <v>51</v>
      </c>
      <c r="R54" s="4">
        <f>_xlfn.RANK.EQ(VLOOKUP($A54, 'First 10 GS'!$B$2:$AG$2201, 18, FALSE), 'First 10 GS'!S$2:S$2201, 1)</f>
        <v>25</v>
      </c>
      <c r="S54" s="4">
        <f>_xlfn.RANK.EQ(VLOOKUP($A54, 'First 10 GS'!$B$2:$AG$2201, 19, FALSE), 'First 10 GS'!T$2:T$2201, 1)</f>
        <v>36</v>
      </c>
      <c r="T54" s="4">
        <f>_xlfn.RANK.EQ(VLOOKUP($A54, 'First 10 GS'!$B$2:$AG$2201, 20, FALSE), 'First 10 GS'!U$2:U$2201, 1)</f>
        <v>15</v>
      </c>
      <c r="U54" s="4">
        <f>_xlfn.RANK.EQ(VLOOKUP($A54, 'First 10 GS'!$B$2:$AG$2201, 21, FALSE), 'First 10 GS'!V$2:V$2201, 1)</f>
        <v>158</v>
      </c>
      <c r="V54" s="4">
        <f>_xlfn.RANK.EQ(VLOOKUP($A54, 'First 10 GS'!$B$2:$AG$2201, 22, FALSE), 'First 10 GS'!W$2:W$2201, 1)</f>
        <v>103</v>
      </c>
      <c r="W54" s="4">
        <f>_xlfn.RANK.EQ(VLOOKUP($A54, 'First 10 GS'!$B$2:$AG$2201, 23, FALSE), 'First 10 GS'!X$2:X$2201, 1)</f>
        <v>431</v>
      </c>
      <c r="X54" s="5">
        <f>_xlfn.RANK.EQ(VLOOKUP($A54, 'First 10 GS'!$B$2:$AG$2201, 24, FALSE), 'First 10 GS'!Y$2:Y$2201, 1)</f>
        <v>484</v>
      </c>
      <c r="Y54" s="4">
        <f>_xlfn.RANK.EQ(VLOOKUP($A54, 'First 10 GS'!$B$2:$AG$2201, 25, FALSE), 'First 10 GS'!Z$2:Z$2201, 1)</f>
        <v>1</v>
      </c>
      <c r="Z54" s="5">
        <f>_xlfn.RANK.EQ(VLOOKUP($A54, 'First 10 GS'!$B$2:$AG$2201, 26, FALSE), 'First 10 GS'!AA$2:AA$2201, 0)</f>
        <v>26</v>
      </c>
      <c r="AA54" s="5">
        <f>_xlfn.RANK.EQ(VLOOKUP($A54, 'First 10 GS'!$B$2:$AG$2201, 27, FALSE), 'First 10 GS'!AB$2:AB$2201, 0)</f>
        <v>24</v>
      </c>
      <c r="AB54" s="4">
        <f>_xlfn.RANK.EQ(VLOOKUP($A54, 'First 10 GS'!$B$2:$AG$2201, 28, FALSE), 'First 10 GS'!AC$2:AC$2201, 1)</f>
        <v>290</v>
      </c>
      <c r="AC54" s="4">
        <f>_xlfn.RANK.EQ(VLOOKUP($A54, 'First 10 GS'!$B$2:$AG$2201, 29, FALSE), 'First 10 GS'!AD$2:AD$2201, 1)</f>
        <v>1</v>
      </c>
      <c r="AD54" s="4">
        <f>_xlfn.RANK.EQ(VLOOKUP($A54, 'First 10 GS'!$B$2:$AG$2201, 30, FALSE), 'First 10 GS'!AE$2:AE$2201, 1)</f>
        <v>554</v>
      </c>
      <c r="AE54" s="4">
        <f>_xlfn.RANK.EQ(VLOOKUP($A54, 'First 10 GS'!$B$2:$AG$2201, 31, FALSE), 'First 10 GS'!AF$2:AF$2201, 0)</f>
        <v>487</v>
      </c>
      <c r="AF54" s="5">
        <f>_xlfn.RANK.EQ(VLOOKUP($A54, 'First 10 GS'!$B$2:$AG$2201, 32, FALSE), 'First 10 GS'!AG$2:AG$2201, 1)</f>
        <v>135</v>
      </c>
      <c r="AG54" s="7">
        <f>GEOMEAN(Table5[[#This Row],[W]],Table5[[#This Row],[L]],Table5[[#This Row],[ERA]],Table5[[#This Row],[BB/9]],Table5[[#This Row],[SO]],Table5[[#This Row],[K/9]],Table5[[#This Row],[WHIP]])</f>
        <v>78.208705910099397</v>
      </c>
    </row>
    <row r="55" spans="1:33" x14ac:dyDescent="0.45">
      <c r="A55" s="4" t="s">
        <v>1235</v>
      </c>
      <c r="B55" s="4" t="s">
        <v>240</v>
      </c>
      <c r="C55" s="10">
        <v>33703</v>
      </c>
      <c r="D55" s="10">
        <v>33753</v>
      </c>
      <c r="E55" s="4">
        <f>_xlfn.RANK.EQ(VLOOKUP($A55, 'First 10 GS'!$B$2:$AG$2201, 5, FALSE), 'First 10 GS'!F$2:F$2201, 0)</f>
        <v>94</v>
      </c>
      <c r="F55" s="5">
        <f>_xlfn.RANK.EQ(VLOOKUP($A55, 'First 10 GS'!$B$2:$AG$2201, 6, FALSE), 'First 10 GS'!G$2:G$2201, 0)</f>
        <v>64</v>
      </c>
      <c r="G55" s="5">
        <f>_xlfn.RANK.EQ(VLOOKUP($A55, 'First 10 GS'!$B$2:$AG$2201, 7, FALSE), 'First 10 GS'!H$2:H$2201, 1)</f>
        <v>57</v>
      </c>
      <c r="H55" s="4">
        <f>_xlfn.RANK.EQ(VLOOKUP($A55, 'First 10 GS'!$B$2:$AG$2201, 8, FALSE), 'First 10 GS'!I$2:I$2201, 0)</f>
        <v>1</v>
      </c>
      <c r="I55" s="4">
        <f>_xlfn.RANK.EQ(VLOOKUP($A55, 'First 10 GS'!$B$2:$AG$2201, 9, FALSE), 'First 10 GS'!J$2:J$2201, 0)</f>
        <v>1</v>
      </c>
      <c r="J55" s="4">
        <f>_xlfn.RANK.EQ(VLOOKUP($A55, 'First 10 GS'!$B$2:$AG$2201, 10, FALSE), 'First 10 GS'!K$2:K$2201, 1)</f>
        <v>1</v>
      </c>
      <c r="K55" s="4">
        <f>_xlfn.RANK.EQ(VLOOKUP($A55, 'First 10 GS'!$B$2:$AG$2201, 11, FALSE), 'First 10 GS'!L$2:L$2201, 0)</f>
        <v>196</v>
      </c>
      <c r="L55" s="4">
        <f>_xlfn.RANK.EQ(VLOOKUP($A55, 'First 10 GS'!$B$2:$AG$2201, 12, FALSE), 'First 10 GS'!M$2:M$2201, 0)</f>
        <v>98</v>
      </c>
      <c r="M55" s="4">
        <f>_xlfn.RANK.EQ(VLOOKUP($A55, 'First 10 GS'!$B$2:$AG$2201, 13, FALSE), 'First 10 GS'!N$2:N$2201, 0)</f>
        <v>2</v>
      </c>
      <c r="N55" s="6">
        <f>_xlfn.RANK.EQ(VLOOKUP($A55, 'First 10 GS'!$B$2:$AG$2201, 14, FALSE), 'First 10 GS'!O$2:O$2201, 1)</f>
        <v>571</v>
      </c>
      <c r="O55" s="4">
        <f>_xlfn.RANK.EQ(VLOOKUP($A55, 'First 10 GS'!$B$2:$AG$2201, 15, FALSE), 'First 10 GS'!P$2:P$2201, 0)</f>
        <v>227</v>
      </c>
      <c r="P55" s="4">
        <f>_xlfn.RANK.EQ(VLOOKUP($A55, 'First 10 GS'!$B$2:$AG$2201, 16, FALSE), 'First 10 GS'!Q$2:Q$2201, 0)</f>
        <v>75</v>
      </c>
      <c r="Q55" s="5">
        <f>_xlfn.RANK.EQ(VLOOKUP($A55, 'First 10 GS'!$B$2:$AG$2201, 17, FALSE), 'First 10 GS'!R$2:R$2201, 1)</f>
        <v>51</v>
      </c>
      <c r="R55" s="4">
        <f>_xlfn.RANK.EQ(VLOOKUP($A55, 'First 10 GS'!$B$2:$AG$2201, 18, FALSE), 'First 10 GS'!S$2:S$2201, 1)</f>
        <v>299</v>
      </c>
      <c r="S55" s="4">
        <f>_xlfn.RANK.EQ(VLOOKUP($A55, 'First 10 GS'!$B$2:$AG$2201, 19, FALSE), 'First 10 GS'!T$2:T$2201, 1)</f>
        <v>66</v>
      </c>
      <c r="T55" s="4">
        <f>_xlfn.RANK.EQ(VLOOKUP($A55, 'First 10 GS'!$B$2:$AG$2201, 20, FALSE), 'First 10 GS'!U$2:U$2201, 1)</f>
        <v>45</v>
      </c>
      <c r="U55" s="4">
        <f>_xlfn.RANK.EQ(VLOOKUP($A55, 'First 10 GS'!$B$2:$AG$2201, 21, FALSE), 'First 10 GS'!V$2:V$2201, 1)</f>
        <v>172</v>
      </c>
      <c r="V55" s="4">
        <f>_xlfn.RANK.EQ(VLOOKUP($A55, 'First 10 GS'!$B$2:$AG$2201, 22, FALSE), 'First 10 GS'!W$2:W$2201, 1)</f>
        <v>172</v>
      </c>
      <c r="W55" s="4">
        <f>_xlfn.RANK.EQ(VLOOKUP($A55, 'First 10 GS'!$B$2:$AG$2201, 23, FALSE), 'First 10 GS'!X$2:X$2201, 1)</f>
        <v>22</v>
      </c>
      <c r="X55" s="5">
        <f>_xlfn.RANK.EQ(VLOOKUP($A55, 'First 10 GS'!$B$2:$AG$2201, 24, FALSE), 'First 10 GS'!Y$2:Y$2201, 1)</f>
        <v>17</v>
      </c>
      <c r="Y55" s="4">
        <f>_xlfn.RANK.EQ(VLOOKUP($A55, 'First 10 GS'!$B$2:$AG$2201, 25, FALSE), 'First 10 GS'!Z$2:Z$2201, 1)</f>
        <v>291</v>
      </c>
      <c r="Z55" s="5">
        <f>_xlfn.RANK.EQ(VLOOKUP($A55, 'First 10 GS'!$B$2:$AG$2201, 26, FALSE), 'First 10 GS'!AA$2:AA$2201, 0)</f>
        <v>399</v>
      </c>
      <c r="AA55" s="5">
        <f>_xlfn.RANK.EQ(VLOOKUP($A55, 'First 10 GS'!$B$2:$AG$2201, 27, FALSE), 'First 10 GS'!AB$2:AB$2201, 0)</f>
        <v>507</v>
      </c>
      <c r="AB55" s="4">
        <f>_xlfn.RANK.EQ(VLOOKUP($A55, 'First 10 GS'!$B$2:$AG$2201, 28, FALSE), 'First 10 GS'!AC$2:AC$2201, 1)</f>
        <v>1</v>
      </c>
      <c r="AC55" s="4">
        <f>_xlfn.RANK.EQ(VLOOKUP($A55, 'First 10 GS'!$B$2:$AG$2201, 29, FALSE), 'First 10 GS'!AD$2:AD$2201, 1)</f>
        <v>1</v>
      </c>
      <c r="AD55" s="4">
        <f>_xlfn.RANK.EQ(VLOOKUP($A55, 'First 10 GS'!$B$2:$AG$2201, 30, FALSE), 'First 10 GS'!AE$2:AE$2201, 1)</f>
        <v>146</v>
      </c>
      <c r="AE55" s="4">
        <f>_xlfn.RANK.EQ(VLOOKUP($A55, 'First 10 GS'!$B$2:$AG$2201, 31, FALSE), 'First 10 GS'!AF$2:AF$2201, 0)</f>
        <v>211</v>
      </c>
      <c r="AF55" s="5">
        <f>_xlfn.RANK.EQ(VLOOKUP($A55, 'First 10 GS'!$B$2:$AG$2201, 32, FALSE), 'First 10 GS'!AG$2:AG$2201, 1)</f>
        <v>29</v>
      </c>
      <c r="AG55" s="7">
        <f>GEOMEAN(Table5[[#This Row],[W]],Table5[[#This Row],[L]],Table5[[#This Row],[ERA]],Table5[[#This Row],[BB/9]],Table5[[#This Row],[SO]],Table5[[#This Row],[K/9]],Table5[[#This Row],[WHIP]])</f>
        <v>78.612798046999231</v>
      </c>
    </row>
    <row r="56" spans="1:33" x14ac:dyDescent="0.45">
      <c r="A56" s="6" t="s">
        <v>1762</v>
      </c>
      <c r="B56" s="6" t="s">
        <v>184</v>
      </c>
      <c r="C56" s="9">
        <v>42831</v>
      </c>
      <c r="D56" s="9">
        <v>42881</v>
      </c>
      <c r="E56" s="6">
        <f>_xlfn.RANK.EQ(VLOOKUP($A56, 'First 10 GS'!$B$2:$AG$2201, 5, FALSE), 'First 10 GS'!F$2:F$2201, 0)</f>
        <v>161</v>
      </c>
      <c r="F56" s="5">
        <f>_xlfn.RANK.EQ(VLOOKUP($A56, 'First 10 GS'!$B$2:$AG$2201, 6, FALSE), 'First 10 GS'!G$2:G$2201, 0)</f>
        <v>6</v>
      </c>
      <c r="G56" s="5">
        <f>_xlfn.RANK.EQ(VLOOKUP($A56, 'First 10 GS'!$B$2:$AG$2201, 7, FALSE), 'First 10 GS'!H$2:H$2201, 1)</f>
        <v>11</v>
      </c>
      <c r="H56" s="6">
        <f>_xlfn.RANK.EQ(VLOOKUP($A56, 'First 10 GS'!$B$2:$AG$2201, 8, FALSE), 'First 10 GS'!I$2:I$2201, 0)</f>
        <v>1</v>
      </c>
      <c r="I56" s="6">
        <f>_xlfn.RANK.EQ(VLOOKUP($A56, 'First 10 GS'!$B$2:$AG$2201, 9, FALSE), 'First 10 GS'!J$2:J$2201, 0)</f>
        <v>1</v>
      </c>
      <c r="J56" s="6">
        <f>_xlfn.RANK.EQ(VLOOKUP($A56, 'First 10 GS'!$B$2:$AG$2201, 10, FALSE), 'First 10 GS'!K$2:K$2201, 1)</f>
        <v>1</v>
      </c>
      <c r="K56" s="6">
        <f>_xlfn.RANK.EQ(VLOOKUP($A56, 'First 10 GS'!$B$2:$AG$2201, 11, FALSE), 'First 10 GS'!L$2:L$2201, 0)</f>
        <v>196</v>
      </c>
      <c r="L56" s="6">
        <f>_xlfn.RANK.EQ(VLOOKUP($A56, 'First 10 GS'!$B$2:$AG$2201, 12, FALSE), 'First 10 GS'!M$2:M$2201, 0)</f>
        <v>98</v>
      </c>
      <c r="M56" s="6">
        <f>_xlfn.RANK.EQ(VLOOKUP($A56, 'First 10 GS'!$B$2:$AG$2201, 13, FALSE), 'First 10 GS'!N$2:N$2201, 0)</f>
        <v>2</v>
      </c>
      <c r="N56" s="6">
        <f>_xlfn.RANK.EQ(VLOOKUP($A56, 'First 10 GS'!$B$2:$AG$2201, 14, FALSE), 'First 10 GS'!O$2:O$2201, 1)</f>
        <v>500</v>
      </c>
      <c r="O56" s="6">
        <f>_xlfn.RANK.EQ(VLOOKUP($A56, 'First 10 GS'!$B$2:$AG$2201, 15, FALSE), 'First 10 GS'!P$2:P$2201, 0)</f>
        <v>90</v>
      </c>
      <c r="P56" s="6">
        <f>_xlfn.RANK.EQ(VLOOKUP($A56, 'First 10 GS'!$B$2:$AG$2201, 16, FALSE), 'First 10 GS'!Q$2:Q$2201, 0)</f>
        <v>14</v>
      </c>
      <c r="Q56" s="5">
        <f>_xlfn.RANK.EQ(VLOOKUP($A56, 'First 10 GS'!$B$2:$AG$2201, 17, FALSE), 'First 10 GS'!R$2:R$2201, 1)</f>
        <v>144</v>
      </c>
      <c r="R56" s="6">
        <f>_xlfn.RANK.EQ(VLOOKUP($A56, 'First 10 GS'!$B$2:$AG$2201, 18, FALSE), 'First 10 GS'!S$2:S$2201, 1)</f>
        <v>215</v>
      </c>
      <c r="S56" s="6">
        <f>_xlfn.RANK.EQ(VLOOKUP($A56, 'First 10 GS'!$B$2:$AG$2201, 19, FALSE), 'First 10 GS'!T$2:T$2201, 1)</f>
        <v>116</v>
      </c>
      <c r="T56" s="6">
        <f>_xlfn.RANK.EQ(VLOOKUP($A56, 'First 10 GS'!$B$2:$AG$2201, 20, FALSE), 'First 10 GS'!U$2:U$2201, 1)</f>
        <v>140</v>
      </c>
      <c r="U56" s="6">
        <f>_xlfn.RANK.EQ(VLOOKUP($A56, 'First 10 GS'!$B$2:$AG$2201, 21, FALSE), 'First 10 GS'!V$2:V$2201, 1)</f>
        <v>376</v>
      </c>
      <c r="V56" s="6">
        <f>_xlfn.RANK.EQ(VLOOKUP($A56, 'First 10 GS'!$B$2:$AG$2201, 22, FALSE), 'First 10 GS'!W$2:W$2201, 1)</f>
        <v>381</v>
      </c>
      <c r="W56" s="6">
        <f>_xlfn.RANK.EQ(VLOOKUP($A56, 'First 10 GS'!$B$2:$AG$2201, 23, FALSE), 'First 10 GS'!X$2:X$2201, 1)</f>
        <v>187</v>
      </c>
      <c r="X56" s="5">
        <f>_xlfn.RANK.EQ(VLOOKUP($A56, 'First 10 GS'!$B$2:$AG$2201, 24, FALSE), 'First 10 GS'!Y$2:Y$2201, 1)</f>
        <v>154</v>
      </c>
      <c r="Y56" s="6">
        <f>_xlfn.RANK.EQ(VLOOKUP($A56, 'First 10 GS'!$B$2:$AG$2201, 25, FALSE), 'First 10 GS'!Z$2:Z$2201, 1)</f>
        <v>1</v>
      </c>
      <c r="Z56" s="5">
        <f>_xlfn.RANK.EQ(VLOOKUP($A56, 'First 10 GS'!$B$2:$AG$2201, 26, FALSE), 'First 10 GS'!AA$2:AA$2201, 0)</f>
        <v>356</v>
      </c>
      <c r="AA56" s="5">
        <f>_xlfn.RANK.EQ(VLOOKUP($A56, 'First 10 GS'!$B$2:$AG$2201, 27, FALSE), 'First 10 GS'!AB$2:AB$2201, 0)</f>
        <v>427</v>
      </c>
      <c r="AB56" s="6">
        <f>_xlfn.RANK.EQ(VLOOKUP($A56, 'First 10 GS'!$B$2:$AG$2201, 28, FALSE), 'First 10 GS'!AC$2:AC$2201, 1)</f>
        <v>556</v>
      </c>
      <c r="AC56" s="6">
        <f>_xlfn.RANK.EQ(VLOOKUP($A56, 'First 10 GS'!$B$2:$AG$2201, 29, FALSE), 'First 10 GS'!AD$2:AD$2201, 1)</f>
        <v>477</v>
      </c>
      <c r="AD56" s="6">
        <f>_xlfn.RANK.EQ(VLOOKUP($A56, 'First 10 GS'!$B$2:$AG$2201, 30, FALSE), 'First 10 GS'!AE$2:AE$2201, 1)</f>
        <v>1</v>
      </c>
      <c r="AE56" s="6">
        <f>_xlfn.RANK.EQ(VLOOKUP($A56, 'First 10 GS'!$B$2:$AG$2201, 31, FALSE), 'First 10 GS'!AF$2:AF$2201, 0)</f>
        <v>264</v>
      </c>
      <c r="AF56" s="5">
        <f>_xlfn.RANK.EQ(VLOOKUP($A56, 'First 10 GS'!$B$2:$AG$2201, 32, FALSE), 'First 10 GS'!AG$2:AG$2201, 1)</f>
        <v>88</v>
      </c>
      <c r="AG56" s="7">
        <f>GEOMEAN(Table5[[#This Row],[W]],Table5[[#This Row],[L]],Table5[[#This Row],[ERA]],Table5[[#This Row],[BB/9]],Table5[[#This Row],[SO]],Table5[[#This Row],[K/9]],Table5[[#This Row],[WHIP]])</f>
        <v>79.218536222788018</v>
      </c>
    </row>
    <row r="57" spans="1:33" x14ac:dyDescent="0.45">
      <c r="A57" s="6" t="s">
        <v>443</v>
      </c>
      <c r="B57" s="6" t="s">
        <v>37</v>
      </c>
      <c r="C57" s="9">
        <v>42529</v>
      </c>
      <c r="D57" s="9">
        <v>42593</v>
      </c>
      <c r="E57" s="6">
        <f>_xlfn.RANK.EQ(VLOOKUP($A57, 'First 10 GS'!$B$2:$AG$2201, 5, FALSE), 'First 10 GS'!F$2:F$2201, 0)</f>
        <v>217</v>
      </c>
      <c r="F57" s="5">
        <f>_xlfn.RANK.EQ(VLOOKUP($A57, 'First 10 GS'!$B$2:$AG$2201, 6, FALSE), 'First 10 GS'!G$2:G$2201, 0)</f>
        <v>294</v>
      </c>
      <c r="G57" s="5">
        <f>_xlfn.RANK.EQ(VLOOKUP($A57, 'First 10 GS'!$B$2:$AG$2201, 7, FALSE), 'First 10 GS'!H$2:H$2201, 1)</f>
        <v>57</v>
      </c>
      <c r="H57" s="6">
        <f>_xlfn.RANK.EQ(VLOOKUP($A57, 'First 10 GS'!$B$2:$AG$2201, 8, FALSE), 'First 10 GS'!I$2:I$2201, 0)</f>
        <v>1</v>
      </c>
      <c r="I57" s="6">
        <f>_xlfn.RANK.EQ(VLOOKUP($A57, 'First 10 GS'!$B$2:$AG$2201, 9, FALSE), 'First 10 GS'!J$2:J$2201, 0)</f>
        <v>1</v>
      </c>
      <c r="J57" s="6">
        <f>_xlfn.RANK.EQ(VLOOKUP($A57, 'First 10 GS'!$B$2:$AG$2201, 10, FALSE), 'First 10 GS'!K$2:K$2201, 1)</f>
        <v>1</v>
      </c>
      <c r="K57" s="6">
        <f>_xlfn.RANK.EQ(VLOOKUP($A57, 'First 10 GS'!$B$2:$AG$2201, 11, FALSE), 'First 10 GS'!L$2:L$2201, 0)</f>
        <v>196</v>
      </c>
      <c r="L57" s="6">
        <f>_xlfn.RANK.EQ(VLOOKUP($A57, 'First 10 GS'!$B$2:$AG$2201, 12, FALSE), 'First 10 GS'!M$2:M$2201, 0)</f>
        <v>98</v>
      </c>
      <c r="M57" s="6">
        <f>_xlfn.RANK.EQ(VLOOKUP($A57, 'First 10 GS'!$B$2:$AG$2201, 13, FALSE), 'First 10 GS'!N$2:N$2201, 0)</f>
        <v>2</v>
      </c>
      <c r="N57" s="6">
        <f>_xlfn.RANK.EQ(VLOOKUP($A57, 'First 10 GS'!$B$2:$AG$2201, 14, FALSE), 'First 10 GS'!O$2:O$2201, 1)</f>
        <v>442</v>
      </c>
      <c r="O57" s="6">
        <f>_xlfn.RANK.EQ(VLOOKUP($A57, 'First 10 GS'!$B$2:$AG$2201, 15, FALSE), 'First 10 GS'!P$2:P$2201, 0)</f>
        <v>530</v>
      </c>
      <c r="P57" s="6">
        <f>_xlfn.RANK.EQ(VLOOKUP($A57, 'First 10 GS'!$B$2:$AG$2201, 16, FALSE), 'First 10 GS'!Q$2:Q$2201, 0)</f>
        <v>169</v>
      </c>
      <c r="Q57" s="5">
        <f>_xlfn.RANK.EQ(VLOOKUP($A57, 'First 10 GS'!$B$2:$AG$2201, 17, FALSE), 'First 10 GS'!R$2:R$2201, 1)</f>
        <v>90</v>
      </c>
      <c r="R57" s="6">
        <f>_xlfn.RANK.EQ(VLOOKUP($A57, 'First 10 GS'!$B$2:$AG$2201, 18, FALSE), 'First 10 GS'!S$2:S$2201, 1)</f>
        <v>317</v>
      </c>
      <c r="S57" s="6">
        <f>_xlfn.RANK.EQ(VLOOKUP($A57, 'First 10 GS'!$B$2:$AG$2201, 19, FALSE), 'First 10 GS'!T$2:T$2201, 1)</f>
        <v>50</v>
      </c>
      <c r="T57" s="6">
        <f>_xlfn.RANK.EQ(VLOOKUP($A57, 'First 10 GS'!$B$2:$AG$2201, 20, FALSE), 'First 10 GS'!U$2:U$2201, 1)</f>
        <v>66</v>
      </c>
      <c r="U57" s="6">
        <f>_xlfn.RANK.EQ(VLOOKUP($A57, 'First 10 GS'!$B$2:$AG$2201, 21, FALSE), 'First 10 GS'!V$2:V$2201, 1)</f>
        <v>391</v>
      </c>
      <c r="V57" s="6">
        <f>_xlfn.RANK.EQ(VLOOKUP($A57, 'First 10 GS'!$B$2:$AG$2201, 22, FALSE), 'First 10 GS'!W$2:W$2201, 1)</f>
        <v>381</v>
      </c>
      <c r="W57" s="6">
        <f>_xlfn.RANK.EQ(VLOOKUP($A57, 'First 10 GS'!$B$2:$AG$2201, 23, FALSE), 'First 10 GS'!X$2:X$2201, 1)</f>
        <v>3</v>
      </c>
      <c r="X57" s="5">
        <f>_xlfn.RANK.EQ(VLOOKUP($A57, 'First 10 GS'!$B$2:$AG$2201, 24, FALSE), 'First 10 GS'!Y$2:Y$2201, 1)</f>
        <v>7</v>
      </c>
      <c r="Y57" s="6">
        <f>_xlfn.RANK.EQ(VLOOKUP($A57, 'First 10 GS'!$B$2:$AG$2201, 25, FALSE), 'First 10 GS'!Z$2:Z$2201, 1)</f>
        <v>1</v>
      </c>
      <c r="Z57" s="5">
        <f>_xlfn.RANK.EQ(VLOOKUP($A57, 'First 10 GS'!$B$2:$AG$2201, 26, FALSE), 'First 10 GS'!AA$2:AA$2201, 0)</f>
        <v>160</v>
      </c>
      <c r="AA57" s="5">
        <f>_xlfn.RANK.EQ(VLOOKUP($A57, 'First 10 GS'!$B$2:$AG$2201, 27, FALSE), 'First 10 GS'!AB$2:AB$2201, 0)</f>
        <v>221</v>
      </c>
      <c r="AB57" s="6">
        <f>_xlfn.RANK.EQ(VLOOKUP($A57, 'First 10 GS'!$B$2:$AG$2201, 28, FALSE), 'First 10 GS'!AC$2:AC$2201, 1)</f>
        <v>127</v>
      </c>
      <c r="AC57" s="6">
        <f>_xlfn.RANK.EQ(VLOOKUP($A57, 'First 10 GS'!$B$2:$AG$2201, 29, FALSE), 'First 10 GS'!AD$2:AD$2201, 1)</f>
        <v>609</v>
      </c>
      <c r="AD57" s="6">
        <f>_xlfn.RANK.EQ(VLOOKUP($A57, 'First 10 GS'!$B$2:$AG$2201, 30, FALSE), 'First 10 GS'!AE$2:AE$2201, 1)</f>
        <v>146</v>
      </c>
      <c r="AE57" s="6">
        <f>_xlfn.RANK.EQ(VLOOKUP($A57, 'First 10 GS'!$B$2:$AG$2201, 31, FALSE), 'First 10 GS'!AF$2:AF$2201, 0)</f>
        <v>411</v>
      </c>
      <c r="AF57" s="5">
        <f>_xlfn.RANK.EQ(VLOOKUP($A57, 'First 10 GS'!$B$2:$AG$2201, 32, FALSE), 'First 10 GS'!AG$2:AG$2201, 1)</f>
        <v>53</v>
      </c>
      <c r="AG57" s="7">
        <f>GEOMEAN(Table5[[#This Row],[W]],Table5[[#This Row],[L]],Table5[[#This Row],[ERA]],Table5[[#This Row],[BB/9]],Table5[[#This Row],[SO]],Table5[[#This Row],[K/9]],Table5[[#This Row],[WHIP]])</f>
        <v>79.337533462687574</v>
      </c>
    </row>
    <row r="58" spans="1:33" x14ac:dyDescent="0.45">
      <c r="A58" s="4" t="s">
        <v>417</v>
      </c>
      <c r="B58" s="4" t="s">
        <v>379</v>
      </c>
      <c r="C58" s="10" t="s">
        <v>418</v>
      </c>
      <c r="D58" s="10">
        <v>33141</v>
      </c>
      <c r="E58" s="4">
        <f>_xlfn.RANK.EQ(VLOOKUP($A58, 'First 10 GS'!$B$2:$AG$2201, 5, FALSE), 'First 10 GS'!F$2:F$2201, 0)</f>
        <v>161</v>
      </c>
      <c r="F58" s="5">
        <f>_xlfn.RANK.EQ(VLOOKUP($A58, 'First 10 GS'!$B$2:$AG$2201, 6, FALSE), 'First 10 GS'!G$2:G$2201, 0)</f>
        <v>23</v>
      </c>
      <c r="G58" s="5">
        <f>_xlfn.RANK.EQ(VLOOKUP($A58, 'First 10 GS'!$B$2:$AG$2201, 7, FALSE), 'First 10 GS'!H$2:H$2201, 1)</f>
        <v>11</v>
      </c>
      <c r="H58" s="4">
        <f>_xlfn.RANK.EQ(VLOOKUP($A58, 'First 10 GS'!$B$2:$AG$2201, 8, FALSE), 'First 10 GS'!I$2:I$2201, 0)</f>
        <v>1</v>
      </c>
      <c r="I58" s="4">
        <f>_xlfn.RANK.EQ(VLOOKUP($A58, 'First 10 GS'!$B$2:$AG$2201, 9, FALSE), 'First 10 GS'!J$2:J$2201, 0)</f>
        <v>1</v>
      </c>
      <c r="J58" s="4">
        <f>_xlfn.RANK.EQ(VLOOKUP($A58, 'First 10 GS'!$B$2:$AG$2201, 10, FALSE), 'First 10 GS'!K$2:K$2201, 1)</f>
        <v>1</v>
      </c>
      <c r="K58" s="4">
        <f>_xlfn.RANK.EQ(VLOOKUP($A58, 'First 10 GS'!$B$2:$AG$2201, 11, FALSE), 'First 10 GS'!L$2:L$2201, 0)</f>
        <v>99</v>
      </c>
      <c r="L58" s="4">
        <f>_xlfn.RANK.EQ(VLOOKUP($A58, 'First 10 GS'!$B$2:$AG$2201, 12, FALSE), 'First 10 GS'!M$2:M$2201, 0)</f>
        <v>18</v>
      </c>
      <c r="M58" s="4">
        <f>_xlfn.RANK.EQ(VLOOKUP($A58, 'First 10 GS'!$B$2:$AG$2201, 13, FALSE), 'First 10 GS'!N$2:N$2201, 0)</f>
        <v>2</v>
      </c>
      <c r="N58" s="6">
        <f>_xlfn.RANK.EQ(VLOOKUP($A58, 'First 10 GS'!$B$2:$AG$2201, 14, FALSE), 'First 10 GS'!O$2:O$2201, 1)</f>
        <v>500</v>
      </c>
      <c r="O58" s="4">
        <f>_xlfn.RANK.EQ(VLOOKUP($A58, 'First 10 GS'!$B$2:$AG$2201, 15, FALSE), 'First 10 GS'!P$2:P$2201, 0)</f>
        <v>227</v>
      </c>
      <c r="P58" s="4">
        <f>_xlfn.RANK.EQ(VLOOKUP($A58, 'First 10 GS'!$B$2:$AG$2201, 16, FALSE), 'First 10 GS'!Q$2:Q$2201, 0)</f>
        <v>21</v>
      </c>
      <c r="Q58" s="5">
        <f>_xlfn.RANK.EQ(VLOOKUP($A58, 'First 10 GS'!$B$2:$AG$2201, 17, FALSE), 'First 10 GS'!R$2:R$2201, 1)</f>
        <v>103</v>
      </c>
      <c r="R58" s="4">
        <f>_xlfn.RANK.EQ(VLOOKUP($A58, 'First 10 GS'!$B$2:$AG$2201, 18, FALSE), 'First 10 GS'!S$2:S$2201, 1)</f>
        <v>16</v>
      </c>
      <c r="S58" s="4">
        <f>_xlfn.RANK.EQ(VLOOKUP($A58, 'First 10 GS'!$B$2:$AG$2201, 19, FALSE), 'First 10 GS'!T$2:T$2201, 1)</f>
        <v>66</v>
      </c>
      <c r="T58" s="4">
        <f>_xlfn.RANK.EQ(VLOOKUP($A58, 'First 10 GS'!$B$2:$AG$2201, 20, FALSE), 'First 10 GS'!U$2:U$2201, 1)</f>
        <v>87</v>
      </c>
      <c r="U58" s="4">
        <f>_xlfn.RANK.EQ(VLOOKUP($A58, 'First 10 GS'!$B$2:$AG$2201, 21, FALSE), 'First 10 GS'!V$2:V$2201, 1)</f>
        <v>288</v>
      </c>
      <c r="V58" s="4">
        <f>_xlfn.RANK.EQ(VLOOKUP($A58, 'First 10 GS'!$B$2:$AG$2201, 22, FALSE), 'First 10 GS'!W$2:W$2201, 1)</f>
        <v>274</v>
      </c>
      <c r="W58" s="4">
        <f>_xlfn.RANK.EQ(VLOOKUP($A58, 'First 10 GS'!$B$2:$AG$2201, 23, FALSE), 'First 10 GS'!X$2:X$2201, 1)</f>
        <v>551</v>
      </c>
      <c r="X58" s="5">
        <f>_xlfn.RANK.EQ(VLOOKUP($A58, 'First 10 GS'!$B$2:$AG$2201, 24, FALSE), 'First 10 GS'!Y$2:Y$2201, 1)</f>
        <v>496</v>
      </c>
      <c r="Y58" s="4">
        <f>_xlfn.RANK.EQ(VLOOKUP($A58, 'First 10 GS'!$B$2:$AG$2201, 25, FALSE), 'First 10 GS'!Z$2:Z$2201, 1)</f>
        <v>291</v>
      </c>
      <c r="Z58" s="5">
        <f>_xlfn.RANK.EQ(VLOOKUP($A58, 'First 10 GS'!$B$2:$AG$2201, 26, FALSE), 'First 10 GS'!AA$2:AA$2201, 0)</f>
        <v>144</v>
      </c>
      <c r="AA58" s="5">
        <f>_xlfn.RANK.EQ(VLOOKUP($A58, 'First 10 GS'!$B$2:$AG$2201, 27, FALSE), 'First 10 GS'!AB$2:AB$2201, 0)</f>
        <v>215</v>
      </c>
      <c r="AB58" s="4">
        <f>_xlfn.RANK.EQ(VLOOKUP($A58, 'First 10 GS'!$B$2:$AG$2201, 28, FALSE), 'First 10 GS'!AC$2:AC$2201, 1)</f>
        <v>290</v>
      </c>
      <c r="AC58" s="4">
        <f>_xlfn.RANK.EQ(VLOOKUP($A58, 'First 10 GS'!$B$2:$AG$2201, 29, FALSE), 'First 10 GS'!AD$2:AD$2201, 1)</f>
        <v>477</v>
      </c>
      <c r="AD58" s="4">
        <f>_xlfn.RANK.EQ(VLOOKUP($A58, 'First 10 GS'!$B$2:$AG$2201, 30, FALSE), 'First 10 GS'!AE$2:AE$2201, 1)</f>
        <v>146</v>
      </c>
      <c r="AE58" s="4">
        <f>_xlfn.RANK.EQ(VLOOKUP($A58, 'First 10 GS'!$B$2:$AG$2201, 31, FALSE), 'First 10 GS'!AF$2:AF$2201, 0)</f>
        <v>248</v>
      </c>
      <c r="AF58" s="5">
        <f>_xlfn.RANK.EQ(VLOOKUP($A58, 'First 10 GS'!$B$2:$AG$2201, 32, FALSE), 'First 10 GS'!AG$2:AG$2201, 1)</f>
        <v>52</v>
      </c>
      <c r="AG58" s="7">
        <f>GEOMEAN(Table5[[#This Row],[W]],Table5[[#This Row],[L]],Table5[[#This Row],[ERA]],Table5[[#This Row],[BB/9]],Table5[[#This Row],[SO]],Table5[[#This Row],[K/9]],Table5[[#This Row],[WHIP]])</f>
        <v>79.910941120025043</v>
      </c>
    </row>
    <row r="59" spans="1:33" x14ac:dyDescent="0.45">
      <c r="A59" s="6" t="s">
        <v>173</v>
      </c>
      <c r="B59" s="6" t="s">
        <v>34</v>
      </c>
      <c r="C59" s="9">
        <v>43251</v>
      </c>
      <c r="D59" s="9">
        <v>43317</v>
      </c>
      <c r="E59" s="6">
        <f>_xlfn.RANK.EQ(VLOOKUP($A59, 'First 10 GS'!$B$2:$AG$2201, 5, FALSE), 'First 10 GS'!F$2:F$2201, 0)</f>
        <v>326</v>
      </c>
      <c r="F59" s="5">
        <f>_xlfn.RANK.EQ(VLOOKUP($A59, 'First 10 GS'!$B$2:$AG$2201, 6, FALSE), 'First 10 GS'!G$2:G$2201, 0)</f>
        <v>23</v>
      </c>
      <c r="G59" s="5">
        <f>_xlfn.RANK.EQ(VLOOKUP($A59, 'First 10 GS'!$B$2:$AG$2201, 7, FALSE), 'First 10 GS'!H$2:H$2201, 1)</f>
        <v>57</v>
      </c>
      <c r="H59" s="6">
        <f>_xlfn.RANK.EQ(VLOOKUP($A59, 'First 10 GS'!$B$2:$AG$2201, 8, FALSE), 'First 10 GS'!I$2:I$2201, 0)</f>
        <v>1</v>
      </c>
      <c r="I59" s="6">
        <f>_xlfn.RANK.EQ(VLOOKUP($A59, 'First 10 GS'!$B$2:$AG$2201, 9, FALSE), 'First 10 GS'!J$2:J$2201, 0)</f>
        <v>1</v>
      </c>
      <c r="J59" s="6">
        <f>_xlfn.RANK.EQ(VLOOKUP($A59, 'First 10 GS'!$B$2:$AG$2201, 10, FALSE), 'First 10 GS'!K$2:K$2201, 1)</f>
        <v>1</v>
      </c>
      <c r="K59" s="6">
        <f>_xlfn.RANK.EQ(VLOOKUP($A59, 'First 10 GS'!$B$2:$AG$2201, 11, FALSE), 'First 10 GS'!L$2:L$2201, 0)</f>
        <v>196</v>
      </c>
      <c r="L59" s="6">
        <f>_xlfn.RANK.EQ(VLOOKUP($A59, 'First 10 GS'!$B$2:$AG$2201, 12, FALSE), 'First 10 GS'!M$2:M$2201, 0)</f>
        <v>98</v>
      </c>
      <c r="M59" s="6">
        <f>_xlfn.RANK.EQ(VLOOKUP($A59, 'First 10 GS'!$B$2:$AG$2201, 13, FALSE), 'First 10 GS'!N$2:N$2201, 0)</f>
        <v>2</v>
      </c>
      <c r="N59" s="6">
        <f>_xlfn.RANK.EQ(VLOOKUP($A59, 'First 10 GS'!$B$2:$AG$2201, 14, FALSE), 'First 10 GS'!O$2:O$2201, 1)</f>
        <v>327</v>
      </c>
      <c r="O59" s="6">
        <f>_xlfn.RANK.EQ(VLOOKUP($A59, 'First 10 GS'!$B$2:$AG$2201, 15, FALSE), 'First 10 GS'!P$2:P$2201, 0)</f>
        <v>90</v>
      </c>
      <c r="P59" s="6">
        <f>_xlfn.RANK.EQ(VLOOKUP($A59, 'First 10 GS'!$B$2:$AG$2201, 16, FALSE), 'First 10 GS'!Q$2:Q$2201, 0)</f>
        <v>54</v>
      </c>
      <c r="Q59" s="5">
        <f>_xlfn.RANK.EQ(VLOOKUP($A59, 'First 10 GS'!$B$2:$AG$2201, 17, FALSE), 'First 10 GS'!R$2:R$2201, 1)</f>
        <v>440</v>
      </c>
      <c r="R59" s="6">
        <f>_xlfn.RANK.EQ(VLOOKUP($A59, 'First 10 GS'!$B$2:$AG$2201, 18, FALSE), 'First 10 GS'!S$2:S$2201, 1)</f>
        <v>639</v>
      </c>
      <c r="S59" s="6">
        <f>_xlfn.RANK.EQ(VLOOKUP($A59, 'First 10 GS'!$B$2:$AG$2201, 19, FALSE), 'First 10 GS'!T$2:T$2201, 1)</f>
        <v>401</v>
      </c>
      <c r="T59" s="6">
        <f>_xlfn.RANK.EQ(VLOOKUP($A59, 'First 10 GS'!$B$2:$AG$2201, 20, FALSE), 'First 10 GS'!U$2:U$2201, 1)</f>
        <v>456</v>
      </c>
      <c r="U59" s="6">
        <f>_xlfn.RANK.EQ(VLOOKUP($A59, 'First 10 GS'!$B$2:$AG$2201, 21, FALSE), 'First 10 GS'!V$2:V$2201, 1)</f>
        <v>334</v>
      </c>
      <c r="V59" s="6">
        <f>_xlfn.RANK.EQ(VLOOKUP($A59, 'First 10 GS'!$B$2:$AG$2201, 22, FALSE), 'First 10 GS'!W$2:W$2201, 1)</f>
        <v>274</v>
      </c>
      <c r="W59" s="6">
        <f>_xlfn.RANK.EQ(VLOOKUP($A59, 'First 10 GS'!$B$2:$AG$2201, 23, FALSE), 'First 10 GS'!X$2:X$2201, 1)</f>
        <v>22</v>
      </c>
      <c r="X59" s="5">
        <f>_xlfn.RANK.EQ(VLOOKUP($A59, 'First 10 GS'!$B$2:$AG$2201, 24, FALSE), 'First 10 GS'!Y$2:Y$2201, 1)</f>
        <v>26</v>
      </c>
      <c r="Y59" s="6">
        <f>_xlfn.RANK.EQ(VLOOKUP($A59, 'First 10 GS'!$B$2:$AG$2201, 25, FALSE), 'First 10 GS'!Z$2:Z$2201, 1)</f>
        <v>1</v>
      </c>
      <c r="Z59" s="5">
        <f>_xlfn.RANK.EQ(VLOOKUP($A59, 'First 10 GS'!$B$2:$AG$2201, 26, FALSE), 'First 10 GS'!AA$2:AA$2201, 0)</f>
        <v>54</v>
      </c>
      <c r="AA59" s="5">
        <f>_xlfn.RANK.EQ(VLOOKUP($A59, 'First 10 GS'!$B$2:$AG$2201, 27, FALSE), 'First 10 GS'!AB$2:AB$2201, 0)</f>
        <v>66</v>
      </c>
      <c r="AB59" s="6">
        <f>_xlfn.RANK.EQ(VLOOKUP($A59, 'First 10 GS'!$B$2:$AG$2201, 28, FALSE), 'First 10 GS'!AC$2:AC$2201, 1)</f>
        <v>290</v>
      </c>
      <c r="AC59" s="6">
        <f>_xlfn.RANK.EQ(VLOOKUP($A59, 'First 10 GS'!$B$2:$AG$2201, 29, FALSE), 'First 10 GS'!AD$2:AD$2201, 1)</f>
        <v>1</v>
      </c>
      <c r="AD59" s="6">
        <f>_xlfn.RANK.EQ(VLOOKUP($A59, 'First 10 GS'!$B$2:$AG$2201, 30, FALSE), 'First 10 GS'!AE$2:AE$2201, 1)</f>
        <v>461</v>
      </c>
      <c r="AE59" s="6">
        <f>_xlfn.RANK.EQ(VLOOKUP($A59, 'First 10 GS'!$B$2:$AG$2201, 31, FALSE), 'First 10 GS'!AF$2:AF$2201, 0)</f>
        <v>301</v>
      </c>
      <c r="AF59" s="5">
        <f>_xlfn.RANK.EQ(VLOOKUP($A59, 'First 10 GS'!$B$2:$AG$2201, 32, FALSE), 'First 10 GS'!AG$2:AG$2201, 1)</f>
        <v>410</v>
      </c>
      <c r="AG59" s="7">
        <f>GEOMEAN(Table5[[#This Row],[W]],Table5[[#This Row],[L]],Table5[[#This Row],[ERA]],Table5[[#This Row],[BB/9]],Table5[[#This Row],[SO]],Table5[[#This Row],[K/9]],Table5[[#This Row],[WHIP]])</f>
        <v>80.504742808881829</v>
      </c>
    </row>
    <row r="60" spans="1:33" x14ac:dyDescent="0.45">
      <c r="A60" s="4" t="s">
        <v>844</v>
      </c>
      <c r="B60" s="4" t="s">
        <v>379</v>
      </c>
      <c r="C60" s="10">
        <v>34157</v>
      </c>
      <c r="D60" s="10">
        <v>34209</v>
      </c>
      <c r="E60" s="4">
        <f>_xlfn.RANK.EQ(VLOOKUP($A60, 'First 10 GS'!$B$2:$AG$2201, 5, FALSE), 'First 10 GS'!F$2:F$2201, 0)</f>
        <v>207</v>
      </c>
      <c r="F60" s="5">
        <f>_xlfn.RANK.EQ(VLOOKUP($A60, 'First 10 GS'!$B$2:$AG$2201, 6, FALSE), 'First 10 GS'!G$2:G$2201, 0)</f>
        <v>64</v>
      </c>
      <c r="G60" s="5">
        <f>_xlfn.RANK.EQ(VLOOKUP($A60, 'First 10 GS'!$B$2:$AG$2201, 7, FALSE), 'First 10 GS'!H$2:H$2201, 1)</f>
        <v>1</v>
      </c>
      <c r="H60" s="4">
        <f>_xlfn.RANK.EQ(VLOOKUP($A60, 'First 10 GS'!$B$2:$AG$2201, 8, FALSE), 'First 10 GS'!I$2:I$2201, 0)</f>
        <v>1</v>
      </c>
      <c r="I60" s="4">
        <f>_xlfn.RANK.EQ(VLOOKUP($A60, 'First 10 GS'!$B$2:$AG$2201, 9, FALSE), 'First 10 GS'!J$2:J$2201, 0)</f>
        <v>1</v>
      </c>
      <c r="J60" s="4">
        <f>_xlfn.RANK.EQ(VLOOKUP($A60, 'First 10 GS'!$B$2:$AG$2201, 10, FALSE), 'First 10 GS'!K$2:K$2201, 1)</f>
        <v>1</v>
      </c>
      <c r="K60" s="4">
        <f>_xlfn.RANK.EQ(VLOOKUP($A60, 'First 10 GS'!$B$2:$AG$2201, 11, FALSE), 'First 10 GS'!L$2:L$2201, 0)</f>
        <v>99</v>
      </c>
      <c r="L60" s="4">
        <f>_xlfn.RANK.EQ(VLOOKUP($A60, 'First 10 GS'!$B$2:$AG$2201, 12, FALSE), 'First 10 GS'!M$2:M$2201, 0)</f>
        <v>98</v>
      </c>
      <c r="M60" s="4">
        <f>_xlfn.RANK.EQ(VLOOKUP($A60, 'First 10 GS'!$B$2:$AG$2201, 13, FALSE), 'First 10 GS'!N$2:N$2201, 0)</f>
        <v>2</v>
      </c>
      <c r="N60" s="6">
        <f>_xlfn.RANK.EQ(VLOOKUP($A60, 'First 10 GS'!$B$2:$AG$2201, 14, FALSE), 'First 10 GS'!O$2:O$2201, 1)</f>
        <v>452</v>
      </c>
      <c r="O60" s="4">
        <f>_xlfn.RANK.EQ(VLOOKUP($A60, 'First 10 GS'!$B$2:$AG$2201, 15, FALSE), 'First 10 GS'!P$2:P$2201, 0)</f>
        <v>530</v>
      </c>
      <c r="P60" s="4">
        <f>_xlfn.RANK.EQ(VLOOKUP($A60, 'First 10 GS'!$B$2:$AG$2201, 16, FALSE), 'First 10 GS'!Q$2:Q$2201, 0)</f>
        <v>1</v>
      </c>
      <c r="Q60" s="5">
        <f>_xlfn.RANK.EQ(VLOOKUP($A60, 'First 10 GS'!$B$2:$AG$2201, 17, FALSE), 'First 10 GS'!R$2:R$2201, 1)</f>
        <v>69</v>
      </c>
      <c r="R60" s="4">
        <f>_xlfn.RANK.EQ(VLOOKUP($A60, 'First 10 GS'!$B$2:$AG$2201, 18, FALSE), 'First 10 GS'!S$2:S$2201, 1)</f>
        <v>475</v>
      </c>
      <c r="S60" s="4">
        <f>_xlfn.RANK.EQ(VLOOKUP($A60, 'First 10 GS'!$B$2:$AG$2201, 19, FALSE), 'First 10 GS'!T$2:T$2201, 1)</f>
        <v>162</v>
      </c>
      <c r="T60" s="4">
        <f>_xlfn.RANK.EQ(VLOOKUP($A60, 'First 10 GS'!$B$2:$AG$2201, 20, FALSE), 'First 10 GS'!U$2:U$2201, 1)</f>
        <v>45</v>
      </c>
      <c r="U60" s="4">
        <f>_xlfn.RANK.EQ(VLOOKUP($A60, 'First 10 GS'!$B$2:$AG$2201, 21, FALSE), 'First 10 GS'!V$2:V$2201, 1)</f>
        <v>35</v>
      </c>
      <c r="V60" s="4">
        <f>_xlfn.RANK.EQ(VLOOKUP($A60, 'First 10 GS'!$B$2:$AG$2201, 22, FALSE), 'First 10 GS'!W$2:W$2201, 1)</f>
        <v>19</v>
      </c>
      <c r="W60" s="4">
        <f>_xlfn.RANK.EQ(VLOOKUP($A60, 'First 10 GS'!$B$2:$AG$2201, 23, FALSE), 'First 10 GS'!X$2:X$2201, 1)</f>
        <v>75</v>
      </c>
      <c r="X60" s="5">
        <f>_xlfn.RANK.EQ(VLOOKUP($A60, 'First 10 GS'!$B$2:$AG$2201, 24, FALSE), 'First 10 GS'!Y$2:Y$2201, 1)</f>
        <v>77</v>
      </c>
      <c r="Y60" s="4">
        <f>_xlfn.RANK.EQ(VLOOKUP($A60, 'First 10 GS'!$B$2:$AG$2201, 25, FALSE), 'First 10 GS'!Z$2:Z$2201, 1)</f>
        <v>1</v>
      </c>
      <c r="Z60" s="5">
        <f>_xlfn.RANK.EQ(VLOOKUP($A60, 'First 10 GS'!$B$2:$AG$2201, 26, FALSE), 'First 10 GS'!AA$2:AA$2201, 0)</f>
        <v>609</v>
      </c>
      <c r="AA60" s="5">
        <f>_xlfn.RANK.EQ(VLOOKUP($A60, 'First 10 GS'!$B$2:$AG$2201, 27, FALSE), 'First 10 GS'!AB$2:AB$2201, 0)</f>
        <v>627</v>
      </c>
      <c r="AB60" s="4">
        <f>_xlfn.RANK.EQ(VLOOKUP($A60, 'First 10 GS'!$B$2:$AG$2201, 28, FALSE), 'First 10 GS'!AC$2:AC$2201, 1)</f>
        <v>1</v>
      </c>
      <c r="AC60" s="4">
        <f>_xlfn.RANK.EQ(VLOOKUP($A60, 'First 10 GS'!$B$2:$AG$2201, 29, FALSE), 'First 10 GS'!AD$2:AD$2201, 1)</f>
        <v>1</v>
      </c>
      <c r="AD60" s="4">
        <f>_xlfn.RANK.EQ(VLOOKUP($A60, 'First 10 GS'!$B$2:$AG$2201, 30, FALSE), 'First 10 GS'!AE$2:AE$2201, 1)</f>
        <v>1</v>
      </c>
      <c r="AE60" s="4">
        <f>_xlfn.RANK.EQ(VLOOKUP($A60, 'First 10 GS'!$B$2:$AG$2201, 31, FALSE), 'First 10 GS'!AF$2:AF$2201, 0)</f>
        <v>358</v>
      </c>
      <c r="AF60" s="5">
        <f>_xlfn.RANK.EQ(VLOOKUP($A60, 'First 10 GS'!$B$2:$AG$2201, 32, FALSE), 'First 10 GS'!AG$2:AG$2201, 1)</f>
        <v>201</v>
      </c>
      <c r="AG60" s="7">
        <f>GEOMEAN(Table5[[#This Row],[W]],Table5[[#This Row],[L]],Table5[[#This Row],[ERA]],Table5[[#This Row],[BB/9]],Table5[[#This Row],[SO]],Table5[[#This Row],[K/9]],Table5[[#This Row],[WHIP]])</f>
        <v>82.538626969621248</v>
      </c>
    </row>
    <row r="61" spans="1:33" x14ac:dyDescent="0.45">
      <c r="A61" s="6" t="s">
        <v>538</v>
      </c>
      <c r="B61" s="6" t="s">
        <v>54</v>
      </c>
      <c r="C61" s="9">
        <v>40279</v>
      </c>
      <c r="D61" s="9">
        <v>40328</v>
      </c>
      <c r="E61" s="6">
        <f>_xlfn.RANK.EQ(VLOOKUP($A61, 'First 10 GS'!$B$2:$AG$2201, 5, FALSE), 'First 10 GS'!F$2:F$2201, 0)</f>
        <v>85</v>
      </c>
      <c r="F61" s="5">
        <f>_xlfn.RANK.EQ(VLOOKUP($A61, 'First 10 GS'!$B$2:$AG$2201, 6, FALSE), 'First 10 GS'!G$2:G$2201, 0)</f>
        <v>151</v>
      </c>
      <c r="G61" s="5">
        <f>_xlfn.RANK.EQ(VLOOKUP($A61, 'First 10 GS'!$B$2:$AG$2201, 7, FALSE), 'First 10 GS'!H$2:H$2201, 1)</f>
        <v>1</v>
      </c>
      <c r="H61" s="6">
        <f>_xlfn.RANK.EQ(VLOOKUP($A61, 'First 10 GS'!$B$2:$AG$2201, 8, FALSE), 'First 10 GS'!I$2:I$2201, 0)</f>
        <v>1</v>
      </c>
      <c r="I61" s="6">
        <f>_xlfn.RANK.EQ(VLOOKUP($A61, 'First 10 GS'!$B$2:$AG$2201, 9, FALSE), 'First 10 GS'!J$2:J$2201, 0)</f>
        <v>1</v>
      </c>
      <c r="J61" s="6">
        <f>_xlfn.RANK.EQ(VLOOKUP($A61, 'First 10 GS'!$B$2:$AG$2201, 10, FALSE), 'First 10 GS'!K$2:K$2201, 1)</f>
        <v>1</v>
      </c>
      <c r="K61" s="6">
        <f>_xlfn.RANK.EQ(VLOOKUP($A61, 'First 10 GS'!$B$2:$AG$2201, 11, FALSE), 'First 10 GS'!L$2:L$2201, 0)</f>
        <v>196</v>
      </c>
      <c r="L61" s="6">
        <f>_xlfn.RANK.EQ(VLOOKUP($A61, 'First 10 GS'!$B$2:$AG$2201, 12, FALSE), 'First 10 GS'!M$2:M$2201, 0)</f>
        <v>98</v>
      </c>
      <c r="M61" s="6">
        <f>_xlfn.RANK.EQ(VLOOKUP($A61, 'First 10 GS'!$B$2:$AG$2201, 13, FALSE), 'First 10 GS'!N$2:N$2201, 0)</f>
        <v>2</v>
      </c>
      <c r="N61" s="6">
        <f>_xlfn.RANK.EQ(VLOOKUP($A61, 'First 10 GS'!$B$2:$AG$2201, 14, FALSE), 'First 10 GS'!O$2:O$2201, 1)</f>
        <v>582</v>
      </c>
      <c r="O61" s="6">
        <f>_xlfn.RANK.EQ(VLOOKUP($A61, 'First 10 GS'!$B$2:$AG$2201, 15, FALSE), 'First 10 GS'!P$2:P$2201, 0)</f>
        <v>629</v>
      </c>
      <c r="P61" s="6">
        <f>_xlfn.RANK.EQ(VLOOKUP($A61, 'First 10 GS'!$B$2:$AG$2201, 16, FALSE), 'First 10 GS'!Q$2:Q$2201, 0)</f>
        <v>1</v>
      </c>
      <c r="Q61" s="5">
        <f>_xlfn.RANK.EQ(VLOOKUP($A61, 'First 10 GS'!$B$2:$AG$2201, 17, FALSE), 'First 10 GS'!R$2:R$2201, 1)</f>
        <v>45</v>
      </c>
      <c r="R61" s="6">
        <f>_xlfn.RANK.EQ(VLOOKUP($A61, 'First 10 GS'!$B$2:$AG$2201, 18, FALSE), 'First 10 GS'!S$2:S$2201, 1)</f>
        <v>350</v>
      </c>
      <c r="S61" s="6">
        <f>_xlfn.RANK.EQ(VLOOKUP($A61, 'First 10 GS'!$B$2:$AG$2201, 19, FALSE), 'First 10 GS'!T$2:T$2201, 1)</f>
        <v>66</v>
      </c>
      <c r="T61" s="6">
        <f>_xlfn.RANK.EQ(VLOOKUP($A61, 'First 10 GS'!$B$2:$AG$2201, 20, FALSE), 'First 10 GS'!U$2:U$2201, 1)</f>
        <v>45</v>
      </c>
      <c r="U61" s="6">
        <f>_xlfn.RANK.EQ(VLOOKUP($A61, 'First 10 GS'!$B$2:$AG$2201, 21, FALSE), 'First 10 GS'!V$2:V$2201, 1)</f>
        <v>108</v>
      </c>
      <c r="V61" s="6">
        <f>_xlfn.RANK.EQ(VLOOKUP($A61, 'First 10 GS'!$B$2:$AG$2201, 22, FALSE), 'First 10 GS'!W$2:W$2201, 1)</f>
        <v>103</v>
      </c>
      <c r="W61" s="6">
        <f>_xlfn.RANK.EQ(VLOOKUP($A61, 'First 10 GS'!$B$2:$AG$2201, 23, FALSE), 'First 10 GS'!X$2:X$2201, 1)</f>
        <v>431</v>
      </c>
      <c r="X61" s="5">
        <f>_xlfn.RANK.EQ(VLOOKUP($A61, 'First 10 GS'!$B$2:$AG$2201, 24, FALSE), 'First 10 GS'!Y$2:Y$2201, 1)</f>
        <v>344</v>
      </c>
      <c r="Y61" s="6">
        <f>_xlfn.RANK.EQ(VLOOKUP($A61, 'First 10 GS'!$B$2:$AG$2201, 25, FALSE), 'First 10 GS'!Z$2:Z$2201, 1)</f>
        <v>291</v>
      </c>
      <c r="Z61" s="5">
        <f>_xlfn.RANK.EQ(VLOOKUP($A61, 'First 10 GS'!$B$2:$AG$2201, 26, FALSE), 'First 10 GS'!AA$2:AA$2201, 0)</f>
        <v>193</v>
      </c>
      <c r="AA61" s="5">
        <f>_xlfn.RANK.EQ(VLOOKUP($A61, 'First 10 GS'!$B$2:$AG$2201, 27, FALSE), 'First 10 GS'!AB$2:AB$2201, 0)</f>
        <v>321</v>
      </c>
      <c r="AB61" s="6">
        <f>_xlfn.RANK.EQ(VLOOKUP($A61, 'First 10 GS'!$B$2:$AG$2201, 28, FALSE), 'First 10 GS'!AC$2:AC$2201, 1)</f>
        <v>1</v>
      </c>
      <c r="AC61" s="6">
        <f>_xlfn.RANK.EQ(VLOOKUP($A61, 'First 10 GS'!$B$2:$AG$2201, 29, FALSE), 'First 10 GS'!AD$2:AD$2201, 1)</f>
        <v>1</v>
      </c>
      <c r="AD61" s="6">
        <f>_xlfn.RANK.EQ(VLOOKUP($A61, 'First 10 GS'!$B$2:$AG$2201, 30, FALSE), 'First 10 GS'!AE$2:AE$2201, 1)</f>
        <v>325</v>
      </c>
      <c r="AE61" s="6">
        <f>_xlfn.RANK.EQ(VLOOKUP($A61, 'First 10 GS'!$B$2:$AG$2201, 31, FALSE), 'First 10 GS'!AF$2:AF$2201, 0)</f>
        <v>99</v>
      </c>
      <c r="AF61" s="5">
        <f>_xlfn.RANK.EQ(VLOOKUP($A61, 'First 10 GS'!$B$2:$AG$2201, 32, FALSE), 'First 10 GS'!AG$2:AG$2201, 1)</f>
        <v>197</v>
      </c>
      <c r="AG61" s="7">
        <f>GEOMEAN(Table5[[#This Row],[W]],Table5[[#This Row],[L]],Table5[[#This Row],[ERA]],Table5[[#This Row],[BB/9]],Table5[[#This Row],[SO]],Table5[[#This Row],[K/9]],Table5[[#This Row],[WHIP]])</f>
        <v>83.595394771205306</v>
      </c>
    </row>
    <row r="62" spans="1:33" x14ac:dyDescent="0.45">
      <c r="A62" s="4" t="s">
        <v>396</v>
      </c>
      <c r="B62" s="4" t="s">
        <v>85</v>
      </c>
      <c r="C62" s="10">
        <v>45048</v>
      </c>
      <c r="D62" s="10">
        <v>45101</v>
      </c>
      <c r="E62" s="4">
        <f>_xlfn.RANK.EQ(VLOOKUP($A62, 'First 10 GS'!$B$2:$AG$2201, 5, FALSE), 'First 10 GS'!F$2:F$2201, 0)</f>
        <v>381</v>
      </c>
      <c r="F62" s="5">
        <f>_xlfn.RANK.EQ(VLOOKUP($A62, 'First 10 GS'!$B$2:$AG$2201, 6, FALSE), 'First 10 GS'!G$2:G$2201, 0)</f>
        <v>64</v>
      </c>
      <c r="G62" s="5">
        <f>_xlfn.RANK.EQ(VLOOKUP($A62, 'First 10 GS'!$B$2:$AG$2201, 7, FALSE), 'First 10 GS'!H$2:H$2201, 1)</f>
        <v>177</v>
      </c>
      <c r="H62" s="4">
        <f>_xlfn.RANK.EQ(VLOOKUP($A62, 'First 10 GS'!$B$2:$AG$2201, 8, FALSE), 'First 10 GS'!I$2:I$2201, 0)</f>
        <v>1</v>
      </c>
      <c r="I62" s="4">
        <f>_xlfn.RANK.EQ(VLOOKUP($A62, 'First 10 GS'!$B$2:$AG$2201, 9, FALSE), 'First 10 GS'!J$2:J$2201, 0)</f>
        <v>1</v>
      </c>
      <c r="J62" s="4">
        <f>_xlfn.RANK.EQ(VLOOKUP($A62, 'First 10 GS'!$B$2:$AG$2201, 10, FALSE), 'First 10 GS'!K$2:K$2201, 1)</f>
        <v>1</v>
      </c>
      <c r="K62" s="4">
        <f>_xlfn.RANK.EQ(VLOOKUP($A62, 'First 10 GS'!$B$2:$AG$2201, 11, FALSE), 'First 10 GS'!L$2:L$2201, 0)</f>
        <v>196</v>
      </c>
      <c r="L62" s="4">
        <f>_xlfn.RANK.EQ(VLOOKUP($A62, 'First 10 GS'!$B$2:$AG$2201, 12, FALSE), 'First 10 GS'!M$2:M$2201, 0)</f>
        <v>98</v>
      </c>
      <c r="M62" s="4">
        <f>_xlfn.RANK.EQ(VLOOKUP($A62, 'First 10 GS'!$B$2:$AG$2201, 13, FALSE), 'First 10 GS'!N$2:N$2201, 0)</f>
        <v>2</v>
      </c>
      <c r="N62" s="6">
        <f>_xlfn.RANK.EQ(VLOOKUP($A62, 'First 10 GS'!$B$2:$AG$2201, 14, FALSE), 'First 10 GS'!O$2:O$2201, 1)</f>
        <v>275</v>
      </c>
      <c r="O62" s="4">
        <f>_xlfn.RANK.EQ(VLOOKUP($A62, 'First 10 GS'!$B$2:$AG$2201, 15, FALSE), 'First 10 GS'!P$2:P$2201, 0)</f>
        <v>90</v>
      </c>
      <c r="P62" s="4">
        <f>_xlfn.RANK.EQ(VLOOKUP($A62, 'First 10 GS'!$B$2:$AG$2201, 16, FALSE), 'First 10 GS'!Q$2:Q$2201, 0)</f>
        <v>139</v>
      </c>
      <c r="Q62" s="5">
        <f>_xlfn.RANK.EQ(VLOOKUP($A62, 'First 10 GS'!$B$2:$AG$2201, 17, FALSE), 'First 10 GS'!R$2:R$2201, 1)</f>
        <v>290</v>
      </c>
      <c r="R62" s="4">
        <f>_xlfn.RANK.EQ(VLOOKUP($A62, 'First 10 GS'!$B$2:$AG$2201, 18, FALSE), 'First 10 GS'!S$2:S$2201, 1)</f>
        <v>45</v>
      </c>
      <c r="S62" s="4">
        <f>_xlfn.RANK.EQ(VLOOKUP($A62, 'First 10 GS'!$B$2:$AG$2201, 19, FALSE), 'First 10 GS'!T$2:T$2201, 1)</f>
        <v>137</v>
      </c>
      <c r="T62" s="4">
        <f>_xlfn.RANK.EQ(VLOOKUP($A62, 'First 10 GS'!$B$2:$AG$2201, 20, FALSE), 'First 10 GS'!U$2:U$2201, 1)</f>
        <v>214</v>
      </c>
      <c r="U62" s="4">
        <f>_xlfn.RANK.EQ(VLOOKUP($A62, 'First 10 GS'!$B$2:$AG$2201, 21, FALSE), 'First 10 GS'!V$2:V$2201, 1)</f>
        <v>249</v>
      </c>
      <c r="V62" s="4">
        <f>_xlfn.RANK.EQ(VLOOKUP($A62, 'First 10 GS'!$B$2:$AG$2201, 22, FALSE), 'First 10 GS'!W$2:W$2201, 1)</f>
        <v>172</v>
      </c>
      <c r="W62" s="4">
        <f>_xlfn.RANK.EQ(VLOOKUP($A62, 'First 10 GS'!$B$2:$AG$2201, 23, FALSE), 'First 10 GS'!X$2:X$2201, 1)</f>
        <v>22</v>
      </c>
      <c r="X62" s="5">
        <f>_xlfn.RANK.EQ(VLOOKUP($A62, 'First 10 GS'!$B$2:$AG$2201, 24, FALSE), 'First 10 GS'!Y$2:Y$2201, 1)</f>
        <v>34</v>
      </c>
      <c r="Y62" s="4">
        <f>_xlfn.RANK.EQ(VLOOKUP($A62, 'First 10 GS'!$B$2:$AG$2201, 25, FALSE), 'First 10 GS'!Z$2:Z$2201, 1)</f>
        <v>1</v>
      </c>
      <c r="Z62" s="5">
        <f>_xlfn.RANK.EQ(VLOOKUP($A62, 'First 10 GS'!$B$2:$AG$2201, 26, FALSE), 'First 10 GS'!AA$2:AA$2201, 0)</f>
        <v>144</v>
      </c>
      <c r="AA62" s="5">
        <f>_xlfn.RANK.EQ(VLOOKUP($A62, 'First 10 GS'!$B$2:$AG$2201, 27, FALSE), 'First 10 GS'!AB$2:AB$2201, 0)</f>
        <v>141</v>
      </c>
      <c r="AB62" s="4">
        <f>_xlfn.RANK.EQ(VLOOKUP($A62, 'First 10 GS'!$B$2:$AG$2201, 28, FALSE), 'First 10 GS'!AC$2:AC$2201, 1)</f>
        <v>290</v>
      </c>
      <c r="AC62" s="4">
        <f>_xlfn.RANK.EQ(VLOOKUP($A62, 'First 10 GS'!$B$2:$AG$2201, 29, FALSE), 'First 10 GS'!AD$2:AD$2201, 1)</f>
        <v>1</v>
      </c>
      <c r="AD62" s="4">
        <f>_xlfn.RANK.EQ(VLOOKUP($A62, 'First 10 GS'!$B$2:$AG$2201, 30, FALSE), 'First 10 GS'!AE$2:AE$2201, 1)</f>
        <v>146</v>
      </c>
      <c r="AE62" s="4">
        <f>_xlfn.RANK.EQ(VLOOKUP($A62, 'First 10 GS'!$B$2:$AG$2201, 31, FALSE), 'First 10 GS'!AF$2:AF$2201, 0)</f>
        <v>579</v>
      </c>
      <c r="AF62" s="5">
        <f>_xlfn.RANK.EQ(VLOOKUP($A62, 'First 10 GS'!$B$2:$AG$2201, 32, FALSE), 'First 10 GS'!AG$2:AG$2201, 1)</f>
        <v>13</v>
      </c>
      <c r="AG62" s="7">
        <f>GEOMEAN(Table5[[#This Row],[W]],Table5[[#This Row],[L]],Table5[[#This Row],[ERA]],Table5[[#This Row],[BB/9]],Table5[[#This Row],[SO]],Table5[[#This Row],[K/9]],Table5[[#This Row],[WHIP]])</f>
        <v>83.988951355198367</v>
      </c>
    </row>
    <row r="63" spans="1:33" x14ac:dyDescent="0.45">
      <c r="A63" s="4" t="s">
        <v>191</v>
      </c>
      <c r="B63" s="4" t="s">
        <v>168</v>
      </c>
      <c r="C63" s="10">
        <v>25724</v>
      </c>
      <c r="D63" s="10">
        <v>25772</v>
      </c>
      <c r="E63" s="4">
        <f>_xlfn.RANK.EQ(VLOOKUP($A63, 'First 10 GS'!$B$2:$AG$2201, 5, FALSE), 'First 10 GS'!F$2:F$2201, 0)</f>
        <v>81</v>
      </c>
      <c r="F63" s="5">
        <f>_xlfn.RANK.EQ(VLOOKUP($A63, 'First 10 GS'!$B$2:$AG$2201, 6, FALSE), 'First 10 GS'!G$2:G$2201, 0)</f>
        <v>151</v>
      </c>
      <c r="G63" s="5">
        <f>_xlfn.RANK.EQ(VLOOKUP($A63, 'First 10 GS'!$B$2:$AG$2201, 7, FALSE), 'First 10 GS'!H$2:H$2201, 1)</f>
        <v>177</v>
      </c>
      <c r="H63" s="4">
        <f>_xlfn.RANK.EQ(VLOOKUP($A63, 'First 10 GS'!$B$2:$AG$2201, 8, FALSE), 'First 10 GS'!I$2:I$2201, 0)</f>
        <v>1</v>
      </c>
      <c r="I63" s="4">
        <f>_xlfn.RANK.EQ(VLOOKUP($A63, 'First 10 GS'!$B$2:$AG$2201, 9, FALSE), 'First 10 GS'!J$2:J$2201, 0)</f>
        <v>1</v>
      </c>
      <c r="J63" s="4">
        <f>_xlfn.RANK.EQ(VLOOKUP($A63, 'First 10 GS'!$B$2:$AG$2201, 10, FALSE), 'First 10 GS'!K$2:K$2201, 1)</f>
        <v>1</v>
      </c>
      <c r="K63" s="4">
        <f>_xlfn.RANK.EQ(VLOOKUP($A63, 'First 10 GS'!$B$2:$AG$2201, 11, FALSE), 'First 10 GS'!L$2:L$2201, 0)</f>
        <v>54</v>
      </c>
      <c r="L63" s="4">
        <f>_xlfn.RANK.EQ(VLOOKUP($A63, 'First 10 GS'!$B$2:$AG$2201, 12, FALSE), 'First 10 GS'!M$2:M$2201, 0)</f>
        <v>98</v>
      </c>
      <c r="M63" s="4">
        <f>_xlfn.RANK.EQ(VLOOKUP($A63, 'First 10 GS'!$B$2:$AG$2201, 13, FALSE), 'First 10 GS'!N$2:N$2201, 0)</f>
        <v>2</v>
      </c>
      <c r="N63" s="6">
        <f>_xlfn.RANK.EQ(VLOOKUP($A63, 'First 10 GS'!$B$2:$AG$2201, 14, FALSE), 'First 10 GS'!O$2:O$2201, 1)</f>
        <v>584</v>
      </c>
      <c r="O63" s="4">
        <f>_xlfn.RANK.EQ(VLOOKUP($A63, 'First 10 GS'!$B$2:$AG$2201, 15, FALSE), 'First 10 GS'!P$2:P$2201, 0)</f>
        <v>227</v>
      </c>
      <c r="P63" s="4">
        <f>_xlfn.RANK.EQ(VLOOKUP($A63, 'First 10 GS'!$B$2:$AG$2201, 16, FALSE), 'First 10 GS'!Q$2:Q$2201, 0)</f>
        <v>208</v>
      </c>
      <c r="Q63" s="5">
        <f>_xlfn.RANK.EQ(VLOOKUP($A63, 'First 10 GS'!$B$2:$AG$2201, 17, FALSE), 'First 10 GS'!R$2:R$2201, 1)</f>
        <v>44</v>
      </c>
      <c r="R63" s="4">
        <f>_xlfn.RANK.EQ(VLOOKUP($A63, 'First 10 GS'!$B$2:$AG$2201, 18, FALSE), 'First 10 GS'!S$2:S$2201, 1)</f>
        <v>317</v>
      </c>
      <c r="S63" s="4">
        <f>_xlfn.RANK.EQ(VLOOKUP($A63, 'First 10 GS'!$B$2:$AG$2201, 19, FALSE), 'First 10 GS'!T$2:T$2201, 1)</f>
        <v>50</v>
      </c>
      <c r="T63" s="4">
        <f>_xlfn.RANK.EQ(VLOOKUP($A63, 'First 10 GS'!$B$2:$AG$2201, 20, FALSE), 'First 10 GS'!U$2:U$2201, 1)</f>
        <v>45</v>
      </c>
      <c r="U63" s="4">
        <f>_xlfn.RANK.EQ(VLOOKUP($A63, 'First 10 GS'!$B$2:$AG$2201, 21, FALSE), 'First 10 GS'!V$2:V$2201, 1)</f>
        <v>250</v>
      </c>
      <c r="V63" s="4">
        <f>_xlfn.RANK.EQ(VLOOKUP($A63, 'First 10 GS'!$B$2:$AG$2201, 22, FALSE), 'First 10 GS'!W$2:W$2201, 1)</f>
        <v>274</v>
      </c>
      <c r="W63" s="4">
        <f>_xlfn.RANK.EQ(VLOOKUP($A63, 'First 10 GS'!$B$2:$AG$2201, 23, FALSE), 'First 10 GS'!X$2:X$2201, 1)</f>
        <v>101</v>
      </c>
      <c r="X63" s="5">
        <f>_xlfn.RANK.EQ(VLOOKUP($A63, 'First 10 GS'!$B$2:$AG$2201, 24, FALSE), 'First 10 GS'!Y$2:Y$2201, 1)</f>
        <v>66</v>
      </c>
      <c r="Y63" s="4">
        <f>_xlfn.RANK.EQ(VLOOKUP($A63, 'First 10 GS'!$B$2:$AG$2201, 25, FALSE), 'First 10 GS'!Z$2:Z$2201, 1)</f>
        <v>599</v>
      </c>
      <c r="Z63" s="5">
        <f>_xlfn.RANK.EQ(VLOOKUP($A63, 'First 10 GS'!$B$2:$AG$2201, 26, FALSE), 'First 10 GS'!AA$2:AA$2201, 0)</f>
        <v>54</v>
      </c>
      <c r="AA63" s="5">
        <f>_xlfn.RANK.EQ(VLOOKUP($A63, 'First 10 GS'!$B$2:$AG$2201, 27, FALSE), 'First 10 GS'!AB$2:AB$2201, 0)</f>
        <v>144</v>
      </c>
      <c r="AB63" s="4">
        <f>_xlfn.RANK.EQ(VLOOKUP($A63, 'First 10 GS'!$B$2:$AG$2201, 28, FALSE), 'First 10 GS'!AC$2:AC$2201, 1)</f>
        <v>127</v>
      </c>
      <c r="AC63" s="4">
        <f>_xlfn.RANK.EQ(VLOOKUP($A63, 'First 10 GS'!$B$2:$AG$2201, 29, FALSE), 'First 10 GS'!AD$2:AD$2201, 1)</f>
        <v>477</v>
      </c>
      <c r="AD63" s="4">
        <f>_xlfn.RANK.EQ(VLOOKUP($A63, 'First 10 GS'!$B$2:$AG$2201, 30, FALSE), 'First 10 GS'!AE$2:AE$2201, 1)</f>
        <v>1</v>
      </c>
      <c r="AE63" s="4">
        <f>_xlfn.RANK.EQ(VLOOKUP($A63, 'First 10 GS'!$B$2:$AG$2201, 31, FALSE), 'First 10 GS'!AF$2:AF$2201, 0)</f>
        <v>131</v>
      </c>
      <c r="AF63" s="5">
        <f>_xlfn.RANK.EQ(VLOOKUP($A63, 'First 10 GS'!$B$2:$AG$2201, 32, FALSE), 'First 10 GS'!AG$2:AG$2201, 1)</f>
        <v>56</v>
      </c>
      <c r="AG63" s="7">
        <f>GEOMEAN(Table5[[#This Row],[W]],Table5[[#This Row],[L]],Table5[[#This Row],[ERA]],Table5[[#This Row],[BB/9]],Table5[[#This Row],[SO]],Table5[[#This Row],[K/9]],Table5[[#This Row],[WHIP]])</f>
        <v>85.644352288391389</v>
      </c>
    </row>
    <row r="64" spans="1:33" x14ac:dyDescent="0.45">
      <c r="A64" s="6" t="s">
        <v>1355</v>
      </c>
      <c r="B64" s="6" t="s">
        <v>240</v>
      </c>
      <c r="C64" s="9">
        <v>37380</v>
      </c>
      <c r="D64" s="9">
        <v>37440</v>
      </c>
      <c r="E64" s="6">
        <f>_xlfn.RANK.EQ(VLOOKUP($A64, 'First 10 GS'!$B$2:$AG$2201, 5, FALSE), 'First 10 GS'!F$2:F$2201, 0)</f>
        <v>169</v>
      </c>
      <c r="F64" s="5">
        <f>_xlfn.RANK.EQ(VLOOKUP($A64, 'First 10 GS'!$B$2:$AG$2201, 6, FALSE), 'First 10 GS'!G$2:G$2201, 0)</f>
        <v>6</v>
      </c>
      <c r="G64" s="5">
        <f>_xlfn.RANK.EQ(VLOOKUP($A64, 'First 10 GS'!$B$2:$AG$2201, 7, FALSE), 'First 10 GS'!H$2:H$2201, 1)</f>
        <v>11</v>
      </c>
      <c r="H64" s="6">
        <f>_xlfn.RANK.EQ(VLOOKUP($A64, 'First 10 GS'!$B$2:$AG$2201, 8, FALSE), 'First 10 GS'!I$2:I$2201, 0)</f>
        <v>1</v>
      </c>
      <c r="I64" s="6">
        <f>_xlfn.RANK.EQ(VLOOKUP($A64, 'First 10 GS'!$B$2:$AG$2201, 9, FALSE), 'First 10 GS'!J$2:J$2201, 0)</f>
        <v>1</v>
      </c>
      <c r="J64" s="6">
        <f>_xlfn.RANK.EQ(VLOOKUP($A64, 'First 10 GS'!$B$2:$AG$2201, 10, FALSE), 'First 10 GS'!K$2:K$2201, 1)</f>
        <v>1</v>
      </c>
      <c r="K64" s="6">
        <f>_xlfn.RANK.EQ(VLOOKUP($A64, 'First 10 GS'!$B$2:$AG$2201, 11, FALSE), 'First 10 GS'!L$2:L$2201, 0)</f>
        <v>196</v>
      </c>
      <c r="L64" s="6">
        <f>_xlfn.RANK.EQ(VLOOKUP($A64, 'First 10 GS'!$B$2:$AG$2201, 12, FALSE), 'First 10 GS'!M$2:M$2201, 0)</f>
        <v>98</v>
      </c>
      <c r="M64" s="6">
        <f>_xlfn.RANK.EQ(VLOOKUP($A64, 'First 10 GS'!$B$2:$AG$2201, 13, FALSE), 'First 10 GS'!N$2:N$2201, 0)</f>
        <v>2</v>
      </c>
      <c r="N64" s="6">
        <f>_xlfn.RANK.EQ(VLOOKUP($A64, 'First 10 GS'!$B$2:$AG$2201, 14, FALSE), 'First 10 GS'!O$2:O$2201, 1)</f>
        <v>491</v>
      </c>
      <c r="O64" s="6">
        <f>_xlfn.RANK.EQ(VLOOKUP($A64, 'First 10 GS'!$B$2:$AG$2201, 15, FALSE), 'First 10 GS'!P$2:P$2201, 0)</f>
        <v>90</v>
      </c>
      <c r="P64" s="6">
        <f>_xlfn.RANK.EQ(VLOOKUP($A64, 'First 10 GS'!$B$2:$AG$2201, 16, FALSE), 'First 10 GS'!Q$2:Q$2201, 0)</f>
        <v>14</v>
      </c>
      <c r="Q64" s="5">
        <f>_xlfn.RANK.EQ(VLOOKUP($A64, 'First 10 GS'!$B$2:$AG$2201, 17, FALSE), 'First 10 GS'!R$2:R$2201, 1)</f>
        <v>76</v>
      </c>
      <c r="R64" s="6">
        <f>_xlfn.RANK.EQ(VLOOKUP($A64, 'First 10 GS'!$B$2:$AG$2201, 18, FALSE), 'First 10 GS'!S$2:S$2201, 1)</f>
        <v>317</v>
      </c>
      <c r="S64" s="6">
        <f>_xlfn.RANK.EQ(VLOOKUP($A64, 'First 10 GS'!$B$2:$AG$2201, 19, FALSE), 'First 10 GS'!T$2:T$2201, 1)</f>
        <v>50</v>
      </c>
      <c r="T64" s="6">
        <f>_xlfn.RANK.EQ(VLOOKUP($A64, 'First 10 GS'!$B$2:$AG$2201, 20, FALSE), 'First 10 GS'!U$2:U$2201, 1)</f>
        <v>66</v>
      </c>
      <c r="U64" s="6">
        <f>_xlfn.RANK.EQ(VLOOKUP($A64, 'First 10 GS'!$B$2:$AG$2201, 21, FALSE), 'First 10 GS'!V$2:V$2201, 1)</f>
        <v>438</v>
      </c>
      <c r="V64" s="6">
        <f>_xlfn.RANK.EQ(VLOOKUP($A64, 'First 10 GS'!$B$2:$AG$2201, 22, FALSE), 'First 10 GS'!W$2:W$2201, 1)</f>
        <v>466</v>
      </c>
      <c r="W64" s="6">
        <f>_xlfn.RANK.EQ(VLOOKUP($A64, 'First 10 GS'!$B$2:$AG$2201, 23, FALSE), 'First 10 GS'!X$2:X$2201, 1)</f>
        <v>160</v>
      </c>
      <c r="X64" s="5">
        <f>_xlfn.RANK.EQ(VLOOKUP($A64, 'First 10 GS'!$B$2:$AG$2201, 24, FALSE), 'First 10 GS'!Y$2:Y$2201, 1)</f>
        <v>132</v>
      </c>
      <c r="Y64" s="6">
        <f>_xlfn.RANK.EQ(VLOOKUP($A64, 'First 10 GS'!$B$2:$AG$2201, 25, FALSE), 'First 10 GS'!Z$2:Z$2201, 1)</f>
        <v>291</v>
      </c>
      <c r="Z64" s="5">
        <f>_xlfn.RANK.EQ(VLOOKUP($A64, 'First 10 GS'!$B$2:$AG$2201, 26, FALSE), 'First 10 GS'!AA$2:AA$2201, 0)</f>
        <v>586</v>
      </c>
      <c r="AA64" s="5">
        <f>_xlfn.RANK.EQ(VLOOKUP($A64, 'First 10 GS'!$B$2:$AG$2201, 27, FALSE), 'First 10 GS'!AB$2:AB$2201, 0)</f>
        <v>612</v>
      </c>
      <c r="AB64" s="6">
        <f>_xlfn.RANK.EQ(VLOOKUP($A64, 'First 10 GS'!$B$2:$AG$2201, 28, FALSE), 'First 10 GS'!AC$2:AC$2201, 1)</f>
        <v>452</v>
      </c>
      <c r="AC64" s="6">
        <f>_xlfn.RANK.EQ(VLOOKUP($A64, 'First 10 GS'!$B$2:$AG$2201, 29, FALSE), 'First 10 GS'!AD$2:AD$2201, 1)</f>
        <v>1</v>
      </c>
      <c r="AD64" s="6">
        <f>_xlfn.RANK.EQ(VLOOKUP($A64, 'First 10 GS'!$B$2:$AG$2201, 30, FALSE), 'First 10 GS'!AE$2:AE$2201, 1)</f>
        <v>146</v>
      </c>
      <c r="AE64" s="6">
        <f>_xlfn.RANK.EQ(VLOOKUP($A64, 'First 10 GS'!$B$2:$AG$2201, 31, FALSE), 'First 10 GS'!AF$2:AF$2201, 0)</f>
        <v>221</v>
      </c>
      <c r="AF64" s="5">
        <f>_xlfn.RANK.EQ(VLOOKUP($A64, 'First 10 GS'!$B$2:$AG$2201, 32, FALSE), 'First 10 GS'!AG$2:AG$2201, 1)</f>
        <v>143</v>
      </c>
      <c r="AG64" s="7">
        <f>GEOMEAN(Table5[[#This Row],[W]],Table5[[#This Row],[L]],Table5[[#This Row],[ERA]],Table5[[#This Row],[BB/9]],Table5[[#This Row],[SO]],Table5[[#This Row],[K/9]],Table5[[#This Row],[WHIP]])</f>
        <v>85.701431545028456</v>
      </c>
    </row>
    <row r="65" spans="1:33" x14ac:dyDescent="0.45">
      <c r="A65" s="6" t="s">
        <v>811</v>
      </c>
      <c r="B65" s="6" t="s">
        <v>37</v>
      </c>
      <c r="C65" s="9" t="s">
        <v>2204</v>
      </c>
      <c r="D65" s="9">
        <v>33138</v>
      </c>
      <c r="E65" s="6">
        <f>_xlfn.RANK.EQ(VLOOKUP($A65, 'First 10 GS'!$B$2:$AG$2201, 5, FALSE), 'First 10 GS'!F$2:F$2201, 0)</f>
        <v>54</v>
      </c>
      <c r="F65" s="5">
        <f>_xlfn.RANK.EQ(VLOOKUP($A65, 'First 10 GS'!$B$2:$AG$2201, 6, FALSE), 'First 10 GS'!G$2:G$2201, 0)</f>
        <v>294</v>
      </c>
      <c r="G65" s="5">
        <f>_xlfn.RANK.EQ(VLOOKUP($A65, 'First 10 GS'!$B$2:$AG$2201, 7, FALSE), 'First 10 GS'!H$2:H$2201, 1)</f>
        <v>343</v>
      </c>
      <c r="H65" s="6">
        <f>_xlfn.RANK.EQ(VLOOKUP($A65, 'First 10 GS'!$B$2:$AG$2201, 8, FALSE), 'First 10 GS'!I$2:I$2201, 0)</f>
        <v>1</v>
      </c>
      <c r="I65" s="6">
        <f>_xlfn.RANK.EQ(VLOOKUP($A65, 'First 10 GS'!$B$2:$AG$2201, 9, FALSE), 'First 10 GS'!J$2:J$2201, 0)</f>
        <v>1</v>
      </c>
      <c r="J65" s="6">
        <f>_xlfn.RANK.EQ(VLOOKUP($A65, 'First 10 GS'!$B$2:$AG$2201, 10, FALSE), 'First 10 GS'!K$2:K$2201, 1)</f>
        <v>1</v>
      </c>
      <c r="K65" s="6">
        <f>_xlfn.RANK.EQ(VLOOKUP($A65, 'First 10 GS'!$B$2:$AG$2201, 11, FALSE), 'First 10 GS'!L$2:L$2201, 0)</f>
        <v>54</v>
      </c>
      <c r="L65" s="6">
        <f>_xlfn.RANK.EQ(VLOOKUP($A65, 'First 10 GS'!$B$2:$AG$2201, 12, FALSE), 'First 10 GS'!M$2:M$2201, 0)</f>
        <v>98</v>
      </c>
      <c r="M65" s="6">
        <f>_xlfn.RANK.EQ(VLOOKUP($A65, 'First 10 GS'!$B$2:$AG$2201, 13, FALSE), 'First 10 GS'!N$2:N$2201, 0)</f>
        <v>2</v>
      </c>
      <c r="N65" s="6">
        <f>_xlfn.RANK.EQ(VLOOKUP($A65, 'First 10 GS'!$B$2:$AG$2201, 14, FALSE), 'First 10 GS'!O$2:O$2201, 1)</f>
        <v>613</v>
      </c>
      <c r="O65" s="6">
        <f>_xlfn.RANK.EQ(VLOOKUP($A65, 'First 10 GS'!$B$2:$AG$2201, 15, FALSE), 'First 10 GS'!P$2:P$2201, 0)</f>
        <v>227</v>
      </c>
      <c r="P65" s="6">
        <f>_xlfn.RANK.EQ(VLOOKUP($A65, 'First 10 GS'!$B$2:$AG$2201, 16, FALSE), 'First 10 GS'!Q$2:Q$2201, 0)</f>
        <v>378</v>
      </c>
      <c r="Q65" s="5">
        <f>_xlfn.RANK.EQ(VLOOKUP($A65, 'First 10 GS'!$B$2:$AG$2201, 17, FALSE), 'First 10 GS'!R$2:R$2201, 1)</f>
        <v>33</v>
      </c>
      <c r="R65" s="6">
        <f>_xlfn.RANK.EQ(VLOOKUP($A65, 'First 10 GS'!$B$2:$AG$2201, 18, FALSE), 'First 10 GS'!S$2:S$2201, 1)</f>
        <v>241</v>
      </c>
      <c r="S65" s="6">
        <f>_xlfn.RANK.EQ(VLOOKUP($A65, 'First 10 GS'!$B$2:$AG$2201, 19, FALSE), 'First 10 GS'!T$2:T$2201, 1)</f>
        <v>50</v>
      </c>
      <c r="T65" s="6">
        <f>_xlfn.RANK.EQ(VLOOKUP($A65, 'First 10 GS'!$B$2:$AG$2201, 20, FALSE), 'First 10 GS'!U$2:U$2201, 1)</f>
        <v>45</v>
      </c>
      <c r="U65" s="6">
        <f>_xlfn.RANK.EQ(VLOOKUP($A65, 'First 10 GS'!$B$2:$AG$2201, 21, FALSE), 'First 10 GS'!V$2:V$2201, 1)</f>
        <v>61</v>
      </c>
      <c r="V65" s="6">
        <f>_xlfn.RANK.EQ(VLOOKUP($A65, 'First 10 GS'!$B$2:$AG$2201, 22, FALSE), 'First 10 GS'!W$2:W$2201, 1)</f>
        <v>53</v>
      </c>
      <c r="W65" s="6">
        <f>_xlfn.RANK.EQ(VLOOKUP($A65, 'First 10 GS'!$B$2:$AG$2201, 23, FALSE), 'First 10 GS'!X$2:X$2201, 1)</f>
        <v>22</v>
      </c>
      <c r="X65" s="5">
        <f>_xlfn.RANK.EQ(VLOOKUP($A65, 'First 10 GS'!$B$2:$AG$2201, 24, FALSE), 'First 10 GS'!Y$2:Y$2201, 1)</f>
        <v>15</v>
      </c>
      <c r="Y65" s="6">
        <f>_xlfn.RANK.EQ(VLOOKUP($A65, 'First 10 GS'!$B$2:$AG$2201, 25, FALSE), 'First 10 GS'!Z$2:Z$2201, 1)</f>
        <v>291</v>
      </c>
      <c r="Z65" s="5">
        <f>_xlfn.RANK.EQ(VLOOKUP($A65, 'First 10 GS'!$B$2:$AG$2201, 26, FALSE), 'First 10 GS'!AA$2:AA$2201, 0)</f>
        <v>313</v>
      </c>
      <c r="AA65" s="5">
        <f>_xlfn.RANK.EQ(VLOOKUP($A65, 'First 10 GS'!$B$2:$AG$2201, 27, FALSE), 'First 10 GS'!AB$2:AB$2201, 0)</f>
        <v>466</v>
      </c>
      <c r="AB65" s="6">
        <f>_xlfn.RANK.EQ(VLOOKUP($A65, 'First 10 GS'!$B$2:$AG$2201, 28, FALSE), 'First 10 GS'!AC$2:AC$2201, 1)</f>
        <v>127</v>
      </c>
      <c r="AC65" s="6">
        <f>_xlfn.RANK.EQ(VLOOKUP($A65, 'First 10 GS'!$B$2:$AG$2201, 29, FALSE), 'First 10 GS'!AD$2:AD$2201, 1)</f>
        <v>477</v>
      </c>
      <c r="AD65" s="6">
        <f>_xlfn.RANK.EQ(VLOOKUP($A65, 'First 10 GS'!$B$2:$AG$2201, 30, FALSE), 'First 10 GS'!AE$2:AE$2201, 1)</f>
        <v>146</v>
      </c>
      <c r="AE65" s="6">
        <f>_xlfn.RANK.EQ(VLOOKUP($A65, 'First 10 GS'!$B$2:$AG$2201, 31, FALSE), 'First 10 GS'!AF$2:AF$2201, 0)</f>
        <v>157</v>
      </c>
      <c r="AF65" s="5">
        <f>_xlfn.RANK.EQ(VLOOKUP($A65, 'First 10 GS'!$B$2:$AG$2201, 32, FALSE), 'First 10 GS'!AG$2:AG$2201, 1)</f>
        <v>5</v>
      </c>
      <c r="AG65" s="7">
        <f>GEOMEAN(Table5[[#This Row],[W]],Table5[[#This Row],[L]],Table5[[#This Row],[ERA]],Table5[[#This Row],[BB/9]],Table5[[#This Row],[SO]],Table5[[#This Row],[K/9]],Table5[[#This Row],[WHIP]])</f>
        <v>86.55789795903064</v>
      </c>
    </row>
    <row r="66" spans="1:33" x14ac:dyDescent="0.45">
      <c r="A66" s="6" t="s">
        <v>306</v>
      </c>
      <c r="B66" s="6" t="s">
        <v>102</v>
      </c>
      <c r="C66" s="9">
        <v>43221</v>
      </c>
      <c r="D66" s="9">
        <v>43594</v>
      </c>
      <c r="E66" s="6">
        <f>_xlfn.RANK.EQ(VLOOKUP($A66, 'First 10 GS'!$B$2:$AG$2201, 5, FALSE), 'First 10 GS'!F$2:F$2201, 0)</f>
        <v>394</v>
      </c>
      <c r="F66" s="5">
        <f>_xlfn.RANK.EQ(VLOOKUP($A66, 'First 10 GS'!$B$2:$AG$2201, 6, FALSE), 'First 10 GS'!G$2:G$2201, 0)</f>
        <v>64</v>
      </c>
      <c r="G66" s="5">
        <f>_xlfn.RANK.EQ(VLOOKUP($A66, 'First 10 GS'!$B$2:$AG$2201, 7, FALSE), 'First 10 GS'!H$2:H$2201, 1)</f>
        <v>57</v>
      </c>
      <c r="H66" s="6">
        <f>_xlfn.RANK.EQ(VLOOKUP($A66, 'First 10 GS'!$B$2:$AG$2201, 8, FALSE), 'First 10 GS'!I$2:I$2201, 0)</f>
        <v>1</v>
      </c>
      <c r="I66" s="6">
        <f>_xlfn.RANK.EQ(VLOOKUP($A66, 'First 10 GS'!$B$2:$AG$2201, 9, FALSE), 'First 10 GS'!J$2:J$2201, 0)</f>
        <v>1</v>
      </c>
      <c r="J66" s="6">
        <f>_xlfn.RANK.EQ(VLOOKUP($A66, 'First 10 GS'!$B$2:$AG$2201, 10, FALSE), 'First 10 GS'!K$2:K$2201, 1)</f>
        <v>1</v>
      </c>
      <c r="K66" s="6">
        <f>_xlfn.RANK.EQ(VLOOKUP($A66, 'First 10 GS'!$B$2:$AG$2201, 11, FALSE), 'First 10 GS'!L$2:L$2201, 0)</f>
        <v>196</v>
      </c>
      <c r="L66" s="6">
        <f>_xlfn.RANK.EQ(VLOOKUP($A66, 'First 10 GS'!$B$2:$AG$2201, 12, FALSE), 'First 10 GS'!M$2:M$2201, 0)</f>
        <v>98</v>
      </c>
      <c r="M66" s="6">
        <f>_xlfn.RANK.EQ(VLOOKUP($A66, 'First 10 GS'!$B$2:$AG$2201, 13, FALSE), 'First 10 GS'!N$2:N$2201, 0)</f>
        <v>2</v>
      </c>
      <c r="N66" s="6">
        <f>_xlfn.RANK.EQ(VLOOKUP($A66, 'First 10 GS'!$B$2:$AG$2201, 14, FALSE), 'First 10 GS'!O$2:O$2201, 1)</f>
        <v>265</v>
      </c>
      <c r="O66" s="6">
        <f>_xlfn.RANK.EQ(VLOOKUP($A66, 'First 10 GS'!$B$2:$AG$2201, 15, FALSE), 'First 10 GS'!P$2:P$2201, 0)</f>
        <v>227</v>
      </c>
      <c r="P66" s="6">
        <f>_xlfn.RANK.EQ(VLOOKUP($A66, 'First 10 GS'!$B$2:$AG$2201, 16, FALSE), 'First 10 GS'!Q$2:Q$2201, 0)</f>
        <v>75</v>
      </c>
      <c r="Q66" s="5">
        <f>_xlfn.RANK.EQ(VLOOKUP($A66, 'First 10 GS'!$B$2:$AG$2201, 17, FALSE), 'First 10 GS'!R$2:R$2201, 1)</f>
        <v>25</v>
      </c>
      <c r="R66" s="6">
        <f>_xlfn.RANK.EQ(VLOOKUP($A66, 'First 10 GS'!$B$2:$AG$2201, 18, FALSE), 'First 10 GS'!S$2:S$2201, 1)</f>
        <v>160</v>
      </c>
      <c r="S66" s="6">
        <f>_xlfn.RANK.EQ(VLOOKUP($A66, 'First 10 GS'!$B$2:$AG$2201, 19, FALSE), 'First 10 GS'!T$2:T$2201, 1)</f>
        <v>50</v>
      </c>
      <c r="T66" s="6">
        <f>_xlfn.RANK.EQ(VLOOKUP($A66, 'First 10 GS'!$B$2:$AG$2201, 20, FALSE), 'First 10 GS'!U$2:U$2201, 1)</f>
        <v>8</v>
      </c>
      <c r="U66" s="6">
        <f>_xlfn.RANK.EQ(VLOOKUP($A66, 'First 10 GS'!$B$2:$AG$2201, 21, FALSE), 'First 10 GS'!V$2:V$2201, 1)</f>
        <v>14</v>
      </c>
      <c r="V66" s="6">
        <f>_xlfn.RANK.EQ(VLOOKUP($A66, 'First 10 GS'!$B$2:$AG$2201, 22, FALSE), 'First 10 GS'!W$2:W$2201, 1)</f>
        <v>3</v>
      </c>
      <c r="W66" s="6">
        <f>_xlfn.RANK.EQ(VLOOKUP($A66, 'First 10 GS'!$B$2:$AG$2201, 23, FALSE), 'First 10 GS'!X$2:X$2201, 1)</f>
        <v>187</v>
      </c>
      <c r="X66" s="5">
        <f>_xlfn.RANK.EQ(VLOOKUP($A66, 'First 10 GS'!$B$2:$AG$2201, 24, FALSE), 'First 10 GS'!Y$2:Y$2201, 1)</f>
        <v>224</v>
      </c>
      <c r="Y66" s="6">
        <f>_xlfn.RANK.EQ(VLOOKUP($A66, 'First 10 GS'!$B$2:$AG$2201, 25, FALSE), 'First 10 GS'!Z$2:Z$2201, 1)</f>
        <v>291</v>
      </c>
      <c r="Z66" s="5">
        <f>_xlfn.RANK.EQ(VLOOKUP($A66, 'First 10 GS'!$B$2:$AG$2201, 26, FALSE), 'First 10 GS'!AA$2:AA$2201, 0)</f>
        <v>106</v>
      </c>
      <c r="AA66" s="5">
        <f>_xlfn.RANK.EQ(VLOOKUP($A66, 'First 10 GS'!$B$2:$AG$2201, 27, FALSE), 'First 10 GS'!AB$2:AB$2201, 0)</f>
        <v>112</v>
      </c>
      <c r="AB66" s="6">
        <f>_xlfn.RANK.EQ(VLOOKUP($A66, 'First 10 GS'!$B$2:$AG$2201, 28, FALSE), 'First 10 GS'!AC$2:AC$2201, 1)</f>
        <v>618</v>
      </c>
      <c r="AC66" s="6">
        <f>_xlfn.RANK.EQ(VLOOKUP($A66, 'First 10 GS'!$B$2:$AG$2201, 29, FALSE), 'First 10 GS'!AD$2:AD$2201, 1)</f>
        <v>1</v>
      </c>
      <c r="AD66" s="6">
        <f>_xlfn.RANK.EQ(VLOOKUP($A66, 'First 10 GS'!$B$2:$AG$2201, 30, FALSE), 'First 10 GS'!AE$2:AE$2201, 1)</f>
        <v>461</v>
      </c>
      <c r="AE66" s="6">
        <f>_xlfn.RANK.EQ(VLOOKUP($A66, 'First 10 GS'!$B$2:$AG$2201, 31, FALSE), 'First 10 GS'!AF$2:AF$2201, 0)</f>
        <v>384</v>
      </c>
      <c r="AF66" s="5">
        <f>_xlfn.RANK.EQ(VLOOKUP($A66, 'First 10 GS'!$B$2:$AG$2201, 32, FALSE), 'First 10 GS'!AG$2:AG$2201, 1)</f>
        <v>168</v>
      </c>
      <c r="AG66" s="7">
        <f>GEOMEAN(Table5[[#This Row],[W]],Table5[[#This Row],[L]],Table5[[#This Row],[ERA]],Table5[[#This Row],[BB/9]],Table5[[#This Row],[SO]],Table5[[#This Row],[K/9]],Table5[[#This Row],[WHIP]])</f>
        <v>87.962299718150533</v>
      </c>
    </row>
    <row r="67" spans="1:33" x14ac:dyDescent="0.45">
      <c r="A67" s="6" t="s">
        <v>942</v>
      </c>
      <c r="B67" s="6" t="s">
        <v>199</v>
      </c>
      <c r="C67" s="9">
        <v>28226</v>
      </c>
      <c r="D67" s="9">
        <v>28273</v>
      </c>
      <c r="E67" s="6">
        <f>_xlfn.RANK.EQ(VLOOKUP($A67, 'First 10 GS'!$B$2:$AG$2201, 5, FALSE), 'First 10 GS'!F$2:F$2201, 0)</f>
        <v>4</v>
      </c>
      <c r="F67" s="5">
        <f>_xlfn.RANK.EQ(VLOOKUP($A67, 'First 10 GS'!$B$2:$AG$2201, 6, FALSE), 'First 10 GS'!G$2:G$2201, 0)</f>
        <v>151</v>
      </c>
      <c r="G67" s="5">
        <f>_xlfn.RANK.EQ(VLOOKUP($A67, 'First 10 GS'!$B$2:$AG$2201, 7, FALSE), 'First 10 GS'!H$2:H$2201, 1)</f>
        <v>57</v>
      </c>
      <c r="H67" s="6">
        <f>_xlfn.RANK.EQ(VLOOKUP($A67, 'First 10 GS'!$B$2:$AG$2201, 8, FALSE), 'First 10 GS'!I$2:I$2201, 0)</f>
        <v>1</v>
      </c>
      <c r="I67" s="6">
        <f>_xlfn.RANK.EQ(VLOOKUP($A67, 'First 10 GS'!$B$2:$AG$2201, 9, FALSE), 'First 10 GS'!J$2:J$2201, 0)</f>
        <v>1</v>
      </c>
      <c r="J67" s="6">
        <f>_xlfn.RANK.EQ(VLOOKUP($A67, 'First 10 GS'!$B$2:$AG$2201, 10, FALSE), 'First 10 GS'!K$2:K$2201, 1)</f>
        <v>1</v>
      </c>
      <c r="K67" s="6">
        <f>_xlfn.RANK.EQ(VLOOKUP($A67, 'First 10 GS'!$B$2:$AG$2201, 11, FALSE), 'First 10 GS'!L$2:L$2201, 0)</f>
        <v>6</v>
      </c>
      <c r="L67" s="6">
        <f>_xlfn.RANK.EQ(VLOOKUP($A67, 'First 10 GS'!$B$2:$AG$2201, 12, FALSE), 'First 10 GS'!M$2:M$2201, 0)</f>
        <v>18</v>
      </c>
      <c r="M67" s="6">
        <f>_xlfn.RANK.EQ(VLOOKUP($A67, 'First 10 GS'!$B$2:$AG$2201, 13, FALSE), 'First 10 GS'!N$2:N$2201, 0)</f>
        <v>2</v>
      </c>
      <c r="N67" s="6">
        <f>_xlfn.RANK.EQ(VLOOKUP($A67, 'First 10 GS'!$B$2:$AG$2201, 14, FALSE), 'First 10 GS'!O$2:O$2201, 1)</f>
        <v>662</v>
      </c>
      <c r="O67" s="6">
        <f>_xlfn.RANK.EQ(VLOOKUP($A67, 'First 10 GS'!$B$2:$AG$2201, 15, FALSE), 'First 10 GS'!P$2:P$2201, 0)</f>
        <v>390</v>
      </c>
      <c r="P67" s="6">
        <f>_xlfn.RANK.EQ(VLOOKUP($A67, 'First 10 GS'!$B$2:$AG$2201, 16, FALSE), 'First 10 GS'!Q$2:Q$2201, 0)</f>
        <v>99</v>
      </c>
      <c r="Q67" s="5">
        <f>_xlfn.RANK.EQ(VLOOKUP($A67, 'First 10 GS'!$B$2:$AG$2201, 17, FALSE), 'First 10 GS'!R$2:R$2201, 1)</f>
        <v>99</v>
      </c>
      <c r="R67" s="6">
        <f>_xlfn.RANK.EQ(VLOOKUP($A67, 'First 10 GS'!$B$2:$AG$2201, 18, FALSE), 'First 10 GS'!S$2:S$2201, 1)</f>
        <v>645</v>
      </c>
      <c r="S67" s="6">
        <f>_xlfn.RANK.EQ(VLOOKUP($A67, 'First 10 GS'!$B$2:$AG$2201, 19, FALSE), 'First 10 GS'!T$2:T$2201, 1)</f>
        <v>316</v>
      </c>
      <c r="T67" s="6">
        <f>_xlfn.RANK.EQ(VLOOKUP($A67, 'First 10 GS'!$B$2:$AG$2201, 20, FALSE), 'First 10 GS'!U$2:U$2201, 1)</f>
        <v>306</v>
      </c>
      <c r="U67" s="6">
        <f>_xlfn.RANK.EQ(VLOOKUP($A67, 'First 10 GS'!$B$2:$AG$2201, 21, FALSE), 'First 10 GS'!V$2:V$2201, 1)</f>
        <v>298</v>
      </c>
      <c r="V67" s="6">
        <f>_xlfn.RANK.EQ(VLOOKUP($A67, 'First 10 GS'!$B$2:$AG$2201, 22, FALSE), 'First 10 GS'!W$2:W$2201, 1)</f>
        <v>466</v>
      </c>
      <c r="W67" s="6">
        <f>_xlfn.RANK.EQ(VLOOKUP($A67, 'First 10 GS'!$B$2:$AG$2201, 23, FALSE), 'First 10 GS'!X$2:X$2201, 1)</f>
        <v>22</v>
      </c>
      <c r="X67" s="5">
        <f>_xlfn.RANK.EQ(VLOOKUP($A67, 'First 10 GS'!$B$2:$AG$2201, 24, FALSE), 'First 10 GS'!Y$2:Y$2201, 1)</f>
        <v>9</v>
      </c>
      <c r="Y67" s="6">
        <f>_xlfn.RANK.EQ(VLOOKUP($A67, 'First 10 GS'!$B$2:$AG$2201, 25, FALSE), 'First 10 GS'!Z$2:Z$2201, 1)</f>
        <v>642</v>
      </c>
      <c r="Z67" s="5">
        <f>_xlfn.RANK.EQ(VLOOKUP($A67, 'First 10 GS'!$B$2:$AG$2201, 26, FALSE), 'First 10 GS'!AA$2:AA$2201, 0)</f>
        <v>334</v>
      </c>
      <c r="AA67" s="5">
        <f>_xlfn.RANK.EQ(VLOOKUP($A67, 'First 10 GS'!$B$2:$AG$2201, 27, FALSE), 'First 10 GS'!AB$2:AB$2201, 0)</f>
        <v>575</v>
      </c>
      <c r="AB67" s="6">
        <f>_xlfn.RANK.EQ(VLOOKUP($A67, 'First 10 GS'!$B$2:$AG$2201, 28, FALSE), 'First 10 GS'!AC$2:AC$2201, 1)</f>
        <v>556</v>
      </c>
      <c r="AC67" s="6">
        <f>_xlfn.RANK.EQ(VLOOKUP($A67, 'First 10 GS'!$B$2:$AG$2201, 29, FALSE), 'First 10 GS'!AD$2:AD$2201, 1)</f>
        <v>477</v>
      </c>
      <c r="AD67" s="6">
        <f>_xlfn.RANK.EQ(VLOOKUP($A67, 'First 10 GS'!$B$2:$AG$2201, 30, FALSE), 'First 10 GS'!AE$2:AE$2201, 1)</f>
        <v>146</v>
      </c>
      <c r="AE67" s="6">
        <f>_xlfn.RANK.EQ(VLOOKUP($A67, 'First 10 GS'!$B$2:$AG$2201, 31, FALSE), 'First 10 GS'!AF$2:AF$2201, 0)</f>
        <v>9</v>
      </c>
      <c r="AF67" s="5">
        <f>_xlfn.RANK.EQ(VLOOKUP($A67, 'First 10 GS'!$B$2:$AG$2201, 32, FALSE), 'First 10 GS'!AG$2:AG$2201, 1)</f>
        <v>28</v>
      </c>
      <c r="AG67" s="7">
        <f>GEOMEAN(Table5[[#This Row],[W]],Table5[[#This Row],[L]],Table5[[#This Row],[ERA]],Table5[[#This Row],[BB/9]],Table5[[#This Row],[SO]],Table5[[#This Row],[K/9]],Table5[[#This Row],[WHIP]])</f>
        <v>88.113635731746569</v>
      </c>
    </row>
    <row r="68" spans="1:33" x14ac:dyDescent="0.45">
      <c r="A68" s="4" t="s">
        <v>707</v>
      </c>
      <c r="B68" s="4" t="s">
        <v>43</v>
      </c>
      <c r="C68" s="10">
        <v>35890</v>
      </c>
      <c r="D68" s="10">
        <v>35948</v>
      </c>
      <c r="E68" s="4">
        <f>_xlfn.RANK.EQ(VLOOKUP($A68, 'First 10 GS'!$B$2:$AG$2201, 5, FALSE), 'First 10 GS'!F$2:F$2201, 0)</f>
        <v>217</v>
      </c>
      <c r="F68" s="5">
        <f>_xlfn.RANK.EQ(VLOOKUP($A68, 'First 10 GS'!$B$2:$AG$2201, 6, FALSE), 'First 10 GS'!G$2:G$2201, 0)</f>
        <v>151</v>
      </c>
      <c r="G68" s="5">
        <f>_xlfn.RANK.EQ(VLOOKUP($A68, 'First 10 GS'!$B$2:$AG$2201, 7, FALSE), 'First 10 GS'!H$2:H$2201, 1)</f>
        <v>11</v>
      </c>
      <c r="H68" s="4">
        <f>_xlfn.RANK.EQ(VLOOKUP($A68, 'First 10 GS'!$B$2:$AG$2201, 8, FALSE), 'First 10 GS'!I$2:I$2201, 0)</f>
        <v>1</v>
      </c>
      <c r="I68" s="4">
        <f>_xlfn.RANK.EQ(VLOOKUP($A68, 'First 10 GS'!$B$2:$AG$2201, 9, FALSE), 'First 10 GS'!J$2:J$2201, 0)</f>
        <v>1</v>
      </c>
      <c r="J68" s="4">
        <f>_xlfn.RANK.EQ(VLOOKUP($A68, 'First 10 GS'!$B$2:$AG$2201, 10, FALSE), 'First 10 GS'!K$2:K$2201, 1)</f>
        <v>1</v>
      </c>
      <c r="K68" s="4">
        <f>_xlfn.RANK.EQ(VLOOKUP($A68, 'First 10 GS'!$B$2:$AG$2201, 11, FALSE), 'First 10 GS'!L$2:L$2201, 0)</f>
        <v>99</v>
      </c>
      <c r="L68" s="4">
        <f>_xlfn.RANK.EQ(VLOOKUP($A68, 'First 10 GS'!$B$2:$AG$2201, 12, FALSE), 'First 10 GS'!M$2:M$2201, 0)</f>
        <v>98</v>
      </c>
      <c r="M68" s="4">
        <f>_xlfn.RANK.EQ(VLOOKUP($A68, 'First 10 GS'!$B$2:$AG$2201, 13, FALSE), 'First 10 GS'!N$2:N$2201, 0)</f>
        <v>2</v>
      </c>
      <c r="N68" s="6">
        <f>_xlfn.RANK.EQ(VLOOKUP($A68, 'First 10 GS'!$B$2:$AG$2201, 14, FALSE), 'First 10 GS'!O$2:O$2201, 1)</f>
        <v>442</v>
      </c>
      <c r="O68" s="4">
        <f>_xlfn.RANK.EQ(VLOOKUP($A68, 'First 10 GS'!$B$2:$AG$2201, 15, FALSE), 'First 10 GS'!P$2:P$2201, 0)</f>
        <v>530</v>
      </c>
      <c r="P68" s="4">
        <f>_xlfn.RANK.EQ(VLOOKUP($A68, 'First 10 GS'!$B$2:$AG$2201, 16, FALSE), 'First 10 GS'!Q$2:Q$2201, 0)</f>
        <v>42</v>
      </c>
      <c r="Q68" s="5">
        <f>_xlfn.RANK.EQ(VLOOKUP($A68, 'First 10 GS'!$B$2:$AG$2201, 17, FALSE), 'First 10 GS'!R$2:R$2201, 1)</f>
        <v>23</v>
      </c>
      <c r="R68" s="4">
        <f>_xlfn.RANK.EQ(VLOOKUP($A68, 'First 10 GS'!$B$2:$AG$2201, 18, FALSE), 'First 10 GS'!S$2:S$2201, 1)</f>
        <v>160</v>
      </c>
      <c r="S68" s="4">
        <f>_xlfn.RANK.EQ(VLOOKUP($A68, 'First 10 GS'!$B$2:$AG$2201, 19, FALSE), 'First 10 GS'!T$2:T$2201, 1)</f>
        <v>15</v>
      </c>
      <c r="T68" s="4">
        <f>_xlfn.RANK.EQ(VLOOKUP($A68, 'First 10 GS'!$B$2:$AG$2201, 20, FALSE), 'First 10 GS'!U$2:U$2201, 1)</f>
        <v>15</v>
      </c>
      <c r="U68" s="4">
        <f>_xlfn.RANK.EQ(VLOOKUP($A68, 'First 10 GS'!$B$2:$AG$2201, 21, FALSE), 'First 10 GS'!V$2:V$2201, 1)</f>
        <v>516</v>
      </c>
      <c r="V68" s="4">
        <f>_xlfn.RANK.EQ(VLOOKUP($A68, 'First 10 GS'!$B$2:$AG$2201, 22, FALSE), 'First 10 GS'!W$2:W$2201, 1)</f>
        <v>537</v>
      </c>
      <c r="W68" s="4">
        <f>_xlfn.RANK.EQ(VLOOKUP($A68, 'First 10 GS'!$B$2:$AG$2201, 23, FALSE), 'First 10 GS'!X$2:X$2201, 1)</f>
        <v>187</v>
      </c>
      <c r="X68" s="5">
        <f>_xlfn.RANK.EQ(VLOOKUP($A68, 'First 10 GS'!$B$2:$AG$2201, 24, FALSE), 'First 10 GS'!Y$2:Y$2201, 1)</f>
        <v>176</v>
      </c>
      <c r="Y68" s="4">
        <f>_xlfn.RANK.EQ(VLOOKUP($A68, 'First 10 GS'!$B$2:$AG$2201, 25, FALSE), 'First 10 GS'!Z$2:Z$2201, 1)</f>
        <v>1</v>
      </c>
      <c r="Z68" s="5">
        <f>_xlfn.RANK.EQ(VLOOKUP($A68, 'First 10 GS'!$B$2:$AG$2201, 26, FALSE), 'First 10 GS'!AA$2:AA$2201, 0)</f>
        <v>251</v>
      </c>
      <c r="AA68" s="5">
        <f>_xlfn.RANK.EQ(VLOOKUP($A68, 'First 10 GS'!$B$2:$AG$2201, 27, FALSE), 'First 10 GS'!AB$2:AB$2201, 0)</f>
        <v>306</v>
      </c>
      <c r="AB68" s="4">
        <f>_xlfn.RANK.EQ(VLOOKUP($A68, 'First 10 GS'!$B$2:$AG$2201, 28, FALSE), 'First 10 GS'!AC$2:AC$2201, 1)</f>
        <v>290</v>
      </c>
      <c r="AC68" s="4">
        <f>_xlfn.RANK.EQ(VLOOKUP($A68, 'First 10 GS'!$B$2:$AG$2201, 29, FALSE), 'First 10 GS'!AD$2:AD$2201, 1)</f>
        <v>1</v>
      </c>
      <c r="AD68" s="4">
        <f>_xlfn.RANK.EQ(VLOOKUP($A68, 'First 10 GS'!$B$2:$AG$2201, 30, FALSE), 'First 10 GS'!AE$2:AE$2201, 1)</f>
        <v>325</v>
      </c>
      <c r="AE68" s="4">
        <f>_xlfn.RANK.EQ(VLOOKUP($A68, 'First 10 GS'!$B$2:$AG$2201, 31, FALSE), 'First 10 GS'!AF$2:AF$2201, 0)</f>
        <v>352</v>
      </c>
      <c r="AF68" s="5">
        <f>_xlfn.RANK.EQ(VLOOKUP($A68, 'First 10 GS'!$B$2:$AG$2201, 32, FALSE), 'First 10 GS'!AG$2:AG$2201, 1)</f>
        <v>81</v>
      </c>
      <c r="AG68" s="7">
        <f>GEOMEAN(Table5[[#This Row],[W]],Table5[[#This Row],[L]],Table5[[#This Row],[ERA]],Table5[[#This Row],[BB/9]],Table5[[#This Row],[SO]],Table5[[#This Row],[K/9]],Table5[[#This Row],[WHIP]])</f>
        <v>88.293185559945201</v>
      </c>
    </row>
    <row r="69" spans="1:33" x14ac:dyDescent="0.45">
      <c r="A69" s="4" t="s">
        <v>179</v>
      </c>
      <c r="B69" s="4" t="s">
        <v>49</v>
      </c>
      <c r="C69" s="10">
        <v>42161</v>
      </c>
      <c r="D69" s="10">
        <v>42238</v>
      </c>
      <c r="E69" s="4">
        <f>_xlfn.RANK.EQ(VLOOKUP($A69, 'First 10 GS'!$B$2:$AG$2201, 5, FALSE), 'First 10 GS'!F$2:F$2201, 0)</f>
        <v>195</v>
      </c>
      <c r="F69" s="5">
        <f>_xlfn.RANK.EQ(VLOOKUP($A69, 'First 10 GS'!$B$2:$AG$2201, 6, FALSE), 'First 10 GS'!G$2:G$2201, 0)</f>
        <v>151</v>
      </c>
      <c r="G69" s="5">
        <f>_xlfn.RANK.EQ(VLOOKUP($A69, 'First 10 GS'!$B$2:$AG$2201, 7, FALSE), 'First 10 GS'!H$2:H$2201, 1)</f>
        <v>518</v>
      </c>
      <c r="H69" s="4">
        <f>_xlfn.RANK.EQ(VLOOKUP($A69, 'First 10 GS'!$B$2:$AG$2201, 8, FALSE), 'First 10 GS'!I$2:I$2201, 0)</f>
        <v>1</v>
      </c>
      <c r="I69" s="4">
        <f>_xlfn.RANK.EQ(VLOOKUP($A69, 'First 10 GS'!$B$2:$AG$2201, 9, FALSE), 'First 10 GS'!J$2:J$2201, 0)</f>
        <v>1</v>
      </c>
      <c r="J69" s="4">
        <f>_xlfn.RANK.EQ(VLOOKUP($A69, 'First 10 GS'!$B$2:$AG$2201, 10, FALSE), 'First 10 GS'!K$2:K$2201, 1)</f>
        <v>1</v>
      </c>
      <c r="K69" s="4">
        <f>_xlfn.RANK.EQ(VLOOKUP($A69, 'First 10 GS'!$B$2:$AG$2201, 11, FALSE), 'First 10 GS'!L$2:L$2201, 0)</f>
        <v>196</v>
      </c>
      <c r="L69" s="4">
        <f>_xlfn.RANK.EQ(VLOOKUP($A69, 'First 10 GS'!$B$2:$AG$2201, 12, FALSE), 'First 10 GS'!M$2:M$2201, 0)</f>
        <v>98</v>
      </c>
      <c r="M69" s="4">
        <f>_xlfn.RANK.EQ(VLOOKUP($A69, 'First 10 GS'!$B$2:$AG$2201, 13, FALSE), 'First 10 GS'!N$2:N$2201, 0)</f>
        <v>2</v>
      </c>
      <c r="N69" s="6">
        <f>_xlfn.RANK.EQ(VLOOKUP($A69, 'First 10 GS'!$B$2:$AG$2201, 14, FALSE), 'First 10 GS'!O$2:O$2201, 1)</f>
        <v>462</v>
      </c>
      <c r="O69" s="4">
        <f>_xlfn.RANK.EQ(VLOOKUP($A69, 'First 10 GS'!$B$2:$AG$2201, 15, FALSE), 'First 10 GS'!P$2:P$2201, 0)</f>
        <v>26</v>
      </c>
      <c r="P69" s="4">
        <f>_xlfn.RANK.EQ(VLOOKUP($A69, 'First 10 GS'!$B$2:$AG$2201, 16, FALSE), 'First 10 GS'!Q$2:Q$2201, 0)</f>
        <v>357</v>
      </c>
      <c r="Q69" s="5">
        <f>_xlfn.RANK.EQ(VLOOKUP($A69, 'First 10 GS'!$B$2:$AG$2201, 17, FALSE), 'First 10 GS'!R$2:R$2201, 1)</f>
        <v>207</v>
      </c>
      <c r="R69" s="4">
        <f>_xlfn.RANK.EQ(VLOOKUP($A69, 'First 10 GS'!$B$2:$AG$2201, 18, FALSE), 'First 10 GS'!S$2:S$2201, 1)</f>
        <v>276</v>
      </c>
      <c r="S69" s="4">
        <f>_xlfn.RANK.EQ(VLOOKUP($A69, 'First 10 GS'!$B$2:$AG$2201, 19, FALSE), 'First 10 GS'!T$2:T$2201, 1)</f>
        <v>162</v>
      </c>
      <c r="T69" s="4">
        <f>_xlfn.RANK.EQ(VLOOKUP($A69, 'First 10 GS'!$B$2:$AG$2201, 20, FALSE), 'First 10 GS'!U$2:U$2201, 1)</f>
        <v>214</v>
      </c>
      <c r="U69" s="4">
        <f>_xlfn.RANK.EQ(VLOOKUP($A69, 'First 10 GS'!$B$2:$AG$2201, 21, FALSE), 'First 10 GS'!V$2:V$2201, 1)</f>
        <v>389</v>
      </c>
      <c r="V69" s="4">
        <f>_xlfn.RANK.EQ(VLOOKUP($A69, 'First 10 GS'!$B$2:$AG$2201, 22, FALSE), 'First 10 GS'!W$2:W$2201, 1)</f>
        <v>381</v>
      </c>
      <c r="W69" s="4">
        <f>_xlfn.RANK.EQ(VLOOKUP($A69, 'First 10 GS'!$B$2:$AG$2201, 23, FALSE), 'First 10 GS'!X$2:X$2201, 1)</f>
        <v>8</v>
      </c>
      <c r="X69" s="5">
        <f>_xlfn.RANK.EQ(VLOOKUP($A69, 'First 10 GS'!$B$2:$AG$2201, 24, FALSE), 'First 10 GS'!Y$2:Y$2201, 1)</f>
        <v>11</v>
      </c>
      <c r="Y69" s="4">
        <f>_xlfn.RANK.EQ(VLOOKUP($A69, 'First 10 GS'!$B$2:$AG$2201, 25, FALSE), 'First 10 GS'!Z$2:Z$2201, 1)</f>
        <v>1</v>
      </c>
      <c r="Z69" s="5">
        <f>_xlfn.RANK.EQ(VLOOKUP($A69, 'First 10 GS'!$B$2:$AG$2201, 26, FALSE), 'First 10 GS'!AA$2:AA$2201, 0)</f>
        <v>54</v>
      </c>
      <c r="AA69" s="5">
        <f>_xlfn.RANK.EQ(VLOOKUP($A69, 'First 10 GS'!$B$2:$AG$2201, 27, FALSE), 'First 10 GS'!AB$2:AB$2201, 0)</f>
        <v>97</v>
      </c>
      <c r="AB69" s="4">
        <f>_xlfn.RANK.EQ(VLOOKUP($A69, 'First 10 GS'!$B$2:$AG$2201, 28, FALSE), 'First 10 GS'!AC$2:AC$2201, 1)</f>
        <v>290</v>
      </c>
      <c r="AC69" s="4">
        <f>_xlfn.RANK.EQ(VLOOKUP($A69, 'First 10 GS'!$B$2:$AG$2201, 29, FALSE), 'First 10 GS'!AD$2:AD$2201, 1)</f>
        <v>1</v>
      </c>
      <c r="AD69" s="4">
        <f>_xlfn.RANK.EQ(VLOOKUP($A69, 'First 10 GS'!$B$2:$AG$2201, 30, FALSE), 'First 10 GS'!AE$2:AE$2201, 1)</f>
        <v>146</v>
      </c>
      <c r="AE69" s="4">
        <f>_xlfn.RANK.EQ(VLOOKUP($A69, 'First 10 GS'!$B$2:$AG$2201, 31, FALSE), 'First 10 GS'!AF$2:AF$2201, 0)</f>
        <v>329</v>
      </c>
      <c r="AF69" s="5">
        <f>_xlfn.RANK.EQ(VLOOKUP($A69, 'First 10 GS'!$B$2:$AG$2201, 32, FALSE), 'First 10 GS'!AG$2:AG$2201, 1)</f>
        <v>46</v>
      </c>
      <c r="AG69" s="7">
        <f>GEOMEAN(Table5[[#This Row],[W]],Table5[[#This Row],[L]],Table5[[#This Row],[ERA]],Table5[[#This Row],[BB/9]],Table5[[#This Row],[SO]],Table5[[#This Row],[K/9]],Table5[[#This Row],[WHIP]])</f>
        <v>88.616235075677594</v>
      </c>
    </row>
    <row r="70" spans="1:33" x14ac:dyDescent="0.45">
      <c r="A70" s="4" t="s">
        <v>336</v>
      </c>
      <c r="B70" s="4" t="s">
        <v>132</v>
      </c>
      <c r="C70" s="10">
        <v>42206</v>
      </c>
      <c r="D70" s="10">
        <v>42255</v>
      </c>
      <c r="E70" s="4">
        <f>_xlfn.RANK.EQ(VLOOKUP($A70, 'First 10 GS'!$B$2:$AG$2201, 5, FALSE), 'First 10 GS'!F$2:F$2201, 0)</f>
        <v>195</v>
      </c>
      <c r="F70" s="5">
        <f>_xlfn.RANK.EQ(VLOOKUP($A70, 'First 10 GS'!$B$2:$AG$2201, 6, FALSE), 'First 10 GS'!G$2:G$2201, 0)</f>
        <v>23</v>
      </c>
      <c r="G70" s="5">
        <f>_xlfn.RANK.EQ(VLOOKUP($A70, 'First 10 GS'!$B$2:$AG$2201, 7, FALSE), 'First 10 GS'!H$2:H$2201, 1)</f>
        <v>57</v>
      </c>
      <c r="H70" s="4">
        <f>_xlfn.RANK.EQ(VLOOKUP($A70, 'First 10 GS'!$B$2:$AG$2201, 8, FALSE), 'First 10 GS'!I$2:I$2201, 0)</f>
        <v>1</v>
      </c>
      <c r="I70" s="4">
        <f>_xlfn.RANK.EQ(VLOOKUP($A70, 'First 10 GS'!$B$2:$AG$2201, 9, FALSE), 'First 10 GS'!J$2:J$2201, 0)</f>
        <v>1</v>
      </c>
      <c r="J70" s="4">
        <f>_xlfn.RANK.EQ(VLOOKUP($A70, 'First 10 GS'!$B$2:$AG$2201, 10, FALSE), 'First 10 GS'!K$2:K$2201, 1)</f>
        <v>1</v>
      </c>
      <c r="K70" s="4">
        <f>_xlfn.RANK.EQ(VLOOKUP($A70, 'First 10 GS'!$B$2:$AG$2201, 11, FALSE), 'First 10 GS'!L$2:L$2201, 0)</f>
        <v>196</v>
      </c>
      <c r="L70" s="4">
        <f>_xlfn.RANK.EQ(VLOOKUP($A70, 'First 10 GS'!$B$2:$AG$2201, 12, FALSE), 'First 10 GS'!M$2:M$2201, 0)</f>
        <v>98</v>
      </c>
      <c r="M70" s="4">
        <f>_xlfn.RANK.EQ(VLOOKUP($A70, 'First 10 GS'!$B$2:$AG$2201, 13, FALSE), 'First 10 GS'!N$2:N$2201, 0)</f>
        <v>2</v>
      </c>
      <c r="N70" s="6">
        <f>_xlfn.RANK.EQ(VLOOKUP($A70, 'First 10 GS'!$B$2:$AG$2201, 14, FALSE), 'First 10 GS'!O$2:O$2201, 1)</f>
        <v>462</v>
      </c>
      <c r="O70" s="4">
        <f>_xlfn.RANK.EQ(VLOOKUP($A70, 'First 10 GS'!$B$2:$AG$2201, 15, FALSE), 'First 10 GS'!P$2:P$2201, 0)</f>
        <v>90</v>
      </c>
      <c r="P70" s="4">
        <f>_xlfn.RANK.EQ(VLOOKUP($A70, 'First 10 GS'!$B$2:$AG$2201, 16, FALSE), 'First 10 GS'!Q$2:Q$2201, 0)</f>
        <v>54</v>
      </c>
      <c r="Q70" s="5">
        <f>_xlfn.RANK.EQ(VLOOKUP($A70, 'First 10 GS'!$B$2:$AG$2201, 17, FALSE), 'First 10 GS'!R$2:R$2201, 1)</f>
        <v>207</v>
      </c>
      <c r="R70" s="4">
        <f>_xlfn.RANK.EQ(VLOOKUP($A70, 'First 10 GS'!$B$2:$AG$2201, 18, FALSE), 'First 10 GS'!S$2:S$2201, 1)</f>
        <v>241</v>
      </c>
      <c r="S70" s="4">
        <f>_xlfn.RANK.EQ(VLOOKUP($A70, 'First 10 GS'!$B$2:$AG$2201, 19, FALSE), 'First 10 GS'!T$2:T$2201, 1)</f>
        <v>137</v>
      </c>
      <c r="T70" s="4">
        <f>_xlfn.RANK.EQ(VLOOKUP($A70, 'First 10 GS'!$B$2:$AG$2201, 20, FALSE), 'First 10 GS'!U$2:U$2201, 1)</f>
        <v>214</v>
      </c>
      <c r="U70" s="4">
        <f>_xlfn.RANK.EQ(VLOOKUP($A70, 'First 10 GS'!$B$2:$AG$2201, 21, FALSE), 'First 10 GS'!V$2:V$2201, 1)</f>
        <v>447</v>
      </c>
      <c r="V70" s="4">
        <f>_xlfn.RANK.EQ(VLOOKUP($A70, 'First 10 GS'!$B$2:$AG$2201, 22, FALSE), 'First 10 GS'!W$2:W$2201, 1)</f>
        <v>466</v>
      </c>
      <c r="W70" s="4">
        <f>_xlfn.RANK.EQ(VLOOKUP($A70, 'First 10 GS'!$B$2:$AG$2201, 23, FALSE), 'First 10 GS'!X$2:X$2201, 1)</f>
        <v>101</v>
      </c>
      <c r="X70" s="5">
        <f>_xlfn.RANK.EQ(VLOOKUP($A70, 'First 10 GS'!$B$2:$AG$2201, 24, FALSE), 'First 10 GS'!Y$2:Y$2201, 1)</f>
        <v>97</v>
      </c>
      <c r="Y70" s="4">
        <f>_xlfn.RANK.EQ(VLOOKUP($A70, 'First 10 GS'!$B$2:$AG$2201, 25, FALSE), 'First 10 GS'!Z$2:Z$2201, 1)</f>
        <v>1</v>
      </c>
      <c r="Z70" s="5">
        <f>_xlfn.RANK.EQ(VLOOKUP($A70, 'First 10 GS'!$B$2:$AG$2201, 26, FALSE), 'First 10 GS'!AA$2:AA$2201, 0)</f>
        <v>116</v>
      </c>
      <c r="AA70" s="5">
        <f>_xlfn.RANK.EQ(VLOOKUP($A70, 'First 10 GS'!$B$2:$AG$2201, 27, FALSE), 'First 10 GS'!AB$2:AB$2201, 0)</f>
        <v>169</v>
      </c>
      <c r="AB70" s="4">
        <f>_xlfn.RANK.EQ(VLOOKUP($A70, 'First 10 GS'!$B$2:$AG$2201, 28, FALSE), 'First 10 GS'!AC$2:AC$2201, 1)</f>
        <v>290</v>
      </c>
      <c r="AC70" s="4">
        <f>_xlfn.RANK.EQ(VLOOKUP($A70, 'First 10 GS'!$B$2:$AG$2201, 29, FALSE), 'First 10 GS'!AD$2:AD$2201, 1)</f>
        <v>1</v>
      </c>
      <c r="AD70" s="4">
        <f>_xlfn.RANK.EQ(VLOOKUP($A70, 'First 10 GS'!$B$2:$AG$2201, 30, FALSE), 'First 10 GS'!AE$2:AE$2201, 1)</f>
        <v>1</v>
      </c>
      <c r="AE70" s="4">
        <f>_xlfn.RANK.EQ(VLOOKUP($A70, 'First 10 GS'!$B$2:$AG$2201, 31, FALSE), 'First 10 GS'!AF$2:AF$2201, 0)</f>
        <v>293</v>
      </c>
      <c r="AF70" s="5">
        <f>_xlfn.RANK.EQ(VLOOKUP($A70, 'First 10 GS'!$B$2:$AG$2201, 32, FALSE), 'First 10 GS'!AG$2:AG$2201, 1)</f>
        <v>90</v>
      </c>
      <c r="AG70" s="7">
        <f>GEOMEAN(Table5[[#This Row],[W]],Table5[[#This Row],[L]],Table5[[#This Row],[ERA]],Table5[[#This Row],[BB/9]],Table5[[#This Row],[SO]],Table5[[#This Row],[K/9]],Table5[[#This Row],[WHIP]])</f>
        <v>89.622871296499284</v>
      </c>
    </row>
    <row r="71" spans="1:33" x14ac:dyDescent="0.45">
      <c r="A71" s="4" t="s">
        <v>90</v>
      </c>
      <c r="B71" s="4" t="s">
        <v>34</v>
      </c>
      <c r="C71" s="10">
        <v>41466</v>
      </c>
      <c r="D71" s="10">
        <v>41542</v>
      </c>
      <c r="E71" s="4">
        <f>_xlfn.RANK.EQ(VLOOKUP($A71, 'First 10 GS'!$B$2:$AG$2201, 5, FALSE), 'First 10 GS'!F$2:F$2201, 0)</f>
        <v>513</v>
      </c>
      <c r="F71" s="5">
        <f>_xlfn.RANK.EQ(VLOOKUP($A71, 'First 10 GS'!$B$2:$AG$2201, 6, FALSE), 'First 10 GS'!G$2:G$2201, 0)</f>
        <v>460</v>
      </c>
      <c r="G71" s="5">
        <f>_xlfn.RANK.EQ(VLOOKUP($A71, 'First 10 GS'!$B$2:$AG$2201, 7, FALSE), 'First 10 GS'!H$2:H$2201, 1)</f>
        <v>177</v>
      </c>
      <c r="H71" s="4">
        <f>_xlfn.RANK.EQ(VLOOKUP($A71, 'First 10 GS'!$B$2:$AG$2201, 8, FALSE), 'First 10 GS'!I$2:I$2201, 0)</f>
        <v>1</v>
      </c>
      <c r="I71" s="4">
        <f>_xlfn.RANK.EQ(VLOOKUP($A71, 'First 10 GS'!$B$2:$AG$2201, 9, FALSE), 'First 10 GS'!J$2:J$2201, 0)</f>
        <v>1</v>
      </c>
      <c r="J71" s="4">
        <f>_xlfn.RANK.EQ(VLOOKUP($A71, 'First 10 GS'!$B$2:$AG$2201, 10, FALSE), 'First 10 GS'!K$2:K$2201, 1)</f>
        <v>1</v>
      </c>
      <c r="K71" s="4">
        <f>_xlfn.RANK.EQ(VLOOKUP($A71, 'First 10 GS'!$B$2:$AG$2201, 11, FALSE), 'First 10 GS'!L$2:L$2201, 0)</f>
        <v>196</v>
      </c>
      <c r="L71" s="4">
        <f>_xlfn.RANK.EQ(VLOOKUP($A71, 'First 10 GS'!$B$2:$AG$2201, 12, FALSE), 'First 10 GS'!M$2:M$2201, 0)</f>
        <v>98</v>
      </c>
      <c r="M71" s="4">
        <f>_xlfn.RANK.EQ(VLOOKUP($A71, 'First 10 GS'!$B$2:$AG$2201, 13, FALSE), 'First 10 GS'!N$2:N$2201, 0)</f>
        <v>2</v>
      </c>
      <c r="N71" s="6">
        <f>_xlfn.RANK.EQ(VLOOKUP($A71, 'First 10 GS'!$B$2:$AG$2201, 14, FALSE), 'First 10 GS'!O$2:O$2201, 1)</f>
        <v>146</v>
      </c>
      <c r="O71" s="4">
        <f>_xlfn.RANK.EQ(VLOOKUP($A71, 'First 10 GS'!$B$2:$AG$2201, 15, FALSE), 'First 10 GS'!P$2:P$2201, 0)</f>
        <v>530</v>
      </c>
      <c r="P71" s="4">
        <f>_xlfn.RANK.EQ(VLOOKUP($A71, 'First 10 GS'!$B$2:$AG$2201, 16, FALSE), 'First 10 GS'!Q$2:Q$2201, 0)</f>
        <v>428</v>
      </c>
      <c r="Q71" s="5">
        <f>_xlfn.RANK.EQ(VLOOKUP($A71, 'First 10 GS'!$B$2:$AG$2201, 17, FALSE), 'First 10 GS'!R$2:R$2201, 1)</f>
        <v>133</v>
      </c>
      <c r="R71" s="4">
        <f>_xlfn.RANK.EQ(VLOOKUP($A71, 'First 10 GS'!$B$2:$AG$2201, 18, FALSE), 'First 10 GS'!S$2:S$2201, 1)</f>
        <v>60</v>
      </c>
      <c r="S71" s="4">
        <f>_xlfn.RANK.EQ(VLOOKUP($A71, 'First 10 GS'!$B$2:$AG$2201, 19, FALSE), 'First 10 GS'!T$2:T$2201, 1)</f>
        <v>23</v>
      </c>
      <c r="T71" s="4">
        <f>_xlfn.RANK.EQ(VLOOKUP($A71, 'First 10 GS'!$B$2:$AG$2201, 20, FALSE), 'First 10 GS'!U$2:U$2201, 1)</f>
        <v>45</v>
      </c>
      <c r="U71" s="4">
        <f>_xlfn.RANK.EQ(VLOOKUP($A71, 'First 10 GS'!$B$2:$AG$2201, 21, FALSE), 'First 10 GS'!V$2:V$2201, 1)</f>
        <v>455</v>
      </c>
      <c r="V71" s="4">
        <f>_xlfn.RANK.EQ(VLOOKUP($A71, 'First 10 GS'!$B$2:$AG$2201, 22, FALSE), 'First 10 GS'!W$2:W$2201, 1)</f>
        <v>381</v>
      </c>
      <c r="W71" s="4">
        <f>_xlfn.RANK.EQ(VLOOKUP($A71, 'First 10 GS'!$B$2:$AG$2201, 23, FALSE), 'First 10 GS'!X$2:X$2201, 1)</f>
        <v>101</v>
      </c>
      <c r="X71" s="5">
        <f>_xlfn.RANK.EQ(VLOOKUP($A71, 'First 10 GS'!$B$2:$AG$2201, 24, FALSE), 'First 10 GS'!Y$2:Y$2201, 1)</f>
        <v>153</v>
      </c>
      <c r="Y71" s="4">
        <f>_xlfn.RANK.EQ(VLOOKUP($A71, 'First 10 GS'!$B$2:$AG$2201, 25, FALSE), 'First 10 GS'!Z$2:Z$2201, 1)</f>
        <v>1</v>
      </c>
      <c r="Z71" s="5">
        <f>_xlfn.RANK.EQ(VLOOKUP($A71, 'First 10 GS'!$B$2:$AG$2201, 26, FALSE), 'First 10 GS'!AA$2:AA$2201, 0)</f>
        <v>23</v>
      </c>
      <c r="AA71" s="5">
        <f>_xlfn.RANK.EQ(VLOOKUP($A71, 'First 10 GS'!$B$2:$AG$2201, 27, FALSE), 'First 10 GS'!AB$2:AB$2201, 0)</f>
        <v>15</v>
      </c>
      <c r="AB71" s="4">
        <f>_xlfn.RANK.EQ(VLOOKUP($A71, 'First 10 GS'!$B$2:$AG$2201, 28, FALSE), 'First 10 GS'!AC$2:AC$2201, 1)</f>
        <v>1</v>
      </c>
      <c r="AC71" s="4">
        <f>_xlfn.RANK.EQ(VLOOKUP($A71, 'First 10 GS'!$B$2:$AG$2201, 29, FALSE), 'First 10 GS'!AD$2:AD$2201, 1)</f>
        <v>1</v>
      </c>
      <c r="AD71" s="4">
        <f>_xlfn.RANK.EQ(VLOOKUP($A71, 'First 10 GS'!$B$2:$AG$2201, 30, FALSE), 'First 10 GS'!AE$2:AE$2201, 1)</f>
        <v>461</v>
      </c>
      <c r="AE71" s="4">
        <f>_xlfn.RANK.EQ(VLOOKUP($A71, 'First 10 GS'!$B$2:$AG$2201, 31, FALSE), 'First 10 GS'!AF$2:AF$2201, 0)</f>
        <v>615</v>
      </c>
      <c r="AF71" s="5">
        <f>_xlfn.RANK.EQ(VLOOKUP($A71, 'First 10 GS'!$B$2:$AG$2201, 32, FALSE), 'First 10 GS'!AG$2:AG$2201, 1)</f>
        <v>83</v>
      </c>
      <c r="AG71" s="7">
        <f>GEOMEAN(Table5[[#This Row],[W]],Table5[[#This Row],[L]],Table5[[#This Row],[ERA]],Table5[[#This Row],[BB/9]],Table5[[#This Row],[SO]],Table5[[#This Row],[K/9]],Table5[[#This Row],[WHIP]])</f>
        <v>89.89566828770981</v>
      </c>
    </row>
    <row r="72" spans="1:33" x14ac:dyDescent="0.45">
      <c r="A72" s="4" t="s">
        <v>549</v>
      </c>
      <c r="B72" s="4" t="s">
        <v>199</v>
      </c>
      <c r="C72" s="10">
        <v>36264</v>
      </c>
      <c r="D72" s="10">
        <v>36312</v>
      </c>
      <c r="E72" s="4">
        <f>_xlfn.RANK.EQ(VLOOKUP($A72, 'First 10 GS'!$B$2:$AG$2201, 5, FALSE), 'First 10 GS'!F$2:F$2201, 0)</f>
        <v>217</v>
      </c>
      <c r="F72" s="5">
        <f>_xlfn.RANK.EQ(VLOOKUP($A72, 'First 10 GS'!$B$2:$AG$2201, 6, FALSE), 'First 10 GS'!G$2:G$2201, 0)</f>
        <v>23</v>
      </c>
      <c r="G72" s="5">
        <f>_xlfn.RANK.EQ(VLOOKUP($A72, 'First 10 GS'!$B$2:$AG$2201, 7, FALSE), 'First 10 GS'!H$2:H$2201, 1)</f>
        <v>177</v>
      </c>
      <c r="H72" s="4">
        <f>_xlfn.RANK.EQ(VLOOKUP($A72, 'First 10 GS'!$B$2:$AG$2201, 8, FALSE), 'First 10 GS'!I$2:I$2201, 0)</f>
        <v>1</v>
      </c>
      <c r="I72" s="4">
        <f>_xlfn.RANK.EQ(VLOOKUP($A72, 'First 10 GS'!$B$2:$AG$2201, 9, FALSE), 'First 10 GS'!J$2:J$2201, 0)</f>
        <v>1</v>
      </c>
      <c r="J72" s="4">
        <f>_xlfn.RANK.EQ(VLOOKUP($A72, 'First 10 GS'!$B$2:$AG$2201, 10, FALSE), 'First 10 GS'!K$2:K$2201, 1)</f>
        <v>1</v>
      </c>
      <c r="K72" s="4">
        <f>_xlfn.RANK.EQ(VLOOKUP($A72, 'First 10 GS'!$B$2:$AG$2201, 11, FALSE), 'First 10 GS'!L$2:L$2201, 0)</f>
        <v>196</v>
      </c>
      <c r="L72" s="4">
        <f>_xlfn.RANK.EQ(VLOOKUP($A72, 'First 10 GS'!$B$2:$AG$2201, 12, FALSE), 'First 10 GS'!M$2:M$2201, 0)</f>
        <v>98</v>
      </c>
      <c r="M72" s="4">
        <f>_xlfn.RANK.EQ(VLOOKUP($A72, 'First 10 GS'!$B$2:$AG$2201, 13, FALSE), 'First 10 GS'!N$2:N$2201, 0)</f>
        <v>2</v>
      </c>
      <c r="N72" s="6">
        <f>_xlfn.RANK.EQ(VLOOKUP($A72, 'First 10 GS'!$B$2:$AG$2201, 14, FALSE), 'First 10 GS'!O$2:O$2201, 1)</f>
        <v>442</v>
      </c>
      <c r="O72" s="4">
        <f>_xlfn.RANK.EQ(VLOOKUP($A72, 'First 10 GS'!$B$2:$AG$2201, 15, FALSE), 'First 10 GS'!P$2:P$2201, 0)</f>
        <v>26</v>
      </c>
      <c r="P72" s="4">
        <f>_xlfn.RANK.EQ(VLOOKUP($A72, 'First 10 GS'!$B$2:$AG$2201, 16, FALSE), 'First 10 GS'!Q$2:Q$2201, 0)</f>
        <v>99</v>
      </c>
      <c r="Q72" s="5">
        <f>_xlfn.RANK.EQ(VLOOKUP($A72, 'First 10 GS'!$B$2:$AG$2201, 17, FALSE), 'First 10 GS'!R$2:R$2201, 1)</f>
        <v>116</v>
      </c>
      <c r="R72" s="4">
        <f>_xlfn.RANK.EQ(VLOOKUP($A72, 'First 10 GS'!$B$2:$AG$2201, 18, FALSE), 'First 10 GS'!S$2:S$2201, 1)</f>
        <v>60</v>
      </c>
      <c r="S72" s="4">
        <f>_xlfn.RANK.EQ(VLOOKUP($A72, 'First 10 GS'!$B$2:$AG$2201, 19, FALSE), 'First 10 GS'!T$2:T$2201, 1)</f>
        <v>66</v>
      </c>
      <c r="T72" s="4">
        <f>_xlfn.RANK.EQ(VLOOKUP($A72, 'First 10 GS'!$B$2:$AG$2201, 20, FALSE), 'First 10 GS'!U$2:U$2201, 1)</f>
        <v>87</v>
      </c>
      <c r="U72" s="4">
        <f>_xlfn.RANK.EQ(VLOOKUP($A72, 'First 10 GS'!$B$2:$AG$2201, 21, FALSE), 'First 10 GS'!V$2:V$2201, 1)</f>
        <v>449</v>
      </c>
      <c r="V72" s="4">
        <f>_xlfn.RANK.EQ(VLOOKUP($A72, 'First 10 GS'!$B$2:$AG$2201, 22, FALSE), 'First 10 GS'!W$2:W$2201, 1)</f>
        <v>466</v>
      </c>
      <c r="W72" s="4">
        <f>_xlfn.RANK.EQ(VLOOKUP($A72, 'First 10 GS'!$B$2:$AG$2201, 23, FALSE), 'First 10 GS'!X$2:X$2201, 1)</f>
        <v>130</v>
      </c>
      <c r="X72" s="5">
        <f>_xlfn.RANK.EQ(VLOOKUP($A72, 'First 10 GS'!$B$2:$AG$2201, 24, FALSE), 'First 10 GS'!Y$2:Y$2201, 1)</f>
        <v>117</v>
      </c>
      <c r="Y72" s="4">
        <f>_xlfn.RANK.EQ(VLOOKUP($A72, 'First 10 GS'!$B$2:$AG$2201, 25, FALSE), 'First 10 GS'!Z$2:Z$2201, 1)</f>
        <v>1</v>
      </c>
      <c r="Z72" s="5">
        <f>_xlfn.RANK.EQ(VLOOKUP($A72, 'First 10 GS'!$B$2:$AG$2201, 26, FALSE), 'First 10 GS'!AA$2:AA$2201, 0)</f>
        <v>193</v>
      </c>
      <c r="AA72" s="5">
        <f>_xlfn.RANK.EQ(VLOOKUP($A72, 'First 10 GS'!$B$2:$AG$2201, 27, FALSE), 'First 10 GS'!AB$2:AB$2201, 0)</f>
        <v>247</v>
      </c>
      <c r="AB72" s="4">
        <f>_xlfn.RANK.EQ(VLOOKUP($A72, 'First 10 GS'!$B$2:$AG$2201, 28, FALSE), 'First 10 GS'!AC$2:AC$2201, 1)</f>
        <v>556</v>
      </c>
      <c r="AC72" s="4">
        <f>_xlfn.RANK.EQ(VLOOKUP($A72, 'First 10 GS'!$B$2:$AG$2201, 29, FALSE), 'First 10 GS'!AD$2:AD$2201, 1)</f>
        <v>1</v>
      </c>
      <c r="AD72" s="4">
        <f>_xlfn.RANK.EQ(VLOOKUP($A72, 'First 10 GS'!$B$2:$AG$2201, 30, FALSE), 'First 10 GS'!AE$2:AE$2201, 1)</f>
        <v>1</v>
      </c>
      <c r="AE72" s="4">
        <f>_xlfn.RANK.EQ(VLOOKUP($A72, 'First 10 GS'!$B$2:$AG$2201, 31, FALSE), 'First 10 GS'!AF$2:AF$2201, 0)</f>
        <v>427</v>
      </c>
      <c r="AF72" s="5">
        <f>_xlfn.RANK.EQ(VLOOKUP($A72, 'First 10 GS'!$B$2:$AG$2201, 32, FALSE), 'First 10 GS'!AG$2:AG$2201, 1)</f>
        <v>20</v>
      </c>
      <c r="AG72" s="7">
        <f>GEOMEAN(Table5[[#This Row],[W]],Table5[[#This Row],[L]],Table5[[#This Row],[ERA]],Table5[[#This Row],[BB/9]],Table5[[#This Row],[SO]],Table5[[#This Row],[K/9]],Table5[[#This Row],[WHIP]])</f>
        <v>91.249972967266416</v>
      </c>
    </row>
    <row r="73" spans="1:33" x14ac:dyDescent="0.45">
      <c r="A73" s="6" t="s">
        <v>61</v>
      </c>
      <c r="B73" s="6" t="s">
        <v>43</v>
      </c>
      <c r="C73" s="9">
        <v>45018</v>
      </c>
      <c r="D73" s="9">
        <v>45076</v>
      </c>
      <c r="E73" s="6">
        <f>_xlfn.RANK.EQ(VLOOKUP($A73, 'First 10 GS'!$B$2:$AG$2201, 5, FALSE), 'First 10 GS'!F$2:F$2201, 0)</f>
        <v>404</v>
      </c>
      <c r="F73" s="5">
        <f>_xlfn.RANK.EQ(VLOOKUP($A73, 'First 10 GS'!$B$2:$AG$2201, 6, FALSE), 'First 10 GS'!G$2:G$2201, 0)</f>
        <v>64</v>
      </c>
      <c r="G73" s="5">
        <f>_xlfn.RANK.EQ(VLOOKUP($A73, 'First 10 GS'!$B$2:$AG$2201, 7, FALSE), 'First 10 GS'!H$2:H$2201, 1)</f>
        <v>177</v>
      </c>
      <c r="H73" s="6">
        <f>_xlfn.RANK.EQ(VLOOKUP($A73, 'First 10 GS'!$B$2:$AG$2201, 8, FALSE), 'First 10 GS'!I$2:I$2201, 0)</f>
        <v>1</v>
      </c>
      <c r="I73" s="6">
        <f>_xlfn.RANK.EQ(VLOOKUP($A73, 'First 10 GS'!$B$2:$AG$2201, 9, FALSE), 'First 10 GS'!J$2:J$2201, 0)</f>
        <v>1</v>
      </c>
      <c r="J73" s="6">
        <f>_xlfn.RANK.EQ(VLOOKUP($A73, 'First 10 GS'!$B$2:$AG$2201, 10, FALSE), 'First 10 GS'!K$2:K$2201, 1)</f>
        <v>1</v>
      </c>
      <c r="K73" s="6">
        <f>_xlfn.RANK.EQ(VLOOKUP($A73, 'First 10 GS'!$B$2:$AG$2201, 11, FALSE), 'First 10 GS'!L$2:L$2201, 0)</f>
        <v>196</v>
      </c>
      <c r="L73" s="6">
        <f>_xlfn.RANK.EQ(VLOOKUP($A73, 'First 10 GS'!$B$2:$AG$2201, 12, FALSE), 'First 10 GS'!M$2:M$2201, 0)</f>
        <v>98</v>
      </c>
      <c r="M73" s="6">
        <f>_xlfn.RANK.EQ(VLOOKUP($A73, 'First 10 GS'!$B$2:$AG$2201, 13, FALSE), 'First 10 GS'!N$2:N$2201, 0)</f>
        <v>2</v>
      </c>
      <c r="N73" s="6">
        <f>_xlfn.RANK.EQ(VLOOKUP($A73, 'First 10 GS'!$B$2:$AG$2201, 14, FALSE), 'First 10 GS'!O$2:O$2201, 1)</f>
        <v>246</v>
      </c>
      <c r="O73" s="6">
        <f>_xlfn.RANK.EQ(VLOOKUP($A73, 'First 10 GS'!$B$2:$AG$2201, 15, FALSE), 'First 10 GS'!P$2:P$2201, 0)</f>
        <v>90</v>
      </c>
      <c r="P73" s="6">
        <f>_xlfn.RANK.EQ(VLOOKUP($A73, 'First 10 GS'!$B$2:$AG$2201, 16, FALSE), 'First 10 GS'!Q$2:Q$2201, 0)</f>
        <v>139</v>
      </c>
      <c r="Q73" s="5">
        <f>_xlfn.RANK.EQ(VLOOKUP($A73, 'First 10 GS'!$B$2:$AG$2201, 17, FALSE), 'First 10 GS'!R$2:R$2201, 1)</f>
        <v>182</v>
      </c>
      <c r="R73" s="6">
        <f>_xlfn.RANK.EQ(VLOOKUP($A73, 'First 10 GS'!$B$2:$AG$2201, 18, FALSE), 'First 10 GS'!S$2:S$2201, 1)</f>
        <v>45</v>
      </c>
      <c r="S73" s="6">
        <f>_xlfn.RANK.EQ(VLOOKUP($A73, 'First 10 GS'!$B$2:$AG$2201, 19, FALSE), 'First 10 GS'!T$2:T$2201, 1)</f>
        <v>66</v>
      </c>
      <c r="T73" s="6">
        <f>_xlfn.RANK.EQ(VLOOKUP($A73, 'First 10 GS'!$B$2:$AG$2201, 20, FALSE), 'First 10 GS'!U$2:U$2201, 1)</f>
        <v>109</v>
      </c>
      <c r="U73" s="6">
        <f>_xlfn.RANK.EQ(VLOOKUP($A73, 'First 10 GS'!$B$2:$AG$2201, 21, FALSE), 'First 10 GS'!V$2:V$2201, 1)</f>
        <v>355</v>
      </c>
      <c r="V73" s="6">
        <f>_xlfn.RANK.EQ(VLOOKUP($A73, 'First 10 GS'!$B$2:$AG$2201, 22, FALSE), 'First 10 GS'!W$2:W$2201, 1)</f>
        <v>274</v>
      </c>
      <c r="W73" s="6">
        <f>_xlfn.RANK.EQ(VLOOKUP($A73, 'First 10 GS'!$B$2:$AG$2201, 23, FALSE), 'First 10 GS'!X$2:X$2201, 1)</f>
        <v>593</v>
      </c>
      <c r="X73" s="5">
        <f>_xlfn.RANK.EQ(VLOOKUP($A73, 'First 10 GS'!$B$2:$AG$2201, 24, FALSE), 'First 10 GS'!Y$2:Y$2201, 1)</f>
        <v>601</v>
      </c>
      <c r="Y73" s="6">
        <f>_xlfn.RANK.EQ(VLOOKUP($A73, 'First 10 GS'!$B$2:$AG$2201, 25, FALSE), 'First 10 GS'!Z$2:Z$2201, 1)</f>
        <v>1</v>
      </c>
      <c r="Z73" s="5">
        <f>_xlfn.RANK.EQ(VLOOKUP($A73, 'First 10 GS'!$B$2:$AG$2201, 26, FALSE), 'First 10 GS'!AA$2:AA$2201, 0)</f>
        <v>11</v>
      </c>
      <c r="AA73" s="5">
        <f>_xlfn.RANK.EQ(VLOOKUP($A73, 'First 10 GS'!$B$2:$AG$2201, 27, FALSE), 'First 10 GS'!AB$2:AB$2201, 0)</f>
        <v>14</v>
      </c>
      <c r="AB73" s="6">
        <f>_xlfn.RANK.EQ(VLOOKUP($A73, 'First 10 GS'!$B$2:$AG$2201, 28, FALSE), 'First 10 GS'!AC$2:AC$2201, 1)</f>
        <v>1</v>
      </c>
      <c r="AC73" s="6">
        <f>_xlfn.RANK.EQ(VLOOKUP($A73, 'First 10 GS'!$B$2:$AG$2201, 29, FALSE), 'First 10 GS'!AD$2:AD$2201, 1)</f>
        <v>477</v>
      </c>
      <c r="AD73" s="6">
        <f>_xlfn.RANK.EQ(VLOOKUP($A73, 'First 10 GS'!$B$2:$AG$2201, 30, FALSE), 'First 10 GS'!AE$2:AE$2201, 1)</f>
        <v>611</v>
      </c>
      <c r="AE73" s="6">
        <f>_xlfn.RANK.EQ(VLOOKUP($A73, 'First 10 GS'!$B$2:$AG$2201, 31, FALSE), 'First 10 GS'!AF$2:AF$2201, 0)</f>
        <v>453</v>
      </c>
      <c r="AF73" s="5">
        <f>_xlfn.RANK.EQ(VLOOKUP($A73, 'First 10 GS'!$B$2:$AG$2201, 32, FALSE), 'First 10 GS'!AG$2:AG$2201, 1)</f>
        <v>309</v>
      </c>
      <c r="AG73" s="7">
        <f>GEOMEAN(Table5[[#This Row],[W]],Table5[[#This Row],[L]],Table5[[#This Row],[ERA]],Table5[[#This Row],[BB/9]],Table5[[#This Row],[SO]],Table5[[#This Row],[K/9]],Table5[[#This Row],[WHIP]])</f>
        <v>92.731112808696182</v>
      </c>
    </row>
    <row r="74" spans="1:33" x14ac:dyDescent="0.45">
      <c r="A74" s="4" t="s">
        <v>280</v>
      </c>
      <c r="B74" s="4" t="s">
        <v>59</v>
      </c>
      <c r="C74" s="10">
        <v>42164</v>
      </c>
      <c r="D74" s="10">
        <v>42216</v>
      </c>
      <c r="E74" s="4">
        <f>_xlfn.RANK.EQ(VLOOKUP($A74, 'First 10 GS'!$B$2:$AG$2201, 5, FALSE), 'First 10 GS'!F$2:F$2201, 0)</f>
        <v>101</v>
      </c>
      <c r="F74" s="5">
        <f>_xlfn.RANK.EQ(VLOOKUP($A74, 'First 10 GS'!$B$2:$AG$2201, 6, FALSE), 'First 10 GS'!G$2:G$2201, 0)</f>
        <v>64</v>
      </c>
      <c r="G74" s="5">
        <f>_xlfn.RANK.EQ(VLOOKUP($A74, 'First 10 GS'!$B$2:$AG$2201, 7, FALSE), 'First 10 GS'!H$2:H$2201, 1)</f>
        <v>177</v>
      </c>
      <c r="H74" s="4">
        <f>_xlfn.RANK.EQ(VLOOKUP($A74, 'First 10 GS'!$B$2:$AG$2201, 8, FALSE), 'First 10 GS'!I$2:I$2201, 0)</f>
        <v>1</v>
      </c>
      <c r="I74" s="4">
        <f>_xlfn.RANK.EQ(VLOOKUP($A74, 'First 10 GS'!$B$2:$AG$2201, 9, FALSE), 'First 10 GS'!J$2:J$2201, 0)</f>
        <v>1</v>
      </c>
      <c r="J74" s="4">
        <f>_xlfn.RANK.EQ(VLOOKUP($A74, 'First 10 GS'!$B$2:$AG$2201, 10, FALSE), 'First 10 GS'!K$2:K$2201, 1)</f>
        <v>1</v>
      </c>
      <c r="K74" s="4">
        <f>_xlfn.RANK.EQ(VLOOKUP($A74, 'First 10 GS'!$B$2:$AG$2201, 11, FALSE), 'First 10 GS'!L$2:L$2201, 0)</f>
        <v>99</v>
      </c>
      <c r="L74" s="4">
        <f>_xlfn.RANK.EQ(VLOOKUP($A74, 'First 10 GS'!$B$2:$AG$2201, 12, FALSE), 'First 10 GS'!M$2:M$2201, 0)</f>
        <v>98</v>
      </c>
      <c r="M74" s="4">
        <f>_xlfn.RANK.EQ(VLOOKUP($A74, 'First 10 GS'!$B$2:$AG$2201, 13, FALSE), 'First 10 GS'!N$2:N$2201, 0)</f>
        <v>2</v>
      </c>
      <c r="N74" s="6">
        <f>_xlfn.RANK.EQ(VLOOKUP($A74, 'First 10 GS'!$B$2:$AG$2201, 14, FALSE), 'First 10 GS'!O$2:O$2201, 1)</f>
        <v>559</v>
      </c>
      <c r="O74" s="4">
        <f>_xlfn.RANK.EQ(VLOOKUP($A74, 'First 10 GS'!$B$2:$AG$2201, 15, FALSE), 'First 10 GS'!P$2:P$2201, 0)</f>
        <v>90</v>
      </c>
      <c r="P74" s="4">
        <f>_xlfn.RANK.EQ(VLOOKUP($A74, 'First 10 GS'!$B$2:$AG$2201, 16, FALSE), 'First 10 GS'!Q$2:Q$2201, 0)</f>
        <v>139</v>
      </c>
      <c r="Q74" s="5">
        <f>_xlfn.RANK.EQ(VLOOKUP($A74, 'First 10 GS'!$B$2:$AG$2201, 17, FALSE), 'First 10 GS'!R$2:R$2201, 1)</f>
        <v>22</v>
      </c>
      <c r="R74" s="4">
        <f>_xlfn.RANK.EQ(VLOOKUP($A74, 'First 10 GS'!$B$2:$AG$2201, 18, FALSE), 'First 10 GS'!S$2:S$2201, 1)</f>
        <v>160</v>
      </c>
      <c r="S74" s="4">
        <f>_xlfn.RANK.EQ(VLOOKUP($A74, 'First 10 GS'!$B$2:$AG$2201, 19, FALSE), 'First 10 GS'!T$2:T$2201, 1)</f>
        <v>23</v>
      </c>
      <c r="T74" s="4">
        <f>_xlfn.RANK.EQ(VLOOKUP($A74, 'First 10 GS'!$B$2:$AG$2201, 20, FALSE), 'First 10 GS'!U$2:U$2201, 1)</f>
        <v>25</v>
      </c>
      <c r="U74" s="4">
        <f>_xlfn.RANK.EQ(VLOOKUP($A74, 'First 10 GS'!$B$2:$AG$2201, 21, FALSE), 'First 10 GS'!V$2:V$2201, 1)</f>
        <v>29</v>
      </c>
      <c r="V74" s="4">
        <f>_xlfn.RANK.EQ(VLOOKUP($A74, 'First 10 GS'!$B$2:$AG$2201, 22, FALSE), 'First 10 GS'!W$2:W$2201, 1)</f>
        <v>19</v>
      </c>
      <c r="W74" s="4">
        <f>_xlfn.RANK.EQ(VLOOKUP($A74, 'First 10 GS'!$B$2:$AG$2201, 23, FALSE), 'First 10 GS'!X$2:X$2201, 1)</f>
        <v>307</v>
      </c>
      <c r="X74" s="5">
        <f>_xlfn.RANK.EQ(VLOOKUP($A74, 'First 10 GS'!$B$2:$AG$2201, 24, FALSE), 'First 10 GS'!Y$2:Y$2201, 1)</f>
        <v>228</v>
      </c>
      <c r="Y74" s="4">
        <f>_xlfn.RANK.EQ(VLOOKUP($A74, 'First 10 GS'!$B$2:$AG$2201, 25, FALSE), 'First 10 GS'!Z$2:Z$2201, 1)</f>
        <v>291</v>
      </c>
      <c r="Z74" s="5">
        <f>_xlfn.RANK.EQ(VLOOKUP($A74, 'First 10 GS'!$B$2:$AG$2201, 26, FALSE), 'First 10 GS'!AA$2:AA$2201, 0)</f>
        <v>91</v>
      </c>
      <c r="AA74" s="5">
        <f>_xlfn.RANK.EQ(VLOOKUP($A74, 'First 10 GS'!$B$2:$AG$2201, 27, FALSE), 'First 10 GS'!AB$2:AB$2201, 0)</f>
        <v>184</v>
      </c>
      <c r="AB74" s="4">
        <f>_xlfn.RANK.EQ(VLOOKUP($A74, 'First 10 GS'!$B$2:$AG$2201, 28, FALSE), 'First 10 GS'!AC$2:AC$2201, 1)</f>
        <v>651</v>
      </c>
      <c r="AC74" s="4">
        <f>_xlfn.RANK.EQ(VLOOKUP($A74, 'First 10 GS'!$B$2:$AG$2201, 29, FALSE), 'First 10 GS'!AD$2:AD$2201, 1)</f>
        <v>1</v>
      </c>
      <c r="AD74" s="4">
        <f>_xlfn.RANK.EQ(VLOOKUP($A74, 'First 10 GS'!$B$2:$AG$2201, 30, FALSE), 'First 10 GS'!AE$2:AE$2201, 1)</f>
        <v>554</v>
      </c>
      <c r="AE74" s="4">
        <f>_xlfn.RANK.EQ(VLOOKUP($A74, 'First 10 GS'!$B$2:$AG$2201, 31, FALSE), 'First 10 GS'!AF$2:AF$2201, 0)</f>
        <v>186</v>
      </c>
      <c r="AF74" s="5">
        <f>_xlfn.RANK.EQ(VLOOKUP($A74, 'First 10 GS'!$B$2:$AG$2201, 32, FALSE), 'First 10 GS'!AG$2:AG$2201, 1)</f>
        <v>65</v>
      </c>
      <c r="AG74" s="7">
        <f>GEOMEAN(Table5[[#This Row],[W]],Table5[[#This Row],[L]],Table5[[#This Row],[ERA]],Table5[[#This Row],[BB/9]],Table5[[#This Row],[SO]],Table5[[#This Row],[K/9]],Table5[[#This Row],[WHIP]])</f>
        <v>93.364835058474682</v>
      </c>
    </row>
    <row r="75" spans="1:33" x14ac:dyDescent="0.45">
      <c r="A75" s="6" t="s">
        <v>278</v>
      </c>
      <c r="B75" s="6" t="s">
        <v>168</v>
      </c>
      <c r="C75" s="9">
        <v>42221</v>
      </c>
      <c r="D75" s="9">
        <v>42278</v>
      </c>
      <c r="E75" s="6">
        <f>_xlfn.RANK.EQ(VLOOKUP($A75, 'First 10 GS'!$B$2:$AG$2201, 5, FALSE), 'First 10 GS'!F$2:F$2201, 0)</f>
        <v>292</v>
      </c>
      <c r="F75" s="5">
        <f>_xlfn.RANK.EQ(VLOOKUP($A75, 'First 10 GS'!$B$2:$AG$2201, 6, FALSE), 'First 10 GS'!G$2:G$2201, 0)</f>
        <v>64</v>
      </c>
      <c r="G75" s="5">
        <f>_xlfn.RANK.EQ(VLOOKUP($A75, 'First 10 GS'!$B$2:$AG$2201, 7, FALSE), 'First 10 GS'!H$2:H$2201, 1)</f>
        <v>11</v>
      </c>
      <c r="H75" s="6">
        <f>_xlfn.RANK.EQ(VLOOKUP($A75, 'First 10 GS'!$B$2:$AG$2201, 8, FALSE), 'First 10 GS'!I$2:I$2201, 0)</f>
        <v>1</v>
      </c>
      <c r="I75" s="6">
        <f>_xlfn.RANK.EQ(VLOOKUP($A75, 'First 10 GS'!$B$2:$AG$2201, 9, FALSE), 'First 10 GS'!J$2:J$2201, 0)</f>
        <v>1</v>
      </c>
      <c r="J75" s="6">
        <f>_xlfn.RANK.EQ(VLOOKUP($A75, 'First 10 GS'!$B$2:$AG$2201, 10, FALSE), 'First 10 GS'!K$2:K$2201, 1)</f>
        <v>1</v>
      </c>
      <c r="K75" s="6">
        <f>_xlfn.RANK.EQ(VLOOKUP($A75, 'First 10 GS'!$B$2:$AG$2201, 11, FALSE), 'First 10 GS'!L$2:L$2201, 0)</f>
        <v>196</v>
      </c>
      <c r="L75" s="6">
        <f>_xlfn.RANK.EQ(VLOOKUP($A75, 'First 10 GS'!$B$2:$AG$2201, 12, FALSE), 'First 10 GS'!M$2:M$2201, 0)</f>
        <v>98</v>
      </c>
      <c r="M75" s="6">
        <f>_xlfn.RANK.EQ(VLOOKUP($A75, 'First 10 GS'!$B$2:$AG$2201, 13, FALSE), 'First 10 GS'!N$2:N$2201, 0)</f>
        <v>2</v>
      </c>
      <c r="N75" s="6">
        <f>_xlfn.RANK.EQ(VLOOKUP($A75, 'First 10 GS'!$B$2:$AG$2201, 14, FALSE), 'First 10 GS'!O$2:O$2201, 1)</f>
        <v>365</v>
      </c>
      <c r="O75" s="6">
        <f>_xlfn.RANK.EQ(VLOOKUP($A75, 'First 10 GS'!$B$2:$AG$2201, 15, FALSE), 'First 10 GS'!P$2:P$2201, 0)</f>
        <v>390</v>
      </c>
      <c r="P75" s="6">
        <f>_xlfn.RANK.EQ(VLOOKUP($A75, 'First 10 GS'!$B$2:$AG$2201, 16, FALSE), 'First 10 GS'!Q$2:Q$2201, 0)</f>
        <v>29</v>
      </c>
      <c r="Q75" s="5">
        <f>_xlfn.RANK.EQ(VLOOKUP($A75, 'First 10 GS'!$B$2:$AG$2201, 17, FALSE), 'First 10 GS'!R$2:R$2201, 1)</f>
        <v>130</v>
      </c>
      <c r="R75" s="6">
        <f>_xlfn.RANK.EQ(VLOOKUP($A75, 'First 10 GS'!$B$2:$AG$2201, 18, FALSE), 'First 10 GS'!S$2:S$2201, 1)</f>
        <v>299</v>
      </c>
      <c r="S75" s="6">
        <f>_xlfn.RANK.EQ(VLOOKUP($A75, 'First 10 GS'!$B$2:$AG$2201, 19, FALSE), 'First 10 GS'!T$2:T$2201, 1)</f>
        <v>50</v>
      </c>
      <c r="T75" s="6">
        <f>_xlfn.RANK.EQ(VLOOKUP($A75, 'First 10 GS'!$B$2:$AG$2201, 20, FALSE), 'First 10 GS'!U$2:U$2201, 1)</f>
        <v>87</v>
      </c>
      <c r="U75" s="6">
        <f>_xlfn.RANK.EQ(VLOOKUP($A75, 'First 10 GS'!$B$2:$AG$2201, 21, FALSE), 'First 10 GS'!V$2:V$2201, 1)</f>
        <v>140</v>
      </c>
      <c r="V75" s="6">
        <f>_xlfn.RANK.EQ(VLOOKUP($A75, 'First 10 GS'!$B$2:$AG$2201, 22, FALSE), 'First 10 GS'!W$2:W$2201, 1)</f>
        <v>103</v>
      </c>
      <c r="W75" s="6">
        <f>_xlfn.RANK.EQ(VLOOKUP($A75, 'First 10 GS'!$B$2:$AG$2201, 23, FALSE), 'First 10 GS'!X$2:X$2201, 1)</f>
        <v>262</v>
      </c>
      <c r="X75" s="5">
        <f>_xlfn.RANK.EQ(VLOOKUP($A75, 'First 10 GS'!$B$2:$AG$2201, 24, FALSE), 'First 10 GS'!Y$2:Y$2201, 1)</f>
        <v>262</v>
      </c>
      <c r="Y75" s="6">
        <f>_xlfn.RANK.EQ(VLOOKUP($A75, 'First 10 GS'!$B$2:$AG$2201, 25, FALSE), 'First 10 GS'!Z$2:Z$2201, 1)</f>
        <v>1</v>
      </c>
      <c r="Z75" s="5">
        <f>_xlfn.RANK.EQ(VLOOKUP($A75, 'First 10 GS'!$B$2:$AG$2201, 26, FALSE), 'First 10 GS'!AA$2:AA$2201, 0)</f>
        <v>91</v>
      </c>
      <c r="AA75" s="5">
        <f>_xlfn.RANK.EQ(VLOOKUP($A75, 'First 10 GS'!$B$2:$AG$2201, 27, FALSE), 'First 10 GS'!AB$2:AB$2201, 0)</f>
        <v>121</v>
      </c>
      <c r="AB75" s="6">
        <f>_xlfn.RANK.EQ(VLOOKUP($A75, 'First 10 GS'!$B$2:$AG$2201, 28, FALSE), 'First 10 GS'!AC$2:AC$2201, 1)</f>
        <v>1</v>
      </c>
      <c r="AC75" s="6">
        <f>_xlfn.RANK.EQ(VLOOKUP($A75, 'First 10 GS'!$B$2:$AG$2201, 29, FALSE), 'First 10 GS'!AD$2:AD$2201, 1)</f>
        <v>1</v>
      </c>
      <c r="AD75" s="6">
        <f>_xlfn.RANK.EQ(VLOOKUP($A75, 'First 10 GS'!$B$2:$AG$2201, 30, FALSE), 'First 10 GS'!AE$2:AE$2201, 1)</f>
        <v>146</v>
      </c>
      <c r="AE75" s="6">
        <f>_xlfn.RANK.EQ(VLOOKUP($A75, 'First 10 GS'!$B$2:$AG$2201, 31, FALSE), 'First 10 GS'!AF$2:AF$2201, 0)</f>
        <v>358</v>
      </c>
      <c r="AF75" s="5">
        <f>_xlfn.RANK.EQ(VLOOKUP($A75, 'First 10 GS'!$B$2:$AG$2201, 32, FALSE), 'First 10 GS'!AG$2:AG$2201, 1)</f>
        <v>270</v>
      </c>
      <c r="AG75" s="7">
        <f>GEOMEAN(Table5[[#This Row],[W]],Table5[[#This Row],[L]],Table5[[#This Row],[ERA]],Table5[[#This Row],[BB/9]],Table5[[#This Row],[SO]],Table5[[#This Row],[K/9]],Table5[[#This Row],[WHIP]])</f>
        <v>95.27986179179662</v>
      </c>
    </row>
    <row r="76" spans="1:33" x14ac:dyDescent="0.45">
      <c r="A76" s="4" t="s">
        <v>1202</v>
      </c>
      <c r="B76" s="4" t="s">
        <v>271</v>
      </c>
      <c r="C76" s="10">
        <v>12893</v>
      </c>
      <c r="D76" s="10">
        <v>12944</v>
      </c>
      <c r="E76" s="4">
        <f>_xlfn.RANK.EQ(VLOOKUP($A76, 'First 10 GS'!$B$2:$AG$2201, 5, FALSE), 'First 10 GS'!F$2:F$2201, 0)</f>
        <v>1</v>
      </c>
      <c r="F76" s="5">
        <f>_xlfn.RANK.EQ(VLOOKUP($A76, 'First 10 GS'!$B$2:$AG$2201, 6, FALSE), 'First 10 GS'!G$2:G$2201, 0)</f>
        <v>1</v>
      </c>
      <c r="G76" s="5">
        <f>_xlfn.RANK.EQ(VLOOKUP($A76, 'First 10 GS'!$B$2:$AG$2201, 7, FALSE), 'First 10 GS'!H$2:H$2201, 1)</f>
        <v>57</v>
      </c>
      <c r="H76" s="4">
        <f>_xlfn.RANK.EQ(VLOOKUP($A76, 'First 10 GS'!$B$2:$AG$2201, 8, FALSE), 'First 10 GS'!I$2:I$2201, 0)</f>
        <v>1</v>
      </c>
      <c r="I76" s="4">
        <f>_xlfn.RANK.EQ(VLOOKUP($A76, 'First 10 GS'!$B$2:$AG$2201, 9, FALSE), 'First 10 GS'!J$2:J$2201, 0)</f>
        <v>1</v>
      </c>
      <c r="J76" s="4">
        <f>_xlfn.RANK.EQ(VLOOKUP($A76, 'First 10 GS'!$B$2:$AG$2201, 10, FALSE), 'First 10 GS'!K$2:K$2201, 1)</f>
        <v>1</v>
      </c>
      <c r="K76" s="4">
        <f>_xlfn.RANK.EQ(VLOOKUP($A76, 'First 10 GS'!$B$2:$AG$2201, 11, FALSE), 'First 10 GS'!L$2:L$2201, 0)</f>
        <v>1</v>
      </c>
      <c r="L76" s="4">
        <f>_xlfn.RANK.EQ(VLOOKUP($A76, 'First 10 GS'!$B$2:$AG$2201, 12, FALSE), 'First 10 GS'!M$2:M$2201, 0)</f>
        <v>18</v>
      </c>
      <c r="M76" s="4">
        <f>_xlfn.RANK.EQ(VLOOKUP($A76, 'First 10 GS'!$B$2:$AG$2201, 13, FALSE), 'First 10 GS'!N$2:N$2201, 0)</f>
        <v>2</v>
      </c>
      <c r="N76" s="6">
        <f>_xlfn.RANK.EQ(VLOOKUP($A76, 'First 10 GS'!$B$2:$AG$2201, 14, FALSE), 'First 10 GS'!O$2:O$2201, 1)</f>
        <v>667</v>
      </c>
      <c r="O76" s="4">
        <f>_xlfn.RANK.EQ(VLOOKUP($A76, 'First 10 GS'!$B$2:$AG$2201, 15, FALSE), 'First 10 GS'!P$2:P$2201, 0)</f>
        <v>1</v>
      </c>
      <c r="P76" s="4">
        <f>_xlfn.RANK.EQ(VLOOKUP($A76, 'First 10 GS'!$B$2:$AG$2201, 16, FALSE), 'First 10 GS'!Q$2:Q$2201, 0)</f>
        <v>42</v>
      </c>
      <c r="Q76" s="5">
        <f>_xlfn.RANK.EQ(VLOOKUP($A76, 'First 10 GS'!$B$2:$AG$2201, 17, FALSE), 'First 10 GS'!R$2:R$2201, 1)</f>
        <v>83</v>
      </c>
      <c r="R76" s="4">
        <f>_xlfn.RANK.EQ(VLOOKUP($A76, 'First 10 GS'!$B$2:$AG$2201, 18, FALSE), 'First 10 GS'!S$2:S$2201, 1)</f>
        <v>508</v>
      </c>
      <c r="S76" s="4">
        <f>_xlfn.RANK.EQ(VLOOKUP($A76, 'First 10 GS'!$B$2:$AG$2201, 19, FALSE), 'First 10 GS'!T$2:T$2201, 1)</f>
        <v>401</v>
      </c>
      <c r="T76" s="4">
        <f>_xlfn.RANK.EQ(VLOOKUP($A76, 'First 10 GS'!$B$2:$AG$2201, 20, FALSE), 'First 10 GS'!U$2:U$2201, 1)</f>
        <v>384</v>
      </c>
      <c r="U76" s="4">
        <f>_xlfn.RANK.EQ(VLOOKUP($A76, 'First 10 GS'!$B$2:$AG$2201, 21, FALSE), 'First 10 GS'!V$2:V$2201, 1)</f>
        <v>178</v>
      </c>
      <c r="V76" s="4">
        <f>_xlfn.RANK.EQ(VLOOKUP($A76, 'First 10 GS'!$B$2:$AG$2201, 22, FALSE), 'First 10 GS'!W$2:W$2201, 1)</f>
        <v>381</v>
      </c>
      <c r="W76" s="4">
        <f>_xlfn.RANK.EQ(VLOOKUP($A76, 'First 10 GS'!$B$2:$AG$2201, 23, FALSE), 'First 10 GS'!X$2:X$2201, 1)</f>
        <v>654</v>
      </c>
      <c r="X76" s="5">
        <f>_xlfn.RANK.EQ(VLOOKUP($A76, 'First 10 GS'!$B$2:$AG$2201, 24, FALSE), 'First 10 GS'!Y$2:Y$2201, 1)</f>
        <v>445</v>
      </c>
      <c r="Y76" s="4">
        <f>_xlfn.RANK.EQ(VLOOKUP($A76, 'First 10 GS'!$B$2:$AG$2201, 25, FALSE), 'First 10 GS'!Z$2:Z$2201, 1)</f>
        <v>490</v>
      </c>
      <c r="Z76" s="5">
        <f>_xlfn.RANK.EQ(VLOOKUP($A76, 'First 10 GS'!$B$2:$AG$2201, 26, FALSE), 'First 10 GS'!AA$2:AA$2201, 0)</f>
        <v>609</v>
      </c>
      <c r="AA76" s="5">
        <f>_xlfn.RANK.EQ(VLOOKUP($A76, 'First 10 GS'!$B$2:$AG$2201, 27, FALSE), 'First 10 GS'!AB$2:AB$2201, 0)</f>
        <v>664</v>
      </c>
      <c r="AB76" s="4">
        <f>_xlfn.RANK.EQ(VLOOKUP($A76, 'First 10 GS'!$B$2:$AG$2201, 28, FALSE), 'First 10 GS'!AC$2:AC$2201, 1)</f>
        <v>1</v>
      </c>
      <c r="AC76" s="4">
        <f>_xlfn.RANK.EQ(VLOOKUP($A76, 'First 10 GS'!$B$2:$AG$2201, 29, FALSE), 'First 10 GS'!AD$2:AD$2201, 1)</f>
        <v>1</v>
      </c>
      <c r="AD76" s="4">
        <f>_xlfn.RANK.EQ(VLOOKUP($A76, 'First 10 GS'!$B$2:$AG$2201, 30, FALSE), 'First 10 GS'!AE$2:AE$2201, 1)</f>
        <v>146</v>
      </c>
      <c r="AE76" s="4">
        <f>_xlfn.RANK.EQ(VLOOKUP($A76, 'First 10 GS'!$B$2:$AG$2201, 31, FALSE), 'First 10 GS'!AF$2:AF$2201, 0)</f>
        <v>1</v>
      </c>
      <c r="AF76" s="5">
        <f>_xlfn.RANK.EQ(VLOOKUP($A76, 'First 10 GS'!$B$2:$AG$2201, 32, FALSE), 'First 10 GS'!AG$2:AG$2201, 1)</f>
        <v>87</v>
      </c>
      <c r="AG76" s="7">
        <f>GEOMEAN(Table5[[#This Row],[W]],Table5[[#This Row],[L]],Table5[[#This Row],[ERA]],Table5[[#This Row],[BB/9]],Table5[[#This Row],[SO]],Table5[[#This Row],[K/9]],Table5[[#This Row],[WHIP]])</f>
        <v>95.801859890210764</v>
      </c>
    </row>
    <row r="77" spans="1:33" x14ac:dyDescent="0.45">
      <c r="A77" s="4" t="s">
        <v>65</v>
      </c>
      <c r="B77" s="4" t="s">
        <v>30</v>
      </c>
      <c r="C77" s="10">
        <v>37398</v>
      </c>
      <c r="D77" s="10">
        <v>37451</v>
      </c>
      <c r="E77" s="4">
        <f>_xlfn.RANK.EQ(VLOOKUP($A77, 'First 10 GS'!$B$2:$AG$2201, 5, FALSE), 'First 10 GS'!F$2:F$2201, 0)</f>
        <v>292</v>
      </c>
      <c r="F77" s="5">
        <f>_xlfn.RANK.EQ(VLOOKUP($A77, 'First 10 GS'!$B$2:$AG$2201, 6, FALSE), 'First 10 GS'!G$2:G$2201, 0)</f>
        <v>294</v>
      </c>
      <c r="G77" s="5">
        <f>_xlfn.RANK.EQ(VLOOKUP($A77, 'First 10 GS'!$B$2:$AG$2201, 7, FALSE), 'First 10 GS'!H$2:H$2201, 1)</f>
        <v>57</v>
      </c>
      <c r="H77" s="4">
        <f>_xlfn.RANK.EQ(VLOOKUP($A77, 'First 10 GS'!$B$2:$AG$2201, 8, FALSE), 'First 10 GS'!I$2:I$2201, 0)</f>
        <v>1</v>
      </c>
      <c r="I77" s="4">
        <f>_xlfn.RANK.EQ(VLOOKUP($A77, 'First 10 GS'!$B$2:$AG$2201, 9, FALSE), 'First 10 GS'!J$2:J$2201, 0)</f>
        <v>1</v>
      </c>
      <c r="J77" s="4">
        <f>_xlfn.RANK.EQ(VLOOKUP($A77, 'First 10 GS'!$B$2:$AG$2201, 10, FALSE), 'First 10 GS'!K$2:K$2201, 1)</f>
        <v>1</v>
      </c>
      <c r="K77" s="4">
        <f>_xlfn.RANK.EQ(VLOOKUP($A77, 'First 10 GS'!$B$2:$AG$2201, 11, FALSE), 'First 10 GS'!L$2:L$2201, 0)</f>
        <v>196</v>
      </c>
      <c r="L77" s="4">
        <f>_xlfn.RANK.EQ(VLOOKUP($A77, 'First 10 GS'!$B$2:$AG$2201, 12, FALSE), 'First 10 GS'!M$2:M$2201, 0)</f>
        <v>98</v>
      </c>
      <c r="M77" s="4">
        <f>_xlfn.RANK.EQ(VLOOKUP($A77, 'First 10 GS'!$B$2:$AG$2201, 13, FALSE), 'First 10 GS'!N$2:N$2201, 0)</f>
        <v>2</v>
      </c>
      <c r="N77" s="6">
        <f>_xlfn.RANK.EQ(VLOOKUP($A77, 'First 10 GS'!$B$2:$AG$2201, 14, FALSE), 'First 10 GS'!O$2:O$2201, 1)</f>
        <v>365</v>
      </c>
      <c r="O77" s="4">
        <f>_xlfn.RANK.EQ(VLOOKUP($A77, 'First 10 GS'!$B$2:$AG$2201, 15, FALSE), 'First 10 GS'!P$2:P$2201, 0)</f>
        <v>530</v>
      </c>
      <c r="P77" s="4">
        <f>_xlfn.RANK.EQ(VLOOKUP($A77, 'First 10 GS'!$B$2:$AG$2201, 16, FALSE), 'First 10 GS'!Q$2:Q$2201, 0)</f>
        <v>169</v>
      </c>
      <c r="Q77" s="5">
        <f>_xlfn.RANK.EQ(VLOOKUP($A77, 'First 10 GS'!$B$2:$AG$2201, 17, FALSE), 'First 10 GS'!R$2:R$2201, 1)</f>
        <v>290</v>
      </c>
      <c r="R77" s="4">
        <f>_xlfn.RANK.EQ(VLOOKUP($A77, 'First 10 GS'!$B$2:$AG$2201, 18, FALSE), 'First 10 GS'!S$2:S$2201, 1)</f>
        <v>100</v>
      </c>
      <c r="S77" s="4">
        <f>_xlfn.RANK.EQ(VLOOKUP($A77, 'First 10 GS'!$B$2:$AG$2201, 19, FALSE), 'First 10 GS'!T$2:T$2201, 1)</f>
        <v>162</v>
      </c>
      <c r="T77" s="4">
        <f>_xlfn.RANK.EQ(VLOOKUP($A77, 'First 10 GS'!$B$2:$AG$2201, 20, FALSE), 'First 10 GS'!U$2:U$2201, 1)</f>
        <v>254</v>
      </c>
      <c r="U77" s="4">
        <f>_xlfn.RANK.EQ(VLOOKUP($A77, 'First 10 GS'!$B$2:$AG$2201, 21, FALSE), 'First 10 GS'!V$2:V$2201, 1)</f>
        <v>467</v>
      </c>
      <c r="V77" s="4">
        <f>_xlfn.RANK.EQ(VLOOKUP($A77, 'First 10 GS'!$B$2:$AG$2201, 22, FALSE), 'First 10 GS'!W$2:W$2201, 1)</f>
        <v>466</v>
      </c>
      <c r="W77" s="4">
        <f>_xlfn.RANK.EQ(VLOOKUP($A77, 'First 10 GS'!$B$2:$AG$2201, 23, FALSE), 'First 10 GS'!X$2:X$2201, 1)</f>
        <v>431</v>
      </c>
      <c r="X77" s="5">
        <f>_xlfn.RANK.EQ(VLOOKUP($A77, 'First 10 GS'!$B$2:$AG$2201, 24, FALSE), 'First 10 GS'!Y$2:Y$2201, 1)</f>
        <v>431</v>
      </c>
      <c r="Y77" s="4">
        <f>_xlfn.RANK.EQ(VLOOKUP($A77, 'First 10 GS'!$B$2:$AG$2201, 25, FALSE), 'First 10 GS'!Z$2:Z$2201, 1)</f>
        <v>1</v>
      </c>
      <c r="Z77" s="5">
        <f>_xlfn.RANK.EQ(VLOOKUP($A77, 'First 10 GS'!$B$2:$AG$2201, 26, FALSE), 'First 10 GS'!AA$2:AA$2201, 0)</f>
        <v>11</v>
      </c>
      <c r="AA77" s="5">
        <f>_xlfn.RANK.EQ(VLOOKUP($A77, 'First 10 GS'!$B$2:$AG$2201, 27, FALSE), 'First 10 GS'!AB$2:AB$2201, 0)</f>
        <v>20</v>
      </c>
      <c r="AB77" s="4">
        <f>_xlfn.RANK.EQ(VLOOKUP($A77, 'First 10 GS'!$B$2:$AG$2201, 28, FALSE), 'First 10 GS'!AC$2:AC$2201, 1)</f>
        <v>556</v>
      </c>
      <c r="AC77" s="4">
        <f>_xlfn.RANK.EQ(VLOOKUP($A77, 'First 10 GS'!$B$2:$AG$2201, 29, FALSE), 'First 10 GS'!AD$2:AD$2201, 1)</f>
        <v>1</v>
      </c>
      <c r="AD77" s="4">
        <f>_xlfn.RANK.EQ(VLOOKUP($A77, 'First 10 GS'!$B$2:$AG$2201, 30, FALSE), 'First 10 GS'!AE$2:AE$2201, 1)</f>
        <v>1</v>
      </c>
      <c r="AE77" s="4">
        <f>_xlfn.RANK.EQ(VLOOKUP($A77, 'First 10 GS'!$B$2:$AG$2201, 31, FALSE), 'First 10 GS'!AF$2:AF$2201, 0)</f>
        <v>339</v>
      </c>
      <c r="AF77" s="5">
        <f>_xlfn.RANK.EQ(VLOOKUP($A77, 'First 10 GS'!$B$2:$AG$2201, 32, FALSE), 'First 10 GS'!AG$2:AG$2201, 1)</f>
        <v>179</v>
      </c>
      <c r="AG77" s="7">
        <f>GEOMEAN(Table5[[#This Row],[W]],Table5[[#This Row],[L]],Table5[[#This Row],[ERA]],Table5[[#This Row],[BB/9]],Table5[[#This Row],[SO]],Table5[[#This Row],[K/9]],Table5[[#This Row],[WHIP]])</f>
        <v>97.28666353195392</v>
      </c>
    </row>
    <row r="78" spans="1:33" x14ac:dyDescent="0.45">
      <c r="A78" s="6" t="s">
        <v>406</v>
      </c>
      <c r="B78" s="6" t="s">
        <v>54</v>
      </c>
      <c r="C78" s="9">
        <v>40360</v>
      </c>
      <c r="D78" s="9">
        <v>40414</v>
      </c>
      <c r="E78" s="6">
        <f>_xlfn.RANK.EQ(VLOOKUP($A78, 'First 10 GS'!$B$2:$AG$2201, 5, FALSE), 'First 10 GS'!F$2:F$2201, 0)</f>
        <v>178</v>
      </c>
      <c r="F78" s="5">
        <f>_xlfn.RANK.EQ(VLOOKUP($A78, 'First 10 GS'!$B$2:$AG$2201, 6, FALSE), 'First 10 GS'!G$2:G$2201, 0)</f>
        <v>151</v>
      </c>
      <c r="G78" s="5">
        <f>_xlfn.RANK.EQ(VLOOKUP($A78, 'First 10 GS'!$B$2:$AG$2201, 7, FALSE), 'First 10 GS'!H$2:H$2201, 1)</f>
        <v>57</v>
      </c>
      <c r="H78" s="6">
        <f>_xlfn.RANK.EQ(VLOOKUP($A78, 'First 10 GS'!$B$2:$AG$2201, 8, FALSE), 'First 10 GS'!I$2:I$2201, 0)</f>
        <v>1</v>
      </c>
      <c r="I78" s="6">
        <f>_xlfn.RANK.EQ(VLOOKUP($A78, 'First 10 GS'!$B$2:$AG$2201, 9, FALSE), 'First 10 GS'!J$2:J$2201, 0)</f>
        <v>1</v>
      </c>
      <c r="J78" s="6">
        <f>_xlfn.RANK.EQ(VLOOKUP($A78, 'First 10 GS'!$B$2:$AG$2201, 10, FALSE), 'First 10 GS'!K$2:K$2201, 1)</f>
        <v>1</v>
      </c>
      <c r="K78" s="6">
        <f>_xlfn.RANK.EQ(VLOOKUP($A78, 'First 10 GS'!$B$2:$AG$2201, 11, FALSE), 'First 10 GS'!L$2:L$2201, 0)</f>
        <v>196</v>
      </c>
      <c r="L78" s="6">
        <f>_xlfn.RANK.EQ(VLOOKUP($A78, 'First 10 GS'!$B$2:$AG$2201, 12, FALSE), 'First 10 GS'!M$2:M$2201, 0)</f>
        <v>98</v>
      </c>
      <c r="M78" s="6">
        <f>_xlfn.RANK.EQ(VLOOKUP($A78, 'First 10 GS'!$B$2:$AG$2201, 13, FALSE), 'First 10 GS'!N$2:N$2201, 0)</f>
        <v>2</v>
      </c>
      <c r="N78" s="6">
        <f>_xlfn.RANK.EQ(VLOOKUP($A78, 'First 10 GS'!$B$2:$AG$2201, 14, FALSE), 'First 10 GS'!O$2:O$2201, 1)</f>
        <v>481</v>
      </c>
      <c r="O78" s="6">
        <f>_xlfn.RANK.EQ(VLOOKUP($A78, 'First 10 GS'!$B$2:$AG$2201, 15, FALSE), 'First 10 GS'!P$2:P$2201, 0)</f>
        <v>390</v>
      </c>
      <c r="P78" s="6">
        <f>_xlfn.RANK.EQ(VLOOKUP($A78, 'First 10 GS'!$B$2:$AG$2201, 16, FALSE), 'First 10 GS'!Q$2:Q$2201, 0)</f>
        <v>99</v>
      </c>
      <c r="Q78" s="5">
        <f>_xlfn.RANK.EQ(VLOOKUP($A78, 'First 10 GS'!$B$2:$AG$2201, 17, FALSE), 'First 10 GS'!R$2:R$2201, 1)</f>
        <v>171</v>
      </c>
      <c r="R78" s="6">
        <f>_xlfn.RANK.EQ(VLOOKUP($A78, 'First 10 GS'!$B$2:$AG$2201, 18, FALSE), 'First 10 GS'!S$2:S$2201, 1)</f>
        <v>45</v>
      </c>
      <c r="S78" s="6">
        <f>_xlfn.RANK.EQ(VLOOKUP($A78, 'First 10 GS'!$B$2:$AG$2201, 19, FALSE), 'First 10 GS'!T$2:T$2201, 1)</f>
        <v>201</v>
      </c>
      <c r="T78" s="6">
        <f>_xlfn.RANK.EQ(VLOOKUP($A78, 'First 10 GS'!$B$2:$AG$2201, 20, FALSE), 'First 10 GS'!U$2:U$2201, 1)</f>
        <v>173</v>
      </c>
      <c r="U78" s="6">
        <f>_xlfn.RANK.EQ(VLOOKUP($A78, 'First 10 GS'!$B$2:$AG$2201, 21, FALSE), 'First 10 GS'!V$2:V$2201, 1)</f>
        <v>292</v>
      </c>
      <c r="V78" s="6">
        <f>_xlfn.RANK.EQ(VLOOKUP($A78, 'First 10 GS'!$B$2:$AG$2201, 22, FALSE), 'First 10 GS'!W$2:W$2201, 1)</f>
        <v>274</v>
      </c>
      <c r="W78" s="6">
        <f>_xlfn.RANK.EQ(VLOOKUP($A78, 'First 10 GS'!$B$2:$AG$2201, 23, FALSE), 'First 10 GS'!X$2:X$2201, 1)</f>
        <v>160</v>
      </c>
      <c r="X78" s="5">
        <f>_xlfn.RANK.EQ(VLOOKUP($A78, 'First 10 GS'!$B$2:$AG$2201, 24, FALSE), 'First 10 GS'!Y$2:Y$2201, 1)</f>
        <v>133</v>
      </c>
      <c r="Y78" s="6">
        <f>_xlfn.RANK.EQ(VLOOKUP($A78, 'First 10 GS'!$B$2:$AG$2201, 25, FALSE), 'First 10 GS'!Z$2:Z$2201, 1)</f>
        <v>1</v>
      </c>
      <c r="Z78" s="5">
        <f>_xlfn.RANK.EQ(VLOOKUP($A78, 'First 10 GS'!$B$2:$AG$2201, 26, FALSE), 'First 10 GS'!AA$2:AA$2201, 0)</f>
        <v>144</v>
      </c>
      <c r="AA78" s="5">
        <f>_xlfn.RANK.EQ(VLOOKUP($A78, 'First 10 GS'!$B$2:$AG$2201, 27, FALSE), 'First 10 GS'!AB$2:AB$2201, 0)</f>
        <v>201</v>
      </c>
      <c r="AB78" s="6">
        <f>_xlfn.RANK.EQ(VLOOKUP($A78, 'First 10 GS'!$B$2:$AG$2201, 28, FALSE), 'First 10 GS'!AC$2:AC$2201, 1)</f>
        <v>290</v>
      </c>
      <c r="AC78" s="6">
        <f>_xlfn.RANK.EQ(VLOOKUP($A78, 'First 10 GS'!$B$2:$AG$2201, 29, FALSE), 'First 10 GS'!AD$2:AD$2201, 1)</f>
        <v>477</v>
      </c>
      <c r="AD78" s="6">
        <f>_xlfn.RANK.EQ(VLOOKUP($A78, 'First 10 GS'!$B$2:$AG$2201, 30, FALSE), 'First 10 GS'!AE$2:AE$2201, 1)</f>
        <v>1</v>
      </c>
      <c r="AE78" s="6">
        <f>_xlfn.RANK.EQ(VLOOKUP($A78, 'First 10 GS'!$B$2:$AG$2201, 31, FALSE), 'First 10 GS'!AF$2:AF$2201, 0)</f>
        <v>312</v>
      </c>
      <c r="AF78" s="5">
        <f>_xlfn.RANK.EQ(VLOOKUP($A78, 'First 10 GS'!$B$2:$AG$2201, 32, FALSE), 'First 10 GS'!AG$2:AG$2201, 1)</f>
        <v>15</v>
      </c>
      <c r="AG78" s="7">
        <f>GEOMEAN(Table5[[#This Row],[W]],Table5[[#This Row],[L]],Table5[[#This Row],[ERA]],Table5[[#This Row],[BB/9]],Table5[[#This Row],[SO]],Table5[[#This Row],[K/9]],Table5[[#This Row],[WHIP]])</f>
        <v>97.702809400681986</v>
      </c>
    </row>
    <row r="79" spans="1:33" x14ac:dyDescent="0.45">
      <c r="A79" s="6" t="s">
        <v>219</v>
      </c>
      <c r="B79" s="6" t="s">
        <v>196</v>
      </c>
      <c r="C79" s="9">
        <v>22754</v>
      </c>
      <c r="D79" s="9">
        <v>22798</v>
      </c>
      <c r="E79" s="6">
        <f>_xlfn.RANK.EQ(VLOOKUP($A79, 'First 10 GS'!$B$2:$AG$2201, 5, FALSE), 'First 10 GS'!F$2:F$2201, 0)</f>
        <v>62</v>
      </c>
      <c r="F79" s="5">
        <f>_xlfn.RANK.EQ(VLOOKUP($A79, 'First 10 GS'!$B$2:$AG$2201, 6, FALSE), 'First 10 GS'!G$2:G$2201, 0)</f>
        <v>23</v>
      </c>
      <c r="G79" s="5">
        <f>_xlfn.RANK.EQ(VLOOKUP($A79, 'First 10 GS'!$B$2:$AG$2201, 7, FALSE), 'First 10 GS'!H$2:H$2201, 1)</f>
        <v>57</v>
      </c>
      <c r="H79" s="6">
        <f>_xlfn.RANK.EQ(VLOOKUP($A79, 'First 10 GS'!$B$2:$AG$2201, 8, FALSE), 'First 10 GS'!I$2:I$2201, 0)</f>
        <v>1</v>
      </c>
      <c r="I79" s="6">
        <f>_xlfn.RANK.EQ(VLOOKUP($A79, 'First 10 GS'!$B$2:$AG$2201, 9, FALSE), 'First 10 GS'!J$2:J$2201, 0)</f>
        <v>1</v>
      </c>
      <c r="J79" s="6">
        <f>_xlfn.RANK.EQ(VLOOKUP($A79, 'First 10 GS'!$B$2:$AG$2201, 10, FALSE), 'First 10 GS'!K$2:K$2201, 1)</f>
        <v>1</v>
      </c>
      <c r="K79" s="6">
        <f>_xlfn.RANK.EQ(VLOOKUP($A79, 'First 10 GS'!$B$2:$AG$2201, 11, FALSE), 'First 10 GS'!L$2:L$2201, 0)</f>
        <v>29</v>
      </c>
      <c r="L79" s="6">
        <f>_xlfn.RANK.EQ(VLOOKUP($A79, 'First 10 GS'!$B$2:$AG$2201, 12, FALSE), 'First 10 GS'!M$2:M$2201, 0)</f>
        <v>4</v>
      </c>
      <c r="M79" s="6">
        <f>_xlfn.RANK.EQ(VLOOKUP($A79, 'First 10 GS'!$B$2:$AG$2201, 13, FALSE), 'First 10 GS'!N$2:N$2201, 0)</f>
        <v>2</v>
      </c>
      <c r="N79" s="6">
        <f>_xlfn.RANK.EQ(VLOOKUP($A79, 'First 10 GS'!$B$2:$AG$2201, 14, FALSE), 'First 10 GS'!O$2:O$2201, 1)</f>
        <v>602</v>
      </c>
      <c r="O79" s="6">
        <f>_xlfn.RANK.EQ(VLOOKUP($A79, 'First 10 GS'!$B$2:$AG$2201, 15, FALSE), 'First 10 GS'!P$2:P$2201, 0)</f>
        <v>90</v>
      </c>
      <c r="P79" s="6">
        <f>_xlfn.RANK.EQ(VLOOKUP($A79, 'First 10 GS'!$B$2:$AG$2201, 16, FALSE), 'First 10 GS'!Q$2:Q$2201, 0)</f>
        <v>54</v>
      </c>
      <c r="Q79" s="5">
        <f>_xlfn.RANK.EQ(VLOOKUP($A79, 'First 10 GS'!$B$2:$AG$2201, 17, FALSE), 'First 10 GS'!R$2:R$2201, 1)</f>
        <v>55</v>
      </c>
      <c r="R79" s="6">
        <f>_xlfn.RANK.EQ(VLOOKUP($A79, 'First 10 GS'!$B$2:$AG$2201, 18, FALSE), 'First 10 GS'!S$2:S$2201, 1)</f>
        <v>160</v>
      </c>
      <c r="S79" s="6">
        <f>_xlfn.RANK.EQ(VLOOKUP($A79, 'First 10 GS'!$B$2:$AG$2201, 19, FALSE), 'First 10 GS'!T$2:T$2201, 1)</f>
        <v>116</v>
      </c>
      <c r="T79" s="6">
        <f>_xlfn.RANK.EQ(VLOOKUP($A79, 'First 10 GS'!$B$2:$AG$2201, 20, FALSE), 'First 10 GS'!U$2:U$2201, 1)</f>
        <v>66</v>
      </c>
      <c r="U79" s="6">
        <f>_xlfn.RANK.EQ(VLOOKUP($A79, 'First 10 GS'!$B$2:$AG$2201, 21, FALSE), 'First 10 GS'!V$2:V$2201, 1)</f>
        <v>63</v>
      </c>
      <c r="V79" s="6">
        <f>_xlfn.RANK.EQ(VLOOKUP($A79, 'First 10 GS'!$B$2:$AG$2201, 22, FALSE), 'First 10 GS'!W$2:W$2201, 1)</f>
        <v>53</v>
      </c>
      <c r="W79" s="6">
        <f>_xlfn.RANK.EQ(VLOOKUP($A79, 'First 10 GS'!$B$2:$AG$2201, 23, FALSE), 'First 10 GS'!X$2:X$2201, 1)</f>
        <v>629</v>
      </c>
      <c r="X79" s="5">
        <f>_xlfn.RANK.EQ(VLOOKUP($A79, 'First 10 GS'!$B$2:$AG$2201, 24, FALSE), 'First 10 GS'!Y$2:Y$2201, 1)</f>
        <v>545</v>
      </c>
      <c r="Y79" s="6">
        <f>_xlfn.RANK.EQ(VLOOKUP($A79, 'First 10 GS'!$B$2:$AG$2201, 25, FALSE), 'First 10 GS'!Z$2:Z$2201, 1)</f>
        <v>291</v>
      </c>
      <c r="Z79" s="5">
        <f>_xlfn.RANK.EQ(VLOOKUP($A79, 'First 10 GS'!$B$2:$AG$2201, 26, FALSE), 'First 10 GS'!AA$2:AA$2201, 0)</f>
        <v>71</v>
      </c>
      <c r="AA79" s="5">
        <f>_xlfn.RANK.EQ(VLOOKUP($A79, 'First 10 GS'!$B$2:$AG$2201, 27, FALSE), 'First 10 GS'!AB$2:AB$2201, 0)</f>
        <v>177</v>
      </c>
      <c r="AB79" s="6">
        <f>_xlfn.RANK.EQ(VLOOKUP($A79, 'First 10 GS'!$B$2:$AG$2201, 28, FALSE), 'First 10 GS'!AC$2:AC$2201, 1)</f>
        <v>665</v>
      </c>
      <c r="AC79" s="6">
        <f>_xlfn.RANK.EQ(VLOOKUP($A79, 'First 10 GS'!$B$2:$AG$2201, 29, FALSE), 'First 10 GS'!AD$2:AD$2201, 1)</f>
        <v>1</v>
      </c>
      <c r="AD79" s="6">
        <f>_xlfn.RANK.EQ(VLOOKUP($A79, 'First 10 GS'!$B$2:$AG$2201, 30, FALSE), 'First 10 GS'!AE$2:AE$2201, 1)</f>
        <v>554</v>
      </c>
      <c r="AE79" s="6">
        <f>_xlfn.RANK.EQ(VLOOKUP($A79, 'First 10 GS'!$B$2:$AG$2201, 31, FALSE), 'First 10 GS'!AF$2:AF$2201, 0)</f>
        <v>39</v>
      </c>
      <c r="AF79" s="5">
        <f>_xlfn.RANK.EQ(VLOOKUP($A79, 'First 10 GS'!$B$2:$AG$2201, 32, FALSE), 'First 10 GS'!AG$2:AG$2201, 1)</f>
        <v>191</v>
      </c>
      <c r="AG79" s="7">
        <f>GEOMEAN(Table5[[#This Row],[W]],Table5[[#This Row],[L]],Table5[[#This Row],[ERA]],Table5[[#This Row],[BB/9]],Table5[[#This Row],[SO]],Table5[[#This Row],[K/9]],Table5[[#This Row],[WHIP]])</f>
        <v>99.168847607872706</v>
      </c>
    </row>
    <row r="80" spans="1:33" x14ac:dyDescent="0.45">
      <c r="A80" s="6" t="s">
        <v>87</v>
      </c>
      <c r="B80" s="6" t="s">
        <v>73</v>
      </c>
      <c r="C80" s="9" t="s">
        <v>88</v>
      </c>
      <c r="D80" s="9">
        <v>32780</v>
      </c>
      <c r="E80" s="6">
        <f>_xlfn.RANK.EQ(VLOOKUP($A80, 'First 10 GS'!$B$2:$AG$2201, 5, FALSE), 'First 10 GS'!F$2:F$2201, 0)</f>
        <v>75</v>
      </c>
      <c r="F80" s="5">
        <f>_xlfn.RANK.EQ(VLOOKUP($A80, 'First 10 GS'!$B$2:$AG$2201, 6, FALSE), 'First 10 GS'!G$2:G$2201, 0)</f>
        <v>23</v>
      </c>
      <c r="G80" s="5">
        <f>_xlfn.RANK.EQ(VLOOKUP($A80, 'First 10 GS'!$B$2:$AG$2201, 7, FALSE), 'First 10 GS'!H$2:H$2201, 1)</f>
        <v>177</v>
      </c>
      <c r="H80" s="6">
        <f>_xlfn.RANK.EQ(VLOOKUP($A80, 'First 10 GS'!$B$2:$AG$2201, 8, FALSE), 'First 10 GS'!I$2:I$2201, 0)</f>
        <v>1</v>
      </c>
      <c r="I80" s="6">
        <f>_xlfn.RANK.EQ(VLOOKUP($A80, 'First 10 GS'!$B$2:$AG$2201, 9, FALSE), 'First 10 GS'!J$2:J$2201, 0)</f>
        <v>1</v>
      </c>
      <c r="J80" s="6">
        <f>_xlfn.RANK.EQ(VLOOKUP($A80, 'First 10 GS'!$B$2:$AG$2201, 10, FALSE), 'First 10 GS'!K$2:K$2201, 1)</f>
        <v>1</v>
      </c>
      <c r="K80" s="6">
        <f>_xlfn.RANK.EQ(VLOOKUP($A80, 'First 10 GS'!$B$2:$AG$2201, 11, FALSE), 'First 10 GS'!L$2:L$2201, 0)</f>
        <v>196</v>
      </c>
      <c r="L80" s="6">
        <f>_xlfn.RANK.EQ(VLOOKUP($A80, 'First 10 GS'!$B$2:$AG$2201, 12, FALSE), 'First 10 GS'!M$2:M$2201, 0)</f>
        <v>98</v>
      </c>
      <c r="M80" s="6">
        <f>_xlfn.RANK.EQ(VLOOKUP($A80, 'First 10 GS'!$B$2:$AG$2201, 13, FALSE), 'First 10 GS'!N$2:N$2201, 0)</f>
        <v>2</v>
      </c>
      <c r="N80" s="6">
        <f>_xlfn.RANK.EQ(VLOOKUP($A80, 'First 10 GS'!$B$2:$AG$2201, 14, FALSE), 'First 10 GS'!O$2:O$2201, 1)</f>
        <v>588</v>
      </c>
      <c r="O80" s="6">
        <f>_xlfn.RANK.EQ(VLOOKUP($A80, 'First 10 GS'!$B$2:$AG$2201, 15, FALSE), 'First 10 GS'!P$2:P$2201, 0)</f>
        <v>26</v>
      </c>
      <c r="P80" s="6">
        <f>_xlfn.RANK.EQ(VLOOKUP($A80, 'First 10 GS'!$B$2:$AG$2201, 16, FALSE), 'First 10 GS'!Q$2:Q$2201, 0)</f>
        <v>99</v>
      </c>
      <c r="Q80" s="5">
        <f>_xlfn.RANK.EQ(VLOOKUP($A80, 'First 10 GS'!$B$2:$AG$2201, 17, FALSE), 'First 10 GS'!R$2:R$2201, 1)</f>
        <v>197</v>
      </c>
      <c r="R80" s="6">
        <f>_xlfn.RANK.EQ(VLOOKUP($A80, 'First 10 GS'!$B$2:$AG$2201, 18, FALSE), 'First 10 GS'!S$2:S$2201, 1)</f>
        <v>181</v>
      </c>
      <c r="S80" s="6">
        <f>_xlfn.RANK.EQ(VLOOKUP($A80, 'First 10 GS'!$B$2:$AG$2201, 19, FALSE), 'First 10 GS'!T$2:T$2201, 1)</f>
        <v>270</v>
      </c>
      <c r="T80" s="6">
        <f>_xlfn.RANK.EQ(VLOOKUP($A80, 'First 10 GS'!$B$2:$AG$2201, 20, FALSE), 'First 10 GS'!U$2:U$2201, 1)</f>
        <v>306</v>
      </c>
      <c r="U80" s="6">
        <f>_xlfn.RANK.EQ(VLOOKUP($A80, 'First 10 GS'!$B$2:$AG$2201, 21, FALSE), 'First 10 GS'!V$2:V$2201, 1)</f>
        <v>340</v>
      </c>
      <c r="V80" s="6">
        <f>_xlfn.RANK.EQ(VLOOKUP($A80, 'First 10 GS'!$B$2:$AG$2201, 22, FALSE), 'First 10 GS'!W$2:W$2201, 1)</f>
        <v>381</v>
      </c>
      <c r="W80" s="6">
        <f>_xlfn.RANK.EQ(VLOOKUP($A80, 'First 10 GS'!$B$2:$AG$2201, 23, FALSE), 'First 10 GS'!X$2:X$2201, 1)</f>
        <v>593</v>
      </c>
      <c r="X80" s="5">
        <f>_xlfn.RANK.EQ(VLOOKUP($A80, 'First 10 GS'!$B$2:$AG$2201, 24, FALSE), 'First 10 GS'!Y$2:Y$2201, 1)</f>
        <v>497</v>
      </c>
      <c r="Y80" s="6">
        <f>_xlfn.RANK.EQ(VLOOKUP($A80, 'First 10 GS'!$B$2:$AG$2201, 25, FALSE), 'First 10 GS'!Z$2:Z$2201, 1)</f>
        <v>1</v>
      </c>
      <c r="Z80" s="5">
        <f>_xlfn.RANK.EQ(VLOOKUP($A80, 'First 10 GS'!$B$2:$AG$2201, 26, FALSE), 'First 10 GS'!AA$2:AA$2201, 0)</f>
        <v>19</v>
      </c>
      <c r="AA80" s="5">
        <f>_xlfn.RANK.EQ(VLOOKUP($A80, 'First 10 GS'!$B$2:$AG$2201, 27, FALSE), 'First 10 GS'!AB$2:AB$2201, 0)</f>
        <v>78</v>
      </c>
      <c r="AB80" s="6">
        <f>_xlfn.RANK.EQ(VLOOKUP($A80, 'First 10 GS'!$B$2:$AG$2201, 28, FALSE), 'First 10 GS'!AC$2:AC$2201, 1)</f>
        <v>127</v>
      </c>
      <c r="AC80" s="6">
        <f>_xlfn.RANK.EQ(VLOOKUP($A80, 'First 10 GS'!$B$2:$AG$2201, 29, FALSE), 'First 10 GS'!AD$2:AD$2201, 1)</f>
        <v>652</v>
      </c>
      <c r="AD80" s="6">
        <f>_xlfn.RANK.EQ(VLOOKUP($A80, 'First 10 GS'!$B$2:$AG$2201, 30, FALSE), 'First 10 GS'!AE$2:AE$2201, 1)</f>
        <v>1</v>
      </c>
      <c r="AE80" s="6">
        <f>_xlfn.RANK.EQ(VLOOKUP($A80, 'First 10 GS'!$B$2:$AG$2201, 31, FALSE), 'First 10 GS'!AF$2:AF$2201, 0)</f>
        <v>68</v>
      </c>
      <c r="AF80" s="5">
        <f>_xlfn.RANK.EQ(VLOOKUP($A80, 'First 10 GS'!$B$2:$AG$2201, 32, FALSE), 'First 10 GS'!AG$2:AG$2201, 1)</f>
        <v>174</v>
      </c>
      <c r="AG80" s="7">
        <f>GEOMEAN(Table5[[#This Row],[W]],Table5[[#This Row],[L]],Table5[[#This Row],[ERA]],Table5[[#This Row],[BB/9]],Table5[[#This Row],[SO]],Table5[[#This Row],[K/9]],Table5[[#This Row],[WHIP]])</f>
        <v>100.39290566544534</v>
      </c>
    </row>
    <row r="81" spans="1:33" x14ac:dyDescent="0.45">
      <c r="A81" s="6" t="s">
        <v>126</v>
      </c>
      <c r="B81" s="6" t="s">
        <v>106</v>
      </c>
      <c r="C81" s="9" t="s">
        <v>127</v>
      </c>
      <c r="D81" s="9">
        <v>26518</v>
      </c>
      <c r="E81" s="6">
        <f>_xlfn.RANK.EQ(VLOOKUP($A81, 'First 10 GS'!$B$2:$AG$2201, 5, FALSE), 'First 10 GS'!F$2:F$2201, 0)</f>
        <v>10</v>
      </c>
      <c r="F81" s="5">
        <f>_xlfn.RANK.EQ(VLOOKUP($A81, 'First 10 GS'!$B$2:$AG$2201, 6, FALSE), 'First 10 GS'!G$2:G$2201, 0)</f>
        <v>64</v>
      </c>
      <c r="G81" s="5">
        <f>_xlfn.RANK.EQ(VLOOKUP($A81, 'First 10 GS'!$B$2:$AG$2201, 7, FALSE), 'First 10 GS'!H$2:H$2201, 1)</f>
        <v>343</v>
      </c>
      <c r="H81" s="6">
        <f>_xlfn.RANK.EQ(VLOOKUP($A81, 'First 10 GS'!$B$2:$AG$2201, 8, FALSE), 'First 10 GS'!I$2:I$2201, 0)</f>
        <v>1</v>
      </c>
      <c r="I81" s="6">
        <f>_xlfn.RANK.EQ(VLOOKUP($A81, 'First 10 GS'!$B$2:$AG$2201, 9, FALSE), 'First 10 GS'!J$2:J$2201, 0)</f>
        <v>1</v>
      </c>
      <c r="J81" s="6">
        <f>_xlfn.RANK.EQ(VLOOKUP($A81, 'First 10 GS'!$B$2:$AG$2201, 10, FALSE), 'First 10 GS'!K$2:K$2201, 1)</f>
        <v>1</v>
      </c>
      <c r="K81" s="6">
        <f>_xlfn.RANK.EQ(VLOOKUP($A81, 'First 10 GS'!$B$2:$AG$2201, 11, FALSE), 'First 10 GS'!L$2:L$2201, 0)</f>
        <v>29</v>
      </c>
      <c r="L81" s="6">
        <f>_xlfn.RANK.EQ(VLOOKUP($A81, 'First 10 GS'!$B$2:$AG$2201, 12, FALSE), 'First 10 GS'!M$2:M$2201, 0)</f>
        <v>18</v>
      </c>
      <c r="M81" s="6">
        <f>_xlfn.RANK.EQ(VLOOKUP($A81, 'First 10 GS'!$B$2:$AG$2201, 13, FALSE), 'First 10 GS'!N$2:N$2201, 0)</f>
        <v>2</v>
      </c>
      <c r="N81" s="6">
        <f>_xlfn.RANK.EQ(VLOOKUP($A81, 'First 10 GS'!$B$2:$AG$2201, 14, FALSE), 'First 10 GS'!O$2:O$2201, 1)</f>
        <v>657</v>
      </c>
      <c r="O81" s="6">
        <f>_xlfn.RANK.EQ(VLOOKUP($A81, 'First 10 GS'!$B$2:$AG$2201, 15, FALSE), 'First 10 GS'!P$2:P$2201, 0)</f>
        <v>26</v>
      </c>
      <c r="P81" s="6">
        <f>_xlfn.RANK.EQ(VLOOKUP($A81, 'First 10 GS'!$B$2:$AG$2201, 16, FALSE), 'First 10 GS'!Q$2:Q$2201, 0)</f>
        <v>252</v>
      </c>
      <c r="Q81" s="5">
        <f>_xlfn.RANK.EQ(VLOOKUP($A81, 'First 10 GS'!$B$2:$AG$2201, 17, FALSE), 'First 10 GS'!R$2:R$2201, 1)</f>
        <v>65</v>
      </c>
      <c r="R81" s="6">
        <f>_xlfn.RANK.EQ(VLOOKUP($A81, 'First 10 GS'!$B$2:$AG$2201, 18, FALSE), 'First 10 GS'!S$2:S$2201, 1)</f>
        <v>574</v>
      </c>
      <c r="S81" s="6">
        <f>_xlfn.RANK.EQ(VLOOKUP($A81, 'First 10 GS'!$B$2:$AG$2201, 19, FALSE), 'First 10 GS'!T$2:T$2201, 1)</f>
        <v>356</v>
      </c>
      <c r="T81" s="6">
        <f>_xlfn.RANK.EQ(VLOOKUP($A81, 'First 10 GS'!$B$2:$AG$2201, 20, FALSE), 'First 10 GS'!U$2:U$2201, 1)</f>
        <v>173</v>
      </c>
      <c r="U81" s="6">
        <f>_xlfn.RANK.EQ(VLOOKUP($A81, 'First 10 GS'!$B$2:$AG$2201, 21, FALSE), 'First 10 GS'!V$2:V$2201, 1)</f>
        <v>19</v>
      </c>
      <c r="V81" s="6">
        <f>_xlfn.RANK.EQ(VLOOKUP($A81, 'First 10 GS'!$B$2:$AG$2201, 22, FALSE), 'First 10 GS'!W$2:W$2201, 1)</f>
        <v>19</v>
      </c>
      <c r="W81" s="6">
        <f>_xlfn.RANK.EQ(VLOOKUP($A81, 'First 10 GS'!$B$2:$AG$2201, 23, FALSE), 'First 10 GS'!X$2:X$2201, 1)</f>
        <v>331</v>
      </c>
      <c r="X81" s="5">
        <f>_xlfn.RANK.EQ(VLOOKUP($A81, 'First 10 GS'!$B$2:$AG$2201, 24, FALSE), 'First 10 GS'!Y$2:Y$2201, 1)</f>
        <v>142</v>
      </c>
      <c r="Y81" s="6">
        <f>_xlfn.RANK.EQ(VLOOKUP($A81, 'First 10 GS'!$B$2:$AG$2201, 25, FALSE), 'First 10 GS'!Z$2:Z$2201, 1)</f>
        <v>291</v>
      </c>
      <c r="Z81" s="5">
        <f>_xlfn.RANK.EQ(VLOOKUP($A81, 'First 10 GS'!$B$2:$AG$2201, 26, FALSE), 'First 10 GS'!AA$2:AA$2201, 0)</f>
        <v>33</v>
      </c>
      <c r="AA81" s="5">
        <f>_xlfn.RANK.EQ(VLOOKUP($A81, 'First 10 GS'!$B$2:$AG$2201, 27, FALSE), 'First 10 GS'!AB$2:AB$2201, 0)</f>
        <v>210</v>
      </c>
      <c r="AB81" s="6">
        <f>_xlfn.RANK.EQ(VLOOKUP($A81, 'First 10 GS'!$B$2:$AG$2201, 28, FALSE), 'First 10 GS'!AC$2:AC$2201, 1)</f>
        <v>556</v>
      </c>
      <c r="AC81" s="6">
        <f>_xlfn.RANK.EQ(VLOOKUP($A81, 'First 10 GS'!$B$2:$AG$2201, 29, FALSE), 'First 10 GS'!AD$2:AD$2201, 1)</f>
        <v>1</v>
      </c>
      <c r="AD81" s="6">
        <f>_xlfn.RANK.EQ(VLOOKUP($A81, 'First 10 GS'!$B$2:$AG$2201, 30, FALSE), 'First 10 GS'!AE$2:AE$2201, 1)</f>
        <v>325</v>
      </c>
      <c r="AE81" s="6">
        <f>_xlfn.RANK.EQ(VLOOKUP($A81, 'First 10 GS'!$B$2:$AG$2201, 31, FALSE), 'First 10 GS'!AF$2:AF$2201, 0)</f>
        <v>10</v>
      </c>
      <c r="AF81" s="5">
        <f>_xlfn.RANK.EQ(VLOOKUP($A81, 'First 10 GS'!$B$2:$AG$2201, 32, FALSE), 'First 10 GS'!AG$2:AG$2201, 1)</f>
        <v>78</v>
      </c>
      <c r="AG81" s="7">
        <f>GEOMEAN(Table5[[#This Row],[W]],Table5[[#This Row],[L]],Table5[[#This Row],[ERA]],Table5[[#This Row],[BB/9]],Table5[[#This Row],[SO]],Table5[[#This Row],[K/9]],Table5[[#This Row],[WHIP]])</f>
        <v>101.30791470616387</v>
      </c>
    </row>
    <row r="82" spans="1:33" x14ac:dyDescent="0.45">
      <c r="A82" s="6" t="s">
        <v>63</v>
      </c>
      <c r="B82" s="6" t="s">
        <v>43</v>
      </c>
      <c r="C82" s="9">
        <v>41116</v>
      </c>
      <c r="D82" s="9">
        <v>41171</v>
      </c>
      <c r="E82" s="6">
        <f>_xlfn.RANK.EQ(VLOOKUP($A82, 'First 10 GS'!$B$2:$AG$2201, 5, FALSE), 'First 10 GS'!F$2:F$2201, 0)</f>
        <v>238</v>
      </c>
      <c r="F82" s="5">
        <f>_xlfn.RANK.EQ(VLOOKUP($A82, 'First 10 GS'!$B$2:$AG$2201, 6, FALSE), 'First 10 GS'!G$2:G$2201, 0)</f>
        <v>294</v>
      </c>
      <c r="G82" s="5">
        <f>_xlfn.RANK.EQ(VLOOKUP($A82, 'First 10 GS'!$B$2:$AG$2201, 7, FALSE), 'First 10 GS'!H$2:H$2201, 1)</f>
        <v>518</v>
      </c>
      <c r="H82" s="6">
        <f>_xlfn.RANK.EQ(VLOOKUP($A82, 'First 10 GS'!$B$2:$AG$2201, 8, FALSE), 'First 10 GS'!I$2:I$2201, 0)</f>
        <v>1</v>
      </c>
      <c r="I82" s="6">
        <f>_xlfn.RANK.EQ(VLOOKUP($A82, 'First 10 GS'!$B$2:$AG$2201, 9, FALSE), 'First 10 GS'!J$2:J$2201, 0)</f>
        <v>1</v>
      </c>
      <c r="J82" s="6">
        <f>_xlfn.RANK.EQ(VLOOKUP($A82, 'First 10 GS'!$B$2:$AG$2201, 10, FALSE), 'First 10 GS'!K$2:K$2201, 1)</f>
        <v>1</v>
      </c>
      <c r="K82" s="6">
        <f>_xlfn.RANK.EQ(VLOOKUP($A82, 'First 10 GS'!$B$2:$AG$2201, 11, FALSE), 'First 10 GS'!L$2:L$2201, 0)</f>
        <v>196</v>
      </c>
      <c r="L82" s="6">
        <f>_xlfn.RANK.EQ(VLOOKUP($A82, 'First 10 GS'!$B$2:$AG$2201, 12, FALSE), 'First 10 GS'!M$2:M$2201, 0)</f>
        <v>98</v>
      </c>
      <c r="M82" s="6">
        <f>_xlfn.RANK.EQ(VLOOKUP($A82, 'First 10 GS'!$B$2:$AG$2201, 13, FALSE), 'First 10 GS'!N$2:N$2201, 0)</f>
        <v>2</v>
      </c>
      <c r="N82" s="6">
        <f>_xlfn.RANK.EQ(VLOOKUP($A82, 'First 10 GS'!$B$2:$AG$2201, 14, FALSE), 'First 10 GS'!O$2:O$2201, 1)</f>
        <v>414</v>
      </c>
      <c r="O82" s="6">
        <f>_xlfn.RANK.EQ(VLOOKUP($A82, 'First 10 GS'!$B$2:$AG$2201, 15, FALSE), 'First 10 GS'!P$2:P$2201, 0)</f>
        <v>90</v>
      </c>
      <c r="P82" s="6">
        <f>_xlfn.RANK.EQ(VLOOKUP($A82, 'First 10 GS'!$B$2:$AG$2201, 16, FALSE), 'First 10 GS'!Q$2:Q$2201, 0)</f>
        <v>467</v>
      </c>
      <c r="Q82" s="5">
        <f>_xlfn.RANK.EQ(VLOOKUP($A82, 'First 10 GS'!$B$2:$AG$2201, 17, FALSE), 'First 10 GS'!R$2:R$2201, 1)</f>
        <v>74</v>
      </c>
      <c r="R82" s="6">
        <f>_xlfn.RANK.EQ(VLOOKUP($A82, 'First 10 GS'!$B$2:$AG$2201, 18, FALSE), 'First 10 GS'!S$2:S$2201, 1)</f>
        <v>35</v>
      </c>
      <c r="S82" s="6">
        <f>_xlfn.RANK.EQ(VLOOKUP($A82, 'First 10 GS'!$B$2:$AG$2201, 19, FALSE), 'First 10 GS'!T$2:T$2201, 1)</f>
        <v>36</v>
      </c>
      <c r="T82" s="6">
        <f>_xlfn.RANK.EQ(VLOOKUP($A82, 'First 10 GS'!$B$2:$AG$2201, 20, FALSE), 'First 10 GS'!U$2:U$2201, 1)</f>
        <v>45</v>
      </c>
      <c r="U82" s="6">
        <f>_xlfn.RANK.EQ(VLOOKUP($A82, 'First 10 GS'!$B$2:$AG$2201, 21, FALSE), 'First 10 GS'!V$2:V$2201, 1)</f>
        <v>210</v>
      </c>
      <c r="V82" s="6">
        <f>_xlfn.RANK.EQ(VLOOKUP($A82, 'First 10 GS'!$B$2:$AG$2201, 22, FALSE), 'First 10 GS'!W$2:W$2201, 1)</f>
        <v>172</v>
      </c>
      <c r="W82" s="6">
        <f>_xlfn.RANK.EQ(VLOOKUP($A82, 'First 10 GS'!$B$2:$AG$2201, 23, FALSE), 'First 10 GS'!X$2:X$2201, 1)</f>
        <v>462</v>
      </c>
      <c r="X82" s="5">
        <f>_xlfn.RANK.EQ(VLOOKUP($A82, 'First 10 GS'!$B$2:$AG$2201, 24, FALSE), 'First 10 GS'!Y$2:Y$2201, 1)</f>
        <v>450</v>
      </c>
      <c r="Y82" s="6">
        <f>_xlfn.RANK.EQ(VLOOKUP($A82, 'First 10 GS'!$B$2:$AG$2201, 25, FALSE), 'First 10 GS'!Z$2:Z$2201, 1)</f>
        <v>1</v>
      </c>
      <c r="Z82" s="5">
        <f>_xlfn.RANK.EQ(VLOOKUP($A82, 'First 10 GS'!$B$2:$AG$2201, 26, FALSE), 'First 10 GS'!AA$2:AA$2201, 0)</f>
        <v>11</v>
      </c>
      <c r="AA82" s="5">
        <f>_xlfn.RANK.EQ(VLOOKUP($A82, 'First 10 GS'!$B$2:$AG$2201, 27, FALSE), 'First 10 GS'!AB$2:AB$2201, 0)</f>
        <v>23</v>
      </c>
      <c r="AB82" s="6">
        <f>_xlfn.RANK.EQ(VLOOKUP($A82, 'First 10 GS'!$B$2:$AG$2201, 28, FALSE), 'First 10 GS'!AC$2:AC$2201, 1)</f>
        <v>452</v>
      </c>
      <c r="AC82" s="6">
        <f>_xlfn.RANK.EQ(VLOOKUP($A82, 'First 10 GS'!$B$2:$AG$2201, 29, FALSE), 'First 10 GS'!AD$2:AD$2201, 1)</f>
        <v>1</v>
      </c>
      <c r="AD82" s="6">
        <f>_xlfn.RANK.EQ(VLOOKUP($A82, 'First 10 GS'!$B$2:$AG$2201, 30, FALSE), 'First 10 GS'!AE$2:AE$2201, 1)</f>
        <v>461</v>
      </c>
      <c r="AE82" s="6">
        <f>_xlfn.RANK.EQ(VLOOKUP($A82, 'First 10 GS'!$B$2:$AG$2201, 31, FALSE), 'First 10 GS'!AF$2:AF$2201, 0)</f>
        <v>329</v>
      </c>
      <c r="AF82" s="5">
        <f>_xlfn.RANK.EQ(VLOOKUP($A82, 'First 10 GS'!$B$2:$AG$2201, 32, FALSE), 'First 10 GS'!AG$2:AG$2201, 1)</f>
        <v>94</v>
      </c>
      <c r="AG82" s="7">
        <f>GEOMEAN(Table5[[#This Row],[W]],Table5[[#This Row],[L]],Table5[[#This Row],[ERA]],Table5[[#This Row],[BB/9]],Table5[[#This Row],[SO]],Table5[[#This Row],[K/9]],Table5[[#This Row],[WHIP]])</f>
        <v>102.71272294158344</v>
      </c>
    </row>
    <row r="83" spans="1:33" x14ac:dyDescent="0.45">
      <c r="A83" s="4" t="s">
        <v>217</v>
      </c>
      <c r="B83" s="4" t="s">
        <v>59</v>
      </c>
      <c r="C83" s="10">
        <v>26036</v>
      </c>
      <c r="D83" s="10">
        <v>26081</v>
      </c>
      <c r="E83" s="4">
        <f>_xlfn.RANK.EQ(VLOOKUP($A83, 'First 10 GS'!$B$2:$AG$2201, 5, FALSE), 'First 10 GS'!F$2:F$2201, 0)</f>
        <v>12</v>
      </c>
      <c r="F83" s="5">
        <f>_xlfn.RANK.EQ(VLOOKUP($A83, 'First 10 GS'!$B$2:$AG$2201, 6, FALSE), 'First 10 GS'!G$2:G$2201, 0)</f>
        <v>64</v>
      </c>
      <c r="G83" s="5">
        <f>_xlfn.RANK.EQ(VLOOKUP($A83, 'First 10 GS'!$B$2:$AG$2201, 7, FALSE), 'First 10 GS'!H$2:H$2201, 1)</f>
        <v>518</v>
      </c>
      <c r="H83" s="4">
        <f>_xlfn.RANK.EQ(VLOOKUP($A83, 'First 10 GS'!$B$2:$AG$2201, 8, FALSE), 'First 10 GS'!I$2:I$2201, 0)</f>
        <v>1</v>
      </c>
      <c r="I83" s="4">
        <f>_xlfn.RANK.EQ(VLOOKUP($A83, 'First 10 GS'!$B$2:$AG$2201, 9, FALSE), 'First 10 GS'!J$2:J$2201, 0)</f>
        <v>1</v>
      </c>
      <c r="J83" s="4">
        <f>_xlfn.RANK.EQ(VLOOKUP($A83, 'First 10 GS'!$B$2:$AG$2201, 10, FALSE), 'First 10 GS'!K$2:K$2201, 1)</f>
        <v>1</v>
      </c>
      <c r="K83" s="4">
        <f>_xlfn.RANK.EQ(VLOOKUP($A83, 'First 10 GS'!$B$2:$AG$2201, 11, FALSE), 'First 10 GS'!L$2:L$2201, 0)</f>
        <v>7</v>
      </c>
      <c r="L83" s="4">
        <f>_xlfn.RANK.EQ(VLOOKUP($A83, 'First 10 GS'!$B$2:$AG$2201, 12, FALSE), 'First 10 GS'!M$2:M$2201, 0)</f>
        <v>4</v>
      </c>
      <c r="M83" s="4">
        <f>_xlfn.RANK.EQ(VLOOKUP($A83, 'First 10 GS'!$B$2:$AG$2201, 13, FALSE), 'First 10 GS'!N$2:N$2201, 0)</f>
        <v>2</v>
      </c>
      <c r="N83" s="6">
        <f>_xlfn.RANK.EQ(VLOOKUP($A83, 'First 10 GS'!$B$2:$AG$2201, 14, FALSE), 'First 10 GS'!O$2:O$2201, 1)</f>
        <v>655</v>
      </c>
      <c r="O83" s="4">
        <f>_xlfn.RANK.EQ(VLOOKUP($A83, 'First 10 GS'!$B$2:$AG$2201, 15, FALSE), 'First 10 GS'!P$2:P$2201, 0)</f>
        <v>1</v>
      </c>
      <c r="P83" s="4">
        <f>_xlfn.RANK.EQ(VLOOKUP($A83, 'First 10 GS'!$B$2:$AG$2201, 16, FALSE), 'First 10 GS'!Q$2:Q$2201, 0)</f>
        <v>266</v>
      </c>
      <c r="Q83" s="5">
        <f>_xlfn.RANK.EQ(VLOOKUP($A83, 'First 10 GS'!$B$2:$AG$2201, 17, FALSE), 'First 10 GS'!R$2:R$2201, 1)</f>
        <v>9</v>
      </c>
      <c r="R83" s="4">
        <f>_xlfn.RANK.EQ(VLOOKUP($A83, 'First 10 GS'!$B$2:$AG$2201, 18, FALSE), 'First 10 GS'!S$2:S$2201, 1)</f>
        <v>215</v>
      </c>
      <c r="S83" s="4">
        <f>_xlfn.RANK.EQ(VLOOKUP($A83, 'First 10 GS'!$B$2:$AG$2201, 19, FALSE), 'First 10 GS'!T$2:T$2201, 1)</f>
        <v>23</v>
      </c>
      <c r="T83" s="4">
        <f>_xlfn.RANK.EQ(VLOOKUP($A83, 'First 10 GS'!$B$2:$AG$2201, 20, FALSE), 'First 10 GS'!U$2:U$2201, 1)</f>
        <v>32</v>
      </c>
      <c r="U83" s="4">
        <f>_xlfn.RANK.EQ(VLOOKUP($A83, 'First 10 GS'!$B$2:$AG$2201, 21, FALSE), 'First 10 GS'!V$2:V$2201, 1)</f>
        <v>123</v>
      </c>
      <c r="V83" s="4">
        <f>_xlfn.RANK.EQ(VLOOKUP($A83, 'First 10 GS'!$B$2:$AG$2201, 22, FALSE), 'First 10 GS'!W$2:W$2201, 1)</f>
        <v>172</v>
      </c>
      <c r="W83" s="4">
        <f>_xlfn.RANK.EQ(VLOOKUP($A83, 'First 10 GS'!$B$2:$AG$2201, 23, FALSE), 'First 10 GS'!X$2:X$2201, 1)</f>
        <v>607</v>
      </c>
      <c r="X83" s="5">
        <f>_xlfn.RANK.EQ(VLOOKUP($A83, 'First 10 GS'!$B$2:$AG$2201, 24, FALSE), 'First 10 GS'!Y$2:Y$2201, 1)</f>
        <v>403</v>
      </c>
      <c r="Y83" s="4">
        <f>_xlfn.RANK.EQ(VLOOKUP($A83, 'First 10 GS'!$B$2:$AG$2201, 25, FALSE), 'First 10 GS'!Z$2:Z$2201, 1)</f>
        <v>490</v>
      </c>
      <c r="Z83" s="5">
        <f>_xlfn.RANK.EQ(VLOOKUP($A83, 'First 10 GS'!$B$2:$AG$2201, 26, FALSE), 'First 10 GS'!AA$2:AA$2201, 0)</f>
        <v>71</v>
      </c>
      <c r="AA83" s="5">
        <f>_xlfn.RANK.EQ(VLOOKUP($A83, 'First 10 GS'!$B$2:$AG$2201, 27, FALSE), 'First 10 GS'!AB$2:AB$2201, 0)</f>
        <v>265</v>
      </c>
      <c r="AB83" s="4">
        <f>_xlfn.RANK.EQ(VLOOKUP($A83, 'First 10 GS'!$B$2:$AG$2201, 28, FALSE), 'First 10 GS'!AC$2:AC$2201, 1)</f>
        <v>127</v>
      </c>
      <c r="AC83" s="4">
        <f>_xlfn.RANK.EQ(VLOOKUP($A83, 'First 10 GS'!$B$2:$AG$2201, 29, FALSE), 'First 10 GS'!AD$2:AD$2201, 1)</f>
        <v>1</v>
      </c>
      <c r="AD83" s="4">
        <f>_xlfn.RANK.EQ(VLOOKUP($A83, 'First 10 GS'!$B$2:$AG$2201, 30, FALSE), 'First 10 GS'!AE$2:AE$2201, 1)</f>
        <v>146</v>
      </c>
      <c r="AE83" s="4">
        <f>_xlfn.RANK.EQ(VLOOKUP($A83, 'First 10 GS'!$B$2:$AG$2201, 31, FALSE), 'First 10 GS'!AF$2:AF$2201, 0)</f>
        <v>17</v>
      </c>
      <c r="AF83" s="5">
        <f>_xlfn.RANK.EQ(VLOOKUP($A83, 'First 10 GS'!$B$2:$AG$2201, 32, FALSE), 'First 10 GS'!AG$2:AG$2201, 1)</f>
        <v>62</v>
      </c>
      <c r="AG83" s="7">
        <f>GEOMEAN(Table5[[#This Row],[W]],Table5[[#This Row],[L]],Table5[[#This Row],[ERA]],Table5[[#This Row],[BB/9]],Table5[[#This Row],[SO]],Table5[[#This Row],[K/9]],Table5[[#This Row],[WHIP]])</f>
        <v>104.95262721786948</v>
      </c>
    </row>
    <row r="84" spans="1:33" x14ac:dyDescent="0.45">
      <c r="A84" s="4" t="s">
        <v>146</v>
      </c>
      <c r="B84" s="4" t="s">
        <v>40</v>
      </c>
      <c r="C84" s="10">
        <v>41366</v>
      </c>
      <c r="D84" s="10">
        <v>41416</v>
      </c>
      <c r="E84" s="4">
        <f>_xlfn.RANK.EQ(VLOOKUP($A84, 'First 10 GS'!$B$2:$AG$2201, 5, FALSE), 'First 10 GS'!F$2:F$2201, 0)</f>
        <v>141</v>
      </c>
      <c r="F84" s="5">
        <f>_xlfn.RANK.EQ(VLOOKUP($A84, 'First 10 GS'!$B$2:$AG$2201, 6, FALSE), 'First 10 GS'!G$2:G$2201, 0)</f>
        <v>64</v>
      </c>
      <c r="G84" s="5">
        <f>_xlfn.RANK.EQ(VLOOKUP($A84, 'First 10 GS'!$B$2:$AG$2201, 7, FALSE), 'First 10 GS'!H$2:H$2201, 1)</f>
        <v>57</v>
      </c>
      <c r="H84" s="4">
        <f>_xlfn.RANK.EQ(VLOOKUP($A84, 'First 10 GS'!$B$2:$AG$2201, 8, FALSE), 'First 10 GS'!I$2:I$2201, 0)</f>
        <v>1</v>
      </c>
      <c r="I84" s="4">
        <f>_xlfn.RANK.EQ(VLOOKUP($A84, 'First 10 GS'!$B$2:$AG$2201, 9, FALSE), 'First 10 GS'!J$2:J$2201, 0)</f>
        <v>1</v>
      </c>
      <c r="J84" s="4">
        <f>_xlfn.RANK.EQ(VLOOKUP($A84, 'First 10 GS'!$B$2:$AG$2201, 10, FALSE), 'First 10 GS'!K$2:K$2201, 1)</f>
        <v>1</v>
      </c>
      <c r="K84" s="4">
        <f>_xlfn.RANK.EQ(VLOOKUP($A84, 'First 10 GS'!$B$2:$AG$2201, 11, FALSE), 'First 10 GS'!L$2:L$2201, 0)</f>
        <v>196</v>
      </c>
      <c r="L84" s="4">
        <f>_xlfn.RANK.EQ(VLOOKUP($A84, 'First 10 GS'!$B$2:$AG$2201, 12, FALSE), 'First 10 GS'!M$2:M$2201, 0)</f>
        <v>98</v>
      </c>
      <c r="M84" s="4">
        <f>_xlfn.RANK.EQ(VLOOKUP($A84, 'First 10 GS'!$B$2:$AG$2201, 13, FALSE), 'First 10 GS'!N$2:N$2201, 0)</f>
        <v>2</v>
      </c>
      <c r="N84" s="6">
        <f>_xlfn.RANK.EQ(VLOOKUP($A84, 'First 10 GS'!$B$2:$AG$2201, 14, FALSE), 'First 10 GS'!O$2:O$2201, 1)</f>
        <v>521</v>
      </c>
      <c r="O84" s="4">
        <f>_xlfn.RANK.EQ(VLOOKUP($A84, 'First 10 GS'!$B$2:$AG$2201, 15, FALSE), 'First 10 GS'!P$2:P$2201, 0)</f>
        <v>227</v>
      </c>
      <c r="P84" s="4">
        <f>_xlfn.RANK.EQ(VLOOKUP($A84, 'First 10 GS'!$B$2:$AG$2201, 16, FALSE), 'First 10 GS'!Q$2:Q$2201, 0)</f>
        <v>75</v>
      </c>
      <c r="Q84" s="5">
        <f>_xlfn.RANK.EQ(VLOOKUP($A84, 'First 10 GS'!$B$2:$AG$2201, 17, FALSE), 'First 10 GS'!R$2:R$2201, 1)</f>
        <v>163</v>
      </c>
      <c r="R84" s="4">
        <f>_xlfn.RANK.EQ(VLOOKUP($A84, 'First 10 GS'!$B$2:$AG$2201, 18, FALSE), 'First 10 GS'!S$2:S$2201, 1)</f>
        <v>317</v>
      </c>
      <c r="S84" s="4">
        <f>_xlfn.RANK.EQ(VLOOKUP($A84, 'First 10 GS'!$B$2:$AG$2201, 19, FALSE), 'First 10 GS'!T$2:T$2201, 1)</f>
        <v>162</v>
      </c>
      <c r="T84" s="4">
        <f>_xlfn.RANK.EQ(VLOOKUP($A84, 'First 10 GS'!$B$2:$AG$2201, 20, FALSE), 'First 10 GS'!U$2:U$2201, 1)</f>
        <v>173</v>
      </c>
      <c r="U84" s="4">
        <f>_xlfn.RANK.EQ(VLOOKUP($A84, 'First 10 GS'!$B$2:$AG$2201, 21, FALSE), 'First 10 GS'!V$2:V$2201, 1)</f>
        <v>284</v>
      </c>
      <c r="V84" s="4">
        <f>_xlfn.RANK.EQ(VLOOKUP($A84, 'First 10 GS'!$B$2:$AG$2201, 22, FALSE), 'First 10 GS'!W$2:W$2201, 1)</f>
        <v>274</v>
      </c>
      <c r="W84" s="4">
        <f>_xlfn.RANK.EQ(VLOOKUP($A84, 'First 10 GS'!$B$2:$AG$2201, 23, FALSE), 'First 10 GS'!X$2:X$2201, 1)</f>
        <v>331</v>
      </c>
      <c r="X84" s="5">
        <f>_xlfn.RANK.EQ(VLOOKUP($A84, 'First 10 GS'!$B$2:$AG$2201, 24, FALSE), 'First 10 GS'!Y$2:Y$2201, 1)</f>
        <v>288</v>
      </c>
      <c r="Y84" s="4">
        <f>_xlfn.RANK.EQ(VLOOKUP($A84, 'First 10 GS'!$B$2:$AG$2201, 25, FALSE), 'First 10 GS'!Z$2:Z$2201, 1)</f>
        <v>1</v>
      </c>
      <c r="Z84" s="5">
        <f>_xlfn.RANK.EQ(VLOOKUP($A84, 'First 10 GS'!$B$2:$AG$2201, 26, FALSE), 'First 10 GS'!AA$2:AA$2201, 0)</f>
        <v>42</v>
      </c>
      <c r="AA84" s="5">
        <f>_xlfn.RANK.EQ(VLOOKUP($A84, 'First 10 GS'!$B$2:$AG$2201, 27, FALSE), 'First 10 GS'!AB$2:AB$2201, 0)</f>
        <v>94</v>
      </c>
      <c r="AB84" s="4">
        <f>_xlfn.RANK.EQ(VLOOKUP($A84, 'First 10 GS'!$B$2:$AG$2201, 28, FALSE), 'First 10 GS'!AC$2:AC$2201, 1)</f>
        <v>1</v>
      </c>
      <c r="AC84" s="4">
        <f>_xlfn.RANK.EQ(VLOOKUP($A84, 'First 10 GS'!$B$2:$AG$2201, 29, FALSE), 'First 10 GS'!AD$2:AD$2201, 1)</f>
        <v>1</v>
      </c>
      <c r="AD84" s="4">
        <f>_xlfn.RANK.EQ(VLOOKUP($A84, 'First 10 GS'!$B$2:$AG$2201, 30, FALSE), 'First 10 GS'!AE$2:AE$2201, 1)</f>
        <v>461</v>
      </c>
      <c r="AE84" s="4">
        <f>_xlfn.RANK.EQ(VLOOKUP($A84, 'First 10 GS'!$B$2:$AG$2201, 31, FALSE), 'First 10 GS'!AF$2:AF$2201, 0)</f>
        <v>186</v>
      </c>
      <c r="AF84" s="5">
        <f>_xlfn.RANK.EQ(VLOOKUP($A84, 'First 10 GS'!$B$2:$AG$2201, 32, FALSE), 'First 10 GS'!AG$2:AG$2201, 1)</f>
        <v>209</v>
      </c>
      <c r="AG84" s="7">
        <f>GEOMEAN(Table5[[#This Row],[W]],Table5[[#This Row],[L]],Table5[[#This Row],[ERA]],Table5[[#This Row],[BB/9]],Table5[[#This Row],[SO]],Table5[[#This Row],[K/9]],Table5[[#This Row],[WHIP]])</f>
        <v>105.06333759870999</v>
      </c>
    </row>
    <row r="85" spans="1:33" x14ac:dyDescent="0.45">
      <c r="A85" s="4" t="s">
        <v>394</v>
      </c>
      <c r="B85" s="4" t="s">
        <v>121</v>
      </c>
      <c r="C85" s="10">
        <v>22116</v>
      </c>
      <c r="D85" s="10">
        <v>22184</v>
      </c>
      <c r="E85" s="4">
        <f>_xlfn.RANK.EQ(VLOOKUP($A85, 'First 10 GS'!$B$2:$AG$2201, 5, FALSE), 'First 10 GS'!F$2:F$2201, 0)</f>
        <v>29</v>
      </c>
      <c r="F85" s="5">
        <f>_xlfn.RANK.EQ(VLOOKUP($A85, 'First 10 GS'!$B$2:$AG$2201, 6, FALSE), 'First 10 GS'!G$2:G$2201, 0)</f>
        <v>64</v>
      </c>
      <c r="G85" s="5">
        <f>_xlfn.RANK.EQ(VLOOKUP($A85, 'First 10 GS'!$B$2:$AG$2201, 7, FALSE), 'First 10 GS'!H$2:H$2201, 1)</f>
        <v>57</v>
      </c>
      <c r="H85" s="4">
        <f>_xlfn.RANK.EQ(VLOOKUP($A85, 'First 10 GS'!$B$2:$AG$2201, 8, FALSE), 'First 10 GS'!I$2:I$2201, 0)</f>
        <v>1</v>
      </c>
      <c r="I85" s="4">
        <f>_xlfn.RANK.EQ(VLOOKUP($A85, 'First 10 GS'!$B$2:$AG$2201, 9, FALSE), 'First 10 GS'!J$2:J$2201, 0)</f>
        <v>1</v>
      </c>
      <c r="J85" s="4">
        <f>_xlfn.RANK.EQ(VLOOKUP($A85, 'First 10 GS'!$B$2:$AG$2201, 10, FALSE), 'First 10 GS'!K$2:K$2201, 1)</f>
        <v>1</v>
      </c>
      <c r="K85" s="4">
        <f>_xlfn.RANK.EQ(VLOOKUP($A85, 'First 10 GS'!$B$2:$AG$2201, 11, FALSE), 'First 10 GS'!L$2:L$2201, 0)</f>
        <v>7</v>
      </c>
      <c r="L85" s="4">
        <f>_xlfn.RANK.EQ(VLOOKUP($A85, 'First 10 GS'!$B$2:$AG$2201, 12, FALSE), 'First 10 GS'!M$2:M$2201, 0)</f>
        <v>18</v>
      </c>
      <c r="M85" s="4">
        <f>_xlfn.RANK.EQ(VLOOKUP($A85, 'First 10 GS'!$B$2:$AG$2201, 13, FALSE), 'First 10 GS'!N$2:N$2201, 0)</f>
        <v>2</v>
      </c>
      <c r="N85" s="6">
        <f>_xlfn.RANK.EQ(VLOOKUP($A85, 'First 10 GS'!$B$2:$AG$2201, 14, FALSE), 'First 10 GS'!O$2:O$2201, 1)</f>
        <v>638</v>
      </c>
      <c r="O85" s="4">
        <f>_xlfn.RANK.EQ(VLOOKUP($A85, 'First 10 GS'!$B$2:$AG$2201, 15, FALSE), 'First 10 GS'!P$2:P$2201, 0)</f>
        <v>227</v>
      </c>
      <c r="P85" s="4">
        <f>_xlfn.RANK.EQ(VLOOKUP($A85, 'First 10 GS'!$B$2:$AG$2201, 16, FALSE), 'First 10 GS'!Q$2:Q$2201, 0)</f>
        <v>75</v>
      </c>
      <c r="Q85" s="5">
        <f>_xlfn.RANK.EQ(VLOOKUP($A85, 'First 10 GS'!$B$2:$AG$2201, 17, FALSE), 'First 10 GS'!R$2:R$2201, 1)</f>
        <v>92</v>
      </c>
      <c r="R85" s="4">
        <f>_xlfn.RANK.EQ(VLOOKUP($A85, 'First 10 GS'!$B$2:$AG$2201, 18, FALSE), 'First 10 GS'!S$2:S$2201, 1)</f>
        <v>181</v>
      </c>
      <c r="S85" s="4">
        <f>_xlfn.RANK.EQ(VLOOKUP($A85, 'First 10 GS'!$B$2:$AG$2201, 19, FALSE), 'First 10 GS'!T$2:T$2201, 1)</f>
        <v>228</v>
      </c>
      <c r="T85" s="4">
        <f>_xlfn.RANK.EQ(VLOOKUP($A85, 'First 10 GS'!$B$2:$AG$2201, 20, FALSE), 'First 10 GS'!U$2:U$2201, 1)</f>
        <v>173</v>
      </c>
      <c r="U85" s="4">
        <f>_xlfn.RANK.EQ(VLOOKUP($A85, 'First 10 GS'!$B$2:$AG$2201, 21, FALSE), 'First 10 GS'!V$2:V$2201, 1)</f>
        <v>141</v>
      </c>
      <c r="V85" s="4">
        <f>_xlfn.RANK.EQ(VLOOKUP($A85, 'First 10 GS'!$B$2:$AG$2201, 22, FALSE), 'First 10 GS'!W$2:W$2201, 1)</f>
        <v>172</v>
      </c>
      <c r="W85" s="4">
        <f>_xlfn.RANK.EQ(VLOOKUP($A85, 'First 10 GS'!$B$2:$AG$2201, 23, FALSE), 'First 10 GS'!X$2:X$2201, 1)</f>
        <v>431</v>
      </c>
      <c r="X85" s="5">
        <f>_xlfn.RANK.EQ(VLOOKUP($A85, 'First 10 GS'!$B$2:$AG$2201, 24, FALSE), 'First 10 GS'!Y$2:Y$2201, 1)</f>
        <v>269</v>
      </c>
      <c r="Y85" s="4">
        <f>_xlfn.RANK.EQ(VLOOKUP($A85, 'First 10 GS'!$B$2:$AG$2201, 25, FALSE), 'First 10 GS'!Z$2:Z$2201, 1)</f>
        <v>291</v>
      </c>
      <c r="Z85" s="5">
        <f>_xlfn.RANK.EQ(VLOOKUP($A85, 'First 10 GS'!$B$2:$AG$2201, 26, FALSE), 'First 10 GS'!AA$2:AA$2201, 0)</f>
        <v>129</v>
      </c>
      <c r="AA85" s="5">
        <f>_xlfn.RANK.EQ(VLOOKUP($A85, 'First 10 GS'!$B$2:$AG$2201, 27, FALSE), 'First 10 GS'!AB$2:AB$2201, 0)</f>
        <v>317</v>
      </c>
      <c r="AB85" s="4">
        <f>_xlfn.RANK.EQ(VLOOKUP($A85, 'First 10 GS'!$B$2:$AG$2201, 28, FALSE), 'First 10 GS'!AC$2:AC$2201, 1)</f>
        <v>1</v>
      </c>
      <c r="AC85" s="4">
        <f>_xlfn.RANK.EQ(VLOOKUP($A85, 'First 10 GS'!$B$2:$AG$2201, 29, FALSE), 'First 10 GS'!AD$2:AD$2201, 1)</f>
        <v>609</v>
      </c>
      <c r="AD85" s="4">
        <f>_xlfn.RANK.EQ(VLOOKUP($A85, 'First 10 GS'!$B$2:$AG$2201, 30, FALSE), 'First 10 GS'!AE$2:AE$2201, 1)</f>
        <v>461</v>
      </c>
      <c r="AE85" s="4">
        <f>_xlfn.RANK.EQ(VLOOKUP($A85, 'First 10 GS'!$B$2:$AG$2201, 31, FALSE), 'First 10 GS'!AF$2:AF$2201, 0)</f>
        <v>42</v>
      </c>
      <c r="AF85" s="5">
        <f>_xlfn.RANK.EQ(VLOOKUP($A85, 'First 10 GS'!$B$2:$AG$2201, 32, FALSE), 'First 10 GS'!AG$2:AG$2201, 1)</f>
        <v>40</v>
      </c>
      <c r="AG85" s="7">
        <f>GEOMEAN(Table5[[#This Row],[W]],Table5[[#This Row],[L]],Table5[[#This Row],[ERA]],Table5[[#This Row],[BB/9]],Table5[[#This Row],[SO]],Table5[[#This Row],[K/9]],Table5[[#This Row],[WHIP]])</f>
        <v>105.72708819038638</v>
      </c>
    </row>
    <row r="86" spans="1:33" x14ac:dyDescent="0.45">
      <c r="A86" s="4" t="s">
        <v>1404</v>
      </c>
      <c r="B86" s="4" t="s">
        <v>46</v>
      </c>
      <c r="C86" s="10">
        <v>33840</v>
      </c>
      <c r="D86" s="10">
        <v>34073</v>
      </c>
      <c r="E86" s="4">
        <f>_xlfn.RANK.EQ(VLOOKUP($A86, 'First 10 GS'!$B$2:$AG$2201, 5, FALSE), 'First 10 GS'!F$2:F$2201, 0)</f>
        <v>114</v>
      </c>
      <c r="F86" s="5">
        <f>_xlfn.RANK.EQ(VLOOKUP($A86, 'First 10 GS'!$B$2:$AG$2201, 6, FALSE), 'First 10 GS'!G$2:G$2201, 0)</f>
        <v>1</v>
      </c>
      <c r="G86" s="5">
        <f>_xlfn.RANK.EQ(VLOOKUP($A86, 'First 10 GS'!$B$2:$AG$2201, 7, FALSE), 'First 10 GS'!H$2:H$2201, 1)</f>
        <v>11</v>
      </c>
      <c r="H86" s="4">
        <f>_xlfn.RANK.EQ(VLOOKUP($A86, 'First 10 GS'!$B$2:$AG$2201, 8, FALSE), 'First 10 GS'!I$2:I$2201, 0)</f>
        <v>1</v>
      </c>
      <c r="I86" s="4">
        <f>_xlfn.RANK.EQ(VLOOKUP($A86, 'First 10 GS'!$B$2:$AG$2201, 9, FALSE), 'First 10 GS'!J$2:J$2201, 0)</f>
        <v>1</v>
      </c>
      <c r="J86" s="4">
        <f>_xlfn.RANK.EQ(VLOOKUP($A86, 'First 10 GS'!$B$2:$AG$2201, 10, FALSE), 'First 10 GS'!K$2:K$2201, 1)</f>
        <v>1</v>
      </c>
      <c r="K86" s="4">
        <f>_xlfn.RANK.EQ(VLOOKUP($A86, 'First 10 GS'!$B$2:$AG$2201, 11, FALSE), 'First 10 GS'!L$2:L$2201, 0)</f>
        <v>196</v>
      </c>
      <c r="L86" s="4">
        <f>_xlfn.RANK.EQ(VLOOKUP($A86, 'First 10 GS'!$B$2:$AG$2201, 12, FALSE), 'First 10 GS'!M$2:M$2201, 0)</f>
        <v>98</v>
      </c>
      <c r="M86" s="4">
        <f>_xlfn.RANK.EQ(VLOOKUP($A86, 'First 10 GS'!$B$2:$AG$2201, 13, FALSE), 'First 10 GS'!N$2:N$2201, 0)</f>
        <v>2</v>
      </c>
      <c r="N86" s="6">
        <f>_xlfn.RANK.EQ(VLOOKUP($A86, 'First 10 GS'!$B$2:$AG$2201, 14, FALSE), 'First 10 GS'!O$2:O$2201, 1)</f>
        <v>553</v>
      </c>
      <c r="O86" s="4">
        <f>_xlfn.RANK.EQ(VLOOKUP($A86, 'First 10 GS'!$B$2:$AG$2201, 15, FALSE), 'First 10 GS'!P$2:P$2201, 0)</f>
        <v>26</v>
      </c>
      <c r="P86" s="4">
        <f>_xlfn.RANK.EQ(VLOOKUP($A86, 'First 10 GS'!$B$2:$AG$2201, 16, FALSE), 'First 10 GS'!Q$2:Q$2201, 0)</f>
        <v>11</v>
      </c>
      <c r="Q86" s="5">
        <f>_xlfn.RANK.EQ(VLOOKUP($A86, 'First 10 GS'!$B$2:$AG$2201, 17, FALSE), 'First 10 GS'!R$2:R$2201, 1)</f>
        <v>302</v>
      </c>
      <c r="R86" s="4">
        <f>_xlfn.RANK.EQ(VLOOKUP($A86, 'First 10 GS'!$B$2:$AG$2201, 18, FALSE), 'First 10 GS'!S$2:S$2201, 1)</f>
        <v>475</v>
      </c>
      <c r="S86" s="4">
        <f>_xlfn.RANK.EQ(VLOOKUP($A86, 'First 10 GS'!$B$2:$AG$2201, 19, FALSE), 'First 10 GS'!T$2:T$2201, 1)</f>
        <v>509</v>
      </c>
      <c r="T86" s="4">
        <f>_xlfn.RANK.EQ(VLOOKUP($A86, 'First 10 GS'!$B$2:$AG$2201, 20, FALSE), 'First 10 GS'!U$2:U$2201, 1)</f>
        <v>384</v>
      </c>
      <c r="U86" s="4">
        <f>_xlfn.RANK.EQ(VLOOKUP($A86, 'First 10 GS'!$B$2:$AG$2201, 21, FALSE), 'First 10 GS'!V$2:V$2201, 1)</f>
        <v>74</v>
      </c>
      <c r="V86" s="4">
        <f>_xlfn.RANK.EQ(VLOOKUP($A86, 'First 10 GS'!$B$2:$AG$2201, 22, FALSE), 'First 10 GS'!W$2:W$2201, 1)</f>
        <v>53</v>
      </c>
      <c r="W86" s="4">
        <f>_xlfn.RANK.EQ(VLOOKUP($A86, 'First 10 GS'!$B$2:$AG$2201, 23, FALSE), 'First 10 GS'!X$2:X$2201, 1)</f>
        <v>462</v>
      </c>
      <c r="X86" s="5">
        <f>_xlfn.RANK.EQ(VLOOKUP($A86, 'First 10 GS'!$B$2:$AG$2201, 24, FALSE), 'First 10 GS'!Y$2:Y$2201, 1)</f>
        <v>391</v>
      </c>
      <c r="Y86" s="4">
        <f>_xlfn.RANK.EQ(VLOOKUP($A86, 'First 10 GS'!$B$2:$AG$2201, 25, FALSE), 'First 10 GS'!Z$2:Z$2201, 1)</f>
        <v>1</v>
      </c>
      <c r="Z86" s="5">
        <f>_xlfn.RANK.EQ(VLOOKUP($A86, 'First 10 GS'!$B$2:$AG$2201, 26, FALSE), 'First 10 GS'!AA$2:AA$2201, 0)</f>
        <v>566</v>
      </c>
      <c r="AA86" s="5">
        <f>_xlfn.RANK.EQ(VLOOKUP($A86, 'First 10 GS'!$B$2:$AG$2201, 27, FALSE), 'First 10 GS'!AB$2:AB$2201, 0)</f>
        <v>613</v>
      </c>
      <c r="AB86" s="4">
        <f>_xlfn.RANK.EQ(VLOOKUP($A86, 'First 10 GS'!$B$2:$AG$2201, 28, FALSE), 'First 10 GS'!AC$2:AC$2201, 1)</f>
        <v>452</v>
      </c>
      <c r="AC86" s="4">
        <f>_xlfn.RANK.EQ(VLOOKUP($A86, 'First 10 GS'!$B$2:$AG$2201, 29, FALSE), 'First 10 GS'!AD$2:AD$2201, 1)</f>
        <v>1</v>
      </c>
      <c r="AD86" s="4">
        <f>_xlfn.RANK.EQ(VLOOKUP($A86, 'First 10 GS'!$B$2:$AG$2201, 30, FALSE), 'First 10 GS'!AE$2:AE$2201, 1)</f>
        <v>461</v>
      </c>
      <c r="AE86" s="4">
        <f>_xlfn.RANK.EQ(VLOOKUP($A86, 'First 10 GS'!$B$2:$AG$2201, 31, FALSE), 'First 10 GS'!AF$2:AF$2201, 0)</f>
        <v>94</v>
      </c>
      <c r="AF86" s="5">
        <f>_xlfn.RANK.EQ(VLOOKUP($A86, 'First 10 GS'!$B$2:$AG$2201, 32, FALSE), 'First 10 GS'!AG$2:AG$2201, 1)</f>
        <v>343</v>
      </c>
      <c r="AG86" s="7">
        <f>GEOMEAN(Table5[[#This Row],[W]],Table5[[#This Row],[L]],Table5[[#This Row],[ERA]],Table5[[#This Row],[BB/9]],Table5[[#This Row],[SO]],Table5[[#This Row],[K/9]],Table5[[#This Row],[WHIP]])</f>
        <v>106.41946193099116</v>
      </c>
    </row>
    <row r="87" spans="1:33" x14ac:dyDescent="0.45">
      <c r="A87" s="4" t="s">
        <v>759</v>
      </c>
      <c r="B87" s="4" t="s">
        <v>40</v>
      </c>
      <c r="C87" s="10" t="s">
        <v>2291</v>
      </c>
      <c r="D87" s="10">
        <v>33876</v>
      </c>
      <c r="E87" s="4">
        <f>_xlfn.RANK.EQ(VLOOKUP($A87, 'First 10 GS'!$B$2:$AG$2201, 5, FALSE), 'First 10 GS'!F$2:F$2201, 0)</f>
        <v>19</v>
      </c>
      <c r="F87" s="5">
        <f>_xlfn.RANK.EQ(VLOOKUP($A87, 'First 10 GS'!$B$2:$AG$2201, 6, FALSE), 'First 10 GS'!G$2:G$2201, 0)</f>
        <v>64</v>
      </c>
      <c r="G87" s="5">
        <f>_xlfn.RANK.EQ(VLOOKUP($A87, 'First 10 GS'!$B$2:$AG$2201, 7, FALSE), 'First 10 GS'!H$2:H$2201, 1)</f>
        <v>343</v>
      </c>
      <c r="H87" s="4">
        <f>_xlfn.RANK.EQ(VLOOKUP($A87, 'First 10 GS'!$B$2:$AG$2201, 8, FALSE), 'First 10 GS'!I$2:I$2201, 0)</f>
        <v>1</v>
      </c>
      <c r="I87" s="4">
        <f>_xlfn.RANK.EQ(VLOOKUP($A87, 'First 10 GS'!$B$2:$AG$2201, 9, FALSE), 'First 10 GS'!J$2:J$2201, 0)</f>
        <v>1</v>
      </c>
      <c r="J87" s="4">
        <f>_xlfn.RANK.EQ(VLOOKUP($A87, 'First 10 GS'!$B$2:$AG$2201, 10, FALSE), 'First 10 GS'!K$2:K$2201, 1)</f>
        <v>1</v>
      </c>
      <c r="K87" s="4">
        <f>_xlfn.RANK.EQ(VLOOKUP($A87, 'First 10 GS'!$B$2:$AG$2201, 11, FALSE), 'First 10 GS'!L$2:L$2201, 0)</f>
        <v>14</v>
      </c>
      <c r="L87" s="4">
        <f>_xlfn.RANK.EQ(VLOOKUP($A87, 'First 10 GS'!$B$2:$AG$2201, 12, FALSE), 'First 10 GS'!M$2:M$2201, 0)</f>
        <v>1</v>
      </c>
      <c r="M87" s="4">
        <f>_xlfn.RANK.EQ(VLOOKUP($A87, 'First 10 GS'!$B$2:$AG$2201, 13, FALSE), 'First 10 GS'!N$2:N$2201, 0)</f>
        <v>2</v>
      </c>
      <c r="N87" s="6">
        <f>_xlfn.RANK.EQ(VLOOKUP($A87, 'First 10 GS'!$B$2:$AG$2201, 14, FALSE), 'First 10 GS'!O$2:O$2201, 1)</f>
        <v>649</v>
      </c>
      <c r="O87" s="4">
        <f>_xlfn.RANK.EQ(VLOOKUP($A87, 'First 10 GS'!$B$2:$AG$2201, 15, FALSE), 'First 10 GS'!P$2:P$2201, 0)</f>
        <v>26</v>
      </c>
      <c r="P87" s="4">
        <f>_xlfn.RANK.EQ(VLOOKUP($A87, 'First 10 GS'!$B$2:$AG$2201, 16, FALSE), 'First 10 GS'!Q$2:Q$2201, 0)</f>
        <v>252</v>
      </c>
      <c r="Q87" s="5">
        <f>_xlfn.RANK.EQ(VLOOKUP($A87, 'First 10 GS'!$B$2:$AG$2201, 17, FALSE), 'First 10 GS'!R$2:R$2201, 1)</f>
        <v>3</v>
      </c>
      <c r="R87" s="4">
        <f>_xlfn.RANK.EQ(VLOOKUP($A87, 'First 10 GS'!$B$2:$AG$2201, 18, FALSE), 'First 10 GS'!S$2:S$2201, 1)</f>
        <v>645</v>
      </c>
      <c r="S87" s="4">
        <f>_xlfn.RANK.EQ(VLOOKUP($A87, 'First 10 GS'!$B$2:$AG$2201, 19, FALSE), 'First 10 GS'!T$2:T$2201, 1)</f>
        <v>50</v>
      </c>
      <c r="T87" s="4">
        <f>_xlfn.RANK.EQ(VLOOKUP($A87, 'First 10 GS'!$B$2:$AG$2201, 20, FALSE), 'First 10 GS'!U$2:U$2201, 1)</f>
        <v>15</v>
      </c>
      <c r="U87" s="4">
        <f>_xlfn.RANK.EQ(VLOOKUP($A87, 'First 10 GS'!$B$2:$AG$2201, 21, FALSE), 'First 10 GS'!V$2:V$2201, 1)</f>
        <v>5</v>
      </c>
      <c r="V87" s="4">
        <f>_xlfn.RANK.EQ(VLOOKUP($A87, 'First 10 GS'!$B$2:$AG$2201, 22, FALSE), 'First 10 GS'!W$2:W$2201, 1)</f>
        <v>3</v>
      </c>
      <c r="W87" s="4">
        <f>_xlfn.RANK.EQ(VLOOKUP($A87, 'First 10 GS'!$B$2:$AG$2201, 23, FALSE), 'First 10 GS'!X$2:X$2201, 1)</f>
        <v>187</v>
      </c>
      <c r="X87" s="5">
        <f>_xlfn.RANK.EQ(VLOOKUP($A87, 'First 10 GS'!$B$2:$AG$2201, 24, FALSE), 'First 10 GS'!Y$2:Y$2201, 1)</f>
        <v>87</v>
      </c>
      <c r="Y87" s="4">
        <f>_xlfn.RANK.EQ(VLOOKUP($A87, 'First 10 GS'!$B$2:$AG$2201, 25, FALSE), 'First 10 GS'!Z$2:Z$2201, 1)</f>
        <v>642</v>
      </c>
      <c r="Z87" s="5">
        <f>_xlfn.RANK.EQ(VLOOKUP($A87, 'First 10 GS'!$B$2:$AG$2201, 26, FALSE), 'First 10 GS'!AA$2:AA$2201, 0)</f>
        <v>385</v>
      </c>
      <c r="AA87" s="5">
        <f>_xlfn.RANK.EQ(VLOOKUP($A87, 'First 10 GS'!$B$2:$AG$2201, 27, FALSE), 'First 10 GS'!AB$2:AB$2201, 0)</f>
        <v>559</v>
      </c>
      <c r="AB87" s="4">
        <f>_xlfn.RANK.EQ(VLOOKUP($A87, 'First 10 GS'!$B$2:$AG$2201, 28, FALSE), 'First 10 GS'!AC$2:AC$2201, 1)</f>
        <v>290</v>
      </c>
      <c r="AC87" s="4">
        <f>_xlfn.RANK.EQ(VLOOKUP($A87, 'First 10 GS'!$B$2:$AG$2201, 29, FALSE), 'First 10 GS'!AD$2:AD$2201, 1)</f>
        <v>1</v>
      </c>
      <c r="AD87" s="4">
        <f>_xlfn.RANK.EQ(VLOOKUP($A87, 'First 10 GS'!$B$2:$AG$2201, 30, FALSE), 'First 10 GS'!AE$2:AE$2201, 1)</f>
        <v>1</v>
      </c>
      <c r="AE87" s="4">
        <f>_xlfn.RANK.EQ(VLOOKUP($A87, 'First 10 GS'!$B$2:$AG$2201, 31, FALSE), 'First 10 GS'!AF$2:AF$2201, 0)</f>
        <v>15</v>
      </c>
      <c r="AF87" s="5">
        <f>_xlfn.RANK.EQ(VLOOKUP($A87, 'First 10 GS'!$B$2:$AG$2201, 32, FALSE), 'First 10 GS'!AG$2:AG$2201, 1)</f>
        <v>134</v>
      </c>
      <c r="AG87" s="7">
        <f>GEOMEAN(Table5[[#This Row],[W]],Table5[[#This Row],[L]],Table5[[#This Row],[ERA]],Table5[[#This Row],[BB/9]],Table5[[#This Row],[SO]],Table5[[#This Row],[K/9]],Table5[[#This Row],[WHIP]])</f>
        <v>107.43752399295475</v>
      </c>
    </row>
    <row r="88" spans="1:33" x14ac:dyDescent="0.45">
      <c r="A88" s="4" t="s">
        <v>626</v>
      </c>
      <c r="B88" s="4" t="s">
        <v>85</v>
      </c>
      <c r="C88" s="10">
        <v>43545</v>
      </c>
      <c r="D88" s="10">
        <v>43598</v>
      </c>
      <c r="E88" s="4">
        <f>_xlfn.RANK.EQ(VLOOKUP($A88, 'First 10 GS'!$B$2:$AG$2201, 5, FALSE), 'First 10 GS'!F$2:F$2201, 0)</f>
        <v>434</v>
      </c>
      <c r="F88" s="5">
        <f>_xlfn.RANK.EQ(VLOOKUP($A88, 'First 10 GS'!$B$2:$AG$2201, 6, FALSE), 'First 10 GS'!G$2:G$2201, 0)</f>
        <v>460</v>
      </c>
      <c r="G88" s="5">
        <f>_xlfn.RANK.EQ(VLOOKUP($A88, 'First 10 GS'!$B$2:$AG$2201, 7, FALSE), 'First 10 GS'!H$2:H$2201, 1)</f>
        <v>11</v>
      </c>
      <c r="H88" s="4">
        <f>_xlfn.RANK.EQ(VLOOKUP($A88, 'First 10 GS'!$B$2:$AG$2201, 8, FALSE), 'First 10 GS'!I$2:I$2201, 0)</f>
        <v>1</v>
      </c>
      <c r="I88" s="4">
        <f>_xlfn.RANK.EQ(VLOOKUP($A88, 'First 10 GS'!$B$2:$AG$2201, 9, FALSE), 'First 10 GS'!J$2:J$2201, 0)</f>
        <v>1</v>
      </c>
      <c r="J88" s="4">
        <f>_xlfn.RANK.EQ(VLOOKUP($A88, 'First 10 GS'!$B$2:$AG$2201, 10, FALSE), 'First 10 GS'!K$2:K$2201, 1)</f>
        <v>1</v>
      </c>
      <c r="K88" s="4">
        <f>_xlfn.RANK.EQ(VLOOKUP($A88, 'First 10 GS'!$B$2:$AG$2201, 11, FALSE), 'First 10 GS'!L$2:L$2201, 0)</f>
        <v>196</v>
      </c>
      <c r="L88" s="4">
        <f>_xlfn.RANK.EQ(VLOOKUP($A88, 'First 10 GS'!$B$2:$AG$2201, 12, FALSE), 'First 10 GS'!M$2:M$2201, 0)</f>
        <v>98</v>
      </c>
      <c r="M88" s="4">
        <f>_xlfn.RANK.EQ(VLOOKUP($A88, 'First 10 GS'!$B$2:$AG$2201, 13, FALSE), 'First 10 GS'!N$2:N$2201, 0)</f>
        <v>2</v>
      </c>
      <c r="N88" s="6">
        <f>_xlfn.RANK.EQ(VLOOKUP($A88, 'First 10 GS'!$B$2:$AG$2201, 14, FALSE), 'First 10 GS'!O$2:O$2201, 1)</f>
        <v>216</v>
      </c>
      <c r="O88" s="4">
        <f>_xlfn.RANK.EQ(VLOOKUP($A88, 'First 10 GS'!$B$2:$AG$2201, 15, FALSE), 'First 10 GS'!P$2:P$2201, 0)</f>
        <v>655</v>
      </c>
      <c r="P88" s="4">
        <f>_xlfn.RANK.EQ(VLOOKUP($A88, 'First 10 GS'!$B$2:$AG$2201, 16, FALSE), 'First 10 GS'!Q$2:Q$2201, 0)</f>
        <v>99</v>
      </c>
      <c r="Q88" s="5">
        <f>_xlfn.RANK.EQ(VLOOKUP($A88, 'First 10 GS'!$B$2:$AG$2201, 17, FALSE), 'First 10 GS'!R$2:R$2201, 1)</f>
        <v>229</v>
      </c>
      <c r="R88" s="4">
        <f>_xlfn.RANK.EQ(VLOOKUP($A88, 'First 10 GS'!$B$2:$AG$2201, 18, FALSE), 'First 10 GS'!S$2:S$2201, 1)</f>
        <v>85</v>
      </c>
      <c r="S88" s="4">
        <f>_xlfn.RANK.EQ(VLOOKUP($A88, 'First 10 GS'!$B$2:$AG$2201, 19, FALSE), 'First 10 GS'!T$2:T$2201, 1)</f>
        <v>201</v>
      </c>
      <c r="T88" s="4">
        <f>_xlfn.RANK.EQ(VLOOKUP($A88, 'First 10 GS'!$B$2:$AG$2201, 20, FALSE), 'First 10 GS'!U$2:U$2201, 1)</f>
        <v>140</v>
      </c>
      <c r="U88" s="4">
        <f>_xlfn.RANK.EQ(VLOOKUP($A88, 'First 10 GS'!$B$2:$AG$2201, 21, FALSE), 'First 10 GS'!V$2:V$2201, 1)</f>
        <v>505</v>
      </c>
      <c r="V88" s="4">
        <f>_xlfn.RANK.EQ(VLOOKUP($A88, 'First 10 GS'!$B$2:$AG$2201, 22, FALSE), 'First 10 GS'!W$2:W$2201, 1)</f>
        <v>466</v>
      </c>
      <c r="W88" s="4">
        <f>_xlfn.RANK.EQ(VLOOKUP($A88, 'First 10 GS'!$B$2:$AG$2201, 23, FALSE), 'First 10 GS'!X$2:X$2201, 1)</f>
        <v>36</v>
      </c>
      <c r="X88" s="5">
        <f>_xlfn.RANK.EQ(VLOOKUP($A88, 'First 10 GS'!$B$2:$AG$2201, 24, FALSE), 'First 10 GS'!Y$2:Y$2201, 1)</f>
        <v>61</v>
      </c>
      <c r="Y88" s="4">
        <f>_xlfn.RANK.EQ(VLOOKUP($A88, 'First 10 GS'!$B$2:$AG$2201, 25, FALSE), 'First 10 GS'!Z$2:Z$2201, 1)</f>
        <v>1</v>
      </c>
      <c r="Z88" s="5">
        <f>_xlfn.RANK.EQ(VLOOKUP($A88, 'First 10 GS'!$B$2:$AG$2201, 26, FALSE), 'First 10 GS'!AA$2:AA$2201, 0)</f>
        <v>227</v>
      </c>
      <c r="AA88" s="5">
        <f>_xlfn.RANK.EQ(VLOOKUP($A88, 'First 10 GS'!$B$2:$AG$2201, 27, FALSE), 'First 10 GS'!AB$2:AB$2201, 0)</f>
        <v>211</v>
      </c>
      <c r="AB88" s="4">
        <f>_xlfn.RANK.EQ(VLOOKUP($A88, 'First 10 GS'!$B$2:$AG$2201, 28, FALSE), 'First 10 GS'!AC$2:AC$2201, 1)</f>
        <v>1</v>
      </c>
      <c r="AC88" s="4">
        <f>_xlfn.RANK.EQ(VLOOKUP($A88, 'First 10 GS'!$B$2:$AG$2201, 29, FALSE), 'First 10 GS'!AD$2:AD$2201, 1)</f>
        <v>1</v>
      </c>
      <c r="AD88" s="4">
        <f>_xlfn.RANK.EQ(VLOOKUP($A88, 'First 10 GS'!$B$2:$AG$2201, 30, FALSE), 'First 10 GS'!AE$2:AE$2201, 1)</f>
        <v>146</v>
      </c>
      <c r="AE88" s="4">
        <f>_xlfn.RANK.EQ(VLOOKUP($A88, 'First 10 GS'!$B$2:$AG$2201, 31, FALSE), 'First 10 GS'!AF$2:AF$2201, 0)</f>
        <v>587</v>
      </c>
      <c r="AF88" s="5">
        <f>_xlfn.RANK.EQ(VLOOKUP($A88, 'First 10 GS'!$B$2:$AG$2201, 32, FALSE), 'First 10 GS'!AG$2:AG$2201, 1)</f>
        <v>49</v>
      </c>
      <c r="AG88" s="7">
        <f>GEOMEAN(Table5[[#This Row],[W]],Table5[[#This Row],[L]],Table5[[#This Row],[ERA]],Table5[[#This Row],[BB/9]],Table5[[#This Row],[SO]],Table5[[#This Row],[K/9]],Table5[[#This Row],[WHIP]])</f>
        <v>107.49862010972592</v>
      </c>
    </row>
    <row r="89" spans="1:33" x14ac:dyDescent="0.45">
      <c r="A89" s="4" t="s">
        <v>878</v>
      </c>
      <c r="B89" s="4" t="s">
        <v>790</v>
      </c>
      <c r="C89" s="10">
        <v>13631</v>
      </c>
      <c r="D89" s="10" t="s">
        <v>2361</v>
      </c>
      <c r="E89" s="4">
        <f>_xlfn.RANK.EQ(VLOOKUP($A89, 'First 10 GS'!$B$2:$AG$2201, 5, FALSE), 'First 10 GS'!F$2:F$2201, 0)</f>
        <v>4</v>
      </c>
      <c r="F89" s="5">
        <f>_xlfn.RANK.EQ(VLOOKUP($A89, 'First 10 GS'!$B$2:$AG$2201, 6, FALSE), 'First 10 GS'!G$2:G$2201, 0)</f>
        <v>6</v>
      </c>
      <c r="G89" s="5">
        <f>_xlfn.RANK.EQ(VLOOKUP($A89, 'First 10 GS'!$B$2:$AG$2201, 7, FALSE), 'First 10 GS'!H$2:H$2201, 1)</f>
        <v>177</v>
      </c>
      <c r="H89" s="4">
        <f>_xlfn.RANK.EQ(VLOOKUP($A89, 'First 10 GS'!$B$2:$AG$2201, 8, FALSE), 'First 10 GS'!I$2:I$2201, 0)</f>
        <v>1</v>
      </c>
      <c r="I89" s="4">
        <f>_xlfn.RANK.EQ(VLOOKUP($A89, 'First 10 GS'!$B$2:$AG$2201, 9, FALSE), 'First 10 GS'!J$2:J$2201, 0)</f>
        <v>1</v>
      </c>
      <c r="J89" s="4">
        <f>_xlfn.RANK.EQ(VLOOKUP($A89, 'First 10 GS'!$B$2:$AG$2201, 10, FALSE), 'First 10 GS'!K$2:K$2201, 1)</f>
        <v>1</v>
      </c>
      <c r="K89" s="4">
        <f>_xlfn.RANK.EQ(VLOOKUP($A89, 'First 10 GS'!$B$2:$AG$2201, 11, FALSE), 'First 10 GS'!L$2:L$2201, 0)</f>
        <v>2</v>
      </c>
      <c r="L89" s="4">
        <f>_xlfn.RANK.EQ(VLOOKUP($A89, 'First 10 GS'!$B$2:$AG$2201, 12, FALSE), 'First 10 GS'!M$2:M$2201, 0)</f>
        <v>4</v>
      </c>
      <c r="M89" s="4">
        <f>_xlfn.RANK.EQ(VLOOKUP($A89, 'First 10 GS'!$B$2:$AG$2201, 13, FALSE), 'First 10 GS'!N$2:N$2201, 0)</f>
        <v>2</v>
      </c>
      <c r="N89" s="6">
        <f>_xlfn.RANK.EQ(VLOOKUP($A89, 'First 10 GS'!$B$2:$AG$2201, 14, FALSE), 'First 10 GS'!O$2:O$2201, 1)</f>
        <v>662</v>
      </c>
      <c r="O89" s="4">
        <f>_xlfn.RANK.EQ(VLOOKUP($A89, 'First 10 GS'!$B$2:$AG$2201, 15, FALSE), 'First 10 GS'!P$2:P$2201, 0)</f>
        <v>1</v>
      </c>
      <c r="P89" s="4">
        <f>_xlfn.RANK.EQ(VLOOKUP($A89, 'First 10 GS'!$B$2:$AG$2201, 16, FALSE), 'First 10 GS'!Q$2:Q$2201, 0)</f>
        <v>95</v>
      </c>
      <c r="Q89" s="5">
        <f>_xlfn.RANK.EQ(VLOOKUP($A89, 'First 10 GS'!$B$2:$AG$2201, 17, FALSE), 'First 10 GS'!R$2:R$2201, 1)</f>
        <v>10</v>
      </c>
      <c r="R89" s="4">
        <f>_xlfn.RANK.EQ(VLOOKUP($A89, 'First 10 GS'!$B$2:$AG$2201, 18, FALSE), 'First 10 GS'!S$2:S$2201, 1)</f>
        <v>574</v>
      </c>
      <c r="S89" s="4">
        <f>_xlfn.RANK.EQ(VLOOKUP($A89, 'First 10 GS'!$B$2:$AG$2201, 19, FALSE), 'First 10 GS'!T$2:T$2201, 1)</f>
        <v>50</v>
      </c>
      <c r="T89" s="4">
        <f>_xlfn.RANK.EQ(VLOOKUP($A89, 'First 10 GS'!$B$2:$AG$2201, 20, FALSE), 'First 10 GS'!U$2:U$2201, 1)</f>
        <v>45</v>
      </c>
      <c r="U89" s="4">
        <f>_xlfn.RANK.EQ(VLOOKUP($A89, 'First 10 GS'!$B$2:$AG$2201, 21, FALSE), 'First 10 GS'!V$2:V$2201, 1)</f>
        <v>1</v>
      </c>
      <c r="V89" s="4">
        <f>_xlfn.RANK.EQ(VLOOKUP($A89, 'First 10 GS'!$B$2:$AG$2201, 22, FALSE), 'First 10 GS'!W$2:W$2201, 1)</f>
        <v>1</v>
      </c>
      <c r="W89" s="4">
        <f>_xlfn.RANK.EQ(VLOOKUP($A89, 'First 10 GS'!$B$2:$AG$2201, 23, FALSE), 'First 10 GS'!X$2:X$2201, 1)</f>
        <v>567</v>
      </c>
      <c r="X89" s="5">
        <f>_xlfn.RANK.EQ(VLOOKUP($A89, 'First 10 GS'!$B$2:$AG$2201, 24, FALSE), 'First 10 GS'!Y$2:Y$2201, 1)</f>
        <v>328</v>
      </c>
      <c r="Y89" s="4">
        <f>_xlfn.RANK.EQ(VLOOKUP($A89, 'First 10 GS'!$B$2:$AG$2201, 25, FALSE), 'First 10 GS'!Z$2:Z$2201, 1)</f>
        <v>490</v>
      </c>
      <c r="Z89" s="5">
        <f>_xlfn.RANK.EQ(VLOOKUP($A89, 'First 10 GS'!$B$2:$AG$2201, 26, FALSE), 'First 10 GS'!AA$2:AA$2201, 0)</f>
        <v>631</v>
      </c>
      <c r="AA89" s="5">
        <f>_xlfn.RANK.EQ(VLOOKUP($A89, 'First 10 GS'!$B$2:$AG$2201, 27, FALSE), 'First 10 GS'!AB$2:AB$2201, 0)</f>
        <v>663</v>
      </c>
      <c r="AB89" s="4">
        <f>_xlfn.RANK.EQ(VLOOKUP($A89, 'First 10 GS'!$B$2:$AG$2201, 28, FALSE), 'First 10 GS'!AC$2:AC$2201, 1)</f>
        <v>127</v>
      </c>
      <c r="AC89" s="4">
        <f>_xlfn.RANK.EQ(VLOOKUP($A89, 'First 10 GS'!$B$2:$AG$2201, 29, FALSE), 'First 10 GS'!AD$2:AD$2201, 1)</f>
        <v>1</v>
      </c>
      <c r="AD89" s="4">
        <f>_xlfn.RANK.EQ(VLOOKUP($A89, 'First 10 GS'!$B$2:$AG$2201, 30, FALSE), 'First 10 GS'!AE$2:AE$2201, 1)</f>
        <v>1</v>
      </c>
      <c r="AE89" s="4">
        <f>_xlfn.RANK.EQ(VLOOKUP($A89, 'First 10 GS'!$B$2:$AG$2201, 31, FALSE), 'First 10 GS'!AF$2:AF$2201, 0)</f>
        <v>6</v>
      </c>
      <c r="AF89" s="5">
        <f>_xlfn.RANK.EQ(VLOOKUP($A89, 'First 10 GS'!$B$2:$AG$2201, 32, FALSE), 'First 10 GS'!AG$2:AG$2201, 1)</f>
        <v>121</v>
      </c>
      <c r="AG89" s="7">
        <f>GEOMEAN(Table5[[#This Row],[W]],Table5[[#This Row],[L]],Table5[[#This Row],[ERA]],Table5[[#This Row],[BB/9]],Table5[[#This Row],[SO]],Table5[[#This Row],[K/9]],Table5[[#This Row],[WHIP]])</f>
        <v>108.4400019997984</v>
      </c>
    </row>
    <row r="90" spans="1:33" x14ac:dyDescent="0.45">
      <c r="A90" s="4" t="s">
        <v>717</v>
      </c>
      <c r="B90" s="4" t="s">
        <v>37</v>
      </c>
      <c r="C90" s="10">
        <v>33816</v>
      </c>
      <c r="D90" s="10">
        <v>33865</v>
      </c>
      <c r="E90" s="4">
        <f>_xlfn.RANK.EQ(VLOOKUP($A90, 'First 10 GS'!$B$2:$AG$2201, 5, FALSE), 'First 10 GS'!F$2:F$2201, 0)</f>
        <v>25</v>
      </c>
      <c r="F90" s="5">
        <f>_xlfn.RANK.EQ(VLOOKUP($A90, 'First 10 GS'!$B$2:$AG$2201, 6, FALSE), 'First 10 GS'!G$2:G$2201, 0)</f>
        <v>23</v>
      </c>
      <c r="G90" s="5">
        <f>_xlfn.RANK.EQ(VLOOKUP($A90, 'First 10 GS'!$B$2:$AG$2201, 7, FALSE), 'First 10 GS'!H$2:H$2201, 1)</f>
        <v>11</v>
      </c>
      <c r="H90" s="4">
        <f>_xlfn.RANK.EQ(VLOOKUP($A90, 'First 10 GS'!$B$2:$AG$2201, 8, FALSE), 'First 10 GS'!I$2:I$2201, 0)</f>
        <v>1</v>
      </c>
      <c r="I90" s="4">
        <f>_xlfn.RANK.EQ(VLOOKUP($A90, 'First 10 GS'!$B$2:$AG$2201, 9, FALSE), 'First 10 GS'!J$2:J$2201, 0)</f>
        <v>1</v>
      </c>
      <c r="J90" s="4">
        <f>_xlfn.RANK.EQ(VLOOKUP($A90, 'First 10 GS'!$B$2:$AG$2201, 10, FALSE), 'First 10 GS'!K$2:K$2201, 1)</f>
        <v>1</v>
      </c>
      <c r="K90" s="4">
        <f>_xlfn.RANK.EQ(VLOOKUP($A90, 'First 10 GS'!$B$2:$AG$2201, 11, FALSE), 'First 10 GS'!L$2:L$2201, 0)</f>
        <v>14</v>
      </c>
      <c r="L90" s="4">
        <f>_xlfn.RANK.EQ(VLOOKUP($A90, 'First 10 GS'!$B$2:$AG$2201, 12, FALSE), 'First 10 GS'!M$2:M$2201, 0)</f>
        <v>18</v>
      </c>
      <c r="M90" s="4">
        <f>_xlfn.RANK.EQ(VLOOKUP($A90, 'First 10 GS'!$B$2:$AG$2201, 13, FALSE), 'First 10 GS'!N$2:N$2201, 0)</f>
        <v>2</v>
      </c>
      <c r="N90" s="6">
        <f>_xlfn.RANK.EQ(VLOOKUP($A90, 'First 10 GS'!$B$2:$AG$2201, 14, FALSE), 'First 10 GS'!O$2:O$2201, 1)</f>
        <v>643</v>
      </c>
      <c r="O90" s="4">
        <f>_xlfn.RANK.EQ(VLOOKUP($A90, 'First 10 GS'!$B$2:$AG$2201, 15, FALSE), 'First 10 GS'!P$2:P$2201, 0)</f>
        <v>227</v>
      </c>
      <c r="P90" s="4">
        <f>_xlfn.RANK.EQ(VLOOKUP($A90, 'First 10 GS'!$B$2:$AG$2201, 16, FALSE), 'First 10 GS'!Q$2:Q$2201, 0)</f>
        <v>21</v>
      </c>
      <c r="Q90" s="5">
        <f>_xlfn.RANK.EQ(VLOOKUP($A90, 'First 10 GS'!$B$2:$AG$2201, 17, FALSE), 'First 10 GS'!R$2:R$2201, 1)</f>
        <v>48</v>
      </c>
      <c r="R90" s="4">
        <f>_xlfn.RANK.EQ(VLOOKUP($A90, 'First 10 GS'!$B$2:$AG$2201, 18, FALSE), 'First 10 GS'!S$2:S$2201, 1)</f>
        <v>574</v>
      </c>
      <c r="S90" s="4">
        <f>_xlfn.RANK.EQ(VLOOKUP($A90, 'First 10 GS'!$B$2:$AG$2201, 19, FALSE), 'First 10 GS'!T$2:T$2201, 1)</f>
        <v>116</v>
      </c>
      <c r="T90" s="4">
        <f>_xlfn.RANK.EQ(VLOOKUP($A90, 'First 10 GS'!$B$2:$AG$2201, 20, FALSE), 'First 10 GS'!U$2:U$2201, 1)</f>
        <v>87</v>
      </c>
      <c r="U90" s="4">
        <f>_xlfn.RANK.EQ(VLOOKUP($A90, 'First 10 GS'!$B$2:$AG$2201, 21, FALSE), 'First 10 GS'!V$2:V$2201, 1)</f>
        <v>20</v>
      </c>
      <c r="V90" s="4">
        <f>_xlfn.RANK.EQ(VLOOKUP($A90, 'First 10 GS'!$B$2:$AG$2201, 22, FALSE), 'First 10 GS'!W$2:W$2201, 1)</f>
        <v>19</v>
      </c>
      <c r="W90" s="4">
        <f>_xlfn.RANK.EQ(VLOOKUP($A90, 'First 10 GS'!$B$2:$AG$2201, 23, FALSE), 'First 10 GS'!X$2:X$2201, 1)</f>
        <v>607</v>
      </c>
      <c r="X90" s="5">
        <f>_xlfn.RANK.EQ(VLOOKUP($A90, 'First 10 GS'!$B$2:$AG$2201, 24, FALSE), 'First 10 GS'!Y$2:Y$2201, 1)</f>
        <v>446</v>
      </c>
      <c r="Y90" s="4">
        <f>_xlfn.RANK.EQ(VLOOKUP($A90, 'First 10 GS'!$B$2:$AG$2201, 25, FALSE), 'First 10 GS'!Z$2:Z$2201, 1)</f>
        <v>291</v>
      </c>
      <c r="Z90" s="5">
        <f>_xlfn.RANK.EQ(VLOOKUP($A90, 'First 10 GS'!$B$2:$AG$2201, 26, FALSE), 'First 10 GS'!AA$2:AA$2201, 0)</f>
        <v>251</v>
      </c>
      <c r="AA90" s="5">
        <f>_xlfn.RANK.EQ(VLOOKUP($A90, 'First 10 GS'!$B$2:$AG$2201, 27, FALSE), 'First 10 GS'!AB$2:AB$2201, 0)</f>
        <v>456</v>
      </c>
      <c r="AB90" s="4">
        <f>_xlfn.RANK.EQ(VLOOKUP($A90, 'First 10 GS'!$B$2:$AG$2201, 28, FALSE), 'First 10 GS'!AC$2:AC$2201, 1)</f>
        <v>127</v>
      </c>
      <c r="AC90" s="4">
        <f>_xlfn.RANK.EQ(VLOOKUP($A90, 'First 10 GS'!$B$2:$AG$2201, 29, FALSE), 'First 10 GS'!AD$2:AD$2201, 1)</f>
        <v>477</v>
      </c>
      <c r="AD90" s="4">
        <f>_xlfn.RANK.EQ(VLOOKUP($A90, 'First 10 GS'!$B$2:$AG$2201, 30, FALSE), 'First 10 GS'!AE$2:AE$2201, 1)</f>
        <v>461</v>
      </c>
      <c r="AE90" s="4">
        <f>_xlfn.RANK.EQ(VLOOKUP($A90, 'First 10 GS'!$B$2:$AG$2201, 31, FALSE), 'First 10 GS'!AF$2:AF$2201, 0)</f>
        <v>21</v>
      </c>
      <c r="AF90" s="5">
        <f>_xlfn.RANK.EQ(VLOOKUP($A90, 'First 10 GS'!$B$2:$AG$2201, 32, FALSE), 'First 10 GS'!AG$2:AG$2201, 1)</f>
        <v>306</v>
      </c>
      <c r="AG90" s="7">
        <f>GEOMEAN(Table5[[#This Row],[W]],Table5[[#This Row],[L]],Table5[[#This Row],[ERA]],Table5[[#This Row],[BB/9]],Table5[[#This Row],[SO]],Table5[[#This Row],[K/9]],Table5[[#This Row],[WHIP]])</f>
        <v>109.57774845911048</v>
      </c>
    </row>
    <row r="91" spans="1:33" x14ac:dyDescent="0.45">
      <c r="A91" s="6" t="s">
        <v>493</v>
      </c>
      <c r="B91" s="6" t="s">
        <v>30</v>
      </c>
      <c r="C91" s="9" t="s">
        <v>494</v>
      </c>
      <c r="D91" s="9">
        <v>41887</v>
      </c>
      <c r="E91" s="6">
        <f>_xlfn.RANK.EQ(VLOOKUP($A91, 'First 10 GS'!$B$2:$AG$2201, 5, FALSE), 'First 10 GS'!F$2:F$2201, 0)</f>
        <v>404</v>
      </c>
      <c r="F91" s="5">
        <f>_xlfn.RANK.EQ(VLOOKUP($A91, 'First 10 GS'!$B$2:$AG$2201, 6, FALSE), 'First 10 GS'!G$2:G$2201, 0)</f>
        <v>151</v>
      </c>
      <c r="G91" s="5">
        <f>_xlfn.RANK.EQ(VLOOKUP($A91, 'First 10 GS'!$B$2:$AG$2201, 7, FALSE), 'First 10 GS'!H$2:H$2201, 1)</f>
        <v>57</v>
      </c>
      <c r="H91" s="6">
        <f>_xlfn.RANK.EQ(VLOOKUP($A91, 'First 10 GS'!$B$2:$AG$2201, 8, FALSE), 'First 10 GS'!I$2:I$2201, 0)</f>
        <v>1</v>
      </c>
      <c r="I91" s="6">
        <f>_xlfn.RANK.EQ(VLOOKUP($A91, 'First 10 GS'!$B$2:$AG$2201, 9, FALSE), 'First 10 GS'!J$2:J$2201, 0)</f>
        <v>1</v>
      </c>
      <c r="J91" s="6">
        <f>_xlfn.RANK.EQ(VLOOKUP($A91, 'First 10 GS'!$B$2:$AG$2201, 10, FALSE), 'First 10 GS'!K$2:K$2201, 1)</f>
        <v>1</v>
      </c>
      <c r="K91" s="6">
        <f>_xlfn.RANK.EQ(VLOOKUP($A91, 'First 10 GS'!$B$2:$AG$2201, 11, FALSE), 'First 10 GS'!L$2:L$2201, 0)</f>
        <v>196</v>
      </c>
      <c r="L91" s="6">
        <f>_xlfn.RANK.EQ(VLOOKUP($A91, 'First 10 GS'!$B$2:$AG$2201, 12, FALSE), 'First 10 GS'!M$2:M$2201, 0)</f>
        <v>98</v>
      </c>
      <c r="M91" s="6">
        <f>_xlfn.RANK.EQ(VLOOKUP($A91, 'First 10 GS'!$B$2:$AG$2201, 13, FALSE), 'First 10 GS'!N$2:N$2201, 0)</f>
        <v>2</v>
      </c>
      <c r="N91" s="6">
        <f>_xlfn.RANK.EQ(VLOOKUP($A91, 'First 10 GS'!$B$2:$AG$2201, 14, FALSE), 'First 10 GS'!O$2:O$2201, 1)</f>
        <v>246</v>
      </c>
      <c r="O91" s="6">
        <f>_xlfn.RANK.EQ(VLOOKUP($A91, 'First 10 GS'!$B$2:$AG$2201, 15, FALSE), 'First 10 GS'!P$2:P$2201, 0)</f>
        <v>390</v>
      </c>
      <c r="P91" s="6">
        <f>_xlfn.RANK.EQ(VLOOKUP($A91, 'First 10 GS'!$B$2:$AG$2201, 16, FALSE), 'First 10 GS'!Q$2:Q$2201, 0)</f>
        <v>99</v>
      </c>
      <c r="Q91" s="5">
        <f>_xlfn.RANK.EQ(VLOOKUP($A91, 'First 10 GS'!$B$2:$AG$2201, 17, FALSE), 'First 10 GS'!R$2:R$2201, 1)</f>
        <v>109</v>
      </c>
      <c r="R91" s="6">
        <f>_xlfn.RANK.EQ(VLOOKUP($A91, 'First 10 GS'!$B$2:$AG$2201, 18, FALSE), 'First 10 GS'!S$2:S$2201, 1)</f>
        <v>76</v>
      </c>
      <c r="S91" s="6">
        <f>_xlfn.RANK.EQ(VLOOKUP($A91, 'First 10 GS'!$B$2:$AG$2201, 19, FALSE), 'First 10 GS'!T$2:T$2201, 1)</f>
        <v>66</v>
      </c>
      <c r="T91" s="6">
        <f>_xlfn.RANK.EQ(VLOOKUP($A91, 'First 10 GS'!$B$2:$AG$2201, 20, FALSE), 'First 10 GS'!U$2:U$2201, 1)</f>
        <v>45</v>
      </c>
      <c r="U91" s="6">
        <f>_xlfn.RANK.EQ(VLOOKUP($A91, 'First 10 GS'!$B$2:$AG$2201, 21, FALSE), 'First 10 GS'!V$2:V$2201, 1)</f>
        <v>355</v>
      </c>
      <c r="V91" s="6">
        <f>_xlfn.RANK.EQ(VLOOKUP($A91, 'First 10 GS'!$B$2:$AG$2201, 22, FALSE), 'First 10 GS'!W$2:W$2201, 1)</f>
        <v>274</v>
      </c>
      <c r="W91" s="6">
        <f>_xlfn.RANK.EQ(VLOOKUP($A91, 'First 10 GS'!$B$2:$AG$2201, 23, FALSE), 'First 10 GS'!X$2:X$2201, 1)</f>
        <v>101</v>
      </c>
      <c r="X91" s="5">
        <f>_xlfn.RANK.EQ(VLOOKUP($A91, 'First 10 GS'!$B$2:$AG$2201, 24, FALSE), 'First 10 GS'!Y$2:Y$2201, 1)</f>
        <v>124</v>
      </c>
      <c r="Y91" s="6">
        <f>_xlfn.RANK.EQ(VLOOKUP($A91, 'First 10 GS'!$B$2:$AG$2201, 25, FALSE), 'First 10 GS'!Z$2:Z$2201, 1)</f>
        <v>291</v>
      </c>
      <c r="Z91" s="5">
        <f>_xlfn.RANK.EQ(VLOOKUP($A91, 'First 10 GS'!$B$2:$AG$2201, 26, FALSE), 'First 10 GS'!AA$2:AA$2201, 0)</f>
        <v>176</v>
      </c>
      <c r="AA91" s="5">
        <f>_xlfn.RANK.EQ(VLOOKUP($A91, 'First 10 GS'!$B$2:$AG$2201, 27, FALSE), 'First 10 GS'!AB$2:AB$2201, 0)</f>
        <v>176</v>
      </c>
      <c r="AB91" s="6">
        <f>_xlfn.RANK.EQ(VLOOKUP($A91, 'First 10 GS'!$B$2:$AG$2201, 28, FALSE), 'First 10 GS'!AC$2:AC$2201, 1)</f>
        <v>452</v>
      </c>
      <c r="AC91" s="6">
        <f>_xlfn.RANK.EQ(VLOOKUP($A91, 'First 10 GS'!$B$2:$AG$2201, 29, FALSE), 'First 10 GS'!AD$2:AD$2201, 1)</f>
        <v>1</v>
      </c>
      <c r="AD91" s="6">
        <f>_xlfn.RANK.EQ(VLOOKUP($A91, 'First 10 GS'!$B$2:$AG$2201, 30, FALSE), 'First 10 GS'!AE$2:AE$2201, 1)</f>
        <v>1</v>
      </c>
      <c r="AE91" s="6">
        <f>_xlfn.RANK.EQ(VLOOKUP($A91, 'First 10 GS'!$B$2:$AG$2201, 31, FALSE), 'First 10 GS'!AF$2:AF$2201, 0)</f>
        <v>539</v>
      </c>
      <c r="AF91" s="5">
        <f>_xlfn.RANK.EQ(VLOOKUP($A91, 'First 10 GS'!$B$2:$AG$2201, 32, FALSE), 'First 10 GS'!AG$2:AG$2201, 1)</f>
        <v>57</v>
      </c>
      <c r="AG91" s="7">
        <f>GEOMEAN(Table5[[#This Row],[W]],Table5[[#This Row],[L]],Table5[[#This Row],[ERA]],Table5[[#This Row],[BB/9]],Table5[[#This Row],[SO]],Table5[[#This Row],[K/9]],Table5[[#This Row],[WHIP]])</f>
        <v>110.82995788273303</v>
      </c>
    </row>
    <row r="92" spans="1:33" x14ac:dyDescent="0.45">
      <c r="A92" s="6" t="s">
        <v>1828</v>
      </c>
      <c r="B92" s="6" t="s">
        <v>140</v>
      </c>
      <c r="C92" s="9">
        <v>38834</v>
      </c>
      <c r="D92" s="9">
        <v>38880</v>
      </c>
      <c r="E92" s="6">
        <f>_xlfn.RANK.EQ(VLOOKUP($A92, 'First 10 GS'!$B$2:$AG$2201, 5, FALSE), 'First 10 GS'!F$2:F$2201, 0)</f>
        <v>255</v>
      </c>
      <c r="F92" s="5">
        <f>_xlfn.RANK.EQ(VLOOKUP($A92, 'First 10 GS'!$B$2:$AG$2201, 6, FALSE), 'First 10 GS'!G$2:G$2201, 0)</f>
        <v>64</v>
      </c>
      <c r="G92" s="5">
        <f>_xlfn.RANK.EQ(VLOOKUP($A92, 'First 10 GS'!$B$2:$AG$2201, 7, FALSE), 'First 10 GS'!H$2:H$2201, 1)</f>
        <v>343</v>
      </c>
      <c r="H92" s="6">
        <f>_xlfn.RANK.EQ(VLOOKUP($A92, 'First 10 GS'!$B$2:$AG$2201, 8, FALSE), 'First 10 GS'!I$2:I$2201, 0)</f>
        <v>1</v>
      </c>
      <c r="I92" s="6">
        <f>_xlfn.RANK.EQ(VLOOKUP($A92, 'First 10 GS'!$B$2:$AG$2201, 9, FALSE), 'First 10 GS'!J$2:J$2201, 0)</f>
        <v>1</v>
      </c>
      <c r="J92" s="6">
        <f>_xlfn.RANK.EQ(VLOOKUP($A92, 'First 10 GS'!$B$2:$AG$2201, 10, FALSE), 'First 10 GS'!K$2:K$2201, 1)</f>
        <v>1</v>
      </c>
      <c r="K92" s="6">
        <f>_xlfn.RANK.EQ(VLOOKUP($A92, 'First 10 GS'!$B$2:$AG$2201, 11, FALSE), 'First 10 GS'!L$2:L$2201, 0)</f>
        <v>196</v>
      </c>
      <c r="L92" s="6">
        <f>_xlfn.RANK.EQ(VLOOKUP($A92, 'First 10 GS'!$B$2:$AG$2201, 12, FALSE), 'First 10 GS'!M$2:M$2201, 0)</f>
        <v>98</v>
      </c>
      <c r="M92" s="6">
        <f>_xlfn.RANK.EQ(VLOOKUP($A92, 'First 10 GS'!$B$2:$AG$2201, 13, FALSE), 'First 10 GS'!N$2:N$2201, 0)</f>
        <v>2</v>
      </c>
      <c r="N92" s="6">
        <f>_xlfn.RANK.EQ(VLOOKUP($A92, 'First 10 GS'!$B$2:$AG$2201, 14, FALSE), 'First 10 GS'!O$2:O$2201, 1)</f>
        <v>403</v>
      </c>
      <c r="O92" s="6">
        <f>_xlfn.RANK.EQ(VLOOKUP($A92, 'First 10 GS'!$B$2:$AG$2201, 15, FALSE), 'First 10 GS'!P$2:P$2201, 0)</f>
        <v>26</v>
      </c>
      <c r="P92" s="6">
        <f>_xlfn.RANK.EQ(VLOOKUP($A92, 'First 10 GS'!$B$2:$AG$2201, 16, FALSE), 'First 10 GS'!Q$2:Q$2201, 0)</f>
        <v>252</v>
      </c>
      <c r="Q92" s="5">
        <f>_xlfn.RANK.EQ(VLOOKUP($A92, 'First 10 GS'!$B$2:$AG$2201, 17, FALSE), 'First 10 GS'!R$2:R$2201, 1)</f>
        <v>235</v>
      </c>
      <c r="R92" s="6">
        <f>_xlfn.RANK.EQ(VLOOKUP($A92, 'First 10 GS'!$B$2:$AG$2201, 18, FALSE), 'First 10 GS'!S$2:S$2201, 1)</f>
        <v>181</v>
      </c>
      <c r="S92" s="6">
        <f>_xlfn.RANK.EQ(VLOOKUP($A92, 'First 10 GS'!$B$2:$AG$2201, 19, FALSE), 'First 10 GS'!T$2:T$2201, 1)</f>
        <v>201</v>
      </c>
      <c r="T92" s="6">
        <f>_xlfn.RANK.EQ(VLOOKUP($A92, 'First 10 GS'!$B$2:$AG$2201, 20, FALSE), 'First 10 GS'!U$2:U$2201, 1)</f>
        <v>214</v>
      </c>
      <c r="U92" s="6">
        <f>_xlfn.RANK.EQ(VLOOKUP($A92, 'First 10 GS'!$B$2:$AG$2201, 21, FALSE), 'First 10 GS'!V$2:V$2201, 1)</f>
        <v>134</v>
      </c>
      <c r="V92" s="6">
        <f>_xlfn.RANK.EQ(VLOOKUP($A92, 'First 10 GS'!$B$2:$AG$2201, 22, FALSE), 'First 10 GS'!W$2:W$2201, 1)</f>
        <v>103</v>
      </c>
      <c r="W92" s="6">
        <f>_xlfn.RANK.EQ(VLOOKUP($A92, 'First 10 GS'!$B$2:$AG$2201, 23, FALSE), 'First 10 GS'!X$2:X$2201, 1)</f>
        <v>3</v>
      </c>
      <c r="X92" s="5">
        <f>_xlfn.RANK.EQ(VLOOKUP($A92, 'First 10 GS'!$B$2:$AG$2201, 24, FALSE), 'First 10 GS'!Y$2:Y$2201, 1)</f>
        <v>8</v>
      </c>
      <c r="Y92" s="6">
        <f>_xlfn.RANK.EQ(VLOOKUP($A92, 'First 10 GS'!$B$2:$AG$2201, 25, FALSE), 'First 10 GS'!Z$2:Z$2201, 1)</f>
        <v>291</v>
      </c>
      <c r="Z92" s="5">
        <f>_xlfn.RANK.EQ(VLOOKUP($A92, 'First 10 GS'!$B$2:$AG$2201, 26, FALSE), 'First 10 GS'!AA$2:AA$2201, 0)</f>
        <v>498</v>
      </c>
      <c r="AA92" s="5">
        <f>_xlfn.RANK.EQ(VLOOKUP($A92, 'First 10 GS'!$B$2:$AG$2201, 27, FALSE), 'First 10 GS'!AB$2:AB$2201, 0)</f>
        <v>522</v>
      </c>
      <c r="AB92" s="6">
        <f>_xlfn.RANK.EQ(VLOOKUP($A92, 'First 10 GS'!$B$2:$AG$2201, 28, FALSE), 'First 10 GS'!AC$2:AC$2201, 1)</f>
        <v>618</v>
      </c>
      <c r="AC92" s="6">
        <f>_xlfn.RANK.EQ(VLOOKUP($A92, 'First 10 GS'!$B$2:$AG$2201, 29, FALSE), 'First 10 GS'!AD$2:AD$2201, 1)</f>
        <v>609</v>
      </c>
      <c r="AD92" s="6">
        <f>_xlfn.RANK.EQ(VLOOKUP($A92, 'First 10 GS'!$B$2:$AG$2201, 30, FALSE), 'First 10 GS'!AE$2:AE$2201, 1)</f>
        <v>325</v>
      </c>
      <c r="AE92" s="6">
        <f>_xlfn.RANK.EQ(VLOOKUP($A92, 'First 10 GS'!$B$2:$AG$2201, 31, FALSE), 'First 10 GS'!AF$2:AF$2201, 0)</f>
        <v>401</v>
      </c>
      <c r="AF92" s="5">
        <f>_xlfn.RANK.EQ(VLOOKUP($A92, 'First 10 GS'!$B$2:$AG$2201, 32, FALSE), 'First 10 GS'!AG$2:AG$2201, 1)</f>
        <v>20</v>
      </c>
      <c r="AG92" s="7">
        <f>GEOMEAN(Table5[[#This Row],[W]],Table5[[#This Row],[L]],Table5[[#This Row],[ERA]],Table5[[#This Row],[BB/9]],Table5[[#This Row],[SO]],Table5[[#This Row],[K/9]],Table5[[#This Row],[WHIP]])</f>
        <v>111.52339178462032</v>
      </c>
    </row>
    <row r="93" spans="1:33" x14ac:dyDescent="0.45">
      <c r="A93" s="4" t="s">
        <v>2178</v>
      </c>
      <c r="B93" s="4" t="s">
        <v>2179</v>
      </c>
      <c r="C93" s="10">
        <v>32398</v>
      </c>
      <c r="D93" s="10">
        <v>32696</v>
      </c>
      <c r="E93" s="4">
        <f>_xlfn.RANK.EQ(VLOOKUP($A93, 'First 10 GS'!$B$2:$AG$2201, 5, FALSE), 'First 10 GS'!F$2:F$2201, 0)</f>
        <v>87</v>
      </c>
      <c r="F93" s="5">
        <f>_xlfn.RANK.EQ(VLOOKUP($A93, 'First 10 GS'!$B$2:$AG$2201, 6, FALSE), 'First 10 GS'!G$2:G$2201, 0)</f>
        <v>64</v>
      </c>
      <c r="G93" s="5">
        <f>_xlfn.RANK.EQ(VLOOKUP($A93, 'First 10 GS'!$B$2:$AG$2201, 7, FALSE), 'First 10 GS'!H$2:H$2201, 1)</f>
        <v>177</v>
      </c>
      <c r="H93" s="4">
        <f>_xlfn.RANK.EQ(VLOOKUP($A93, 'First 10 GS'!$B$2:$AG$2201, 8, FALSE), 'First 10 GS'!I$2:I$2201, 0)</f>
        <v>1</v>
      </c>
      <c r="I93" s="4">
        <f>_xlfn.RANK.EQ(VLOOKUP($A93, 'First 10 GS'!$B$2:$AG$2201, 9, FALSE), 'First 10 GS'!J$2:J$2201, 0)</f>
        <v>1</v>
      </c>
      <c r="J93" s="4">
        <f>_xlfn.RANK.EQ(VLOOKUP($A93, 'First 10 GS'!$B$2:$AG$2201, 10, FALSE), 'First 10 GS'!K$2:K$2201, 1)</f>
        <v>1</v>
      </c>
      <c r="K93" s="4">
        <f>_xlfn.RANK.EQ(VLOOKUP($A93, 'First 10 GS'!$B$2:$AG$2201, 11, FALSE), 'First 10 GS'!L$2:L$2201, 0)</f>
        <v>54</v>
      </c>
      <c r="L93" s="4">
        <f>_xlfn.RANK.EQ(VLOOKUP($A93, 'First 10 GS'!$B$2:$AG$2201, 12, FALSE), 'First 10 GS'!M$2:M$2201, 0)</f>
        <v>18</v>
      </c>
      <c r="M93" s="4">
        <f>_xlfn.RANK.EQ(VLOOKUP($A93, 'First 10 GS'!$B$2:$AG$2201, 13, FALSE), 'First 10 GS'!N$2:N$2201, 0)</f>
        <v>2</v>
      </c>
      <c r="N93" s="6">
        <f>_xlfn.RANK.EQ(VLOOKUP($A93, 'First 10 GS'!$B$2:$AG$2201, 14, FALSE), 'First 10 GS'!O$2:O$2201, 1)</f>
        <v>575</v>
      </c>
      <c r="O93" s="4">
        <f>_xlfn.RANK.EQ(VLOOKUP($A93, 'First 10 GS'!$B$2:$AG$2201, 15, FALSE), 'First 10 GS'!P$2:P$2201, 0)</f>
        <v>90</v>
      </c>
      <c r="P93" s="4">
        <f>_xlfn.RANK.EQ(VLOOKUP($A93, 'First 10 GS'!$B$2:$AG$2201, 16, FALSE), 'First 10 GS'!Q$2:Q$2201, 0)</f>
        <v>139</v>
      </c>
      <c r="Q93" s="5">
        <f>_xlfn.RANK.EQ(VLOOKUP($A93, 'First 10 GS'!$B$2:$AG$2201, 17, FALSE), 'First 10 GS'!R$2:R$2201, 1)</f>
        <v>48</v>
      </c>
      <c r="R93" s="4">
        <f>_xlfn.RANK.EQ(VLOOKUP($A93, 'First 10 GS'!$B$2:$AG$2201, 18, FALSE), 'First 10 GS'!S$2:S$2201, 1)</f>
        <v>35</v>
      </c>
      <c r="S93" s="4">
        <f>_xlfn.RANK.EQ(VLOOKUP($A93, 'First 10 GS'!$B$2:$AG$2201, 19, FALSE), 'First 10 GS'!T$2:T$2201, 1)</f>
        <v>66</v>
      </c>
      <c r="T93" s="4">
        <f>_xlfn.RANK.EQ(VLOOKUP($A93, 'First 10 GS'!$B$2:$AG$2201, 20, FALSE), 'First 10 GS'!U$2:U$2201, 1)</f>
        <v>45</v>
      </c>
      <c r="U93" s="4">
        <f>_xlfn.RANK.EQ(VLOOKUP($A93, 'First 10 GS'!$B$2:$AG$2201, 21, FALSE), 'First 10 GS'!V$2:V$2201, 1)</f>
        <v>256</v>
      </c>
      <c r="V93" s="4">
        <f>_xlfn.RANK.EQ(VLOOKUP($A93, 'First 10 GS'!$B$2:$AG$2201, 22, FALSE), 'First 10 GS'!W$2:W$2201, 1)</f>
        <v>274</v>
      </c>
      <c r="W93" s="4">
        <f>_xlfn.RANK.EQ(VLOOKUP($A93, 'First 10 GS'!$B$2:$AG$2201, 23, FALSE), 'First 10 GS'!X$2:X$2201, 1)</f>
        <v>331</v>
      </c>
      <c r="X93" s="5">
        <f>_xlfn.RANK.EQ(VLOOKUP($A93, 'First 10 GS'!$B$2:$AG$2201, 24, FALSE), 'First 10 GS'!Y$2:Y$2201, 1)</f>
        <v>243</v>
      </c>
      <c r="Y93" s="4">
        <f>_xlfn.RANK.EQ(VLOOKUP($A93, 'First 10 GS'!$B$2:$AG$2201, 25, FALSE), 'First 10 GS'!Z$2:Z$2201, 1)</f>
        <v>291</v>
      </c>
      <c r="Z93" s="5">
        <f>_xlfn.RANK.EQ(VLOOKUP($A93, 'First 10 GS'!$B$2:$AG$2201, 26, FALSE), 'First 10 GS'!AA$2:AA$2201, 0)</f>
        <v>293</v>
      </c>
      <c r="AA93" s="5">
        <f>_xlfn.RANK.EQ(VLOOKUP($A93, 'First 10 GS'!$B$2:$AG$2201, 27, FALSE), 'First 10 GS'!AB$2:AB$2201, 0)</f>
        <v>401</v>
      </c>
      <c r="AB93" s="4">
        <f>_xlfn.RANK.EQ(VLOOKUP($A93, 'First 10 GS'!$B$2:$AG$2201, 28, FALSE), 'First 10 GS'!AC$2:AC$2201, 1)</f>
        <v>1</v>
      </c>
      <c r="AC93" s="4">
        <f>_xlfn.RANK.EQ(VLOOKUP($A93, 'First 10 GS'!$B$2:$AG$2201, 29, FALSE), 'First 10 GS'!AD$2:AD$2201, 1)</f>
        <v>1</v>
      </c>
      <c r="AD93" s="4">
        <f>_xlfn.RANK.EQ(VLOOKUP($A93, 'First 10 GS'!$B$2:$AG$2201, 30, FALSE), 'First 10 GS'!AE$2:AE$2201, 1)</f>
        <v>461</v>
      </c>
      <c r="AE93" s="4">
        <f>_xlfn.RANK.EQ(VLOOKUP($A93, 'First 10 GS'!$B$2:$AG$2201, 31, FALSE), 'First 10 GS'!AF$2:AF$2201, 0)</f>
        <v>238</v>
      </c>
      <c r="AF93" s="5">
        <f>_xlfn.RANK.EQ(VLOOKUP($A93, 'First 10 GS'!$B$2:$AG$2201, 32, FALSE), 'First 10 GS'!AG$2:AG$2201, 1)</f>
        <v>14</v>
      </c>
      <c r="AG93" s="7">
        <f>GEOMEAN(Table5[[#This Row],[W]],Table5[[#This Row],[L]],Table5[[#This Row],[ERA]],Table5[[#This Row],[BB/9]],Table5[[#This Row],[SO]],Table5[[#This Row],[K/9]],Table5[[#This Row],[WHIP]])</f>
        <v>111.72824282343606</v>
      </c>
    </row>
    <row r="94" spans="1:33" x14ac:dyDescent="0.45">
      <c r="A94" s="6" t="s">
        <v>250</v>
      </c>
      <c r="B94" s="6" t="s">
        <v>43</v>
      </c>
      <c r="C94" s="9">
        <v>44370</v>
      </c>
      <c r="D94" s="9">
        <v>44421</v>
      </c>
      <c r="E94" s="6">
        <f>_xlfn.RANK.EQ(VLOOKUP($A94, 'First 10 GS'!$B$2:$AG$2201, 5, FALSE), 'First 10 GS'!F$2:F$2201, 0)</f>
        <v>566</v>
      </c>
      <c r="F94" s="5">
        <f>_xlfn.RANK.EQ(VLOOKUP($A94, 'First 10 GS'!$B$2:$AG$2201, 6, FALSE), 'First 10 GS'!G$2:G$2201, 0)</f>
        <v>595</v>
      </c>
      <c r="G94" s="5">
        <f>_xlfn.RANK.EQ(VLOOKUP($A94, 'First 10 GS'!$B$2:$AG$2201, 7, FALSE), 'First 10 GS'!H$2:H$2201, 1)</f>
        <v>57</v>
      </c>
      <c r="H94" s="6">
        <f>_xlfn.RANK.EQ(VLOOKUP($A94, 'First 10 GS'!$B$2:$AG$2201, 8, FALSE), 'First 10 GS'!I$2:I$2201, 0)</f>
        <v>1</v>
      </c>
      <c r="I94" s="6">
        <f>_xlfn.RANK.EQ(VLOOKUP($A94, 'First 10 GS'!$B$2:$AG$2201, 9, FALSE), 'First 10 GS'!J$2:J$2201, 0)</f>
        <v>1</v>
      </c>
      <c r="J94" s="6">
        <f>_xlfn.RANK.EQ(VLOOKUP($A94, 'First 10 GS'!$B$2:$AG$2201, 10, FALSE), 'First 10 GS'!K$2:K$2201, 1)</f>
        <v>1</v>
      </c>
      <c r="K94" s="6">
        <f>_xlfn.RANK.EQ(VLOOKUP($A94, 'First 10 GS'!$B$2:$AG$2201, 11, FALSE), 'First 10 GS'!L$2:L$2201, 0)</f>
        <v>196</v>
      </c>
      <c r="L94" s="6">
        <f>_xlfn.RANK.EQ(VLOOKUP($A94, 'First 10 GS'!$B$2:$AG$2201, 12, FALSE), 'First 10 GS'!M$2:M$2201, 0)</f>
        <v>98</v>
      </c>
      <c r="M94" s="6">
        <f>_xlfn.RANK.EQ(VLOOKUP($A94, 'First 10 GS'!$B$2:$AG$2201, 13, FALSE), 'First 10 GS'!N$2:N$2201, 0)</f>
        <v>2</v>
      </c>
      <c r="N94" s="6">
        <f>_xlfn.RANK.EQ(VLOOKUP($A94, 'First 10 GS'!$B$2:$AG$2201, 14, FALSE), 'First 10 GS'!O$2:O$2201, 1)</f>
        <v>95</v>
      </c>
      <c r="O94" s="6">
        <f>_xlfn.RANK.EQ(VLOOKUP($A94, 'First 10 GS'!$B$2:$AG$2201, 15, FALSE), 'First 10 GS'!P$2:P$2201, 0)</f>
        <v>655</v>
      </c>
      <c r="P94" s="6">
        <f>_xlfn.RANK.EQ(VLOOKUP($A94, 'First 10 GS'!$B$2:$AG$2201, 16, FALSE), 'First 10 GS'!Q$2:Q$2201, 0)</f>
        <v>500</v>
      </c>
      <c r="Q94" s="5">
        <f>_xlfn.RANK.EQ(VLOOKUP($A94, 'First 10 GS'!$B$2:$AG$2201, 17, FALSE), 'First 10 GS'!R$2:R$2201, 1)</f>
        <v>178</v>
      </c>
      <c r="R94" s="6">
        <f>_xlfn.RANK.EQ(VLOOKUP($A94, 'First 10 GS'!$B$2:$AG$2201, 18, FALSE), 'First 10 GS'!S$2:S$2201, 1)</f>
        <v>76</v>
      </c>
      <c r="S94" s="6">
        <f>_xlfn.RANK.EQ(VLOOKUP($A94, 'First 10 GS'!$B$2:$AG$2201, 19, FALSE), 'First 10 GS'!T$2:T$2201, 1)</f>
        <v>50</v>
      </c>
      <c r="T94" s="6">
        <f>_xlfn.RANK.EQ(VLOOKUP($A94, 'First 10 GS'!$B$2:$AG$2201, 20, FALSE), 'First 10 GS'!U$2:U$2201, 1)</f>
        <v>66</v>
      </c>
      <c r="U94" s="6">
        <f>_xlfn.RANK.EQ(VLOOKUP($A94, 'First 10 GS'!$B$2:$AG$2201, 21, FALSE), 'First 10 GS'!V$2:V$2201, 1)</f>
        <v>479</v>
      </c>
      <c r="V94" s="6">
        <f>_xlfn.RANK.EQ(VLOOKUP($A94, 'First 10 GS'!$B$2:$AG$2201, 22, FALSE), 'First 10 GS'!W$2:W$2201, 1)</f>
        <v>381</v>
      </c>
      <c r="W94" s="6">
        <f>_xlfn.RANK.EQ(VLOOKUP($A94, 'First 10 GS'!$B$2:$AG$2201, 23, FALSE), 'First 10 GS'!X$2:X$2201, 1)</f>
        <v>58</v>
      </c>
      <c r="X94" s="5">
        <f>_xlfn.RANK.EQ(VLOOKUP($A94, 'First 10 GS'!$B$2:$AG$2201, 24, FALSE), 'First 10 GS'!Y$2:Y$2201, 1)</f>
        <v>110</v>
      </c>
      <c r="Y94" s="6">
        <f>_xlfn.RANK.EQ(VLOOKUP($A94, 'First 10 GS'!$B$2:$AG$2201, 25, FALSE), 'First 10 GS'!Z$2:Z$2201, 1)</f>
        <v>1</v>
      </c>
      <c r="Z94" s="5">
        <f>_xlfn.RANK.EQ(VLOOKUP($A94, 'First 10 GS'!$B$2:$AG$2201, 26, FALSE), 'First 10 GS'!AA$2:AA$2201, 0)</f>
        <v>84</v>
      </c>
      <c r="AA94" s="5">
        <f>_xlfn.RANK.EQ(VLOOKUP($A94, 'First 10 GS'!$B$2:$AG$2201, 27, FALSE), 'First 10 GS'!AB$2:AB$2201, 0)</f>
        <v>42</v>
      </c>
      <c r="AB94" s="6">
        <f>_xlfn.RANK.EQ(VLOOKUP($A94, 'First 10 GS'!$B$2:$AG$2201, 28, FALSE), 'First 10 GS'!AC$2:AC$2201, 1)</f>
        <v>290</v>
      </c>
      <c r="AC94" s="6">
        <f>_xlfn.RANK.EQ(VLOOKUP($A94, 'First 10 GS'!$B$2:$AG$2201, 29, FALSE), 'First 10 GS'!AD$2:AD$2201, 1)</f>
        <v>1</v>
      </c>
      <c r="AD94" s="6">
        <f>_xlfn.RANK.EQ(VLOOKUP($A94, 'First 10 GS'!$B$2:$AG$2201, 30, FALSE), 'First 10 GS'!AE$2:AE$2201, 1)</f>
        <v>1</v>
      </c>
      <c r="AE94" s="6">
        <f>_xlfn.RANK.EQ(VLOOKUP($A94, 'First 10 GS'!$B$2:$AG$2201, 31, FALSE), 'First 10 GS'!AF$2:AF$2201, 0)</f>
        <v>626</v>
      </c>
      <c r="AF94" s="5">
        <f>_xlfn.RANK.EQ(VLOOKUP($A94, 'First 10 GS'!$B$2:$AG$2201, 32, FALSE), 'First 10 GS'!AG$2:AG$2201, 1)</f>
        <v>96</v>
      </c>
      <c r="AG94" s="7">
        <f>GEOMEAN(Table5[[#This Row],[W]],Table5[[#This Row],[L]],Table5[[#This Row],[ERA]],Table5[[#This Row],[BB/9]],Table5[[#This Row],[SO]],Table5[[#This Row],[K/9]],Table5[[#This Row],[WHIP]])</f>
        <v>112.27584471605071</v>
      </c>
    </row>
    <row r="95" spans="1:33" x14ac:dyDescent="0.45">
      <c r="A95" s="4" t="s">
        <v>664</v>
      </c>
      <c r="B95" s="4" t="s">
        <v>132</v>
      </c>
      <c r="C95" s="10">
        <v>32756</v>
      </c>
      <c r="D95" s="10">
        <v>32992</v>
      </c>
      <c r="E95" s="4">
        <f>_xlfn.RANK.EQ(VLOOKUP($A95, 'First 10 GS'!$B$2:$AG$2201, 5, FALSE), 'First 10 GS'!F$2:F$2201, 0)</f>
        <v>227</v>
      </c>
      <c r="F95" s="5">
        <f>_xlfn.RANK.EQ(VLOOKUP($A95, 'First 10 GS'!$B$2:$AG$2201, 6, FALSE), 'First 10 GS'!G$2:G$2201, 0)</f>
        <v>64</v>
      </c>
      <c r="G95" s="5">
        <f>_xlfn.RANK.EQ(VLOOKUP($A95, 'First 10 GS'!$B$2:$AG$2201, 7, FALSE), 'First 10 GS'!H$2:H$2201, 1)</f>
        <v>57</v>
      </c>
      <c r="H95" s="4">
        <f>_xlfn.RANK.EQ(VLOOKUP($A95, 'First 10 GS'!$B$2:$AG$2201, 8, FALSE), 'First 10 GS'!I$2:I$2201, 0)</f>
        <v>1</v>
      </c>
      <c r="I95" s="4">
        <f>_xlfn.RANK.EQ(VLOOKUP($A95, 'First 10 GS'!$B$2:$AG$2201, 9, FALSE), 'First 10 GS'!J$2:J$2201, 0)</f>
        <v>1</v>
      </c>
      <c r="J95" s="4">
        <f>_xlfn.RANK.EQ(VLOOKUP($A95, 'First 10 GS'!$B$2:$AG$2201, 10, FALSE), 'First 10 GS'!K$2:K$2201, 1)</f>
        <v>1</v>
      </c>
      <c r="K95" s="4">
        <f>_xlfn.RANK.EQ(VLOOKUP($A95, 'First 10 GS'!$B$2:$AG$2201, 11, FALSE), 'First 10 GS'!L$2:L$2201, 0)</f>
        <v>99</v>
      </c>
      <c r="L95" s="4">
        <f>_xlfn.RANK.EQ(VLOOKUP($A95, 'First 10 GS'!$B$2:$AG$2201, 12, FALSE), 'First 10 GS'!M$2:M$2201, 0)</f>
        <v>18</v>
      </c>
      <c r="M95" s="4">
        <f>_xlfn.RANK.EQ(VLOOKUP($A95, 'First 10 GS'!$B$2:$AG$2201, 13, FALSE), 'First 10 GS'!N$2:N$2201, 0)</f>
        <v>2</v>
      </c>
      <c r="N95" s="6">
        <f>_xlfn.RANK.EQ(VLOOKUP($A95, 'First 10 GS'!$B$2:$AG$2201, 14, FALSE), 'First 10 GS'!O$2:O$2201, 1)</f>
        <v>431</v>
      </c>
      <c r="O95" s="4">
        <f>_xlfn.RANK.EQ(VLOOKUP($A95, 'First 10 GS'!$B$2:$AG$2201, 15, FALSE), 'First 10 GS'!P$2:P$2201, 0)</f>
        <v>227</v>
      </c>
      <c r="P95" s="4">
        <f>_xlfn.RANK.EQ(VLOOKUP($A95, 'First 10 GS'!$B$2:$AG$2201, 16, FALSE), 'First 10 GS'!Q$2:Q$2201, 0)</f>
        <v>75</v>
      </c>
      <c r="Q95" s="5">
        <f>_xlfn.RANK.EQ(VLOOKUP($A95, 'First 10 GS'!$B$2:$AG$2201, 17, FALSE), 'First 10 GS'!R$2:R$2201, 1)</f>
        <v>94</v>
      </c>
      <c r="R95" s="4">
        <f>_xlfn.RANK.EQ(VLOOKUP($A95, 'First 10 GS'!$B$2:$AG$2201, 18, FALSE), 'First 10 GS'!S$2:S$2201, 1)</f>
        <v>276</v>
      </c>
      <c r="S95" s="4">
        <f>_xlfn.RANK.EQ(VLOOKUP($A95, 'First 10 GS'!$B$2:$AG$2201, 19, FALSE), 'First 10 GS'!T$2:T$2201, 1)</f>
        <v>50</v>
      </c>
      <c r="T95" s="4">
        <f>_xlfn.RANK.EQ(VLOOKUP($A95, 'First 10 GS'!$B$2:$AG$2201, 20, FALSE), 'First 10 GS'!U$2:U$2201, 1)</f>
        <v>66</v>
      </c>
      <c r="U95" s="4">
        <f>_xlfn.RANK.EQ(VLOOKUP($A95, 'First 10 GS'!$B$2:$AG$2201, 21, FALSE), 'First 10 GS'!V$2:V$2201, 1)</f>
        <v>132</v>
      </c>
      <c r="V95" s="4">
        <f>_xlfn.RANK.EQ(VLOOKUP($A95, 'First 10 GS'!$B$2:$AG$2201, 22, FALSE), 'First 10 GS'!W$2:W$2201, 1)</f>
        <v>103</v>
      </c>
      <c r="W95" s="4">
        <f>_xlfn.RANK.EQ(VLOOKUP($A95, 'First 10 GS'!$B$2:$AG$2201, 23, FALSE), 'First 10 GS'!X$2:X$2201, 1)</f>
        <v>101</v>
      </c>
      <c r="X95" s="5">
        <f>_xlfn.RANK.EQ(VLOOKUP($A95, 'First 10 GS'!$B$2:$AG$2201, 24, FALSE), 'First 10 GS'!Y$2:Y$2201, 1)</f>
        <v>102</v>
      </c>
      <c r="Y95" s="4">
        <f>_xlfn.RANK.EQ(VLOOKUP($A95, 'First 10 GS'!$B$2:$AG$2201, 25, FALSE), 'First 10 GS'!Z$2:Z$2201, 1)</f>
        <v>291</v>
      </c>
      <c r="Z95" s="5">
        <f>_xlfn.RANK.EQ(VLOOKUP($A95, 'First 10 GS'!$B$2:$AG$2201, 26, FALSE), 'First 10 GS'!AA$2:AA$2201, 0)</f>
        <v>227</v>
      </c>
      <c r="AA95" s="5">
        <f>_xlfn.RANK.EQ(VLOOKUP($A95, 'First 10 GS'!$B$2:$AG$2201, 27, FALSE), 'First 10 GS'!AB$2:AB$2201, 0)</f>
        <v>268</v>
      </c>
      <c r="AB95" s="4">
        <f>_xlfn.RANK.EQ(VLOOKUP($A95, 'First 10 GS'!$B$2:$AG$2201, 28, FALSE), 'First 10 GS'!AC$2:AC$2201, 1)</f>
        <v>1</v>
      </c>
      <c r="AC95" s="4">
        <f>_xlfn.RANK.EQ(VLOOKUP($A95, 'First 10 GS'!$B$2:$AG$2201, 29, FALSE), 'First 10 GS'!AD$2:AD$2201, 1)</f>
        <v>477</v>
      </c>
      <c r="AD95" s="4">
        <f>_xlfn.RANK.EQ(VLOOKUP($A95, 'First 10 GS'!$B$2:$AG$2201, 30, FALSE), 'First 10 GS'!AE$2:AE$2201, 1)</f>
        <v>657</v>
      </c>
      <c r="AE95" s="4">
        <f>_xlfn.RANK.EQ(VLOOKUP($A95, 'First 10 GS'!$B$2:$AG$2201, 31, FALSE), 'First 10 GS'!AF$2:AF$2201, 0)</f>
        <v>358</v>
      </c>
      <c r="AF95" s="5">
        <f>_xlfn.RANK.EQ(VLOOKUP($A95, 'First 10 GS'!$B$2:$AG$2201, 32, FALSE), 'First 10 GS'!AG$2:AG$2201, 1)</f>
        <v>115</v>
      </c>
      <c r="AG95" s="7">
        <f>GEOMEAN(Table5[[#This Row],[W]],Table5[[#This Row],[L]],Table5[[#This Row],[ERA]],Table5[[#This Row],[BB/9]],Table5[[#This Row],[SO]],Table5[[#This Row],[K/9]],Table5[[#This Row],[WHIP]])</f>
        <v>113.63711316185777</v>
      </c>
    </row>
    <row r="96" spans="1:33" x14ac:dyDescent="0.45">
      <c r="A96" s="6" t="s">
        <v>768</v>
      </c>
      <c r="B96" s="6" t="s">
        <v>555</v>
      </c>
      <c r="C96" s="9" t="s">
        <v>2156</v>
      </c>
      <c r="D96" s="9">
        <v>25047</v>
      </c>
      <c r="E96" s="6">
        <f>_xlfn.RANK.EQ(VLOOKUP($A96, 'First 10 GS'!$B$2:$AG$2201, 5, FALSE), 'First 10 GS'!F$2:F$2201, 0)</f>
        <v>62</v>
      </c>
      <c r="F96" s="5">
        <f>_xlfn.RANK.EQ(VLOOKUP($A96, 'First 10 GS'!$B$2:$AG$2201, 6, FALSE), 'First 10 GS'!G$2:G$2201, 0)</f>
        <v>460</v>
      </c>
      <c r="G96" s="5">
        <f>_xlfn.RANK.EQ(VLOOKUP($A96, 'First 10 GS'!$B$2:$AG$2201, 7, FALSE), 'First 10 GS'!H$2:H$2201, 1)</f>
        <v>343</v>
      </c>
      <c r="H96" s="6">
        <f>_xlfn.RANK.EQ(VLOOKUP($A96, 'First 10 GS'!$B$2:$AG$2201, 8, FALSE), 'First 10 GS'!I$2:I$2201, 0)</f>
        <v>1</v>
      </c>
      <c r="I96" s="6">
        <f>_xlfn.RANK.EQ(VLOOKUP($A96, 'First 10 GS'!$B$2:$AG$2201, 9, FALSE), 'First 10 GS'!J$2:J$2201, 0)</f>
        <v>1</v>
      </c>
      <c r="J96" s="6">
        <f>_xlfn.RANK.EQ(VLOOKUP($A96, 'First 10 GS'!$B$2:$AG$2201, 10, FALSE), 'First 10 GS'!K$2:K$2201, 1)</f>
        <v>1</v>
      </c>
      <c r="K96" s="6">
        <f>_xlfn.RANK.EQ(VLOOKUP($A96, 'First 10 GS'!$B$2:$AG$2201, 11, FALSE), 'First 10 GS'!L$2:L$2201, 0)</f>
        <v>99</v>
      </c>
      <c r="L96" s="6">
        <f>_xlfn.RANK.EQ(VLOOKUP($A96, 'First 10 GS'!$B$2:$AG$2201, 12, FALSE), 'First 10 GS'!M$2:M$2201, 0)</f>
        <v>98</v>
      </c>
      <c r="M96" s="6">
        <f>_xlfn.RANK.EQ(VLOOKUP($A96, 'First 10 GS'!$B$2:$AG$2201, 13, FALSE), 'First 10 GS'!N$2:N$2201, 0)</f>
        <v>2</v>
      </c>
      <c r="N96" s="6">
        <f>_xlfn.RANK.EQ(VLOOKUP($A96, 'First 10 GS'!$B$2:$AG$2201, 14, FALSE), 'First 10 GS'!O$2:O$2201, 1)</f>
        <v>602</v>
      </c>
      <c r="O96" s="6">
        <f>_xlfn.RANK.EQ(VLOOKUP($A96, 'First 10 GS'!$B$2:$AG$2201, 15, FALSE), 'First 10 GS'!P$2:P$2201, 0)</f>
        <v>390</v>
      </c>
      <c r="P96" s="6">
        <f>_xlfn.RANK.EQ(VLOOKUP($A96, 'First 10 GS'!$B$2:$AG$2201, 16, FALSE), 'First 10 GS'!Q$2:Q$2201, 0)</f>
        <v>500</v>
      </c>
      <c r="Q96" s="5">
        <f>_xlfn.RANK.EQ(VLOOKUP($A96, 'First 10 GS'!$B$2:$AG$2201, 17, FALSE), 'First 10 GS'!R$2:R$2201, 1)</f>
        <v>10</v>
      </c>
      <c r="R96" s="6">
        <f>_xlfn.RANK.EQ(VLOOKUP($A96, 'First 10 GS'!$B$2:$AG$2201, 18, FALSE), 'First 10 GS'!S$2:S$2201, 1)</f>
        <v>76</v>
      </c>
      <c r="S96" s="6">
        <f>_xlfn.RANK.EQ(VLOOKUP($A96, 'First 10 GS'!$B$2:$AG$2201, 19, FALSE), 'First 10 GS'!T$2:T$2201, 1)</f>
        <v>36</v>
      </c>
      <c r="T96" s="6">
        <f>_xlfn.RANK.EQ(VLOOKUP($A96, 'First 10 GS'!$B$2:$AG$2201, 20, FALSE), 'First 10 GS'!U$2:U$2201, 1)</f>
        <v>15</v>
      </c>
      <c r="U96" s="6">
        <f>_xlfn.RANK.EQ(VLOOKUP($A96, 'First 10 GS'!$B$2:$AG$2201, 21, FALSE), 'First 10 GS'!V$2:V$2201, 1)</f>
        <v>24</v>
      </c>
      <c r="V96" s="6">
        <f>_xlfn.RANK.EQ(VLOOKUP($A96, 'First 10 GS'!$B$2:$AG$2201, 22, FALSE), 'First 10 GS'!W$2:W$2201, 1)</f>
        <v>19</v>
      </c>
      <c r="W96" s="6">
        <f>_xlfn.RANK.EQ(VLOOKUP($A96, 'First 10 GS'!$B$2:$AG$2201, 23, FALSE), 'First 10 GS'!X$2:X$2201, 1)</f>
        <v>262</v>
      </c>
      <c r="X96" s="5">
        <f>_xlfn.RANK.EQ(VLOOKUP($A96, 'First 10 GS'!$B$2:$AG$2201, 24, FALSE), 'First 10 GS'!Y$2:Y$2201, 1)</f>
        <v>169</v>
      </c>
      <c r="Y96" s="6">
        <f>_xlfn.RANK.EQ(VLOOKUP($A96, 'First 10 GS'!$B$2:$AG$2201, 25, FALSE), 'First 10 GS'!Z$2:Z$2201, 1)</f>
        <v>1</v>
      </c>
      <c r="Z96" s="5">
        <f>_xlfn.RANK.EQ(VLOOKUP($A96, 'First 10 GS'!$B$2:$AG$2201, 26, FALSE), 'First 10 GS'!AA$2:AA$2201, 0)</f>
        <v>274</v>
      </c>
      <c r="AA96" s="5">
        <f>_xlfn.RANK.EQ(VLOOKUP($A96, 'First 10 GS'!$B$2:$AG$2201, 27, FALSE), 'First 10 GS'!AB$2:AB$2201, 0)</f>
        <v>405</v>
      </c>
      <c r="AB96" s="6">
        <f>_xlfn.RANK.EQ(VLOOKUP($A96, 'First 10 GS'!$B$2:$AG$2201, 28, FALSE), 'First 10 GS'!AC$2:AC$2201, 1)</f>
        <v>290</v>
      </c>
      <c r="AC96" s="6">
        <f>_xlfn.RANK.EQ(VLOOKUP($A96, 'First 10 GS'!$B$2:$AG$2201, 29, FALSE), 'First 10 GS'!AD$2:AD$2201, 1)</f>
        <v>1</v>
      </c>
      <c r="AD96" s="6">
        <f>_xlfn.RANK.EQ(VLOOKUP($A96, 'First 10 GS'!$B$2:$AG$2201, 30, FALSE), 'First 10 GS'!AE$2:AE$2201, 1)</f>
        <v>325</v>
      </c>
      <c r="AE96" s="6">
        <f>_xlfn.RANK.EQ(VLOOKUP($A96, 'First 10 GS'!$B$2:$AG$2201, 31, FALSE), 'First 10 GS'!AF$2:AF$2201, 0)</f>
        <v>131</v>
      </c>
      <c r="AF96" s="5">
        <f>_xlfn.RANK.EQ(VLOOKUP($A96, 'First 10 GS'!$B$2:$AG$2201, 32, FALSE), 'First 10 GS'!AG$2:AG$2201, 1)</f>
        <v>9</v>
      </c>
      <c r="AG96" s="7">
        <f>GEOMEAN(Table5[[#This Row],[W]],Table5[[#This Row],[L]],Table5[[#This Row],[ERA]],Table5[[#This Row],[BB/9]],Table5[[#This Row],[SO]],Table5[[#This Row],[K/9]],Table5[[#This Row],[WHIP]])</f>
        <v>115.0189863726052</v>
      </c>
    </row>
    <row r="97" spans="1:33" x14ac:dyDescent="0.45">
      <c r="A97" s="4" t="s">
        <v>160</v>
      </c>
      <c r="B97" s="4" t="s">
        <v>43</v>
      </c>
      <c r="C97" s="10">
        <v>42136</v>
      </c>
      <c r="D97" s="10">
        <v>42188</v>
      </c>
      <c r="E97" s="4">
        <f>_xlfn.RANK.EQ(VLOOKUP($A97, 'First 10 GS'!$B$2:$AG$2201, 5, FALSE), 'First 10 GS'!F$2:F$2201, 0)</f>
        <v>266</v>
      </c>
      <c r="F97" s="5">
        <f>_xlfn.RANK.EQ(VLOOKUP($A97, 'First 10 GS'!$B$2:$AG$2201, 6, FALSE), 'First 10 GS'!G$2:G$2201, 0)</f>
        <v>294</v>
      </c>
      <c r="G97" s="5">
        <f>_xlfn.RANK.EQ(VLOOKUP($A97, 'First 10 GS'!$B$2:$AG$2201, 7, FALSE), 'First 10 GS'!H$2:H$2201, 1)</f>
        <v>343</v>
      </c>
      <c r="H97" s="4">
        <f>_xlfn.RANK.EQ(VLOOKUP($A97, 'First 10 GS'!$B$2:$AG$2201, 8, FALSE), 'First 10 GS'!I$2:I$2201, 0)</f>
        <v>1</v>
      </c>
      <c r="I97" s="4">
        <f>_xlfn.RANK.EQ(VLOOKUP($A97, 'First 10 GS'!$B$2:$AG$2201, 9, FALSE), 'First 10 GS'!J$2:J$2201, 0)</f>
        <v>1</v>
      </c>
      <c r="J97" s="4">
        <f>_xlfn.RANK.EQ(VLOOKUP($A97, 'First 10 GS'!$B$2:$AG$2201, 10, FALSE), 'First 10 GS'!K$2:K$2201, 1)</f>
        <v>1</v>
      </c>
      <c r="K97" s="4">
        <f>_xlfn.RANK.EQ(VLOOKUP($A97, 'First 10 GS'!$B$2:$AG$2201, 11, FALSE), 'First 10 GS'!L$2:L$2201, 0)</f>
        <v>196</v>
      </c>
      <c r="L97" s="4">
        <f>_xlfn.RANK.EQ(VLOOKUP($A97, 'First 10 GS'!$B$2:$AG$2201, 12, FALSE), 'First 10 GS'!M$2:M$2201, 0)</f>
        <v>98</v>
      </c>
      <c r="M97" s="4">
        <f>_xlfn.RANK.EQ(VLOOKUP($A97, 'First 10 GS'!$B$2:$AG$2201, 13, FALSE), 'First 10 GS'!N$2:N$2201, 0)</f>
        <v>2</v>
      </c>
      <c r="N97" s="6">
        <f>_xlfn.RANK.EQ(VLOOKUP($A97, 'First 10 GS'!$B$2:$AG$2201, 14, FALSE), 'First 10 GS'!O$2:O$2201, 1)</f>
        <v>391</v>
      </c>
      <c r="O97" s="4">
        <f>_xlfn.RANK.EQ(VLOOKUP($A97, 'First 10 GS'!$B$2:$AG$2201, 15, FALSE), 'First 10 GS'!P$2:P$2201, 0)</f>
        <v>227</v>
      </c>
      <c r="P97" s="4">
        <f>_xlfn.RANK.EQ(VLOOKUP($A97, 'First 10 GS'!$B$2:$AG$2201, 16, FALSE), 'First 10 GS'!Q$2:Q$2201, 0)</f>
        <v>378</v>
      </c>
      <c r="Q97" s="5">
        <f>_xlfn.RANK.EQ(VLOOKUP($A97, 'First 10 GS'!$B$2:$AG$2201, 17, FALSE), 'First 10 GS'!R$2:R$2201, 1)</f>
        <v>171</v>
      </c>
      <c r="R97" s="4">
        <f>_xlfn.RANK.EQ(VLOOKUP($A97, 'First 10 GS'!$B$2:$AG$2201, 18, FALSE), 'First 10 GS'!S$2:S$2201, 1)</f>
        <v>299</v>
      </c>
      <c r="S97" s="4">
        <f>_xlfn.RANK.EQ(VLOOKUP($A97, 'First 10 GS'!$B$2:$AG$2201, 19, FALSE), 'First 10 GS'!T$2:T$2201, 1)</f>
        <v>201</v>
      </c>
      <c r="T97" s="4">
        <f>_xlfn.RANK.EQ(VLOOKUP($A97, 'First 10 GS'!$B$2:$AG$2201, 20, FALSE), 'First 10 GS'!U$2:U$2201, 1)</f>
        <v>140</v>
      </c>
      <c r="U97" s="4">
        <f>_xlfn.RANK.EQ(VLOOKUP($A97, 'First 10 GS'!$B$2:$AG$2201, 21, FALSE), 'First 10 GS'!V$2:V$2201, 1)</f>
        <v>217</v>
      </c>
      <c r="V97" s="4">
        <f>_xlfn.RANK.EQ(VLOOKUP($A97, 'First 10 GS'!$B$2:$AG$2201, 22, FALSE), 'First 10 GS'!W$2:W$2201, 1)</f>
        <v>172</v>
      </c>
      <c r="W97" s="4">
        <f>_xlfn.RANK.EQ(VLOOKUP($A97, 'First 10 GS'!$B$2:$AG$2201, 23, FALSE), 'First 10 GS'!X$2:X$2201, 1)</f>
        <v>36</v>
      </c>
      <c r="X97" s="5">
        <f>_xlfn.RANK.EQ(VLOOKUP($A97, 'First 10 GS'!$B$2:$AG$2201, 24, FALSE), 'First 10 GS'!Y$2:Y$2201, 1)</f>
        <v>45</v>
      </c>
      <c r="Y97" s="4">
        <f>_xlfn.RANK.EQ(VLOOKUP($A97, 'First 10 GS'!$B$2:$AG$2201, 25, FALSE), 'First 10 GS'!Z$2:Z$2201, 1)</f>
        <v>291</v>
      </c>
      <c r="Z97" s="5">
        <f>_xlfn.RANK.EQ(VLOOKUP($A97, 'First 10 GS'!$B$2:$AG$2201, 26, FALSE), 'First 10 GS'!AA$2:AA$2201, 0)</f>
        <v>48</v>
      </c>
      <c r="AA97" s="5">
        <f>_xlfn.RANK.EQ(VLOOKUP($A97, 'First 10 GS'!$B$2:$AG$2201, 27, FALSE), 'First 10 GS'!AB$2:AB$2201, 0)</f>
        <v>71</v>
      </c>
      <c r="AB97" s="4">
        <f>_xlfn.RANK.EQ(VLOOKUP($A97, 'First 10 GS'!$B$2:$AG$2201, 28, FALSE), 'First 10 GS'!AC$2:AC$2201, 1)</f>
        <v>290</v>
      </c>
      <c r="AC97" s="4">
        <f>_xlfn.RANK.EQ(VLOOKUP($A97, 'First 10 GS'!$B$2:$AG$2201, 29, FALSE), 'First 10 GS'!AD$2:AD$2201, 1)</f>
        <v>1</v>
      </c>
      <c r="AD97" s="4">
        <f>_xlfn.RANK.EQ(VLOOKUP($A97, 'First 10 GS'!$B$2:$AG$2201, 30, FALSE), 'First 10 GS'!AE$2:AE$2201, 1)</f>
        <v>325</v>
      </c>
      <c r="AE97" s="4">
        <f>_xlfn.RANK.EQ(VLOOKUP($A97, 'First 10 GS'!$B$2:$AG$2201, 31, FALSE), 'First 10 GS'!AF$2:AF$2201, 0)</f>
        <v>339</v>
      </c>
      <c r="AF97" s="5">
        <f>_xlfn.RANK.EQ(VLOOKUP($A97, 'First 10 GS'!$B$2:$AG$2201, 32, FALSE), 'First 10 GS'!AG$2:AG$2201, 1)</f>
        <v>101</v>
      </c>
      <c r="AG97" s="7">
        <f>GEOMEAN(Table5[[#This Row],[W]],Table5[[#This Row],[L]],Table5[[#This Row],[ERA]],Table5[[#This Row],[BB/9]],Table5[[#This Row],[SO]],Table5[[#This Row],[K/9]],Table5[[#This Row],[WHIP]])</f>
        <v>115.06758673979412</v>
      </c>
    </row>
    <row r="98" spans="1:33" x14ac:dyDescent="0.45">
      <c r="A98" s="6" t="s">
        <v>2369</v>
      </c>
      <c r="B98" s="6" t="s">
        <v>85</v>
      </c>
      <c r="C98" s="9">
        <v>29833</v>
      </c>
      <c r="D98" s="9">
        <v>30206</v>
      </c>
      <c r="E98" s="6">
        <f>_xlfn.RANK.EQ(VLOOKUP($A98, 'First 10 GS'!$B$2:$AG$2201, 5, FALSE), 'First 10 GS'!F$2:F$2201, 0)</f>
        <v>20</v>
      </c>
      <c r="F98" s="5">
        <f>_xlfn.RANK.EQ(VLOOKUP($A98, 'First 10 GS'!$B$2:$AG$2201, 6, FALSE), 'First 10 GS'!G$2:G$2201, 0)</f>
        <v>294</v>
      </c>
      <c r="G98" s="5">
        <f>_xlfn.RANK.EQ(VLOOKUP($A98, 'First 10 GS'!$B$2:$AG$2201, 7, FALSE), 'First 10 GS'!H$2:H$2201, 1)</f>
        <v>57</v>
      </c>
      <c r="H98" s="6">
        <f>_xlfn.RANK.EQ(VLOOKUP($A98, 'First 10 GS'!$B$2:$AG$2201, 8, FALSE), 'First 10 GS'!I$2:I$2201, 0)</f>
        <v>1</v>
      </c>
      <c r="I98" s="6">
        <f>_xlfn.RANK.EQ(VLOOKUP($A98, 'First 10 GS'!$B$2:$AG$2201, 9, FALSE), 'First 10 GS'!J$2:J$2201, 0)</f>
        <v>1</v>
      </c>
      <c r="J98" s="6">
        <f>_xlfn.RANK.EQ(VLOOKUP($A98, 'First 10 GS'!$B$2:$AG$2201, 10, FALSE), 'First 10 GS'!K$2:K$2201, 1)</f>
        <v>1</v>
      </c>
      <c r="K98" s="6">
        <f>_xlfn.RANK.EQ(VLOOKUP($A98, 'First 10 GS'!$B$2:$AG$2201, 11, FALSE), 'First 10 GS'!L$2:L$2201, 0)</f>
        <v>54</v>
      </c>
      <c r="L98" s="6">
        <f>_xlfn.RANK.EQ(VLOOKUP($A98, 'First 10 GS'!$B$2:$AG$2201, 12, FALSE), 'First 10 GS'!M$2:M$2201, 0)</f>
        <v>98</v>
      </c>
      <c r="M98" s="6">
        <f>_xlfn.RANK.EQ(VLOOKUP($A98, 'First 10 GS'!$B$2:$AG$2201, 13, FALSE), 'First 10 GS'!N$2:N$2201, 0)</f>
        <v>2</v>
      </c>
      <c r="N98" s="6">
        <f>_xlfn.RANK.EQ(VLOOKUP($A98, 'First 10 GS'!$B$2:$AG$2201, 14, FALSE), 'First 10 GS'!O$2:O$2201, 1)</f>
        <v>647</v>
      </c>
      <c r="O98" s="6">
        <f>_xlfn.RANK.EQ(VLOOKUP($A98, 'First 10 GS'!$B$2:$AG$2201, 15, FALSE), 'First 10 GS'!P$2:P$2201, 0)</f>
        <v>530</v>
      </c>
      <c r="P98" s="6">
        <f>_xlfn.RANK.EQ(VLOOKUP($A98, 'First 10 GS'!$B$2:$AG$2201, 16, FALSE), 'First 10 GS'!Q$2:Q$2201, 0)</f>
        <v>169</v>
      </c>
      <c r="Q98" s="5">
        <f>_xlfn.RANK.EQ(VLOOKUP($A98, 'First 10 GS'!$B$2:$AG$2201, 17, FALSE), 'First 10 GS'!R$2:R$2201, 1)</f>
        <v>28</v>
      </c>
      <c r="R98" s="6">
        <f>_xlfn.RANK.EQ(VLOOKUP($A98, 'First 10 GS'!$B$2:$AG$2201, 18, FALSE), 'First 10 GS'!S$2:S$2201, 1)</f>
        <v>410</v>
      </c>
      <c r="S98" s="6">
        <f>_xlfn.RANK.EQ(VLOOKUP($A98, 'First 10 GS'!$B$2:$AG$2201, 19, FALSE), 'First 10 GS'!T$2:T$2201, 1)</f>
        <v>66</v>
      </c>
      <c r="T98" s="6">
        <f>_xlfn.RANK.EQ(VLOOKUP($A98, 'First 10 GS'!$B$2:$AG$2201, 20, FALSE), 'First 10 GS'!U$2:U$2201, 1)</f>
        <v>66</v>
      </c>
      <c r="U98" s="6">
        <f>_xlfn.RANK.EQ(VLOOKUP($A98, 'First 10 GS'!$B$2:$AG$2201, 21, FALSE), 'First 10 GS'!V$2:V$2201, 1)</f>
        <v>276</v>
      </c>
      <c r="V98" s="6">
        <f>_xlfn.RANK.EQ(VLOOKUP($A98, 'First 10 GS'!$B$2:$AG$2201, 22, FALSE), 'First 10 GS'!W$2:W$2201, 1)</f>
        <v>381</v>
      </c>
      <c r="W98" s="6">
        <f>_xlfn.RANK.EQ(VLOOKUP($A98, 'First 10 GS'!$B$2:$AG$2201, 23, FALSE), 'First 10 GS'!X$2:X$2201, 1)</f>
        <v>160</v>
      </c>
      <c r="X98" s="5">
        <f>_xlfn.RANK.EQ(VLOOKUP($A98, 'First 10 GS'!$B$2:$AG$2201, 24, FALSE), 'First 10 GS'!Y$2:Y$2201, 1)</f>
        <v>71</v>
      </c>
      <c r="Y98" s="6">
        <f>_xlfn.RANK.EQ(VLOOKUP($A98, 'First 10 GS'!$B$2:$AG$2201, 25, FALSE), 'First 10 GS'!Z$2:Z$2201, 1)</f>
        <v>1</v>
      </c>
      <c r="Z98" s="5">
        <f>_xlfn.RANK.EQ(VLOOKUP($A98, 'First 10 GS'!$B$2:$AG$2201, 26, FALSE), 'First 10 GS'!AA$2:AA$2201, 0)</f>
        <v>423</v>
      </c>
      <c r="AA98" s="5">
        <f>_xlfn.RANK.EQ(VLOOKUP($A98, 'First 10 GS'!$B$2:$AG$2201, 27, FALSE), 'First 10 GS'!AB$2:AB$2201, 0)</f>
        <v>583</v>
      </c>
      <c r="AB98" s="6">
        <f>_xlfn.RANK.EQ(VLOOKUP($A98, 'First 10 GS'!$B$2:$AG$2201, 28, FALSE), 'First 10 GS'!AC$2:AC$2201, 1)</f>
        <v>290</v>
      </c>
      <c r="AC98" s="6">
        <f>_xlfn.RANK.EQ(VLOOKUP($A98, 'First 10 GS'!$B$2:$AG$2201, 29, FALSE), 'First 10 GS'!AD$2:AD$2201, 1)</f>
        <v>1</v>
      </c>
      <c r="AD98" s="6">
        <f>_xlfn.RANK.EQ(VLOOKUP($A98, 'First 10 GS'!$B$2:$AG$2201, 30, FALSE), 'First 10 GS'!AE$2:AE$2201, 1)</f>
        <v>461</v>
      </c>
      <c r="AE98" s="6">
        <f>_xlfn.RANK.EQ(VLOOKUP($A98, 'First 10 GS'!$B$2:$AG$2201, 31, FALSE), 'First 10 GS'!AF$2:AF$2201, 0)</f>
        <v>42</v>
      </c>
      <c r="AF98" s="5">
        <f>_xlfn.RANK.EQ(VLOOKUP($A98, 'First 10 GS'!$B$2:$AG$2201, 32, FALSE), 'First 10 GS'!AG$2:AG$2201, 1)</f>
        <v>34</v>
      </c>
      <c r="AG98" s="7">
        <f>GEOMEAN(Table5[[#This Row],[W]],Table5[[#This Row],[L]],Table5[[#This Row],[ERA]],Table5[[#This Row],[BB/9]],Table5[[#This Row],[SO]],Table5[[#This Row],[K/9]],Table5[[#This Row],[WHIP]])</f>
        <v>115.80634198432166</v>
      </c>
    </row>
    <row r="99" spans="1:33" x14ac:dyDescent="0.45">
      <c r="A99" s="6" t="s">
        <v>463</v>
      </c>
      <c r="B99" s="6" t="s">
        <v>425</v>
      </c>
      <c r="C99" s="9">
        <v>35886</v>
      </c>
      <c r="D99" s="9">
        <v>35936</v>
      </c>
      <c r="E99" s="6">
        <f>_xlfn.RANK.EQ(VLOOKUP($A99, 'First 10 GS'!$B$2:$AG$2201, 5, FALSE), 'First 10 GS'!F$2:F$2201, 0)</f>
        <v>132</v>
      </c>
      <c r="F99" s="5">
        <f>_xlfn.RANK.EQ(VLOOKUP($A99, 'First 10 GS'!$B$2:$AG$2201, 6, FALSE), 'First 10 GS'!G$2:G$2201, 0)</f>
        <v>23</v>
      </c>
      <c r="G99" s="5">
        <f>_xlfn.RANK.EQ(VLOOKUP($A99, 'First 10 GS'!$B$2:$AG$2201, 7, FALSE), 'First 10 GS'!H$2:H$2201, 1)</f>
        <v>177</v>
      </c>
      <c r="H99" s="6">
        <f>_xlfn.RANK.EQ(VLOOKUP($A99, 'First 10 GS'!$B$2:$AG$2201, 8, FALSE), 'First 10 GS'!I$2:I$2201, 0)</f>
        <v>1</v>
      </c>
      <c r="I99" s="6">
        <f>_xlfn.RANK.EQ(VLOOKUP($A99, 'First 10 GS'!$B$2:$AG$2201, 9, FALSE), 'First 10 GS'!J$2:J$2201, 0)</f>
        <v>1</v>
      </c>
      <c r="J99" s="6">
        <f>_xlfn.RANK.EQ(VLOOKUP($A99, 'First 10 GS'!$B$2:$AG$2201, 10, FALSE), 'First 10 GS'!K$2:K$2201, 1)</f>
        <v>1</v>
      </c>
      <c r="K99" s="6">
        <f>_xlfn.RANK.EQ(VLOOKUP($A99, 'First 10 GS'!$B$2:$AG$2201, 11, FALSE), 'First 10 GS'!L$2:L$2201, 0)</f>
        <v>54</v>
      </c>
      <c r="L99" s="6">
        <f>_xlfn.RANK.EQ(VLOOKUP($A99, 'First 10 GS'!$B$2:$AG$2201, 12, FALSE), 'First 10 GS'!M$2:M$2201, 0)</f>
        <v>4</v>
      </c>
      <c r="M99" s="6">
        <f>_xlfn.RANK.EQ(VLOOKUP($A99, 'First 10 GS'!$B$2:$AG$2201, 13, FALSE), 'First 10 GS'!N$2:N$2201, 0)</f>
        <v>2</v>
      </c>
      <c r="N99" s="6">
        <f>_xlfn.RANK.EQ(VLOOKUP($A99, 'First 10 GS'!$B$2:$AG$2201, 14, FALSE), 'First 10 GS'!O$2:O$2201, 1)</f>
        <v>528</v>
      </c>
      <c r="O99" s="6">
        <f>_xlfn.RANK.EQ(VLOOKUP($A99, 'First 10 GS'!$B$2:$AG$2201, 15, FALSE), 'First 10 GS'!P$2:P$2201, 0)</f>
        <v>26</v>
      </c>
      <c r="P99" s="6">
        <f>_xlfn.RANK.EQ(VLOOKUP($A99, 'First 10 GS'!$B$2:$AG$2201, 16, FALSE), 'First 10 GS'!Q$2:Q$2201, 0)</f>
        <v>99</v>
      </c>
      <c r="Q99" s="5">
        <f>_xlfn.RANK.EQ(VLOOKUP($A99, 'First 10 GS'!$B$2:$AG$2201, 17, FALSE), 'First 10 GS'!R$2:R$2201, 1)</f>
        <v>181</v>
      </c>
      <c r="R99" s="6">
        <f>_xlfn.RANK.EQ(VLOOKUP($A99, 'First 10 GS'!$B$2:$AG$2201, 18, FALSE), 'First 10 GS'!S$2:S$2201, 1)</f>
        <v>508</v>
      </c>
      <c r="S99" s="6">
        <f>_xlfn.RANK.EQ(VLOOKUP($A99, 'First 10 GS'!$B$2:$AG$2201, 19, FALSE), 'First 10 GS'!T$2:T$2201, 1)</f>
        <v>162</v>
      </c>
      <c r="T99" s="6">
        <f>_xlfn.RANK.EQ(VLOOKUP($A99, 'First 10 GS'!$B$2:$AG$2201, 20, FALSE), 'First 10 GS'!U$2:U$2201, 1)</f>
        <v>214</v>
      </c>
      <c r="U99" s="6">
        <f>_xlfn.RANK.EQ(VLOOKUP($A99, 'First 10 GS'!$B$2:$AG$2201, 21, FALSE), 'First 10 GS'!V$2:V$2201, 1)</f>
        <v>181</v>
      </c>
      <c r="V99" s="6">
        <f>_xlfn.RANK.EQ(VLOOKUP($A99, 'First 10 GS'!$B$2:$AG$2201, 22, FALSE), 'First 10 GS'!W$2:W$2201, 1)</f>
        <v>172</v>
      </c>
      <c r="W99" s="6">
        <f>_xlfn.RANK.EQ(VLOOKUP($A99, 'First 10 GS'!$B$2:$AG$2201, 23, FALSE), 'First 10 GS'!X$2:X$2201, 1)</f>
        <v>75</v>
      </c>
      <c r="X99" s="5">
        <f>_xlfn.RANK.EQ(VLOOKUP($A99, 'First 10 GS'!$B$2:$AG$2201, 24, FALSE), 'First 10 GS'!Y$2:Y$2201, 1)</f>
        <v>63</v>
      </c>
      <c r="Y99" s="6">
        <f>_xlfn.RANK.EQ(VLOOKUP($A99, 'First 10 GS'!$B$2:$AG$2201, 25, FALSE), 'First 10 GS'!Z$2:Z$2201, 1)</f>
        <v>1</v>
      </c>
      <c r="Z99" s="5">
        <f>_xlfn.RANK.EQ(VLOOKUP($A99, 'First 10 GS'!$B$2:$AG$2201, 26, FALSE), 'First 10 GS'!AA$2:AA$2201, 0)</f>
        <v>160</v>
      </c>
      <c r="AA99" s="5">
        <f>_xlfn.RANK.EQ(VLOOKUP($A99, 'First 10 GS'!$B$2:$AG$2201, 27, FALSE), 'First 10 GS'!AB$2:AB$2201, 0)</f>
        <v>252</v>
      </c>
      <c r="AB99" s="6">
        <f>_xlfn.RANK.EQ(VLOOKUP($A99, 'First 10 GS'!$B$2:$AG$2201, 28, FALSE), 'First 10 GS'!AC$2:AC$2201, 1)</f>
        <v>618</v>
      </c>
      <c r="AC99" s="6">
        <f>_xlfn.RANK.EQ(VLOOKUP($A99, 'First 10 GS'!$B$2:$AG$2201, 29, FALSE), 'First 10 GS'!AD$2:AD$2201, 1)</f>
        <v>1</v>
      </c>
      <c r="AD99" s="6">
        <f>_xlfn.RANK.EQ(VLOOKUP($A99, 'First 10 GS'!$B$2:$AG$2201, 30, FALSE), 'First 10 GS'!AE$2:AE$2201, 1)</f>
        <v>146</v>
      </c>
      <c r="AE99" s="6">
        <f>_xlfn.RANK.EQ(VLOOKUP($A99, 'First 10 GS'!$B$2:$AG$2201, 31, FALSE), 'First 10 GS'!AF$2:AF$2201, 0)</f>
        <v>169</v>
      </c>
      <c r="AF99" s="5">
        <f>_xlfn.RANK.EQ(VLOOKUP($A99, 'First 10 GS'!$B$2:$AG$2201, 32, FALSE), 'First 10 GS'!AG$2:AG$2201, 1)</f>
        <v>152</v>
      </c>
      <c r="AG99" s="7">
        <f>GEOMEAN(Table5[[#This Row],[W]],Table5[[#This Row],[L]],Table5[[#This Row],[ERA]],Table5[[#This Row],[BB/9]],Table5[[#This Row],[SO]],Table5[[#This Row],[K/9]],Table5[[#This Row],[WHIP]])</f>
        <v>116.10988399421626</v>
      </c>
    </row>
    <row r="100" spans="1:33" x14ac:dyDescent="0.45">
      <c r="A100" s="6" t="s">
        <v>205</v>
      </c>
      <c r="B100" s="6" t="s">
        <v>85</v>
      </c>
      <c r="C100" s="9">
        <v>32391</v>
      </c>
      <c r="D100" s="9">
        <v>32620</v>
      </c>
      <c r="E100" s="6">
        <f>_xlfn.RANK.EQ(VLOOKUP($A100, 'First 10 GS'!$B$2:$AG$2201, 5, FALSE), 'First 10 GS'!F$2:F$2201, 0)</f>
        <v>38</v>
      </c>
      <c r="F100" s="5">
        <f>_xlfn.RANK.EQ(VLOOKUP($A100, 'First 10 GS'!$B$2:$AG$2201, 6, FALSE), 'First 10 GS'!G$2:G$2201, 0)</f>
        <v>151</v>
      </c>
      <c r="G100" s="5">
        <f>_xlfn.RANK.EQ(VLOOKUP($A100, 'First 10 GS'!$B$2:$AG$2201, 7, FALSE), 'First 10 GS'!H$2:H$2201, 1)</f>
        <v>518</v>
      </c>
      <c r="H100" s="6">
        <f>_xlfn.RANK.EQ(VLOOKUP($A100, 'First 10 GS'!$B$2:$AG$2201, 8, FALSE), 'First 10 GS'!I$2:I$2201, 0)</f>
        <v>1</v>
      </c>
      <c r="I100" s="6">
        <f>_xlfn.RANK.EQ(VLOOKUP($A100, 'First 10 GS'!$B$2:$AG$2201, 9, FALSE), 'First 10 GS'!J$2:J$2201, 0)</f>
        <v>1</v>
      </c>
      <c r="J100" s="6">
        <f>_xlfn.RANK.EQ(VLOOKUP($A100, 'First 10 GS'!$B$2:$AG$2201, 10, FALSE), 'First 10 GS'!K$2:K$2201, 1)</f>
        <v>1</v>
      </c>
      <c r="K100" s="6">
        <f>_xlfn.RANK.EQ(VLOOKUP($A100, 'First 10 GS'!$B$2:$AG$2201, 11, FALSE), 'First 10 GS'!L$2:L$2201, 0)</f>
        <v>196</v>
      </c>
      <c r="L100" s="6">
        <f>_xlfn.RANK.EQ(VLOOKUP($A100, 'First 10 GS'!$B$2:$AG$2201, 12, FALSE), 'First 10 GS'!M$2:M$2201, 0)</f>
        <v>98</v>
      </c>
      <c r="M100" s="6">
        <f>_xlfn.RANK.EQ(VLOOKUP($A100, 'First 10 GS'!$B$2:$AG$2201, 13, FALSE), 'First 10 GS'!N$2:N$2201, 0)</f>
        <v>2</v>
      </c>
      <c r="N100" s="6">
        <f>_xlfn.RANK.EQ(VLOOKUP($A100, 'First 10 GS'!$B$2:$AG$2201, 14, FALSE), 'First 10 GS'!O$2:O$2201, 1)</f>
        <v>627</v>
      </c>
      <c r="O100" s="6">
        <f>_xlfn.RANK.EQ(VLOOKUP($A100, 'First 10 GS'!$B$2:$AG$2201, 15, FALSE), 'First 10 GS'!P$2:P$2201, 0)</f>
        <v>26</v>
      </c>
      <c r="P100" s="6">
        <f>_xlfn.RANK.EQ(VLOOKUP($A100, 'First 10 GS'!$B$2:$AG$2201, 16, FALSE), 'First 10 GS'!Q$2:Q$2201, 0)</f>
        <v>357</v>
      </c>
      <c r="Q100" s="5">
        <f>_xlfn.RANK.EQ(VLOOKUP($A100, 'First 10 GS'!$B$2:$AG$2201, 17, FALSE), 'First 10 GS'!R$2:R$2201, 1)</f>
        <v>36</v>
      </c>
      <c r="R100" s="6">
        <f>_xlfn.RANK.EQ(VLOOKUP($A100, 'First 10 GS'!$B$2:$AG$2201, 18, FALSE), 'First 10 GS'!S$2:S$2201, 1)</f>
        <v>241</v>
      </c>
      <c r="S100" s="6">
        <f>_xlfn.RANK.EQ(VLOOKUP($A100, 'First 10 GS'!$B$2:$AG$2201, 19, FALSE), 'First 10 GS'!T$2:T$2201, 1)</f>
        <v>91</v>
      </c>
      <c r="T100" s="6">
        <f>_xlfn.RANK.EQ(VLOOKUP($A100, 'First 10 GS'!$B$2:$AG$2201, 20, FALSE), 'First 10 GS'!U$2:U$2201, 1)</f>
        <v>66</v>
      </c>
      <c r="U100" s="6">
        <f>_xlfn.RANK.EQ(VLOOKUP($A100, 'First 10 GS'!$B$2:$AG$2201, 21, FALSE), 'First 10 GS'!V$2:V$2201, 1)</f>
        <v>150</v>
      </c>
      <c r="V100" s="6">
        <f>_xlfn.RANK.EQ(VLOOKUP($A100, 'First 10 GS'!$B$2:$AG$2201, 22, FALSE), 'First 10 GS'!W$2:W$2201, 1)</f>
        <v>172</v>
      </c>
      <c r="W100" s="6">
        <f>_xlfn.RANK.EQ(VLOOKUP($A100, 'First 10 GS'!$B$2:$AG$2201, 23, FALSE), 'First 10 GS'!X$2:X$2201, 1)</f>
        <v>307</v>
      </c>
      <c r="X100" s="5">
        <f>_xlfn.RANK.EQ(VLOOKUP($A100, 'First 10 GS'!$B$2:$AG$2201, 24, FALSE), 'First 10 GS'!Y$2:Y$2201, 1)</f>
        <v>174</v>
      </c>
      <c r="Y100" s="6">
        <f>_xlfn.RANK.EQ(VLOOKUP($A100, 'First 10 GS'!$B$2:$AG$2201, 25, FALSE), 'First 10 GS'!Z$2:Z$2201, 1)</f>
        <v>291</v>
      </c>
      <c r="Z100" s="5">
        <f>_xlfn.RANK.EQ(VLOOKUP($A100, 'First 10 GS'!$B$2:$AG$2201, 26, FALSE), 'First 10 GS'!AA$2:AA$2201, 0)</f>
        <v>65</v>
      </c>
      <c r="AA100" s="5">
        <f>_xlfn.RANK.EQ(VLOOKUP($A100, 'First 10 GS'!$B$2:$AG$2201, 27, FALSE), 'First 10 GS'!AB$2:AB$2201, 0)</f>
        <v>193</v>
      </c>
      <c r="AB100" s="6">
        <f>_xlfn.RANK.EQ(VLOOKUP($A100, 'First 10 GS'!$B$2:$AG$2201, 28, FALSE), 'First 10 GS'!AC$2:AC$2201, 1)</f>
        <v>290</v>
      </c>
      <c r="AC100" s="6">
        <f>_xlfn.RANK.EQ(VLOOKUP($A100, 'First 10 GS'!$B$2:$AG$2201, 29, FALSE), 'First 10 GS'!AD$2:AD$2201, 1)</f>
        <v>609</v>
      </c>
      <c r="AD100" s="6">
        <f>_xlfn.RANK.EQ(VLOOKUP($A100, 'First 10 GS'!$B$2:$AG$2201, 30, FALSE), 'First 10 GS'!AE$2:AE$2201, 1)</f>
        <v>461</v>
      </c>
      <c r="AE100" s="6">
        <f>_xlfn.RANK.EQ(VLOOKUP($A100, 'First 10 GS'!$B$2:$AG$2201, 31, FALSE), 'First 10 GS'!AF$2:AF$2201, 0)</f>
        <v>59</v>
      </c>
      <c r="AF100" s="5">
        <f>_xlfn.RANK.EQ(VLOOKUP($A100, 'First 10 GS'!$B$2:$AG$2201, 32, FALSE), 'First 10 GS'!AG$2:AG$2201, 1)</f>
        <v>48</v>
      </c>
      <c r="AG100" s="7">
        <f>GEOMEAN(Table5[[#This Row],[W]],Table5[[#This Row],[L]],Table5[[#This Row],[ERA]],Table5[[#This Row],[BB/9]],Table5[[#This Row],[SO]],Table5[[#This Row],[K/9]],Table5[[#This Row],[WHIP]])</f>
        <v>116.71437184646969</v>
      </c>
    </row>
    <row r="101" spans="1:33" x14ac:dyDescent="0.45">
      <c r="A101" s="4" t="s">
        <v>152</v>
      </c>
      <c r="B101" s="4" t="s">
        <v>30</v>
      </c>
      <c r="C101" s="10">
        <v>26101</v>
      </c>
      <c r="D101" s="10">
        <v>26439</v>
      </c>
      <c r="E101" s="4">
        <f>_xlfn.RANK.EQ(VLOOKUP($A101, 'First 10 GS'!$B$2:$AG$2201, 5, FALSE), 'First 10 GS'!F$2:F$2201, 0)</f>
        <v>17</v>
      </c>
      <c r="F101" s="5">
        <f>_xlfn.RANK.EQ(VLOOKUP($A101, 'First 10 GS'!$B$2:$AG$2201, 6, FALSE), 'First 10 GS'!G$2:G$2201, 0)</f>
        <v>64</v>
      </c>
      <c r="G101" s="5">
        <f>_xlfn.RANK.EQ(VLOOKUP($A101, 'First 10 GS'!$B$2:$AG$2201, 7, FALSE), 'First 10 GS'!H$2:H$2201, 1)</f>
        <v>343</v>
      </c>
      <c r="H101" s="4">
        <f>_xlfn.RANK.EQ(VLOOKUP($A101, 'First 10 GS'!$B$2:$AG$2201, 8, FALSE), 'First 10 GS'!I$2:I$2201, 0)</f>
        <v>1</v>
      </c>
      <c r="I101" s="4">
        <f>_xlfn.RANK.EQ(VLOOKUP($A101, 'First 10 GS'!$B$2:$AG$2201, 9, FALSE), 'First 10 GS'!J$2:J$2201, 0)</f>
        <v>1</v>
      </c>
      <c r="J101" s="4">
        <f>_xlfn.RANK.EQ(VLOOKUP($A101, 'First 10 GS'!$B$2:$AG$2201, 10, FALSE), 'First 10 GS'!K$2:K$2201, 1)</f>
        <v>1</v>
      </c>
      <c r="K101" s="4">
        <f>_xlfn.RANK.EQ(VLOOKUP($A101, 'First 10 GS'!$B$2:$AG$2201, 11, FALSE), 'First 10 GS'!L$2:L$2201, 0)</f>
        <v>7</v>
      </c>
      <c r="L101" s="4">
        <f>_xlfn.RANK.EQ(VLOOKUP($A101, 'First 10 GS'!$B$2:$AG$2201, 12, FALSE), 'First 10 GS'!M$2:M$2201, 0)</f>
        <v>4</v>
      </c>
      <c r="M101" s="4">
        <f>_xlfn.RANK.EQ(VLOOKUP($A101, 'First 10 GS'!$B$2:$AG$2201, 13, FALSE), 'First 10 GS'!N$2:N$2201, 0)</f>
        <v>2</v>
      </c>
      <c r="N101" s="6">
        <f>_xlfn.RANK.EQ(VLOOKUP($A101, 'First 10 GS'!$B$2:$AG$2201, 14, FALSE), 'First 10 GS'!O$2:O$2201, 1)</f>
        <v>651</v>
      </c>
      <c r="O101" s="4">
        <f>_xlfn.RANK.EQ(VLOOKUP($A101, 'First 10 GS'!$B$2:$AG$2201, 15, FALSE), 'First 10 GS'!P$2:P$2201, 0)</f>
        <v>26</v>
      </c>
      <c r="P101" s="4">
        <f>_xlfn.RANK.EQ(VLOOKUP($A101, 'First 10 GS'!$B$2:$AG$2201, 16, FALSE), 'First 10 GS'!Q$2:Q$2201, 0)</f>
        <v>252</v>
      </c>
      <c r="Q101" s="5">
        <f>_xlfn.RANK.EQ(VLOOKUP($A101, 'First 10 GS'!$B$2:$AG$2201, 17, FALSE), 'First 10 GS'!R$2:R$2201, 1)</f>
        <v>59</v>
      </c>
      <c r="R101" s="4">
        <f>_xlfn.RANK.EQ(VLOOKUP($A101, 'First 10 GS'!$B$2:$AG$2201, 18, FALSE), 'First 10 GS'!S$2:S$2201, 1)</f>
        <v>45</v>
      </c>
      <c r="S101" s="4">
        <f>_xlfn.RANK.EQ(VLOOKUP($A101, 'First 10 GS'!$B$2:$AG$2201, 19, FALSE), 'First 10 GS'!T$2:T$2201, 1)</f>
        <v>116</v>
      </c>
      <c r="T101" s="4">
        <f>_xlfn.RANK.EQ(VLOOKUP($A101, 'First 10 GS'!$B$2:$AG$2201, 20, FALSE), 'First 10 GS'!U$2:U$2201, 1)</f>
        <v>140</v>
      </c>
      <c r="U101" s="4">
        <f>_xlfn.RANK.EQ(VLOOKUP($A101, 'First 10 GS'!$B$2:$AG$2201, 21, FALSE), 'First 10 GS'!V$2:V$2201, 1)</f>
        <v>185</v>
      </c>
      <c r="V101" s="4">
        <f>_xlfn.RANK.EQ(VLOOKUP($A101, 'First 10 GS'!$B$2:$AG$2201, 22, FALSE), 'First 10 GS'!W$2:W$2201, 1)</f>
        <v>274</v>
      </c>
      <c r="W101" s="4">
        <f>_xlfn.RANK.EQ(VLOOKUP($A101, 'First 10 GS'!$B$2:$AG$2201, 23, FALSE), 'First 10 GS'!X$2:X$2201, 1)</f>
        <v>649</v>
      </c>
      <c r="X101" s="5">
        <f>_xlfn.RANK.EQ(VLOOKUP($A101, 'First 10 GS'!$B$2:$AG$2201, 24, FALSE), 'First 10 GS'!Y$2:Y$2201, 1)</f>
        <v>544</v>
      </c>
      <c r="Y101" s="4">
        <f>_xlfn.RANK.EQ(VLOOKUP($A101, 'First 10 GS'!$B$2:$AG$2201, 25, FALSE), 'First 10 GS'!Z$2:Z$2201, 1)</f>
        <v>642</v>
      </c>
      <c r="Z101" s="5">
        <f>_xlfn.RANK.EQ(VLOOKUP($A101, 'First 10 GS'!$B$2:$AG$2201, 26, FALSE), 'First 10 GS'!AA$2:AA$2201, 0)</f>
        <v>42</v>
      </c>
      <c r="AA101" s="5">
        <f>_xlfn.RANK.EQ(VLOOKUP($A101, 'First 10 GS'!$B$2:$AG$2201, 27, FALSE), 'First 10 GS'!AB$2:AB$2201, 0)</f>
        <v>206</v>
      </c>
      <c r="AB101" s="4">
        <f>_xlfn.RANK.EQ(VLOOKUP($A101, 'First 10 GS'!$B$2:$AG$2201, 28, FALSE), 'First 10 GS'!AC$2:AC$2201, 1)</f>
        <v>127</v>
      </c>
      <c r="AC101" s="4">
        <f>_xlfn.RANK.EQ(VLOOKUP($A101, 'First 10 GS'!$B$2:$AG$2201, 29, FALSE), 'First 10 GS'!AD$2:AD$2201, 1)</f>
        <v>1</v>
      </c>
      <c r="AD101" s="4">
        <f>_xlfn.RANK.EQ(VLOOKUP($A101, 'First 10 GS'!$B$2:$AG$2201, 30, FALSE), 'First 10 GS'!AE$2:AE$2201, 1)</f>
        <v>554</v>
      </c>
      <c r="AE101" s="4">
        <f>_xlfn.RANK.EQ(VLOOKUP($A101, 'First 10 GS'!$B$2:$AG$2201, 31, FALSE), 'First 10 GS'!AF$2:AF$2201, 0)</f>
        <v>22</v>
      </c>
      <c r="AF101" s="5">
        <f>_xlfn.RANK.EQ(VLOOKUP($A101, 'First 10 GS'!$B$2:$AG$2201, 32, FALSE), 'First 10 GS'!AG$2:AG$2201, 1)</f>
        <v>50</v>
      </c>
      <c r="AG101" s="7">
        <f>GEOMEAN(Table5[[#This Row],[W]],Table5[[#This Row],[L]],Table5[[#This Row],[ERA]],Table5[[#This Row],[BB/9]],Table5[[#This Row],[SO]],Table5[[#This Row],[K/9]],Table5[[#This Row],[WHIP]])</f>
        <v>117.25854553333308</v>
      </c>
    </row>
    <row r="102" spans="1:33" x14ac:dyDescent="0.45">
      <c r="A102" s="4" t="s">
        <v>136</v>
      </c>
      <c r="B102" s="4" t="s">
        <v>95</v>
      </c>
      <c r="C102" s="10">
        <v>35227</v>
      </c>
      <c r="D102" s="10">
        <v>35314</v>
      </c>
      <c r="E102" s="4">
        <f>_xlfn.RANK.EQ(VLOOKUP($A102, 'First 10 GS'!$B$2:$AG$2201, 5, FALSE), 'First 10 GS'!F$2:F$2201, 0)</f>
        <v>67</v>
      </c>
      <c r="F102" s="5">
        <f>_xlfn.RANK.EQ(VLOOKUP($A102, 'First 10 GS'!$B$2:$AG$2201, 6, FALSE), 'First 10 GS'!G$2:G$2201, 0)</f>
        <v>294</v>
      </c>
      <c r="G102" s="5">
        <f>_xlfn.RANK.EQ(VLOOKUP($A102, 'First 10 GS'!$B$2:$AG$2201, 7, FALSE), 'First 10 GS'!H$2:H$2201, 1)</f>
        <v>57</v>
      </c>
      <c r="H102" s="4">
        <f>_xlfn.RANK.EQ(VLOOKUP($A102, 'First 10 GS'!$B$2:$AG$2201, 8, FALSE), 'First 10 GS'!I$2:I$2201, 0)</f>
        <v>1</v>
      </c>
      <c r="I102" s="4">
        <f>_xlfn.RANK.EQ(VLOOKUP($A102, 'First 10 GS'!$B$2:$AG$2201, 9, FALSE), 'First 10 GS'!J$2:J$2201, 0)</f>
        <v>1</v>
      </c>
      <c r="J102" s="4">
        <f>_xlfn.RANK.EQ(VLOOKUP($A102, 'First 10 GS'!$B$2:$AG$2201, 10, FALSE), 'First 10 GS'!K$2:K$2201, 1)</f>
        <v>1</v>
      </c>
      <c r="K102" s="4">
        <f>_xlfn.RANK.EQ(VLOOKUP($A102, 'First 10 GS'!$B$2:$AG$2201, 11, FALSE), 'First 10 GS'!L$2:L$2201, 0)</f>
        <v>99</v>
      </c>
      <c r="L102" s="4">
        <f>_xlfn.RANK.EQ(VLOOKUP($A102, 'First 10 GS'!$B$2:$AG$2201, 12, FALSE), 'First 10 GS'!M$2:M$2201, 0)</f>
        <v>18</v>
      </c>
      <c r="M102" s="4">
        <f>_xlfn.RANK.EQ(VLOOKUP($A102, 'First 10 GS'!$B$2:$AG$2201, 13, FALSE), 'First 10 GS'!N$2:N$2201, 0)</f>
        <v>2</v>
      </c>
      <c r="N102" s="6">
        <f>_xlfn.RANK.EQ(VLOOKUP($A102, 'First 10 GS'!$B$2:$AG$2201, 14, FALSE), 'First 10 GS'!O$2:O$2201, 1)</f>
        <v>601</v>
      </c>
      <c r="O102" s="4">
        <f>_xlfn.RANK.EQ(VLOOKUP($A102, 'First 10 GS'!$B$2:$AG$2201, 15, FALSE), 'First 10 GS'!P$2:P$2201, 0)</f>
        <v>530</v>
      </c>
      <c r="P102" s="4">
        <f>_xlfn.RANK.EQ(VLOOKUP($A102, 'First 10 GS'!$B$2:$AG$2201, 16, FALSE), 'First 10 GS'!Q$2:Q$2201, 0)</f>
        <v>169</v>
      </c>
      <c r="Q102" s="5">
        <f>_xlfn.RANK.EQ(VLOOKUP($A102, 'First 10 GS'!$B$2:$AG$2201, 17, FALSE), 'First 10 GS'!R$2:R$2201, 1)</f>
        <v>189</v>
      </c>
      <c r="R102" s="4">
        <f>_xlfn.RANK.EQ(VLOOKUP($A102, 'First 10 GS'!$B$2:$AG$2201, 18, FALSE), 'First 10 GS'!S$2:S$2201, 1)</f>
        <v>475</v>
      </c>
      <c r="S102" s="4">
        <f>_xlfn.RANK.EQ(VLOOKUP($A102, 'First 10 GS'!$B$2:$AG$2201, 19, FALSE), 'First 10 GS'!T$2:T$2201, 1)</f>
        <v>356</v>
      </c>
      <c r="T102" s="4">
        <f>_xlfn.RANK.EQ(VLOOKUP($A102, 'First 10 GS'!$B$2:$AG$2201, 20, FALSE), 'First 10 GS'!U$2:U$2201, 1)</f>
        <v>306</v>
      </c>
      <c r="U102" s="4">
        <f>_xlfn.RANK.EQ(VLOOKUP($A102, 'First 10 GS'!$B$2:$AG$2201, 21, FALSE), 'First 10 GS'!V$2:V$2201, 1)</f>
        <v>552</v>
      </c>
      <c r="V102" s="4">
        <f>_xlfn.RANK.EQ(VLOOKUP($A102, 'First 10 GS'!$B$2:$AG$2201, 22, FALSE), 'First 10 GS'!W$2:W$2201, 1)</f>
        <v>607</v>
      </c>
      <c r="W102" s="4">
        <f>_xlfn.RANK.EQ(VLOOKUP($A102, 'First 10 GS'!$B$2:$AG$2201, 23, FALSE), 'First 10 GS'!X$2:X$2201, 1)</f>
        <v>221</v>
      </c>
      <c r="X102" s="5">
        <f>_xlfn.RANK.EQ(VLOOKUP($A102, 'First 10 GS'!$B$2:$AG$2201, 24, FALSE), 'First 10 GS'!Y$2:Y$2201, 1)</f>
        <v>143</v>
      </c>
      <c r="Y102" s="4">
        <f>_xlfn.RANK.EQ(VLOOKUP($A102, 'First 10 GS'!$B$2:$AG$2201, 25, FALSE), 'First 10 GS'!Z$2:Z$2201, 1)</f>
        <v>490</v>
      </c>
      <c r="Z102" s="5">
        <f>_xlfn.RANK.EQ(VLOOKUP($A102, 'First 10 GS'!$B$2:$AG$2201, 26, FALSE), 'First 10 GS'!AA$2:AA$2201, 0)</f>
        <v>38</v>
      </c>
      <c r="AA102" s="5">
        <f>_xlfn.RANK.EQ(VLOOKUP($A102, 'First 10 GS'!$B$2:$AG$2201, 27, FALSE), 'First 10 GS'!AB$2:AB$2201, 0)</f>
        <v>128</v>
      </c>
      <c r="AB102" s="4">
        <f>_xlfn.RANK.EQ(VLOOKUP($A102, 'First 10 GS'!$B$2:$AG$2201, 28, FALSE), 'First 10 GS'!AC$2:AC$2201, 1)</f>
        <v>452</v>
      </c>
      <c r="AC102" s="4">
        <f>_xlfn.RANK.EQ(VLOOKUP($A102, 'First 10 GS'!$B$2:$AG$2201, 29, FALSE), 'First 10 GS'!AD$2:AD$2201, 1)</f>
        <v>1</v>
      </c>
      <c r="AD102" s="4">
        <f>_xlfn.RANK.EQ(VLOOKUP($A102, 'First 10 GS'!$B$2:$AG$2201, 30, FALSE), 'First 10 GS'!AE$2:AE$2201, 1)</f>
        <v>325</v>
      </c>
      <c r="AE102" s="4">
        <f>_xlfn.RANK.EQ(VLOOKUP($A102, 'First 10 GS'!$B$2:$AG$2201, 31, FALSE), 'First 10 GS'!AF$2:AF$2201, 0)</f>
        <v>59</v>
      </c>
      <c r="AF102" s="5">
        <f>_xlfn.RANK.EQ(VLOOKUP($A102, 'First 10 GS'!$B$2:$AG$2201, 32, FALSE), 'First 10 GS'!AG$2:AG$2201, 1)</f>
        <v>141</v>
      </c>
      <c r="AG102" s="7">
        <f>GEOMEAN(Table5[[#This Row],[W]],Table5[[#This Row],[L]],Table5[[#This Row],[ERA]],Table5[[#This Row],[BB/9]],Table5[[#This Row],[SO]],Table5[[#This Row],[K/9]],Table5[[#This Row],[WHIP]])</f>
        <v>117.57607497128984</v>
      </c>
    </row>
    <row r="103" spans="1:33" x14ac:dyDescent="0.45">
      <c r="A103" s="4" t="s">
        <v>334</v>
      </c>
      <c r="B103" s="4" t="s">
        <v>40</v>
      </c>
      <c r="C103" s="10">
        <v>42466</v>
      </c>
      <c r="D103" s="10">
        <v>42518</v>
      </c>
      <c r="E103" s="4">
        <f>_xlfn.RANK.EQ(VLOOKUP($A103, 'First 10 GS'!$B$2:$AG$2201, 5, FALSE), 'First 10 GS'!F$2:F$2201, 0)</f>
        <v>326</v>
      </c>
      <c r="F103" s="5">
        <f>_xlfn.RANK.EQ(VLOOKUP($A103, 'First 10 GS'!$B$2:$AG$2201, 6, FALSE), 'First 10 GS'!G$2:G$2201, 0)</f>
        <v>151</v>
      </c>
      <c r="G103" s="5">
        <f>_xlfn.RANK.EQ(VLOOKUP($A103, 'First 10 GS'!$B$2:$AG$2201, 7, FALSE), 'First 10 GS'!H$2:H$2201, 1)</f>
        <v>177</v>
      </c>
      <c r="H103" s="4">
        <f>_xlfn.RANK.EQ(VLOOKUP($A103, 'First 10 GS'!$B$2:$AG$2201, 8, FALSE), 'First 10 GS'!I$2:I$2201, 0)</f>
        <v>1</v>
      </c>
      <c r="I103" s="4">
        <f>_xlfn.RANK.EQ(VLOOKUP($A103, 'First 10 GS'!$B$2:$AG$2201, 9, FALSE), 'First 10 GS'!J$2:J$2201, 0)</f>
        <v>1</v>
      </c>
      <c r="J103" s="4">
        <f>_xlfn.RANK.EQ(VLOOKUP($A103, 'First 10 GS'!$B$2:$AG$2201, 10, FALSE), 'First 10 GS'!K$2:K$2201, 1)</f>
        <v>1</v>
      </c>
      <c r="K103" s="4">
        <f>_xlfn.RANK.EQ(VLOOKUP($A103, 'First 10 GS'!$B$2:$AG$2201, 11, FALSE), 'First 10 GS'!L$2:L$2201, 0)</f>
        <v>196</v>
      </c>
      <c r="L103" s="4">
        <f>_xlfn.RANK.EQ(VLOOKUP($A103, 'First 10 GS'!$B$2:$AG$2201, 12, FALSE), 'First 10 GS'!M$2:M$2201, 0)</f>
        <v>98</v>
      </c>
      <c r="M103" s="4">
        <f>_xlfn.RANK.EQ(VLOOKUP($A103, 'First 10 GS'!$B$2:$AG$2201, 13, FALSE), 'First 10 GS'!N$2:N$2201, 0)</f>
        <v>2</v>
      </c>
      <c r="N103" s="6">
        <f>_xlfn.RANK.EQ(VLOOKUP($A103, 'First 10 GS'!$B$2:$AG$2201, 14, FALSE), 'First 10 GS'!O$2:O$2201, 1)</f>
        <v>327</v>
      </c>
      <c r="O103" s="4">
        <f>_xlfn.RANK.EQ(VLOOKUP($A103, 'First 10 GS'!$B$2:$AG$2201, 15, FALSE), 'First 10 GS'!P$2:P$2201, 0)</f>
        <v>227</v>
      </c>
      <c r="P103" s="4">
        <f>_xlfn.RANK.EQ(VLOOKUP($A103, 'First 10 GS'!$B$2:$AG$2201, 16, FALSE), 'First 10 GS'!Q$2:Q$2201, 0)</f>
        <v>208</v>
      </c>
      <c r="Q103" s="5">
        <f>_xlfn.RANK.EQ(VLOOKUP($A103, 'First 10 GS'!$B$2:$AG$2201, 17, FALSE), 'First 10 GS'!R$2:R$2201, 1)</f>
        <v>116</v>
      </c>
      <c r="R103" s="4">
        <f>_xlfn.RANK.EQ(VLOOKUP($A103, 'First 10 GS'!$B$2:$AG$2201, 18, FALSE), 'First 10 GS'!S$2:S$2201, 1)</f>
        <v>45</v>
      </c>
      <c r="S103" s="4">
        <f>_xlfn.RANK.EQ(VLOOKUP($A103, 'First 10 GS'!$B$2:$AG$2201, 19, FALSE), 'First 10 GS'!T$2:T$2201, 1)</f>
        <v>36</v>
      </c>
      <c r="T103" s="4">
        <f>_xlfn.RANK.EQ(VLOOKUP($A103, 'First 10 GS'!$B$2:$AG$2201, 20, FALSE), 'First 10 GS'!U$2:U$2201, 1)</f>
        <v>66</v>
      </c>
      <c r="U103" s="4">
        <f>_xlfn.RANK.EQ(VLOOKUP($A103, 'First 10 GS'!$B$2:$AG$2201, 21, FALSE), 'First 10 GS'!V$2:V$2201, 1)</f>
        <v>231</v>
      </c>
      <c r="V103" s="4">
        <f>_xlfn.RANK.EQ(VLOOKUP($A103, 'First 10 GS'!$B$2:$AG$2201, 22, FALSE), 'First 10 GS'!W$2:W$2201, 1)</f>
        <v>172</v>
      </c>
      <c r="W103" s="4">
        <f>_xlfn.RANK.EQ(VLOOKUP($A103, 'First 10 GS'!$B$2:$AG$2201, 23, FALSE), 'First 10 GS'!X$2:X$2201, 1)</f>
        <v>160</v>
      </c>
      <c r="X103" s="5">
        <f>_xlfn.RANK.EQ(VLOOKUP($A103, 'First 10 GS'!$B$2:$AG$2201, 24, FALSE), 'First 10 GS'!Y$2:Y$2201, 1)</f>
        <v>170</v>
      </c>
      <c r="Y103" s="4">
        <f>_xlfn.RANK.EQ(VLOOKUP($A103, 'First 10 GS'!$B$2:$AG$2201, 25, FALSE), 'First 10 GS'!Z$2:Z$2201, 1)</f>
        <v>291</v>
      </c>
      <c r="Z103" s="5">
        <f>_xlfn.RANK.EQ(VLOOKUP($A103, 'First 10 GS'!$B$2:$AG$2201, 26, FALSE), 'First 10 GS'!AA$2:AA$2201, 0)</f>
        <v>116</v>
      </c>
      <c r="AA103" s="5">
        <f>_xlfn.RANK.EQ(VLOOKUP($A103, 'First 10 GS'!$B$2:$AG$2201, 27, FALSE), 'First 10 GS'!AB$2:AB$2201, 0)</f>
        <v>135</v>
      </c>
      <c r="AB103" s="4">
        <f>_xlfn.RANK.EQ(VLOOKUP($A103, 'First 10 GS'!$B$2:$AG$2201, 28, FALSE), 'First 10 GS'!AC$2:AC$2201, 1)</f>
        <v>452</v>
      </c>
      <c r="AC103" s="4">
        <f>_xlfn.RANK.EQ(VLOOKUP($A103, 'First 10 GS'!$B$2:$AG$2201, 29, FALSE), 'First 10 GS'!AD$2:AD$2201, 1)</f>
        <v>1</v>
      </c>
      <c r="AD103" s="4">
        <f>_xlfn.RANK.EQ(VLOOKUP($A103, 'First 10 GS'!$B$2:$AG$2201, 30, FALSE), 'First 10 GS'!AE$2:AE$2201, 1)</f>
        <v>146</v>
      </c>
      <c r="AE103" s="4">
        <f>_xlfn.RANK.EQ(VLOOKUP($A103, 'First 10 GS'!$B$2:$AG$2201, 31, FALSE), 'First 10 GS'!AF$2:AF$2201, 0)</f>
        <v>517</v>
      </c>
      <c r="AF103" s="5">
        <f>_xlfn.RANK.EQ(VLOOKUP($A103, 'First 10 GS'!$B$2:$AG$2201, 32, FALSE), 'First 10 GS'!AG$2:AG$2201, 1)</f>
        <v>38</v>
      </c>
      <c r="AG103" s="7">
        <f>GEOMEAN(Table5[[#This Row],[W]],Table5[[#This Row],[L]],Table5[[#This Row],[ERA]],Table5[[#This Row],[BB/9]],Table5[[#This Row],[SO]],Table5[[#This Row],[K/9]],Table5[[#This Row],[WHIP]])</f>
        <v>117.73861574931422</v>
      </c>
    </row>
    <row r="104" spans="1:33" x14ac:dyDescent="0.45">
      <c r="A104" s="4" t="s">
        <v>398</v>
      </c>
      <c r="B104" s="4" t="s">
        <v>85</v>
      </c>
      <c r="C104" s="10">
        <v>44689</v>
      </c>
      <c r="D104" s="10">
        <v>44739</v>
      </c>
      <c r="E104" s="4">
        <f>_xlfn.RANK.EQ(VLOOKUP($A104, 'First 10 GS'!$B$2:$AG$2201, 5, FALSE), 'First 10 GS'!F$2:F$2201, 0)</f>
        <v>489</v>
      </c>
      <c r="F104" s="5">
        <f>_xlfn.RANK.EQ(VLOOKUP($A104, 'First 10 GS'!$B$2:$AG$2201, 6, FALSE), 'First 10 GS'!G$2:G$2201, 0)</f>
        <v>460</v>
      </c>
      <c r="G104" s="5">
        <f>_xlfn.RANK.EQ(VLOOKUP($A104, 'First 10 GS'!$B$2:$AG$2201, 7, FALSE), 'First 10 GS'!H$2:H$2201, 1)</f>
        <v>177</v>
      </c>
      <c r="H104" s="4">
        <f>_xlfn.RANK.EQ(VLOOKUP($A104, 'First 10 GS'!$B$2:$AG$2201, 8, FALSE), 'First 10 GS'!I$2:I$2201, 0)</f>
        <v>1</v>
      </c>
      <c r="I104" s="4">
        <f>_xlfn.RANK.EQ(VLOOKUP($A104, 'First 10 GS'!$B$2:$AG$2201, 9, FALSE), 'First 10 GS'!J$2:J$2201, 0)</f>
        <v>1</v>
      </c>
      <c r="J104" s="4">
        <f>_xlfn.RANK.EQ(VLOOKUP($A104, 'First 10 GS'!$B$2:$AG$2201, 10, FALSE), 'First 10 GS'!K$2:K$2201, 1)</f>
        <v>1</v>
      </c>
      <c r="K104" s="4">
        <f>_xlfn.RANK.EQ(VLOOKUP($A104, 'First 10 GS'!$B$2:$AG$2201, 11, FALSE), 'First 10 GS'!L$2:L$2201, 0)</f>
        <v>196</v>
      </c>
      <c r="L104" s="4">
        <f>_xlfn.RANK.EQ(VLOOKUP($A104, 'First 10 GS'!$B$2:$AG$2201, 12, FALSE), 'First 10 GS'!M$2:M$2201, 0)</f>
        <v>98</v>
      </c>
      <c r="M104" s="4">
        <f>_xlfn.RANK.EQ(VLOOKUP($A104, 'First 10 GS'!$B$2:$AG$2201, 13, FALSE), 'First 10 GS'!N$2:N$2201, 0)</f>
        <v>2</v>
      </c>
      <c r="N104" s="6">
        <f>_xlfn.RANK.EQ(VLOOKUP($A104, 'First 10 GS'!$B$2:$AG$2201, 14, FALSE), 'First 10 GS'!O$2:O$2201, 1)</f>
        <v>170</v>
      </c>
      <c r="O104" s="4">
        <f>_xlfn.RANK.EQ(VLOOKUP($A104, 'First 10 GS'!$B$2:$AG$2201, 15, FALSE), 'First 10 GS'!P$2:P$2201, 0)</f>
        <v>530</v>
      </c>
      <c r="P104" s="4">
        <f>_xlfn.RANK.EQ(VLOOKUP($A104, 'First 10 GS'!$B$2:$AG$2201, 16, FALSE), 'First 10 GS'!Q$2:Q$2201, 0)</f>
        <v>428</v>
      </c>
      <c r="Q104" s="5">
        <f>_xlfn.RANK.EQ(VLOOKUP($A104, 'First 10 GS'!$B$2:$AG$2201, 17, FALSE), 'First 10 GS'!R$2:R$2201, 1)</f>
        <v>328</v>
      </c>
      <c r="R104" s="4">
        <f>_xlfn.RANK.EQ(VLOOKUP($A104, 'First 10 GS'!$B$2:$AG$2201, 18, FALSE), 'First 10 GS'!S$2:S$2201, 1)</f>
        <v>350</v>
      </c>
      <c r="S104" s="4">
        <f>_xlfn.RANK.EQ(VLOOKUP($A104, 'First 10 GS'!$B$2:$AG$2201, 19, FALSE), 'First 10 GS'!T$2:T$2201, 1)</f>
        <v>270</v>
      </c>
      <c r="T104" s="4">
        <f>_xlfn.RANK.EQ(VLOOKUP($A104, 'First 10 GS'!$B$2:$AG$2201, 20, FALSE), 'First 10 GS'!U$2:U$2201, 1)</f>
        <v>214</v>
      </c>
      <c r="U104" s="4">
        <f>_xlfn.RANK.EQ(VLOOKUP($A104, 'First 10 GS'!$B$2:$AG$2201, 21, FALSE), 'First 10 GS'!V$2:V$2201, 1)</f>
        <v>633</v>
      </c>
      <c r="V104" s="4">
        <f>_xlfn.RANK.EQ(VLOOKUP($A104, 'First 10 GS'!$B$2:$AG$2201, 22, FALSE), 'First 10 GS'!W$2:W$2201, 1)</f>
        <v>636</v>
      </c>
      <c r="W104" s="4">
        <f>_xlfn.RANK.EQ(VLOOKUP($A104, 'First 10 GS'!$B$2:$AG$2201, 23, FALSE), 'First 10 GS'!X$2:X$2201, 1)</f>
        <v>1</v>
      </c>
      <c r="X104" s="5">
        <f>_xlfn.RANK.EQ(VLOOKUP($A104, 'First 10 GS'!$B$2:$AG$2201, 24, FALSE), 'First 10 GS'!Y$2:Y$2201, 1)</f>
        <v>5</v>
      </c>
      <c r="Y104" s="4">
        <f>_xlfn.RANK.EQ(VLOOKUP($A104, 'First 10 GS'!$B$2:$AG$2201, 25, FALSE), 'First 10 GS'!Z$2:Z$2201, 1)</f>
        <v>1</v>
      </c>
      <c r="Z104" s="5">
        <f>_xlfn.RANK.EQ(VLOOKUP($A104, 'First 10 GS'!$B$2:$AG$2201, 26, FALSE), 'First 10 GS'!AA$2:AA$2201, 0)</f>
        <v>144</v>
      </c>
      <c r="AA104" s="5">
        <f>_xlfn.RANK.EQ(VLOOKUP($A104, 'First 10 GS'!$B$2:$AG$2201, 27, FALSE), 'First 10 GS'!AB$2:AB$2201, 0)</f>
        <v>119</v>
      </c>
      <c r="AB104" s="4">
        <f>_xlfn.RANK.EQ(VLOOKUP($A104, 'First 10 GS'!$B$2:$AG$2201, 28, FALSE), 'First 10 GS'!AC$2:AC$2201, 1)</f>
        <v>290</v>
      </c>
      <c r="AC104" s="4">
        <f>_xlfn.RANK.EQ(VLOOKUP($A104, 'First 10 GS'!$B$2:$AG$2201, 29, FALSE), 'First 10 GS'!AD$2:AD$2201, 1)</f>
        <v>1</v>
      </c>
      <c r="AD104" s="4">
        <f>_xlfn.RANK.EQ(VLOOKUP($A104, 'First 10 GS'!$B$2:$AG$2201, 30, FALSE), 'First 10 GS'!AE$2:AE$2201, 1)</f>
        <v>325</v>
      </c>
      <c r="AE104" s="4">
        <f>_xlfn.RANK.EQ(VLOOKUP($A104, 'First 10 GS'!$B$2:$AG$2201, 31, FALSE), 'First 10 GS'!AF$2:AF$2201, 0)</f>
        <v>539</v>
      </c>
      <c r="AF104" s="5">
        <f>_xlfn.RANK.EQ(VLOOKUP($A104, 'First 10 GS'!$B$2:$AG$2201, 32, FALSE), 'First 10 GS'!AG$2:AG$2201, 1)</f>
        <v>158</v>
      </c>
      <c r="AG104" s="7">
        <f>GEOMEAN(Table5[[#This Row],[W]],Table5[[#This Row],[L]],Table5[[#This Row],[ERA]],Table5[[#This Row],[BB/9]],Table5[[#This Row],[SO]],Table5[[#This Row],[K/9]],Table5[[#This Row],[WHIP]])</f>
        <v>120.15296659697756</v>
      </c>
    </row>
    <row r="105" spans="1:33" x14ac:dyDescent="0.45">
      <c r="A105" s="6" t="s">
        <v>370</v>
      </c>
      <c r="B105" s="6" t="s">
        <v>199</v>
      </c>
      <c r="C105" s="9">
        <v>41011</v>
      </c>
      <c r="D105" s="9">
        <v>41059</v>
      </c>
      <c r="E105" s="6">
        <f>_xlfn.RANK.EQ(VLOOKUP($A105, 'First 10 GS'!$B$2:$AG$2201, 5, FALSE), 'First 10 GS'!F$2:F$2201, 0)</f>
        <v>423</v>
      </c>
      <c r="F105" s="5">
        <f>_xlfn.RANK.EQ(VLOOKUP($A105, 'First 10 GS'!$B$2:$AG$2201, 6, FALSE), 'First 10 GS'!G$2:G$2201, 0)</f>
        <v>460</v>
      </c>
      <c r="G105" s="5">
        <f>_xlfn.RANK.EQ(VLOOKUP($A105, 'First 10 GS'!$B$2:$AG$2201, 7, FALSE), 'First 10 GS'!H$2:H$2201, 1)</f>
        <v>11</v>
      </c>
      <c r="H105" s="6">
        <f>_xlfn.RANK.EQ(VLOOKUP($A105, 'First 10 GS'!$B$2:$AG$2201, 8, FALSE), 'First 10 GS'!I$2:I$2201, 0)</f>
        <v>1</v>
      </c>
      <c r="I105" s="6">
        <f>_xlfn.RANK.EQ(VLOOKUP($A105, 'First 10 GS'!$B$2:$AG$2201, 9, FALSE), 'First 10 GS'!J$2:J$2201, 0)</f>
        <v>1</v>
      </c>
      <c r="J105" s="6">
        <f>_xlfn.RANK.EQ(VLOOKUP($A105, 'First 10 GS'!$B$2:$AG$2201, 10, FALSE), 'First 10 GS'!K$2:K$2201, 1)</f>
        <v>1</v>
      </c>
      <c r="K105" s="6">
        <f>_xlfn.RANK.EQ(VLOOKUP($A105, 'First 10 GS'!$B$2:$AG$2201, 11, FALSE), 'First 10 GS'!L$2:L$2201, 0)</f>
        <v>196</v>
      </c>
      <c r="L105" s="6">
        <f>_xlfn.RANK.EQ(VLOOKUP($A105, 'First 10 GS'!$B$2:$AG$2201, 12, FALSE), 'First 10 GS'!M$2:M$2201, 0)</f>
        <v>98</v>
      </c>
      <c r="M105" s="6">
        <f>_xlfn.RANK.EQ(VLOOKUP($A105, 'First 10 GS'!$B$2:$AG$2201, 13, FALSE), 'First 10 GS'!N$2:N$2201, 0)</f>
        <v>2</v>
      </c>
      <c r="N105" s="6">
        <f>_xlfn.RANK.EQ(VLOOKUP($A105, 'First 10 GS'!$B$2:$AG$2201, 14, FALSE), 'First 10 GS'!O$2:O$2201, 1)</f>
        <v>235</v>
      </c>
      <c r="O105" s="6">
        <f>_xlfn.RANK.EQ(VLOOKUP($A105, 'First 10 GS'!$B$2:$AG$2201, 15, FALSE), 'First 10 GS'!P$2:P$2201, 0)</f>
        <v>655</v>
      </c>
      <c r="P105" s="6">
        <f>_xlfn.RANK.EQ(VLOOKUP($A105, 'First 10 GS'!$B$2:$AG$2201, 16, FALSE), 'First 10 GS'!Q$2:Q$2201, 0)</f>
        <v>99</v>
      </c>
      <c r="Q105" s="5">
        <f>_xlfn.RANK.EQ(VLOOKUP($A105, 'First 10 GS'!$B$2:$AG$2201, 17, FALSE), 'First 10 GS'!R$2:R$2201, 1)</f>
        <v>185</v>
      </c>
      <c r="R105" s="6">
        <f>_xlfn.RANK.EQ(VLOOKUP($A105, 'First 10 GS'!$B$2:$AG$2201, 18, FALSE), 'First 10 GS'!S$2:S$2201, 1)</f>
        <v>215</v>
      </c>
      <c r="S105" s="6">
        <f>_xlfn.RANK.EQ(VLOOKUP($A105, 'First 10 GS'!$B$2:$AG$2201, 19, FALSE), 'First 10 GS'!T$2:T$2201, 1)</f>
        <v>116</v>
      </c>
      <c r="T105" s="6">
        <f>_xlfn.RANK.EQ(VLOOKUP($A105, 'First 10 GS'!$B$2:$AG$2201, 20, FALSE), 'First 10 GS'!U$2:U$2201, 1)</f>
        <v>109</v>
      </c>
      <c r="U105" s="6">
        <f>_xlfn.RANK.EQ(VLOOKUP($A105, 'First 10 GS'!$B$2:$AG$2201, 21, FALSE), 'First 10 GS'!V$2:V$2201, 1)</f>
        <v>553</v>
      </c>
      <c r="V105" s="6">
        <f>_xlfn.RANK.EQ(VLOOKUP($A105, 'First 10 GS'!$B$2:$AG$2201, 22, FALSE), 'First 10 GS'!W$2:W$2201, 1)</f>
        <v>537</v>
      </c>
      <c r="W105" s="6">
        <f>_xlfn.RANK.EQ(VLOOKUP($A105, 'First 10 GS'!$B$2:$AG$2201, 23, FALSE), 'First 10 GS'!X$2:X$2201, 1)</f>
        <v>101</v>
      </c>
      <c r="X105" s="5">
        <f>_xlfn.RANK.EQ(VLOOKUP($A105, 'First 10 GS'!$B$2:$AG$2201, 24, FALSE), 'First 10 GS'!Y$2:Y$2201, 1)</f>
        <v>129</v>
      </c>
      <c r="Y105" s="6">
        <f>_xlfn.RANK.EQ(VLOOKUP($A105, 'First 10 GS'!$B$2:$AG$2201, 25, FALSE), 'First 10 GS'!Z$2:Z$2201, 1)</f>
        <v>291</v>
      </c>
      <c r="Z105" s="5">
        <f>_xlfn.RANK.EQ(VLOOKUP($A105, 'First 10 GS'!$B$2:$AG$2201, 26, FALSE), 'First 10 GS'!AA$2:AA$2201, 0)</f>
        <v>129</v>
      </c>
      <c r="AA105" s="5">
        <f>_xlfn.RANK.EQ(VLOOKUP($A105, 'First 10 GS'!$B$2:$AG$2201, 27, FALSE), 'First 10 GS'!AB$2:AB$2201, 0)</f>
        <v>120</v>
      </c>
      <c r="AB105" s="6">
        <f>_xlfn.RANK.EQ(VLOOKUP($A105, 'First 10 GS'!$B$2:$AG$2201, 28, FALSE), 'First 10 GS'!AC$2:AC$2201, 1)</f>
        <v>290</v>
      </c>
      <c r="AC105" s="6">
        <f>_xlfn.RANK.EQ(VLOOKUP($A105, 'First 10 GS'!$B$2:$AG$2201, 29, FALSE), 'First 10 GS'!AD$2:AD$2201, 1)</f>
        <v>1</v>
      </c>
      <c r="AD105" s="6">
        <f>_xlfn.RANK.EQ(VLOOKUP($A105, 'First 10 GS'!$B$2:$AG$2201, 30, FALSE), 'First 10 GS'!AE$2:AE$2201, 1)</f>
        <v>1</v>
      </c>
      <c r="AE105" s="6">
        <f>_xlfn.RANK.EQ(VLOOKUP($A105, 'First 10 GS'!$B$2:$AG$2201, 31, FALSE), 'First 10 GS'!AF$2:AF$2201, 0)</f>
        <v>526</v>
      </c>
      <c r="AF105" s="5">
        <f>_xlfn.RANK.EQ(VLOOKUP($A105, 'First 10 GS'!$B$2:$AG$2201, 32, FALSE), 'First 10 GS'!AG$2:AG$2201, 1)</f>
        <v>196</v>
      </c>
      <c r="AG105" s="7">
        <f>GEOMEAN(Table5[[#This Row],[W]],Table5[[#This Row],[L]],Table5[[#This Row],[ERA]],Table5[[#This Row],[BB/9]],Table5[[#This Row],[SO]],Table5[[#This Row],[K/9]],Table5[[#This Row],[WHIP]])</f>
        <v>120.38232086722981</v>
      </c>
    </row>
    <row r="106" spans="1:33" x14ac:dyDescent="0.45">
      <c r="A106" s="4" t="s">
        <v>600</v>
      </c>
      <c r="B106" s="4" t="s">
        <v>121</v>
      </c>
      <c r="C106" s="10">
        <v>37737</v>
      </c>
      <c r="D106" s="10">
        <v>37823</v>
      </c>
      <c r="E106" s="4">
        <f>_xlfn.RANK.EQ(VLOOKUP($A106, 'First 10 GS'!$B$2:$AG$2201, 5, FALSE), 'First 10 GS'!F$2:F$2201, 0)</f>
        <v>116</v>
      </c>
      <c r="F106" s="5">
        <f>_xlfn.RANK.EQ(VLOOKUP($A106, 'First 10 GS'!$B$2:$AG$2201, 6, FALSE), 'First 10 GS'!G$2:G$2201, 0)</f>
        <v>64</v>
      </c>
      <c r="G106" s="5">
        <f>_xlfn.RANK.EQ(VLOOKUP($A106, 'First 10 GS'!$B$2:$AG$2201, 7, FALSE), 'First 10 GS'!H$2:H$2201, 1)</f>
        <v>11</v>
      </c>
      <c r="H106" s="4">
        <f>_xlfn.RANK.EQ(VLOOKUP($A106, 'First 10 GS'!$B$2:$AG$2201, 8, FALSE), 'First 10 GS'!I$2:I$2201, 0)</f>
        <v>1</v>
      </c>
      <c r="I106" s="4">
        <f>_xlfn.RANK.EQ(VLOOKUP($A106, 'First 10 GS'!$B$2:$AG$2201, 9, FALSE), 'First 10 GS'!J$2:J$2201, 0)</f>
        <v>1</v>
      </c>
      <c r="J106" s="4">
        <f>_xlfn.RANK.EQ(VLOOKUP($A106, 'First 10 GS'!$B$2:$AG$2201, 10, FALSE), 'First 10 GS'!K$2:K$2201, 1)</f>
        <v>1</v>
      </c>
      <c r="K106" s="4">
        <f>_xlfn.RANK.EQ(VLOOKUP($A106, 'First 10 GS'!$B$2:$AG$2201, 11, FALSE), 'First 10 GS'!L$2:L$2201, 0)</f>
        <v>54</v>
      </c>
      <c r="L106" s="4">
        <f>_xlfn.RANK.EQ(VLOOKUP($A106, 'First 10 GS'!$B$2:$AG$2201, 12, FALSE), 'First 10 GS'!M$2:M$2201, 0)</f>
        <v>18</v>
      </c>
      <c r="M106" s="4">
        <f>_xlfn.RANK.EQ(VLOOKUP($A106, 'First 10 GS'!$B$2:$AG$2201, 13, FALSE), 'First 10 GS'!N$2:N$2201, 0)</f>
        <v>2</v>
      </c>
      <c r="N106" s="6">
        <f>_xlfn.RANK.EQ(VLOOKUP($A106, 'First 10 GS'!$B$2:$AG$2201, 14, FALSE), 'First 10 GS'!O$2:O$2201, 1)</f>
        <v>544</v>
      </c>
      <c r="O106" s="4">
        <f>_xlfn.RANK.EQ(VLOOKUP($A106, 'First 10 GS'!$B$2:$AG$2201, 15, FALSE), 'First 10 GS'!P$2:P$2201, 0)</f>
        <v>390</v>
      </c>
      <c r="P106" s="4">
        <f>_xlfn.RANK.EQ(VLOOKUP($A106, 'First 10 GS'!$B$2:$AG$2201, 16, FALSE), 'First 10 GS'!Q$2:Q$2201, 0)</f>
        <v>29</v>
      </c>
      <c r="Q106" s="5">
        <f>_xlfn.RANK.EQ(VLOOKUP($A106, 'First 10 GS'!$B$2:$AG$2201, 17, FALSE), 'First 10 GS'!R$2:R$2201, 1)</f>
        <v>85</v>
      </c>
      <c r="R106" s="4">
        <f>_xlfn.RANK.EQ(VLOOKUP($A106, 'First 10 GS'!$B$2:$AG$2201, 18, FALSE), 'First 10 GS'!S$2:S$2201, 1)</f>
        <v>132</v>
      </c>
      <c r="S106" s="4">
        <f>_xlfn.RANK.EQ(VLOOKUP($A106, 'First 10 GS'!$B$2:$AG$2201, 19, FALSE), 'First 10 GS'!T$2:T$2201, 1)</f>
        <v>91</v>
      </c>
      <c r="T106" s="4">
        <f>_xlfn.RANK.EQ(VLOOKUP($A106, 'First 10 GS'!$B$2:$AG$2201, 20, FALSE), 'First 10 GS'!U$2:U$2201, 1)</f>
        <v>87</v>
      </c>
      <c r="U106" s="4">
        <f>_xlfn.RANK.EQ(VLOOKUP($A106, 'First 10 GS'!$B$2:$AG$2201, 21, FALSE), 'First 10 GS'!V$2:V$2201, 1)</f>
        <v>1</v>
      </c>
      <c r="V106" s="4">
        <f>_xlfn.RANK.EQ(VLOOKUP($A106, 'First 10 GS'!$B$2:$AG$2201, 22, FALSE), 'First 10 GS'!W$2:W$2201, 1)</f>
        <v>1</v>
      </c>
      <c r="W106" s="4">
        <f>_xlfn.RANK.EQ(VLOOKUP($A106, 'First 10 GS'!$B$2:$AG$2201, 23, FALSE), 'First 10 GS'!X$2:X$2201, 1)</f>
        <v>567</v>
      </c>
      <c r="X106" s="5">
        <f>_xlfn.RANK.EQ(VLOOKUP($A106, 'First 10 GS'!$B$2:$AG$2201, 24, FALSE), 'First 10 GS'!Y$2:Y$2201, 1)</f>
        <v>506</v>
      </c>
      <c r="Y106" s="4">
        <f>_xlfn.RANK.EQ(VLOOKUP($A106, 'First 10 GS'!$B$2:$AG$2201, 25, FALSE), 'First 10 GS'!Z$2:Z$2201, 1)</f>
        <v>490</v>
      </c>
      <c r="Z106" s="5">
        <f>_xlfn.RANK.EQ(VLOOKUP($A106, 'First 10 GS'!$B$2:$AG$2201, 26, FALSE), 'First 10 GS'!AA$2:AA$2201, 0)</f>
        <v>205</v>
      </c>
      <c r="AA106" s="5">
        <f>_xlfn.RANK.EQ(VLOOKUP($A106, 'First 10 GS'!$B$2:$AG$2201, 27, FALSE), 'First 10 GS'!AB$2:AB$2201, 0)</f>
        <v>314</v>
      </c>
      <c r="AB106" s="4">
        <f>_xlfn.RANK.EQ(VLOOKUP($A106, 'First 10 GS'!$B$2:$AG$2201, 28, FALSE), 'First 10 GS'!AC$2:AC$2201, 1)</f>
        <v>290</v>
      </c>
      <c r="AC106" s="4">
        <f>_xlfn.RANK.EQ(VLOOKUP($A106, 'First 10 GS'!$B$2:$AG$2201, 29, FALSE), 'First 10 GS'!AD$2:AD$2201, 1)</f>
        <v>477</v>
      </c>
      <c r="AD106" s="4">
        <f>_xlfn.RANK.EQ(VLOOKUP($A106, 'First 10 GS'!$B$2:$AG$2201, 30, FALSE), 'First 10 GS'!AE$2:AE$2201, 1)</f>
        <v>146</v>
      </c>
      <c r="AE106" s="4">
        <f>_xlfn.RANK.EQ(VLOOKUP($A106, 'First 10 GS'!$B$2:$AG$2201, 31, FALSE), 'First 10 GS'!AF$2:AF$2201, 0)</f>
        <v>169</v>
      </c>
      <c r="AF106" s="5">
        <f>_xlfn.RANK.EQ(VLOOKUP($A106, 'First 10 GS'!$B$2:$AG$2201, 32, FALSE), 'First 10 GS'!AG$2:AG$2201, 1)</f>
        <v>191</v>
      </c>
      <c r="AG106" s="7">
        <f>GEOMEAN(Table5[[#This Row],[W]],Table5[[#This Row],[L]],Table5[[#This Row],[ERA]],Table5[[#This Row],[BB/9]],Table5[[#This Row],[SO]],Table5[[#This Row],[K/9]],Table5[[#This Row],[WHIP]])</f>
        <v>120.65665541908339</v>
      </c>
    </row>
    <row r="107" spans="1:33" x14ac:dyDescent="0.45">
      <c r="A107" s="6" t="s">
        <v>148</v>
      </c>
      <c r="B107" s="6" t="s">
        <v>102</v>
      </c>
      <c r="C107" s="9">
        <v>40441</v>
      </c>
      <c r="D107" s="9">
        <v>40668</v>
      </c>
      <c r="E107" s="6">
        <f>_xlfn.RANK.EQ(VLOOKUP($A107, 'First 10 GS'!$B$2:$AG$2201, 5, FALSE), 'First 10 GS'!F$2:F$2201, 0)</f>
        <v>316</v>
      </c>
      <c r="F107" s="5">
        <f>_xlfn.RANK.EQ(VLOOKUP($A107, 'First 10 GS'!$B$2:$AG$2201, 6, FALSE), 'First 10 GS'!G$2:G$2201, 0)</f>
        <v>595</v>
      </c>
      <c r="G107" s="5">
        <f>_xlfn.RANK.EQ(VLOOKUP($A107, 'First 10 GS'!$B$2:$AG$2201, 7, FALSE), 'First 10 GS'!H$2:H$2201, 1)</f>
        <v>177</v>
      </c>
      <c r="H107" s="6">
        <f>_xlfn.RANK.EQ(VLOOKUP($A107, 'First 10 GS'!$B$2:$AG$2201, 8, FALSE), 'First 10 GS'!I$2:I$2201, 0)</f>
        <v>1</v>
      </c>
      <c r="I107" s="6">
        <f>_xlfn.RANK.EQ(VLOOKUP($A107, 'First 10 GS'!$B$2:$AG$2201, 9, FALSE), 'First 10 GS'!J$2:J$2201, 0)</f>
        <v>1</v>
      </c>
      <c r="J107" s="6">
        <f>_xlfn.RANK.EQ(VLOOKUP($A107, 'First 10 GS'!$B$2:$AG$2201, 10, FALSE), 'First 10 GS'!K$2:K$2201, 1)</f>
        <v>1</v>
      </c>
      <c r="K107" s="6">
        <f>_xlfn.RANK.EQ(VLOOKUP($A107, 'First 10 GS'!$B$2:$AG$2201, 11, FALSE), 'First 10 GS'!L$2:L$2201, 0)</f>
        <v>196</v>
      </c>
      <c r="L107" s="6">
        <f>_xlfn.RANK.EQ(VLOOKUP($A107, 'First 10 GS'!$B$2:$AG$2201, 12, FALSE), 'First 10 GS'!M$2:M$2201, 0)</f>
        <v>98</v>
      </c>
      <c r="M107" s="6">
        <f>_xlfn.RANK.EQ(VLOOKUP($A107, 'First 10 GS'!$B$2:$AG$2201, 13, FALSE), 'First 10 GS'!N$2:N$2201, 0)</f>
        <v>2</v>
      </c>
      <c r="N107" s="6">
        <f>_xlfn.RANK.EQ(VLOOKUP($A107, 'First 10 GS'!$B$2:$AG$2201, 14, FALSE), 'First 10 GS'!O$2:O$2201, 1)</f>
        <v>343</v>
      </c>
      <c r="O107" s="6">
        <f>_xlfn.RANK.EQ(VLOOKUP($A107, 'First 10 GS'!$B$2:$AG$2201, 15, FALSE), 'First 10 GS'!P$2:P$2201, 0)</f>
        <v>629</v>
      </c>
      <c r="P107" s="6">
        <f>_xlfn.RANK.EQ(VLOOKUP($A107, 'First 10 GS'!$B$2:$AG$2201, 16, FALSE), 'First 10 GS'!Q$2:Q$2201, 0)</f>
        <v>589</v>
      </c>
      <c r="Q107" s="5">
        <f>_xlfn.RANK.EQ(VLOOKUP($A107, 'First 10 GS'!$B$2:$AG$2201, 17, FALSE), 'First 10 GS'!R$2:R$2201, 1)</f>
        <v>113</v>
      </c>
      <c r="R107" s="6">
        <f>_xlfn.RANK.EQ(VLOOKUP($A107, 'First 10 GS'!$B$2:$AG$2201, 18, FALSE), 'First 10 GS'!S$2:S$2201, 1)</f>
        <v>85</v>
      </c>
      <c r="S107" s="6">
        <f>_xlfn.RANK.EQ(VLOOKUP($A107, 'First 10 GS'!$B$2:$AG$2201, 19, FALSE), 'First 10 GS'!T$2:T$2201, 1)</f>
        <v>137</v>
      </c>
      <c r="T107" s="6">
        <f>_xlfn.RANK.EQ(VLOOKUP($A107, 'First 10 GS'!$B$2:$AG$2201, 20, FALSE), 'First 10 GS'!U$2:U$2201, 1)</f>
        <v>66</v>
      </c>
      <c r="U107" s="6">
        <f>_xlfn.RANK.EQ(VLOOKUP($A107, 'First 10 GS'!$B$2:$AG$2201, 21, FALSE), 'First 10 GS'!V$2:V$2201, 1)</f>
        <v>145</v>
      </c>
      <c r="V107" s="6">
        <f>_xlfn.RANK.EQ(VLOOKUP($A107, 'First 10 GS'!$B$2:$AG$2201, 22, FALSE), 'First 10 GS'!W$2:W$2201, 1)</f>
        <v>103</v>
      </c>
      <c r="W107" s="6">
        <f>_xlfn.RANK.EQ(VLOOKUP($A107, 'First 10 GS'!$B$2:$AG$2201, 23, FALSE), 'First 10 GS'!X$2:X$2201, 1)</f>
        <v>187</v>
      </c>
      <c r="X107" s="5">
        <f>_xlfn.RANK.EQ(VLOOKUP($A107, 'First 10 GS'!$B$2:$AG$2201, 24, FALSE), 'First 10 GS'!Y$2:Y$2201, 1)</f>
        <v>207</v>
      </c>
      <c r="Y107" s="6">
        <f>_xlfn.RANK.EQ(VLOOKUP($A107, 'First 10 GS'!$B$2:$AG$2201, 25, FALSE), 'First 10 GS'!Z$2:Z$2201, 1)</f>
        <v>665</v>
      </c>
      <c r="Z107" s="5">
        <f>_xlfn.RANK.EQ(VLOOKUP($A107, 'First 10 GS'!$B$2:$AG$2201, 26, FALSE), 'First 10 GS'!AA$2:AA$2201, 0)</f>
        <v>42</v>
      </c>
      <c r="AA107" s="5">
        <f>_xlfn.RANK.EQ(VLOOKUP($A107, 'First 10 GS'!$B$2:$AG$2201, 27, FALSE), 'First 10 GS'!AB$2:AB$2201, 0)</f>
        <v>50</v>
      </c>
      <c r="AB107" s="6">
        <f>_xlfn.RANK.EQ(VLOOKUP($A107, 'First 10 GS'!$B$2:$AG$2201, 28, FALSE), 'First 10 GS'!AC$2:AC$2201, 1)</f>
        <v>290</v>
      </c>
      <c r="AC107" s="6">
        <f>_xlfn.RANK.EQ(VLOOKUP($A107, 'First 10 GS'!$B$2:$AG$2201, 29, FALSE), 'First 10 GS'!AD$2:AD$2201, 1)</f>
        <v>1</v>
      </c>
      <c r="AD107" s="6">
        <f>_xlfn.RANK.EQ(VLOOKUP($A107, 'First 10 GS'!$B$2:$AG$2201, 30, FALSE), 'First 10 GS'!AE$2:AE$2201, 1)</f>
        <v>611</v>
      </c>
      <c r="AE107" s="6">
        <f>_xlfn.RANK.EQ(VLOOKUP($A107, 'First 10 GS'!$B$2:$AG$2201, 31, FALSE), 'First 10 GS'!AF$2:AF$2201, 0)</f>
        <v>453</v>
      </c>
      <c r="AF107" s="5">
        <f>_xlfn.RANK.EQ(VLOOKUP($A107, 'First 10 GS'!$B$2:$AG$2201, 32, FALSE), 'First 10 GS'!AG$2:AG$2201, 1)</f>
        <v>72</v>
      </c>
      <c r="AG107" s="7">
        <f>GEOMEAN(Table5[[#This Row],[W]],Table5[[#This Row],[L]],Table5[[#This Row],[ERA]],Table5[[#This Row],[BB/9]],Table5[[#This Row],[SO]],Table5[[#This Row],[K/9]],Table5[[#This Row],[WHIP]])</f>
        <v>120.66585700848023</v>
      </c>
    </row>
    <row r="108" spans="1:33" x14ac:dyDescent="0.45">
      <c r="A108" s="4" t="s">
        <v>2226</v>
      </c>
      <c r="B108" s="4" t="s">
        <v>132</v>
      </c>
      <c r="C108" s="10">
        <v>34825</v>
      </c>
      <c r="D108" s="10">
        <v>34872</v>
      </c>
      <c r="E108" s="4">
        <f>_xlfn.RANK.EQ(VLOOKUP($A108, 'First 10 GS'!$B$2:$AG$2201, 5, FALSE), 'First 10 GS'!F$2:F$2201, 0)</f>
        <v>148</v>
      </c>
      <c r="F108" s="5">
        <f>_xlfn.RANK.EQ(VLOOKUP($A108, 'First 10 GS'!$B$2:$AG$2201, 6, FALSE), 'First 10 GS'!G$2:G$2201, 0)</f>
        <v>23</v>
      </c>
      <c r="G108" s="5">
        <f>_xlfn.RANK.EQ(VLOOKUP($A108, 'First 10 GS'!$B$2:$AG$2201, 7, FALSE), 'First 10 GS'!H$2:H$2201, 1)</f>
        <v>11</v>
      </c>
      <c r="H108" s="4">
        <f>_xlfn.RANK.EQ(VLOOKUP($A108, 'First 10 GS'!$B$2:$AG$2201, 8, FALSE), 'First 10 GS'!I$2:I$2201, 0)</f>
        <v>1</v>
      </c>
      <c r="I108" s="4">
        <f>_xlfn.RANK.EQ(VLOOKUP($A108, 'First 10 GS'!$B$2:$AG$2201, 9, FALSE), 'First 10 GS'!J$2:J$2201, 0)</f>
        <v>1</v>
      </c>
      <c r="J108" s="4">
        <f>_xlfn.RANK.EQ(VLOOKUP($A108, 'First 10 GS'!$B$2:$AG$2201, 10, FALSE), 'First 10 GS'!K$2:K$2201, 1)</f>
        <v>1</v>
      </c>
      <c r="K108" s="4">
        <f>_xlfn.RANK.EQ(VLOOKUP($A108, 'First 10 GS'!$B$2:$AG$2201, 11, FALSE), 'First 10 GS'!L$2:L$2201, 0)</f>
        <v>54</v>
      </c>
      <c r="L108" s="4">
        <f>_xlfn.RANK.EQ(VLOOKUP($A108, 'First 10 GS'!$B$2:$AG$2201, 12, FALSE), 'First 10 GS'!M$2:M$2201, 0)</f>
        <v>18</v>
      </c>
      <c r="M108" s="4">
        <f>_xlfn.RANK.EQ(VLOOKUP($A108, 'First 10 GS'!$B$2:$AG$2201, 13, FALSE), 'First 10 GS'!N$2:N$2201, 0)</f>
        <v>2</v>
      </c>
      <c r="N108" s="6">
        <f>_xlfn.RANK.EQ(VLOOKUP($A108, 'First 10 GS'!$B$2:$AG$2201, 14, FALSE), 'First 10 GS'!O$2:O$2201, 1)</f>
        <v>508</v>
      </c>
      <c r="O108" s="4">
        <f>_xlfn.RANK.EQ(VLOOKUP($A108, 'First 10 GS'!$B$2:$AG$2201, 15, FALSE), 'First 10 GS'!P$2:P$2201, 0)</f>
        <v>227</v>
      </c>
      <c r="P108" s="4">
        <f>_xlfn.RANK.EQ(VLOOKUP($A108, 'First 10 GS'!$B$2:$AG$2201, 16, FALSE), 'First 10 GS'!Q$2:Q$2201, 0)</f>
        <v>21</v>
      </c>
      <c r="Q108" s="5">
        <f>_xlfn.RANK.EQ(VLOOKUP($A108, 'First 10 GS'!$B$2:$AG$2201, 17, FALSE), 'First 10 GS'!R$2:R$2201, 1)</f>
        <v>119</v>
      </c>
      <c r="R108" s="4">
        <f>_xlfn.RANK.EQ(VLOOKUP($A108, 'First 10 GS'!$B$2:$AG$2201, 18, FALSE), 'First 10 GS'!S$2:S$2201, 1)</f>
        <v>196</v>
      </c>
      <c r="S108" s="4">
        <f>_xlfn.RANK.EQ(VLOOKUP($A108, 'First 10 GS'!$B$2:$AG$2201, 19, FALSE), 'First 10 GS'!T$2:T$2201, 1)</f>
        <v>91</v>
      </c>
      <c r="T108" s="4">
        <f>_xlfn.RANK.EQ(VLOOKUP($A108, 'First 10 GS'!$B$2:$AG$2201, 20, FALSE), 'First 10 GS'!U$2:U$2201, 1)</f>
        <v>109</v>
      </c>
      <c r="U108" s="4">
        <f>_xlfn.RANK.EQ(VLOOKUP($A108, 'First 10 GS'!$B$2:$AG$2201, 21, FALSE), 'First 10 GS'!V$2:V$2201, 1)</f>
        <v>119</v>
      </c>
      <c r="V108" s="4">
        <f>_xlfn.RANK.EQ(VLOOKUP($A108, 'First 10 GS'!$B$2:$AG$2201, 22, FALSE), 'First 10 GS'!W$2:W$2201, 1)</f>
        <v>103</v>
      </c>
      <c r="W108" s="4">
        <f>_xlfn.RANK.EQ(VLOOKUP($A108, 'First 10 GS'!$B$2:$AG$2201, 23, FALSE), 'First 10 GS'!X$2:X$2201, 1)</f>
        <v>499</v>
      </c>
      <c r="X108" s="5">
        <f>_xlfn.RANK.EQ(VLOOKUP($A108, 'First 10 GS'!$B$2:$AG$2201, 24, FALSE), 'First 10 GS'!Y$2:Y$2201, 1)</f>
        <v>440</v>
      </c>
      <c r="Y108" s="4">
        <f>_xlfn.RANK.EQ(VLOOKUP($A108, 'First 10 GS'!$B$2:$AG$2201, 25, FALSE), 'First 10 GS'!Z$2:Z$2201, 1)</f>
        <v>1</v>
      </c>
      <c r="Z108" s="5">
        <f>_xlfn.RANK.EQ(VLOOKUP($A108, 'First 10 GS'!$B$2:$AG$2201, 26, FALSE), 'First 10 GS'!AA$2:AA$2201, 0)</f>
        <v>334</v>
      </c>
      <c r="AA108" s="5">
        <f>_xlfn.RANK.EQ(VLOOKUP($A108, 'First 10 GS'!$B$2:$AG$2201, 27, FALSE), 'First 10 GS'!AB$2:AB$2201, 0)</f>
        <v>403</v>
      </c>
      <c r="AB108" s="4">
        <f>_xlfn.RANK.EQ(VLOOKUP($A108, 'First 10 GS'!$B$2:$AG$2201, 28, FALSE), 'First 10 GS'!AC$2:AC$2201, 1)</f>
        <v>618</v>
      </c>
      <c r="AC108" s="4">
        <f>_xlfn.RANK.EQ(VLOOKUP($A108, 'First 10 GS'!$B$2:$AG$2201, 29, FALSE), 'First 10 GS'!AD$2:AD$2201, 1)</f>
        <v>1</v>
      </c>
      <c r="AD108" s="4">
        <f>_xlfn.RANK.EQ(VLOOKUP($A108, 'First 10 GS'!$B$2:$AG$2201, 30, FALSE), 'First 10 GS'!AE$2:AE$2201, 1)</f>
        <v>554</v>
      </c>
      <c r="AE108" s="4">
        <f>_xlfn.RANK.EQ(VLOOKUP($A108, 'First 10 GS'!$B$2:$AG$2201, 31, FALSE), 'First 10 GS'!AF$2:AF$2201, 0)</f>
        <v>137</v>
      </c>
      <c r="AF108" s="5">
        <f>_xlfn.RANK.EQ(VLOOKUP($A108, 'First 10 GS'!$B$2:$AG$2201, 32, FALSE), 'First 10 GS'!AG$2:AG$2201, 1)</f>
        <v>215</v>
      </c>
      <c r="AG108" s="7">
        <f>GEOMEAN(Table5[[#This Row],[W]],Table5[[#This Row],[L]],Table5[[#This Row],[ERA]],Table5[[#This Row],[BB/9]],Table5[[#This Row],[SO]],Table5[[#This Row],[K/9]],Table5[[#This Row],[WHIP]])</f>
        <v>121.16379736430346</v>
      </c>
    </row>
    <row r="109" spans="1:33" x14ac:dyDescent="0.45">
      <c r="A109" s="6" t="s">
        <v>1608</v>
      </c>
      <c r="B109" s="6" t="s">
        <v>210</v>
      </c>
      <c r="C109" s="9">
        <v>40636</v>
      </c>
      <c r="D109" s="9">
        <v>40687</v>
      </c>
      <c r="E109" s="6">
        <f>_xlfn.RANK.EQ(VLOOKUP($A109, 'First 10 GS'!$B$2:$AG$2201, 5, FALSE), 'First 10 GS'!F$2:F$2201, 0)</f>
        <v>98</v>
      </c>
      <c r="F109" s="5">
        <f>_xlfn.RANK.EQ(VLOOKUP($A109, 'First 10 GS'!$B$2:$AG$2201, 6, FALSE), 'First 10 GS'!G$2:G$2201, 0)</f>
        <v>64</v>
      </c>
      <c r="G109" s="5">
        <f>_xlfn.RANK.EQ(VLOOKUP($A109, 'First 10 GS'!$B$2:$AG$2201, 7, FALSE), 'First 10 GS'!H$2:H$2201, 1)</f>
        <v>57</v>
      </c>
      <c r="H109" s="6">
        <f>_xlfn.RANK.EQ(VLOOKUP($A109, 'First 10 GS'!$B$2:$AG$2201, 8, FALSE), 'First 10 GS'!I$2:I$2201, 0)</f>
        <v>1</v>
      </c>
      <c r="I109" s="6">
        <f>_xlfn.RANK.EQ(VLOOKUP($A109, 'First 10 GS'!$B$2:$AG$2201, 9, FALSE), 'First 10 GS'!J$2:J$2201, 0)</f>
        <v>1</v>
      </c>
      <c r="J109" s="6">
        <f>_xlfn.RANK.EQ(VLOOKUP($A109, 'First 10 GS'!$B$2:$AG$2201, 10, FALSE), 'First 10 GS'!K$2:K$2201, 1)</f>
        <v>1</v>
      </c>
      <c r="K109" s="6">
        <f>_xlfn.RANK.EQ(VLOOKUP($A109, 'First 10 GS'!$B$2:$AG$2201, 11, FALSE), 'First 10 GS'!L$2:L$2201, 0)</f>
        <v>196</v>
      </c>
      <c r="L109" s="6">
        <f>_xlfn.RANK.EQ(VLOOKUP($A109, 'First 10 GS'!$B$2:$AG$2201, 12, FALSE), 'First 10 GS'!M$2:M$2201, 0)</f>
        <v>98</v>
      </c>
      <c r="M109" s="6">
        <f>_xlfn.RANK.EQ(VLOOKUP($A109, 'First 10 GS'!$B$2:$AG$2201, 13, FALSE), 'First 10 GS'!N$2:N$2201, 0)</f>
        <v>2</v>
      </c>
      <c r="N109" s="6">
        <f>_xlfn.RANK.EQ(VLOOKUP($A109, 'First 10 GS'!$B$2:$AG$2201, 14, FALSE), 'First 10 GS'!O$2:O$2201, 1)</f>
        <v>568</v>
      </c>
      <c r="O109" s="6">
        <f>_xlfn.RANK.EQ(VLOOKUP($A109, 'First 10 GS'!$B$2:$AG$2201, 15, FALSE), 'First 10 GS'!P$2:P$2201, 0)</f>
        <v>227</v>
      </c>
      <c r="P109" s="6">
        <f>_xlfn.RANK.EQ(VLOOKUP($A109, 'First 10 GS'!$B$2:$AG$2201, 16, FALSE), 'First 10 GS'!Q$2:Q$2201, 0)</f>
        <v>75</v>
      </c>
      <c r="Q109" s="5">
        <f>_xlfn.RANK.EQ(VLOOKUP($A109, 'First 10 GS'!$B$2:$AG$2201, 17, FALSE), 'First 10 GS'!R$2:R$2201, 1)</f>
        <v>32</v>
      </c>
      <c r="R109" s="6">
        <f>_xlfn.RANK.EQ(VLOOKUP($A109, 'First 10 GS'!$B$2:$AG$2201, 18, FALSE), 'First 10 GS'!S$2:S$2201, 1)</f>
        <v>196</v>
      </c>
      <c r="S109" s="6">
        <f>_xlfn.RANK.EQ(VLOOKUP($A109, 'First 10 GS'!$B$2:$AG$2201, 19, FALSE), 'First 10 GS'!T$2:T$2201, 1)</f>
        <v>23</v>
      </c>
      <c r="T109" s="6">
        <f>_xlfn.RANK.EQ(VLOOKUP($A109, 'First 10 GS'!$B$2:$AG$2201, 20, FALSE), 'First 10 GS'!U$2:U$2201, 1)</f>
        <v>32</v>
      </c>
      <c r="U109" s="6">
        <f>_xlfn.RANK.EQ(VLOOKUP($A109, 'First 10 GS'!$B$2:$AG$2201, 21, FALSE), 'First 10 GS'!V$2:V$2201, 1)</f>
        <v>173</v>
      </c>
      <c r="V109" s="6">
        <f>_xlfn.RANK.EQ(VLOOKUP($A109, 'First 10 GS'!$B$2:$AG$2201, 22, FALSE), 'First 10 GS'!W$2:W$2201, 1)</f>
        <v>172</v>
      </c>
      <c r="W109" s="6">
        <f>_xlfn.RANK.EQ(VLOOKUP($A109, 'First 10 GS'!$B$2:$AG$2201, 23, FALSE), 'First 10 GS'!X$2:X$2201, 1)</f>
        <v>307</v>
      </c>
      <c r="X109" s="5">
        <f>_xlfn.RANK.EQ(VLOOKUP($A109, 'First 10 GS'!$B$2:$AG$2201, 24, FALSE), 'First 10 GS'!Y$2:Y$2201, 1)</f>
        <v>221</v>
      </c>
      <c r="Y109" s="6">
        <f>_xlfn.RANK.EQ(VLOOKUP($A109, 'First 10 GS'!$B$2:$AG$2201, 25, FALSE), 'First 10 GS'!Z$2:Z$2201, 1)</f>
        <v>1</v>
      </c>
      <c r="Z109" s="5">
        <f>_xlfn.RANK.EQ(VLOOKUP($A109, 'First 10 GS'!$B$2:$AG$2201, 26, FALSE), 'First 10 GS'!AA$2:AA$2201, 0)</f>
        <v>399</v>
      </c>
      <c r="AA109" s="5">
        <f>_xlfn.RANK.EQ(VLOOKUP($A109, 'First 10 GS'!$B$2:$AG$2201, 27, FALSE), 'First 10 GS'!AB$2:AB$2201, 0)</f>
        <v>505</v>
      </c>
      <c r="AB109" s="6">
        <f>_xlfn.RANK.EQ(VLOOKUP($A109, 'First 10 GS'!$B$2:$AG$2201, 28, FALSE), 'First 10 GS'!AC$2:AC$2201, 1)</f>
        <v>1</v>
      </c>
      <c r="AC109" s="6">
        <f>_xlfn.RANK.EQ(VLOOKUP($A109, 'First 10 GS'!$B$2:$AG$2201, 29, FALSE), 'First 10 GS'!AD$2:AD$2201, 1)</f>
        <v>1</v>
      </c>
      <c r="AD109" s="6">
        <f>_xlfn.RANK.EQ(VLOOKUP($A109, 'First 10 GS'!$B$2:$AG$2201, 30, FALSE), 'First 10 GS'!AE$2:AE$2201, 1)</f>
        <v>146</v>
      </c>
      <c r="AE109" s="6">
        <f>_xlfn.RANK.EQ(VLOOKUP($A109, 'First 10 GS'!$B$2:$AG$2201, 31, FALSE), 'First 10 GS'!AF$2:AF$2201, 0)</f>
        <v>205</v>
      </c>
      <c r="AF109" s="5">
        <f>_xlfn.RANK.EQ(VLOOKUP($A109, 'First 10 GS'!$B$2:$AG$2201, 32, FALSE), 'First 10 GS'!AG$2:AG$2201, 1)</f>
        <v>74</v>
      </c>
      <c r="AG109" s="7">
        <f>GEOMEAN(Table5[[#This Row],[W]],Table5[[#This Row],[L]],Table5[[#This Row],[ERA]],Table5[[#This Row],[BB/9]],Table5[[#This Row],[SO]],Table5[[#This Row],[K/9]],Table5[[#This Row],[WHIP]])</f>
        <v>121.22291553570993</v>
      </c>
    </row>
    <row r="110" spans="1:33" x14ac:dyDescent="0.45">
      <c r="A110" s="4" t="s">
        <v>254</v>
      </c>
      <c r="B110" s="4" t="s">
        <v>37</v>
      </c>
      <c r="C110" s="10">
        <v>43219</v>
      </c>
      <c r="D110" s="10">
        <v>43302</v>
      </c>
      <c r="E110" s="4">
        <f>_xlfn.RANK.EQ(VLOOKUP($A110, 'First 10 GS'!$B$2:$AG$2201, 5, FALSE), 'First 10 GS'!F$2:F$2201, 0)</f>
        <v>326</v>
      </c>
      <c r="F110" s="5">
        <f>_xlfn.RANK.EQ(VLOOKUP($A110, 'First 10 GS'!$B$2:$AG$2201, 6, FALSE), 'First 10 GS'!G$2:G$2201, 0)</f>
        <v>64</v>
      </c>
      <c r="G110" s="5">
        <f>_xlfn.RANK.EQ(VLOOKUP($A110, 'First 10 GS'!$B$2:$AG$2201, 7, FALSE), 'First 10 GS'!H$2:H$2201, 1)</f>
        <v>343</v>
      </c>
      <c r="H110" s="4">
        <f>_xlfn.RANK.EQ(VLOOKUP($A110, 'First 10 GS'!$B$2:$AG$2201, 8, FALSE), 'First 10 GS'!I$2:I$2201, 0)</f>
        <v>1</v>
      </c>
      <c r="I110" s="4">
        <f>_xlfn.RANK.EQ(VLOOKUP($A110, 'First 10 GS'!$B$2:$AG$2201, 9, FALSE), 'First 10 GS'!J$2:J$2201, 0)</f>
        <v>1</v>
      </c>
      <c r="J110" s="4">
        <f>_xlfn.RANK.EQ(VLOOKUP($A110, 'First 10 GS'!$B$2:$AG$2201, 10, FALSE), 'First 10 GS'!K$2:K$2201, 1)</f>
        <v>1</v>
      </c>
      <c r="K110" s="4">
        <f>_xlfn.RANK.EQ(VLOOKUP($A110, 'First 10 GS'!$B$2:$AG$2201, 11, FALSE), 'First 10 GS'!L$2:L$2201, 0)</f>
        <v>196</v>
      </c>
      <c r="L110" s="4">
        <f>_xlfn.RANK.EQ(VLOOKUP($A110, 'First 10 GS'!$B$2:$AG$2201, 12, FALSE), 'First 10 GS'!M$2:M$2201, 0)</f>
        <v>98</v>
      </c>
      <c r="M110" s="4">
        <f>_xlfn.RANK.EQ(VLOOKUP($A110, 'First 10 GS'!$B$2:$AG$2201, 13, FALSE), 'First 10 GS'!N$2:N$2201, 0)</f>
        <v>2</v>
      </c>
      <c r="N110" s="6">
        <f>_xlfn.RANK.EQ(VLOOKUP($A110, 'First 10 GS'!$B$2:$AG$2201, 14, FALSE), 'First 10 GS'!O$2:O$2201, 1)</f>
        <v>327</v>
      </c>
      <c r="O110" s="4">
        <f>_xlfn.RANK.EQ(VLOOKUP($A110, 'First 10 GS'!$B$2:$AG$2201, 15, FALSE), 'First 10 GS'!P$2:P$2201, 0)</f>
        <v>26</v>
      </c>
      <c r="P110" s="4">
        <f>_xlfn.RANK.EQ(VLOOKUP($A110, 'First 10 GS'!$B$2:$AG$2201, 16, FALSE), 'First 10 GS'!Q$2:Q$2201, 0)</f>
        <v>252</v>
      </c>
      <c r="Q110" s="5">
        <f>_xlfn.RANK.EQ(VLOOKUP($A110, 'First 10 GS'!$B$2:$AG$2201, 17, FALSE), 'First 10 GS'!R$2:R$2201, 1)</f>
        <v>333</v>
      </c>
      <c r="R110" s="4">
        <f>_xlfn.RANK.EQ(VLOOKUP($A110, 'First 10 GS'!$B$2:$AG$2201, 18, FALSE), 'First 10 GS'!S$2:S$2201, 1)</f>
        <v>132</v>
      </c>
      <c r="S110" s="4">
        <f>_xlfn.RANK.EQ(VLOOKUP($A110, 'First 10 GS'!$B$2:$AG$2201, 19, FALSE), 'First 10 GS'!T$2:T$2201, 1)</f>
        <v>316</v>
      </c>
      <c r="T110" s="4">
        <f>_xlfn.RANK.EQ(VLOOKUP($A110, 'First 10 GS'!$B$2:$AG$2201, 20, FALSE), 'First 10 GS'!U$2:U$2201, 1)</f>
        <v>306</v>
      </c>
      <c r="U110" s="4">
        <f>_xlfn.RANK.EQ(VLOOKUP($A110, 'First 10 GS'!$B$2:$AG$2201, 21, FALSE), 'First 10 GS'!V$2:V$2201, 1)</f>
        <v>602</v>
      </c>
      <c r="V110" s="4">
        <f>_xlfn.RANK.EQ(VLOOKUP($A110, 'First 10 GS'!$B$2:$AG$2201, 22, FALSE), 'First 10 GS'!W$2:W$2201, 1)</f>
        <v>607</v>
      </c>
      <c r="W110" s="4">
        <f>_xlfn.RANK.EQ(VLOOKUP($A110, 'First 10 GS'!$B$2:$AG$2201, 23, FALSE), 'First 10 GS'!X$2:X$2201, 1)</f>
        <v>75</v>
      </c>
      <c r="X110" s="5">
        <f>_xlfn.RANK.EQ(VLOOKUP($A110, 'First 10 GS'!$B$2:$AG$2201, 24, FALSE), 'First 10 GS'!Y$2:Y$2201, 1)</f>
        <v>94</v>
      </c>
      <c r="Y110" s="4">
        <f>_xlfn.RANK.EQ(VLOOKUP($A110, 'First 10 GS'!$B$2:$AG$2201, 25, FALSE), 'First 10 GS'!Z$2:Z$2201, 1)</f>
        <v>291</v>
      </c>
      <c r="Z110" s="5">
        <f>_xlfn.RANK.EQ(VLOOKUP($A110, 'First 10 GS'!$B$2:$AG$2201, 26, FALSE), 'First 10 GS'!AA$2:AA$2201, 0)</f>
        <v>84</v>
      </c>
      <c r="AA110" s="5">
        <f>_xlfn.RANK.EQ(VLOOKUP($A110, 'First 10 GS'!$B$2:$AG$2201, 27, FALSE), 'First 10 GS'!AB$2:AB$2201, 0)</f>
        <v>109</v>
      </c>
      <c r="AB110" s="4">
        <f>_xlfn.RANK.EQ(VLOOKUP($A110, 'First 10 GS'!$B$2:$AG$2201, 28, FALSE), 'First 10 GS'!AC$2:AC$2201, 1)</f>
        <v>452</v>
      </c>
      <c r="AC110" s="4">
        <f>_xlfn.RANK.EQ(VLOOKUP($A110, 'First 10 GS'!$B$2:$AG$2201, 29, FALSE), 'First 10 GS'!AD$2:AD$2201, 1)</f>
        <v>477</v>
      </c>
      <c r="AD110" s="4">
        <f>_xlfn.RANK.EQ(VLOOKUP($A110, 'First 10 GS'!$B$2:$AG$2201, 30, FALSE), 'First 10 GS'!AE$2:AE$2201, 1)</f>
        <v>146</v>
      </c>
      <c r="AE110" s="4">
        <f>_xlfn.RANK.EQ(VLOOKUP($A110, 'First 10 GS'!$B$2:$AG$2201, 31, FALSE), 'First 10 GS'!AF$2:AF$2201, 0)</f>
        <v>411</v>
      </c>
      <c r="AF110" s="5">
        <f>_xlfn.RANK.EQ(VLOOKUP($A110, 'First 10 GS'!$B$2:$AG$2201, 32, FALSE), 'First 10 GS'!AG$2:AG$2201, 1)</f>
        <v>63</v>
      </c>
      <c r="AG110" s="7">
        <f>GEOMEAN(Table5[[#This Row],[W]],Table5[[#This Row],[L]],Table5[[#This Row],[ERA]],Table5[[#This Row],[BB/9]],Table5[[#This Row],[SO]],Table5[[#This Row],[K/9]],Table5[[#This Row],[WHIP]])</f>
        <v>121.74238001903993</v>
      </c>
    </row>
    <row r="111" spans="1:33" x14ac:dyDescent="0.45">
      <c r="A111" s="6" t="s">
        <v>520</v>
      </c>
      <c r="B111" s="6" t="s">
        <v>49</v>
      </c>
      <c r="C111" s="9">
        <v>45397</v>
      </c>
      <c r="D111" s="9">
        <v>45449</v>
      </c>
      <c r="E111" s="6">
        <f>_xlfn.RANK.EQ(VLOOKUP($A111, 'First 10 GS'!$B$2:$AG$2201, 5, FALSE), 'First 10 GS'!F$2:F$2201, 0)</f>
        <v>326</v>
      </c>
      <c r="F111" s="5">
        <f>_xlfn.RANK.EQ(VLOOKUP($A111, 'First 10 GS'!$B$2:$AG$2201, 6, FALSE), 'First 10 GS'!G$2:G$2201, 0)</f>
        <v>151</v>
      </c>
      <c r="G111" s="5">
        <f>_xlfn.RANK.EQ(VLOOKUP($A111, 'First 10 GS'!$B$2:$AG$2201, 7, FALSE), 'First 10 GS'!H$2:H$2201, 1)</f>
        <v>177</v>
      </c>
      <c r="H111" s="6">
        <f>_xlfn.RANK.EQ(VLOOKUP($A111, 'First 10 GS'!$B$2:$AG$2201, 8, FALSE), 'First 10 GS'!I$2:I$2201, 0)</f>
        <v>1</v>
      </c>
      <c r="I111" s="6">
        <f>_xlfn.RANK.EQ(VLOOKUP($A111, 'First 10 GS'!$B$2:$AG$2201, 9, FALSE), 'First 10 GS'!J$2:J$2201, 0)</f>
        <v>1</v>
      </c>
      <c r="J111" s="6">
        <f>_xlfn.RANK.EQ(VLOOKUP($A111, 'First 10 GS'!$B$2:$AG$2201, 10, FALSE), 'First 10 GS'!K$2:K$2201, 1)</f>
        <v>1</v>
      </c>
      <c r="K111" s="6">
        <f>_xlfn.RANK.EQ(VLOOKUP($A111, 'First 10 GS'!$B$2:$AG$2201, 11, FALSE), 'First 10 GS'!L$2:L$2201, 0)</f>
        <v>196</v>
      </c>
      <c r="L111" s="6">
        <f>_xlfn.RANK.EQ(VLOOKUP($A111, 'First 10 GS'!$B$2:$AG$2201, 12, FALSE), 'First 10 GS'!M$2:M$2201, 0)</f>
        <v>98</v>
      </c>
      <c r="M111" s="6">
        <f>_xlfn.RANK.EQ(VLOOKUP($A111, 'First 10 GS'!$B$2:$AG$2201, 13, FALSE), 'First 10 GS'!N$2:N$2201, 0)</f>
        <v>2</v>
      </c>
      <c r="N111" s="6">
        <f>_xlfn.RANK.EQ(VLOOKUP($A111, 'First 10 GS'!$B$2:$AG$2201, 14, FALSE), 'First 10 GS'!O$2:O$2201, 1)</f>
        <v>327</v>
      </c>
      <c r="O111" s="6">
        <f>_xlfn.RANK.EQ(VLOOKUP($A111, 'First 10 GS'!$B$2:$AG$2201, 15, FALSE), 'First 10 GS'!P$2:P$2201, 0)</f>
        <v>227</v>
      </c>
      <c r="P111" s="6">
        <f>_xlfn.RANK.EQ(VLOOKUP($A111, 'First 10 GS'!$B$2:$AG$2201, 16, FALSE), 'First 10 GS'!Q$2:Q$2201, 0)</f>
        <v>208</v>
      </c>
      <c r="Q111" s="5">
        <f>_xlfn.RANK.EQ(VLOOKUP($A111, 'First 10 GS'!$B$2:$AG$2201, 17, FALSE), 'First 10 GS'!R$2:R$2201, 1)</f>
        <v>186</v>
      </c>
      <c r="R111" s="6">
        <f>_xlfn.RANK.EQ(VLOOKUP($A111, 'First 10 GS'!$B$2:$AG$2201, 18, FALSE), 'First 10 GS'!S$2:S$2201, 1)</f>
        <v>115</v>
      </c>
      <c r="S111" s="6">
        <f>_xlfn.RANK.EQ(VLOOKUP($A111, 'First 10 GS'!$B$2:$AG$2201, 19, FALSE), 'First 10 GS'!T$2:T$2201, 1)</f>
        <v>91</v>
      </c>
      <c r="T111" s="6">
        <f>_xlfn.RANK.EQ(VLOOKUP($A111, 'First 10 GS'!$B$2:$AG$2201, 20, FALSE), 'First 10 GS'!U$2:U$2201, 1)</f>
        <v>140</v>
      </c>
      <c r="U111" s="6">
        <f>_xlfn.RANK.EQ(VLOOKUP($A111, 'First 10 GS'!$B$2:$AG$2201, 21, FALSE), 'First 10 GS'!V$2:V$2201, 1)</f>
        <v>334</v>
      </c>
      <c r="V111" s="6">
        <f>_xlfn.RANK.EQ(VLOOKUP($A111, 'First 10 GS'!$B$2:$AG$2201, 22, FALSE), 'First 10 GS'!W$2:W$2201, 1)</f>
        <v>274</v>
      </c>
      <c r="W111" s="6">
        <f>_xlfn.RANK.EQ(VLOOKUP($A111, 'First 10 GS'!$B$2:$AG$2201, 23, FALSE), 'First 10 GS'!X$2:X$2201, 1)</f>
        <v>36</v>
      </c>
      <c r="X111" s="5">
        <f>_xlfn.RANK.EQ(VLOOKUP($A111, 'First 10 GS'!$B$2:$AG$2201, 24, FALSE), 'First 10 GS'!Y$2:Y$2201, 1)</f>
        <v>52</v>
      </c>
      <c r="Y111" s="6">
        <f>_xlfn.RANK.EQ(VLOOKUP($A111, 'First 10 GS'!$B$2:$AG$2201, 25, FALSE), 'First 10 GS'!Z$2:Z$2201, 1)</f>
        <v>1</v>
      </c>
      <c r="Z111" s="5">
        <f>_xlfn.RANK.EQ(VLOOKUP($A111, 'First 10 GS'!$B$2:$AG$2201, 26, FALSE), 'First 10 GS'!AA$2:AA$2201, 0)</f>
        <v>193</v>
      </c>
      <c r="AA111" s="5">
        <f>_xlfn.RANK.EQ(VLOOKUP($A111, 'First 10 GS'!$B$2:$AG$2201, 27, FALSE), 'First 10 GS'!AB$2:AB$2201, 0)</f>
        <v>216</v>
      </c>
      <c r="AB111" s="6">
        <f>_xlfn.RANK.EQ(VLOOKUP($A111, 'First 10 GS'!$B$2:$AG$2201, 28, FALSE), 'First 10 GS'!AC$2:AC$2201, 1)</f>
        <v>127</v>
      </c>
      <c r="AC111" s="6">
        <f>_xlfn.RANK.EQ(VLOOKUP($A111, 'First 10 GS'!$B$2:$AG$2201, 29, FALSE), 'First 10 GS'!AD$2:AD$2201, 1)</f>
        <v>1</v>
      </c>
      <c r="AD111" s="6">
        <f>_xlfn.RANK.EQ(VLOOKUP($A111, 'First 10 GS'!$B$2:$AG$2201, 30, FALSE), 'First 10 GS'!AE$2:AE$2201, 1)</f>
        <v>611</v>
      </c>
      <c r="AE111" s="6">
        <f>_xlfn.RANK.EQ(VLOOKUP($A111, 'First 10 GS'!$B$2:$AG$2201, 31, FALSE), 'First 10 GS'!AF$2:AF$2201, 0)</f>
        <v>526</v>
      </c>
      <c r="AF111" s="5">
        <f>_xlfn.RANK.EQ(VLOOKUP($A111, 'First 10 GS'!$B$2:$AG$2201, 32, FALSE), 'First 10 GS'!AG$2:AG$2201, 1)</f>
        <v>38</v>
      </c>
      <c r="AG111" s="7">
        <f>GEOMEAN(Table5[[#This Row],[W]],Table5[[#This Row],[L]],Table5[[#This Row],[ERA]],Table5[[#This Row],[BB/9]],Table5[[#This Row],[SO]],Table5[[#This Row],[K/9]],Table5[[#This Row],[WHIP]])</f>
        <v>122.31110218412665</v>
      </c>
    </row>
    <row r="112" spans="1:33" x14ac:dyDescent="0.45">
      <c r="A112" s="6" t="s">
        <v>195</v>
      </c>
      <c r="B112" s="6" t="s">
        <v>196</v>
      </c>
      <c r="C112" s="9">
        <v>43585</v>
      </c>
      <c r="D112" s="9">
        <v>43637</v>
      </c>
      <c r="E112" s="6">
        <f>_xlfn.RANK.EQ(VLOOKUP($A112, 'First 10 GS'!$B$2:$AG$2201, 5, FALSE), 'First 10 GS'!F$2:F$2201, 0)</f>
        <v>381</v>
      </c>
      <c r="F112" s="5">
        <f>_xlfn.RANK.EQ(VLOOKUP($A112, 'First 10 GS'!$B$2:$AG$2201, 6, FALSE), 'First 10 GS'!G$2:G$2201, 0)</f>
        <v>460</v>
      </c>
      <c r="G112" s="5">
        <f>_xlfn.RANK.EQ(VLOOKUP($A112, 'First 10 GS'!$B$2:$AG$2201, 7, FALSE), 'First 10 GS'!H$2:H$2201, 1)</f>
        <v>343</v>
      </c>
      <c r="H112" s="6">
        <f>_xlfn.RANK.EQ(VLOOKUP($A112, 'First 10 GS'!$B$2:$AG$2201, 8, FALSE), 'First 10 GS'!I$2:I$2201, 0)</f>
        <v>1</v>
      </c>
      <c r="I112" s="6">
        <f>_xlfn.RANK.EQ(VLOOKUP($A112, 'First 10 GS'!$B$2:$AG$2201, 9, FALSE), 'First 10 GS'!J$2:J$2201, 0)</f>
        <v>1</v>
      </c>
      <c r="J112" s="6">
        <f>_xlfn.RANK.EQ(VLOOKUP($A112, 'First 10 GS'!$B$2:$AG$2201, 10, FALSE), 'First 10 GS'!K$2:K$2201, 1)</f>
        <v>1</v>
      </c>
      <c r="K112" s="6">
        <f>_xlfn.RANK.EQ(VLOOKUP($A112, 'First 10 GS'!$B$2:$AG$2201, 11, FALSE), 'First 10 GS'!L$2:L$2201, 0)</f>
        <v>196</v>
      </c>
      <c r="L112" s="6">
        <f>_xlfn.RANK.EQ(VLOOKUP($A112, 'First 10 GS'!$B$2:$AG$2201, 12, FALSE), 'First 10 GS'!M$2:M$2201, 0)</f>
        <v>98</v>
      </c>
      <c r="M112" s="6">
        <f>_xlfn.RANK.EQ(VLOOKUP($A112, 'First 10 GS'!$B$2:$AG$2201, 13, FALSE), 'First 10 GS'!N$2:N$2201, 0)</f>
        <v>2</v>
      </c>
      <c r="N112" s="6">
        <f>_xlfn.RANK.EQ(VLOOKUP($A112, 'First 10 GS'!$B$2:$AG$2201, 14, FALSE), 'First 10 GS'!O$2:O$2201, 1)</f>
        <v>275</v>
      </c>
      <c r="O112" s="6">
        <f>_xlfn.RANK.EQ(VLOOKUP($A112, 'First 10 GS'!$B$2:$AG$2201, 15, FALSE), 'First 10 GS'!P$2:P$2201, 0)</f>
        <v>390</v>
      </c>
      <c r="P112" s="6">
        <f>_xlfn.RANK.EQ(VLOOKUP($A112, 'First 10 GS'!$B$2:$AG$2201, 16, FALSE), 'First 10 GS'!Q$2:Q$2201, 0)</f>
        <v>500</v>
      </c>
      <c r="Q112" s="5">
        <f>_xlfn.RANK.EQ(VLOOKUP($A112, 'First 10 GS'!$B$2:$AG$2201, 17, FALSE), 'First 10 GS'!R$2:R$2201, 1)</f>
        <v>290</v>
      </c>
      <c r="R112" s="6">
        <f>_xlfn.RANK.EQ(VLOOKUP($A112, 'First 10 GS'!$B$2:$AG$2201, 18, FALSE), 'First 10 GS'!S$2:S$2201, 1)</f>
        <v>60</v>
      </c>
      <c r="S112" s="6">
        <f>_xlfn.RANK.EQ(VLOOKUP($A112, 'First 10 GS'!$B$2:$AG$2201, 19, FALSE), 'First 10 GS'!T$2:T$2201, 1)</f>
        <v>137</v>
      </c>
      <c r="T112" s="6">
        <f>_xlfn.RANK.EQ(VLOOKUP($A112, 'First 10 GS'!$B$2:$AG$2201, 20, FALSE), 'First 10 GS'!U$2:U$2201, 1)</f>
        <v>214</v>
      </c>
      <c r="U112" s="6">
        <f>_xlfn.RANK.EQ(VLOOKUP($A112, 'First 10 GS'!$B$2:$AG$2201, 21, FALSE), 'First 10 GS'!V$2:V$2201, 1)</f>
        <v>581</v>
      </c>
      <c r="V112" s="6">
        <f>_xlfn.RANK.EQ(VLOOKUP($A112, 'First 10 GS'!$B$2:$AG$2201, 22, FALSE), 'First 10 GS'!W$2:W$2201, 1)</f>
        <v>570</v>
      </c>
      <c r="W112" s="6">
        <f>_xlfn.RANK.EQ(VLOOKUP($A112, 'First 10 GS'!$B$2:$AG$2201, 23, FALSE), 'First 10 GS'!X$2:X$2201, 1)</f>
        <v>58</v>
      </c>
      <c r="X112" s="5">
        <f>_xlfn.RANK.EQ(VLOOKUP($A112, 'First 10 GS'!$B$2:$AG$2201, 24, FALSE), 'First 10 GS'!Y$2:Y$2201, 1)</f>
        <v>80</v>
      </c>
      <c r="Y112" s="6">
        <f>_xlfn.RANK.EQ(VLOOKUP($A112, 'First 10 GS'!$B$2:$AG$2201, 25, FALSE), 'First 10 GS'!Z$2:Z$2201, 1)</f>
        <v>1</v>
      </c>
      <c r="Z112" s="5">
        <f>_xlfn.RANK.EQ(VLOOKUP($A112, 'First 10 GS'!$B$2:$AG$2201, 26, FALSE), 'First 10 GS'!AA$2:AA$2201, 0)</f>
        <v>65</v>
      </c>
      <c r="AA112" s="5">
        <f>_xlfn.RANK.EQ(VLOOKUP($A112, 'First 10 GS'!$B$2:$AG$2201, 27, FALSE), 'First 10 GS'!AB$2:AB$2201, 0)</f>
        <v>58</v>
      </c>
      <c r="AB112" s="6">
        <f>_xlfn.RANK.EQ(VLOOKUP($A112, 'First 10 GS'!$B$2:$AG$2201, 28, FALSE), 'First 10 GS'!AC$2:AC$2201, 1)</f>
        <v>618</v>
      </c>
      <c r="AC112" s="6">
        <f>_xlfn.RANK.EQ(VLOOKUP($A112, 'First 10 GS'!$B$2:$AG$2201, 29, FALSE), 'First 10 GS'!AD$2:AD$2201, 1)</f>
        <v>477</v>
      </c>
      <c r="AD112" s="6">
        <f>_xlfn.RANK.EQ(VLOOKUP($A112, 'First 10 GS'!$B$2:$AG$2201, 30, FALSE), 'First 10 GS'!AE$2:AE$2201, 1)</f>
        <v>554</v>
      </c>
      <c r="AE112" s="6">
        <f>_xlfn.RANK.EQ(VLOOKUP($A112, 'First 10 GS'!$B$2:$AG$2201, 31, FALSE), 'First 10 GS'!AF$2:AF$2201, 0)</f>
        <v>517</v>
      </c>
      <c r="AF112" s="5">
        <f>_xlfn.RANK.EQ(VLOOKUP($A112, 'First 10 GS'!$B$2:$AG$2201, 32, FALSE), 'First 10 GS'!AG$2:AG$2201, 1)</f>
        <v>31</v>
      </c>
      <c r="AG112" s="7">
        <f>GEOMEAN(Table5[[#This Row],[W]],Table5[[#This Row],[L]],Table5[[#This Row],[ERA]],Table5[[#This Row],[BB/9]],Table5[[#This Row],[SO]],Table5[[#This Row],[K/9]],Table5[[#This Row],[WHIP]])</f>
        <v>123.07718899134368</v>
      </c>
    </row>
    <row r="113" spans="1:33" x14ac:dyDescent="0.45">
      <c r="A113" s="4" t="s">
        <v>1336</v>
      </c>
      <c r="B113" s="4" t="s">
        <v>102</v>
      </c>
      <c r="C113" s="10">
        <v>32611</v>
      </c>
      <c r="D113" s="10">
        <v>32663</v>
      </c>
      <c r="E113" s="4">
        <f>_xlfn.RANK.EQ(VLOOKUP($A113, 'First 10 GS'!$B$2:$AG$2201, 5, FALSE), 'First 10 GS'!F$2:F$2201, 0)</f>
        <v>188</v>
      </c>
      <c r="F113" s="5">
        <f>_xlfn.RANK.EQ(VLOOKUP($A113, 'First 10 GS'!$B$2:$AG$2201, 6, FALSE), 'First 10 GS'!G$2:G$2201, 0)</f>
        <v>151</v>
      </c>
      <c r="G113" s="5">
        <f>_xlfn.RANK.EQ(VLOOKUP($A113, 'First 10 GS'!$B$2:$AG$2201, 7, FALSE), 'First 10 GS'!H$2:H$2201, 1)</f>
        <v>177</v>
      </c>
      <c r="H113" s="4">
        <f>_xlfn.RANK.EQ(VLOOKUP($A113, 'First 10 GS'!$B$2:$AG$2201, 8, FALSE), 'First 10 GS'!I$2:I$2201, 0)</f>
        <v>1</v>
      </c>
      <c r="I113" s="4">
        <f>_xlfn.RANK.EQ(VLOOKUP($A113, 'First 10 GS'!$B$2:$AG$2201, 9, FALSE), 'First 10 GS'!J$2:J$2201, 0)</f>
        <v>1</v>
      </c>
      <c r="J113" s="4">
        <f>_xlfn.RANK.EQ(VLOOKUP($A113, 'First 10 GS'!$B$2:$AG$2201, 10, FALSE), 'First 10 GS'!K$2:K$2201, 1)</f>
        <v>1</v>
      </c>
      <c r="K113" s="4">
        <f>_xlfn.RANK.EQ(VLOOKUP($A113, 'First 10 GS'!$B$2:$AG$2201, 11, FALSE), 'First 10 GS'!L$2:L$2201, 0)</f>
        <v>196</v>
      </c>
      <c r="L113" s="4">
        <f>_xlfn.RANK.EQ(VLOOKUP($A113, 'First 10 GS'!$B$2:$AG$2201, 12, FALSE), 'First 10 GS'!M$2:M$2201, 0)</f>
        <v>98</v>
      </c>
      <c r="M113" s="4">
        <f>_xlfn.RANK.EQ(VLOOKUP($A113, 'First 10 GS'!$B$2:$AG$2201, 13, FALSE), 'First 10 GS'!N$2:N$2201, 0)</f>
        <v>2</v>
      </c>
      <c r="N113" s="6">
        <f>_xlfn.RANK.EQ(VLOOKUP($A113, 'First 10 GS'!$B$2:$AG$2201, 14, FALSE), 'First 10 GS'!O$2:O$2201, 1)</f>
        <v>474</v>
      </c>
      <c r="O113" s="4">
        <f>_xlfn.RANK.EQ(VLOOKUP($A113, 'First 10 GS'!$B$2:$AG$2201, 15, FALSE), 'First 10 GS'!P$2:P$2201, 0)</f>
        <v>227</v>
      </c>
      <c r="P113" s="4">
        <f>_xlfn.RANK.EQ(VLOOKUP($A113, 'First 10 GS'!$B$2:$AG$2201, 16, FALSE), 'First 10 GS'!Q$2:Q$2201, 0)</f>
        <v>208</v>
      </c>
      <c r="Q113" s="5">
        <f>_xlfn.RANK.EQ(VLOOKUP($A113, 'First 10 GS'!$B$2:$AG$2201, 17, FALSE), 'First 10 GS'!R$2:R$2201, 1)</f>
        <v>20</v>
      </c>
      <c r="R113" s="4">
        <f>_xlfn.RANK.EQ(VLOOKUP($A113, 'First 10 GS'!$B$2:$AG$2201, 18, FALSE), 'First 10 GS'!S$2:S$2201, 1)</f>
        <v>385</v>
      </c>
      <c r="S113" s="4">
        <f>_xlfn.RANK.EQ(VLOOKUP($A113, 'First 10 GS'!$B$2:$AG$2201, 19, FALSE), 'First 10 GS'!T$2:T$2201, 1)</f>
        <v>66</v>
      </c>
      <c r="T113" s="4">
        <f>_xlfn.RANK.EQ(VLOOKUP($A113, 'First 10 GS'!$B$2:$AG$2201, 20, FALSE), 'First 10 GS'!U$2:U$2201, 1)</f>
        <v>15</v>
      </c>
      <c r="U113" s="4">
        <f>_xlfn.RANK.EQ(VLOOKUP($A113, 'First 10 GS'!$B$2:$AG$2201, 21, FALSE), 'First 10 GS'!V$2:V$2201, 1)</f>
        <v>194</v>
      </c>
      <c r="V113" s="4">
        <f>_xlfn.RANK.EQ(VLOOKUP($A113, 'First 10 GS'!$B$2:$AG$2201, 22, FALSE), 'First 10 GS'!W$2:W$2201, 1)</f>
        <v>172</v>
      </c>
      <c r="W113" s="4">
        <f>_xlfn.RANK.EQ(VLOOKUP($A113, 'First 10 GS'!$B$2:$AG$2201, 23, FALSE), 'First 10 GS'!X$2:X$2201, 1)</f>
        <v>22</v>
      </c>
      <c r="X113" s="5">
        <f>_xlfn.RANK.EQ(VLOOKUP($A113, 'First 10 GS'!$B$2:$AG$2201, 24, FALSE), 'First 10 GS'!Y$2:Y$2201, 1)</f>
        <v>22</v>
      </c>
      <c r="Y113" s="4">
        <f>_xlfn.RANK.EQ(VLOOKUP($A113, 'First 10 GS'!$B$2:$AG$2201, 25, FALSE), 'First 10 GS'!Z$2:Z$2201, 1)</f>
        <v>490</v>
      </c>
      <c r="Z113" s="5">
        <f>_xlfn.RANK.EQ(VLOOKUP($A113, 'First 10 GS'!$B$2:$AG$2201, 26, FALSE), 'First 10 GS'!AA$2:AA$2201, 0)</f>
        <v>631</v>
      </c>
      <c r="AA113" s="5">
        <f>_xlfn.RANK.EQ(VLOOKUP($A113, 'First 10 GS'!$B$2:$AG$2201, 27, FALSE), 'First 10 GS'!AB$2:AB$2201, 0)</f>
        <v>646</v>
      </c>
      <c r="AB113" s="4">
        <f>_xlfn.RANK.EQ(VLOOKUP($A113, 'First 10 GS'!$B$2:$AG$2201, 28, FALSE), 'First 10 GS'!AC$2:AC$2201, 1)</f>
        <v>1</v>
      </c>
      <c r="AC113" s="4">
        <f>_xlfn.RANK.EQ(VLOOKUP($A113, 'First 10 GS'!$B$2:$AG$2201, 29, FALSE), 'First 10 GS'!AD$2:AD$2201, 1)</f>
        <v>652</v>
      </c>
      <c r="AD113" s="4">
        <f>_xlfn.RANK.EQ(VLOOKUP($A113, 'First 10 GS'!$B$2:$AG$2201, 30, FALSE), 'First 10 GS'!AE$2:AE$2201, 1)</f>
        <v>1</v>
      </c>
      <c r="AE113" s="4">
        <f>_xlfn.RANK.EQ(VLOOKUP($A113, 'First 10 GS'!$B$2:$AG$2201, 31, FALSE), 'First 10 GS'!AF$2:AF$2201, 0)</f>
        <v>264</v>
      </c>
      <c r="AF113" s="5">
        <f>_xlfn.RANK.EQ(VLOOKUP($A113, 'First 10 GS'!$B$2:$AG$2201, 32, FALSE), 'First 10 GS'!AG$2:AG$2201, 1)</f>
        <v>91</v>
      </c>
      <c r="AG113" s="7">
        <f>GEOMEAN(Table5[[#This Row],[W]],Table5[[#This Row],[L]],Table5[[#This Row],[ERA]],Table5[[#This Row],[BB/9]],Table5[[#This Row],[SO]],Table5[[#This Row],[K/9]],Table5[[#This Row],[WHIP]])</f>
        <v>123.42029900984245</v>
      </c>
    </row>
    <row r="114" spans="1:33" x14ac:dyDescent="0.45">
      <c r="A114" s="4" t="s">
        <v>310</v>
      </c>
      <c r="B114" s="4" t="s">
        <v>184</v>
      </c>
      <c r="C114" s="10">
        <v>42533</v>
      </c>
      <c r="D114" s="10">
        <v>42585</v>
      </c>
      <c r="E114" s="4">
        <f>_xlfn.RANK.EQ(VLOOKUP($A114, 'First 10 GS'!$B$2:$AG$2201, 5, FALSE), 'First 10 GS'!F$2:F$2201, 0)</f>
        <v>188</v>
      </c>
      <c r="F114" s="5">
        <f>_xlfn.RANK.EQ(VLOOKUP($A114, 'First 10 GS'!$B$2:$AG$2201, 6, FALSE), 'First 10 GS'!G$2:G$2201, 0)</f>
        <v>151</v>
      </c>
      <c r="G114" s="5">
        <f>_xlfn.RANK.EQ(VLOOKUP($A114, 'First 10 GS'!$B$2:$AG$2201, 7, FALSE), 'First 10 GS'!H$2:H$2201, 1)</f>
        <v>177</v>
      </c>
      <c r="H114" s="4">
        <f>_xlfn.RANK.EQ(VLOOKUP($A114, 'First 10 GS'!$B$2:$AG$2201, 8, FALSE), 'First 10 GS'!I$2:I$2201, 0)</f>
        <v>1</v>
      </c>
      <c r="I114" s="4">
        <f>_xlfn.RANK.EQ(VLOOKUP($A114, 'First 10 GS'!$B$2:$AG$2201, 9, FALSE), 'First 10 GS'!J$2:J$2201, 0)</f>
        <v>1</v>
      </c>
      <c r="J114" s="4">
        <f>_xlfn.RANK.EQ(VLOOKUP($A114, 'First 10 GS'!$B$2:$AG$2201, 10, FALSE), 'First 10 GS'!K$2:K$2201, 1)</f>
        <v>1</v>
      </c>
      <c r="K114" s="4">
        <f>_xlfn.RANK.EQ(VLOOKUP($A114, 'First 10 GS'!$B$2:$AG$2201, 11, FALSE), 'First 10 GS'!L$2:L$2201, 0)</f>
        <v>196</v>
      </c>
      <c r="L114" s="4">
        <f>_xlfn.RANK.EQ(VLOOKUP($A114, 'First 10 GS'!$B$2:$AG$2201, 12, FALSE), 'First 10 GS'!M$2:M$2201, 0)</f>
        <v>98</v>
      </c>
      <c r="M114" s="4">
        <f>_xlfn.RANK.EQ(VLOOKUP($A114, 'First 10 GS'!$B$2:$AG$2201, 13, FALSE), 'First 10 GS'!N$2:N$2201, 0)</f>
        <v>2</v>
      </c>
      <c r="N114" s="6">
        <f>_xlfn.RANK.EQ(VLOOKUP($A114, 'First 10 GS'!$B$2:$AG$2201, 14, FALSE), 'First 10 GS'!O$2:O$2201, 1)</f>
        <v>474</v>
      </c>
      <c r="O114" s="4">
        <f>_xlfn.RANK.EQ(VLOOKUP($A114, 'First 10 GS'!$B$2:$AG$2201, 15, FALSE), 'First 10 GS'!P$2:P$2201, 0)</f>
        <v>227</v>
      </c>
      <c r="P114" s="4">
        <f>_xlfn.RANK.EQ(VLOOKUP($A114, 'First 10 GS'!$B$2:$AG$2201, 16, FALSE), 'First 10 GS'!Q$2:Q$2201, 0)</f>
        <v>208</v>
      </c>
      <c r="Q114" s="5">
        <f>_xlfn.RANK.EQ(VLOOKUP($A114, 'First 10 GS'!$B$2:$AG$2201, 17, FALSE), 'First 10 GS'!R$2:R$2201, 1)</f>
        <v>155</v>
      </c>
      <c r="R114" s="4">
        <f>_xlfn.RANK.EQ(VLOOKUP($A114, 'First 10 GS'!$B$2:$AG$2201, 18, FALSE), 'First 10 GS'!S$2:S$2201, 1)</f>
        <v>550</v>
      </c>
      <c r="S114" s="4">
        <f>_xlfn.RANK.EQ(VLOOKUP($A114, 'First 10 GS'!$B$2:$AG$2201, 19, FALSE), 'First 10 GS'!T$2:T$2201, 1)</f>
        <v>116</v>
      </c>
      <c r="T114" s="4">
        <f>_xlfn.RANK.EQ(VLOOKUP($A114, 'First 10 GS'!$B$2:$AG$2201, 20, FALSE), 'First 10 GS'!U$2:U$2201, 1)</f>
        <v>140</v>
      </c>
      <c r="U114" s="4">
        <f>_xlfn.RANK.EQ(VLOOKUP($A114, 'First 10 GS'!$B$2:$AG$2201, 21, FALSE), 'First 10 GS'!V$2:V$2201, 1)</f>
        <v>194</v>
      </c>
      <c r="V114" s="4">
        <f>_xlfn.RANK.EQ(VLOOKUP($A114, 'First 10 GS'!$B$2:$AG$2201, 22, FALSE), 'First 10 GS'!W$2:W$2201, 1)</f>
        <v>172</v>
      </c>
      <c r="W114" s="4">
        <f>_xlfn.RANK.EQ(VLOOKUP($A114, 'First 10 GS'!$B$2:$AG$2201, 23, FALSE), 'First 10 GS'!X$2:X$2201, 1)</f>
        <v>36</v>
      </c>
      <c r="X114" s="5">
        <f>_xlfn.RANK.EQ(VLOOKUP($A114, 'First 10 GS'!$B$2:$AG$2201, 24, FALSE), 'First 10 GS'!Y$2:Y$2201, 1)</f>
        <v>32</v>
      </c>
      <c r="Y114" s="4">
        <f>_xlfn.RANK.EQ(VLOOKUP($A114, 'First 10 GS'!$B$2:$AG$2201, 25, FALSE), 'First 10 GS'!Z$2:Z$2201, 1)</f>
        <v>291</v>
      </c>
      <c r="Z114" s="5">
        <f>_xlfn.RANK.EQ(VLOOKUP($A114, 'First 10 GS'!$B$2:$AG$2201, 26, FALSE), 'First 10 GS'!AA$2:AA$2201, 0)</f>
        <v>106</v>
      </c>
      <c r="AA114" s="5">
        <f>_xlfn.RANK.EQ(VLOOKUP($A114, 'First 10 GS'!$B$2:$AG$2201, 27, FALSE), 'First 10 GS'!AB$2:AB$2201, 0)</f>
        <v>165</v>
      </c>
      <c r="AB114" s="4">
        <f>_xlfn.RANK.EQ(VLOOKUP($A114, 'First 10 GS'!$B$2:$AG$2201, 28, FALSE), 'First 10 GS'!AC$2:AC$2201, 1)</f>
        <v>127</v>
      </c>
      <c r="AC114" s="4">
        <f>_xlfn.RANK.EQ(VLOOKUP($A114, 'First 10 GS'!$B$2:$AG$2201, 29, FALSE), 'First 10 GS'!AD$2:AD$2201, 1)</f>
        <v>609</v>
      </c>
      <c r="AD114" s="4">
        <f>_xlfn.RANK.EQ(VLOOKUP($A114, 'First 10 GS'!$B$2:$AG$2201, 30, FALSE), 'First 10 GS'!AE$2:AE$2201, 1)</f>
        <v>1</v>
      </c>
      <c r="AE114" s="4">
        <f>_xlfn.RANK.EQ(VLOOKUP($A114, 'First 10 GS'!$B$2:$AG$2201, 31, FALSE), 'First 10 GS'!AF$2:AF$2201, 0)</f>
        <v>238</v>
      </c>
      <c r="AF114" s="5">
        <f>_xlfn.RANK.EQ(VLOOKUP($A114, 'First 10 GS'!$B$2:$AG$2201, 32, FALSE), 'First 10 GS'!AG$2:AG$2201, 1)</f>
        <v>199</v>
      </c>
      <c r="AG114" s="7">
        <f>GEOMEAN(Table5[[#This Row],[W]],Table5[[#This Row],[L]],Table5[[#This Row],[ERA]],Table5[[#This Row],[BB/9]],Table5[[#This Row],[SO]],Table5[[#This Row],[K/9]],Table5[[#This Row],[WHIP]])</f>
        <v>124.41359090405143</v>
      </c>
    </row>
    <row r="115" spans="1:33" x14ac:dyDescent="0.45">
      <c r="A115" s="4" t="s">
        <v>1597</v>
      </c>
      <c r="B115" s="4" t="s">
        <v>132</v>
      </c>
      <c r="C115" s="10">
        <v>29367</v>
      </c>
      <c r="D115" s="10">
        <v>29413</v>
      </c>
      <c r="E115" s="4">
        <f>_xlfn.RANK.EQ(VLOOKUP($A115, 'First 10 GS'!$B$2:$AG$2201, 5, FALSE), 'First 10 GS'!F$2:F$2201, 0)</f>
        <v>304</v>
      </c>
      <c r="F115" s="5">
        <f>_xlfn.RANK.EQ(VLOOKUP($A115, 'First 10 GS'!$B$2:$AG$2201, 6, FALSE), 'First 10 GS'!G$2:G$2201, 0)</f>
        <v>64</v>
      </c>
      <c r="G115" s="5">
        <f>_xlfn.RANK.EQ(VLOOKUP($A115, 'First 10 GS'!$B$2:$AG$2201, 7, FALSE), 'First 10 GS'!H$2:H$2201, 1)</f>
        <v>1</v>
      </c>
      <c r="H115" s="4">
        <f>_xlfn.RANK.EQ(VLOOKUP($A115, 'First 10 GS'!$B$2:$AG$2201, 8, FALSE), 'First 10 GS'!I$2:I$2201, 0)</f>
        <v>1</v>
      </c>
      <c r="I115" s="4">
        <f>_xlfn.RANK.EQ(VLOOKUP($A115, 'First 10 GS'!$B$2:$AG$2201, 9, FALSE), 'First 10 GS'!J$2:J$2201, 0)</f>
        <v>1</v>
      </c>
      <c r="J115" s="4">
        <f>_xlfn.RANK.EQ(VLOOKUP($A115, 'First 10 GS'!$B$2:$AG$2201, 10, FALSE), 'First 10 GS'!K$2:K$2201, 1)</f>
        <v>1</v>
      </c>
      <c r="K115" s="4">
        <f>_xlfn.RANK.EQ(VLOOKUP($A115, 'First 10 GS'!$B$2:$AG$2201, 11, FALSE), 'First 10 GS'!L$2:L$2201, 0)</f>
        <v>99</v>
      </c>
      <c r="L115" s="4">
        <f>_xlfn.RANK.EQ(VLOOKUP($A115, 'First 10 GS'!$B$2:$AG$2201, 12, FALSE), 'First 10 GS'!M$2:M$2201, 0)</f>
        <v>98</v>
      </c>
      <c r="M115" s="4">
        <f>_xlfn.RANK.EQ(VLOOKUP($A115, 'First 10 GS'!$B$2:$AG$2201, 13, FALSE), 'First 10 GS'!N$2:N$2201, 0)</f>
        <v>2</v>
      </c>
      <c r="N115" s="6">
        <f>_xlfn.RANK.EQ(VLOOKUP($A115, 'First 10 GS'!$B$2:$AG$2201, 14, FALSE), 'First 10 GS'!O$2:O$2201, 1)</f>
        <v>353</v>
      </c>
      <c r="O115" s="4">
        <f>_xlfn.RANK.EQ(VLOOKUP($A115, 'First 10 GS'!$B$2:$AG$2201, 15, FALSE), 'First 10 GS'!P$2:P$2201, 0)</f>
        <v>530</v>
      </c>
      <c r="P115" s="4">
        <f>_xlfn.RANK.EQ(VLOOKUP($A115, 'First 10 GS'!$B$2:$AG$2201, 16, FALSE), 'First 10 GS'!Q$2:Q$2201, 0)</f>
        <v>1</v>
      </c>
      <c r="Q115" s="5">
        <f>_xlfn.RANK.EQ(VLOOKUP($A115, 'First 10 GS'!$B$2:$AG$2201, 17, FALSE), 'First 10 GS'!R$2:R$2201, 1)</f>
        <v>381</v>
      </c>
      <c r="R115" s="4">
        <f>_xlfn.RANK.EQ(VLOOKUP($A115, 'First 10 GS'!$B$2:$AG$2201, 18, FALSE), 'First 10 GS'!S$2:S$2201, 1)</f>
        <v>350</v>
      </c>
      <c r="S115" s="4">
        <f>_xlfn.RANK.EQ(VLOOKUP($A115, 'First 10 GS'!$B$2:$AG$2201, 19, FALSE), 'First 10 GS'!T$2:T$2201, 1)</f>
        <v>316</v>
      </c>
      <c r="T115" s="4">
        <f>_xlfn.RANK.EQ(VLOOKUP($A115, 'First 10 GS'!$B$2:$AG$2201, 20, FALSE), 'First 10 GS'!U$2:U$2201, 1)</f>
        <v>384</v>
      </c>
      <c r="U115" s="4">
        <f>_xlfn.RANK.EQ(VLOOKUP($A115, 'First 10 GS'!$B$2:$AG$2201, 21, FALSE), 'First 10 GS'!V$2:V$2201, 1)</f>
        <v>93</v>
      </c>
      <c r="V115" s="4">
        <f>_xlfn.RANK.EQ(VLOOKUP($A115, 'First 10 GS'!$B$2:$AG$2201, 22, FALSE), 'First 10 GS'!W$2:W$2201, 1)</f>
        <v>53</v>
      </c>
      <c r="W115" s="4">
        <f>_xlfn.RANK.EQ(VLOOKUP($A115, 'First 10 GS'!$B$2:$AG$2201, 23, FALSE), 'First 10 GS'!X$2:X$2201, 1)</f>
        <v>431</v>
      </c>
      <c r="X115" s="5">
        <f>_xlfn.RANK.EQ(VLOOKUP($A115, 'First 10 GS'!$B$2:$AG$2201, 24, FALSE), 'First 10 GS'!Y$2:Y$2201, 1)</f>
        <v>444</v>
      </c>
      <c r="Y115" s="4">
        <f>_xlfn.RANK.EQ(VLOOKUP($A115, 'First 10 GS'!$B$2:$AG$2201, 25, FALSE), 'First 10 GS'!Z$2:Z$2201, 1)</f>
        <v>490</v>
      </c>
      <c r="Z115" s="5">
        <f>_xlfn.RANK.EQ(VLOOKUP($A115, 'First 10 GS'!$B$2:$AG$2201, 26, FALSE), 'First 10 GS'!AA$2:AA$2201, 0)</f>
        <v>313</v>
      </c>
      <c r="AA115" s="5">
        <f>_xlfn.RANK.EQ(VLOOKUP($A115, 'First 10 GS'!$B$2:$AG$2201, 27, FALSE), 'First 10 GS'!AB$2:AB$2201, 0)</f>
        <v>321</v>
      </c>
      <c r="AB115" s="4">
        <f>_xlfn.RANK.EQ(VLOOKUP($A115, 'First 10 GS'!$B$2:$AG$2201, 28, FALSE), 'First 10 GS'!AC$2:AC$2201, 1)</f>
        <v>1</v>
      </c>
      <c r="AC115" s="4">
        <f>_xlfn.RANK.EQ(VLOOKUP($A115, 'First 10 GS'!$B$2:$AG$2201, 29, FALSE), 'First 10 GS'!AD$2:AD$2201, 1)</f>
        <v>609</v>
      </c>
      <c r="AD115" s="4">
        <f>_xlfn.RANK.EQ(VLOOKUP($A115, 'First 10 GS'!$B$2:$AG$2201, 30, FALSE), 'First 10 GS'!AE$2:AE$2201, 1)</f>
        <v>325</v>
      </c>
      <c r="AE115" s="4">
        <f>_xlfn.RANK.EQ(VLOOKUP($A115, 'First 10 GS'!$B$2:$AG$2201, 31, FALSE), 'First 10 GS'!AF$2:AF$2201, 0)</f>
        <v>278</v>
      </c>
      <c r="AF115" s="5">
        <f>_xlfn.RANK.EQ(VLOOKUP($A115, 'First 10 GS'!$B$2:$AG$2201, 32, FALSE), 'First 10 GS'!AG$2:AG$2201, 1)</f>
        <v>431</v>
      </c>
      <c r="AG115" s="7">
        <f>GEOMEAN(Table5[[#This Row],[W]],Table5[[#This Row],[L]],Table5[[#This Row],[ERA]],Table5[[#This Row],[BB/9]],Table5[[#This Row],[SO]],Table5[[#This Row],[K/9]],Table5[[#This Row],[WHIP]])</f>
        <v>124.69792386721943</v>
      </c>
    </row>
    <row r="116" spans="1:33" x14ac:dyDescent="0.45">
      <c r="A116" s="4" t="s">
        <v>248</v>
      </c>
      <c r="B116" s="4" t="s">
        <v>56</v>
      </c>
      <c r="C116" s="10">
        <v>44459</v>
      </c>
      <c r="D116" s="10">
        <v>45478</v>
      </c>
      <c r="E116" s="4">
        <f>_xlfn.RANK.EQ(VLOOKUP($A116, 'First 10 GS'!$B$2:$AG$2201, 5, FALSE), 'First 10 GS'!F$2:F$2201, 0)</f>
        <v>633</v>
      </c>
      <c r="F116" s="5">
        <f>_xlfn.RANK.EQ(VLOOKUP($A116, 'First 10 GS'!$B$2:$AG$2201, 6, FALSE), 'First 10 GS'!G$2:G$2201, 0)</f>
        <v>294</v>
      </c>
      <c r="G116" s="5">
        <f>_xlfn.RANK.EQ(VLOOKUP($A116, 'First 10 GS'!$B$2:$AG$2201, 7, FALSE), 'First 10 GS'!H$2:H$2201, 1)</f>
        <v>177</v>
      </c>
      <c r="H116" s="4">
        <f>_xlfn.RANK.EQ(VLOOKUP($A116, 'First 10 GS'!$B$2:$AG$2201, 8, FALSE), 'First 10 GS'!I$2:I$2201, 0)</f>
        <v>1</v>
      </c>
      <c r="I116" s="4">
        <f>_xlfn.RANK.EQ(VLOOKUP($A116, 'First 10 GS'!$B$2:$AG$2201, 9, FALSE), 'First 10 GS'!J$2:J$2201, 0)</f>
        <v>1</v>
      </c>
      <c r="J116" s="4">
        <f>_xlfn.RANK.EQ(VLOOKUP($A116, 'First 10 GS'!$B$2:$AG$2201, 10, FALSE), 'First 10 GS'!K$2:K$2201, 1)</f>
        <v>1</v>
      </c>
      <c r="K116" s="4">
        <f>_xlfn.RANK.EQ(VLOOKUP($A116, 'First 10 GS'!$B$2:$AG$2201, 11, FALSE), 'First 10 GS'!L$2:L$2201, 0)</f>
        <v>196</v>
      </c>
      <c r="L116" s="4">
        <f>_xlfn.RANK.EQ(VLOOKUP($A116, 'First 10 GS'!$B$2:$AG$2201, 12, FALSE), 'First 10 GS'!M$2:M$2201, 0)</f>
        <v>98</v>
      </c>
      <c r="M116" s="4">
        <f>_xlfn.RANK.EQ(VLOOKUP($A116, 'First 10 GS'!$B$2:$AG$2201, 13, FALSE), 'First 10 GS'!N$2:N$2201, 0)</f>
        <v>2</v>
      </c>
      <c r="N116" s="6">
        <f>_xlfn.RANK.EQ(VLOOKUP($A116, 'First 10 GS'!$B$2:$AG$2201, 14, FALSE), 'First 10 GS'!O$2:O$2201, 1)</f>
        <v>31</v>
      </c>
      <c r="O116" s="4">
        <f>_xlfn.RANK.EQ(VLOOKUP($A116, 'First 10 GS'!$B$2:$AG$2201, 15, FALSE), 'First 10 GS'!P$2:P$2201, 0)</f>
        <v>390</v>
      </c>
      <c r="P116" s="4">
        <f>_xlfn.RANK.EQ(VLOOKUP($A116, 'First 10 GS'!$B$2:$AG$2201, 16, FALSE), 'First 10 GS'!Q$2:Q$2201, 0)</f>
        <v>266</v>
      </c>
      <c r="Q116" s="5">
        <f>_xlfn.RANK.EQ(VLOOKUP($A116, 'First 10 GS'!$B$2:$AG$2201, 17, FALSE), 'First 10 GS'!R$2:R$2201, 1)</f>
        <v>328</v>
      </c>
      <c r="R116" s="4">
        <f>_xlfn.RANK.EQ(VLOOKUP($A116, 'First 10 GS'!$B$2:$AG$2201, 18, FALSE), 'First 10 GS'!S$2:S$2201, 1)</f>
        <v>25</v>
      </c>
      <c r="S116" s="4">
        <f>_xlfn.RANK.EQ(VLOOKUP($A116, 'First 10 GS'!$B$2:$AG$2201, 19, FALSE), 'First 10 GS'!T$2:T$2201, 1)</f>
        <v>66</v>
      </c>
      <c r="T116" s="4">
        <f>_xlfn.RANK.EQ(VLOOKUP($A116, 'First 10 GS'!$B$2:$AG$2201, 20, FALSE), 'First 10 GS'!U$2:U$2201, 1)</f>
        <v>109</v>
      </c>
      <c r="U116" s="4">
        <f>_xlfn.RANK.EQ(VLOOKUP($A116, 'First 10 GS'!$B$2:$AG$2201, 21, FALSE), 'First 10 GS'!V$2:V$2201, 1)</f>
        <v>564</v>
      </c>
      <c r="V116" s="4">
        <f>_xlfn.RANK.EQ(VLOOKUP($A116, 'First 10 GS'!$B$2:$AG$2201, 22, FALSE), 'First 10 GS'!W$2:W$2201, 1)</f>
        <v>466</v>
      </c>
      <c r="W116" s="4">
        <f>_xlfn.RANK.EQ(VLOOKUP($A116, 'First 10 GS'!$B$2:$AG$2201, 23, FALSE), 'First 10 GS'!X$2:X$2201, 1)</f>
        <v>58</v>
      </c>
      <c r="X116" s="5">
        <f>_xlfn.RANK.EQ(VLOOKUP($A116, 'First 10 GS'!$B$2:$AG$2201, 24, FALSE), 'First 10 GS'!Y$2:Y$2201, 1)</f>
        <v>141</v>
      </c>
      <c r="Y116" s="4">
        <f>_xlfn.RANK.EQ(VLOOKUP($A116, 'First 10 GS'!$B$2:$AG$2201, 25, FALSE), 'First 10 GS'!Z$2:Z$2201, 1)</f>
        <v>1</v>
      </c>
      <c r="Z116" s="5">
        <f>_xlfn.RANK.EQ(VLOOKUP($A116, 'First 10 GS'!$B$2:$AG$2201, 26, FALSE), 'First 10 GS'!AA$2:AA$2201, 0)</f>
        <v>84</v>
      </c>
      <c r="AA116" s="5">
        <f>_xlfn.RANK.EQ(VLOOKUP($A116, 'First 10 GS'!$B$2:$AG$2201, 27, FALSE), 'First 10 GS'!AB$2:AB$2201, 0)</f>
        <v>27</v>
      </c>
      <c r="AB116" s="4">
        <f>_xlfn.RANK.EQ(VLOOKUP($A116, 'First 10 GS'!$B$2:$AG$2201, 28, FALSE), 'First 10 GS'!AC$2:AC$2201, 1)</f>
        <v>127</v>
      </c>
      <c r="AC116" s="4">
        <f>_xlfn.RANK.EQ(VLOOKUP($A116, 'First 10 GS'!$B$2:$AG$2201, 29, FALSE), 'First 10 GS'!AD$2:AD$2201, 1)</f>
        <v>1</v>
      </c>
      <c r="AD116" s="4">
        <f>_xlfn.RANK.EQ(VLOOKUP($A116, 'First 10 GS'!$B$2:$AG$2201, 30, FALSE), 'First 10 GS'!AE$2:AE$2201, 1)</f>
        <v>461</v>
      </c>
      <c r="AE116" s="4">
        <f>_xlfn.RANK.EQ(VLOOKUP($A116, 'First 10 GS'!$B$2:$AG$2201, 31, FALSE), 'First 10 GS'!AF$2:AF$2201, 0)</f>
        <v>659</v>
      </c>
      <c r="AF116" s="5">
        <f>_xlfn.RANK.EQ(VLOOKUP($A116, 'First 10 GS'!$B$2:$AG$2201, 32, FALSE), 'First 10 GS'!AG$2:AG$2201, 1)</f>
        <v>93</v>
      </c>
      <c r="AG116" s="7">
        <f>GEOMEAN(Table5[[#This Row],[W]],Table5[[#This Row],[L]],Table5[[#This Row],[ERA]],Table5[[#This Row],[BB/9]],Table5[[#This Row],[SO]],Table5[[#This Row],[K/9]],Table5[[#This Row],[WHIP]])</f>
        <v>126.12214971458113</v>
      </c>
    </row>
    <row r="117" spans="1:33" x14ac:dyDescent="0.45">
      <c r="A117" s="6" t="s">
        <v>1051</v>
      </c>
      <c r="B117" s="6" t="s">
        <v>240</v>
      </c>
      <c r="C117" s="9">
        <v>31892</v>
      </c>
      <c r="D117" s="9">
        <v>31959</v>
      </c>
      <c r="E117" s="6">
        <f>_xlfn.RANK.EQ(VLOOKUP($A117, 'First 10 GS'!$B$2:$AG$2201, 5, FALSE), 'First 10 GS'!F$2:F$2201, 0)</f>
        <v>87</v>
      </c>
      <c r="F117" s="5">
        <f>_xlfn.RANK.EQ(VLOOKUP($A117, 'First 10 GS'!$B$2:$AG$2201, 6, FALSE), 'First 10 GS'!G$2:G$2201, 0)</f>
        <v>64</v>
      </c>
      <c r="G117" s="5">
        <f>_xlfn.RANK.EQ(VLOOKUP($A117, 'First 10 GS'!$B$2:$AG$2201, 7, FALSE), 'First 10 GS'!H$2:H$2201, 1)</f>
        <v>11</v>
      </c>
      <c r="H117" s="6">
        <f>_xlfn.RANK.EQ(VLOOKUP($A117, 'First 10 GS'!$B$2:$AG$2201, 8, FALSE), 'First 10 GS'!I$2:I$2201, 0)</f>
        <v>1</v>
      </c>
      <c r="I117" s="6">
        <f>_xlfn.RANK.EQ(VLOOKUP($A117, 'First 10 GS'!$B$2:$AG$2201, 9, FALSE), 'First 10 GS'!J$2:J$2201, 0)</f>
        <v>1</v>
      </c>
      <c r="J117" s="6">
        <f>_xlfn.RANK.EQ(VLOOKUP($A117, 'First 10 GS'!$B$2:$AG$2201, 10, FALSE), 'First 10 GS'!K$2:K$2201, 1)</f>
        <v>1</v>
      </c>
      <c r="K117" s="6">
        <f>_xlfn.RANK.EQ(VLOOKUP($A117, 'First 10 GS'!$B$2:$AG$2201, 11, FALSE), 'First 10 GS'!L$2:L$2201, 0)</f>
        <v>54</v>
      </c>
      <c r="L117" s="6">
        <f>_xlfn.RANK.EQ(VLOOKUP($A117, 'First 10 GS'!$B$2:$AG$2201, 12, FALSE), 'First 10 GS'!M$2:M$2201, 0)</f>
        <v>18</v>
      </c>
      <c r="M117" s="6">
        <f>_xlfn.RANK.EQ(VLOOKUP($A117, 'First 10 GS'!$B$2:$AG$2201, 13, FALSE), 'First 10 GS'!N$2:N$2201, 0)</f>
        <v>2</v>
      </c>
      <c r="N117" s="6">
        <f>_xlfn.RANK.EQ(VLOOKUP($A117, 'First 10 GS'!$B$2:$AG$2201, 14, FALSE), 'First 10 GS'!O$2:O$2201, 1)</f>
        <v>575</v>
      </c>
      <c r="O117" s="6">
        <f>_xlfn.RANK.EQ(VLOOKUP($A117, 'First 10 GS'!$B$2:$AG$2201, 15, FALSE), 'First 10 GS'!P$2:P$2201, 0)</f>
        <v>390</v>
      </c>
      <c r="P117" s="6">
        <f>_xlfn.RANK.EQ(VLOOKUP($A117, 'First 10 GS'!$B$2:$AG$2201, 16, FALSE), 'First 10 GS'!Q$2:Q$2201, 0)</f>
        <v>29</v>
      </c>
      <c r="Q117" s="5">
        <f>_xlfn.RANK.EQ(VLOOKUP($A117, 'First 10 GS'!$B$2:$AG$2201, 17, FALSE), 'First 10 GS'!R$2:R$2201, 1)</f>
        <v>161</v>
      </c>
      <c r="R117" s="6">
        <f>_xlfn.RANK.EQ(VLOOKUP($A117, 'First 10 GS'!$B$2:$AG$2201, 18, FALSE), 'First 10 GS'!S$2:S$2201, 1)</f>
        <v>350</v>
      </c>
      <c r="S117" s="6">
        <f>_xlfn.RANK.EQ(VLOOKUP($A117, 'First 10 GS'!$B$2:$AG$2201, 19, FALSE), 'First 10 GS'!T$2:T$2201, 1)</f>
        <v>201</v>
      </c>
      <c r="T117" s="6">
        <f>_xlfn.RANK.EQ(VLOOKUP($A117, 'First 10 GS'!$B$2:$AG$2201, 20, FALSE), 'First 10 GS'!U$2:U$2201, 1)</f>
        <v>214</v>
      </c>
      <c r="U117" s="6">
        <f>_xlfn.RANK.EQ(VLOOKUP($A117, 'First 10 GS'!$B$2:$AG$2201, 21, FALSE), 'First 10 GS'!V$2:V$2201, 1)</f>
        <v>68</v>
      </c>
      <c r="V117" s="6">
        <f>_xlfn.RANK.EQ(VLOOKUP($A117, 'First 10 GS'!$B$2:$AG$2201, 22, FALSE), 'First 10 GS'!W$2:W$2201, 1)</f>
        <v>53</v>
      </c>
      <c r="W117" s="6">
        <f>_xlfn.RANK.EQ(VLOOKUP($A117, 'First 10 GS'!$B$2:$AG$2201, 23, FALSE), 'First 10 GS'!X$2:X$2201, 1)</f>
        <v>331</v>
      </c>
      <c r="X117" s="5">
        <f>_xlfn.RANK.EQ(VLOOKUP($A117, 'First 10 GS'!$B$2:$AG$2201, 24, FALSE), 'First 10 GS'!Y$2:Y$2201, 1)</f>
        <v>243</v>
      </c>
      <c r="Y117" s="6">
        <f>_xlfn.RANK.EQ(VLOOKUP($A117, 'First 10 GS'!$B$2:$AG$2201, 25, FALSE), 'First 10 GS'!Z$2:Z$2201, 1)</f>
        <v>490</v>
      </c>
      <c r="Z117" s="5">
        <f>_xlfn.RANK.EQ(VLOOKUP($A117, 'First 10 GS'!$B$2:$AG$2201, 26, FALSE), 'First 10 GS'!AA$2:AA$2201, 0)</f>
        <v>293</v>
      </c>
      <c r="AA117" s="5">
        <f>_xlfn.RANK.EQ(VLOOKUP($A117, 'First 10 GS'!$B$2:$AG$2201, 27, FALSE), 'First 10 GS'!AB$2:AB$2201, 0)</f>
        <v>401</v>
      </c>
      <c r="AB117" s="6">
        <f>_xlfn.RANK.EQ(VLOOKUP($A117, 'First 10 GS'!$B$2:$AG$2201, 28, FALSE), 'First 10 GS'!AC$2:AC$2201, 1)</f>
        <v>1</v>
      </c>
      <c r="AC117" s="6">
        <f>_xlfn.RANK.EQ(VLOOKUP($A117, 'First 10 GS'!$B$2:$AG$2201, 29, FALSE), 'First 10 GS'!AD$2:AD$2201, 1)</f>
        <v>477</v>
      </c>
      <c r="AD117" s="6">
        <f>_xlfn.RANK.EQ(VLOOKUP($A117, 'First 10 GS'!$B$2:$AG$2201, 30, FALSE), 'First 10 GS'!AE$2:AE$2201, 1)</f>
        <v>461</v>
      </c>
      <c r="AE117" s="6">
        <f>_xlfn.RANK.EQ(VLOOKUP($A117, 'First 10 GS'!$B$2:$AG$2201, 31, FALSE), 'First 10 GS'!AF$2:AF$2201, 0)</f>
        <v>108</v>
      </c>
      <c r="AF117" s="5">
        <f>_xlfn.RANK.EQ(VLOOKUP($A117, 'First 10 GS'!$B$2:$AG$2201, 32, FALSE), 'First 10 GS'!AG$2:AG$2201, 1)</f>
        <v>160</v>
      </c>
      <c r="AG117" s="7">
        <f>GEOMEAN(Table5[[#This Row],[W]],Table5[[#This Row],[L]],Table5[[#This Row],[ERA]],Table5[[#This Row],[BB/9]],Table5[[#This Row],[SO]],Table5[[#This Row],[K/9]],Table5[[#This Row],[WHIP]])</f>
        <v>126.47932542491084</v>
      </c>
    </row>
    <row r="118" spans="1:33" x14ac:dyDescent="0.45">
      <c r="A118" s="6" t="s">
        <v>72</v>
      </c>
      <c r="B118" s="6" t="s">
        <v>73</v>
      </c>
      <c r="C118" s="9">
        <v>42880</v>
      </c>
      <c r="D118" s="9">
        <v>42939</v>
      </c>
      <c r="E118" s="6">
        <f>_xlfn.RANK.EQ(VLOOKUP($A118, 'First 10 GS'!$B$2:$AG$2201, 5, FALSE), 'First 10 GS'!F$2:F$2201, 0)</f>
        <v>523</v>
      </c>
      <c r="F118" s="5">
        <f>_xlfn.RANK.EQ(VLOOKUP($A118, 'First 10 GS'!$B$2:$AG$2201, 6, FALSE), 'First 10 GS'!G$2:G$2201, 0)</f>
        <v>151</v>
      </c>
      <c r="G118" s="5">
        <f>_xlfn.RANK.EQ(VLOOKUP($A118, 'First 10 GS'!$B$2:$AG$2201, 7, FALSE), 'First 10 GS'!H$2:H$2201, 1)</f>
        <v>343</v>
      </c>
      <c r="H118" s="6">
        <f>_xlfn.RANK.EQ(VLOOKUP($A118, 'First 10 GS'!$B$2:$AG$2201, 8, FALSE), 'First 10 GS'!I$2:I$2201, 0)</f>
        <v>1</v>
      </c>
      <c r="I118" s="6">
        <f>_xlfn.RANK.EQ(VLOOKUP($A118, 'First 10 GS'!$B$2:$AG$2201, 9, FALSE), 'First 10 GS'!J$2:J$2201, 0)</f>
        <v>1</v>
      </c>
      <c r="J118" s="6">
        <f>_xlfn.RANK.EQ(VLOOKUP($A118, 'First 10 GS'!$B$2:$AG$2201, 10, FALSE), 'First 10 GS'!K$2:K$2201, 1)</f>
        <v>1</v>
      </c>
      <c r="K118" s="6">
        <f>_xlfn.RANK.EQ(VLOOKUP($A118, 'First 10 GS'!$B$2:$AG$2201, 11, FALSE), 'First 10 GS'!L$2:L$2201, 0)</f>
        <v>196</v>
      </c>
      <c r="L118" s="6">
        <f>_xlfn.RANK.EQ(VLOOKUP($A118, 'First 10 GS'!$B$2:$AG$2201, 12, FALSE), 'First 10 GS'!M$2:M$2201, 0)</f>
        <v>98</v>
      </c>
      <c r="M118" s="6">
        <f>_xlfn.RANK.EQ(VLOOKUP($A118, 'First 10 GS'!$B$2:$AG$2201, 13, FALSE), 'First 10 GS'!N$2:N$2201, 0)</f>
        <v>2</v>
      </c>
      <c r="N118" s="6">
        <f>_xlfn.RANK.EQ(VLOOKUP($A118, 'First 10 GS'!$B$2:$AG$2201, 14, FALSE), 'First 10 GS'!O$2:O$2201, 1)</f>
        <v>138</v>
      </c>
      <c r="O118" s="6">
        <f>_xlfn.RANK.EQ(VLOOKUP($A118, 'First 10 GS'!$B$2:$AG$2201, 15, FALSE), 'First 10 GS'!P$2:P$2201, 0)</f>
        <v>90</v>
      </c>
      <c r="P118" s="6">
        <f>_xlfn.RANK.EQ(VLOOKUP($A118, 'First 10 GS'!$B$2:$AG$2201, 16, FALSE), 'First 10 GS'!Q$2:Q$2201, 0)</f>
        <v>266</v>
      </c>
      <c r="Q118" s="5">
        <f>_xlfn.RANK.EQ(VLOOKUP($A118, 'First 10 GS'!$B$2:$AG$2201, 17, FALSE), 'First 10 GS'!R$2:R$2201, 1)</f>
        <v>589</v>
      </c>
      <c r="R118" s="6">
        <f>_xlfn.RANK.EQ(VLOOKUP($A118, 'First 10 GS'!$B$2:$AG$2201, 18, FALSE), 'First 10 GS'!S$2:S$2201, 1)</f>
        <v>115</v>
      </c>
      <c r="S118" s="6">
        <f>_xlfn.RANK.EQ(VLOOKUP($A118, 'First 10 GS'!$B$2:$AG$2201, 19, FALSE), 'First 10 GS'!T$2:T$2201, 1)</f>
        <v>614</v>
      </c>
      <c r="T118" s="6">
        <f>_xlfn.RANK.EQ(VLOOKUP($A118, 'First 10 GS'!$B$2:$AG$2201, 20, FALSE), 'First 10 GS'!U$2:U$2201, 1)</f>
        <v>577</v>
      </c>
      <c r="U118" s="6">
        <f>_xlfn.RANK.EQ(VLOOKUP($A118, 'First 10 GS'!$B$2:$AG$2201, 21, FALSE), 'First 10 GS'!V$2:V$2201, 1)</f>
        <v>623</v>
      </c>
      <c r="V118" s="6">
        <f>_xlfn.RANK.EQ(VLOOKUP($A118, 'First 10 GS'!$B$2:$AG$2201, 22, FALSE), 'First 10 GS'!W$2:W$2201, 1)</f>
        <v>607</v>
      </c>
      <c r="W118" s="6">
        <f>_xlfn.RANK.EQ(VLOOKUP($A118, 'First 10 GS'!$B$2:$AG$2201, 23, FALSE), 'First 10 GS'!X$2:X$2201, 1)</f>
        <v>262</v>
      </c>
      <c r="X118" s="5">
        <f>_xlfn.RANK.EQ(VLOOKUP($A118, 'First 10 GS'!$B$2:$AG$2201, 24, FALSE), 'First 10 GS'!Y$2:Y$2201, 1)</f>
        <v>368</v>
      </c>
      <c r="Y118" s="6">
        <f>_xlfn.RANK.EQ(VLOOKUP($A118, 'First 10 GS'!$B$2:$AG$2201, 25, FALSE), 'First 10 GS'!Z$2:Z$2201, 1)</f>
        <v>291</v>
      </c>
      <c r="Z118" s="5">
        <f>_xlfn.RANK.EQ(VLOOKUP($A118, 'First 10 GS'!$B$2:$AG$2201, 26, FALSE), 'First 10 GS'!AA$2:AA$2201, 0)</f>
        <v>15</v>
      </c>
      <c r="AA118" s="5">
        <f>_xlfn.RANK.EQ(VLOOKUP($A118, 'First 10 GS'!$B$2:$AG$2201, 27, FALSE), 'First 10 GS'!AB$2:AB$2201, 0)</f>
        <v>11</v>
      </c>
      <c r="AB118" s="6">
        <f>_xlfn.RANK.EQ(VLOOKUP($A118, 'First 10 GS'!$B$2:$AG$2201, 28, FALSE), 'First 10 GS'!AC$2:AC$2201, 1)</f>
        <v>290</v>
      </c>
      <c r="AC118" s="6">
        <f>_xlfn.RANK.EQ(VLOOKUP($A118, 'First 10 GS'!$B$2:$AG$2201, 29, FALSE), 'First 10 GS'!AD$2:AD$2201, 1)</f>
        <v>1</v>
      </c>
      <c r="AD118" s="6">
        <f>_xlfn.RANK.EQ(VLOOKUP($A118, 'First 10 GS'!$B$2:$AG$2201, 30, FALSE), 'First 10 GS'!AE$2:AE$2201, 1)</f>
        <v>611</v>
      </c>
      <c r="AE118" s="6">
        <f>_xlfn.RANK.EQ(VLOOKUP($A118, 'First 10 GS'!$B$2:$AG$2201, 31, FALSE), 'First 10 GS'!AF$2:AF$2201, 0)</f>
        <v>517</v>
      </c>
      <c r="AF118" s="5">
        <f>_xlfn.RANK.EQ(VLOOKUP($A118, 'First 10 GS'!$B$2:$AG$2201, 32, FALSE), 'First 10 GS'!AG$2:AG$2201, 1)</f>
        <v>291</v>
      </c>
      <c r="AG118" s="7">
        <f>GEOMEAN(Table5[[#This Row],[W]],Table5[[#This Row],[L]],Table5[[#This Row],[ERA]],Table5[[#This Row],[BB/9]],Table5[[#This Row],[SO]],Table5[[#This Row],[K/9]],Table5[[#This Row],[WHIP]])</f>
        <v>127.20842438118456</v>
      </c>
    </row>
    <row r="119" spans="1:33" x14ac:dyDescent="0.45">
      <c r="A119" s="6" t="s">
        <v>110</v>
      </c>
      <c r="B119" s="6" t="s">
        <v>46</v>
      </c>
      <c r="C119" s="9">
        <v>44411</v>
      </c>
      <c r="D119" s="9">
        <v>45397</v>
      </c>
      <c r="E119" s="6">
        <f>_xlfn.RANK.EQ(VLOOKUP($A119, 'First 10 GS'!$B$2:$AG$2201, 5, FALSE), 'First 10 GS'!F$2:F$2201, 0)</f>
        <v>619</v>
      </c>
      <c r="F119" s="5">
        <f>_xlfn.RANK.EQ(VLOOKUP($A119, 'First 10 GS'!$B$2:$AG$2201, 6, FALSE), 'First 10 GS'!G$2:G$2201, 0)</f>
        <v>595</v>
      </c>
      <c r="G119" s="5">
        <f>_xlfn.RANK.EQ(VLOOKUP($A119, 'First 10 GS'!$B$2:$AG$2201, 7, FALSE), 'First 10 GS'!H$2:H$2201, 1)</f>
        <v>57</v>
      </c>
      <c r="H119" s="6">
        <f>_xlfn.RANK.EQ(VLOOKUP($A119, 'First 10 GS'!$B$2:$AG$2201, 8, FALSE), 'First 10 GS'!I$2:I$2201, 0)</f>
        <v>1</v>
      </c>
      <c r="I119" s="6">
        <f>_xlfn.RANK.EQ(VLOOKUP($A119, 'First 10 GS'!$B$2:$AG$2201, 9, FALSE), 'First 10 GS'!J$2:J$2201, 0)</f>
        <v>1</v>
      </c>
      <c r="J119" s="6">
        <f>_xlfn.RANK.EQ(VLOOKUP($A119, 'First 10 GS'!$B$2:$AG$2201, 10, FALSE), 'First 10 GS'!K$2:K$2201, 1)</f>
        <v>1</v>
      </c>
      <c r="K119" s="6">
        <f>_xlfn.RANK.EQ(VLOOKUP($A119, 'First 10 GS'!$B$2:$AG$2201, 11, FALSE), 'First 10 GS'!L$2:L$2201, 0)</f>
        <v>196</v>
      </c>
      <c r="L119" s="6">
        <f>_xlfn.RANK.EQ(VLOOKUP($A119, 'First 10 GS'!$B$2:$AG$2201, 12, FALSE), 'First 10 GS'!M$2:M$2201, 0)</f>
        <v>98</v>
      </c>
      <c r="M119" s="6">
        <f>_xlfn.RANK.EQ(VLOOKUP($A119, 'First 10 GS'!$B$2:$AG$2201, 13, FALSE), 'First 10 GS'!N$2:N$2201, 0)</f>
        <v>2</v>
      </c>
      <c r="N119" s="6">
        <f>_xlfn.RANK.EQ(VLOOKUP($A119, 'First 10 GS'!$B$2:$AG$2201, 14, FALSE), 'First 10 GS'!O$2:O$2201, 1)</f>
        <v>43</v>
      </c>
      <c r="O119" s="6">
        <f>_xlfn.RANK.EQ(VLOOKUP($A119, 'First 10 GS'!$B$2:$AG$2201, 15, FALSE), 'First 10 GS'!P$2:P$2201, 0)</f>
        <v>655</v>
      </c>
      <c r="P119" s="6">
        <f>_xlfn.RANK.EQ(VLOOKUP($A119, 'First 10 GS'!$B$2:$AG$2201, 16, FALSE), 'First 10 GS'!Q$2:Q$2201, 0)</f>
        <v>500</v>
      </c>
      <c r="Q119" s="5">
        <f>_xlfn.RANK.EQ(VLOOKUP($A119, 'First 10 GS'!$B$2:$AG$2201, 17, FALSE), 'First 10 GS'!R$2:R$2201, 1)</f>
        <v>272</v>
      </c>
      <c r="R119" s="6">
        <f>_xlfn.RANK.EQ(VLOOKUP($A119, 'First 10 GS'!$B$2:$AG$2201, 18, FALSE), 'First 10 GS'!S$2:S$2201, 1)</f>
        <v>2</v>
      </c>
      <c r="S119" s="6">
        <f>_xlfn.RANK.EQ(VLOOKUP($A119, 'First 10 GS'!$B$2:$AG$2201, 19, FALSE), 'First 10 GS'!T$2:T$2201, 1)</f>
        <v>66</v>
      </c>
      <c r="T119" s="6">
        <f>_xlfn.RANK.EQ(VLOOKUP($A119, 'First 10 GS'!$B$2:$AG$2201, 20, FALSE), 'First 10 GS'!U$2:U$2201, 1)</f>
        <v>87</v>
      </c>
      <c r="U119" s="6">
        <f>_xlfn.RANK.EQ(VLOOKUP($A119, 'First 10 GS'!$B$2:$AG$2201, 21, FALSE), 'First 10 GS'!V$2:V$2201, 1)</f>
        <v>215</v>
      </c>
      <c r="V119" s="6">
        <f>_xlfn.RANK.EQ(VLOOKUP($A119, 'First 10 GS'!$B$2:$AG$2201, 22, FALSE), 'First 10 GS'!W$2:W$2201, 1)</f>
        <v>103</v>
      </c>
      <c r="W119" s="6">
        <f>_xlfn.RANK.EQ(VLOOKUP($A119, 'First 10 GS'!$B$2:$AG$2201, 23, FALSE), 'First 10 GS'!X$2:X$2201, 1)</f>
        <v>635</v>
      </c>
      <c r="X119" s="5">
        <f>_xlfn.RANK.EQ(VLOOKUP($A119, 'First 10 GS'!$B$2:$AG$2201, 24, FALSE), 'First 10 GS'!Y$2:Y$2201, 1)</f>
        <v>658</v>
      </c>
      <c r="Y119" s="6">
        <f>_xlfn.RANK.EQ(VLOOKUP($A119, 'First 10 GS'!$B$2:$AG$2201, 25, FALSE), 'First 10 GS'!Z$2:Z$2201, 1)</f>
        <v>1</v>
      </c>
      <c r="Z119" s="5">
        <f>_xlfn.RANK.EQ(VLOOKUP($A119, 'First 10 GS'!$B$2:$AG$2201, 26, FALSE), 'First 10 GS'!AA$2:AA$2201, 0)</f>
        <v>31</v>
      </c>
      <c r="AA119" s="5">
        <f>_xlfn.RANK.EQ(VLOOKUP($A119, 'First 10 GS'!$B$2:$AG$2201, 27, FALSE), 'First 10 GS'!AB$2:AB$2201, 0)</f>
        <v>8</v>
      </c>
      <c r="AB119" s="6">
        <f>_xlfn.RANK.EQ(VLOOKUP($A119, 'First 10 GS'!$B$2:$AG$2201, 28, FALSE), 'First 10 GS'!AC$2:AC$2201, 1)</f>
        <v>290</v>
      </c>
      <c r="AC119" s="6">
        <f>_xlfn.RANK.EQ(VLOOKUP($A119, 'First 10 GS'!$B$2:$AG$2201, 29, FALSE), 'First 10 GS'!AD$2:AD$2201, 1)</f>
        <v>1</v>
      </c>
      <c r="AD119" s="6">
        <f>_xlfn.RANK.EQ(VLOOKUP($A119, 'First 10 GS'!$B$2:$AG$2201, 30, FALSE), 'First 10 GS'!AE$2:AE$2201, 1)</f>
        <v>554</v>
      </c>
      <c r="AE119" s="6">
        <f>_xlfn.RANK.EQ(VLOOKUP($A119, 'First 10 GS'!$B$2:$AG$2201, 31, FALSE), 'First 10 GS'!AF$2:AF$2201, 0)</f>
        <v>626</v>
      </c>
      <c r="AF119" s="5">
        <f>_xlfn.RANK.EQ(VLOOKUP($A119, 'First 10 GS'!$B$2:$AG$2201, 32, FALSE), 'First 10 GS'!AG$2:AG$2201, 1)</f>
        <v>365</v>
      </c>
      <c r="AG119" s="7">
        <f>GEOMEAN(Table5[[#This Row],[W]],Table5[[#This Row],[L]],Table5[[#This Row],[ERA]],Table5[[#This Row],[BB/9]],Table5[[#This Row],[SO]],Table5[[#This Row],[K/9]],Table5[[#This Row],[WHIP]])</f>
        <v>127.55704566727384</v>
      </c>
    </row>
    <row r="120" spans="1:33" x14ac:dyDescent="0.45">
      <c r="A120" s="6" t="s">
        <v>481</v>
      </c>
      <c r="B120" s="6" t="s">
        <v>34</v>
      </c>
      <c r="C120" s="9">
        <v>43638</v>
      </c>
      <c r="D120" s="9">
        <v>43734</v>
      </c>
      <c r="E120" s="6">
        <f>_xlfn.RANK.EQ(VLOOKUP($A120, 'First 10 GS'!$B$2:$AG$2201, 5, FALSE), 'First 10 GS'!F$2:F$2201, 0)</f>
        <v>304</v>
      </c>
      <c r="F120" s="5">
        <f>_xlfn.RANK.EQ(VLOOKUP($A120, 'First 10 GS'!$B$2:$AG$2201, 6, FALSE), 'First 10 GS'!G$2:G$2201, 0)</f>
        <v>294</v>
      </c>
      <c r="G120" s="5">
        <f>_xlfn.RANK.EQ(VLOOKUP($A120, 'First 10 GS'!$B$2:$AG$2201, 7, FALSE), 'First 10 GS'!H$2:H$2201, 1)</f>
        <v>343</v>
      </c>
      <c r="H120" s="6">
        <f>_xlfn.RANK.EQ(VLOOKUP($A120, 'First 10 GS'!$B$2:$AG$2201, 8, FALSE), 'First 10 GS'!I$2:I$2201, 0)</f>
        <v>1</v>
      </c>
      <c r="I120" s="6">
        <f>_xlfn.RANK.EQ(VLOOKUP($A120, 'First 10 GS'!$B$2:$AG$2201, 9, FALSE), 'First 10 GS'!J$2:J$2201, 0)</f>
        <v>1</v>
      </c>
      <c r="J120" s="6">
        <f>_xlfn.RANK.EQ(VLOOKUP($A120, 'First 10 GS'!$B$2:$AG$2201, 10, FALSE), 'First 10 GS'!K$2:K$2201, 1)</f>
        <v>1</v>
      </c>
      <c r="K120" s="6">
        <f>_xlfn.RANK.EQ(VLOOKUP($A120, 'First 10 GS'!$B$2:$AG$2201, 11, FALSE), 'First 10 GS'!L$2:L$2201, 0)</f>
        <v>196</v>
      </c>
      <c r="L120" s="6">
        <f>_xlfn.RANK.EQ(VLOOKUP($A120, 'First 10 GS'!$B$2:$AG$2201, 12, FALSE), 'First 10 GS'!M$2:M$2201, 0)</f>
        <v>98</v>
      </c>
      <c r="M120" s="6">
        <f>_xlfn.RANK.EQ(VLOOKUP($A120, 'First 10 GS'!$B$2:$AG$2201, 13, FALSE), 'First 10 GS'!N$2:N$2201, 0)</f>
        <v>2</v>
      </c>
      <c r="N120" s="6">
        <f>_xlfn.RANK.EQ(VLOOKUP($A120, 'First 10 GS'!$B$2:$AG$2201, 14, FALSE), 'First 10 GS'!O$2:O$2201, 1)</f>
        <v>353</v>
      </c>
      <c r="O120" s="6">
        <f>_xlfn.RANK.EQ(VLOOKUP($A120, 'First 10 GS'!$B$2:$AG$2201, 15, FALSE), 'First 10 GS'!P$2:P$2201, 0)</f>
        <v>227</v>
      </c>
      <c r="P120" s="6">
        <f>_xlfn.RANK.EQ(VLOOKUP($A120, 'First 10 GS'!$B$2:$AG$2201, 16, FALSE), 'First 10 GS'!Q$2:Q$2201, 0)</f>
        <v>378</v>
      </c>
      <c r="Q120" s="5">
        <f>_xlfn.RANK.EQ(VLOOKUP($A120, 'First 10 GS'!$B$2:$AG$2201, 17, FALSE), 'First 10 GS'!R$2:R$2201, 1)</f>
        <v>31</v>
      </c>
      <c r="R120" s="6">
        <f>_xlfn.RANK.EQ(VLOOKUP($A120, 'First 10 GS'!$B$2:$AG$2201, 18, FALSE), 'First 10 GS'!S$2:S$2201, 1)</f>
        <v>60</v>
      </c>
      <c r="S120" s="6">
        <f>_xlfn.RANK.EQ(VLOOKUP($A120, 'First 10 GS'!$B$2:$AG$2201, 19, FALSE), 'First 10 GS'!T$2:T$2201, 1)</f>
        <v>23</v>
      </c>
      <c r="T120" s="6">
        <f>_xlfn.RANK.EQ(VLOOKUP($A120, 'First 10 GS'!$B$2:$AG$2201, 20, FALSE), 'First 10 GS'!U$2:U$2201, 1)</f>
        <v>15</v>
      </c>
      <c r="U120" s="6">
        <f>_xlfn.RANK.EQ(VLOOKUP($A120, 'First 10 GS'!$B$2:$AG$2201, 21, FALSE), 'First 10 GS'!V$2:V$2201, 1)</f>
        <v>143</v>
      </c>
      <c r="V120" s="6">
        <f>_xlfn.RANK.EQ(VLOOKUP($A120, 'First 10 GS'!$B$2:$AG$2201, 22, FALSE), 'First 10 GS'!W$2:W$2201, 1)</f>
        <v>103</v>
      </c>
      <c r="W120" s="6">
        <f>_xlfn.RANK.EQ(VLOOKUP($A120, 'First 10 GS'!$B$2:$AG$2201, 23, FALSE), 'First 10 GS'!X$2:X$2201, 1)</f>
        <v>130</v>
      </c>
      <c r="X120" s="5">
        <f>_xlfn.RANK.EQ(VLOOKUP($A120, 'First 10 GS'!$B$2:$AG$2201, 24, FALSE), 'First 10 GS'!Y$2:Y$2201, 1)</f>
        <v>137</v>
      </c>
      <c r="Y120" s="6">
        <f>_xlfn.RANK.EQ(VLOOKUP($A120, 'First 10 GS'!$B$2:$AG$2201, 25, FALSE), 'First 10 GS'!Z$2:Z$2201, 1)</f>
        <v>1</v>
      </c>
      <c r="Z120" s="5">
        <f>_xlfn.RANK.EQ(VLOOKUP($A120, 'First 10 GS'!$B$2:$AG$2201, 26, FALSE), 'First 10 GS'!AA$2:AA$2201, 0)</f>
        <v>176</v>
      </c>
      <c r="AA120" s="5">
        <f>_xlfn.RANK.EQ(VLOOKUP($A120, 'First 10 GS'!$B$2:$AG$2201, 27, FALSE), 'First 10 GS'!AB$2:AB$2201, 0)</f>
        <v>200</v>
      </c>
      <c r="AB120" s="6">
        <f>_xlfn.RANK.EQ(VLOOKUP($A120, 'First 10 GS'!$B$2:$AG$2201, 28, FALSE), 'First 10 GS'!AC$2:AC$2201, 1)</f>
        <v>127</v>
      </c>
      <c r="AC120" s="6">
        <f>_xlfn.RANK.EQ(VLOOKUP($A120, 'First 10 GS'!$B$2:$AG$2201, 29, FALSE), 'First 10 GS'!AD$2:AD$2201, 1)</f>
        <v>1</v>
      </c>
      <c r="AD120" s="6">
        <f>_xlfn.RANK.EQ(VLOOKUP($A120, 'First 10 GS'!$B$2:$AG$2201, 30, FALSE), 'First 10 GS'!AE$2:AE$2201, 1)</f>
        <v>325</v>
      </c>
      <c r="AE120" s="6">
        <f>_xlfn.RANK.EQ(VLOOKUP($A120, 'First 10 GS'!$B$2:$AG$2201, 31, FALSE), 'First 10 GS'!AF$2:AF$2201, 0)</f>
        <v>526</v>
      </c>
      <c r="AF120" s="5">
        <f>_xlfn.RANK.EQ(VLOOKUP($A120, 'First 10 GS'!$B$2:$AG$2201, 32, FALSE), 'First 10 GS'!AG$2:AG$2201, 1)</f>
        <v>37</v>
      </c>
      <c r="AG120" s="7">
        <f>GEOMEAN(Table5[[#This Row],[W]],Table5[[#This Row],[L]],Table5[[#This Row],[ERA]],Table5[[#This Row],[BB/9]],Table5[[#This Row],[SO]],Table5[[#This Row],[K/9]],Table5[[#This Row],[WHIP]])</f>
        <v>127.83162209608902</v>
      </c>
    </row>
    <row r="121" spans="1:33" x14ac:dyDescent="0.45">
      <c r="A121" s="4" t="s">
        <v>186</v>
      </c>
      <c r="B121" s="4" t="s">
        <v>43</v>
      </c>
      <c r="C121" s="10">
        <v>36337</v>
      </c>
      <c r="D121" s="10" t="s">
        <v>187</v>
      </c>
      <c r="E121" s="4">
        <f>_xlfn.RANK.EQ(VLOOKUP($A121, 'First 10 GS'!$B$2:$AG$2201, 5, FALSE), 'First 10 GS'!F$2:F$2201, 0)</f>
        <v>366</v>
      </c>
      <c r="F121" s="5">
        <f>_xlfn.RANK.EQ(VLOOKUP($A121, 'First 10 GS'!$B$2:$AG$2201, 6, FALSE), 'First 10 GS'!G$2:G$2201, 0)</f>
        <v>151</v>
      </c>
      <c r="G121" s="5">
        <f>_xlfn.RANK.EQ(VLOOKUP($A121, 'First 10 GS'!$B$2:$AG$2201, 7, FALSE), 'First 10 GS'!H$2:H$2201, 1)</f>
        <v>11</v>
      </c>
      <c r="H121" s="4">
        <f>_xlfn.RANK.EQ(VLOOKUP($A121, 'First 10 GS'!$B$2:$AG$2201, 8, FALSE), 'First 10 GS'!I$2:I$2201, 0)</f>
        <v>1</v>
      </c>
      <c r="I121" s="4">
        <f>_xlfn.RANK.EQ(VLOOKUP($A121, 'First 10 GS'!$B$2:$AG$2201, 9, FALSE), 'First 10 GS'!J$2:J$2201, 0)</f>
        <v>1</v>
      </c>
      <c r="J121" s="4">
        <f>_xlfn.RANK.EQ(VLOOKUP($A121, 'First 10 GS'!$B$2:$AG$2201, 10, FALSE), 'First 10 GS'!K$2:K$2201, 1)</f>
        <v>1</v>
      </c>
      <c r="K121" s="4">
        <f>_xlfn.RANK.EQ(VLOOKUP($A121, 'First 10 GS'!$B$2:$AG$2201, 11, FALSE), 'First 10 GS'!L$2:L$2201, 0)</f>
        <v>196</v>
      </c>
      <c r="L121" s="4">
        <f>_xlfn.RANK.EQ(VLOOKUP($A121, 'First 10 GS'!$B$2:$AG$2201, 12, FALSE), 'First 10 GS'!M$2:M$2201, 0)</f>
        <v>98</v>
      </c>
      <c r="M121" s="4">
        <f>_xlfn.RANK.EQ(VLOOKUP($A121, 'First 10 GS'!$B$2:$AG$2201, 13, FALSE), 'First 10 GS'!N$2:N$2201, 0)</f>
        <v>2</v>
      </c>
      <c r="N121" s="6">
        <f>_xlfn.RANK.EQ(VLOOKUP($A121, 'First 10 GS'!$B$2:$AG$2201, 14, FALSE), 'First 10 GS'!O$2:O$2201, 1)</f>
        <v>288</v>
      </c>
      <c r="O121" s="4">
        <f>_xlfn.RANK.EQ(VLOOKUP($A121, 'First 10 GS'!$B$2:$AG$2201, 15, FALSE), 'First 10 GS'!P$2:P$2201, 0)</f>
        <v>530</v>
      </c>
      <c r="P121" s="4">
        <f>_xlfn.RANK.EQ(VLOOKUP($A121, 'First 10 GS'!$B$2:$AG$2201, 16, FALSE), 'First 10 GS'!Q$2:Q$2201, 0)</f>
        <v>42</v>
      </c>
      <c r="Q121" s="5">
        <f>_xlfn.RANK.EQ(VLOOKUP($A121, 'First 10 GS'!$B$2:$AG$2201, 17, FALSE), 'First 10 GS'!R$2:R$2201, 1)</f>
        <v>577</v>
      </c>
      <c r="R121" s="4">
        <f>_xlfn.RANK.EQ(VLOOKUP($A121, 'First 10 GS'!$B$2:$AG$2201, 18, FALSE), 'First 10 GS'!S$2:S$2201, 1)</f>
        <v>60</v>
      </c>
      <c r="S121" s="4">
        <f>_xlfn.RANK.EQ(VLOOKUP($A121, 'First 10 GS'!$B$2:$AG$2201, 19, FALSE), 'First 10 GS'!T$2:T$2201, 1)</f>
        <v>567</v>
      </c>
      <c r="T121" s="4">
        <f>_xlfn.RANK.EQ(VLOOKUP($A121, 'First 10 GS'!$B$2:$AG$2201, 20, FALSE), 'First 10 GS'!U$2:U$2201, 1)</f>
        <v>607</v>
      </c>
      <c r="U121" s="4">
        <f>_xlfn.RANK.EQ(VLOOKUP($A121, 'First 10 GS'!$B$2:$AG$2201, 21, FALSE), 'First 10 GS'!V$2:V$2201, 1)</f>
        <v>487</v>
      </c>
      <c r="V121" s="4">
        <f>_xlfn.RANK.EQ(VLOOKUP($A121, 'First 10 GS'!$B$2:$AG$2201, 22, FALSE), 'First 10 GS'!W$2:W$2201, 1)</f>
        <v>466</v>
      </c>
      <c r="W121" s="4">
        <f>_xlfn.RANK.EQ(VLOOKUP($A121, 'First 10 GS'!$B$2:$AG$2201, 23, FALSE), 'First 10 GS'!X$2:X$2201, 1)</f>
        <v>607</v>
      </c>
      <c r="X121" s="5">
        <f>_xlfn.RANK.EQ(VLOOKUP($A121, 'First 10 GS'!$B$2:$AG$2201, 24, FALSE), 'First 10 GS'!Y$2:Y$2201, 1)</f>
        <v>609</v>
      </c>
      <c r="Y121" s="4">
        <f>_xlfn.RANK.EQ(VLOOKUP($A121, 'First 10 GS'!$B$2:$AG$2201, 25, FALSE), 'First 10 GS'!Z$2:Z$2201, 1)</f>
        <v>1</v>
      </c>
      <c r="Z121" s="5">
        <f>_xlfn.RANK.EQ(VLOOKUP($A121, 'First 10 GS'!$B$2:$AG$2201, 26, FALSE), 'First 10 GS'!AA$2:AA$2201, 0)</f>
        <v>54</v>
      </c>
      <c r="AA121" s="5">
        <f>_xlfn.RANK.EQ(VLOOKUP($A121, 'First 10 GS'!$B$2:$AG$2201, 27, FALSE), 'First 10 GS'!AB$2:AB$2201, 0)</f>
        <v>57</v>
      </c>
      <c r="AB121" s="4">
        <f>_xlfn.RANK.EQ(VLOOKUP($A121, 'First 10 GS'!$B$2:$AG$2201, 28, FALSE), 'First 10 GS'!AC$2:AC$2201, 1)</f>
        <v>618</v>
      </c>
      <c r="AC121" s="4">
        <f>_xlfn.RANK.EQ(VLOOKUP($A121, 'First 10 GS'!$B$2:$AG$2201, 29, FALSE), 'First 10 GS'!AD$2:AD$2201, 1)</f>
        <v>477</v>
      </c>
      <c r="AD121" s="4">
        <f>_xlfn.RANK.EQ(VLOOKUP($A121, 'First 10 GS'!$B$2:$AG$2201, 30, FALSE), 'First 10 GS'!AE$2:AE$2201, 1)</f>
        <v>325</v>
      </c>
      <c r="AE121" s="4">
        <f>_xlfn.RANK.EQ(VLOOKUP($A121, 'First 10 GS'!$B$2:$AG$2201, 31, FALSE), 'First 10 GS'!AF$2:AF$2201, 0)</f>
        <v>352</v>
      </c>
      <c r="AF121" s="5">
        <f>_xlfn.RANK.EQ(VLOOKUP($A121, 'First 10 GS'!$B$2:$AG$2201, 32, FALSE), 'First 10 GS'!AG$2:AG$2201, 1)</f>
        <v>325</v>
      </c>
      <c r="AG121" s="7">
        <f>GEOMEAN(Table5[[#This Row],[W]],Table5[[#This Row],[L]],Table5[[#This Row],[ERA]],Table5[[#This Row],[BB/9]],Table5[[#This Row],[SO]],Table5[[#This Row],[K/9]],Table5[[#This Row],[WHIP]])</f>
        <v>128.66888296877178</v>
      </c>
    </row>
    <row r="122" spans="1:33" x14ac:dyDescent="0.45">
      <c r="A122" s="4" t="s">
        <v>288</v>
      </c>
      <c r="B122" s="4" t="s">
        <v>210</v>
      </c>
      <c r="C122" s="10">
        <v>40029</v>
      </c>
      <c r="D122" s="10">
        <v>40281</v>
      </c>
      <c r="E122" s="4">
        <f>_xlfn.RANK.EQ(VLOOKUP($A122, 'First 10 GS'!$B$2:$AG$2201, 5, FALSE), 'First 10 GS'!F$2:F$2201, 0)</f>
        <v>326</v>
      </c>
      <c r="F122" s="5">
        <f>_xlfn.RANK.EQ(VLOOKUP($A122, 'First 10 GS'!$B$2:$AG$2201, 6, FALSE), 'First 10 GS'!G$2:G$2201, 0)</f>
        <v>23</v>
      </c>
      <c r="G122" s="5">
        <f>_xlfn.RANK.EQ(VLOOKUP($A122, 'First 10 GS'!$B$2:$AG$2201, 7, FALSE), 'First 10 GS'!H$2:H$2201, 1)</f>
        <v>57</v>
      </c>
      <c r="H122" s="4">
        <f>_xlfn.RANK.EQ(VLOOKUP($A122, 'First 10 GS'!$B$2:$AG$2201, 8, FALSE), 'First 10 GS'!I$2:I$2201, 0)</f>
        <v>1</v>
      </c>
      <c r="I122" s="4">
        <f>_xlfn.RANK.EQ(VLOOKUP($A122, 'First 10 GS'!$B$2:$AG$2201, 9, FALSE), 'First 10 GS'!J$2:J$2201, 0)</f>
        <v>1</v>
      </c>
      <c r="J122" s="4">
        <f>_xlfn.RANK.EQ(VLOOKUP($A122, 'First 10 GS'!$B$2:$AG$2201, 10, FALSE), 'First 10 GS'!K$2:K$2201, 1)</f>
        <v>1</v>
      </c>
      <c r="K122" s="4">
        <f>_xlfn.RANK.EQ(VLOOKUP($A122, 'First 10 GS'!$B$2:$AG$2201, 11, FALSE), 'First 10 GS'!L$2:L$2201, 0)</f>
        <v>196</v>
      </c>
      <c r="L122" s="4">
        <f>_xlfn.RANK.EQ(VLOOKUP($A122, 'First 10 GS'!$B$2:$AG$2201, 12, FALSE), 'First 10 GS'!M$2:M$2201, 0)</f>
        <v>98</v>
      </c>
      <c r="M122" s="4">
        <f>_xlfn.RANK.EQ(VLOOKUP($A122, 'First 10 GS'!$B$2:$AG$2201, 13, FALSE), 'First 10 GS'!N$2:N$2201, 0)</f>
        <v>2</v>
      </c>
      <c r="N122" s="6">
        <f>_xlfn.RANK.EQ(VLOOKUP($A122, 'First 10 GS'!$B$2:$AG$2201, 14, FALSE), 'First 10 GS'!O$2:O$2201, 1)</f>
        <v>327</v>
      </c>
      <c r="O122" s="4">
        <f>_xlfn.RANK.EQ(VLOOKUP($A122, 'First 10 GS'!$B$2:$AG$2201, 15, FALSE), 'First 10 GS'!P$2:P$2201, 0)</f>
        <v>90</v>
      </c>
      <c r="P122" s="4">
        <f>_xlfn.RANK.EQ(VLOOKUP($A122, 'First 10 GS'!$B$2:$AG$2201, 16, FALSE), 'First 10 GS'!Q$2:Q$2201, 0)</f>
        <v>54</v>
      </c>
      <c r="Q122" s="5">
        <f>_xlfn.RANK.EQ(VLOOKUP($A122, 'First 10 GS'!$B$2:$AG$2201, 17, FALSE), 'First 10 GS'!R$2:R$2201, 1)</f>
        <v>417</v>
      </c>
      <c r="R122" s="4">
        <f>_xlfn.RANK.EQ(VLOOKUP($A122, 'First 10 GS'!$B$2:$AG$2201, 18, FALSE), 'First 10 GS'!S$2:S$2201, 1)</f>
        <v>410</v>
      </c>
      <c r="S122" s="4">
        <f>_xlfn.RANK.EQ(VLOOKUP($A122, 'First 10 GS'!$B$2:$AG$2201, 19, FALSE), 'First 10 GS'!T$2:T$2201, 1)</f>
        <v>356</v>
      </c>
      <c r="T122" s="4">
        <f>_xlfn.RANK.EQ(VLOOKUP($A122, 'First 10 GS'!$B$2:$AG$2201, 20, FALSE), 'First 10 GS'!U$2:U$2201, 1)</f>
        <v>418</v>
      </c>
      <c r="U122" s="4">
        <f>_xlfn.RANK.EQ(VLOOKUP($A122, 'First 10 GS'!$B$2:$AG$2201, 21, FALSE), 'First 10 GS'!V$2:V$2201, 1)</f>
        <v>334</v>
      </c>
      <c r="V122" s="4">
        <f>_xlfn.RANK.EQ(VLOOKUP($A122, 'First 10 GS'!$B$2:$AG$2201, 22, FALSE), 'First 10 GS'!W$2:W$2201, 1)</f>
        <v>274</v>
      </c>
      <c r="W122" s="4">
        <f>_xlfn.RANK.EQ(VLOOKUP($A122, 'First 10 GS'!$B$2:$AG$2201, 23, FALSE), 'First 10 GS'!X$2:X$2201, 1)</f>
        <v>262</v>
      </c>
      <c r="X122" s="5">
        <f>_xlfn.RANK.EQ(VLOOKUP($A122, 'First 10 GS'!$B$2:$AG$2201, 24, FALSE), 'First 10 GS'!Y$2:Y$2201, 1)</f>
        <v>280</v>
      </c>
      <c r="Y122" s="4">
        <f>_xlfn.RANK.EQ(VLOOKUP($A122, 'First 10 GS'!$B$2:$AG$2201, 25, FALSE), 'First 10 GS'!Z$2:Z$2201, 1)</f>
        <v>1</v>
      </c>
      <c r="Z122" s="5">
        <f>_xlfn.RANK.EQ(VLOOKUP($A122, 'First 10 GS'!$B$2:$AG$2201, 26, FALSE), 'First 10 GS'!AA$2:AA$2201, 0)</f>
        <v>91</v>
      </c>
      <c r="AA122" s="5">
        <f>_xlfn.RANK.EQ(VLOOKUP($A122, 'First 10 GS'!$B$2:$AG$2201, 27, FALSE), 'First 10 GS'!AB$2:AB$2201, 0)</f>
        <v>116</v>
      </c>
      <c r="AB122" s="4">
        <f>_xlfn.RANK.EQ(VLOOKUP($A122, 'First 10 GS'!$B$2:$AG$2201, 28, FALSE), 'First 10 GS'!AC$2:AC$2201, 1)</f>
        <v>1</v>
      </c>
      <c r="AC122" s="4">
        <f>_xlfn.RANK.EQ(VLOOKUP($A122, 'First 10 GS'!$B$2:$AG$2201, 29, FALSE), 'First 10 GS'!AD$2:AD$2201, 1)</f>
        <v>1</v>
      </c>
      <c r="AD122" s="4">
        <f>_xlfn.RANK.EQ(VLOOKUP($A122, 'First 10 GS'!$B$2:$AG$2201, 30, FALSE), 'First 10 GS'!AE$2:AE$2201, 1)</f>
        <v>1</v>
      </c>
      <c r="AE122" s="4">
        <f>_xlfn.RANK.EQ(VLOOKUP($A122, 'First 10 GS'!$B$2:$AG$2201, 31, FALSE), 'First 10 GS'!AF$2:AF$2201, 0)</f>
        <v>329</v>
      </c>
      <c r="AF122" s="5">
        <f>_xlfn.RANK.EQ(VLOOKUP($A122, 'First 10 GS'!$B$2:$AG$2201, 32, FALSE), 'First 10 GS'!AG$2:AG$2201, 1)</f>
        <v>366</v>
      </c>
      <c r="AG122" s="7">
        <f>GEOMEAN(Table5[[#This Row],[W]],Table5[[#This Row],[L]],Table5[[#This Row],[ERA]],Table5[[#This Row],[BB/9]],Table5[[#This Row],[SO]],Table5[[#This Row],[K/9]],Table5[[#This Row],[WHIP]])</f>
        <v>128.90452944402008</v>
      </c>
    </row>
    <row r="123" spans="1:33" x14ac:dyDescent="0.45">
      <c r="A123" s="4" t="s">
        <v>223</v>
      </c>
      <c r="B123" s="4" t="s">
        <v>115</v>
      </c>
      <c r="C123" s="10">
        <v>43628</v>
      </c>
      <c r="D123" s="10">
        <v>43684</v>
      </c>
      <c r="E123" s="4">
        <f>_xlfn.RANK.EQ(VLOOKUP($A123, 'First 10 GS'!$B$2:$AG$2201, 5, FALSE), 'First 10 GS'!F$2:F$2201, 0)</f>
        <v>453</v>
      </c>
      <c r="F123" s="5">
        <f>_xlfn.RANK.EQ(VLOOKUP($A123, 'First 10 GS'!$B$2:$AG$2201, 6, FALSE), 'First 10 GS'!G$2:G$2201, 0)</f>
        <v>151</v>
      </c>
      <c r="G123" s="5">
        <f>_xlfn.RANK.EQ(VLOOKUP($A123, 'First 10 GS'!$B$2:$AG$2201, 7, FALSE), 'First 10 GS'!H$2:H$2201, 1)</f>
        <v>177</v>
      </c>
      <c r="H123" s="4">
        <f>_xlfn.RANK.EQ(VLOOKUP($A123, 'First 10 GS'!$B$2:$AG$2201, 8, FALSE), 'First 10 GS'!I$2:I$2201, 0)</f>
        <v>1</v>
      </c>
      <c r="I123" s="4">
        <f>_xlfn.RANK.EQ(VLOOKUP($A123, 'First 10 GS'!$B$2:$AG$2201, 9, FALSE), 'First 10 GS'!J$2:J$2201, 0)</f>
        <v>1</v>
      </c>
      <c r="J123" s="4">
        <f>_xlfn.RANK.EQ(VLOOKUP($A123, 'First 10 GS'!$B$2:$AG$2201, 10, FALSE), 'First 10 GS'!K$2:K$2201, 1)</f>
        <v>1</v>
      </c>
      <c r="K123" s="4">
        <f>_xlfn.RANK.EQ(VLOOKUP($A123, 'First 10 GS'!$B$2:$AG$2201, 11, FALSE), 'First 10 GS'!L$2:L$2201, 0)</f>
        <v>196</v>
      </c>
      <c r="L123" s="4">
        <f>_xlfn.RANK.EQ(VLOOKUP($A123, 'First 10 GS'!$B$2:$AG$2201, 12, FALSE), 'First 10 GS'!M$2:M$2201, 0)</f>
        <v>98</v>
      </c>
      <c r="M123" s="4">
        <f>_xlfn.RANK.EQ(VLOOKUP($A123, 'First 10 GS'!$B$2:$AG$2201, 13, FALSE), 'First 10 GS'!N$2:N$2201, 0)</f>
        <v>2</v>
      </c>
      <c r="N123" s="6">
        <f>_xlfn.RANK.EQ(VLOOKUP($A123, 'First 10 GS'!$B$2:$AG$2201, 14, FALSE), 'First 10 GS'!O$2:O$2201, 1)</f>
        <v>202</v>
      </c>
      <c r="O123" s="4">
        <f>_xlfn.RANK.EQ(VLOOKUP($A123, 'First 10 GS'!$B$2:$AG$2201, 15, FALSE), 'First 10 GS'!P$2:P$2201, 0)</f>
        <v>227</v>
      </c>
      <c r="P123" s="4">
        <f>_xlfn.RANK.EQ(VLOOKUP($A123, 'First 10 GS'!$B$2:$AG$2201, 16, FALSE), 'First 10 GS'!Q$2:Q$2201, 0)</f>
        <v>208</v>
      </c>
      <c r="Q123" s="5">
        <f>_xlfn.RANK.EQ(VLOOKUP($A123, 'First 10 GS'!$B$2:$AG$2201, 17, FALSE), 'First 10 GS'!R$2:R$2201, 1)</f>
        <v>347</v>
      </c>
      <c r="R123" s="4">
        <f>_xlfn.RANK.EQ(VLOOKUP($A123, 'First 10 GS'!$B$2:$AG$2201, 18, FALSE), 'First 10 GS'!S$2:S$2201, 1)</f>
        <v>4</v>
      </c>
      <c r="S123" s="4">
        <f>_xlfn.RANK.EQ(VLOOKUP($A123, 'First 10 GS'!$B$2:$AG$2201, 19, FALSE), 'First 10 GS'!T$2:T$2201, 1)</f>
        <v>270</v>
      </c>
      <c r="T123" s="4">
        <f>_xlfn.RANK.EQ(VLOOKUP($A123, 'First 10 GS'!$B$2:$AG$2201, 20, FALSE), 'First 10 GS'!U$2:U$2201, 1)</f>
        <v>254</v>
      </c>
      <c r="U123" s="4">
        <f>_xlfn.RANK.EQ(VLOOKUP($A123, 'First 10 GS'!$B$2:$AG$2201, 21, FALSE), 'First 10 GS'!V$2:V$2201, 1)</f>
        <v>364</v>
      </c>
      <c r="V123" s="4">
        <f>_xlfn.RANK.EQ(VLOOKUP($A123, 'First 10 GS'!$B$2:$AG$2201, 22, FALSE), 'First 10 GS'!W$2:W$2201, 1)</f>
        <v>274</v>
      </c>
      <c r="W123" s="4">
        <f>_xlfn.RANK.EQ(VLOOKUP($A123, 'First 10 GS'!$B$2:$AG$2201, 23, FALSE), 'First 10 GS'!X$2:X$2201, 1)</f>
        <v>371</v>
      </c>
      <c r="X123" s="5">
        <f>_xlfn.RANK.EQ(VLOOKUP($A123, 'First 10 GS'!$B$2:$AG$2201, 24, FALSE), 'First 10 GS'!Y$2:Y$2201, 1)</f>
        <v>414</v>
      </c>
      <c r="Y123" s="4">
        <f>_xlfn.RANK.EQ(VLOOKUP($A123, 'First 10 GS'!$B$2:$AG$2201, 25, FALSE), 'First 10 GS'!Z$2:Z$2201, 1)</f>
        <v>291</v>
      </c>
      <c r="Z123" s="5">
        <f>_xlfn.RANK.EQ(VLOOKUP($A123, 'First 10 GS'!$B$2:$AG$2201, 26, FALSE), 'First 10 GS'!AA$2:AA$2201, 0)</f>
        <v>76</v>
      </c>
      <c r="AA123" s="5">
        <f>_xlfn.RANK.EQ(VLOOKUP($A123, 'First 10 GS'!$B$2:$AG$2201, 27, FALSE), 'First 10 GS'!AB$2:AB$2201, 0)</f>
        <v>63</v>
      </c>
      <c r="AB123" s="4">
        <f>_xlfn.RANK.EQ(VLOOKUP($A123, 'First 10 GS'!$B$2:$AG$2201, 28, FALSE), 'First 10 GS'!AC$2:AC$2201, 1)</f>
        <v>618</v>
      </c>
      <c r="AC123" s="4">
        <f>_xlfn.RANK.EQ(VLOOKUP($A123, 'First 10 GS'!$B$2:$AG$2201, 29, FALSE), 'First 10 GS'!AD$2:AD$2201, 1)</f>
        <v>1</v>
      </c>
      <c r="AD123" s="4">
        <f>_xlfn.RANK.EQ(VLOOKUP($A123, 'First 10 GS'!$B$2:$AG$2201, 30, FALSE), 'First 10 GS'!AE$2:AE$2201, 1)</f>
        <v>554</v>
      </c>
      <c r="AE123" s="4">
        <f>_xlfn.RANK.EQ(VLOOKUP($A123, 'First 10 GS'!$B$2:$AG$2201, 31, FALSE), 'First 10 GS'!AF$2:AF$2201, 0)</f>
        <v>571</v>
      </c>
      <c r="AF123" s="5">
        <f>_xlfn.RANK.EQ(VLOOKUP($A123, 'First 10 GS'!$B$2:$AG$2201, 32, FALSE), 'First 10 GS'!AG$2:AG$2201, 1)</f>
        <v>33</v>
      </c>
      <c r="AG123" s="7">
        <f>GEOMEAN(Table5[[#This Row],[W]],Table5[[#This Row],[L]],Table5[[#This Row],[ERA]],Table5[[#This Row],[BB/9]],Table5[[#This Row],[SO]],Table5[[#This Row],[K/9]],Table5[[#This Row],[WHIP]])</f>
        <v>129.37481154082852</v>
      </c>
    </row>
    <row r="124" spans="1:33" x14ac:dyDescent="0.45">
      <c r="A124" s="6" t="s">
        <v>108</v>
      </c>
      <c r="B124" s="6" t="s">
        <v>46</v>
      </c>
      <c r="C124" s="9">
        <v>35949</v>
      </c>
      <c r="D124" s="9">
        <v>36005</v>
      </c>
      <c r="E124" s="6">
        <f>_xlfn.RANK.EQ(VLOOKUP($A124, 'First 10 GS'!$B$2:$AG$2201, 5, FALSE), 'First 10 GS'!F$2:F$2201, 0)</f>
        <v>81</v>
      </c>
      <c r="F124" s="5">
        <f>_xlfn.RANK.EQ(VLOOKUP($A124, 'First 10 GS'!$B$2:$AG$2201, 6, FALSE), 'First 10 GS'!G$2:G$2201, 0)</f>
        <v>64</v>
      </c>
      <c r="G124" s="5">
        <f>_xlfn.RANK.EQ(VLOOKUP($A124, 'First 10 GS'!$B$2:$AG$2201, 7, FALSE), 'First 10 GS'!H$2:H$2201, 1)</f>
        <v>177</v>
      </c>
      <c r="H124" s="6">
        <f>_xlfn.RANK.EQ(VLOOKUP($A124, 'First 10 GS'!$B$2:$AG$2201, 8, FALSE), 'First 10 GS'!I$2:I$2201, 0)</f>
        <v>1</v>
      </c>
      <c r="I124" s="6">
        <f>_xlfn.RANK.EQ(VLOOKUP($A124, 'First 10 GS'!$B$2:$AG$2201, 9, FALSE), 'First 10 GS'!J$2:J$2201, 0)</f>
        <v>1</v>
      </c>
      <c r="J124" s="6">
        <f>_xlfn.RANK.EQ(VLOOKUP($A124, 'First 10 GS'!$B$2:$AG$2201, 10, FALSE), 'First 10 GS'!K$2:K$2201, 1)</f>
        <v>1</v>
      </c>
      <c r="K124" s="6">
        <f>_xlfn.RANK.EQ(VLOOKUP($A124, 'First 10 GS'!$B$2:$AG$2201, 11, FALSE), 'First 10 GS'!L$2:L$2201, 0)</f>
        <v>99</v>
      </c>
      <c r="L124" s="6">
        <f>_xlfn.RANK.EQ(VLOOKUP($A124, 'First 10 GS'!$B$2:$AG$2201, 12, FALSE), 'First 10 GS'!M$2:M$2201, 0)</f>
        <v>98</v>
      </c>
      <c r="M124" s="6">
        <f>_xlfn.RANK.EQ(VLOOKUP($A124, 'First 10 GS'!$B$2:$AG$2201, 13, FALSE), 'First 10 GS'!N$2:N$2201, 0)</f>
        <v>2</v>
      </c>
      <c r="N124" s="6">
        <f>_xlfn.RANK.EQ(VLOOKUP($A124, 'First 10 GS'!$B$2:$AG$2201, 14, FALSE), 'First 10 GS'!O$2:O$2201, 1)</f>
        <v>584</v>
      </c>
      <c r="O124" s="6">
        <f>_xlfn.RANK.EQ(VLOOKUP($A124, 'First 10 GS'!$B$2:$AG$2201, 15, FALSE), 'First 10 GS'!P$2:P$2201, 0)</f>
        <v>90</v>
      </c>
      <c r="P124" s="6">
        <f>_xlfn.RANK.EQ(VLOOKUP($A124, 'First 10 GS'!$B$2:$AG$2201, 16, FALSE), 'First 10 GS'!Q$2:Q$2201, 0)</f>
        <v>139</v>
      </c>
      <c r="Q124" s="5">
        <f>_xlfn.RANK.EQ(VLOOKUP($A124, 'First 10 GS'!$B$2:$AG$2201, 17, FALSE), 'First 10 GS'!R$2:R$2201, 1)</f>
        <v>235</v>
      </c>
      <c r="R124" s="6">
        <f>_xlfn.RANK.EQ(VLOOKUP($A124, 'First 10 GS'!$B$2:$AG$2201, 18, FALSE), 'First 10 GS'!S$2:S$2201, 1)</f>
        <v>550</v>
      </c>
      <c r="S124" s="6">
        <f>_xlfn.RANK.EQ(VLOOKUP($A124, 'First 10 GS'!$B$2:$AG$2201, 19, FALSE), 'First 10 GS'!T$2:T$2201, 1)</f>
        <v>401</v>
      </c>
      <c r="T124" s="6">
        <f>_xlfn.RANK.EQ(VLOOKUP($A124, 'First 10 GS'!$B$2:$AG$2201, 20, FALSE), 'First 10 GS'!U$2:U$2201, 1)</f>
        <v>341</v>
      </c>
      <c r="U124" s="6">
        <f>_xlfn.RANK.EQ(VLOOKUP($A124, 'First 10 GS'!$B$2:$AG$2201, 21, FALSE), 'First 10 GS'!V$2:V$2201, 1)</f>
        <v>168</v>
      </c>
      <c r="V124" s="6">
        <f>_xlfn.RANK.EQ(VLOOKUP($A124, 'First 10 GS'!$B$2:$AG$2201, 22, FALSE), 'First 10 GS'!W$2:W$2201, 1)</f>
        <v>172</v>
      </c>
      <c r="W124" s="6">
        <f>_xlfn.RANK.EQ(VLOOKUP($A124, 'First 10 GS'!$B$2:$AG$2201, 23, FALSE), 'First 10 GS'!X$2:X$2201, 1)</f>
        <v>400</v>
      </c>
      <c r="X124" s="5">
        <f>_xlfn.RANK.EQ(VLOOKUP($A124, 'First 10 GS'!$B$2:$AG$2201, 24, FALSE), 'First 10 GS'!Y$2:Y$2201, 1)</f>
        <v>312</v>
      </c>
      <c r="Y124" s="6">
        <f>_xlfn.RANK.EQ(VLOOKUP($A124, 'First 10 GS'!$B$2:$AG$2201, 25, FALSE), 'First 10 GS'!Z$2:Z$2201, 1)</f>
        <v>291</v>
      </c>
      <c r="Z124" s="5">
        <f>_xlfn.RANK.EQ(VLOOKUP($A124, 'First 10 GS'!$B$2:$AG$2201, 26, FALSE), 'First 10 GS'!AA$2:AA$2201, 0)</f>
        <v>26</v>
      </c>
      <c r="AA124" s="5">
        <f>_xlfn.RANK.EQ(VLOOKUP($A124, 'First 10 GS'!$B$2:$AG$2201, 27, FALSE), 'First 10 GS'!AB$2:AB$2201, 0)</f>
        <v>93</v>
      </c>
      <c r="AB124" s="6">
        <f>_xlfn.RANK.EQ(VLOOKUP($A124, 'First 10 GS'!$B$2:$AG$2201, 28, FALSE), 'First 10 GS'!AC$2:AC$2201, 1)</f>
        <v>556</v>
      </c>
      <c r="AC124" s="6">
        <f>_xlfn.RANK.EQ(VLOOKUP($A124, 'First 10 GS'!$B$2:$AG$2201, 29, FALSE), 'First 10 GS'!AD$2:AD$2201, 1)</f>
        <v>477</v>
      </c>
      <c r="AD124" s="6">
        <f>_xlfn.RANK.EQ(VLOOKUP($A124, 'First 10 GS'!$B$2:$AG$2201, 30, FALSE), 'First 10 GS'!AE$2:AE$2201, 1)</f>
        <v>325</v>
      </c>
      <c r="AE124" s="6">
        <f>_xlfn.RANK.EQ(VLOOKUP($A124, 'First 10 GS'!$B$2:$AG$2201, 31, FALSE), 'First 10 GS'!AF$2:AF$2201, 0)</f>
        <v>71</v>
      </c>
      <c r="AF124" s="5">
        <f>_xlfn.RANK.EQ(VLOOKUP($A124, 'First 10 GS'!$B$2:$AG$2201, 32, FALSE), 'First 10 GS'!AG$2:AG$2201, 1)</f>
        <v>312</v>
      </c>
      <c r="AG124" s="7">
        <f>GEOMEAN(Table5[[#This Row],[W]],Table5[[#This Row],[L]],Table5[[#This Row],[ERA]],Table5[[#This Row],[BB/9]],Table5[[#This Row],[SO]],Table5[[#This Row],[K/9]],Table5[[#This Row],[WHIP]])</f>
        <v>129.97362351601782</v>
      </c>
    </row>
    <row r="125" spans="1:33" x14ac:dyDescent="0.45">
      <c r="A125" s="6" t="s">
        <v>711</v>
      </c>
      <c r="B125" s="6" t="s">
        <v>30</v>
      </c>
      <c r="C125" s="9">
        <v>35577</v>
      </c>
      <c r="D125" s="9">
        <v>35627</v>
      </c>
      <c r="E125" s="6">
        <f>_xlfn.RANK.EQ(VLOOKUP($A125, 'First 10 GS'!$B$2:$AG$2201, 5, FALSE), 'First 10 GS'!F$2:F$2201, 0)</f>
        <v>110</v>
      </c>
      <c r="F125" s="5">
        <f>_xlfn.RANK.EQ(VLOOKUP($A125, 'First 10 GS'!$B$2:$AG$2201, 6, FALSE), 'First 10 GS'!G$2:G$2201, 0)</f>
        <v>6</v>
      </c>
      <c r="G125" s="5">
        <f>_xlfn.RANK.EQ(VLOOKUP($A125, 'First 10 GS'!$B$2:$AG$2201, 7, FALSE), 'First 10 GS'!H$2:H$2201, 1)</f>
        <v>57</v>
      </c>
      <c r="H125" s="6">
        <f>_xlfn.RANK.EQ(VLOOKUP($A125, 'First 10 GS'!$B$2:$AG$2201, 8, FALSE), 'First 10 GS'!I$2:I$2201, 0)</f>
        <v>1</v>
      </c>
      <c r="I125" s="6">
        <f>_xlfn.RANK.EQ(VLOOKUP($A125, 'First 10 GS'!$B$2:$AG$2201, 9, FALSE), 'First 10 GS'!J$2:J$2201, 0)</f>
        <v>1</v>
      </c>
      <c r="J125" s="6">
        <f>_xlfn.RANK.EQ(VLOOKUP($A125, 'First 10 GS'!$B$2:$AG$2201, 10, FALSE), 'First 10 GS'!K$2:K$2201, 1)</f>
        <v>1</v>
      </c>
      <c r="K125" s="6">
        <f>_xlfn.RANK.EQ(VLOOKUP($A125, 'First 10 GS'!$B$2:$AG$2201, 11, FALSE), 'First 10 GS'!L$2:L$2201, 0)</f>
        <v>99</v>
      </c>
      <c r="L125" s="6">
        <f>_xlfn.RANK.EQ(VLOOKUP($A125, 'First 10 GS'!$B$2:$AG$2201, 12, FALSE), 'First 10 GS'!M$2:M$2201, 0)</f>
        <v>18</v>
      </c>
      <c r="M125" s="6">
        <f>_xlfn.RANK.EQ(VLOOKUP($A125, 'First 10 GS'!$B$2:$AG$2201, 13, FALSE), 'First 10 GS'!N$2:N$2201, 0)</f>
        <v>2</v>
      </c>
      <c r="N125" s="6">
        <f>_xlfn.RANK.EQ(VLOOKUP($A125, 'First 10 GS'!$B$2:$AG$2201, 14, FALSE), 'First 10 GS'!O$2:O$2201, 1)</f>
        <v>555</v>
      </c>
      <c r="O125" s="6">
        <f>_xlfn.RANK.EQ(VLOOKUP($A125, 'First 10 GS'!$B$2:$AG$2201, 15, FALSE), 'First 10 GS'!P$2:P$2201, 0)</f>
        <v>26</v>
      </c>
      <c r="P125" s="6">
        <f>_xlfn.RANK.EQ(VLOOKUP($A125, 'First 10 GS'!$B$2:$AG$2201, 16, FALSE), 'First 10 GS'!Q$2:Q$2201, 0)</f>
        <v>50</v>
      </c>
      <c r="Q125" s="5">
        <f>_xlfn.RANK.EQ(VLOOKUP($A125, 'First 10 GS'!$B$2:$AG$2201, 17, FALSE), 'First 10 GS'!R$2:R$2201, 1)</f>
        <v>170</v>
      </c>
      <c r="R125" s="6">
        <f>_xlfn.RANK.EQ(VLOOKUP($A125, 'First 10 GS'!$B$2:$AG$2201, 18, FALSE), 'First 10 GS'!S$2:S$2201, 1)</f>
        <v>132</v>
      </c>
      <c r="S125" s="6">
        <f>_xlfn.RANK.EQ(VLOOKUP($A125, 'First 10 GS'!$B$2:$AG$2201, 19, FALSE), 'First 10 GS'!T$2:T$2201, 1)</f>
        <v>137</v>
      </c>
      <c r="T125" s="6">
        <f>_xlfn.RANK.EQ(VLOOKUP($A125, 'First 10 GS'!$B$2:$AG$2201, 20, FALSE), 'First 10 GS'!U$2:U$2201, 1)</f>
        <v>214</v>
      </c>
      <c r="U125" s="6">
        <f>_xlfn.RANK.EQ(VLOOKUP($A125, 'First 10 GS'!$B$2:$AG$2201, 21, FALSE), 'First 10 GS'!V$2:V$2201, 1)</f>
        <v>418</v>
      </c>
      <c r="V125" s="6">
        <f>_xlfn.RANK.EQ(VLOOKUP($A125, 'First 10 GS'!$B$2:$AG$2201, 22, FALSE), 'First 10 GS'!W$2:W$2201, 1)</f>
        <v>466</v>
      </c>
      <c r="W125" s="6">
        <f>_xlfn.RANK.EQ(VLOOKUP($A125, 'First 10 GS'!$B$2:$AG$2201, 23, FALSE), 'First 10 GS'!X$2:X$2201, 1)</f>
        <v>619</v>
      </c>
      <c r="X125" s="5">
        <f>_xlfn.RANK.EQ(VLOOKUP($A125, 'First 10 GS'!$B$2:$AG$2201, 24, FALSE), 'First 10 GS'!Y$2:Y$2201, 1)</f>
        <v>556</v>
      </c>
      <c r="Y125" s="6">
        <f>_xlfn.RANK.EQ(VLOOKUP($A125, 'First 10 GS'!$B$2:$AG$2201, 25, FALSE), 'First 10 GS'!Z$2:Z$2201, 1)</f>
        <v>490</v>
      </c>
      <c r="Z125" s="5">
        <f>_xlfn.RANK.EQ(VLOOKUP($A125, 'First 10 GS'!$B$2:$AG$2201, 26, FALSE), 'First 10 GS'!AA$2:AA$2201, 0)</f>
        <v>251</v>
      </c>
      <c r="AA125" s="5">
        <f>_xlfn.RANK.EQ(VLOOKUP($A125, 'First 10 GS'!$B$2:$AG$2201, 27, FALSE), 'First 10 GS'!AB$2:AB$2201, 0)</f>
        <v>347</v>
      </c>
      <c r="AB125" s="6">
        <f>_xlfn.RANK.EQ(VLOOKUP($A125, 'First 10 GS'!$B$2:$AG$2201, 28, FALSE), 'First 10 GS'!AC$2:AC$2201, 1)</f>
        <v>1</v>
      </c>
      <c r="AC125" s="6">
        <f>_xlfn.RANK.EQ(VLOOKUP($A125, 'First 10 GS'!$B$2:$AG$2201, 29, FALSE), 'First 10 GS'!AD$2:AD$2201, 1)</f>
        <v>477</v>
      </c>
      <c r="AD125" s="6">
        <f>_xlfn.RANK.EQ(VLOOKUP($A125, 'First 10 GS'!$B$2:$AG$2201, 30, FALSE), 'First 10 GS'!AE$2:AE$2201, 1)</f>
        <v>1</v>
      </c>
      <c r="AE125" s="6">
        <f>_xlfn.RANK.EQ(VLOOKUP($A125, 'First 10 GS'!$B$2:$AG$2201, 31, FALSE), 'First 10 GS'!AF$2:AF$2201, 0)</f>
        <v>144</v>
      </c>
      <c r="AF125" s="5">
        <f>_xlfn.RANK.EQ(VLOOKUP($A125, 'First 10 GS'!$B$2:$AG$2201, 32, FALSE), 'First 10 GS'!AG$2:AG$2201, 1)</f>
        <v>229</v>
      </c>
      <c r="AG125" s="7">
        <f>GEOMEAN(Table5[[#This Row],[W]],Table5[[#This Row],[L]],Table5[[#This Row],[ERA]],Table5[[#This Row],[BB/9]],Table5[[#This Row],[SO]],Table5[[#This Row],[K/9]],Table5[[#This Row],[WHIP]])</f>
        <v>130.50493306141428</v>
      </c>
    </row>
    <row r="126" spans="1:33" x14ac:dyDescent="0.45">
      <c r="A126" s="4" t="s">
        <v>77</v>
      </c>
      <c r="B126" s="4" t="s">
        <v>46</v>
      </c>
      <c r="C126" s="10">
        <v>32035</v>
      </c>
      <c r="D126" s="10">
        <v>32269</v>
      </c>
      <c r="E126" s="4">
        <f>_xlfn.RANK.EQ(VLOOKUP($A126, 'First 10 GS'!$B$2:$AG$2201, 5, FALSE), 'First 10 GS'!F$2:F$2201, 0)</f>
        <v>381</v>
      </c>
      <c r="F126" s="5">
        <f>_xlfn.RANK.EQ(VLOOKUP($A126, 'First 10 GS'!$B$2:$AG$2201, 6, FALSE), 'First 10 GS'!G$2:G$2201, 0)</f>
        <v>64</v>
      </c>
      <c r="G126" s="5">
        <f>_xlfn.RANK.EQ(VLOOKUP($A126, 'First 10 GS'!$B$2:$AG$2201, 7, FALSE), 'First 10 GS'!H$2:H$2201, 1)</f>
        <v>343</v>
      </c>
      <c r="H126" s="4">
        <f>_xlfn.RANK.EQ(VLOOKUP($A126, 'First 10 GS'!$B$2:$AG$2201, 8, FALSE), 'First 10 GS'!I$2:I$2201, 0)</f>
        <v>1</v>
      </c>
      <c r="I126" s="4">
        <f>_xlfn.RANK.EQ(VLOOKUP($A126, 'First 10 GS'!$B$2:$AG$2201, 9, FALSE), 'First 10 GS'!J$2:J$2201, 0)</f>
        <v>1</v>
      </c>
      <c r="J126" s="4">
        <f>_xlfn.RANK.EQ(VLOOKUP($A126, 'First 10 GS'!$B$2:$AG$2201, 10, FALSE), 'First 10 GS'!K$2:K$2201, 1)</f>
        <v>1</v>
      </c>
      <c r="K126" s="4">
        <f>_xlfn.RANK.EQ(VLOOKUP($A126, 'First 10 GS'!$B$2:$AG$2201, 11, FALSE), 'First 10 GS'!L$2:L$2201, 0)</f>
        <v>196</v>
      </c>
      <c r="L126" s="4">
        <f>_xlfn.RANK.EQ(VLOOKUP($A126, 'First 10 GS'!$B$2:$AG$2201, 12, FALSE), 'First 10 GS'!M$2:M$2201, 0)</f>
        <v>98</v>
      </c>
      <c r="M126" s="4">
        <f>_xlfn.RANK.EQ(VLOOKUP($A126, 'First 10 GS'!$B$2:$AG$2201, 13, FALSE), 'First 10 GS'!N$2:N$2201, 0)</f>
        <v>2</v>
      </c>
      <c r="N126" s="6">
        <f>_xlfn.RANK.EQ(VLOOKUP($A126, 'First 10 GS'!$B$2:$AG$2201, 14, FALSE), 'First 10 GS'!O$2:O$2201, 1)</f>
        <v>275</v>
      </c>
      <c r="O126" s="4">
        <f>_xlfn.RANK.EQ(VLOOKUP($A126, 'First 10 GS'!$B$2:$AG$2201, 15, FALSE), 'First 10 GS'!P$2:P$2201, 0)</f>
        <v>26</v>
      </c>
      <c r="P126" s="4">
        <f>_xlfn.RANK.EQ(VLOOKUP($A126, 'First 10 GS'!$B$2:$AG$2201, 16, FALSE), 'First 10 GS'!Q$2:Q$2201, 0)</f>
        <v>252</v>
      </c>
      <c r="Q126" s="5">
        <f>_xlfn.RANK.EQ(VLOOKUP($A126, 'First 10 GS'!$B$2:$AG$2201, 17, FALSE), 'First 10 GS'!R$2:R$2201, 1)</f>
        <v>465</v>
      </c>
      <c r="R126" s="4">
        <f>_xlfn.RANK.EQ(VLOOKUP($A126, 'First 10 GS'!$B$2:$AG$2201, 18, FALSE), 'First 10 GS'!S$2:S$2201, 1)</f>
        <v>181</v>
      </c>
      <c r="S126" s="4">
        <f>_xlfn.RANK.EQ(VLOOKUP($A126, 'First 10 GS'!$B$2:$AG$2201, 19, FALSE), 'First 10 GS'!T$2:T$2201, 1)</f>
        <v>401</v>
      </c>
      <c r="T126" s="4">
        <f>_xlfn.RANK.EQ(VLOOKUP($A126, 'First 10 GS'!$B$2:$AG$2201, 20, FALSE), 'First 10 GS'!U$2:U$2201, 1)</f>
        <v>456</v>
      </c>
      <c r="U126" s="4">
        <f>_xlfn.RANK.EQ(VLOOKUP($A126, 'First 10 GS'!$B$2:$AG$2201, 21, FALSE), 'First 10 GS'!V$2:V$2201, 1)</f>
        <v>421</v>
      </c>
      <c r="V126" s="4">
        <f>_xlfn.RANK.EQ(VLOOKUP($A126, 'First 10 GS'!$B$2:$AG$2201, 22, FALSE), 'First 10 GS'!W$2:W$2201, 1)</f>
        <v>381</v>
      </c>
      <c r="W126" s="4">
        <f>_xlfn.RANK.EQ(VLOOKUP($A126, 'First 10 GS'!$B$2:$AG$2201, 23, FALSE), 'First 10 GS'!X$2:X$2201, 1)</f>
        <v>499</v>
      </c>
      <c r="X126" s="5">
        <f>_xlfn.RANK.EQ(VLOOKUP($A126, 'First 10 GS'!$B$2:$AG$2201, 24, FALSE), 'First 10 GS'!Y$2:Y$2201, 1)</f>
        <v>523</v>
      </c>
      <c r="Y126" s="4">
        <f>_xlfn.RANK.EQ(VLOOKUP($A126, 'First 10 GS'!$B$2:$AG$2201, 25, FALSE), 'First 10 GS'!Z$2:Z$2201, 1)</f>
        <v>1</v>
      </c>
      <c r="Z126" s="5">
        <f>_xlfn.RANK.EQ(VLOOKUP($A126, 'First 10 GS'!$B$2:$AG$2201, 26, FALSE), 'First 10 GS'!AA$2:AA$2201, 0)</f>
        <v>17</v>
      </c>
      <c r="AA126" s="5">
        <f>_xlfn.RANK.EQ(VLOOKUP($A126, 'First 10 GS'!$B$2:$AG$2201, 27, FALSE), 'First 10 GS'!AB$2:AB$2201, 0)</f>
        <v>19</v>
      </c>
      <c r="AB126" s="4">
        <f>_xlfn.RANK.EQ(VLOOKUP($A126, 'First 10 GS'!$B$2:$AG$2201, 28, FALSE), 'First 10 GS'!AC$2:AC$2201, 1)</f>
        <v>452</v>
      </c>
      <c r="AC126" s="4">
        <f>_xlfn.RANK.EQ(VLOOKUP($A126, 'First 10 GS'!$B$2:$AG$2201, 29, FALSE), 'First 10 GS'!AD$2:AD$2201, 1)</f>
        <v>652</v>
      </c>
      <c r="AD126" s="4">
        <f>_xlfn.RANK.EQ(VLOOKUP($A126, 'First 10 GS'!$B$2:$AG$2201, 30, FALSE), 'First 10 GS'!AE$2:AE$2201, 1)</f>
        <v>554</v>
      </c>
      <c r="AE126" s="4">
        <f>_xlfn.RANK.EQ(VLOOKUP($A126, 'First 10 GS'!$B$2:$AG$2201, 31, FALSE), 'First 10 GS'!AF$2:AF$2201, 0)</f>
        <v>366</v>
      </c>
      <c r="AF126" s="5">
        <f>_xlfn.RANK.EQ(VLOOKUP($A126, 'First 10 GS'!$B$2:$AG$2201, 32, FALSE), 'First 10 GS'!AG$2:AG$2201, 1)</f>
        <v>378</v>
      </c>
      <c r="AG126" s="7">
        <f>GEOMEAN(Table5[[#This Row],[W]],Table5[[#This Row],[L]],Table5[[#This Row],[ERA]],Table5[[#This Row],[BB/9]],Table5[[#This Row],[SO]],Table5[[#This Row],[K/9]],Table5[[#This Row],[WHIP]])</f>
        <v>130.70833845189057</v>
      </c>
    </row>
    <row r="127" spans="1:33" x14ac:dyDescent="0.45">
      <c r="A127" s="4" t="s">
        <v>856</v>
      </c>
      <c r="B127" s="4" t="s">
        <v>43</v>
      </c>
      <c r="C127" s="10">
        <v>34897</v>
      </c>
      <c r="D127" s="10">
        <v>34952</v>
      </c>
      <c r="E127" s="4">
        <f>_xlfn.RANK.EQ(VLOOKUP($A127, 'First 10 GS'!$B$2:$AG$2201, 5, FALSE), 'First 10 GS'!F$2:F$2201, 0)</f>
        <v>75</v>
      </c>
      <c r="F127" s="5">
        <f>_xlfn.RANK.EQ(VLOOKUP($A127, 'First 10 GS'!$B$2:$AG$2201, 6, FALSE), 'First 10 GS'!G$2:G$2201, 0)</f>
        <v>23</v>
      </c>
      <c r="G127" s="5">
        <f>_xlfn.RANK.EQ(VLOOKUP($A127, 'First 10 GS'!$B$2:$AG$2201, 7, FALSE), 'First 10 GS'!H$2:H$2201, 1)</f>
        <v>57</v>
      </c>
      <c r="H127" s="4">
        <f>_xlfn.RANK.EQ(VLOOKUP($A127, 'First 10 GS'!$B$2:$AG$2201, 8, FALSE), 'First 10 GS'!I$2:I$2201, 0)</f>
        <v>1</v>
      </c>
      <c r="I127" s="4">
        <f>_xlfn.RANK.EQ(VLOOKUP($A127, 'First 10 GS'!$B$2:$AG$2201, 9, FALSE), 'First 10 GS'!J$2:J$2201, 0)</f>
        <v>1</v>
      </c>
      <c r="J127" s="4">
        <f>_xlfn.RANK.EQ(VLOOKUP($A127, 'First 10 GS'!$B$2:$AG$2201, 10, FALSE), 'First 10 GS'!K$2:K$2201, 1)</f>
        <v>1</v>
      </c>
      <c r="K127" s="4">
        <f>_xlfn.RANK.EQ(VLOOKUP($A127, 'First 10 GS'!$B$2:$AG$2201, 11, FALSE), 'First 10 GS'!L$2:L$2201, 0)</f>
        <v>196</v>
      </c>
      <c r="L127" s="4">
        <f>_xlfn.RANK.EQ(VLOOKUP($A127, 'First 10 GS'!$B$2:$AG$2201, 12, FALSE), 'First 10 GS'!M$2:M$2201, 0)</f>
        <v>98</v>
      </c>
      <c r="M127" s="4">
        <f>_xlfn.RANK.EQ(VLOOKUP($A127, 'First 10 GS'!$B$2:$AG$2201, 13, FALSE), 'First 10 GS'!N$2:N$2201, 0)</f>
        <v>2</v>
      </c>
      <c r="N127" s="6">
        <f>_xlfn.RANK.EQ(VLOOKUP($A127, 'First 10 GS'!$B$2:$AG$2201, 14, FALSE), 'First 10 GS'!O$2:O$2201, 1)</f>
        <v>588</v>
      </c>
      <c r="O127" s="4">
        <f>_xlfn.RANK.EQ(VLOOKUP($A127, 'First 10 GS'!$B$2:$AG$2201, 15, FALSE), 'First 10 GS'!P$2:P$2201, 0)</f>
        <v>90</v>
      </c>
      <c r="P127" s="4">
        <f>_xlfn.RANK.EQ(VLOOKUP($A127, 'First 10 GS'!$B$2:$AG$2201, 16, FALSE), 'First 10 GS'!Q$2:Q$2201, 0)</f>
        <v>54</v>
      </c>
      <c r="Q127" s="5">
        <f>_xlfn.RANK.EQ(VLOOKUP($A127, 'First 10 GS'!$B$2:$AG$2201, 17, FALSE), 'First 10 GS'!R$2:R$2201, 1)</f>
        <v>131</v>
      </c>
      <c r="R127" s="4">
        <f>_xlfn.RANK.EQ(VLOOKUP($A127, 'First 10 GS'!$B$2:$AG$2201, 18, FALSE), 'First 10 GS'!S$2:S$2201, 1)</f>
        <v>385</v>
      </c>
      <c r="S127" s="4">
        <f>_xlfn.RANK.EQ(VLOOKUP($A127, 'First 10 GS'!$B$2:$AG$2201, 19, FALSE), 'First 10 GS'!T$2:T$2201, 1)</f>
        <v>116</v>
      </c>
      <c r="T127" s="4">
        <f>_xlfn.RANK.EQ(VLOOKUP($A127, 'First 10 GS'!$B$2:$AG$2201, 20, FALSE), 'First 10 GS'!U$2:U$2201, 1)</f>
        <v>173</v>
      </c>
      <c r="U127" s="4">
        <f>_xlfn.RANK.EQ(VLOOKUP($A127, 'First 10 GS'!$B$2:$AG$2201, 21, FALSE), 'First 10 GS'!V$2:V$2201, 1)</f>
        <v>167</v>
      </c>
      <c r="V127" s="4">
        <f>_xlfn.RANK.EQ(VLOOKUP($A127, 'First 10 GS'!$B$2:$AG$2201, 22, FALSE), 'First 10 GS'!W$2:W$2201, 1)</f>
        <v>172</v>
      </c>
      <c r="W127" s="4">
        <f>_xlfn.RANK.EQ(VLOOKUP($A127, 'First 10 GS'!$B$2:$AG$2201, 23, FALSE), 'First 10 GS'!X$2:X$2201, 1)</f>
        <v>331</v>
      </c>
      <c r="X127" s="5">
        <f>_xlfn.RANK.EQ(VLOOKUP($A127, 'First 10 GS'!$B$2:$AG$2201, 24, FALSE), 'First 10 GS'!Y$2:Y$2201, 1)</f>
        <v>236</v>
      </c>
      <c r="Y127" s="4">
        <f>_xlfn.RANK.EQ(VLOOKUP($A127, 'First 10 GS'!$B$2:$AG$2201, 25, FALSE), 'First 10 GS'!Z$2:Z$2201, 1)</f>
        <v>490</v>
      </c>
      <c r="Z127" s="5">
        <f>_xlfn.RANK.EQ(VLOOKUP($A127, 'First 10 GS'!$B$2:$AG$2201, 26, FALSE), 'First 10 GS'!AA$2:AA$2201, 0)</f>
        <v>274</v>
      </c>
      <c r="AA127" s="5">
        <f>_xlfn.RANK.EQ(VLOOKUP($A127, 'First 10 GS'!$B$2:$AG$2201, 27, FALSE), 'First 10 GS'!AB$2:AB$2201, 0)</f>
        <v>392</v>
      </c>
      <c r="AB127" s="4">
        <f>_xlfn.RANK.EQ(VLOOKUP($A127, 'First 10 GS'!$B$2:$AG$2201, 28, FALSE), 'First 10 GS'!AC$2:AC$2201, 1)</f>
        <v>127</v>
      </c>
      <c r="AC127" s="4">
        <f>_xlfn.RANK.EQ(VLOOKUP($A127, 'First 10 GS'!$B$2:$AG$2201, 29, FALSE), 'First 10 GS'!AD$2:AD$2201, 1)</f>
        <v>477</v>
      </c>
      <c r="AD127" s="4">
        <f>_xlfn.RANK.EQ(VLOOKUP($A127, 'First 10 GS'!$B$2:$AG$2201, 30, FALSE), 'First 10 GS'!AE$2:AE$2201, 1)</f>
        <v>554</v>
      </c>
      <c r="AE127" s="4">
        <f>_xlfn.RANK.EQ(VLOOKUP($A127, 'First 10 GS'!$B$2:$AG$2201, 31, FALSE), 'First 10 GS'!AF$2:AF$2201, 0)</f>
        <v>116</v>
      </c>
      <c r="AF127" s="5">
        <f>_xlfn.RANK.EQ(VLOOKUP($A127, 'First 10 GS'!$B$2:$AG$2201, 32, FALSE), 'First 10 GS'!AG$2:AG$2201, 1)</f>
        <v>154</v>
      </c>
      <c r="AG127" s="7">
        <f>GEOMEAN(Table5[[#This Row],[W]],Table5[[#This Row],[L]],Table5[[#This Row],[ERA]],Table5[[#This Row],[BB/9]],Table5[[#This Row],[SO]],Table5[[#This Row],[K/9]],Table5[[#This Row],[WHIP]])</f>
        <v>131.23481057175553</v>
      </c>
    </row>
    <row r="128" spans="1:33" x14ac:dyDescent="0.45">
      <c r="A128" s="6" t="s">
        <v>473</v>
      </c>
      <c r="B128" s="6" t="s">
        <v>229</v>
      </c>
      <c r="C128" s="9" t="s">
        <v>474</v>
      </c>
      <c r="D128" s="9">
        <v>26781</v>
      </c>
      <c r="E128" s="6">
        <f>_xlfn.RANK.EQ(VLOOKUP($A128, 'First 10 GS'!$B$2:$AG$2201, 5, FALSE), 'First 10 GS'!F$2:F$2201, 0)</f>
        <v>101</v>
      </c>
      <c r="F128" s="5">
        <f>_xlfn.RANK.EQ(VLOOKUP($A128, 'First 10 GS'!$B$2:$AG$2201, 6, FALSE), 'First 10 GS'!G$2:G$2201, 0)</f>
        <v>64</v>
      </c>
      <c r="G128" s="5">
        <f>_xlfn.RANK.EQ(VLOOKUP($A128, 'First 10 GS'!$B$2:$AG$2201, 7, FALSE), 'First 10 GS'!H$2:H$2201, 1)</f>
        <v>177</v>
      </c>
      <c r="H128" s="6">
        <f>_xlfn.RANK.EQ(VLOOKUP($A128, 'First 10 GS'!$B$2:$AG$2201, 8, FALSE), 'First 10 GS'!I$2:I$2201, 0)</f>
        <v>1</v>
      </c>
      <c r="I128" s="6">
        <f>_xlfn.RANK.EQ(VLOOKUP($A128, 'First 10 GS'!$B$2:$AG$2201, 9, FALSE), 'First 10 GS'!J$2:J$2201, 0)</f>
        <v>1</v>
      </c>
      <c r="J128" s="6">
        <f>_xlfn.RANK.EQ(VLOOKUP($A128, 'First 10 GS'!$B$2:$AG$2201, 10, FALSE), 'First 10 GS'!K$2:K$2201, 1)</f>
        <v>1</v>
      </c>
      <c r="K128" s="6">
        <f>_xlfn.RANK.EQ(VLOOKUP($A128, 'First 10 GS'!$B$2:$AG$2201, 11, FALSE), 'First 10 GS'!L$2:L$2201, 0)</f>
        <v>14</v>
      </c>
      <c r="L128" s="6">
        <f>_xlfn.RANK.EQ(VLOOKUP($A128, 'First 10 GS'!$B$2:$AG$2201, 12, FALSE), 'First 10 GS'!M$2:M$2201, 0)</f>
        <v>18</v>
      </c>
      <c r="M128" s="6">
        <f>_xlfn.RANK.EQ(VLOOKUP($A128, 'First 10 GS'!$B$2:$AG$2201, 13, FALSE), 'First 10 GS'!N$2:N$2201, 0)</f>
        <v>2</v>
      </c>
      <c r="N128" s="6">
        <f>_xlfn.RANK.EQ(VLOOKUP($A128, 'First 10 GS'!$B$2:$AG$2201, 14, FALSE), 'First 10 GS'!O$2:O$2201, 1)</f>
        <v>559</v>
      </c>
      <c r="O128" s="6">
        <f>_xlfn.RANK.EQ(VLOOKUP($A128, 'First 10 GS'!$B$2:$AG$2201, 15, FALSE), 'First 10 GS'!P$2:P$2201, 0)</f>
        <v>90</v>
      </c>
      <c r="P128" s="6">
        <f>_xlfn.RANK.EQ(VLOOKUP($A128, 'First 10 GS'!$B$2:$AG$2201, 16, FALSE), 'First 10 GS'!Q$2:Q$2201, 0)</f>
        <v>139</v>
      </c>
      <c r="Q128" s="5">
        <f>_xlfn.RANK.EQ(VLOOKUP($A128, 'First 10 GS'!$B$2:$AG$2201, 17, FALSE), 'First 10 GS'!R$2:R$2201, 1)</f>
        <v>106</v>
      </c>
      <c r="R128" s="6">
        <f>_xlfn.RANK.EQ(VLOOKUP($A128, 'First 10 GS'!$B$2:$AG$2201, 18, FALSE), 'First 10 GS'!S$2:S$2201, 1)</f>
        <v>241</v>
      </c>
      <c r="S128" s="6">
        <f>_xlfn.RANK.EQ(VLOOKUP($A128, 'First 10 GS'!$B$2:$AG$2201, 19, FALSE), 'First 10 GS'!T$2:T$2201, 1)</f>
        <v>162</v>
      </c>
      <c r="T128" s="6">
        <f>_xlfn.RANK.EQ(VLOOKUP($A128, 'First 10 GS'!$B$2:$AG$2201, 20, FALSE), 'First 10 GS'!U$2:U$2201, 1)</f>
        <v>109</v>
      </c>
      <c r="U128" s="6">
        <f>_xlfn.RANK.EQ(VLOOKUP($A128, 'First 10 GS'!$B$2:$AG$2201, 21, FALSE), 'First 10 GS'!V$2:V$2201, 1)</f>
        <v>71</v>
      </c>
      <c r="V128" s="6">
        <f>_xlfn.RANK.EQ(VLOOKUP($A128, 'First 10 GS'!$B$2:$AG$2201, 22, FALSE), 'First 10 GS'!W$2:W$2201, 1)</f>
        <v>53</v>
      </c>
      <c r="W128" s="6">
        <f>_xlfn.RANK.EQ(VLOOKUP($A128, 'First 10 GS'!$B$2:$AG$2201, 23, FALSE), 'First 10 GS'!X$2:X$2201, 1)</f>
        <v>221</v>
      </c>
      <c r="X128" s="5">
        <f>_xlfn.RANK.EQ(VLOOKUP($A128, 'First 10 GS'!$B$2:$AG$2201, 24, FALSE), 'First 10 GS'!Y$2:Y$2201, 1)</f>
        <v>166</v>
      </c>
      <c r="Y128" s="6">
        <f>_xlfn.RANK.EQ(VLOOKUP($A128, 'First 10 GS'!$B$2:$AG$2201, 25, FALSE), 'First 10 GS'!Z$2:Z$2201, 1)</f>
        <v>1</v>
      </c>
      <c r="Z128" s="5">
        <f>_xlfn.RANK.EQ(VLOOKUP($A128, 'First 10 GS'!$B$2:$AG$2201, 26, FALSE), 'First 10 GS'!AA$2:AA$2201, 0)</f>
        <v>160</v>
      </c>
      <c r="AA128" s="5">
        <f>_xlfn.RANK.EQ(VLOOKUP($A128, 'First 10 GS'!$B$2:$AG$2201, 27, FALSE), 'First 10 GS'!AB$2:AB$2201, 0)</f>
        <v>259</v>
      </c>
      <c r="AB128" s="6">
        <f>_xlfn.RANK.EQ(VLOOKUP($A128, 'First 10 GS'!$B$2:$AG$2201, 28, FALSE), 'First 10 GS'!AC$2:AC$2201, 1)</f>
        <v>127</v>
      </c>
      <c r="AC128" s="6">
        <f>_xlfn.RANK.EQ(VLOOKUP($A128, 'First 10 GS'!$B$2:$AG$2201, 29, FALSE), 'First 10 GS'!AD$2:AD$2201, 1)</f>
        <v>1</v>
      </c>
      <c r="AD128" s="6">
        <f>_xlfn.RANK.EQ(VLOOKUP($A128, 'First 10 GS'!$B$2:$AG$2201, 30, FALSE), 'First 10 GS'!AE$2:AE$2201, 1)</f>
        <v>146</v>
      </c>
      <c r="AE128" s="6">
        <f>_xlfn.RANK.EQ(VLOOKUP($A128, 'First 10 GS'!$B$2:$AG$2201, 31, FALSE), 'First 10 GS'!AF$2:AF$2201, 0)</f>
        <v>169</v>
      </c>
      <c r="AF128" s="5">
        <f>_xlfn.RANK.EQ(VLOOKUP($A128, 'First 10 GS'!$B$2:$AG$2201, 32, FALSE), 'First 10 GS'!AG$2:AG$2201, 1)</f>
        <v>84</v>
      </c>
      <c r="AG128" s="7">
        <f>GEOMEAN(Table5[[#This Row],[W]],Table5[[#This Row],[L]],Table5[[#This Row],[ERA]],Table5[[#This Row],[BB/9]],Table5[[#This Row],[SO]],Table5[[#This Row],[K/9]],Table5[[#This Row],[WHIP]])</f>
        <v>131.8805924581776</v>
      </c>
    </row>
    <row r="129" spans="1:33" x14ac:dyDescent="0.45">
      <c r="A129" s="6" t="s">
        <v>143</v>
      </c>
      <c r="B129" s="6" t="s">
        <v>144</v>
      </c>
      <c r="C129" s="9">
        <v>43636</v>
      </c>
      <c r="D129" s="9">
        <v>43696</v>
      </c>
      <c r="E129" s="6">
        <f>_xlfn.RANK.EQ(VLOOKUP($A129, 'First 10 GS'!$B$2:$AG$2201, 5, FALSE), 'First 10 GS'!F$2:F$2201, 0)</f>
        <v>531</v>
      </c>
      <c r="F129" s="5">
        <f>_xlfn.RANK.EQ(VLOOKUP($A129, 'First 10 GS'!$B$2:$AG$2201, 6, FALSE), 'First 10 GS'!G$2:G$2201, 0)</f>
        <v>460</v>
      </c>
      <c r="G129" s="5">
        <f>_xlfn.RANK.EQ(VLOOKUP($A129, 'First 10 GS'!$B$2:$AG$2201, 7, FALSE), 'First 10 GS'!H$2:H$2201, 1)</f>
        <v>177</v>
      </c>
      <c r="H129" s="6">
        <f>_xlfn.RANK.EQ(VLOOKUP($A129, 'First 10 GS'!$B$2:$AG$2201, 8, FALSE), 'First 10 GS'!I$2:I$2201, 0)</f>
        <v>1</v>
      </c>
      <c r="I129" s="6">
        <f>_xlfn.RANK.EQ(VLOOKUP($A129, 'First 10 GS'!$B$2:$AG$2201, 9, FALSE), 'First 10 GS'!J$2:J$2201, 0)</f>
        <v>1</v>
      </c>
      <c r="J129" s="6">
        <f>_xlfn.RANK.EQ(VLOOKUP($A129, 'First 10 GS'!$B$2:$AG$2201, 10, FALSE), 'First 10 GS'!K$2:K$2201, 1)</f>
        <v>1</v>
      </c>
      <c r="K129" s="6">
        <f>_xlfn.RANK.EQ(VLOOKUP($A129, 'First 10 GS'!$B$2:$AG$2201, 11, FALSE), 'First 10 GS'!L$2:L$2201, 0)</f>
        <v>196</v>
      </c>
      <c r="L129" s="6">
        <f>_xlfn.RANK.EQ(VLOOKUP($A129, 'First 10 GS'!$B$2:$AG$2201, 12, FALSE), 'First 10 GS'!M$2:M$2201, 0)</f>
        <v>98</v>
      </c>
      <c r="M129" s="6">
        <f>_xlfn.RANK.EQ(VLOOKUP($A129, 'First 10 GS'!$B$2:$AG$2201, 13, FALSE), 'First 10 GS'!N$2:N$2201, 0)</f>
        <v>2</v>
      </c>
      <c r="N129" s="6">
        <f>_xlfn.RANK.EQ(VLOOKUP($A129, 'First 10 GS'!$B$2:$AG$2201, 14, FALSE), 'First 10 GS'!O$2:O$2201, 1)</f>
        <v>127</v>
      </c>
      <c r="O129" s="6">
        <f>_xlfn.RANK.EQ(VLOOKUP($A129, 'First 10 GS'!$B$2:$AG$2201, 15, FALSE), 'First 10 GS'!P$2:P$2201, 0)</f>
        <v>530</v>
      </c>
      <c r="P129" s="6">
        <f>_xlfn.RANK.EQ(VLOOKUP($A129, 'First 10 GS'!$B$2:$AG$2201, 16, FALSE), 'First 10 GS'!Q$2:Q$2201, 0)</f>
        <v>428</v>
      </c>
      <c r="Q129" s="5">
        <f>_xlfn.RANK.EQ(VLOOKUP($A129, 'First 10 GS'!$B$2:$AG$2201, 17, FALSE), 'First 10 GS'!R$2:R$2201, 1)</f>
        <v>45</v>
      </c>
      <c r="R129" s="6">
        <f>_xlfn.RANK.EQ(VLOOKUP($A129, 'First 10 GS'!$B$2:$AG$2201, 18, FALSE), 'First 10 GS'!S$2:S$2201, 1)</f>
        <v>25</v>
      </c>
      <c r="S129" s="6">
        <f>_xlfn.RANK.EQ(VLOOKUP($A129, 'First 10 GS'!$B$2:$AG$2201, 19, FALSE), 'First 10 GS'!T$2:T$2201, 1)</f>
        <v>8</v>
      </c>
      <c r="T129" s="6">
        <f>_xlfn.RANK.EQ(VLOOKUP($A129, 'First 10 GS'!$B$2:$AG$2201, 20, FALSE), 'First 10 GS'!U$2:U$2201, 1)</f>
        <v>8</v>
      </c>
      <c r="U129" s="6">
        <f>_xlfn.RANK.EQ(VLOOKUP($A129, 'First 10 GS'!$B$2:$AG$2201, 21, FALSE), 'First 10 GS'!V$2:V$2201, 1)</f>
        <v>102</v>
      </c>
      <c r="V129" s="6">
        <f>_xlfn.RANK.EQ(VLOOKUP($A129, 'First 10 GS'!$B$2:$AG$2201, 22, FALSE), 'First 10 GS'!W$2:W$2201, 1)</f>
        <v>53</v>
      </c>
      <c r="W129" s="6">
        <f>_xlfn.RANK.EQ(VLOOKUP($A129, 'First 10 GS'!$B$2:$AG$2201, 23, FALSE), 'First 10 GS'!X$2:X$2201, 1)</f>
        <v>521</v>
      </c>
      <c r="X129" s="5">
        <f>_xlfn.RANK.EQ(VLOOKUP($A129, 'First 10 GS'!$B$2:$AG$2201, 24, FALSE), 'First 10 GS'!Y$2:Y$2201, 1)</f>
        <v>594</v>
      </c>
      <c r="Y129" s="6">
        <f>_xlfn.RANK.EQ(VLOOKUP($A129, 'First 10 GS'!$B$2:$AG$2201, 25, FALSE), 'First 10 GS'!Z$2:Z$2201, 1)</f>
        <v>291</v>
      </c>
      <c r="Z129" s="5">
        <f>_xlfn.RANK.EQ(VLOOKUP($A129, 'First 10 GS'!$B$2:$AG$2201, 26, FALSE), 'First 10 GS'!AA$2:AA$2201, 0)</f>
        <v>42</v>
      </c>
      <c r="AA129" s="5">
        <f>_xlfn.RANK.EQ(VLOOKUP($A129, 'First 10 GS'!$B$2:$AG$2201, 27, FALSE), 'First 10 GS'!AB$2:AB$2201, 0)</f>
        <v>26</v>
      </c>
      <c r="AB129" s="6">
        <f>_xlfn.RANK.EQ(VLOOKUP($A129, 'First 10 GS'!$B$2:$AG$2201, 28, FALSE), 'First 10 GS'!AC$2:AC$2201, 1)</f>
        <v>290</v>
      </c>
      <c r="AC129" s="6">
        <f>_xlfn.RANK.EQ(VLOOKUP($A129, 'First 10 GS'!$B$2:$AG$2201, 29, FALSE), 'First 10 GS'!AD$2:AD$2201, 1)</f>
        <v>1</v>
      </c>
      <c r="AD129" s="6">
        <f>_xlfn.RANK.EQ(VLOOKUP($A129, 'First 10 GS'!$B$2:$AG$2201, 30, FALSE), 'First 10 GS'!AE$2:AE$2201, 1)</f>
        <v>146</v>
      </c>
      <c r="AE129" s="6">
        <f>_xlfn.RANK.EQ(VLOOKUP($A129, 'First 10 GS'!$B$2:$AG$2201, 31, FALSE), 'First 10 GS'!AF$2:AF$2201, 0)</f>
        <v>587</v>
      </c>
      <c r="AF129" s="5">
        <f>_xlfn.RANK.EQ(VLOOKUP($A129, 'First 10 GS'!$B$2:$AG$2201, 32, FALSE), 'First 10 GS'!AG$2:AG$2201, 1)</f>
        <v>292</v>
      </c>
      <c r="AG129" s="7">
        <f>GEOMEAN(Table5[[#This Row],[W]],Table5[[#This Row],[L]],Table5[[#This Row],[ERA]],Table5[[#This Row],[BB/9]],Table5[[#This Row],[SO]],Table5[[#This Row],[K/9]],Table5[[#This Row],[WHIP]])</f>
        <v>131.8835996635801</v>
      </c>
    </row>
    <row r="130" spans="1:33" x14ac:dyDescent="0.45">
      <c r="A130" s="6" t="s">
        <v>252</v>
      </c>
      <c r="B130" s="6" t="s">
        <v>56</v>
      </c>
      <c r="C130" s="9">
        <v>44315</v>
      </c>
      <c r="D130" s="9">
        <v>44367</v>
      </c>
      <c r="E130" s="6">
        <f>_xlfn.RANK.EQ(VLOOKUP($A130, 'First 10 GS'!$B$2:$AG$2201, 5, FALSE), 'First 10 GS'!F$2:F$2201, 0)</f>
        <v>648</v>
      </c>
      <c r="F130" s="5">
        <f>_xlfn.RANK.EQ(VLOOKUP($A130, 'First 10 GS'!$B$2:$AG$2201, 6, FALSE), 'First 10 GS'!G$2:G$2201, 0)</f>
        <v>460</v>
      </c>
      <c r="G130" s="5">
        <f>_xlfn.RANK.EQ(VLOOKUP($A130, 'First 10 GS'!$B$2:$AG$2201, 7, FALSE), 'First 10 GS'!H$2:H$2201, 1)</f>
        <v>57</v>
      </c>
      <c r="H130" s="6">
        <f>_xlfn.RANK.EQ(VLOOKUP($A130, 'First 10 GS'!$B$2:$AG$2201, 8, FALSE), 'First 10 GS'!I$2:I$2201, 0)</f>
        <v>1</v>
      </c>
      <c r="I130" s="6">
        <f>_xlfn.RANK.EQ(VLOOKUP($A130, 'First 10 GS'!$B$2:$AG$2201, 9, FALSE), 'First 10 GS'!J$2:J$2201, 0)</f>
        <v>1</v>
      </c>
      <c r="J130" s="6">
        <f>_xlfn.RANK.EQ(VLOOKUP($A130, 'First 10 GS'!$B$2:$AG$2201, 10, FALSE), 'First 10 GS'!K$2:K$2201, 1)</f>
        <v>1</v>
      </c>
      <c r="K130" s="6">
        <f>_xlfn.RANK.EQ(VLOOKUP($A130, 'First 10 GS'!$B$2:$AG$2201, 11, FALSE), 'First 10 GS'!L$2:L$2201, 0)</f>
        <v>196</v>
      </c>
      <c r="L130" s="6">
        <f>_xlfn.RANK.EQ(VLOOKUP($A130, 'First 10 GS'!$B$2:$AG$2201, 12, FALSE), 'First 10 GS'!M$2:M$2201, 0)</f>
        <v>98</v>
      </c>
      <c r="M130" s="6">
        <f>_xlfn.RANK.EQ(VLOOKUP($A130, 'First 10 GS'!$B$2:$AG$2201, 13, FALSE), 'First 10 GS'!N$2:N$2201, 0)</f>
        <v>2</v>
      </c>
      <c r="N130" s="6">
        <f>_xlfn.RANK.EQ(VLOOKUP($A130, 'First 10 GS'!$B$2:$AG$2201, 14, FALSE), 'First 10 GS'!O$2:O$2201, 1)</f>
        <v>18</v>
      </c>
      <c r="O130" s="6">
        <f>_xlfn.RANK.EQ(VLOOKUP($A130, 'First 10 GS'!$B$2:$AG$2201, 15, FALSE), 'First 10 GS'!P$2:P$2201, 0)</f>
        <v>629</v>
      </c>
      <c r="P130" s="6">
        <f>_xlfn.RANK.EQ(VLOOKUP($A130, 'First 10 GS'!$B$2:$AG$2201, 16, FALSE), 'First 10 GS'!Q$2:Q$2201, 0)</f>
        <v>266</v>
      </c>
      <c r="Q130" s="5">
        <f>_xlfn.RANK.EQ(VLOOKUP($A130, 'First 10 GS'!$B$2:$AG$2201, 17, FALSE), 'First 10 GS'!R$2:R$2201, 1)</f>
        <v>315</v>
      </c>
      <c r="R130" s="6">
        <f>_xlfn.RANK.EQ(VLOOKUP($A130, 'First 10 GS'!$B$2:$AG$2201, 18, FALSE), 'First 10 GS'!S$2:S$2201, 1)</f>
        <v>60</v>
      </c>
      <c r="S130" s="6">
        <f>_xlfn.RANK.EQ(VLOOKUP($A130, 'First 10 GS'!$B$2:$AG$2201, 19, FALSE), 'First 10 GS'!T$2:T$2201, 1)</f>
        <v>66</v>
      </c>
      <c r="T130" s="6">
        <f>_xlfn.RANK.EQ(VLOOKUP($A130, 'First 10 GS'!$B$2:$AG$2201, 20, FALSE), 'First 10 GS'!U$2:U$2201, 1)</f>
        <v>87</v>
      </c>
      <c r="U130" s="6">
        <f>_xlfn.RANK.EQ(VLOOKUP($A130, 'First 10 GS'!$B$2:$AG$2201, 21, FALSE), 'First 10 GS'!V$2:V$2201, 1)</f>
        <v>580</v>
      </c>
      <c r="V130" s="6">
        <f>_xlfn.RANK.EQ(VLOOKUP($A130, 'First 10 GS'!$B$2:$AG$2201, 22, FALSE), 'First 10 GS'!W$2:W$2201, 1)</f>
        <v>466</v>
      </c>
      <c r="W130" s="6">
        <f>_xlfn.RANK.EQ(VLOOKUP($A130, 'First 10 GS'!$B$2:$AG$2201, 23, FALSE), 'First 10 GS'!X$2:X$2201, 1)</f>
        <v>75</v>
      </c>
      <c r="X130" s="5">
        <f>_xlfn.RANK.EQ(VLOOKUP($A130, 'First 10 GS'!$B$2:$AG$2201, 24, FALSE), 'First 10 GS'!Y$2:Y$2201, 1)</f>
        <v>212</v>
      </c>
      <c r="Y130" s="6">
        <f>_xlfn.RANK.EQ(VLOOKUP($A130, 'First 10 GS'!$B$2:$AG$2201, 25, FALSE), 'First 10 GS'!Z$2:Z$2201, 1)</f>
        <v>1</v>
      </c>
      <c r="Z130" s="5">
        <f>_xlfn.RANK.EQ(VLOOKUP($A130, 'First 10 GS'!$B$2:$AG$2201, 26, FALSE), 'First 10 GS'!AA$2:AA$2201, 0)</f>
        <v>84</v>
      </c>
      <c r="AA130" s="5">
        <f>_xlfn.RANK.EQ(VLOOKUP($A130, 'First 10 GS'!$B$2:$AG$2201, 27, FALSE), 'First 10 GS'!AB$2:AB$2201, 0)</f>
        <v>18</v>
      </c>
      <c r="AB130" s="6">
        <f>_xlfn.RANK.EQ(VLOOKUP($A130, 'First 10 GS'!$B$2:$AG$2201, 28, FALSE), 'First 10 GS'!AC$2:AC$2201, 1)</f>
        <v>1</v>
      </c>
      <c r="AC130" s="6">
        <f>_xlfn.RANK.EQ(VLOOKUP($A130, 'First 10 GS'!$B$2:$AG$2201, 29, FALSE), 'First 10 GS'!AD$2:AD$2201, 1)</f>
        <v>1</v>
      </c>
      <c r="AD130" s="6">
        <f>_xlfn.RANK.EQ(VLOOKUP($A130, 'First 10 GS'!$B$2:$AG$2201, 30, FALSE), 'First 10 GS'!AE$2:AE$2201, 1)</f>
        <v>461</v>
      </c>
      <c r="AE130" s="6">
        <f>_xlfn.RANK.EQ(VLOOKUP($A130, 'First 10 GS'!$B$2:$AG$2201, 31, FALSE), 'First 10 GS'!AF$2:AF$2201, 0)</f>
        <v>664</v>
      </c>
      <c r="AF130" s="5">
        <f>_xlfn.RANK.EQ(VLOOKUP($A130, 'First 10 GS'!$B$2:$AG$2201, 32, FALSE), 'First 10 GS'!AG$2:AG$2201, 1)</f>
        <v>273</v>
      </c>
      <c r="AG130" s="7">
        <f>GEOMEAN(Table5[[#This Row],[W]],Table5[[#This Row],[L]],Table5[[#This Row],[ERA]],Table5[[#This Row],[BB/9]],Table5[[#This Row],[SO]],Table5[[#This Row],[K/9]],Table5[[#This Row],[WHIP]])</f>
        <v>132.65186580460619</v>
      </c>
    </row>
    <row r="131" spans="1:33" x14ac:dyDescent="0.45">
      <c r="A131" s="4" t="s">
        <v>156</v>
      </c>
      <c r="B131" s="4" t="s">
        <v>34</v>
      </c>
      <c r="C131" s="10">
        <v>45098</v>
      </c>
      <c r="D131" s="10">
        <v>45150</v>
      </c>
      <c r="E131" s="4">
        <f>_xlfn.RANK.EQ(VLOOKUP($A131, 'First 10 GS'!$B$2:$AG$2201, 5, FALSE), 'First 10 GS'!F$2:F$2201, 0)</f>
        <v>423</v>
      </c>
      <c r="F131" s="5">
        <f>_xlfn.RANK.EQ(VLOOKUP($A131, 'First 10 GS'!$B$2:$AG$2201, 6, FALSE), 'First 10 GS'!G$2:G$2201, 0)</f>
        <v>595</v>
      </c>
      <c r="G131" s="5">
        <f>_xlfn.RANK.EQ(VLOOKUP($A131, 'First 10 GS'!$B$2:$AG$2201, 7, FALSE), 'First 10 GS'!H$2:H$2201, 1)</f>
        <v>177</v>
      </c>
      <c r="H131" s="4">
        <f>_xlfn.RANK.EQ(VLOOKUP($A131, 'First 10 GS'!$B$2:$AG$2201, 8, FALSE), 'First 10 GS'!I$2:I$2201, 0)</f>
        <v>1</v>
      </c>
      <c r="I131" s="4">
        <f>_xlfn.RANK.EQ(VLOOKUP($A131, 'First 10 GS'!$B$2:$AG$2201, 9, FALSE), 'First 10 GS'!J$2:J$2201, 0)</f>
        <v>1</v>
      </c>
      <c r="J131" s="4">
        <f>_xlfn.RANK.EQ(VLOOKUP($A131, 'First 10 GS'!$B$2:$AG$2201, 10, FALSE), 'First 10 GS'!K$2:K$2201, 1)</f>
        <v>1</v>
      </c>
      <c r="K131" s="4">
        <f>_xlfn.RANK.EQ(VLOOKUP($A131, 'First 10 GS'!$B$2:$AG$2201, 11, FALSE), 'First 10 GS'!L$2:L$2201, 0)</f>
        <v>196</v>
      </c>
      <c r="L131" s="4">
        <f>_xlfn.RANK.EQ(VLOOKUP($A131, 'First 10 GS'!$B$2:$AG$2201, 12, FALSE), 'First 10 GS'!M$2:M$2201, 0)</f>
        <v>98</v>
      </c>
      <c r="M131" s="4">
        <f>_xlfn.RANK.EQ(VLOOKUP($A131, 'First 10 GS'!$B$2:$AG$2201, 13, FALSE), 'First 10 GS'!N$2:N$2201, 0)</f>
        <v>2</v>
      </c>
      <c r="N131" s="6">
        <f>_xlfn.RANK.EQ(VLOOKUP($A131, 'First 10 GS'!$B$2:$AG$2201, 14, FALSE), 'First 10 GS'!O$2:O$2201, 1)</f>
        <v>235</v>
      </c>
      <c r="O131" s="4">
        <f>_xlfn.RANK.EQ(VLOOKUP($A131, 'First 10 GS'!$B$2:$AG$2201, 15, FALSE), 'First 10 GS'!P$2:P$2201, 0)</f>
        <v>629</v>
      </c>
      <c r="P131" s="4">
        <f>_xlfn.RANK.EQ(VLOOKUP($A131, 'First 10 GS'!$B$2:$AG$2201, 16, FALSE), 'First 10 GS'!Q$2:Q$2201, 0)</f>
        <v>589</v>
      </c>
      <c r="Q131" s="5">
        <f>_xlfn.RANK.EQ(VLOOKUP($A131, 'First 10 GS'!$B$2:$AG$2201, 17, FALSE), 'First 10 GS'!R$2:R$2201, 1)</f>
        <v>82</v>
      </c>
      <c r="R131" s="4">
        <f>_xlfn.RANK.EQ(VLOOKUP($A131, 'First 10 GS'!$B$2:$AG$2201, 18, FALSE), 'First 10 GS'!S$2:S$2201, 1)</f>
        <v>35</v>
      </c>
      <c r="S131" s="4">
        <f>_xlfn.RANK.EQ(VLOOKUP($A131, 'First 10 GS'!$B$2:$AG$2201, 19, FALSE), 'First 10 GS'!T$2:T$2201, 1)</f>
        <v>15</v>
      </c>
      <c r="T131" s="4">
        <f>_xlfn.RANK.EQ(VLOOKUP($A131, 'First 10 GS'!$B$2:$AG$2201, 20, FALSE), 'First 10 GS'!U$2:U$2201, 1)</f>
        <v>32</v>
      </c>
      <c r="U131" s="4">
        <f>_xlfn.RANK.EQ(VLOOKUP($A131, 'First 10 GS'!$B$2:$AG$2201, 21, FALSE), 'First 10 GS'!V$2:V$2201, 1)</f>
        <v>260</v>
      </c>
      <c r="V131" s="4">
        <f>_xlfn.RANK.EQ(VLOOKUP($A131, 'First 10 GS'!$B$2:$AG$2201, 22, FALSE), 'First 10 GS'!W$2:W$2201, 1)</f>
        <v>172</v>
      </c>
      <c r="W131" s="4">
        <f>_xlfn.RANK.EQ(VLOOKUP($A131, 'First 10 GS'!$B$2:$AG$2201, 23, FALSE), 'First 10 GS'!X$2:X$2201, 1)</f>
        <v>331</v>
      </c>
      <c r="X131" s="5">
        <f>_xlfn.RANK.EQ(VLOOKUP($A131, 'First 10 GS'!$B$2:$AG$2201, 24, FALSE), 'First 10 GS'!Y$2:Y$2201, 1)</f>
        <v>388</v>
      </c>
      <c r="Y131" s="4">
        <f>_xlfn.RANK.EQ(VLOOKUP($A131, 'First 10 GS'!$B$2:$AG$2201, 25, FALSE), 'First 10 GS'!Z$2:Z$2201, 1)</f>
        <v>1</v>
      </c>
      <c r="Z131" s="5">
        <f>_xlfn.RANK.EQ(VLOOKUP($A131, 'First 10 GS'!$B$2:$AG$2201, 26, FALSE), 'First 10 GS'!AA$2:AA$2201, 0)</f>
        <v>48</v>
      </c>
      <c r="AA131" s="5">
        <f>_xlfn.RANK.EQ(VLOOKUP($A131, 'First 10 GS'!$B$2:$AG$2201, 27, FALSE), 'First 10 GS'!AB$2:AB$2201, 0)</f>
        <v>40</v>
      </c>
      <c r="AB131" s="4">
        <f>_xlfn.RANK.EQ(VLOOKUP($A131, 'First 10 GS'!$B$2:$AG$2201, 28, FALSE), 'First 10 GS'!AC$2:AC$2201, 1)</f>
        <v>452</v>
      </c>
      <c r="AC131" s="4">
        <f>_xlfn.RANK.EQ(VLOOKUP($A131, 'First 10 GS'!$B$2:$AG$2201, 29, FALSE), 'First 10 GS'!AD$2:AD$2201, 1)</f>
        <v>1</v>
      </c>
      <c r="AD131" s="4">
        <f>_xlfn.RANK.EQ(VLOOKUP($A131, 'First 10 GS'!$B$2:$AG$2201, 30, FALSE), 'First 10 GS'!AE$2:AE$2201, 1)</f>
        <v>146</v>
      </c>
      <c r="AE131" s="4">
        <f>_xlfn.RANK.EQ(VLOOKUP($A131, 'First 10 GS'!$B$2:$AG$2201, 31, FALSE), 'First 10 GS'!AF$2:AF$2201, 0)</f>
        <v>550</v>
      </c>
      <c r="AF131" s="5">
        <f>_xlfn.RANK.EQ(VLOOKUP($A131, 'First 10 GS'!$B$2:$AG$2201, 32, FALSE), 'First 10 GS'!AG$2:AG$2201, 1)</f>
        <v>114</v>
      </c>
      <c r="AG131" s="7">
        <f>GEOMEAN(Table5[[#This Row],[W]],Table5[[#This Row],[L]],Table5[[#This Row],[ERA]],Table5[[#This Row],[BB/9]],Table5[[#This Row],[SO]],Table5[[#This Row],[K/9]],Table5[[#This Row],[WHIP]])</f>
        <v>132.92916294749111</v>
      </c>
    </row>
    <row r="132" spans="1:33" x14ac:dyDescent="0.45">
      <c r="A132" s="6" t="s">
        <v>1510</v>
      </c>
      <c r="B132" s="6" t="s">
        <v>30</v>
      </c>
      <c r="C132" s="9">
        <v>33416</v>
      </c>
      <c r="D132" s="9">
        <v>33460</v>
      </c>
      <c r="E132" s="6">
        <f>_xlfn.RANK.EQ(VLOOKUP($A132, 'First 10 GS'!$B$2:$AG$2201, 5, FALSE), 'First 10 GS'!F$2:F$2201, 0)</f>
        <v>101</v>
      </c>
      <c r="F132" s="5">
        <f>_xlfn.RANK.EQ(VLOOKUP($A132, 'First 10 GS'!$B$2:$AG$2201, 6, FALSE), 'First 10 GS'!G$2:G$2201, 0)</f>
        <v>151</v>
      </c>
      <c r="G132" s="5">
        <f>_xlfn.RANK.EQ(VLOOKUP($A132, 'First 10 GS'!$B$2:$AG$2201, 7, FALSE), 'First 10 GS'!H$2:H$2201, 1)</f>
        <v>57</v>
      </c>
      <c r="H132" s="6">
        <f>_xlfn.RANK.EQ(VLOOKUP($A132, 'First 10 GS'!$B$2:$AG$2201, 8, FALSE), 'First 10 GS'!I$2:I$2201, 0)</f>
        <v>1</v>
      </c>
      <c r="I132" s="6">
        <f>_xlfn.RANK.EQ(VLOOKUP($A132, 'First 10 GS'!$B$2:$AG$2201, 9, FALSE), 'First 10 GS'!J$2:J$2201, 0)</f>
        <v>1</v>
      </c>
      <c r="J132" s="6">
        <f>_xlfn.RANK.EQ(VLOOKUP($A132, 'First 10 GS'!$B$2:$AG$2201, 10, FALSE), 'First 10 GS'!K$2:K$2201, 1)</f>
        <v>1</v>
      </c>
      <c r="K132" s="6">
        <f>_xlfn.RANK.EQ(VLOOKUP($A132, 'First 10 GS'!$B$2:$AG$2201, 11, FALSE), 'First 10 GS'!L$2:L$2201, 0)</f>
        <v>29</v>
      </c>
      <c r="L132" s="6">
        <f>_xlfn.RANK.EQ(VLOOKUP($A132, 'First 10 GS'!$B$2:$AG$2201, 12, FALSE), 'First 10 GS'!M$2:M$2201, 0)</f>
        <v>98</v>
      </c>
      <c r="M132" s="6">
        <f>_xlfn.RANK.EQ(VLOOKUP($A132, 'First 10 GS'!$B$2:$AG$2201, 13, FALSE), 'First 10 GS'!N$2:N$2201, 0)</f>
        <v>2</v>
      </c>
      <c r="N132" s="6">
        <f>_xlfn.RANK.EQ(VLOOKUP($A132, 'First 10 GS'!$B$2:$AG$2201, 14, FALSE), 'First 10 GS'!O$2:O$2201, 1)</f>
        <v>559</v>
      </c>
      <c r="O132" s="6">
        <f>_xlfn.RANK.EQ(VLOOKUP($A132, 'First 10 GS'!$B$2:$AG$2201, 15, FALSE), 'First 10 GS'!P$2:P$2201, 0)</f>
        <v>390</v>
      </c>
      <c r="P132" s="6">
        <f>_xlfn.RANK.EQ(VLOOKUP($A132, 'First 10 GS'!$B$2:$AG$2201, 16, FALSE), 'First 10 GS'!Q$2:Q$2201, 0)</f>
        <v>99</v>
      </c>
      <c r="Q132" s="5">
        <f>_xlfn.RANK.EQ(VLOOKUP($A132, 'First 10 GS'!$B$2:$AG$2201, 17, FALSE), 'First 10 GS'!R$2:R$2201, 1)</f>
        <v>189</v>
      </c>
      <c r="R132" s="6">
        <f>_xlfn.RANK.EQ(VLOOKUP($A132, 'First 10 GS'!$B$2:$AG$2201, 18, FALSE), 'First 10 GS'!S$2:S$2201, 1)</f>
        <v>475</v>
      </c>
      <c r="S132" s="6">
        <f>_xlfn.RANK.EQ(VLOOKUP($A132, 'First 10 GS'!$B$2:$AG$2201, 19, FALSE), 'First 10 GS'!T$2:T$2201, 1)</f>
        <v>201</v>
      </c>
      <c r="T132" s="6">
        <f>_xlfn.RANK.EQ(VLOOKUP($A132, 'First 10 GS'!$B$2:$AG$2201, 20, FALSE), 'First 10 GS'!U$2:U$2201, 1)</f>
        <v>254</v>
      </c>
      <c r="U132" s="6">
        <f>_xlfn.RANK.EQ(VLOOKUP($A132, 'First 10 GS'!$B$2:$AG$2201, 21, FALSE), 'First 10 GS'!V$2:V$2201, 1)</f>
        <v>9</v>
      </c>
      <c r="V132" s="6">
        <f>_xlfn.RANK.EQ(VLOOKUP($A132, 'First 10 GS'!$B$2:$AG$2201, 22, FALSE), 'First 10 GS'!W$2:W$2201, 1)</f>
        <v>3</v>
      </c>
      <c r="W132" s="6">
        <f>_xlfn.RANK.EQ(VLOOKUP($A132, 'First 10 GS'!$B$2:$AG$2201, 23, FALSE), 'First 10 GS'!X$2:X$2201, 1)</f>
        <v>58</v>
      </c>
      <c r="X132" s="5">
        <f>_xlfn.RANK.EQ(VLOOKUP($A132, 'First 10 GS'!$B$2:$AG$2201, 24, FALSE), 'First 10 GS'!Y$2:Y$2201, 1)</f>
        <v>36</v>
      </c>
      <c r="Y132" s="6">
        <f>_xlfn.RANK.EQ(VLOOKUP($A132, 'First 10 GS'!$B$2:$AG$2201, 25, FALSE), 'First 10 GS'!Z$2:Z$2201, 1)</f>
        <v>1</v>
      </c>
      <c r="Z132" s="5">
        <f>_xlfn.RANK.EQ(VLOOKUP($A132, 'First 10 GS'!$B$2:$AG$2201, 26, FALSE), 'First 10 GS'!AA$2:AA$2201, 0)</f>
        <v>313</v>
      </c>
      <c r="AA132" s="5">
        <f>_xlfn.RANK.EQ(VLOOKUP($A132, 'First 10 GS'!$B$2:$AG$2201, 27, FALSE), 'First 10 GS'!AB$2:AB$2201, 0)</f>
        <v>410</v>
      </c>
      <c r="AB132" s="6">
        <f>_xlfn.RANK.EQ(VLOOKUP($A132, 'First 10 GS'!$B$2:$AG$2201, 28, FALSE), 'First 10 GS'!AC$2:AC$2201, 1)</f>
        <v>1</v>
      </c>
      <c r="AC132" s="6">
        <f>_xlfn.RANK.EQ(VLOOKUP($A132, 'First 10 GS'!$B$2:$AG$2201, 29, FALSE), 'First 10 GS'!AD$2:AD$2201, 1)</f>
        <v>1</v>
      </c>
      <c r="AD132" s="6">
        <f>_xlfn.RANK.EQ(VLOOKUP($A132, 'First 10 GS'!$B$2:$AG$2201, 30, FALSE), 'First 10 GS'!AE$2:AE$2201, 1)</f>
        <v>461</v>
      </c>
      <c r="AE132" s="6">
        <f>_xlfn.RANK.EQ(VLOOKUP($A132, 'First 10 GS'!$B$2:$AG$2201, 31, FALSE), 'First 10 GS'!AF$2:AF$2201, 0)</f>
        <v>137</v>
      </c>
      <c r="AF132" s="5">
        <f>_xlfn.RANK.EQ(VLOOKUP($A132, 'First 10 GS'!$B$2:$AG$2201, 32, FALSE), 'First 10 GS'!AG$2:AG$2201, 1)</f>
        <v>99</v>
      </c>
      <c r="AG132" s="7">
        <f>GEOMEAN(Table5[[#This Row],[W]],Table5[[#This Row],[L]],Table5[[#This Row],[ERA]],Table5[[#This Row],[BB/9]],Table5[[#This Row],[SO]],Table5[[#This Row],[K/9]],Table5[[#This Row],[WHIP]])</f>
        <v>133.20218738638894</v>
      </c>
    </row>
    <row r="133" spans="1:33" x14ac:dyDescent="0.45">
      <c r="A133" s="4" t="s">
        <v>1211</v>
      </c>
      <c r="B133" s="4" t="s">
        <v>2489</v>
      </c>
      <c r="C133" s="10">
        <v>40789</v>
      </c>
      <c r="D133" s="10">
        <v>41029</v>
      </c>
      <c r="E133" s="4">
        <f>_xlfn.RANK.EQ(VLOOKUP($A133, 'First 10 GS'!$B$2:$AG$2201, 5, FALSE), 'First 10 GS'!F$2:F$2201, 0)</f>
        <v>304</v>
      </c>
      <c r="F133" s="5">
        <f>_xlfn.RANK.EQ(VLOOKUP($A133, 'First 10 GS'!$B$2:$AG$2201, 6, FALSE), 'First 10 GS'!G$2:G$2201, 0)</f>
        <v>151</v>
      </c>
      <c r="G133" s="5">
        <f>_xlfn.RANK.EQ(VLOOKUP($A133, 'First 10 GS'!$B$2:$AG$2201, 7, FALSE), 'First 10 GS'!H$2:H$2201, 1)</f>
        <v>57</v>
      </c>
      <c r="H133" s="4">
        <f>_xlfn.RANK.EQ(VLOOKUP($A133, 'First 10 GS'!$B$2:$AG$2201, 8, FALSE), 'First 10 GS'!I$2:I$2201, 0)</f>
        <v>1</v>
      </c>
      <c r="I133" s="4">
        <f>_xlfn.RANK.EQ(VLOOKUP($A133, 'First 10 GS'!$B$2:$AG$2201, 9, FALSE), 'First 10 GS'!J$2:J$2201, 0)</f>
        <v>1</v>
      </c>
      <c r="J133" s="4">
        <f>_xlfn.RANK.EQ(VLOOKUP($A133, 'First 10 GS'!$B$2:$AG$2201, 10, FALSE), 'First 10 GS'!K$2:K$2201, 1)</f>
        <v>1</v>
      </c>
      <c r="K133" s="4">
        <f>_xlfn.RANK.EQ(VLOOKUP($A133, 'First 10 GS'!$B$2:$AG$2201, 11, FALSE), 'First 10 GS'!L$2:L$2201, 0)</f>
        <v>196</v>
      </c>
      <c r="L133" s="4">
        <f>_xlfn.RANK.EQ(VLOOKUP($A133, 'First 10 GS'!$B$2:$AG$2201, 12, FALSE), 'First 10 GS'!M$2:M$2201, 0)</f>
        <v>98</v>
      </c>
      <c r="M133" s="4">
        <f>_xlfn.RANK.EQ(VLOOKUP($A133, 'First 10 GS'!$B$2:$AG$2201, 13, FALSE), 'First 10 GS'!N$2:N$2201, 0)</f>
        <v>2</v>
      </c>
      <c r="N133" s="6">
        <f>_xlfn.RANK.EQ(VLOOKUP($A133, 'First 10 GS'!$B$2:$AG$2201, 14, FALSE), 'First 10 GS'!O$2:O$2201, 1)</f>
        <v>353</v>
      </c>
      <c r="O133" s="4">
        <f>_xlfn.RANK.EQ(VLOOKUP($A133, 'First 10 GS'!$B$2:$AG$2201, 15, FALSE), 'First 10 GS'!P$2:P$2201, 0)</f>
        <v>390</v>
      </c>
      <c r="P133" s="4">
        <f>_xlfn.RANK.EQ(VLOOKUP($A133, 'First 10 GS'!$B$2:$AG$2201, 16, FALSE), 'First 10 GS'!Q$2:Q$2201, 0)</f>
        <v>99</v>
      </c>
      <c r="Q133" s="5">
        <f>_xlfn.RANK.EQ(VLOOKUP($A133, 'First 10 GS'!$B$2:$AG$2201, 17, FALSE), 'First 10 GS'!R$2:R$2201, 1)</f>
        <v>256</v>
      </c>
      <c r="R133" s="4">
        <f>_xlfn.RANK.EQ(VLOOKUP($A133, 'First 10 GS'!$B$2:$AG$2201, 18, FALSE), 'First 10 GS'!S$2:S$2201, 1)</f>
        <v>215</v>
      </c>
      <c r="S133" s="4">
        <f>_xlfn.RANK.EQ(VLOOKUP($A133, 'First 10 GS'!$B$2:$AG$2201, 19, FALSE), 'First 10 GS'!T$2:T$2201, 1)</f>
        <v>162</v>
      </c>
      <c r="T133" s="4">
        <f>_xlfn.RANK.EQ(VLOOKUP($A133, 'First 10 GS'!$B$2:$AG$2201, 20, FALSE), 'First 10 GS'!U$2:U$2201, 1)</f>
        <v>214</v>
      </c>
      <c r="U133" s="4">
        <f>_xlfn.RANK.EQ(VLOOKUP($A133, 'First 10 GS'!$B$2:$AG$2201, 21, FALSE), 'First 10 GS'!V$2:V$2201, 1)</f>
        <v>329</v>
      </c>
      <c r="V133" s="4">
        <f>_xlfn.RANK.EQ(VLOOKUP($A133, 'First 10 GS'!$B$2:$AG$2201, 22, FALSE), 'First 10 GS'!W$2:W$2201, 1)</f>
        <v>274</v>
      </c>
      <c r="W133" s="4">
        <f>_xlfn.RANK.EQ(VLOOKUP($A133, 'First 10 GS'!$B$2:$AG$2201, 23, FALSE), 'First 10 GS'!X$2:X$2201, 1)</f>
        <v>22</v>
      </c>
      <c r="X133" s="5">
        <f>_xlfn.RANK.EQ(VLOOKUP($A133, 'First 10 GS'!$B$2:$AG$2201, 24, FALSE), 'First 10 GS'!Y$2:Y$2201, 1)</f>
        <v>24</v>
      </c>
      <c r="Y133" s="4">
        <f>_xlfn.RANK.EQ(VLOOKUP($A133, 'First 10 GS'!$B$2:$AG$2201, 25, FALSE), 'First 10 GS'!Z$2:Z$2201, 1)</f>
        <v>490</v>
      </c>
      <c r="Z133" s="5">
        <f>_xlfn.RANK.EQ(VLOOKUP($A133, 'First 10 GS'!$B$2:$AG$2201, 26, FALSE), 'First 10 GS'!AA$2:AA$2201, 0)</f>
        <v>452</v>
      </c>
      <c r="AA133" s="5">
        <f>_xlfn.RANK.EQ(VLOOKUP($A133, 'First 10 GS'!$B$2:$AG$2201, 27, FALSE), 'First 10 GS'!AB$2:AB$2201, 0)</f>
        <v>451</v>
      </c>
      <c r="AB133" s="4">
        <f>_xlfn.RANK.EQ(VLOOKUP($A133, 'First 10 GS'!$B$2:$AG$2201, 28, FALSE), 'First 10 GS'!AC$2:AC$2201, 1)</f>
        <v>452</v>
      </c>
      <c r="AC133" s="4">
        <f>_xlfn.RANK.EQ(VLOOKUP($A133, 'First 10 GS'!$B$2:$AG$2201, 29, FALSE), 'First 10 GS'!AD$2:AD$2201, 1)</f>
        <v>1</v>
      </c>
      <c r="AD133" s="4">
        <f>_xlfn.RANK.EQ(VLOOKUP($A133, 'First 10 GS'!$B$2:$AG$2201, 30, FALSE), 'First 10 GS'!AE$2:AE$2201, 1)</f>
        <v>1</v>
      </c>
      <c r="AE133" s="4">
        <f>_xlfn.RANK.EQ(VLOOKUP($A133, 'First 10 GS'!$B$2:$AG$2201, 31, FALSE), 'First 10 GS'!AF$2:AF$2201, 0)</f>
        <v>463</v>
      </c>
      <c r="AF133" s="5">
        <f>_xlfn.RANK.EQ(VLOOKUP($A133, 'First 10 GS'!$B$2:$AG$2201, 32, FALSE), 'First 10 GS'!AG$2:AG$2201, 1)</f>
        <v>70</v>
      </c>
      <c r="AG133" s="7">
        <f>GEOMEAN(Table5[[#This Row],[W]],Table5[[#This Row],[L]],Table5[[#This Row],[ERA]],Table5[[#This Row],[BB/9]],Table5[[#This Row],[SO]],Table5[[#This Row],[K/9]],Table5[[#This Row],[WHIP]])</f>
        <v>133.47133482982619</v>
      </c>
    </row>
    <row r="134" spans="1:33" x14ac:dyDescent="0.45">
      <c r="A134" s="4" t="s">
        <v>1499</v>
      </c>
      <c r="B134" s="4" t="s">
        <v>271</v>
      </c>
      <c r="C134" s="10">
        <v>29102</v>
      </c>
      <c r="D134" s="10">
        <v>29346</v>
      </c>
      <c r="E134" s="4">
        <f>_xlfn.RANK.EQ(VLOOKUP($A134, 'First 10 GS'!$B$2:$AG$2201, 5, FALSE), 'First 10 GS'!F$2:F$2201, 0)</f>
        <v>475</v>
      </c>
      <c r="F134" s="5">
        <f>_xlfn.RANK.EQ(VLOOKUP($A134, 'First 10 GS'!$B$2:$AG$2201, 6, FALSE), 'First 10 GS'!G$2:G$2201, 0)</f>
        <v>64</v>
      </c>
      <c r="G134" s="5">
        <f>_xlfn.RANK.EQ(VLOOKUP($A134, 'First 10 GS'!$B$2:$AG$2201, 7, FALSE), 'First 10 GS'!H$2:H$2201, 1)</f>
        <v>11</v>
      </c>
      <c r="H134" s="4">
        <f>_xlfn.RANK.EQ(VLOOKUP($A134, 'First 10 GS'!$B$2:$AG$2201, 8, FALSE), 'First 10 GS'!I$2:I$2201, 0)</f>
        <v>1</v>
      </c>
      <c r="I134" s="4">
        <f>_xlfn.RANK.EQ(VLOOKUP($A134, 'First 10 GS'!$B$2:$AG$2201, 9, FALSE), 'First 10 GS'!J$2:J$2201, 0)</f>
        <v>1</v>
      </c>
      <c r="J134" s="4">
        <f>_xlfn.RANK.EQ(VLOOKUP($A134, 'First 10 GS'!$B$2:$AG$2201, 10, FALSE), 'First 10 GS'!K$2:K$2201, 1)</f>
        <v>1</v>
      </c>
      <c r="K134" s="4">
        <f>_xlfn.RANK.EQ(VLOOKUP($A134, 'First 10 GS'!$B$2:$AG$2201, 11, FALSE), 'First 10 GS'!L$2:L$2201, 0)</f>
        <v>54</v>
      </c>
      <c r="L134" s="4">
        <f>_xlfn.RANK.EQ(VLOOKUP($A134, 'First 10 GS'!$B$2:$AG$2201, 12, FALSE), 'First 10 GS'!M$2:M$2201, 0)</f>
        <v>18</v>
      </c>
      <c r="M134" s="4">
        <f>_xlfn.RANK.EQ(VLOOKUP($A134, 'First 10 GS'!$B$2:$AG$2201, 13, FALSE), 'First 10 GS'!N$2:N$2201, 0)</f>
        <v>2</v>
      </c>
      <c r="N134" s="6">
        <f>_xlfn.RANK.EQ(VLOOKUP($A134, 'First 10 GS'!$B$2:$AG$2201, 14, FALSE), 'First 10 GS'!O$2:O$2201, 1)</f>
        <v>180</v>
      </c>
      <c r="O134" s="4">
        <f>_xlfn.RANK.EQ(VLOOKUP($A134, 'First 10 GS'!$B$2:$AG$2201, 15, FALSE), 'First 10 GS'!P$2:P$2201, 0)</f>
        <v>390</v>
      </c>
      <c r="P134" s="4">
        <f>_xlfn.RANK.EQ(VLOOKUP($A134, 'First 10 GS'!$B$2:$AG$2201, 16, FALSE), 'First 10 GS'!Q$2:Q$2201, 0)</f>
        <v>29</v>
      </c>
      <c r="Q134" s="5">
        <f>_xlfn.RANK.EQ(VLOOKUP($A134, 'First 10 GS'!$B$2:$AG$2201, 17, FALSE), 'First 10 GS'!R$2:R$2201, 1)</f>
        <v>320</v>
      </c>
      <c r="R134" s="4">
        <f>_xlfn.RANK.EQ(VLOOKUP($A134, 'First 10 GS'!$B$2:$AG$2201, 18, FALSE), 'First 10 GS'!S$2:S$2201, 1)</f>
        <v>350</v>
      </c>
      <c r="S134" s="4">
        <f>_xlfn.RANK.EQ(VLOOKUP($A134, 'First 10 GS'!$B$2:$AG$2201, 19, FALSE), 'First 10 GS'!T$2:T$2201, 1)</f>
        <v>316</v>
      </c>
      <c r="T134" s="4">
        <f>_xlfn.RANK.EQ(VLOOKUP($A134, 'First 10 GS'!$B$2:$AG$2201, 20, FALSE), 'First 10 GS'!U$2:U$2201, 1)</f>
        <v>214</v>
      </c>
      <c r="U134" s="4">
        <f>_xlfn.RANK.EQ(VLOOKUP($A134, 'First 10 GS'!$B$2:$AG$2201, 21, FALSE), 'First 10 GS'!V$2:V$2201, 1)</f>
        <v>163</v>
      </c>
      <c r="V134" s="4">
        <f>_xlfn.RANK.EQ(VLOOKUP($A134, 'First 10 GS'!$B$2:$AG$2201, 22, FALSE), 'First 10 GS'!W$2:W$2201, 1)</f>
        <v>103</v>
      </c>
      <c r="W134" s="4">
        <f>_xlfn.RANK.EQ(VLOOKUP($A134, 'First 10 GS'!$B$2:$AG$2201, 23, FALSE), 'First 10 GS'!X$2:X$2201, 1)</f>
        <v>75</v>
      </c>
      <c r="X134" s="5">
        <f>_xlfn.RANK.EQ(VLOOKUP($A134, 'First 10 GS'!$B$2:$AG$2201, 24, FALSE), 'First 10 GS'!Y$2:Y$2201, 1)</f>
        <v>114</v>
      </c>
      <c r="Y134" s="4">
        <f>_xlfn.RANK.EQ(VLOOKUP($A134, 'First 10 GS'!$B$2:$AG$2201, 25, FALSE), 'First 10 GS'!Z$2:Z$2201, 1)</f>
        <v>1</v>
      </c>
      <c r="Z134" s="5">
        <f>_xlfn.RANK.EQ(VLOOKUP($A134, 'First 10 GS'!$B$2:$AG$2201, 26, FALSE), 'First 10 GS'!AA$2:AA$2201, 0)</f>
        <v>334</v>
      </c>
      <c r="AA134" s="5">
        <f>_xlfn.RANK.EQ(VLOOKUP($A134, 'First 10 GS'!$B$2:$AG$2201, 27, FALSE), 'First 10 GS'!AB$2:AB$2201, 0)</f>
        <v>283</v>
      </c>
      <c r="AB134" s="4">
        <f>_xlfn.RANK.EQ(VLOOKUP($A134, 'First 10 GS'!$B$2:$AG$2201, 28, FALSE), 'First 10 GS'!AC$2:AC$2201, 1)</f>
        <v>127</v>
      </c>
      <c r="AC134" s="4">
        <f>_xlfn.RANK.EQ(VLOOKUP($A134, 'First 10 GS'!$B$2:$AG$2201, 29, FALSE), 'First 10 GS'!AD$2:AD$2201, 1)</f>
        <v>1</v>
      </c>
      <c r="AD134" s="4">
        <f>_xlfn.RANK.EQ(VLOOKUP($A134, 'First 10 GS'!$B$2:$AG$2201, 30, FALSE), 'First 10 GS'!AE$2:AE$2201, 1)</f>
        <v>1</v>
      </c>
      <c r="AE134" s="4">
        <f>_xlfn.RANK.EQ(VLOOKUP($A134, 'First 10 GS'!$B$2:$AG$2201, 31, FALSE), 'First 10 GS'!AF$2:AF$2201, 0)</f>
        <v>495</v>
      </c>
      <c r="AF134" s="5">
        <f>_xlfn.RANK.EQ(VLOOKUP($A134, 'First 10 GS'!$B$2:$AG$2201, 32, FALSE), 'First 10 GS'!AG$2:AG$2201, 1)</f>
        <v>324</v>
      </c>
      <c r="AG134" s="7">
        <f>GEOMEAN(Table5[[#This Row],[W]],Table5[[#This Row],[L]],Table5[[#This Row],[ERA]],Table5[[#This Row],[BB/9]],Table5[[#This Row],[SO]],Table5[[#This Row],[K/9]],Table5[[#This Row],[WHIP]])</f>
        <v>134.26348461361505</v>
      </c>
    </row>
    <row r="135" spans="1:33" x14ac:dyDescent="0.45">
      <c r="A135" s="6" t="s">
        <v>1104</v>
      </c>
      <c r="B135" s="6" t="s">
        <v>140</v>
      </c>
      <c r="C135" s="9">
        <v>40765</v>
      </c>
      <c r="D135" s="9">
        <v>40813</v>
      </c>
      <c r="E135" s="6">
        <f>_xlfn.RANK.EQ(VLOOKUP($A135, 'First 10 GS'!$B$2:$AG$2201, 5, FALSE), 'First 10 GS'!F$2:F$2201, 0)</f>
        <v>116</v>
      </c>
      <c r="F135" s="5">
        <f>_xlfn.RANK.EQ(VLOOKUP($A135, 'First 10 GS'!$B$2:$AG$2201, 6, FALSE), 'First 10 GS'!G$2:G$2201, 0)</f>
        <v>595</v>
      </c>
      <c r="G135" s="5">
        <f>_xlfn.RANK.EQ(VLOOKUP($A135, 'First 10 GS'!$B$2:$AG$2201, 7, FALSE), 'First 10 GS'!H$2:H$2201, 1)</f>
        <v>177</v>
      </c>
      <c r="H135" s="6">
        <f>_xlfn.RANK.EQ(VLOOKUP($A135, 'First 10 GS'!$B$2:$AG$2201, 8, FALSE), 'First 10 GS'!I$2:I$2201, 0)</f>
        <v>1</v>
      </c>
      <c r="I135" s="6">
        <f>_xlfn.RANK.EQ(VLOOKUP($A135, 'First 10 GS'!$B$2:$AG$2201, 9, FALSE), 'First 10 GS'!J$2:J$2201, 0)</f>
        <v>1</v>
      </c>
      <c r="J135" s="6">
        <f>_xlfn.RANK.EQ(VLOOKUP($A135, 'First 10 GS'!$B$2:$AG$2201, 10, FALSE), 'First 10 GS'!K$2:K$2201, 1)</f>
        <v>1</v>
      </c>
      <c r="K135" s="6">
        <f>_xlfn.RANK.EQ(VLOOKUP($A135, 'First 10 GS'!$B$2:$AG$2201, 11, FALSE), 'First 10 GS'!L$2:L$2201, 0)</f>
        <v>196</v>
      </c>
      <c r="L135" s="6">
        <f>_xlfn.RANK.EQ(VLOOKUP($A135, 'First 10 GS'!$B$2:$AG$2201, 12, FALSE), 'First 10 GS'!M$2:M$2201, 0)</f>
        <v>98</v>
      </c>
      <c r="M135" s="6">
        <f>_xlfn.RANK.EQ(VLOOKUP($A135, 'First 10 GS'!$B$2:$AG$2201, 13, FALSE), 'First 10 GS'!N$2:N$2201, 0)</f>
        <v>2</v>
      </c>
      <c r="N135" s="6">
        <f>_xlfn.RANK.EQ(VLOOKUP($A135, 'First 10 GS'!$B$2:$AG$2201, 14, FALSE), 'First 10 GS'!O$2:O$2201, 1)</f>
        <v>544</v>
      </c>
      <c r="O135" s="6">
        <f>_xlfn.RANK.EQ(VLOOKUP($A135, 'First 10 GS'!$B$2:$AG$2201, 15, FALSE), 'First 10 GS'!P$2:P$2201, 0)</f>
        <v>629</v>
      </c>
      <c r="P135" s="6">
        <f>_xlfn.RANK.EQ(VLOOKUP($A135, 'First 10 GS'!$B$2:$AG$2201, 16, FALSE), 'First 10 GS'!Q$2:Q$2201, 0)</f>
        <v>589</v>
      </c>
      <c r="Q135" s="5">
        <f>_xlfn.RANK.EQ(VLOOKUP($A135, 'First 10 GS'!$B$2:$AG$2201, 17, FALSE), 'First 10 GS'!R$2:R$2201, 1)</f>
        <v>203</v>
      </c>
      <c r="R135" s="6">
        <f>_xlfn.RANK.EQ(VLOOKUP($A135, 'First 10 GS'!$B$2:$AG$2201, 18, FALSE), 'First 10 GS'!S$2:S$2201, 1)</f>
        <v>530</v>
      </c>
      <c r="S135" s="6">
        <f>_xlfn.RANK.EQ(VLOOKUP($A135, 'First 10 GS'!$B$2:$AG$2201, 19, FALSE), 'First 10 GS'!T$2:T$2201, 1)</f>
        <v>201</v>
      </c>
      <c r="T135" s="6">
        <f>_xlfn.RANK.EQ(VLOOKUP($A135, 'First 10 GS'!$B$2:$AG$2201, 20, FALSE), 'First 10 GS'!U$2:U$2201, 1)</f>
        <v>254</v>
      </c>
      <c r="U135" s="6">
        <f>_xlfn.RANK.EQ(VLOOKUP($A135, 'First 10 GS'!$B$2:$AG$2201, 21, FALSE), 'First 10 GS'!V$2:V$2201, 1)</f>
        <v>420</v>
      </c>
      <c r="V135" s="6">
        <f>_xlfn.RANK.EQ(VLOOKUP($A135, 'First 10 GS'!$B$2:$AG$2201, 22, FALSE), 'First 10 GS'!W$2:W$2201, 1)</f>
        <v>466</v>
      </c>
      <c r="W135" s="6">
        <f>_xlfn.RANK.EQ(VLOOKUP($A135, 'First 10 GS'!$B$2:$AG$2201, 23, FALSE), 'First 10 GS'!X$2:X$2201, 1)</f>
        <v>3</v>
      </c>
      <c r="X135" s="5">
        <f>_xlfn.RANK.EQ(VLOOKUP($A135, 'First 10 GS'!$B$2:$AG$2201, 24, FALSE), 'First 10 GS'!Y$2:Y$2201, 1)</f>
        <v>4</v>
      </c>
      <c r="Y135" s="6">
        <f>_xlfn.RANK.EQ(VLOOKUP($A135, 'First 10 GS'!$B$2:$AG$2201, 25, FALSE), 'First 10 GS'!Z$2:Z$2201, 1)</f>
        <v>1</v>
      </c>
      <c r="Z135" s="5">
        <f>_xlfn.RANK.EQ(VLOOKUP($A135, 'First 10 GS'!$B$2:$AG$2201, 26, FALSE), 'First 10 GS'!AA$2:AA$2201, 0)</f>
        <v>293</v>
      </c>
      <c r="AA135" s="5">
        <f>_xlfn.RANK.EQ(VLOOKUP($A135, 'First 10 GS'!$B$2:$AG$2201, 27, FALSE), 'First 10 GS'!AB$2:AB$2201, 0)</f>
        <v>375</v>
      </c>
      <c r="AB135" s="6">
        <f>_xlfn.RANK.EQ(VLOOKUP($A135, 'First 10 GS'!$B$2:$AG$2201, 28, FALSE), 'First 10 GS'!AC$2:AC$2201, 1)</f>
        <v>556</v>
      </c>
      <c r="AC135" s="6">
        <f>_xlfn.RANK.EQ(VLOOKUP($A135, 'First 10 GS'!$B$2:$AG$2201, 29, FALSE), 'First 10 GS'!AD$2:AD$2201, 1)</f>
        <v>1</v>
      </c>
      <c r="AD135" s="6">
        <f>_xlfn.RANK.EQ(VLOOKUP($A135, 'First 10 GS'!$B$2:$AG$2201, 30, FALSE), 'First 10 GS'!AE$2:AE$2201, 1)</f>
        <v>325</v>
      </c>
      <c r="AE135" s="6">
        <f>_xlfn.RANK.EQ(VLOOKUP($A135, 'First 10 GS'!$B$2:$AG$2201, 31, FALSE), 'First 10 GS'!AF$2:AF$2201, 0)</f>
        <v>186</v>
      </c>
      <c r="AF135" s="5">
        <f>_xlfn.RANK.EQ(VLOOKUP($A135, 'First 10 GS'!$B$2:$AG$2201, 32, FALSE), 'First 10 GS'!AG$2:AG$2201, 1)</f>
        <v>85</v>
      </c>
      <c r="AG135" s="7">
        <f>GEOMEAN(Table5[[#This Row],[W]],Table5[[#This Row],[L]],Table5[[#This Row],[ERA]],Table5[[#This Row],[BB/9]],Table5[[#This Row],[SO]],Table5[[#This Row],[K/9]],Table5[[#This Row],[WHIP]])</f>
        <v>134.55788542902238</v>
      </c>
    </row>
    <row r="136" spans="1:33" x14ac:dyDescent="0.45">
      <c r="A136" s="4" t="s">
        <v>974</v>
      </c>
      <c r="B136" s="4" t="s">
        <v>229</v>
      </c>
      <c r="C136" s="10">
        <v>35228</v>
      </c>
      <c r="D136" s="10">
        <v>35301</v>
      </c>
      <c r="E136" s="4">
        <f>_xlfn.RANK.EQ(VLOOKUP($A136, 'First 10 GS'!$B$2:$AG$2201, 5, FALSE), 'First 10 GS'!F$2:F$2201, 0)</f>
        <v>45</v>
      </c>
      <c r="F136" s="5">
        <f>_xlfn.RANK.EQ(VLOOKUP($A136, 'First 10 GS'!$B$2:$AG$2201, 6, FALSE), 'First 10 GS'!G$2:G$2201, 0)</f>
        <v>64</v>
      </c>
      <c r="G136" s="5">
        <f>_xlfn.RANK.EQ(VLOOKUP($A136, 'First 10 GS'!$B$2:$AG$2201, 7, FALSE), 'First 10 GS'!H$2:H$2201, 1)</f>
        <v>177</v>
      </c>
      <c r="H136" s="4">
        <f>_xlfn.RANK.EQ(VLOOKUP($A136, 'First 10 GS'!$B$2:$AG$2201, 8, FALSE), 'First 10 GS'!I$2:I$2201, 0)</f>
        <v>1</v>
      </c>
      <c r="I136" s="4">
        <f>_xlfn.RANK.EQ(VLOOKUP($A136, 'First 10 GS'!$B$2:$AG$2201, 9, FALSE), 'First 10 GS'!J$2:J$2201, 0)</f>
        <v>1</v>
      </c>
      <c r="J136" s="4">
        <f>_xlfn.RANK.EQ(VLOOKUP($A136, 'First 10 GS'!$B$2:$AG$2201, 10, FALSE), 'First 10 GS'!K$2:K$2201, 1)</f>
        <v>1</v>
      </c>
      <c r="K136" s="4">
        <f>_xlfn.RANK.EQ(VLOOKUP($A136, 'First 10 GS'!$B$2:$AG$2201, 11, FALSE), 'First 10 GS'!L$2:L$2201, 0)</f>
        <v>54</v>
      </c>
      <c r="L136" s="4">
        <f>_xlfn.RANK.EQ(VLOOKUP($A136, 'First 10 GS'!$B$2:$AG$2201, 12, FALSE), 'First 10 GS'!M$2:M$2201, 0)</f>
        <v>18</v>
      </c>
      <c r="M136" s="4">
        <f>_xlfn.RANK.EQ(VLOOKUP($A136, 'First 10 GS'!$B$2:$AG$2201, 13, FALSE), 'First 10 GS'!N$2:N$2201, 0)</f>
        <v>2</v>
      </c>
      <c r="N136" s="6">
        <f>_xlfn.RANK.EQ(VLOOKUP($A136, 'First 10 GS'!$B$2:$AG$2201, 14, FALSE), 'First 10 GS'!O$2:O$2201, 1)</f>
        <v>621</v>
      </c>
      <c r="O136" s="4">
        <f>_xlfn.RANK.EQ(VLOOKUP($A136, 'First 10 GS'!$B$2:$AG$2201, 15, FALSE), 'First 10 GS'!P$2:P$2201, 0)</f>
        <v>90</v>
      </c>
      <c r="P136" s="4">
        <f>_xlfn.RANK.EQ(VLOOKUP($A136, 'First 10 GS'!$B$2:$AG$2201, 16, FALSE), 'First 10 GS'!Q$2:Q$2201, 0)</f>
        <v>139</v>
      </c>
      <c r="Q136" s="5">
        <f>_xlfn.RANK.EQ(VLOOKUP($A136, 'First 10 GS'!$B$2:$AG$2201, 17, FALSE), 'First 10 GS'!R$2:R$2201, 1)</f>
        <v>30</v>
      </c>
      <c r="R136" s="4">
        <f>_xlfn.RANK.EQ(VLOOKUP($A136, 'First 10 GS'!$B$2:$AG$2201, 18, FALSE), 'First 10 GS'!S$2:S$2201, 1)</f>
        <v>385</v>
      </c>
      <c r="S136" s="4">
        <f>_xlfn.RANK.EQ(VLOOKUP($A136, 'First 10 GS'!$B$2:$AG$2201, 19, FALSE), 'First 10 GS'!T$2:T$2201, 1)</f>
        <v>36</v>
      </c>
      <c r="T136" s="4">
        <f>_xlfn.RANK.EQ(VLOOKUP($A136, 'First 10 GS'!$B$2:$AG$2201, 20, FALSE), 'First 10 GS'!U$2:U$2201, 1)</f>
        <v>45</v>
      </c>
      <c r="U136" s="4">
        <f>_xlfn.RANK.EQ(VLOOKUP($A136, 'First 10 GS'!$B$2:$AG$2201, 21, FALSE), 'First 10 GS'!V$2:V$2201, 1)</f>
        <v>22</v>
      </c>
      <c r="V136" s="4">
        <f>_xlfn.RANK.EQ(VLOOKUP($A136, 'First 10 GS'!$B$2:$AG$2201, 22, FALSE), 'First 10 GS'!W$2:W$2201, 1)</f>
        <v>19</v>
      </c>
      <c r="W136" s="4">
        <f>_xlfn.RANK.EQ(VLOOKUP($A136, 'First 10 GS'!$B$2:$AG$2201, 23, FALSE), 'First 10 GS'!X$2:X$2201, 1)</f>
        <v>221</v>
      </c>
      <c r="X136" s="5">
        <f>_xlfn.RANK.EQ(VLOOKUP($A136, 'First 10 GS'!$B$2:$AG$2201, 24, FALSE), 'First 10 GS'!Y$2:Y$2201, 1)</f>
        <v>127</v>
      </c>
      <c r="Y136" s="4">
        <f>_xlfn.RANK.EQ(VLOOKUP($A136, 'First 10 GS'!$B$2:$AG$2201, 25, FALSE), 'First 10 GS'!Z$2:Z$2201, 1)</f>
        <v>291</v>
      </c>
      <c r="Z136" s="5">
        <f>_xlfn.RANK.EQ(VLOOKUP($A136, 'First 10 GS'!$B$2:$AG$2201, 26, FALSE), 'First 10 GS'!AA$2:AA$2201, 0)</f>
        <v>452</v>
      </c>
      <c r="AA136" s="5">
        <f>_xlfn.RANK.EQ(VLOOKUP($A136, 'First 10 GS'!$B$2:$AG$2201, 27, FALSE), 'First 10 GS'!AB$2:AB$2201, 0)</f>
        <v>566</v>
      </c>
      <c r="AB136" s="4">
        <f>_xlfn.RANK.EQ(VLOOKUP($A136, 'First 10 GS'!$B$2:$AG$2201, 28, FALSE), 'First 10 GS'!AC$2:AC$2201, 1)</f>
        <v>452</v>
      </c>
      <c r="AC136" s="4">
        <f>_xlfn.RANK.EQ(VLOOKUP($A136, 'First 10 GS'!$B$2:$AG$2201, 29, FALSE), 'First 10 GS'!AD$2:AD$2201, 1)</f>
        <v>477</v>
      </c>
      <c r="AD136" s="4">
        <f>_xlfn.RANK.EQ(VLOOKUP($A136, 'First 10 GS'!$B$2:$AG$2201, 30, FALSE), 'First 10 GS'!AE$2:AE$2201, 1)</f>
        <v>461</v>
      </c>
      <c r="AE136" s="4">
        <f>_xlfn.RANK.EQ(VLOOKUP($A136, 'First 10 GS'!$B$2:$AG$2201, 31, FALSE), 'First 10 GS'!AF$2:AF$2201, 0)</f>
        <v>59</v>
      </c>
      <c r="AF136" s="5">
        <f>_xlfn.RANK.EQ(VLOOKUP($A136, 'First 10 GS'!$B$2:$AG$2201, 32, FALSE), 'First 10 GS'!AG$2:AG$2201, 1)</f>
        <v>77</v>
      </c>
      <c r="AG136" s="7">
        <f>GEOMEAN(Table5[[#This Row],[W]],Table5[[#This Row],[L]],Table5[[#This Row],[ERA]],Table5[[#This Row],[BB/9]],Table5[[#This Row],[SO]],Table5[[#This Row],[K/9]],Table5[[#This Row],[WHIP]])</f>
        <v>135.76540369419382</v>
      </c>
    </row>
    <row r="137" spans="1:33" x14ac:dyDescent="0.45">
      <c r="A137" s="4" t="s">
        <v>114</v>
      </c>
      <c r="B137" s="4" t="s">
        <v>115</v>
      </c>
      <c r="C137" s="10" t="s">
        <v>116</v>
      </c>
      <c r="D137" s="10">
        <v>44301</v>
      </c>
      <c r="E137" s="4">
        <f>_xlfn.RANK.EQ(VLOOKUP($A137, 'First 10 GS'!$B$2:$AG$2201, 5, FALSE), 'First 10 GS'!F$2:F$2201, 0)</f>
        <v>655</v>
      </c>
      <c r="F137" s="5">
        <f>_xlfn.RANK.EQ(VLOOKUP($A137, 'First 10 GS'!$B$2:$AG$2201, 6, FALSE), 'First 10 GS'!G$2:G$2201, 0)</f>
        <v>460</v>
      </c>
      <c r="G137" s="5">
        <f>_xlfn.RANK.EQ(VLOOKUP($A137, 'First 10 GS'!$B$2:$AG$2201, 7, FALSE), 'First 10 GS'!H$2:H$2201, 1)</f>
        <v>177</v>
      </c>
      <c r="H137" s="4">
        <f>_xlfn.RANK.EQ(VLOOKUP($A137, 'First 10 GS'!$B$2:$AG$2201, 8, FALSE), 'First 10 GS'!I$2:I$2201, 0)</f>
        <v>1</v>
      </c>
      <c r="I137" s="4">
        <f>_xlfn.RANK.EQ(VLOOKUP($A137, 'First 10 GS'!$B$2:$AG$2201, 9, FALSE), 'First 10 GS'!J$2:J$2201, 0)</f>
        <v>1</v>
      </c>
      <c r="J137" s="4">
        <f>_xlfn.RANK.EQ(VLOOKUP($A137, 'First 10 GS'!$B$2:$AG$2201, 10, FALSE), 'First 10 GS'!K$2:K$2201, 1)</f>
        <v>1</v>
      </c>
      <c r="K137" s="4">
        <f>_xlfn.RANK.EQ(VLOOKUP($A137, 'First 10 GS'!$B$2:$AG$2201, 11, FALSE), 'First 10 GS'!L$2:L$2201, 0)</f>
        <v>196</v>
      </c>
      <c r="L137" s="4">
        <f>_xlfn.RANK.EQ(VLOOKUP($A137, 'First 10 GS'!$B$2:$AG$2201, 12, FALSE), 'First 10 GS'!M$2:M$2201, 0)</f>
        <v>98</v>
      </c>
      <c r="M137" s="4">
        <f>_xlfn.RANK.EQ(VLOOKUP($A137, 'First 10 GS'!$B$2:$AG$2201, 13, FALSE), 'First 10 GS'!N$2:N$2201, 0)</f>
        <v>2</v>
      </c>
      <c r="N137" s="6">
        <f>_xlfn.RANK.EQ(VLOOKUP($A137, 'First 10 GS'!$B$2:$AG$2201, 14, FALSE), 'First 10 GS'!O$2:O$2201, 1)</f>
        <v>11</v>
      </c>
      <c r="O137" s="4">
        <f>_xlfn.RANK.EQ(VLOOKUP($A137, 'First 10 GS'!$B$2:$AG$2201, 15, FALSE), 'First 10 GS'!P$2:P$2201, 0)</f>
        <v>530</v>
      </c>
      <c r="P137" s="4">
        <f>_xlfn.RANK.EQ(VLOOKUP($A137, 'First 10 GS'!$B$2:$AG$2201, 16, FALSE), 'First 10 GS'!Q$2:Q$2201, 0)</f>
        <v>428</v>
      </c>
      <c r="Q137" s="5">
        <f>_xlfn.RANK.EQ(VLOOKUP($A137, 'First 10 GS'!$B$2:$AG$2201, 17, FALSE), 'First 10 GS'!R$2:R$2201, 1)</f>
        <v>456</v>
      </c>
      <c r="R137" s="4">
        <f>_xlfn.RANK.EQ(VLOOKUP($A137, 'First 10 GS'!$B$2:$AG$2201, 18, FALSE), 'First 10 GS'!S$2:S$2201, 1)</f>
        <v>25</v>
      </c>
      <c r="S137" s="4">
        <f>_xlfn.RANK.EQ(VLOOKUP($A137, 'First 10 GS'!$B$2:$AG$2201, 19, FALSE), 'First 10 GS'!T$2:T$2201, 1)</f>
        <v>162</v>
      </c>
      <c r="T137" s="4">
        <f>_xlfn.RANK.EQ(VLOOKUP($A137, 'First 10 GS'!$B$2:$AG$2201, 20, FALSE), 'First 10 GS'!U$2:U$2201, 1)</f>
        <v>173</v>
      </c>
      <c r="U137" s="4">
        <f>_xlfn.RANK.EQ(VLOOKUP($A137, 'First 10 GS'!$B$2:$AG$2201, 21, FALSE), 'First 10 GS'!V$2:V$2201, 1)</f>
        <v>474</v>
      </c>
      <c r="V137" s="4">
        <f>_xlfn.RANK.EQ(VLOOKUP($A137, 'First 10 GS'!$B$2:$AG$2201, 22, FALSE), 'First 10 GS'!W$2:W$2201, 1)</f>
        <v>274</v>
      </c>
      <c r="W137" s="4">
        <f>_xlfn.RANK.EQ(VLOOKUP($A137, 'First 10 GS'!$B$2:$AG$2201, 23, FALSE), 'First 10 GS'!X$2:X$2201, 1)</f>
        <v>331</v>
      </c>
      <c r="X137" s="5">
        <f>_xlfn.RANK.EQ(VLOOKUP($A137, 'First 10 GS'!$B$2:$AG$2201, 24, FALSE), 'First 10 GS'!Y$2:Y$2201, 1)</f>
        <v>555</v>
      </c>
      <c r="Y137" s="4">
        <f>_xlfn.RANK.EQ(VLOOKUP($A137, 'First 10 GS'!$B$2:$AG$2201, 25, FALSE), 'First 10 GS'!Z$2:Z$2201, 1)</f>
        <v>1</v>
      </c>
      <c r="Z137" s="5">
        <f>_xlfn.RANK.EQ(VLOOKUP($A137, 'First 10 GS'!$B$2:$AG$2201, 26, FALSE), 'First 10 GS'!AA$2:AA$2201, 0)</f>
        <v>33</v>
      </c>
      <c r="AA137" s="5">
        <f>_xlfn.RANK.EQ(VLOOKUP($A137, 'First 10 GS'!$B$2:$AG$2201, 27, FALSE), 'First 10 GS'!AB$2:AB$2201, 0)</f>
        <v>3</v>
      </c>
      <c r="AB137" s="4">
        <f>_xlfn.RANK.EQ(VLOOKUP($A137, 'First 10 GS'!$B$2:$AG$2201, 28, FALSE), 'First 10 GS'!AC$2:AC$2201, 1)</f>
        <v>452</v>
      </c>
      <c r="AC137" s="4">
        <f>_xlfn.RANK.EQ(VLOOKUP($A137, 'First 10 GS'!$B$2:$AG$2201, 29, FALSE), 'First 10 GS'!AD$2:AD$2201, 1)</f>
        <v>609</v>
      </c>
      <c r="AD137" s="4">
        <f>_xlfn.RANK.EQ(VLOOKUP($A137, 'First 10 GS'!$B$2:$AG$2201, 30, FALSE), 'First 10 GS'!AE$2:AE$2201, 1)</f>
        <v>146</v>
      </c>
      <c r="AE137" s="4">
        <f>_xlfn.RANK.EQ(VLOOKUP($A137, 'First 10 GS'!$B$2:$AG$2201, 31, FALSE), 'First 10 GS'!AF$2:AF$2201, 0)</f>
        <v>656</v>
      </c>
      <c r="AF137" s="5">
        <f>_xlfn.RANK.EQ(VLOOKUP($A137, 'First 10 GS'!$B$2:$AG$2201, 32, FALSE), 'First 10 GS'!AG$2:AG$2201, 1)</f>
        <v>417</v>
      </c>
      <c r="AG137" s="7">
        <f>GEOMEAN(Table5[[#This Row],[W]],Table5[[#This Row],[L]],Table5[[#This Row],[ERA]],Table5[[#This Row],[BB/9]],Table5[[#This Row],[SO]],Table5[[#This Row],[K/9]],Table5[[#This Row],[WHIP]])</f>
        <v>135.7759599288575</v>
      </c>
    </row>
    <row r="138" spans="1:33" x14ac:dyDescent="0.45">
      <c r="A138" s="6" t="s">
        <v>300</v>
      </c>
      <c r="B138" s="6" t="s">
        <v>168</v>
      </c>
      <c r="C138" s="9" t="s">
        <v>301</v>
      </c>
      <c r="D138" s="9">
        <v>45066</v>
      </c>
      <c r="E138" s="6">
        <f>_xlfn.RANK.EQ(VLOOKUP($A138, 'First 10 GS'!$B$2:$AG$2201, 5, FALSE), 'First 10 GS'!F$2:F$2201, 0)</f>
        <v>453</v>
      </c>
      <c r="F138" s="5">
        <f>_xlfn.RANK.EQ(VLOOKUP($A138, 'First 10 GS'!$B$2:$AG$2201, 6, FALSE), 'First 10 GS'!G$2:G$2201, 0)</f>
        <v>294</v>
      </c>
      <c r="G138" s="5">
        <f>_xlfn.RANK.EQ(VLOOKUP($A138, 'First 10 GS'!$B$2:$AG$2201, 7, FALSE), 'First 10 GS'!H$2:H$2201, 1)</f>
        <v>57</v>
      </c>
      <c r="H138" s="6">
        <f>_xlfn.RANK.EQ(VLOOKUP($A138, 'First 10 GS'!$B$2:$AG$2201, 8, FALSE), 'First 10 GS'!I$2:I$2201, 0)</f>
        <v>1</v>
      </c>
      <c r="I138" s="6">
        <f>_xlfn.RANK.EQ(VLOOKUP($A138, 'First 10 GS'!$B$2:$AG$2201, 9, FALSE), 'First 10 GS'!J$2:J$2201, 0)</f>
        <v>1</v>
      </c>
      <c r="J138" s="6">
        <f>_xlfn.RANK.EQ(VLOOKUP($A138, 'First 10 GS'!$B$2:$AG$2201, 10, FALSE), 'First 10 GS'!K$2:K$2201, 1)</f>
        <v>1</v>
      </c>
      <c r="K138" s="6">
        <f>_xlfn.RANK.EQ(VLOOKUP($A138, 'First 10 GS'!$B$2:$AG$2201, 11, FALSE), 'First 10 GS'!L$2:L$2201, 0)</f>
        <v>196</v>
      </c>
      <c r="L138" s="6">
        <f>_xlfn.RANK.EQ(VLOOKUP($A138, 'First 10 GS'!$B$2:$AG$2201, 12, FALSE), 'First 10 GS'!M$2:M$2201, 0)</f>
        <v>98</v>
      </c>
      <c r="M138" s="6">
        <f>_xlfn.RANK.EQ(VLOOKUP($A138, 'First 10 GS'!$B$2:$AG$2201, 13, FALSE), 'First 10 GS'!N$2:N$2201, 0)</f>
        <v>2</v>
      </c>
      <c r="N138" s="6">
        <f>_xlfn.RANK.EQ(VLOOKUP($A138, 'First 10 GS'!$B$2:$AG$2201, 14, FALSE), 'First 10 GS'!O$2:O$2201, 1)</f>
        <v>202</v>
      </c>
      <c r="O138" s="6">
        <f>_xlfn.RANK.EQ(VLOOKUP($A138, 'First 10 GS'!$B$2:$AG$2201, 15, FALSE), 'First 10 GS'!P$2:P$2201, 0)</f>
        <v>530</v>
      </c>
      <c r="P138" s="6">
        <f>_xlfn.RANK.EQ(VLOOKUP($A138, 'First 10 GS'!$B$2:$AG$2201, 16, FALSE), 'First 10 GS'!Q$2:Q$2201, 0)</f>
        <v>169</v>
      </c>
      <c r="Q138" s="5">
        <f>_xlfn.RANK.EQ(VLOOKUP($A138, 'First 10 GS'!$B$2:$AG$2201, 17, FALSE), 'First 10 GS'!R$2:R$2201, 1)</f>
        <v>312</v>
      </c>
      <c r="R138" s="6">
        <f>_xlfn.RANK.EQ(VLOOKUP($A138, 'First 10 GS'!$B$2:$AG$2201, 18, FALSE), 'First 10 GS'!S$2:S$2201, 1)</f>
        <v>241</v>
      </c>
      <c r="S138" s="6">
        <f>_xlfn.RANK.EQ(VLOOKUP($A138, 'First 10 GS'!$B$2:$AG$2201, 19, FALSE), 'First 10 GS'!T$2:T$2201, 1)</f>
        <v>137</v>
      </c>
      <c r="T138" s="6">
        <f>_xlfn.RANK.EQ(VLOOKUP($A138, 'First 10 GS'!$B$2:$AG$2201, 20, FALSE), 'First 10 GS'!U$2:U$2201, 1)</f>
        <v>214</v>
      </c>
      <c r="U138" s="6">
        <f>_xlfn.RANK.EQ(VLOOKUP($A138, 'First 10 GS'!$B$2:$AG$2201, 21, FALSE), 'First 10 GS'!V$2:V$2201, 1)</f>
        <v>616</v>
      </c>
      <c r="V138" s="6">
        <f>_xlfn.RANK.EQ(VLOOKUP($A138, 'First 10 GS'!$B$2:$AG$2201, 22, FALSE), 'First 10 GS'!W$2:W$2201, 1)</f>
        <v>607</v>
      </c>
      <c r="W138" s="6">
        <f>_xlfn.RANK.EQ(VLOOKUP($A138, 'First 10 GS'!$B$2:$AG$2201, 23, FALSE), 'First 10 GS'!X$2:X$2201, 1)</f>
        <v>58</v>
      </c>
      <c r="X138" s="5">
        <f>_xlfn.RANK.EQ(VLOOKUP($A138, 'First 10 GS'!$B$2:$AG$2201, 24, FALSE), 'First 10 GS'!Y$2:Y$2201, 1)</f>
        <v>88</v>
      </c>
      <c r="Y138" s="6">
        <f>_xlfn.RANK.EQ(VLOOKUP($A138, 'First 10 GS'!$B$2:$AG$2201, 25, FALSE), 'First 10 GS'!Z$2:Z$2201, 1)</f>
        <v>291</v>
      </c>
      <c r="Z138" s="5">
        <f>_xlfn.RANK.EQ(VLOOKUP($A138, 'First 10 GS'!$B$2:$AG$2201, 26, FALSE), 'First 10 GS'!AA$2:AA$2201, 0)</f>
        <v>106</v>
      </c>
      <c r="AA138" s="5">
        <f>_xlfn.RANK.EQ(VLOOKUP($A138, 'First 10 GS'!$B$2:$AG$2201, 27, FALSE), 'First 10 GS'!AB$2:AB$2201, 0)</f>
        <v>99</v>
      </c>
      <c r="AB138" s="6">
        <f>_xlfn.RANK.EQ(VLOOKUP($A138, 'First 10 GS'!$B$2:$AG$2201, 28, FALSE), 'First 10 GS'!AC$2:AC$2201, 1)</f>
        <v>290</v>
      </c>
      <c r="AC138" s="6">
        <f>_xlfn.RANK.EQ(VLOOKUP($A138, 'First 10 GS'!$B$2:$AG$2201, 29, FALSE), 'First 10 GS'!AD$2:AD$2201, 1)</f>
        <v>1</v>
      </c>
      <c r="AD138" s="6">
        <f>_xlfn.RANK.EQ(VLOOKUP($A138, 'First 10 GS'!$B$2:$AG$2201, 30, FALSE), 'First 10 GS'!AE$2:AE$2201, 1)</f>
        <v>461</v>
      </c>
      <c r="AE138" s="6">
        <f>_xlfn.RANK.EQ(VLOOKUP($A138, 'First 10 GS'!$B$2:$AG$2201, 31, FALSE), 'First 10 GS'!AF$2:AF$2201, 0)</f>
        <v>545</v>
      </c>
      <c r="AF138" s="5">
        <f>_xlfn.RANK.EQ(VLOOKUP($A138, 'First 10 GS'!$B$2:$AG$2201, 32, FALSE), 'First 10 GS'!AG$2:AG$2201, 1)</f>
        <v>178</v>
      </c>
      <c r="AG138" s="7">
        <f>GEOMEAN(Table5[[#This Row],[W]],Table5[[#This Row],[L]],Table5[[#This Row],[ERA]],Table5[[#This Row],[BB/9]],Table5[[#This Row],[SO]],Table5[[#This Row],[K/9]],Table5[[#This Row],[WHIP]])</f>
        <v>135.97531497356366</v>
      </c>
    </row>
    <row r="139" spans="1:33" x14ac:dyDescent="0.45">
      <c r="A139" s="6" t="s">
        <v>67</v>
      </c>
      <c r="B139" s="6" t="s">
        <v>68</v>
      </c>
      <c r="C139" s="9">
        <v>25303</v>
      </c>
      <c r="D139" s="9">
        <v>25358</v>
      </c>
      <c r="E139" s="6">
        <f>_xlfn.RANK.EQ(VLOOKUP($A139, 'First 10 GS'!$B$2:$AG$2201, 5, FALSE), 'First 10 GS'!F$2:F$2201, 0)</f>
        <v>342</v>
      </c>
      <c r="F139" s="5">
        <f>_xlfn.RANK.EQ(VLOOKUP($A139, 'First 10 GS'!$B$2:$AG$2201, 6, FALSE), 'First 10 GS'!G$2:G$2201, 0)</f>
        <v>460</v>
      </c>
      <c r="G139" s="5">
        <f>_xlfn.RANK.EQ(VLOOKUP($A139, 'First 10 GS'!$B$2:$AG$2201, 7, FALSE), 'First 10 GS'!H$2:H$2201, 1)</f>
        <v>177</v>
      </c>
      <c r="H139" s="6">
        <f>_xlfn.RANK.EQ(VLOOKUP($A139, 'First 10 GS'!$B$2:$AG$2201, 8, FALSE), 'First 10 GS'!I$2:I$2201, 0)</f>
        <v>1</v>
      </c>
      <c r="I139" s="6">
        <f>_xlfn.RANK.EQ(VLOOKUP($A139, 'First 10 GS'!$B$2:$AG$2201, 9, FALSE), 'First 10 GS'!J$2:J$2201, 0)</f>
        <v>1</v>
      </c>
      <c r="J139" s="6">
        <f>_xlfn.RANK.EQ(VLOOKUP($A139, 'First 10 GS'!$B$2:$AG$2201, 10, FALSE), 'First 10 GS'!K$2:K$2201, 1)</f>
        <v>1</v>
      </c>
      <c r="K139" s="6">
        <f>_xlfn.RANK.EQ(VLOOKUP($A139, 'First 10 GS'!$B$2:$AG$2201, 11, FALSE), 'First 10 GS'!L$2:L$2201, 0)</f>
        <v>54</v>
      </c>
      <c r="L139" s="6">
        <f>_xlfn.RANK.EQ(VLOOKUP($A139, 'First 10 GS'!$B$2:$AG$2201, 12, FALSE), 'First 10 GS'!M$2:M$2201, 0)</f>
        <v>18</v>
      </c>
      <c r="M139" s="6">
        <f>_xlfn.RANK.EQ(VLOOKUP($A139, 'First 10 GS'!$B$2:$AG$2201, 13, FALSE), 'First 10 GS'!N$2:N$2201, 0)</f>
        <v>2</v>
      </c>
      <c r="N139" s="6">
        <f>_xlfn.RANK.EQ(VLOOKUP($A139, 'First 10 GS'!$B$2:$AG$2201, 14, FALSE), 'First 10 GS'!O$2:O$2201, 1)</f>
        <v>315</v>
      </c>
      <c r="O139" s="6">
        <f>_xlfn.RANK.EQ(VLOOKUP($A139, 'First 10 GS'!$B$2:$AG$2201, 15, FALSE), 'First 10 GS'!P$2:P$2201, 0)</f>
        <v>530</v>
      </c>
      <c r="P139" s="6">
        <f>_xlfn.RANK.EQ(VLOOKUP($A139, 'First 10 GS'!$B$2:$AG$2201, 16, FALSE), 'First 10 GS'!Q$2:Q$2201, 0)</f>
        <v>428</v>
      </c>
      <c r="Q139" s="5">
        <f>_xlfn.RANK.EQ(VLOOKUP($A139, 'First 10 GS'!$B$2:$AG$2201, 17, FALSE), 'First 10 GS'!R$2:R$2201, 1)</f>
        <v>337</v>
      </c>
      <c r="R139" s="6">
        <f>_xlfn.RANK.EQ(VLOOKUP($A139, 'First 10 GS'!$B$2:$AG$2201, 18, FALSE), 'First 10 GS'!S$2:S$2201, 1)</f>
        <v>85</v>
      </c>
      <c r="S139" s="6">
        <f>_xlfn.RANK.EQ(VLOOKUP($A139, 'First 10 GS'!$B$2:$AG$2201, 19, FALSE), 'First 10 GS'!T$2:T$2201, 1)</f>
        <v>270</v>
      </c>
      <c r="T139" s="6">
        <f>_xlfn.RANK.EQ(VLOOKUP($A139, 'First 10 GS'!$B$2:$AG$2201, 20, FALSE), 'First 10 GS'!U$2:U$2201, 1)</f>
        <v>306</v>
      </c>
      <c r="U139" s="6">
        <f>_xlfn.RANK.EQ(VLOOKUP($A139, 'First 10 GS'!$B$2:$AG$2201, 21, FALSE), 'First 10 GS'!V$2:V$2201, 1)</f>
        <v>148</v>
      </c>
      <c r="V139" s="6">
        <f>_xlfn.RANK.EQ(VLOOKUP($A139, 'First 10 GS'!$B$2:$AG$2201, 22, FALSE), 'First 10 GS'!W$2:W$2201, 1)</f>
        <v>103</v>
      </c>
      <c r="W139" s="6">
        <f>_xlfn.RANK.EQ(VLOOKUP($A139, 'First 10 GS'!$B$2:$AG$2201, 23, FALSE), 'First 10 GS'!X$2:X$2201, 1)</f>
        <v>567</v>
      </c>
      <c r="X139" s="5">
        <f>_xlfn.RANK.EQ(VLOOKUP($A139, 'First 10 GS'!$B$2:$AG$2201, 24, FALSE), 'First 10 GS'!Y$2:Y$2201, 1)</f>
        <v>573</v>
      </c>
      <c r="Y139" s="6">
        <f>_xlfn.RANK.EQ(VLOOKUP($A139, 'First 10 GS'!$B$2:$AG$2201, 25, FALSE), 'First 10 GS'!Z$2:Z$2201, 1)</f>
        <v>291</v>
      </c>
      <c r="Z139" s="5">
        <f>_xlfn.RANK.EQ(VLOOKUP($A139, 'First 10 GS'!$B$2:$AG$2201, 26, FALSE), 'First 10 GS'!AA$2:AA$2201, 0)</f>
        <v>11</v>
      </c>
      <c r="AA139" s="5">
        <f>_xlfn.RANK.EQ(VLOOKUP($A139, 'First 10 GS'!$B$2:$AG$2201, 27, FALSE), 'First 10 GS'!AB$2:AB$2201, 0)</f>
        <v>16</v>
      </c>
      <c r="AB139" s="6">
        <f>_xlfn.RANK.EQ(VLOOKUP($A139, 'First 10 GS'!$B$2:$AG$2201, 28, FALSE), 'First 10 GS'!AC$2:AC$2201, 1)</f>
        <v>290</v>
      </c>
      <c r="AC139" s="6">
        <f>_xlfn.RANK.EQ(VLOOKUP($A139, 'First 10 GS'!$B$2:$AG$2201, 29, FALSE), 'First 10 GS'!AD$2:AD$2201, 1)</f>
        <v>652</v>
      </c>
      <c r="AD139" s="6">
        <f>_xlfn.RANK.EQ(VLOOKUP($A139, 'First 10 GS'!$B$2:$AG$2201, 30, FALSE), 'First 10 GS'!AE$2:AE$2201, 1)</f>
        <v>554</v>
      </c>
      <c r="AE139" s="6">
        <f>_xlfn.RANK.EQ(VLOOKUP($A139, 'First 10 GS'!$B$2:$AG$2201, 31, FALSE), 'First 10 GS'!AF$2:AF$2201, 0)</f>
        <v>312</v>
      </c>
      <c r="AF139" s="5">
        <f>_xlfn.RANK.EQ(VLOOKUP($A139, 'First 10 GS'!$B$2:$AG$2201, 32, FALSE), 'First 10 GS'!AG$2:AG$2201, 1)</f>
        <v>318</v>
      </c>
      <c r="AG139" s="7">
        <f>GEOMEAN(Table5[[#This Row],[W]],Table5[[#This Row],[L]],Table5[[#This Row],[ERA]],Table5[[#This Row],[BB/9]],Table5[[#This Row],[SO]],Table5[[#This Row],[K/9]],Table5[[#This Row],[WHIP]])</f>
        <v>136.43387094274405</v>
      </c>
    </row>
    <row r="140" spans="1:33" x14ac:dyDescent="0.45">
      <c r="A140" s="6" t="s">
        <v>284</v>
      </c>
      <c r="B140" s="6" t="s">
        <v>95</v>
      </c>
      <c r="C140" s="9">
        <v>41124</v>
      </c>
      <c r="D140" s="9">
        <v>41399</v>
      </c>
      <c r="E140" s="6">
        <f>_xlfn.RANK.EQ(VLOOKUP($A140, 'First 10 GS'!$B$2:$AG$2201, 5, FALSE), 'First 10 GS'!F$2:F$2201, 0)</f>
        <v>366</v>
      </c>
      <c r="F140" s="5">
        <f>_xlfn.RANK.EQ(VLOOKUP($A140, 'First 10 GS'!$B$2:$AG$2201, 6, FALSE), 'First 10 GS'!G$2:G$2201, 0)</f>
        <v>294</v>
      </c>
      <c r="G140" s="5">
        <f>_xlfn.RANK.EQ(VLOOKUP($A140, 'First 10 GS'!$B$2:$AG$2201, 7, FALSE), 'First 10 GS'!H$2:H$2201, 1)</f>
        <v>11</v>
      </c>
      <c r="H140" s="6">
        <f>_xlfn.RANK.EQ(VLOOKUP($A140, 'First 10 GS'!$B$2:$AG$2201, 8, FALSE), 'First 10 GS'!I$2:I$2201, 0)</f>
        <v>1</v>
      </c>
      <c r="I140" s="6">
        <f>_xlfn.RANK.EQ(VLOOKUP($A140, 'First 10 GS'!$B$2:$AG$2201, 9, FALSE), 'First 10 GS'!J$2:J$2201, 0)</f>
        <v>1</v>
      </c>
      <c r="J140" s="6">
        <f>_xlfn.RANK.EQ(VLOOKUP($A140, 'First 10 GS'!$B$2:$AG$2201, 10, FALSE), 'First 10 GS'!K$2:K$2201, 1)</f>
        <v>1</v>
      </c>
      <c r="K140" s="6">
        <f>_xlfn.RANK.EQ(VLOOKUP($A140, 'First 10 GS'!$B$2:$AG$2201, 11, FALSE), 'First 10 GS'!L$2:L$2201, 0)</f>
        <v>196</v>
      </c>
      <c r="L140" s="6">
        <f>_xlfn.RANK.EQ(VLOOKUP($A140, 'First 10 GS'!$B$2:$AG$2201, 12, FALSE), 'First 10 GS'!M$2:M$2201, 0)</f>
        <v>98</v>
      </c>
      <c r="M140" s="6">
        <f>_xlfn.RANK.EQ(VLOOKUP($A140, 'First 10 GS'!$B$2:$AG$2201, 13, FALSE), 'First 10 GS'!N$2:N$2201, 0)</f>
        <v>2</v>
      </c>
      <c r="N140" s="6">
        <f>_xlfn.RANK.EQ(VLOOKUP($A140, 'First 10 GS'!$B$2:$AG$2201, 14, FALSE), 'First 10 GS'!O$2:O$2201, 1)</f>
        <v>288</v>
      </c>
      <c r="O140" s="6">
        <f>_xlfn.RANK.EQ(VLOOKUP($A140, 'First 10 GS'!$B$2:$AG$2201, 15, FALSE), 'First 10 GS'!P$2:P$2201, 0)</f>
        <v>629</v>
      </c>
      <c r="P140" s="6">
        <f>_xlfn.RANK.EQ(VLOOKUP($A140, 'First 10 GS'!$B$2:$AG$2201, 16, FALSE), 'First 10 GS'!Q$2:Q$2201, 0)</f>
        <v>54</v>
      </c>
      <c r="Q140" s="5">
        <f>_xlfn.RANK.EQ(VLOOKUP($A140, 'First 10 GS'!$B$2:$AG$2201, 17, FALSE), 'First 10 GS'!R$2:R$2201, 1)</f>
        <v>404</v>
      </c>
      <c r="R140" s="6">
        <f>_xlfn.RANK.EQ(VLOOKUP($A140, 'First 10 GS'!$B$2:$AG$2201, 18, FALSE), 'First 10 GS'!S$2:S$2201, 1)</f>
        <v>196</v>
      </c>
      <c r="S140" s="6">
        <f>_xlfn.RANK.EQ(VLOOKUP($A140, 'First 10 GS'!$B$2:$AG$2201, 19, FALSE), 'First 10 GS'!T$2:T$2201, 1)</f>
        <v>356</v>
      </c>
      <c r="T140" s="6">
        <f>_xlfn.RANK.EQ(VLOOKUP($A140, 'First 10 GS'!$B$2:$AG$2201, 20, FALSE), 'First 10 GS'!U$2:U$2201, 1)</f>
        <v>384</v>
      </c>
      <c r="U140" s="6">
        <f>_xlfn.RANK.EQ(VLOOKUP($A140, 'First 10 GS'!$B$2:$AG$2201, 21, FALSE), 'First 10 GS'!V$2:V$2201, 1)</f>
        <v>639</v>
      </c>
      <c r="V140" s="6">
        <f>_xlfn.RANK.EQ(VLOOKUP($A140, 'First 10 GS'!$B$2:$AG$2201, 22, FALSE), 'First 10 GS'!W$2:W$2201, 1)</f>
        <v>651</v>
      </c>
      <c r="W140" s="6">
        <f>_xlfn.RANK.EQ(VLOOKUP($A140, 'First 10 GS'!$B$2:$AG$2201, 23, FALSE), 'First 10 GS'!X$2:X$2201, 1)</f>
        <v>262</v>
      </c>
      <c r="X140" s="5">
        <f>_xlfn.RANK.EQ(VLOOKUP($A140, 'First 10 GS'!$B$2:$AG$2201, 24, FALSE), 'First 10 GS'!Y$2:Y$2201, 1)</f>
        <v>296</v>
      </c>
      <c r="Y140" s="6">
        <f>_xlfn.RANK.EQ(VLOOKUP($A140, 'First 10 GS'!$B$2:$AG$2201, 25, FALSE), 'First 10 GS'!Z$2:Z$2201, 1)</f>
        <v>291</v>
      </c>
      <c r="Z140" s="5">
        <f>_xlfn.RANK.EQ(VLOOKUP($A140, 'First 10 GS'!$B$2:$AG$2201, 26, FALSE), 'First 10 GS'!AA$2:AA$2201, 0)</f>
        <v>91</v>
      </c>
      <c r="AA140" s="5">
        <f>_xlfn.RANK.EQ(VLOOKUP($A140, 'First 10 GS'!$B$2:$AG$2201, 27, FALSE), 'First 10 GS'!AB$2:AB$2201, 0)</f>
        <v>110</v>
      </c>
      <c r="AB140" s="6">
        <f>_xlfn.RANK.EQ(VLOOKUP($A140, 'First 10 GS'!$B$2:$AG$2201, 28, FALSE), 'First 10 GS'!AC$2:AC$2201, 1)</f>
        <v>452</v>
      </c>
      <c r="AC140" s="6">
        <f>_xlfn.RANK.EQ(VLOOKUP($A140, 'First 10 GS'!$B$2:$AG$2201, 29, FALSE), 'First 10 GS'!AD$2:AD$2201, 1)</f>
        <v>1</v>
      </c>
      <c r="AD140" s="6">
        <f>_xlfn.RANK.EQ(VLOOKUP($A140, 'First 10 GS'!$B$2:$AG$2201, 30, FALSE), 'First 10 GS'!AE$2:AE$2201, 1)</f>
        <v>1</v>
      </c>
      <c r="AE140" s="6">
        <f>_xlfn.RANK.EQ(VLOOKUP($A140, 'First 10 GS'!$B$2:$AG$2201, 31, FALSE), 'First 10 GS'!AF$2:AF$2201, 0)</f>
        <v>358</v>
      </c>
      <c r="AF140" s="5">
        <f>_xlfn.RANK.EQ(VLOOKUP($A140, 'First 10 GS'!$B$2:$AG$2201, 32, FALSE), 'First 10 GS'!AG$2:AG$2201, 1)</f>
        <v>235</v>
      </c>
      <c r="AG140" s="7">
        <f>GEOMEAN(Table5[[#This Row],[W]],Table5[[#This Row],[L]],Table5[[#This Row],[ERA]],Table5[[#This Row],[BB/9]],Table5[[#This Row],[SO]],Table5[[#This Row],[K/9]],Table5[[#This Row],[WHIP]])</f>
        <v>137.08434510989341</v>
      </c>
    </row>
    <row r="141" spans="1:33" x14ac:dyDescent="0.45">
      <c r="A141" s="4" t="s">
        <v>298</v>
      </c>
      <c r="B141" s="4" t="s">
        <v>121</v>
      </c>
      <c r="C141" s="10">
        <v>45160</v>
      </c>
      <c r="D141" s="10">
        <v>45391</v>
      </c>
      <c r="E141" s="4">
        <f>_xlfn.RANK.EQ(VLOOKUP($A141, 'First 10 GS'!$B$2:$AG$2201, 5, FALSE), 'First 10 GS'!F$2:F$2201, 0)</f>
        <v>523</v>
      </c>
      <c r="F141" s="5">
        <f>_xlfn.RANK.EQ(VLOOKUP($A141, 'First 10 GS'!$B$2:$AG$2201, 6, FALSE), 'First 10 GS'!G$2:G$2201, 0)</f>
        <v>460</v>
      </c>
      <c r="G141" s="5">
        <f>_xlfn.RANK.EQ(VLOOKUP($A141, 'First 10 GS'!$B$2:$AG$2201, 7, FALSE), 'First 10 GS'!H$2:H$2201, 1)</f>
        <v>57</v>
      </c>
      <c r="H141" s="4">
        <f>_xlfn.RANK.EQ(VLOOKUP($A141, 'First 10 GS'!$B$2:$AG$2201, 8, FALSE), 'First 10 GS'!I$2:I$2201, 0)</f>
        <v>1</v>
      </c>
      <c r="I141" s="4">
        <f>_xlfn.RANK.EQ(VLOOKUP($A141, 'First 10 GS'!$B$2:$AG$2201, 9, FALSE), 'First 10 GS'!J$2:J$2201, 0)</f>
        <v>1</v>
      </c>
      <c r="J141" s="4">
        <f>_xlfn.RANK.EQ(VLOOKUP($A141, 'First 10 GS'!$B$2:$AG$2201, 10, FALSE), 'First 10 GS'!K$2:K$2201, 1)</f>
        <v>1</v>
      </c>
      <c r="K141" s="4">
        <f>_xlfn.RANK.EQ(VLOOKUP($A141, 'First 10 GS'!$B$2:$AG$2201, 11, FALSE), 'First 10 GS'!L$2:L$2201, 0)</f>
        <v>196</v>
      </c>
      <c r="L141" s="4">
        <f>_xlfn.RANK.EQ(VLOOKUP($A141, 'First 10 GS'!$B$2:$AG$2201, 12, FALSE), 'First 10 GS'!M$2:M$2201, 0)</f>
        <v>98</v>
      </c>
      <c r="M141" s="4">
        <f>_xlfn.RANK.EQ(VLOOKUP($A141, 'First 10 GS'!$B$2:$AG$2201, 13, FALSE), 'First 10 GS'!N$2:N$2201, 0)</f>
        <v>2</v>
      </c>
      <c r="N141" s="6">
        <f>_xlfn.RANK.EQ(VLOOKUP($A141, 'First 10 GS'!$B$2:$AG$2201, 14, FALSE), 'First 10 GS'!O$2:O$2201, 1)</f>
        <v>138</v>
      </c>
      <c r="O141" s="4">
        <f>_xlfn.RANK.EQ(VLOOKUP($A141, 'First 10 GS'!$B$2:$AG$2201, 15, FALSE), 'First 10 GS'!P$2:P$2201, 0)</f>
        <v>629</v>
      </c>
      <c r="P141" s="4">
        <f>_xlfn.RANK.EQ(VLOOKUP($A141, 'First 10 GS'!$B$2:$AG$2201, 16, FALSE), 'First 10 GS'!Q$2:Q$2201, 0)</f>
        <v>266</v>
      </c>
      <c r="Q141" s="5">
        <f>_xlfn.RANK.EQ(VLOOKUP($A141, 'First 10 GS'!$B$2:$AG$2201, 17, FALSE), 'First 10 GS'!R$2:R$2201, 1)</f>
        <v>377</v>
      </c>
      <c r="R141" s="4">
        <f>_xlfn.RANK.EQ(VLOOKUP($A141, 'First 10 GS'!$B$2:$AG$2201, 18, FALSE), 'First 10 GS'!S$2:S$2201, 1)</f>
        <v>85</v>
      </c>
      <c r="S141" s="4">
        <f>_xlfn.RANK.EQ(VLOOKUP($A141, 'First 10 GS'!$B$2:$AG$2201, 19, FALSE), 'First 10 GS'!T$2:T$2201, 1)</f>
        <v>270</v>
      </c>
      <c r="T141" s="4">
        <f>_xlfn.RANK.EQ(VLOOKUP($A141, 'First 10 GS'!$B$2:$AG$2201, 20, FALSE), 'First 10 GS'!U$2:U$2201, 1)</f>
        <v>254</v>
      </c>
      <c r="U141" s="4">
        <f>_xlfn.RANK.EQ(VLOOKUP($A141, 'First 10 GS'!$B$2:$AG$2201, 21, FALSE), 'First 10 GS'!V$2:V$2201, 1)</f>
        <v>640</v>
      </c>
      <c r="V141" s="4">
        <f>_xlfn.RANK.EQ(VLOOKUP($A141, 'First 10 GS'!$B$2:$AG$2201, 22, FALSE), 'First 10 GS'!W$2:W$2201, 1)</f>
        <v>636</v>
      </c>
      <c r="W141" s="4">
        <f>_xlfn.RANK.EQ(VLOOKUP($A141, 'First 10 GS'!$B$2:$AG$2201, 23, FALSE), 'First 10 GS'!X$2:X$2201, 1)</f>
        <v>75</v>
      </c>
      <c r="X141" s="5">
        <f>_xlfn.RANK.EQ(VLOOKUP($A141, 'First 10 GS'!$B$2:$AG$2201, 24, FALSE), 'First 10 GS'!Y$2:Y$2201, 1)</f>
        <v>125</v>
      </c>
      <c r="Y141" s="4">
        <f>_xlfn.RANK.EQ(VLOOKUP($A141, 'First 10 GS'!$B$2:$AG$2201, 25, FALSE), 'First 10 GS'!Z$2:Z$2201, 1)</f>
        <v>1</v>
      </c>
      <c r="Z141" s="5">
        <f>_xlfn.RANK.EQ(VLOOKUP($A141, 'First 10 GS'!$B$2:$AG$2201, 26, FALSE), 'First 10 GS'!AA$2:AA$2201, 0)</f>
        <v>106</v>
      </c>
      <c r="AA141" s="5">
        <f>_xlfn.RANK.EQ(VLOOKUP($A141, 'First 10 GS'!$B$2:$AG$2201, 27, FALSE), 'First 10 GS'!AB$2:AB$2201, 0)</f>
        <v>70</v>
      </c>
      <c r="AB141" s="4">
        <f>_xlfn.RANK.EQ(VLOOKUP($A141, 'First 10 GS'!$B$2:$AG$2201, 28, FALSE), 'First 10 GS'!AC$2:AC$2201, 1)</f>
        <v>618</v>
      </c>
      <c r="AC141" s="4">
        <f>_xlfn.RANK.EQ(VLOOKUP($A141, 'First 10 GS'!$B$2:$AG$2201, 29, FALSE), 'First 10 GS'!AD$2:AD$2201, 1)</f>
        <v>1</v>
      </c>
      <c r="AD141" s="4">
        <f>_xlfn.RANK.EQ(VLOOKUP($A141, 'First 10 GS'!$B$2:$AG$2201, 30, FALSE), 'First 10 GS'!AE$2:AE$2201, 1)</f>
        <v>1</v>
      </c>
      <c r="AE141" s="4">
        <f>_xlfn.RANK.EQ(VLOOKUP($A141, 'First 10 GS'!$B$2:$AG$2201, 31, FALSE), 'First 10 GS'!AF$2:AF$2201, 0)</f>
        <v>597</v>
      </c>
      <c r="AF141" s="5">
        <f>_xlfn.RANK.EQ(VLOOKUP($A141, 'First 10 GS'!$B$2:$AG$2201, 32, FALSE), 'First 10 GS'!AG$2:AG$2201, 1)</f>
        <v>105</v>
      </c>
      <c r="AG141" s="7">
        <f>GEOMEAN(Table5[[#This Row],[W]],Table5[[#This Row],[L]],Table5[[#This Row],[ERA]],Table5[[#This Row],[BB/9]],Table5[[#This Row],[SO]],Table5[[#This Row],[K/9]],Table5[[#This Row],[WHIP]])</f>
        <v>138.19640663057135</v>
      </c>
    </row>
    <row r="142" spans="1:33" x14ac:dyDescent="0.45">
      <c r="A142" s="4" t="s">
        <v>736</v>
      </c>
      <c r="B142" s="4" t="s">
        <v>43</v>
      </c>
      <c r="C142" s="10" t="s">
        <v>737</v>
      </c>
      <c r="D142" s="10">
        <v>25098</v>
      </c>
      <c r="E142" s="4">
        <f>_xlfn.RANK.EQ(VLOOKUP($A142, 'First 10 GS'!$B$2:$AG$2201, 5, FALSE), 'First 10 GS'!F$2:F$2201, 0)</f>
        <v>38</v>
      </c>
      <c r="F142" s="5">
        <f>_xlfn.RANK.EQ(VLOOKUP($A142, 'First 10 GS'!$B$2:$AG$2201, 6, FALSE), 'First 10 GS'!G$2:G$2201, 0)</f>
        <v>294</v>
      </c>
      <c r="G142" s="5">
        <f>_xlfn.RANK.EQ(VLOOKUP($A142, 'First 10 GS'!$B$2:$AG$2201, 7, FALSE), 'First 10 GS'!H$2:H$2201, 1)</f>
        <v>657</v>
      </c>
      <c r="H142" s="4">
        <f>_xlfn.RANK.EQ(VLOOKUP($A142, 'First 10 GS'!$B$2:$AG$2201, 8, FALSE), 'First 10 GS'!I$2:I$2201, 0)</f>
        <v>1</v>
      </c>
      <c r="I142" s="4">
        <f>_xlfn.RANK.EQ(VLOOKUP($A142, 'First 10 GS'!$B$2:$AG$2201, 9, FALSE), 'First 10 GS'!J$2:J$2201, 0)</f>
        <v>1</v>
      </c>
      <c r="J142" s="4">
        <f>_xlfn.RANK.EQ(VLOOKUP($A142, 'First 10 GS'!$B$2:$AG$2201, 10, FALSE), 'First 10 GS'!K$2:K$2201, 1)</f>
        <v>1</v>
      </c>
      <c r="K142" s="4">
        <f>_xlfn.RANK.EQ(VLOOKUP($A142, 'First 10 GS'!$B$2:$AG$2201, 11, FALSE), 'First 10 GS'!L$2:L$2201, 0)</f>
        <v>54</v>
      </c>
      <c r="L142" s="4">
        <f>_xlfn.RANK.EQ(VLOOKUP($A142, 'First 10 GS'!$B$2:$AG$2201, 12, FALSE), 'First 10 GS'!M$2:M$2201, 0)</f>
        <v>18</v>
      </c>
      <c r="M142" s="4">
        <f>_xlfn.RANK.EQ(VLOOKUP($A142, 'First 10 GS'!$B$2:$AG$2201, 13, FALSE), 'First 10 GS'!N$2:N$2201, 0)</f>
        <v>2</v>
      </c>
      <c r="N142" s="6">
        <f>_xlfn.RANK.EQ(VLOOKUP($A142, 'First 10 GS'!$B$2:$AG$2201, 14, FALSE), 'First 10 GS'!O$2:O$2201, 1)</f>
        <v>627</v>
      </c>
      <c r="O142" s="4">
        <f>_xlfn.RANK.EQ(VLOOKUP($A142, 'First 10 GS'!$B$2:$AG$2201, 15, FALSE), 'First 10 GS'!P$2:P$2201, 0)</f>
        <v>1</v>
      </c>
      <c r="P142" s="4">
        <f>_xlfn.RANK.EQ(VLOOKUP($A142, 'First 10 GS'!$B$2:$AG$2201, 16, FALSE), 'First 10 GS'!Q$2:Q$2201, 0)</f>
        <v>559</v>
      </c>
      <c r="Q142" s="5">
        <f>_xlfn.RANK.EQ(VLOOKUP($A142, 'First 10 GS'!$B$2:$AG$2201, 17, FALSE), 'First 10 GS'!R$2:R$2201, 1)</f>
        <v>17</v>
      </c>
      <c r="R142" s="4">
        <f>_xlfn.RANK.EQ(VLOOKUP($A142, 'First 10 GS'!$B$2:$AG$2201, 18, FALSE), 'First 10 GS'!S$2:S$2201, 1)</f>
        <v>350</v>
      </c>
      <c r="S142" s="4">
        <f>_xlfn.RANK.EQ(VLOOKUP($A142, 'First 10 GS'!$B$2:$AG$2201, 19, FALSE), 'First 10 GS'!T$2:T$2201, 1)</f>
        <v>15</v>
      </c>
      <c r="T142" s="4">
        <f>_xlfn.RANK.EQ(VLOOKUP($A142, 'First 10 GS'!$B$2:$AG$2201, 20, FALSE), 'First 10 GS'!U$2:U$2201, 1)</f>
        <v>32</v>
      </c>
      <c r="U142" s="4">
        <f>_xlfn.RANK.EQ(VLOOKUP($A142, 'First 10 GS'!$B$2:$AG$2201, 21, FALSE), 'First 10 GS'!V$2:V$2201, 1)</f>
        <v>150</v>
      </c>
      <c r="V142" s="4">
        <f>_xlfn.RANK.EQ(VLOOKUP($A142, 'First 10 GS'!$B$2:$AG$2201, 22, FALSE), 'First 10 GS'!W$2:W$2201, 1)</f>
        <v>172</v>
      </c>
      <c r="W142" s="4">
        <f>_xlfn.RANK.EQ(VLOOKUP($A142, 'First 10 GS'!$B$2:$AG$2201, 23, FALSE), 'First 10 GS'!X$2:X$2201, 1)</f>
        <v>130</v>
      </c>
      <c r="X142" s="5">
        <f>_xlfn.RANK.EQ(VLOOKUP($A142, 'First 10 GS'!$B$2:$AG$2201, 24, FALSE), 'First 10 GS'!Y$2:Y$2201, 1)</f>
        <v>68</v>
      </c>
      <c r="Y142" s="4">
        <f>_xlfn.RANK.EQ(VLOOKUP($A142, 'First 10 GS'!$B$2:$AG$2201, 25, FALSE), 'First 10 GS'!Z$2:Z$2201, 1)</f>
        <v>642</v>
      </c>
      <c r="Z142" s="5">
        <f>_xlfn.RANK.EQ(VLOOKUP($A142, 'First 10 GS'!$B$2:$AG$2201, 26, FALSE), 'First 10 GS'!AA$2:AA$2201, 0)</f>
        <v>251</v>
      </c>
      <c r="AA142" s="5">
        <f>_xlfn.RANK.EQ(VLOOKUP($A142, 'First 10 GS'!$B$2:$AG$2201, 27, FALSE), 'First 10 GS'!AB$2:AB$2201, 0)</f>
        <v>423</v>
      </c>
      <c r="AB142" s="4">
        <f>_xlfn.RANK.EQ(VLOOKUP($A142, 'First 10 GS'!$B$2:$AG$2201, 28, FALSE), 'First 10 GS'!AC$2:AC$2201, 1)</f>
        <v>452</v>
      </c>
      <c r="AC142" s="4">
        <f>_xlfn.RANK.EQ(VLOOKUP($A142, 'First 10 GS'!$B$2:$AG$2201, 29, FALSE), 'First 10 GS'!AD$2:AD$2201, 1)</f>
        <v>1</v>
      </c>
      <c r="AD142" s="4">
        <f>_xlfn.RANK.EQ(VLOOKUP($A142, 'First 10 GS'!$B$2:$AG$2201, 30, FALSE), 'First 10 GS'!AE$2:AE$2201, 1)</f>
        <v>554</v>
      </c>
      <c r="AE142" s="4">
        <f>_xlfn.RANK.EQ(VLOOKUP($A142, 'First 10 GS'!$B$2:$AG$2201, 31, FALSE), 'First 10 GS'!AF$2:AF$2201, 0)</f>
        <v>65</v>
      </c>
      <c r="AF142" s="5">
        <f>_xlfn.RANK.EQ(VLOOKUP($A142, 'First 10 GS'!$B$2:$AG$2201, 32, FALSE), 'First 10 GS'!AG$2:AG$2201, 1)</f>
        <v>41</v>
      </c>
      <c r="AG142" s="7">
        <f>GEOMEAN(Table5[[#This Row],[W]],Table5[[#This Row],[L]],Table5[[#This Row],[ERA]],Table5[[#This Row],[BB/9]],Table5[[#This Row],[SO]],Table5[[#This Row],[K/9]],Table5[[#This Row],[WHIP]])</f>
        <v>138.38706450785332</v>
      </c>
    </row>
    <row r="143" spans="1:33" x14ac:dyDescent="0.45">
      <c r="A143" s="6" t="s">
        <v>2229</v>
      </c>
      <c r="B143" s="6" t="s">
        <v>240</v>
      </c>
      <c r="C143" s="9">
        <v>33465</v>
      </c>
      <c r="D143" s="9">
        <v>33513</v>
      </c>
      <c r="E143" s="6">
        <f>_xlfn.RANK.EQ(VLOOKUP($A143, 'First 10 GS'!$B$2:$AG$2201, 5, FALSE), 'First 10 GS'!F$2:F$2201, 0)</f>
        <v>75</v>
      </c>
      <c r="F143" s="5">
        <f>_xlfn.RANK.EQ(VLOOKUP($A143, 'First 10 GS'!$B$2:$AG$2201, 6, FALSE), 'First 10 GS'!G$2:G$2201, 0)</f>
        <v>151</v>
      </c>
      <c r="G143" s="5">
        <f>_xlfn.RANK.EQ(VLOOKUP($A143, 'First 10 GS'!$B$2:$AG$2201, 7, FALSE), 'First 10 GS'!H$2:H$2201, 1)</f>
        <v>518</v>
      </c>
      <c r="H143" s="6">
        <f>_xlfn.RANK.EQ(VLOOKUP($A143, 'First 10 GS'!$B$2:$AG$2201, 8, FALSE), 'First 10 GS'!I$2:I$2201, 0)</f>
        <v>1</v>
      </c>
      <c r="I143" s="6">
        <f>_xlfn.RANK.EQ(VLOOKUP($A143, 'First 10 GS'!$B$2:$AG$2201, 9, FALSE), 'First 10 GS'!J$2:J$2201, 0)</f>
        <v>1</v>
      </c>
      <c r="J143" s="6">
        <f>_xlfn.RANK.EQ(VLOOKUP($A143, 'First 10 GS'!$B$2:$AG$2201, 10, FALSE), 'First 10 GS'!K$2:K$2201, 1)</f>
        <v>1</v>
      </c>
      <c r="K143" s="6">
        <f>_xlfn.RANK.EQ(VLOOKUP($A143, 'First 10 GS'!$B$2:$AG$2201, 11, FALSE), 'First 10 GS'!L$2:L$2201, 0)</f>
        <v>54</v>
      </c>
      <c r="L143" s="6">
        <f>_xlfn.RANK.EQ(VLOOKUP($A143, 'First 10 GS'!$B$2:$AG$2201, 12, FALSE), 'First 10 GS'!M$2:M$2201, 0)</f>
        <v>98</v>
      </c>
      <c r="M143" s="6">
        <f>_xlfn.RANK.EQ(VLOOKUP($A143, 'First 10 GS'!$B$2:$AG$2201, 13, FALSE), 'First 10 GS'!N$2:N$2201, 0)</f>
        <v>2</v>
      </c>
      <c r="N143" s="6">
        <f>_xlfn.RANK.EQ(VLOOKUP($A143, 'First 10 GS'!$B$2:$AG$2201, 14, FALSE), 'First 10 GS'!O$2:O$2201, 1)</f>
        <v>588</v>
      </c>
      <c r="O143" s="6">
        <f>_xlfn.RANK.EQ(VLOOKUP($A143, 'First 10 GS'!$B$2:$AG$2201, 15, FALSE), 'First 10 GS'!P$2:P$2201, 0)</f>
        <v>26</v>
      </c>
      <c r="P143" s="6">
        <f>_xlfn.RANK.EQ(VLOOKUP($A143, 'First 10 GS'!$B$2:$AG$2201, 16, FALSE), 'First 10 GS'!Q$2:Q$2201, 0)</f>
        <v>357</v>
      </c>
      <c r="Q143" s="5">
        <f>_xlfn.RANK.EQ(VLOOKUP($A143, 'First 10 GS'!$B$2:$AG$2201, 17, FALSE), 'First 10 GS'!R$2:R$2201, 1)</f>
        <v>298</v>
      </c>
      <c r="R143" s="6">
        <f>_xlfn.RANK.EQ(VLOOKUP($A143, 'First 10 GS'!$B$2:$AG$2201, 18, FALSE), 'First 10 GS'!S$2:S$2201, 1)</f>
        <v>645</v>
      </c>
      <c r="S143" s="6">
        <f>_xlfn.RANK.EQ(VLOOKUP($A143, 'First 10 GS'!$B$2:$AG$2201, 19, FALSE), 'First 10 GS'!T$2:T$2201, 1)</f>
        <v>473</v>
      </c>
      <c r="T143" s="6">
        <f>_xlfn.RANK.EQ(VLOOKUP($A143, 'First 10 GS'!$B$2:$AG$2201, 20, FALSE), 'First 10 GS'!U$2:U$2201, 1)</f>
        <v>418</v>
      </c>
      <c r="U143" s="6">
        <f>_xlfn.RANK.EQ(VLOOKUP($A143, 'First 10 GS'!$B$2:$AG$2201, 21, FALSE), 'First 10 GS'!V$2:V$2201, 1)</f>
        <v>66</v>
      </c>
      <c r="V143" s="6">
        <f>_xlfn.RANK.EQ(VLOOKUP($A143, 'First 10 GS'!$B$2:$AG$2201, 22, FALSE), 'First 10 GS'!W$2:W$2201, 1)</f>
        <v>53</v>
      </c>
      <c r="W143" s="6">
        <f>_xlfn.RANK.EQ(VLOOKUP($A143, 'First 10 GS'!$B$2:$AG$2201, 23, FALSE), 'First 10 GS'!X$2:X$2201, 1)</f>
        <v>3</v>
      </c>
      <c r="X143" s="5">
        <f>_xlfn.RANK.EQ(VLOOKUP($A143, 'First 10 GS'!$B$2:$AG$2201, 24, FALSE), 'First 10 GS'!Y$2:Y$2201, 1)</f>
        <v>2</v>
      </c>
      <c r="Y143" s="6">
        <f>_xlfn.RANK.EQ(VLOOKUP($A143, 'First 10 GS'!$B$2:$AG$2201, 25, FALSE), 'First 10 GS'!Z$2:Z$2201, 1)</f>
        <v>291</v>
      </c>
      <c r="Z143" s="5">
        <f>_xlfn.RANK.EQ(VLOOKUP($A143, 'First 10 GS'!$B$2:$AG$2201, 26, FALSE), 'First 10 GS'!AA$2:AA$2201, 0)</f>
        <v>334</v>
      </c>
      <c r="AA143" s="5">
        <f>_xlfn.RANK.EQ(VLOOKUP($A143, 'First 10 GS'!$B$2:$AG$2201, 27, FALSE), 'First 10 GS'!AB$2:AB$2201, 0)</f>
        <v>460</v>
      </c>
      <c r="AB143" s="6">
        <f>_xlfn.RANK.EQ(VLOOKUP($A143, 'First 10 GS'!$B$2:$AG$2201, 28, FALSE), 'First 10 GS'!AC$2:AC$2201, 1)</f>
        <v>290</v>
      </c>
      <c r="AC143" s="6">
        <f>_xlfn.RANK.EQ(VLOOKUP($A143, 'First 10 GS'!$B$2:$AG$2201, 29, FALSE), 'First 10 GS'!AD$2:AD$2201, 1)</f>
        <v>477</v>
      </c>
      <c r="AD143" s="6">
        <f>_xlfn.RANK.EQ(VLOOKUP($A143, 'First 10 GS'!$B$2:$AG$2201, 30, FALSE), 'First 10 GS'!AE$2:AE$2201, 1)</f>
        <v>325</v>
      </c>
      <c r="AE143" s="6">
        <f>_xlfn.RANK.EQ(VLOOKUP($A143, 'First 10 GS'!$B$2:$AG$2201, 31, FALSE), 'First 10 GS'!AF$2:AF$2201, 0)</f>
        <v>81</v>
      </c>
      <c r="AF143" s="5">
        <f>_xlfn.RANK.EQ(VLOOKUP($A143, 'First 10 GS'!$B$2:$AG$2201, 32, FALSE), 'First 10 GS'!AG$2:AG$2201, 1)</f>
        <v>142</v>
      </c>
      <c r="AG143" s="7">
        <f>GEOMEAN(Table5[[#This Row],[W]],Table5[[#This Row],[L]],Table5[[#This Row],[ERA]],Table5[[#This Row],[BB/9]],Table5[[#This Row],[SO]],Table5[[#This Row],[K/9]],Table5[[#This Row],[WHIP]])</f>
        <v>139.28569503649203</v>
      </c>
    </row>
    <row r="144" spans="1:33" x14ac:dyDescent="0.45">
      <c r="A144" s="6" t="s">
        <v>181</v>
      </c>
      <c r="B144" s="6" t="s">
        <v>124</v>
      </c>
      <c r="C144" s="9">
        <v>37138</v>
      </c>
      <c r="D144" s="9">
        <v>37390</v>
      </c>
      <c r="E144" s="6">
        <f>_xlfn.RANK.EQ(VLOOKUP($A144, 'First 10 GS'!$B$2:$AG$2201, 5, FALSE), 'First 10 GS'!F$2:F$2201, 0)</f>
        <v>195</v>
      </c>
      <c r="F144" s="5">
        <f>_xlfn.RANK.EQ(VLOOKUP($A144, 'First 10 GS'!$B$2:$AG$2201, 6, FALSE), 'First 10 GS'!G$2:G$2201, 0)</f>
        <v>294</v>
      </c>
      <c r="G144" s="5">
        <f>_xlfn.RANK.EQ(VLOOKUP($A144, 'First 10 GS'!$B$2:$AG$2201, 7, FALSE), 'First 10 GS'!H$2:H$2201, 1)</f>
        <v>343</v>
      </c>
      <c r="H144" s="6">
        <f>_xlfn.RANK.EQ(VLOOKUP($A144, 'First 10 GS'!$B$2:$AG$2201, 8, FALSE), 'First 10 GS'!I$2:I$2201, 0)</f>
        <v>1</v>
      </c>
      <c r="I144" s="6">
        <f>_xlfn.RANK.EQ(VLOOKUP($A144, 'First 10 GS'!$B$2:$AG$2201, 9, FALSE), 'First 10 GS'!J$2:J$2201, 0)</f>
        <v>1</v>
      </c>
      <c r="J144" s="6">
        <f>_xlfn.RANK.EQ(VLOOKUP($A144, 'First 10 GS'!$B$2:$AG$2201, 10, FALSE), 'First 10 GS'!K$2:K$2201, 1)</f>
        <v>1</v>
      </c>
      <c r="K144" s="6">
        <f>_xlfn.RANK.EQ(VLOOKUP($A144, 'First 10 GS'!$B$2:$AG$2201, 11, FALSE), 'First 10 GS'!L$2:L$2201, 0)</f>
        <v>196</v>
      </c>
      <c r="L144" s="6">
        <f>_xlfn.RANK.EQ(VLOOKUP($A144, 'First 10 GS'!$B$2:$AG$2201, 12, FALSE), 'First 10 GS'!M$2:M$2201, 0)</f>
        <v>98</v>
      </c>
      <c r="M144" s="6">
        <f>_xlfn.RANK.EQ(VLOOKUP($A144, 'First 10 GS'!$B$2:$AG$2201, 13, FALSE), 'First 10 GS'!N$2:N$2201, 0)</f>
        <v>2</v>
      </c>
      <c r="N144" s="6">
        <f>_xlfn.RANK.EQ(VLOOKUP($A144, 'First 10 GS'!$B$2:$AG$2201, 14, FALSE), 'First 10 GS'!O$2:O$2201, 1)</f>
        <v>462</v>
      </c>
      <c r="O144" s="6">
        <f>_xlfn.RANK.EQ(VLOOKUP($A144, 'First 10 GS'!$B$2:$AG$2201, 15, FALSE), 'First 10 GS'!P$2:P$2201, 0)</f>
        <v>227</v>
      </c>
      <c r="P144" s="6">
        <f>_xlfn.RANK.EQ(VLOOKUP($A144, 'First 10 GS'!$B$2:$AG$2201, 16, FALSE), 'First 10 GS'!Q$2:Q$2201, 0)</f>
        <v>378</v>
      </c>
      <c r="Q144" s="5">
        <f>_xlfn.RANK.EQ(VLOOKUP($A144, 'First 10 GS'!$B$2:$AG$2201, 17, FALSE), 'First 10 GS'!R$2:R$2201, 1)</f>
        <v>68</v>
      </c>
      <c r="R144" s="6">
        <f>_xlfn.RANK.EQ(VLOOKUP($A144, 'First 10 GS'!$B$2:$AG$2201, 18, FALSE), 'First 10 GS'!S$2:S$2201, 1)</f>
        <v>60</v>
      </c>
      <c r="S144" s="6">
        <f>_xlfn.RANK.EQ(VLOOKUP($A144, 'First 10 GS'!$B$2:$AG$2201, 19, FALSE), 'First 10 GS'!T$2:T$2201, 1)</f>
        <v>228</v>
      </c>
      <c r="T144" s="6">
        <f>_xlfn.RANK.EQ(VLOOKUP($A144, 'First 10 GS'!$B$2:$AG$2201, 20, FALSE), 'First 10 GS'!U$2:U$2201, 1)</f>
        <v>45</v>
      </c>
      <c r="U144" s="6">
        <f>_xlfn.RANK.EQ(VLOOKUP($A144, 'First 10 GS'!$B$2:$AG$2201, 21, FALSE), 'First 10 GS'!V$2:V$2201, 1)</f>
        <v>512</v>
      </c>
      <c r="V144" s="6">
        <f>_xlfn.RANK.EQ(VLOOKUP($A144, 'First 10 GS'!$B$2:$AG$2201, 22, FALSE), 'First 10 GS'!W$2:W$2201, 1)</f>
        <v>537</v>
      </c>
      <c r="W144" s="6">
        <f>_xlfn.RANK.EQ(VLOOKUP($A144, 'First 10 GS'!$B$2:$AG$2201, 23, FALSE), 'First 10 GS'!X$2:X$2201, 1)</f>
        <v>400</v>
      </c>
      <c r="X144" s="5">
        <f>_xlfn.RANK.EQ(VLOOKUP($A144, 'First 10 GS'!$B$2:$AG$2201, 24, FALSE), 'First 10 GS'!Y$2:Y$2201, 1)</f>
        <v>379</v>
      </c>
      <c r="Y144" s="6">
        <f>_xlfn.RANK.EQ(VLOOKUP($A144, 'First 10 GS'!$B$2:$AG$2201, 25, FALSE), 'First 10 GS'!Z$2:Z$2201, 1)</f>
        <v>291</v>
      </c>
      <c r="Z144" s="5">
        <f>_xlfn.RANK.EQ(VLOOKUP($A144, 'First 10 GS'!$B$2:$AG$2201, 26, FALSE), 'First 10 GS'!AA$2:AA$2201, 0)</f>
        <v>54</v>
      </c>
      <c r="AA144" s="5">
        <f>_xlfn.RANK.EQ(VLOOKUP($A144, 'First 10 GS'!$B$2:$AG$2201, 27, FALSE), 'First 10 GS'!AB$2:AB$2201, 0)</f>
        <v>97</v>
      </c>
      <c r="AB144" s="6">
        <f>_xlfn.RANK.EQ(VLOOKUP($A144, 'First 10 GS'!$B$2:$AG$2201, 28, FALSE), 'First 10 GS'!AC$2:AC$2201, 1)</f>
        <v>127</v>
      </c>
      <c r="AC144" s="6">
        <f>_xlfn.RANK.EQ(VLOOKUP($A144, 'First 10 GS'!$B$2:$AG$2201, 29, FALSE), 'First 10 GS'!AD$2:AD$2201, 1)</f>
        <v>1</v>
      </c>
      <c r="AD144" s="6">
        <f>_xlfn.RANK.EQ(VLOOKUP($A144, 'First 10 GS'!$B$2:$AG$2201, 30, FALSE), 'First 10 GS'!AE$2:AE$2201, 1)</f>
        <v>611</v>
      </c>
      <c r="AE144" s="6">
        <f>_xlfn.RANK.EQ(VLOOKUP($A144, 'First 10 GS'!$B$2:$AG$2201, 31, FALSE), 'First 10 GS'!AF$2:AF$2201, 0)</f>
        <v>293</v>
      </c>
      <c r="AF144" s="5">
        <f>_xlfn.RANK.EQ(VLOOKUP($A144, 'First 10 GS'!$B$2:$AG$2201, 32, FALSE), 'First 10 GS'!AG$2:AG$2201, 1)</f>
        <v>79</v>
      </c>
      <c r="AG144" s="7">
        <f>GEOMEAN(Table5[[#This Row],[W]],Table5[[#This Row],[L]],Table5[[#This Row],[ERA]],Table5[[#This Row],[BB/9]],Table5[[#This Row],[SO]],Table5[[#This Row],[K/9]],Table5[[#This Row],[WHIP]])</f>
        <v>140.40057285635189</v>
      </c>
    </row>
    <row r="145" spans="1:33" x14ac:dyDescent="0.45">
      <c r="A145" s="6" t="s">
        <v>500</v>
      </c>
      <c r="B145" s="6" t="s">
        <v>140</v>
      </c>
      <c r="C145" s="9">
        <v>39659</v>
      </c>
      <c r="D145" s="9">
        <v>39936</v>
      </c>
      <c r="E145" s="6">
        <f>_xlfn.RANK.EQ(VLOOKUP($A145, 'First 10 GS'!$B$2:$AG$2201, 5, FALSE), 'First 10 GS'!F$2:F$2201, 0)</f>
        <v>316</v>
      </c>
      <c r="F145" s="5">
        <f>_xlfn.RANK.EQ(VLOOKUP($A145, 'First 10 GS'!$B$2:$AG$2201, 6, FALSE), 'First 10 GS'!G$2:G$2201, 0)</f>
        <v>64</v>
      </c>
      <c r="G145" s="5">
        <f>_xlfn.RANK.EQ(VLOOKUP($A145, 'First 10 GS'!$B$2:$AG$2201, 7, FALSE), 'First 10 GS'!H$2:H$2201, 1)</f>
        <v>177</v>
      </c>
      <c r="H145" s="6">
        <f>_xlfn.RANK.EQ(VLOOKUP($A145, 'First 10 GS'!$B$2:$AG$2201, 8, FALSE), 'First 10 GS'!I$2:I$2201, 0)</f>
        <v>1</v>
      </c>
      <c r="I145" s="6">
        <f>_xlfn.RANK.EQ(VLOOKUP($A145, 'First 10 GS'!$B$2:$AG$2201, 9, FALSE), 'First 10 GS'!J$2:J$2201, 0)</f>
        <v>1</v>
      </c>
      <c r="J145" s="6">
        <f>_xlfn.RANK.EQ(VLOOKUP($A145, 'First 10 GS'!$B$2:$AG$2201, 10, FALSE), 'First 10 GS'!K$2:K$2201, 1)</f>
        <v>1</v>
      </c>
      <c r="K145" s="6">
        <f>_xlfn.RANK.EQ(VLOOKUP($A145, 'First 10 GS'!$B$2:$AG$2201, 11, FALSE), 'First 10 GS'!L$2:L$2201, 0)</f>
        <v>99</v>
      </c>
      <c r="L145" s="6">
        <f>_xlfn.RANK.EQ(VLOOKUP($A145, 'First 10 GS'!$B$2:$AG$2201, 12, FALSE), 'First 10 GS'!M$2:M$2201, 0)</f>
        <v>18</v>
      </c>
      <c r="M145" s="6">
        <f>_xlfn.RANK.EQ(VLOOKUP($A145, 'First 10 GS'!$B$2:$AG$2201, 13, FALSE), 'First 10 GS'!N$2:N$2201, 0)</f>
        <v>2</v>
      </c>
      <c r="N145" s="6">
        <f>_xlfn.RANK.EQ(VLOOKUP($A145, 'First 10 GS'!$B$2:$AG$2201, 14, FALSE), 'First 10 GS'!O$2:O$2201, 1)</f>
        <v>343</v>
      </c>
      <c r="O145" s="6">
        <f>_xlfn.RANK.EQ(VLOOKUP($A145, 'First 10 GS'!$B$2:$AG$2201, 15, FALSE), 'First 10 GS'!P$2:P$2201, 0)</f>
        <v>90</v>
      </c>
      <c r="P145" s="6">
        <f>_xlfn.RANK.EQ(VLOOKUP($A145, 'First 10 GS'!$B$2:$AG$2201, 16, FALSE), 'First 10 GS'!Q$2:Q$2201, 0)</f>
        <v>139</v>
      </c>
      <c r="Q145" s="5">
        <f>_xlfn.RANK.EQ(VLOOKUP($A145, 'First 10 GS'!$B$2:$AG$2201, 17, FALSE), 'First 10 GS'!R$2:R$2201, 1)</f>
        <v>163</v>
      </c>
      <c r="R145" s="6">
        <f>_xlfn.RANK.EQ(VLOOKUP($A145, 'First 10 GS'!$B$2:$AG$2201, 18, FALSE), 'First 10 GS'!S$2:S$2201, 1)</f>
        <v>317</v>
      </c>
      <c r="S145" s="6">
        <f>_xlfn.RANK.EQ(VLOOKUP($A145, 'First 10 GS'!$B$2:$AG$2201, 19, FALSE), 'First 10 GS'!T$2:T$2201, 1)</f>
        <v>116</v>
      </c>
      <c r="T145" s="6">
        <f>_xlfn.RANK.EQ(VLOOKUP($A145, 'First 10 GS'!$B$2:$AG$2201, 20, FALSE), 'First 10 GS'!U$2:U$2201, 1)</f>
        <v>109</v>
      </c>
      <c r="U145" s="6">
        <f>_xlfn.RANK.EQ(VLOOKUP($A145, 'First 10 GS'!$B$2:$AG$2201, 21, FALSE), 'First 10 GS'!V$2:V$2201, 1)</f>
        <v>332</v>
      </c>
      <c r="V145" s="6">
        <f>_xlfn.RANK.EQ(VLOOKUP($A145, 'First 10 GS'!$B$2:$AG$2201, 22, FALSE), 'First 10 GS'!W$2:W$2201, 1)</f>
        <v>274</v>
      </c>
      <c r="W145" s="6">
        <f>_xlfn.RANK.EQ(VLOOKUP($A145, 'First 10 GS'!$B$2:$AG$2201, 23, FALSE), 'First 10 GS'!X$2:X$2201, 1)</f>
        <v>75</v>
      </c>
      <c r="X145" s="5">
        <f>_xlfn.RANK.EQ(VLOOKUP($A145, 'First 10 GS'!$B$2:$AG$2201, 24, FALSE), 'First 10 GS'!Y$2:Y$2201, 1)</f>
        <v>92</v>
      </c>
      <c r="Y145" s="6">
        <f>_xlfn.RANK.EQ(VLOOKUP($A145, 'First 10 GS'!$B$2:$AG$2201, 25, FALSE), 'First 10 GS'!Z$2:Z$2201, 1)</f>
        <v>1</v>
      </c>
      <c r="Z145" s="5">
        <f>_xlfn.RANK.EQ(VLOOKUP($A145, 'First 10 GS'!$B$2:$AG$2201, 26, FALSE), 'First 10 GS'!AA$2:AA$2201, 0)</f>
        <v>176</v>
      </c>
      <c r="AA145" s="5">
        <f>_xlfn.RANK.EQ(VLOOKUP($A145, 'First 10 GS'!$B$2:$AG$2201, 27, FALSE), 'First 10 GS'!AB$2:AB$2201, 0)</f>
        <v>198</v>
      </c>
      <c r="AB145" s="6">
        <f>_xlfn.RANK.EQ(VLOOKUP($A145, 'First 10 GS'!$B$2:$AG$2201, 28, FALSE), 'First 10 GS'!AC$2:AC$2201, 1)</f>
        <v>290</v>
      </c>
      <c r="AC145" s="6">
        <f>_xlfn.RANK.EQ(VLOOKUP($A145, 'First 10 GS'!$B$2:$AG$2201, 29, FALSE), 'First 10 GS'!AD$2:AD$2201, 1)</f>
        <v>1</v>
      </c>
      <c r="AD145" s="6">
        <f>_xlfn.RANK.EQ(VLOOKUP($A145, 'First 10 GS'!$B$2:$AG$2201, 30, FALSE), 'First 10 GS'!AE$2:AE$2201, 1)</f>
        <v>1</v>
      </c>
      <c r="AE145" s="6">
        <f>_xlfn.RANK.EQ(VLOOKUP($A145, 'First 10 GS'!$B$2:$AG$2201, 31, FALSE), 'First 10 GS'!AF$2:AF$2201, 0)</f>
        <v>384</v>
      </c>
      <c r="AF145" s="5">
        <f>_xlfn.RANK.EQ(VLOOKUP($A145, 'First 10 GS'!$B$2:$AG$2201, 32, FALSE), 'First 10 GS'!AG$2:AG$2201, 1)</f>
        <v>182</v>
      </c>
      <c r="AG145" s="7">
        <f>GEOMEAN(Table5[[#This Row],[W]],Table5[[#This Row],[L]],Table5[[#This Row],[ERA]],Table5[[#This Row],[BB/9]],Table5[[#This Row],[SO]],Table5[[#This Row],[K/9]],Table5[[#This Row],[WHIP]])</f>
        <v>140.43732860576483</v>
      </c>
    </row>
    <row r="146" spans="1:33" x14ac:dyDescent="0.45">
      <c r="A146" s="6" t="s">
        <v>258</v>
      </c>
      <c r="B146" s="6" t="s">
        <v>140</v>
      </c>
      <c r="C146" s="9">
        <v>39912</v>
      </c>
      <c r="D146" s="9">
        <v>39990</v>
      </c>
      <c r="E146" s="6">
        <f>_xlfn.RANK.EQ(VLOOKUP($A146, 'First 10 GS'!$B$2:$AG$2201, 5, FALSE), 'First 10 GS'!F$2:F$2201, 0)</f>
        <v>101</v>
      </c>
      <c r="F146" s="5">
        <f>_xlfn.RANK.EQ(VLOOKUP($A146, 'First 10 GS'!$B$2:$AG$2201, 6, FALSE), 'First 10 GS'!G$2:G$2201, 0)</f>
        <v>64</v>
      </c>
      <c r="G146" s="5">
        <f>_xlfn.RANK.EQ(VLOOKUP($A146, 'First 10 GS'!$B$2:$AG$2201, 7, FALSE), 'First 10 GS'!H$2:H$2201, 1)</f>
        <v>177</v>
      </c>
      <c r="H146" s="6">
        <f>_xlfn.RANK.EQ(VLOOKUP($A146, 'First 10 GS'!$B$2:$AG$2201, 8, FALSE), 'First 10 GS'!I$2:I$2201, 0)</f>
        <v>1</v>
      </c>
      <c r="I146" s="6">
        <f>_xlfn.RANK.EQ(VLOOKUP($A146, 'First 10 GS'!$B$2:$AG$2201, 9, FALSE), 'First 10 GS'!J$2:J$2201, 0)</f>
        <v>1</v>
      </c>
      <c r="J146" s="6">
        <f>_xlfn.RANK.EQ(VLOOKUP($A146, 'First 10 GS'!$B$2:$AG$2201, 10, FALSE), 'First 10 GS'!K$2:K$2201, 1)</f>
        <v>1</v>
      </c>
      <c r="K146" s="6">
        <f>_xlfn.RANK.EQ(VLOOKUP($A146, 'First 10 GS'!$B$2:$AG$2201, 11, FALSE), 'First 10 GS'!L$2:L$2201, 0)</f>
        <v>196</v>
      </c>
      <c r="L146" s="6">
        <f>_xlfn.RANK.EQ(VLOOKUP($A146, 'First 10 GS'!$B$2:$AG$2201, 12, FALSE), 'First 10 GS'!M$2:M$2201, 0)</f>
        <v>98</v>
      </c>
      <c r="M146" s="6">
        <f>_xlfn.RANK.EQ(VLOOKUP($A146, 'First 10 GS'!$B$2:$AG$2201, 13, FALSE), 'First 10 GS'!N$2:N$2201, 0)</f>
        <v>2</v>
      </c>
      <c r="N146" s="6">
        <f>_xlfn.RANK.EQ(VLOOKUP($A146, 'First 10 GS'!$B$2:$AG$2201, 14, FALSE), 'First 10 GS'!O$2:O$2201, 1)</f>
        <v>559</v>
      </c>
      <c r="O146" s="6">
        <f>_xlfn.RANK.EQ(VLOOKUP($A146, 'First 10 GS'!$B$2:$AG$2201, 15, FALSE), 'First 10 GS'!P$2:P$2201, 0)</f>
        <v>90</v>
      </c>
      <c r="P146" s="6">
        <f>_xlfn.RANK.EQ(VLOOKUP($A146, 'First 10 GS'!$B$2:$AG$2201, 16, FALSE), 'First 10 GS'!Q$2:Q$2201, 0)</f>
        <v>139</v>
      </c>
      <c r="Q146" s="5">
        <f>_xlfn.RANK.EQ(VLOOKUP($A146, 'First 10 GS'!$B$2:$AG$2201, 17, FALSE), 'First 10 GS'!R$2:R$2201, 1)</f>
        <v>145</v>
      </c>
      <c r="R146" s="6">
        <f>_xlfn.RANK.EQ(VLOOKUP($A146, 'First 10 GS'!$B$2:$AG$2201, 18, FALSE), 'First 10 GS'!S$2:S$2201, 1)</f>
        <v>475</v>
      </c>
      <c r="S146" s="6">
        <f>_xlfn.RANK.EQ(VLOOKUP($A146, 'First 10 GS'!$B$2:$AG$2201, 19, FALSE), 'First 10 GS'!T$2:T$2201, 1)</f>
        <v>116</v>
      </c>
      <c r="T146" s="6">
        <f>_xlfn.RANK.EQ(VLOOKUP($A146, 'First 10 GS'!$B$2:$AG$2201, 20, FALSE), 'First 10 GS'!U$2:U$2201, 1)</f>
        <v>173</v>
      </c>
      <c r="U146" s="6">
        <f>_xlfn.RANK.EQ(VLOOKUP($A146, 'First 10 GS'!$B$2:$AG$2201, 21, FALSE), 'First 10 GS'!V$2:V$2201, 1)</f>
        <v>481</v>
      </c>
      <c r="V146" s="6">
        <f>_xlfn.RANK.EQ(VLOOKUP($A146, 'First 10 GS'!$B$2:$AG$2201, 22, FALSE), 'First 10 GS'!W$2:W$2201, 1)</f>
        <v>537</v>
      </c>
      <c r="W146" s="6">
        <f>_xlfn.RANK.EQ(VLOOKUP($A146, 'First 10 GS'!$B$2:$AG$2201, 23, FALSE), 'First 10 GS'!X$2:X$2201, 1)</f>
        <v>262</v>
      </c>
      <c r="X146" s="5">
        <f>_xlfn.RANK.EQ(VLOOKUP($A146, 'First 10 GS'!$B$2:$AG$2201, 24, FALSE), 'First 10 GS'!Y$2:Y$2201, 1)</f>
        <v>202</v>
      </c>
      <c r="Y146" s="6">
        <f>_xlfn.RANK.EQ(VLOOKUP($A146, 'First 10 GS'!$B$2:$AG$2201, 25, FALSE), 'First 10 GS'!Z$2:Z$2201, 1)</f>
        <v>1</v>
      </c>
      <c r="Z146" s="5">
        <f>_xlfn.RANK.EQ(VLOOKUP($A146, 'First 10 GS'!$B$2:$AG$2201, 26, FALSE), 'First 10 GS'!AA$2:AA$2201, 0)</f>
        <v>84</v>
      </c>
      <c r="AA146" s="5">
        <f>_xlfn.RANK.EQ(VLOOKUP($A146, 'First 10 GS'!$B$2:$AG$2201, 27, FALSE), 'First 10 GS'!AB$2:AB$2201, 0)</f>
        <v>173</v>
      </c>
      <c r="AB146" s="6">
        <f>_xlfn.RANK.EQ(VLOOKUP($A146, 'First 10 GS'!$B$2:$AG$2201, 28, FALSE), 'First 10 GS'!AC$2:AC$2201, 1)</f>
        <v>290</v>
      </c>
      <c r="AC146" s="6">
        <f>_xlfn.RANK.EQ(VLOOKUP($A146, 'First 10 GS'!$B$2:$AG$2201, 29, FALSE), 'First 10 GS'!AD$2:AD$2201, 1)</f>
        <v>1</v>
      </c>
      <c r="AD146" s="6">
        <f>_xlfn.RANK.EQ(VLOOKUP($A146, 'First 10 GS'!$B$2:$AG$2201, 30, FALSE), 'First 10 GS'!AE$2:AE$2201, 1)</f>
        <v>325</v>
      </c>
      <c r="AE146" s="6">
        <f>_xlfn.RANK.EQ(VLOOKUP($A146, 'First 10 GS'!$B$2:$AG$2201, 31, FALSE), 'First 10 GS'!AF$2:AF$2201, 0)</f>
        <v>131</v>
      </c>
      <c r="AF146" s="5">
        <f>_xlfn.RANK.EQ(VLOOKUP($A146, 'First 10 GS'!$B$2:$AG$2201, 32, FALSE), 'First 10 GS'!AG$2:AG$2201, 1)</f>
        <v>226</v>
      </c>
      <c r="AG146" s="7">
        <f>GEOMEAN(Table5[[#This Row],[W]],Table5[[#This Row],[L]],Table5[[#This Row],[ERA]],Table5[[#This Row],[BB/9]],Table5[[#This Row],[SO]],Table5[[#This Row],[K/9]],Table5[[#This Row],[WHIP]])</f>
        <v>140.66518908751235</v>
      </c>
    </row>
    <row r="147" spans="1:33" x14ac:dyDescent="0.45">
      <c r="A147" s="4" t="s">
        <v>207</v>
      </c>
      <c r="B147" s="4" t="s">
        <v>46</v>
      </c>
      <c r="C147" s="10">
        <v>29114</v>
      </c>
      <c r="D147" s="10">
        <v>29819</v>
      </c>
      <c r="E147" s="4">
        <f>_xlfn.RANK.EQ(VLOOKUP($A147, 'First 10 GS'!$B$2:$AG$2201, 5, FALSE), 'First 10 GS'!F$2:F$2201, 0)</f>
        <v>75</v>
      </c>
      <c r="F147" s="5">
        <f>_xlfn.RANK.EQ(VLOOKUP($A147, 'First 10 GS'!$B$2:$AG$2201, 6, FALSE), 'First 10 GS'!G$2:G$2201, 0)</f>
        <v>294</v>
      </c>
      <c r="G147" s="5">
        <f>_xlfn.RANK.EQ(VLOOKUP($A147, 'First 10 GS'!$B$2:$AG$2201, 7, FALSE), 'First 10 GS'!H$2:H$2201, 1)</f>
        <v>177</v>
      </c>
      <c r="H147" s="4">
        <f>_xlfn.RANK.EQ(VLOOKUP($A147, 'First 10 GS'!$B$2:$AG$2201, 8, FALSE), 'First 10 GS'!I$2:I$2201, 0)</f>
        <v>1</v>
      </c>
      <c r="I147" s="4">
        <f>_xlfn.RANK.EQ(VLOOKUP($A147, 'First 10 GS'!$B$2:$AG$2201, 9, FALSE), 'First 10 GS'!J$2:J$2201, 0)</f>
        <v>1</v>
      </c>
      <c r="J147" s="4">
        <f>_xlfn.RANK.EQ(VLOOKUP($A147, 'First 10 GS'!$B$2:$AG$2201, 10, FALSE), 'First 10 GS'!K$2:K$2201, 1)</f>
        <v>1</v>
      </c>
      <c r="K147" s="4">
        <f>_xlfn.RANK.EQ(VLOOKUP($A147, 'First 10 GS'!$B$2:$AG$2201, 11, FALSE), 'First 10 GS'!L$2:L$2201, 0)</f>
        <v>196</v>
      </c>
      <c r="L147" s="4">
        <f>_xlfn.RANK.EQ(VLOOKUP($A147, 'First 10 GS'!$B$2:$AG$2201, 12, FALSE), 'First 10 GS'!M$2:M$2201, 0)</f>
        <v>98</v>
      </c>
      <c r="M147" s="4">
        <f>_xlfn.RANK.EQ(VLOOKUP($A147, 'First 10 GS'!$B$2:$AG$2201, 13, FALSE), 'First 10 GS'!N$2:N$2201, 0)</f>
        <v>2</v>
      </c>
      <c r="N147" s="6">
        <f>_xlfn.RANK.EQ(VLOOKUP($A147, 'First 10 GS'!$B$2:$AG$2201, 14, FALSE), 'First 10 GS'!O$2:O$2201, 1)</f>
        <v>588</v>
      </c>
      <c r="O147" s="4">
        <f>_xlfn.RANK.EQ(VLOOKUP($A147, 'First 10 GS'!$B$2:$AG$2201, 15, FALSE), 'First 10 GS'!P$2:P$2201, 0)</f>
        <v>390</v>
      </c>
      <c r="P147" s="4">
        <f>_xlfn.RANK.EQ(VLOOKUP($A147, 'First 10 GS'!$B$2:$AG$2201, 16, FALSE), 'First 10 GS'!Q$2:Q$2201, 0)</f>
        <v>266</v>
      </c>
      <c r="Q147" s="5">
        <f>_xlfn.RANK.EQ(VLOOKUP($A147, 'First 10 GS'!$B$2:$AG$2201, 17, FALSE), 'First 10 GS'!R$2:R$2201, 1)</f>
        <v>40</v>
      </c>
      <c r="R147" s="4">
        <f>_xlfn.RANK.EQ(VLOOKUP($A147, 'First 10 GS'!$B$2:$AG$2201, 18, FALSE), 'First 10 GS'!S$2:S$2201, 1)</f>
        <v>181</v>
      </c>
      <c r="S147" s="4">
        <f>_xlfn.RANK.EQ(VLOOKUP($A147, 'First 10 GS'!$B$2:$AG$2201, 19, FALSE), 'First 10 GS'!T$2:T$2201, 1)</f>
        <v>36</v>
      </c>
      <c r="T147" s="4">
        <f>_xlfn.RANK.EQ(VLOOKUP($A147, 'First 10 GS'!$B$2:$AG$2201, 20, FALSE), 'First 10 GS'!U$2:U$2201, 1)</f>
        <v>45</v>
      </c>
      <c r="U147" s="4">
        <f>_xlfn.RANK.EQ(VLOOKUP($A147, 'First 10 GS'!$B$2:$AG$2201, 21, FALSE), 'First 10 GS'!V$2:V$2201, 1)</f>
        <v>26</v>
      </c>
      <c r="V147" s="4">
        <f>_xlfn.RANK.EQ(VLOOKUP($A147, 'First 10 GS'!$B$2:$AG$2201, 22, FALSE), 'First 10 GS'!W$2:W$2201, 1)</f>
        <v>19</v>
      </c>
      <c r="W147" s="4">
        <f>_xlfn.RANK.EQ(VLOOKUP($A147, 'First 10 GS'!$B$2:$AG$2201, 23, FALSE), 'First 10 GS'!X$2:X$2201, 1)</f>
        <v>521</v>
      </c>
      <c r="X147" s="5">
        <f>_xlfn.RANK.EQ(VLOOKUP($A147, 'First 10 GS'!$B$2:$AG$2201, 24, FALSE), 'First 10 GS'!Y$2:Y$2201, 1)</f>
        <v>410</v>
      </c>
      <c r="Y147" s="4">
        <f>_xlfn.RANK.EQ(VLOOKUP($A147, 'First 10 GS'!$B$2:$AG$2201, 25, FALSE), 'First 10 GS'!Z$2:Z$2201, 1)</f>
        <v>1</v>
      </c>
      <c r="Z147" s="5">
        <f>_xlfn.RANK.EQ(VLOOKUP($A147, 'First 10 GS'!$B$2:$AG$2201, 26, FALSE), 'First 10 GS'!AA$2:AA$2201, 0)</f>
        <v>65</v>
      </c>
      <c r="AA147" s="5">
        <f>_xlfn.RANK.EQ(VLOOKUP($A147, 'First 10 GS'!$B$2:$AG$2201, 27, FALSE), 'First 10 GS'!AB$2:AB$2201, 0)</f>
        <v>156</v>
      </c>
      <c r="AB147" s="4">
        <f>_xlfn.RANK.EQ(VLOOKUP($A147, 'First 10 GS'!$B$2:$AG$2201, 28, FALSE), 'First 10 GS'!AC$2:AC$2201, 1)</f>
        <v>1</v>
      </c>
      <c r="AC147" s="4">
        <f>_xlfn.RANK.EQ(VLOOKUP($A147, 'First 10 GS'!$B$2:$AG$2201, 29, FALSE), 'First 10 GS'!AD$2:AD$2201, 1)</f>
        <v>1</v>
      </c>
      <c r="AD147" s="4">
        <f>_xlfn.RANK.EQ(VLOOKUP($A147, 'First 10 GS'!$B$2:$AG$2201, 30, FALSE), 'First 10 GS'!AE$2:AE$2201, 1)</f>
        <v>1</v>
      </c>
      <c r="AE147" s="4">
        <f>_xlfn.RANK.EQ(VLOOKUP($A147, 'First 10 GS'!$B$2:$AG$2201, 31, FALSE), 'First 10 GS'!AF$2:AF$2201, 0)</f>
        <v>99</v>
      </c>
      <c r="AF147" s="5">
        <f>_xlfn.RANK.EQ(VLOOKUP($A147, 'First 10 GS'!$B$2:$AG$2201, 32, FALSE), 'First 10 GS'!AG$2:AG$2201, 1)</f>
        <v>127</v>
      </c>
      <c r="AG147" s="7">
        <f>GEOMEAN(Table5[[#This Row],[W]],Table5[[#This Row],[L]],Table5[[#This Row],[ERA]],Table5[[#This Row],[BB/9]],Table5[[#This Row],[SO]],Table5[[#This Row],[K/9]],Table5[[#This Row],[WHIP]])</f>
        <v>140.83647939249397</v>
      </c>
    </row>
    <row r="148" spans="1:33" x14ac:dyDescent="0.45">
      <c r="A148" s="4" t="s">
        <v>364</v>
      </c>
      <c r="B148" s="4" t="s">
        <v>46</v>
      </c>
      <c r="C148" s="10">
        <v>42221</v>
      </c>
      <c r="D148" s="10">
        <v>42274</v>
      </c>
      <c r="E148" s="4">
        <f>_xlfn.RANK.EQ(VLOOKUP($A148, 'First 10 GS'!$B$2:$AG$2201, 5, FALSE), 'First 10 GS'!F$2:F$2201, 0)</f>
        <v>394</v>
      </c>
      <c r="F148" s="5">
        <f>_xlfn.RANK.EQ(VLOOKUP($A148, 'First 10 GS'!$B$2:$AG$2201, 6, FALSE), 'First 10 GS'!G$2:G$2201, 0)</f>
        <v>64</v>
      </c>
      <c r="G148" s="5">
        <f>_xlfn.RANK.EQ(VLOOKUP($A148, 'First 10 GS'!$B$2:$AG$2201, 7, FALSE), 'First 10 GS'!H$2:H$2201, 1)</f>
        <v>177</v>
      </c>
      <c r="H148" s="4">
        <f>_xlfn.RANK.EQ(VLOOKUP($A148, 'First 10 GS'!$B$2:$AG$2201, 8, FALSE), 'First 10 GS'!I$2:I$2201, 0)</f>
        <v>1</v>
      </c>
      <c r="I148" s="4">
        <f>_xlfn.RANK.EQ(VLOOKUP($A148, 'First 10 GS'!$B$2:$AG$2201, 9, FALSE), 'First 10 GS'!J$2:J$2201, 0)</f>
        <v>1</v>
      </c>
      <c r="J148" s="4">
        <f>_xlfn.RANK.EQ(VLOOKUP($A148, 'First 10 GS'!$B$2:$AG$2201, 10, FALSE), 'First 10 GS'!K$2:K$2201, 1)</f>
        <v>1</v>
      </c>
      <c r="K148" s="4">
        <f>_xlfn.RANK.EQ(VLOOKUP($A148, 'First 10 GS'!$B$2:$AG$2201, 11, FALSE), 'First 10 GS'!L$2:L$2201, 0)</f>
        <v>196</v>
      </c>
      <c r="L148" s="4">
        <f>_xlfn.RANK.EQ(VLOOKUP($A148, 'First 10 GS'!$B$2:$AG$2201, 12, FALSE), 'First 10 GS'!M$2:M$2201, 0)</f>
        <v>98</v>
      </c>
      <c r="M148" s="4">
        <f>_xlfn.RANK.EQ(VLOOKUP($A148, 'First 10 GS'!$B$2:$AG$2201, 13, FALSE), 'First 10 GS'!N$2:N$2201, 0)</f>
        <v>2</v>
      </c>
      <c r="N148" s="6">
        <f>_xlfn.RANK.EQ(VLOOKUP($A148, 'First 10 GS'!$B$2:$AG$2201, 14, FALSE), 'First 10 GS'!O$2:O$2201, 1)</f>
        <v>265</v>
      </c>
      <c r="O148" s="4">
        <f>_xlfn.RANK.EQ(VLOOKUP($A148, 'First 10 GS'!$B$2:$AG$2201, 15, FALSE), 'First 10 GS'!P$2:P$2201, 0)</f>
        <v>90</v>
      </c>
      <c r="P148" s="4">
        <f>_xlfn.RANK.EQ(VLOOKUP($A148, 'First 10 GS'!$B$2:$AG$2201, 16, FALSE), 'First 10 GS'!Q$2:Q$2201, 0)</f>
        <v>139</v>
      </c>
      <c r="Q148" s="5">
        <f>_xlfn.RANK.EQ(VLOOKUP($A148, 'First 10 GS'!$B$2:$AG$2201, 17, FALSE), 'First 10 GS'!R$2:R$2201, 1)</f>
        <v>76</v>
      </c>
      <c r="R148" s="4">
        <f>_xlfn.RANK.EQ(VLOOKUP($A148, 'First 10 GS'!$B$2:$AG$2201, 18, FALSE), 'First 10 GS'!S$2:S$2201, 1)</f>
        <v>115</v>
      </c>
      <c r="S148" s="4">
        <f>_xlfn.RANK.EQ(VLOOKUP($A148, 'First 10 GS'!$B$2:$AG$2201, 19, FALSE), 'First 10 GS'!T$2:T$2201, 1)</f>
        <v>23</v>
      </c>
      <c r="T148" s="4">
        <f>_xlfn.RANK.EQ(VLOOKUP($A148, 'First 10 GS'!$B$2:$AG$2201, 20, FALSE), 'First 10 GS'!U$2:U$2201, 1)</f>
        <v>32</v>
      </c>
      <c r="U148" s="4">
        <f>_xlfn.RANK.EQ(VLOOKUP($A148, 'First 10 GS'!$B$2:$AG$2201, 21, FALSE), 'First 10 GS'!V$2:V$2201, 1)</f>
        <v>424</v>
      </c>
      <c r="V148" s="4">
        <f>_xlfn.RANK.EQ(VLOOKUP($A148, 'First 10 GS'!$B$2:$AG$2201, 22, FALSE), 'First 10 GS'!W$2:W$2201, 1)</f>
        <v>381</v>
      </c>
      <c r="W148" s="4">
        <f>_xlfn.RANK.EQ(VLOOKUP($A148, 'First 10 GS'!$B$2:$AG$2201, 23, FALSE), 'First 10 GS'!X$2:X$2201, 1)</f>
        <v>331</v>
      </c>
      <c r="X148" s="5">
        <f>_xlfn.RANK.EQ(VLOOKUP($A148, 'First 10 GS'!$B$2:$AG$2201, 24, FALSE), 'First 10 GS'!Y$2:Y$2201, 1)</f>
        <v>380</v>
      </c>
      <c r="Y148" s="4">
        <f>_xlfn.RANK.EQ(VLOOKUP($A148, 'First 10 GS'!$B$2:$AG$2201, 25, FALSE), 'First 10 GS'!Z$2:Z$2201, 1)</f>
        <v>1</v>
      </c>
      <c r="Z148" s="5">
        <f>_xlfn.RANK.EQ(VLOOKUP($A148, 'First 10 GS'!$B$2:$AG$2201, 26, FALSE), 'First 10 GS'!AA$2:AA$2201, 0)</f>
        <v>129</v>
      </c>
      <c r="AA148" s="5">
        <f>_xlfn.RANK.EQ(VLOOKUP($A148, 'First 10 GS'!$B$2:$AG$2201, 27, FALSE), 'First 10 GS'!AB$2:AB$2201, 0)</f>
        <v>130</v>
      </c>
      <c r="AB148" s="4">
        <f>_xlfn.RANK.EQ(VLOOKUP($A148, 'First 10 GS'!$B$2:$AG$2201, 28, FALSE), 'First 10 GS'!AC$2:AC$2201, 1)</f>
        <v>127</v>
      </c>
      <c r="AC148" s="4">
        <f>_xlfn.RANK.EQ(VLOOKUP($A148, 'First 10 GS'!$B$2:$AG$2201, 29, FALSE), 'First 10 GS'!AD$2:AD$2201, 1)</f>
        <v>477</v>
      </c>
      <c r="AD148" s="4">
        <f>_xlfn.RANK.EQ(VLOOKUP($A148, 'First 10 GS'!$B$2:$AG$2201, 30, FALSE), 'First 10 GS'!AE$2:AE$2201, 1)</f>
        <v>325</v>
      </c>
      <c r="AE148" s="4">
        <f>_xlfn.RANK.EQ(VLOOKUP($A148, 'First 10 GS'!$B$2:$AG$2201, 31, FALSE), 'First 10 GS'!AF$2:AF$2201, 0)</f>
        <v>515</v>
      </c>
      <c r="AF148" s="5">
        <f>_xlfn.RANK.EQ(VLOOKUP($A148, 'First 10 GS'!$B$2:$AG$2201, 32, FALSE), 'First 10 GS'!AG$2:AG$2201, 1)</f>
        <v>210</v>
      </c>
      <c r="AG148" s="7">
        <f>GEOMEAN(Table5[[#This Row],[W]],Table5[[#This Row],[L]],Table5[[#This Row],[ERA]],Table5[[#This Row],[BB/9]],Table5[[#This Row],[SO]],Table5[[#This Row],[K/9]],Table5[[#This Row],[WHIP]])</f>
        <v>141.78923365200961</v>
      </c>
    </row>
    <row r="149" spans="1:33" x14ac:dyDescent="0.45">
      <c r="A149" s="6" t="s">
        <v>75</v>
      </c>
      <c r="B149" s="6" t="s">
        <v>73</v>
      </c>
      <c r="C149" s="9">
        <v>37423</v>
      </c>
      <c r="D149" s="9">
        <v>37474</v>
      </c>
      <c r="E149" s="6">
        <f>_xlfn.RANK.EQ(VLOOKUP($A149, 'First 10 GS'!$B$2:$AG$2201, 5, FALSE), 'First 10 GS'!F$2:F$2201, 0)</f>
        <v>169</v>
      </c>
      <c r="F149" s="5">
        <f>_xlfn.RANK.EQ(VLOOKUP($A149, 'First 10 GS'!$B$2:$AG$2201, 6, FALSE), 'First 10 GS'!G$2:G$2201, 0)</f>
        <v>294</v>
      </c>
      <c r="G149" s="5">
        <f>_xlfn.RANK.EQ(VLOOKUP($A149, 'First 10 GS'!$B$2:$AG$2201, 7, FALSE), 'First 10 GS'!H$2:H$2201, 1)</f>
        <v>177</v>
      </c>
      <c r="H149" s="6">
        <f>_xlfn.RANK.EQ(VLOOKUP($A149, 'First 10 GS'!$B$2:$AG$2201, 8, FALSE), 'First 10 GS'!I$2:I$2201, 0)</f>
        <v>1</v>
      </c>
      <c r="I149" s="6">
        <f>_xlfn.RANK.EQ(VLOOKUP($A149, 'First 10 GS'!$B$2:$AG$2201, 9, FALSE), 'First 10 GS'!J$2:J$2201, 0)</f>
        <v>1</v>
      </c>
      <c r="J149" s="6">
        <f>_xlfn.RANK.EQ(VLOOKUP($A149, 'First 10 GS'!$B$2:$AG$2201, 10, FALSE), 'First 10 GS'!K$2:K$2201, 1)</f>
        <v>1</v>
      </c>
      <c r="K149" s="6">
        <f>_xlfn.RANK.EQ(VLOOKUP($A149, 'First 10 GS'!$B$2:$AG$2201, 11, FALSE), 'First 10 GS'!L$2:L$2201, 0)</f>
        <v>196</v>
      </c>
      <c r="L149" s="6">
        <f>_xlfn.RANK.EQ(VLOOKUP($A149, 'First 10 GS'!$B$2:$AG$2201, 12, FALSE), 'First 10 GS'!M$2:M$2201, 0)</f>
        <v>98</v>
      </c>
      <c r="M149" s="6">
        <f>_xlfn.RANK.EQ(VLOOKUP($A149, 'First 10 GS'!$B$2:$AG$2201, 13, FALSE), 'First 10 GS'!N$2:N$2201, 0)</f>
        <v>2</v>
      </c>
      <c r="N149" s="6">
        <f>_xlfn.RANK.EQ(VLOOKUP($A149, 'First 10 GS'!$B$2:$AG$2201, 14, FALSE), 'First 10 GS'!O$2:O$2201, 1)</f>
        <v>491</v>
      </c>
      <c r="O149" s="6">
        <f>_xlfn.RANK.EQ(VLOOKUP($A149, 'First 10 GS'!$B$2:$AG$2201, 15, FALSE), 'First 10 GS'!P$2:P$2201, 0)</f>
        <v>390</v>
      </c>
      <c r="P149" s="6">
        <f>_xlfn.RANK.EQ(VLOOKUP($A149, 'First 10 GS'!$B$2:$AG$2201, 16, FALSE), 'First 10 GS'!Q$2:Q$2201, 0)</f>
        <v>266</v>
      </c>
      <c r="Q149" s="5">
        <f>_xlfn.RANK.EQ(VLOOKUP($A149, 'First 10 GS'!$B$2:$AG$2201, 17, FALSE), 'First 10 GS'!R$2:R$2201, 1)</f>
        <v>233</v>
      </c>
      <c r="R149" s="6">
        <f>_xlfn.RANK.EQ(VLOOKUP($A149, 'First 10 GS'!$B$2:$AG$2201, 18, FALSE), 'First 10 GS'!S$2:S$2201, 1)</f>
        <v>115</v>
      </c>
      <c r="S149" s="6">
        <f>_xlfn.RANK.EQ(VLOOKUP($A149, 'First 10 GS'!$B$2:$AG$2201, 19, FALSE), 'First 10 GS'!T$2:T$2201, 1)</f>
        <v>162</v>
      </c>
      <c r="T149" s="6">
        <f>_xlfn.RANK.EQ(VLOOKUP($A149, 'First 10 GS'!$B$2:$AG$2201, 20, FALSE), 'First 10 GS'!U$2:U$2201, 1)</f>
        <v>254</v>
      </c>
      <c r="U149" s="6">
        <f>_xlfn.RANK.EQ(VLOOKUP($A149, 'First 10 GS'!$B$2:$AG$2201, 21, FALSE), 'First 10 GS'!V$2:V$2201, 1)</f>
        <v>549</v>
      </c>
      <c r="V149" s="6">
        <f>_xlfn.RANK.EQ(VLOOKUP($A149, 'First 10 GS'!$B$2:$AG$2201, 22, FALSE), 'First 10 GS'!W$2:W$2201, 1)</f>
        <v>570</v>
      </c>
      <c r="W149" s="6">
        <f>_xlfn.RANK.EQ(VLOOKUP($A149, 'First 10 GS'!$B$2:$AG$2201, 23, FALSE), 'First 10 GS'!X$2:X$2201, 1)</f>
        <v>607</v>
      </c>
      <c r="X149" s="5">
        <f>_xlfn.RANK.EQ(VLOOKUP($A149, 'First 10 GS'!$B$2:$AG$2201, 24, FALSE), 'First 10 GS'!Y$2:Y$2201, 1)</f>
        <v>563</v>
      </c>
      <c r="Y149" s="6">
        <f>_xlfn.RANK.EQ(VLOOKUP($A149, 'First 10 GS'!$B$2:$AG$2201, 25, FALSE), 'First 10 GS'!Z$2:Z$2201, 1)</f>
        <v>1</v>
      </c>
      <c r="Z149" s="5">
        <f>_xlfn.RANK.EQ(VLOOKUP($A149, 'First 10 GS'!$B$2:$AG$2201, 26, FALSE), 'First 10 GS'!AA$2:AA$2201, 0)</f>
        <v>17</v>
      </c>
      <c r="AA149" s="5">
        <f>_xlfn.RANK.EQ(VLOOKUP($A149, 'First 10 GS'!$B$2:$AG$2201, 27, FALSE), 'First 10 GS'!AB$2:AB$2201, 0)</f>
        <v>39</v>
      </c>
      <c r="AB149" s="6">
        <f>_xlfn.RANK.EQ(VLOOKUP($A149, 'First 10 GS'!$B$2:$AG$2201, 28, FALSE), 'First 10 GS'!AC$2:AC$2201, 1)</f>
        <v>556</v>
      </c>
      <c r="AC149" s="6">
        <f>_xlfn.RANK.EQ(VLOOKUP($A149, 'First 10 GS'!$B$2:$AG$2201, 29, FALSE), 'First 10 GS'!AD$2:AD$2201, 1)</f>
        <v>1</v>
      </c>
      <c r="AD149" s="6">
        <f>_xlfn.RANK.EQ(VLOOKUP($A149, 'First 10 GS'!$B$2:$AG$2201, 30, FALSE), 'First 10 GS'!AE$2:AE$2201, 1)</f>
        <v>146</v>
      </c>
      <c r="AE149" s="6">
        <f>_xlfn.RANK.EQ(VLOOKUP($A149, 'First 10 GS'!$B$2:$AG$2201, 31, FALSE), 'First 10 GS'!AF$2:AF$2201, 0)</f>
        <v>157</v>
      </c>
      <c r="AF149" s="5">
        <f>_xlfn.RANK.EQ(VLOOKUP($A149, 'First 10 GS'!$B$2:$AG$2201, 32, FALSE), 'First 10 GS'!AG$2:AG$2201, 1)</f>
        <v>264</v>
      </c>
      <c r="AG149" s="7">
        <f>GEOMEAN(Table5[[#This Row],[W]],Table5[[#This Row],[L]],Table5[[#This Row],[ERA]],Table5[[#This Row],[BB/9]],Table5[[#This Row],[SO]],Table5[[#This Row],[K/9]],Table5[[#This Row],[WHIP]])</f>
        <v>142.52804832729811</v>
      </c>
    </row>
    <row r="150" spans="1:33" x14ac:dyDescent="0.45">
      <c r="A150" s="6" t="s">
        <v>228</v>
      </c>
      <c r="B150" s="6" t="s">
        <v>229</v>
      </c>
      <c r="C150" s="9">
        <v>41534</v>
      </c>
      <c r="D150" s="9">
        <v>41769</v>
      </c>
      <c r="E150" s="6">
        <f>_xlfn.RANK.EQ(VLOOKUP($A150, 'First 10 GS'!$B$2:$AG$2201, 5, FALSE), 'First 10 GS'!F$2:F$2201, 0)</f>
        <v>304</v>
      </c>
      <c r="F150" s="5">
        <f>_xlfn.RANK.EQ(VLOOKUP($A150, 'First 10 GS'!$B$2:$AG$2201, 6, FALSE), 'First 10 GS'!G$2:G$2201, 0)</f>
        <v>460</v>
      </c>
      <c r="G150" s="5">
        <f>_xlfn.RANK.EQ(VLOOKUP($A150, 'First 10 GS'!$B$2:$AG$2201, 7, FALSE), 'First 10 GS'!H$2:H$2201, 1)</f>
        <v>177</v>
      </c>
      <c r="H150" s="6">
        <f>_xlfn.RANK.EQ(VLOOKUP($A150, 'First 10 GS'!$B$2:$AG$2201, 8, FALSE), 'First 10 GS'!I$2:I$2201, 0)</f>
        <v>1</v>
      </c>
      <c r="I150" s="6">
        <f>_xlfn.RANK.EQ(VLOOKUP($A150, 'First 10 GS'!$B$2:$AG$2201, 9, FALSE), 'First 10 GS'!J$2:J$2201, 0)</f>
        <v>1</v>
      </c>
      <c r="J150" s="6">
        <f>_xlfn.RANK.EQ(VLOOKUP($A150, 'First 10 GS'!$B$2:$AG$2201, 10, FALSE), 'First 10 GS'!K$2:K$2201, 1)</f>
        <v>1</v>
      </c>
      <c r="K150" s="6">
        <f>_xlfn.RANK.EQ(VLOOKUP($A150, 'First 10 GS'!$B$2:$AG$2201, 11, FALSE), 'First 10 GS'!L$2:L$2201, 0)</f>
        <v>196</v>
      </c>
      <c r="L150" s="6">
        <f>_xlfn.RANK.EQ(VLOOKUP($A150, 'First 10 GS'!$B$2:$AG$2201, 12, FALSE), 'First 10 GS'!M$2:M$2201, 0)</f>
        <v>98</v>
      </c>
      <c r="M150" s="6">
        <f>_xlfn.RANK.EQ(VLOOKUP($A150, 'First 10 GS'!$B$2:$AG$2201, 13, FALSE), 'First 10 GS'!N$2:N$2201, 0)</f>
        <v>2</v>
      </c>
      <c r="N150" s="6">
        <f>_xlfn.RANK.EQ(VLOOKUP($A150, 'First 10 GS'!$B$2:$AG$2201, 14, FALSE), 'First 10 GS'!O$2:O$2201, 1)</f>
        <v>353</v>
      </c>
      <c r="O150" s="6">
        <f>_xlfn.RANK.EQ(VLOOKUP($A150, 'First 10 GS'!$B$2:$AG$2201, 15, FALSE), 'First 10 GS'!P$2:P$2201, 0)</f>
        <v>530</v>
      </c>
      <c r="P150" s="6">
        <f>_xlfn.RANK.EQ(VLOOKUP($A150, 'First 10 GS'!$B$2:$AG$2201, 16, FALSE), 'First 10 GS'!Q$2:Q$2201, 0)</f>
        <v>428</v>
      </c>
      <c r="Q150" s="5">
        <f>_xlfn.RANK.EQ(VLOOKUP($A150, 'First 10 GS'!$B$2:$AG$2201, 17, FALSE), 'First 10 GS'!R$2:R$2201, 1)</f>
        <v>65</v>
      </c>
      <c r="R150" s="6">
        <f>_xlfn.RANK.EQ(VLOOKUP($A150, 'First 10 GS'!$B$2:$AG$2201, 18, FALSE), 'First 10 GS'!S$2:S$2201, 1)</f>
        <v>76</v>
      </c>
      <c r="S150" s="6">
        <f>_xlfn.RANK.EQ(VLOOKUP($A150, 'First 10 GS'!$B$2:$AG$2201, 19, FALSE), 'First 10 GS'!T$2:T$2201, 1)</f>
        <v>23</v>
      </c>
      <c r="T150" s="6">
        <f>_xlfn.RANK.EQ(VLOOKUP($A150, 'First 10 GS'!$B$2:$AG$2201, 20, FALSE), 'First 10 GS'!U$2:U$2201, 1)</f>
        <v>32</v>
      </c>
      <c r="U150" s="6">
        <f>_xlfn.RANK.EQ(VLOOKUP($A150, 'First 10 GS'!$B$2:$AG$2201, 21, FALSE), 'First 10 GS'!V$2:V$2201, 1)</f>
        <v>413</v>
      </c>
      <c r="V150" s="6">
        <f>_xlfn.RANK.EQ(VLOOKUP($A150, 'First 10 GS'!$B$2:$AG$2201, 22, FALSE), 'First 10 GS'!W$2:W$2201, 1)</f>
        <v>381</v>
      </c>
      <c r="W150" s="6">
        <f>_xlfn.RANK.EQ(VLOOKUP($A150, 'First 10 GS'!$B$2:$AG$2201, 23, FALSE), 'First 10 GS'!X$2:X$2201, 1)</f>
        <v>307</v>
      </c>
      <c r="X150" s="5">
        <f>_xlfn.RANK.EQ(VLOOKUP($A150, 'First 10 GS'!$B$2:$AG$2201, 24, FALSE), 'First 10 GS'!Y$2:Y$2201, 1)</f>
        <v>324</v>
      </c>
      <c r="Y150" s="6">
        <f>_xlfn.RANK.EQ(VLOOKUP($A150, 'First 10 GS'!$B$2:$AG$2201, 25, FALSE), 'First 10 GS'!Z$2:Z$2201, 1)</f>
        <v>1</v>
      </c>
      <c r="Z150" s="5">
        <f>_xlfn.RANK.EQ(VLOOKUP($A150, 'First 10 GS'!$B$2:$AG$2201, 26, FALSE), 'First 10 GS'!AA$2:AA$2201, 0)</f>
        <v>76</v>
      </c>
      <c r="AA150" s="5">
        <f>_xlfn.RANK.EQ(VLOOKUP($A150, 'First 10 GS'!$B$2:$AG$2201, 27, FALSE), 'First 10 GS'!AB$2:AB$2201, 0)</f>
        <v>100</v>
      </c>
      <c r="AB150" s="6">
        <f>_xlfn.RANK.EQ(VLOOKUP($A150, 'First 10 GS'!$B$2:$AG$2201, 28, FALSE), 'First 10 GS'!AC$2:AC$2201, 1)</f>
        <v>127</v>
      </c>
      <c r="AC150" s="6">
        <f>_xlfn.RANK.EQ(VLOOKUP($A150, 'First 10 GS'!$B$2:$AG$2201, 29, FALSE), 'First 10 GS'!AD$2:AD$2201, 1)</f>
        <v>1</v>
      </c>
      <c r="AD150" s="6">
        <f>_xlfn.RANK.EQ(VLOOKUP($A150, 'First 10 GS'!$B$2:$AG$2201, 30, FALSE), 'First 10 GS'!AE$2:AE$2201, 1)</f>
        <v>461</v>
      </c>
      <c r="AE150" s="6">
        <f>_xlfn.RANK.EQ(VLOOKUP($A150, 'First 10 GS'!$B$2:$AG$2201, 31, FALSE), 'First 10 GS'!AF$2:AF$2201, 0)</f>
        <v>411</v>
      </c>
      <c r="AF150" s="5">
        <f>_xlfn.RANK.EQ(VLOOKUP($A150, 'First 10 GS'!$B$2:$AG$2201, 32, FALSE), 'First 10 GS'!AG$2:AG$2201, 1)</f>
        <v>95</v>
      </c>
      <c r="AG150" s="7">
        <f>GEOMEAN(Table5[[#This Row],[W]],Table5[[#This Row],[L]],Table5[[#This Row],[ERA]],Table5[[#This Row],[BB/9]],Table5[[#This Row],[SO]],Table5[[#This Row],[K/9]],Table5[[#This Row],[WHIP]])</f>
        <v>143.25302744589283</v>
      </c>
    </row>
    <row r="151" spans="1:33" x14ac:dyDescent="0.45">
      <c r="A151" s="6" t="s">
        <v>189</v>
      </c>
      <c r="B151" s="6" t="s">
        <v>30</v>
      </c>
      <c r="C151" s="9">
        <v>34231</v>
      </c>
      <c r="D151" s="9">
        <v>34463</v>
      </c>
      <c r="E151" s="6">
        <f>_xlfn.RANK.EQ(VLOOKUP($A151, 'First 10 GS'!$B$2:$AG$2201, 5, FALSE), 'First 10 GS'!F$2:F$2201, 0)</f>
        <v>60</v>
      </c>
      <c r="F151" s="5">
        <f>_xlfn.RANK.EQ(VLOOKUP($A151, 'First 10 GS'!$B$2:$AG$2201, 6, FALSE), 'First 10 GS'!G$2:G$2201, 0)</f>
        <v>151</v>
      </c>
      <c r="G151" s="5">
        <f>_xlfn.RANK.EQ(VLOOKUP($A151, 'First 10 GS'!$B$2:$AG$2201, 7, FALSE), 'First 10 GS'!H$2:H$2201, 1)</f>
        <v>343</v>
      </c>
      <c r="H151" s="6">
        <f>_xlfn.RANK.EQ(VLOOKUP($A151, 'First 10 GS'!$B$2:$AG$2201, 8, FALSE), 'First 10 GS'!I$2:I$2201, 0)</f>
        <v>1</v>
      </c>
      <c r="I151" s="6">
        <f>_xlfn.RANK.EQ(VLOOKUP($A151, 'First 10 GS'!$B$2:$AG$2201, 9, FALSE), 'First 10 GS'!J$2:J$2201, 0)</f>
        <v>1</v>
      </c>
      <c r="J151" s="6">
        <f>_xlfn.RANK.EQ(VLOOKUP($A151, 'First 10 GS'!$B$2:$AG$2201, 10, FALSE), 'First 10 GS'!K$2:K$2201, 1)</f>
        <v>1</v>
      </c>
      <c r="K151" s="6">
        <f>_xlfn.RANK.EQ(VLOOKUP($A151, 'First 10 GS'!$B$2:$AG$2201, 11, FALSE), 'First 10 GS'!L$2:L$2201, 0)</f>
        <v>99</v>
      </c>
      <c r="L151" s="6">
        <f>_xlfn.RANK.EQ(VLOOKUP($A151, 'First 10 GS'!$B$2:$AG$2201, 12, FALSE), 'First 10 GS'!M$2:M$2201, 0)</f>
        <v>98</v>
      </c>
      <c r="M151" s="6">
        <f>_xlfn.RANK.EQ(VLOOKUP($A151, 'First 10 GS'!$B$2:$AG$2201, 13, FALSE), 'First 10 GS'!N$2:N$2201, 0)</f>
        <v>2</v>
      </c>
      <c r="N151" s="6">
        <f>_xlfn.RANK.EQ(VLOOKUP($A151, 'First 10 GS'!$B$2:$AG$2201, 14, FALSE), 'First 10 GS'!O$2:O$2201, 1)</f>
        <v>607</v>
      </c>
      <c r="O151" s="6">
        <f>_xlfn.RANK.EQ(VLOOKUP($A151, 'First 10 GS'!$B$2:$AG$2201, 15, FALSE), 'First 10 GS'!P$2:P$2201, 0)</f>
        <v>90</v>
      </c>
      <c r="P151" s="6">
        <f>_xlfn.RANK.EQ(VLOOKUP($A151, 'First 10 GS'!$B$2:$AG$2201, 16, FALSE), 'First 10 GS'!Q$2:Q$2201, 0)</f>
        <v>266</v>
      </c>
      <c r="Q151" s="5">
        <f>_xlfn.RANK.EQ(VLOOKUP($A151, 'First 10 GS'!$B$2:$AG$2201, 17, FALSE), 'First 10 GS'!R$2:R$2201, 1)</f>
        <v>308</v>
      </c>
      <c r="R151" s="6">
        <f>_xlfn.RANK.EQ(VLOOKUP($A151, 'First 10 GS'!$B$2:$AG$2201, 18, FALSE), 'First 10 GS'!S$2:S$2201, 1)</f>
        <v>385</v>
      </c>
      <c r="S151" s="6">
        <f>_xlfn.RANK.EQ(VLOOKUP($A151, 'First 10 GS'!$B$2:$AG$2201, 19, FALSE), 'First 10 GS'!T$2:T$2201, 1)</f>
        <v>356</v>
      </c>
      <c r="T151" s="6">
        <f>_xlfn.RANK.EQ(VLOOKUP($A151, 'First 10 GS'!$B$2:$AG$2201, 20, FALSE), 'First 10 GS'!U$2:U$2201, 1)</f>
        <v>456</v>
      </c>
      <c r="U151" s="6">
        <f>_xlfn.RANK.EQ(VLOOKUP($A151, 'First 10 GS'!$B$2:$AG$2201, 21, FALSE), 'First 10 GS'!V$2:V$2201, 1)</f>
        <v>619</v>
      </c>
      <c r="V151" s="6">
        <f>_xlfn.RANK.EQ(VLOOKUP($A151, 'First 10 GS'!$B$2:$AG$2201, 22, FALSE), 'First 10 GS'!W$2:W$2201, 1)</f>
        <v>660</v>
      </c>
      <c r="W151" s="6">
        <f>_xlfn.RANK.EQ(VLOOKUP($A151, 'First 10 GS'!$B$2:$AG$2201, 23, FALSE), 'First 10 GS'!X$2:X$2201, 1)</f>
        <v>187</v>
      </c>
      <c r="X151" s="5">
        <f>_xlfn.RANK.EQ(VLOOKUP($A151, 'First 10 GS'!$B$2:$AG$2201, 24, FALSE), 'First 10 GS'!Y$2:Y$2201, 1)</f>
        <v>115</v>
      </c>
      <c r="Y151" s="6">
        <f>_xlfn.RANK.EQ(VLOOKUP($A151, 'First 10 GS'!$B$2:$AG$2201, 25, FALSE), 'First 10 GS'!Z$2:Z$2201, 1)</f>
        <v>291</v>
      </c>
      <c r="Z151" s="5">
        <f>_xlfn.RANK.EQ(VLOOKUP($A151, 'First 10 GS'!$B$2:$AG$2201, 26, FALSE), 'First 10 GS'!AA$2:AA$2201, 0)</f>
        <v>54</v>
      </c>
      <c r="AA151" s="5">
        <f>_xlfn.RANK.EQ(VLOOKUP($A151, 'First 10 GS'!$B$2:$AG$2201, 27, FALSE), 'First 10 GS'!AB$2:AB$2201, 0)</f>
        <v>164</v>
      </c>
      <c r="AB151" s="6">
        <f>_xlfn.RANK.EQ(VLOOKUP($A151, 'First 10 GS'!$B$2:$AG$2201, 28, FALSE), 'First 10 GS'!AC$2:AC$2201, 1)</f>
        <v>290</v>
      </c>
      <c r="AC151" s="6">
        <f>_xlfn.RANK.EQ(VLOOKUP($A151, 'First 10 GS'!$B$2:$AG$2201, 29, FALSE), 'First 10 GS'!AD$2:AD$2201, 1)</f>
        <v>1</v>
      </c>
      <c r="AD151" s="6">
        <f>_xlfn.RANK.EQ(VLOOKUP($A151, 'First 10 GS'!$B$2:$AG$2201, 30, FALSE), 'First 10 GS'!AE$2:AE$2201, 1)</f>
        <v>554</v>
      </c>
      <c r="AE151" s="6">
        <f>_xlfn.RANK.EQ(VLOOKUP($A151, 'First 10 GS'!$B$2:$AG$2201, 31, FALSE), 'First 10 GS'!AF$2:AF$2201, 0)</f>
        <v>59</v>
      </c>
      <c r="AF151" s="5">
        <f>_xlfn.RANK.EQ(VLOOKUP($A151, 'First 10 GS'!$B$2:$AG$2201, 32, FALSE), 'First 10 GS'!AG$2:AG$2201, 1)</f>
        <v>80</v>
      </c>
      <c r="AG151" s="7">
        <f>GEOMEAN(Table5[[#This Row],[W]],Table5[[#This Row],[L]],Table5[[#This Row],[ERA]],Table5[[#This Row],[BB/9]],Table5[[#This Row],[SO]],Table5[[#This Row],[K/9]],Table5[[#This Row],[WHIP]])</f>
        <v>144.25173032338884</v>
      </c>
    </row>
    <row r="152" spans="1:33" x14ac:dyDescent="0.45">
      <c r="A152" s="4" t="s">
        <v>662</v>
      </c>
      <c r="B152" s="4" t="s">
        <v>106</v>
      </c>
      <c r="C152" s="10">
        <v>34143</v>
      </c>
      <c r="D152" s="10">
        <v>34198</v>
      </c>
      <c r="E152" s="4">
        <f>_xlfn.RANK.EQ(VLOOKUP($A152, 'First 10 GS'!$B$2:$AG$2201, 5, FALSE), 'First 10 GS'!F$2:F$2201, 0)</f>
        <v>116</v>
      </c>
      <c r="F152" s="5">
        <f>_xlfn.RANK.EQ(VLOOKUP($A152, 'First 10 GS'!$B$2:$AG$2201, 6, FALSE), 'First 10 GS'!G$2:G$2201, 0)</f>
        <v>23</v>
      </c>
      <c r="G152" s="5">
        <f>_xlfn.RANK.EQ(VLOOKUP($A152, 'First 10 GS'!$B$2:$AG$2201, 7, FALSE), 'First 10 GS'!H$2:H$2201, 1)</f>
        <v>57</v>
      </c>
      <c r="H152" s="4">
        <f>_xlfn.RANK.EQ(VLOOKUP($A152, 'First 10 GS'!$B$2:$AG$2201, 8, FALSE), 'First 10 GS'!I$2:I$2201, 0)</f>
        <v>1</v>
      </c>
      <c r="I152" s="4">
        <f>_xlfn.RANK.EQ(VLOOKUP($A152, 'First 10 GS'!$B$2:$AG$2201, 9, FALSE), 'First 10 GS'!J$2:J$2201, 0)</f>
        <v>1</v>
      </c>
      <c r="J152" s="4">
        <f>_xlfn.RANK.EQ(VLOOKUP($A152, 'First 10 GS'!$B$2:$AG$2201, 10, FALSE), 'First 10 GS'!K$2:K$2201, 1)</f>
        <v>1</v>
      </c>
      <c r="K152" s="4">
        <f>_xlfn.RANK.EQ(VLOOKUP($A152, 'First 10 GS'!$B$2:$AG$2201, 11, FALSE), 'First 10 GS'!L$2:L$2201, 0)</f>
        <v>196</v>
      </c>
      <c r="L152" s="4">
        <f>_xlfn.RANK.EQ(VLOOKUP($A152, 'First 10 GS'!$B$2:$AG$2201, 12, FALSE), 'First 10 GS'!M$2:M$2201, 0)</f>
        <v>98</v>
      </c>
      <c r="M152" s="4">
        <f>_xlfn.RANK.EQ(VLOOKUP($A152, 'First 10 GS'!$B$2:$AG$2201, 13, FALSE), 'First 10 GS'!N$2:N$2201, 0)</f>
        <v>2</v>
      </c>
      <c r="N152" s="6">
        <f>_xlfn.RANK.EQ(VLOOKUP($A152, 'First 10 GS'!$B$2:$AG$2201, 14, FALSE), 'First 10 GS'!O$2:O$2201, 1)</f>
        <v>544</v>
      </c>
      <c r="O152" s="4">
        <f>_xlfn.RANK.EQ(VLOOKUP($A152, 'First 10 GS'!$B$2:$AG$2201, 15, FALSE), 'First 10 GS'!P$2:P$2201, 0)</f>
        <v>90</v>
      </c>
      <c r="P152" s="4">
        <f>_xlfn.RANK.EQ(VLOOKUP($A152, 'First 10 GS'!$B$2:$AG$2201, 16, FALSE), 'First 10 GS'!Q$2:Q$2201, 0)</f>
        <v>54</v>
      </c>
      <c r="Q152" s="5">
        <f>_xlfn.RANK.EQ(VLOOKUP($A152, 'First 10 GS'!$B$2:$AG$2201, 17, FALSE), 'First 10 GS'!R$2:R$2201, 1)</f>
        <v>111</v>
      </c>
      <c r="R152" s="4">
        <f>_xlfn.RANK.EQ(VLOOKUP($A152, 'First 10 GS'!$B$2:$AG$2201, 18, FALSE), 'First 10 GS'!S$2:S$2201, 1)</f>
        <v>410</v>
      </c>
      <c r="S152" s="4">
        <f>_xlfn.RANK.EQ(VLOOKUP($A152, 'First 10 GS'!$B$2:$AG$2201, 19, FALSE), 'First 10 GS'!T$2:T$2201, 1)</f>
        <v>162</v>
      </c>
      <c r="T152" s="4">
        <f>_xlfn.RANK.EQ(VLOOKUP($A152, 'First 10 GS'!$B$2:$AG$2201, 20, FALSE), 'First 10 GS'!U$2:U$2201, 1)</f>
        <v>109</v>
      </c>
      <c r="U152" s="4">
        <f>_xlfn.RANK.EQ(VLOOKUP($A152, 'First 10 GS'!$B$2:$AG$2201, 21, FALSE), 'First 10 GS'!V$2:V$2201, 1)</f>
        <v>31</v>
      </c>
      <c r="V152" s="4">
        <f>_xlfn.RANK.EQ(VLOOKUP($A152, 'First 10 GS'!$B$2:$AG$2201, 22, FALSE), 'First 10 GS'!W$2:W$2201, 1)</f>
        <v>19</v>
      </c>
      <c r="W152" s="4">
        <f>_xlfn.RANK.EQ(VLOOKUP($A152, 'First 10 GS'!$B$2:$AG$2201, 23, FALSE), 'First 10 GS'!X$2:X$2201, 1)</f>
        <v>462</v>
      </c>
      <c r="X152" s="5">
        <f>_xlfn.RANK.EQ(VLOOKUP($A152, 'First 10 GS'!$B$2:$AG$2201, 24, FALSE), 'First 10 GS'!Y$2:Y$2201, 1)</f>
        <v>395</v>
      </c>
      <c r="Y152" s="4">
        <f>_xlfn.RANK.EQ(VLOOKUP($A152, 'First 10 GS'!$B$2:$AG$2201, 25, FALSE), 'First 10 GS'!Z$2:Z$2201, 1)</f>
        <v>1</v>
      </c>
      <c r="Z152" s="5">
        <f>_xlfn.RANK.EQ(VLOOKUP($A152, 'First 10 GS'!$B$2:$AG$2201, 26, FALSE), 'First 10 GS'!AA$2:AA$2201, 0)</f>
        <v>227</v>
      </c>
      <c r="AA152" s="5">
        <f>_xlfn.RANK.EQ(VLOOKUP($A152, 'First 10 GS'!$B$2:$AG$2201, 27, FALSE), 'First 10 GS'!AB$2:AB$2201, 0)</f>
        <v>324</v>
      </c>
      <c r="AB152" s="4">
        <f>_xlfn.RANK.EQ(VLOOKUP($A152, 'First 10 GS'!$B$2:$AG$2201, 28, FALSE), 'First 10 GS'!AC$2:AC$2201, 1)</f>
        <v>452</v>
      </c>
      <c r="AC152" s="4">
        <f>_xlfn.RANK.EQ(VLOOKUP($A152, 'First 10 GS'!$B$2:$AG$2201, 29, FALSE), 'First 10 GS'!AD$2:AD$2201, 1)</f>
        <v>1</v>
      </c>
      <c r="AD152" s="4">
        <f>_xlfn.RANK.EQ(VLOOKUP($A152, 'First 10 GS'!$B$2:$AG$2201, 30, FALSE), 'First 10 GS'!AE$2:AE$2201, 1)</f>
        <v>461</v>
      </c>
      <c r="AE152" s="4">
        <f>_xlfn.RANK.EQ(VLOOKUP($A152, 'First 10 GS'!$B$2:$AG$2201, 31, FALSE), 'First 10 GS'!AF$2:AF$2201, 0)</f>
        <v>71</v>
      </c>
      <c r="AF152" s="5">
        <f>_xlfn.RANK.EQ(VLOOKUP($A152, 'First 10 GS'!$B$2:$AG$2201, 32, FALSE), 'First 10 GS'!AG$2:AG$2201, 1)</f>
        <v>328</v>
      </c>
      <c r="AG152" s="7">
        <f>GEOMEAN(Table5[[#This Row],[W]],Table5[[#This Row],[L]],Table5[[#This Row],[ERA]],Table5[[#This Row],[BB/9]],Table5[[#This Row],[SO]],Table5[[#This Row],[K/9]],Table5[[#This Row],[WHIP]])</f>
        <v>145.59223434607622</v>
      </c>
    </row>
    <row r="153" spans="1:33" x14ac:dyDescent="0.45">
      <c r="A153" s="6" t="s">
        <v>527</v>
      </c>
      <c r="B153" s="6" t="s">
        <v>168</v>
      </c>
      <c r="C153" s="9">
        <v>44334</v>
      </c>
      <c r="D153" s="9">
        <v>44402</v>
      </c>
      <c r="E153" s="6">
        <f>_xlfn.RANK.EQ(VLOOKUP($A153, 'First 10 GS'!$B$2:$AG$2201, 5, FALSE), 'First 10 GS'!F$2:F$2201, 0)</f>
        <v>654</v>
      </c>
      <c r="F153" s="5">
        <f>_xlfn.RANK.EQ(VLOOKUP($A153, 'First 10 GS'!$B$2:$AG$2201, 6, FALSE), 'First 10 GS'!G$2:G$2201, 0)</f>
        <v>595</v>
      </c>
      <c r="G153" s="5">
        <f>_xlfn.RANK.EQ(VLOOKUP($A153, 'First 10 GS'!$B$2:$AG$2201, 7, FALSE), 'First 10 GS'!H$2:H$2201, 1)</f>
        <v>11</v>
      </c>
      <c r="H153" s="6">
        <f>_xlfn.RANK.EQ(VLOOKUP($A153, 'First 10 GS'!$B$2:$AG$2201, 8, FALSE), 'First 10 GS'!I$2:I$2201, 0)</f>
        <v>1</v>
      </c>
      <c r="I153" s="6">
        <f>_xlfn.RANK.EQ(VLOOKUP($A153, 'First 10 GS'!$B$2:$AG$2201, 9, FALSE), 'First 10 GS'!J$2:J$2201, 0)</f>
        <v>1</v>
      </c>
      <c r="J153" s="6">
        <f>_xlfn.RANK.EQ(VLOOKUP($A153, 'First 10 GS'!$B$2:$AG$2201, 10, FALSE), 'First 10 GS'!K$2:K$2201, 1)</f>
        <v>1</v>
      </c>
      <c r="K153" s="6">
        <f>_xlfn.RANK.EQ(VLOOKUP($A153, 'First 10 GS'!$B$2:$AG$2201, 11, FALSE), 'First 10 GS'!L$2:L$2201, 0)</f>
        <v>196</v>
      </c>
      <c r="L153" s="6">
        <f>_xlfn.RANK.EQ(VLOOKUP($A153, 'First 10 GS'!$B$2:$AG$2201, 12, FALSE), 'First 10 GS'!M$2:M$2201, 0)</f>
        <v>98</v>
      </c>
      <c r="M153" s="6">
        <f>_xlfn.RANK.EQ(VLOOKUP($A153, 'First 10 GS'!$B$2:$AG$2201, 13, FALSE), 'First 10 GS'!N$2:N$2201, 0)</f>
        <v>2</v>
      </c>
      <c r="N153" s="6">
        <f>_xlfn.RANK.EQ(VLOOKUP($A153, 'First 10 GS'!$B$2:$AG$2201, 14, FALSE), 'First 10 GS'!O$2:O$2201, 1)</f>
        <v>14</v>
      </c>
      <c r="O153" s="6">
        <f>_xlfn.RANK.EQ(VLOOKUP($A153, 'First 10 GS'!$B$2:$AG$2201, 15, FALSE), 'First 10 GS'!P$2:P$2201, 0)</f>
        <v>665</v>
      </c>
      <c r="P153" s="6">
        <f>_xlfn.RANK.EQ(VLOOKUP($A153, 'First 10 GS'!$B$2:$AG$2201, 16, FALSE), 'First 10 GS'!Q$2:Q$2201, 0)</f>
        <v>266</v>
      </c>
      <c r="Q153" s="5">
        <f>_xlfn.RANK.EQ(VLOOKUP($A153, 'First 10 GS'!$B$2:$AG$2201, 17, FALSE), 'First 10 GS'!R$2:R$2201, 1)</f>
        <v>513</v>
      </c>
      <c r="R153" s="6">
        <f>_xlfn.RANK.EQ(VLOOKUP($A153, 'First 10 GS'!$B$2:$AG$2201, 18, FALSE), 'First 10 GS'!S$2:S$2201, 1)</f>
        <v>35</v>
      </c>
      <c r="S153" s="6">
        <f>_xlfn.RANK.EQ(VLOOKUP($A153, 'First 10 GS'!$B$2:$AG$2201, 19, FALSE), 'First 10 GS'!T$2:T$2201, 1)</f>
        <v>201</v>
      </c>
      <c r="T153" s="6">
        <f>_xlfn.RANK.EQ(VLOOKUP($A153, 'First 10 GS'!$B$2:$AG$2201, 20, FALSE), 'First 10 GS'!U$2:U$2201, 1)</f>
        <v>254</v>
      </c>
      <c r="U153" s="6">
        <f>_xlfn.RANK.EQ(VLOOKUP($A153, 'First 10 GS'!$B$2:$AG$2201, 21, FALSE), 'First 10 GS'!V$2:V$2201, 1)</f>
        <v>658</v>
      </c>
      <c r="V153" s="6">
        <f>_xlfn.RANK.EQ(VLOOKUP($A153, 'First 10 GS'!$B$2:$AG$2201, 22, FALSE), 'First 10 GS'!W$2:W$2201, 1)</f>
        <v>607</v>
      </c>
      <c r="W153" s="6">
        <f>_xlfn.RANK.EQ(VLOOKUP($A153, 'First 10 GS'!$B$2:$AG$2201, 23, FALSE), 'First 10 GS'!X$2:X$2201, 1)</f>
        <v>58</v>
      </c>
      <c r="X153" s="5">
        <f>_xlfn.RANK.EQ(VLOOKUP($A153, 'First 10 GS'!$B$2:$AG$2201, 24, FALSE), 'First 10 GS'!Y$2:Y$2201, 1)</f>
        <v>181</v>
      </c>
      <c r="Y153" s="6">
        <f>_xlfn.RANK.EQ(VLOOKUP($A153, 'First 10 GS'!$B$2:$AG$2201, 25, FALSE), 'First 10 GS'!Z$2:Z$2201, 1)</f>
        <v>1</v>
      </c>
      <c r="Z153" s="5">
        <f>_xlfn.RANK.EQ(VLOOKUP($A153, 'First 10 GS'!$B$2:$AG$2201, 26, FALSE), 'First 10 GS'!AA$2:AA$2201, 0)</f>
        <v>193</v>
      </c>
      <c r="AA153" s="5">
        <f>_xlfn.RANK.EQ(VLOOKUP($A153, 'First 10 GS'!$B$2:$AG$2201, 27, FALSE), 'First 10 GS'!AB$2:AB$2201, 0)</f>
        <v>53</v>
      </c>
      <c r="AB153" s="6">
        <f>_xlfn.RANK.EQ(VLOOKUP($A153, 'First 10 GS'!$B$2:$AG$2201, 28, FALSE), 'First 10 GS'!AC$2:AC$2201, 1)</f>
        <v>127</v>
      </c>
      <c r="AC153" s="6">
        <f>_xlfn.RANK.EQ(VLOOKUP($A153, 'First 10 GS'!$B$2:$AG$2201, 29, FALSE), 'First 10 GS'!AD$2:AD$2201, 1)</f>
        <v>1</v>
      </c>
      <c r="AD153" s="6">
        <f>_xlfn.RANK.EQ(VLOOKUP($A153, 'First 10 GS'!$B$2:$AG$2201, 30, FALSE), 'First 10 GS'!AE$2:AE$2201, 1)</f>
        <v>1</v>
      </c>
      <c r="AE153" s="6">
        <f>_xlfn.RANK.EQ(VLOOKUP($A153, 'First 10 GS'!$B$2:$AG$2201, 31, FALSE), 'First 10 GS'!AF$2:AF$2201, 0)</f>
        <v>665</v>
      </c>
      <c r="AF153" s="5">
        <f>_xlfn.RANK.EQ(VLOOKUP($A153, 'First 10 GS'!$B$2:$AG$2201, 32, FALSE), 'First 10 GS'!AG$2:AG$2201, 1)</f>
        <v>224</v>
      </c>
      <c r="AG153" s="7">
        <f>GEOMEAN(Table5[[#This Row],[W]],Table5[[#This Row],[L]],Table5[[#This Row],[ERA]],Table5[[#This Row],[BB/9]],Table5[[#This Row],[SO]],Table5[[#This Row],[K/9]],Table5[[#This Row],[WHIP]])</f>
        <v>145.67938941804775</v>
      </c>
    </row>
    <row r="154" spans="1:33" x14ac:dyDescent="0.45">
      <c r="A154" s="4" t="s">
        <v>1659</v>
      </c>
      <c r="B154" s="4" t="s">
        <v>54</v>
      </c>
      <c r="C154" s="10">
        <v>37058</v>
      </c>
      <c r="D154" s="10">
        <v>37110</v>
      </c>
      <c r="E154" s="4">
        <f>_xlfn.RANK.EQ(VLOOKUP($A154, 'First 10 GS'!$B$2:$AG$2201, 5, FALSE), 'First 10 GS'!F$2:F$2201, 0)</f>
        <v>423</v>
      </c>
      <c r="F154" s="5">
        <f>_xlfn.RANK.EQ(VLOOKUP($A154, 'First 10 GS'!$B$2:$AG$2201, 6, FALSE), 'First 10 GS'!G$2:G$2201, 0)</f>
        <v>64</v>
      </c>
      <c r="G154" s="5">
        <f>_xlfn.RANK.EQ(VLOOKUP($A154, 'First 10 GS'!$B$2:$AG$2201, 7, FALSE), 'First 10 GS'!H$2:H$2201, 1)</f>
        <v>11</v>
      </c>
      <c r="H154" s="4">
        <f>_xlfn.RANK.EQ(VLOOKUP($A154, 'First 10 GS'!$B$2:$AG$2201, 8, FALSE), 'First 10 GS'!I$2:I$2201, 0)</f>
        <v>1</v>
      </c>
      <c r="I154" s="4">
        <f>_xlfn.RANK.EQ(VLOOKUP($A154, 'First 10 GS'!$B$2:$AG$2201, 9, FALSE), 'First 10 GS'!J$2:J$2201, 0)</f>
        <v>1</v>
      </c>
      <c r="J154" s="4">
        <f>_xlfn.RANK.EQ(VLOOKUP($A154, 'First 10 GS'!$B$2:$AG$2201, 10, FALSE), 'First 10 GS'!K$2:K$2201, 1)</f>
        <v>1</v>
      </c>
      <c r="K154" s="4">
        <f>_xlfn.RANK.EQ(VLOOKUP($A154, 'First 10 GS'!$B$2:$AG$2201, 11, FALSE), 'First 10 GS'!L$2:L$2201, 0)</f>
        <v>99</v>
      </c>
      <c r="L154" s="4">
        <f>_xlfn.RANK.EQ(VLOOKUP($A154, 'First 10 GS'!$B$2:$AG$2201, 12, FALSE), 'First 10 GS'!M$2:M$2201, 0)</f>
        <v>98</v>
      </c>
      <c r="M154" s="4">
        <f>_xlfn.RANK.EQ(VLOOKUP($A154, 'First 10 GS'!$B$2:$AG$2201, 13, FALSE), 'First 10 GS'!N$2:N$2201, 0)</f>
        <v>2</v>
      </c>
      <c r="N154" s="6">
        <f>_xlfn.RANK.EQ(VLOOKUP($A154, 'First 10 GS'!$B$2:$AG$2201, 14, FALSE), 'First 10 GS'!O$2:O$2201, 1)</f>
        <v>235</v>
      </c>
      <c r="O154" s="4">
        <f>_xlfn.RANK.EQ(VLOOKUP($A154, 'First 10 GS'!$B$2:$AG$2201, 15, FALSE), 'First 10 GS'!P$2:P$2201, 0)</f>
        <v>390</v>
      </c>
      <c r="P154" s="4">
        <f>_xlfn.RANK.EQ(VLOOKUP($A154, 'First 10 GS'!$B$2:$AG$2201, 16, FALSE), 'First 10 GS'!Q$2:Q$2201, 0)</f>
        <v>29</v>
      </c>
      <c r="Q154" s="5">
        <f>_xlfn.RANK.EQ(VLOOKUP($A154, 'First 10 GS'!$B$2:$AG$2201, 17, FALSE), 'First 10 GS'!R$2:R$2201, 1)</f>
        <v>504</v>
      </c>
      <c r="R154" s="4">
        <f>_xlfn.RANK.EQ(VLOOKUP($A154, 'First 10 GS'!$B$2:$AG$2201, 18, FALSE), 'First 10 GS'!S$2:S$2201, 1)</f>
        <v>597</v>
      </c>
      <c r="S154" s="4">
        <f>_xlfn.RANK.EQ(VLOOKUP($A154, 'First 10 GS'!$B$2:$AG$2201, 19, FALSE), 'First 10 GS'!T$2:T$2201, 1)</f>
        <v>440</v>
      </c>
      <c r="T154" s="4">
        <f>_xlfn.RANK.EQ(VLOOKUP($A154, 'First 10 GS'!$B$2:$AG$2201, 20, FALSE), 'First 10 GS'!U$2:U$2201, 1)</f>
        <v>499</v>
      </c>
      <c r="U154" s="4">
        <f>_xlfn.RANK.EQ(VLOOKUP($A154, 'First 10 GS'!$B$2:$AG$2201, 21, FALSE), 'First 10 GS'!V$2:V$2201, 1)</f>
        <v>503</v>
      </c>
      <c r="V154" s="4">
        <f>_xlfn.RANK.EQ(VLOOKUP($A154, 'First 10 GS'!$B$2:$AG$2201, 22, FALSE), 'First 10 GS'!W$2:W$2201, 1)</f>
        <v>466</v>
      </c>
      <c r="W154" s="4">
        <f>_xlfn.RANK.EQ(VLOOKUP($A154, 'First 10 GS'!$B$2:$AG$2201, 23, FALSE), 'First 10 GS'!X$2:X$2201, 1)</f>
        <v>22</v>
      </c>
      <c r="X154" s="5">
        <f>_xlfn.RANK.EQ(VLOOKUP($A154, 'First 10 GS'!$B$2:$AG$2201, 24, FALSE), 'First 10 GS'!Y$2:Y$2201, 1)</f>
        <v>37</v>
      </c>
      <c r="Y154" s="4">
        <f>_xlfn.RANK.EQ(VLOOKUP($A154, 'First 10 GS'!$B$2:$AG$2201, 25, FALSE), 'First 10 GS'!Z$2:Z$2201, 1)</f>
        <v>1</v>
      </c>
      <c r="Z154" s="5">
        <f>_xlfn.RANK.EQ(VLOOKUP($A154, 'First 10 GS'!$B$2:$AG$2201, 26, FALSE), 'First 10 GS'!AA$2:AA$2201, 0)</f>
        <v>549</v>
      </c>
      <c r="AA154" s="5">
        <f>_xlfn.RANK.EQ(VLOOKUP($A154, 'First 10 GS'!$B$2:$AG$2201, 27, FALSE), 'First 10 GS'!AB$2:AB$2201, 0)</f>
        <v>530</v>
      </c>
      <c r="AB154" s="4">
        <f>_xlfn.RANK.EQ(VLOOKUP($A154, 'First 10 GS'!$B$2:$AG$2201, 28, FALSE), 'First 10 GS'!AC$2:AC$2201, 1)</f>
        <v>1</v>
      </c>
      <c r="AC154" s="4">
        <f>_xlfn.RANK.EQ(VLOOKUP($A154, 'First 10 GS'!$B$2:$AG$2201, 29, FALSE), 'First 10 GS'!AD$2:AD$2201, 1)</f>
        <v>1</v>
      </c>
      <c r="AD154" s="4">
        <f>_xlfn.RANK.EQ(VLOOKUP($A154, 'First 10 GS'!$B$2:$AG$2201, 30, FALSE), 'First 10 GS'!AE$2:AE$2201, 1)</f>
        <v>146</v>
      </c>
      <c r="AE154" s="4">
        <f>_xlfn.RANK.EQ(VLOOKUP($A154, 'First 10 GS'!$B$2:$AG$2201, 31, FALSE), 'First 10 GS'!AF$2:AF$2201, 0)</f>
        <v>453</v>
      </c>
      <c r="AF154" s="5">
        <f>_xlfn.RANK.EQ(VLOOKUP($A154, 'First 10 GS'!$B$2:$AG$2201, 32, FALSE), 'First 10 GS'!AG$2:AG$2201, 1)</f>
        <v>411</v>
      </c>
      <c r="AG154" s="7">
        <f>GEOMEAN(Table5[[#This Row],[W]],Table5[[#This Row],[L]],Table5[[#This Row],[ERA]],Table5[[#This Row],[BB/9]],Table5[[#This Row],[SO]],Table5[[#This Row],[K/9]],Table5[[#This Row],[WHIP]])</f>
        <v>148.19792964758216</v>
      </c>
    </row>
    <row r="155" spans="1:33" x14ac:dyDescent="0.45">
      <c r="A155" s="6" t="s">
        <v>812</v>
      </c>
      <c r="B155" s="6" t="s">
        <v>240</v>
      </c>
      <c r="C155" s="9">
        <v>29025</v>
      </c>
      <c r="D155" s="9" t="s">
        <v>2322</v>
      </c>
      <c r="E155" s="6">
        <f>_xlfn.RANK.EQ(VLOOKUP($A155, 'First 10 GS'!$B$2:$AG$2201, 5, FALSE), 'First 10 GS'!F$2:F$2201, 0)</f>
        <v>48</v>
      </c>
      <c r="F155" s="5">
        <f>_xlfn.RANK.EQ(VLOOKUP($A155, 'First 10 GS'!$B$2:$AG$2201, 6, FALSE), 'First 10 GS'!G$2:G$2201, 0)</f>
        <v>151</v>
      </c>
      <c r="G155" s="5">
        <f>_xlfn.RANK.EQ(VLOOKUP($A155, 'First 10 GS'!$B$2:$AG$2201, 7, FALSE), 'First 10 GS'!H$2:H$2201, 1)</f>
        <v>177</v>
      </c>
      <c r="H155" s="6">
        <f>_xlfn.RANK.EQ(VLOOKUP($A155, 'First 10 GS'!$B$2:$AG$2201, 8, FALSE), 'First 10 GS'!I$2:I$2201, 0)</f>
        <v>1</v>
      </c>
      <c r="I155" s="6">
        <f>_xlfn.RANK.EQ(VLOOKUP($A155, 'First 10 GS'!$B$2:$AG$2201, 9, FALSE), 'First 10 GS'!J$2:J$2201, 0)</f>
        <v>1</v>
      </c>
      <c r="J155" s="6">
        <f>_xlfn.RANK.EQ(VLOOKUP($A155, 'First 10 GS'!$B$2:$AG$2201, 10, FALSE), 'First 10 GS'!K$2:K$2201, 1)</f>
        <v>1</v>
      </c>
      <c r="K155" s="6">
        <f>_xlfn.RANK.EQ(VLOOKUP($A155, 'First 10 GS'!$B$2:$AG$2201, 11, FALSE), 'First 10 GS'!L$2:L$2201, 0)</f>
        <v>14</v>
      </c>
      <c r="L155" s="6">
        <f>_xlfn.RANK.EQ(VLOOKUP($A155, 'First 10 GS'!$B$2:$AG$2201, 12, FALSE), 'First 10 GS'!M$2:M$2201, 0)</f>
        <v>18</v>
      </c>
      <c r="M155" s="6">
        <f>_xlfn.RANK.EQ(VLOOKUP($A155, 'First 10 GS'!$B$2:$AG$2201, 13, FALSE), 'First 10 GS'!N$2:N$2201, 0)</f>
        <v>2</v>
      </c>
      <c r="N155" s="6">
        <f>_xlfn.RANK.EQ(VLOOKUP($A155, 'First 10 GS'!$B$2:$AG$2201, 14, FALSE), 'First 10 GS'!O$2:O$2201, 1)</f>
        <v>619</v>
      </c>
      <c r="O155" s="6">
        <f>_xlfn.RANK.EQ(VLOOKUP($A155, 'First 10 GS'!$B$2:$AG$2201, 15, FALSE), 'First 10 GS'!P$2:P$2201, 0)</f>
        <v>227</v>
      </c>
      <c r="P155" s="6">
        <f>_xlfn.RANK.EQ(VLOOKUP($A155, 'First 10 GS'!$B$2:$AG$2201, 16, FALSE), 'First 10 GS'!Q$2:Q$2201, 0)</f>
        <v>208</v>
      </c>
      <c r="Q155" s="5">
        <f>_xlfn.RANK.EQ(VLOOKUP($A155, 'First 10 GS'!$B$2:$AG$2201, 17, FALSE), 'First 10 GS'!R$2:R$2201, 1)</f>
        <v>115</v>
      </c>
      <c r="R155" s="6">
        <f>_xlfn.RANK.EQ(VLOOKUP($A155, 'First 10 GS'!$B$2:$AG$2201, 18, FALSE), 'First 10 GS'!S$2:S$2201, 1)</f>
        <v>628</v>
      </c>
      <c r="S155" s="6">
        <f>_xlfn.RANK.EQ(VLOOKUP($A155, 'First 10 GS'!$B$2:$AG$2201, 19, FALSE), 'First 10 GS'!T$2:T$2201, 1)</f>
        <v>201</v>
      </c>
      <c r="T155" s="6">
        <f>_xlfn.RANK.EQ(VLOOKUP($A155, 'First 10 GS'!$B$2:$AG$2201, 20, FALSE), 'First 10 GS'!U$2:U$2201, 1)</f>
        <v>173</v>
      </c>
      <c r="U155" s="6">
        <f>_xlfn.RANK.EQ(VLOOKUP($A155, 'First 10 GS'!$B$2:$AG$2201, 21, FALSE), 'First 10 GS'!V$2:V$2201, 1)</f>
        <v>311</v>
      </c>
      <c r="V155" s="6">
        <f>_xlfn.RANK.EQ(VLOOKUP($A155, 'First 10 GS'!$B$2:$AG$2201, 22, FALSE), 'First 10 GS'!W$2:W$2201, 1)</f>
        <v>381</v>
      </c>
      <c r="W155" s="6">
        <f>_xlfn.RANK.EQ(VLOOKUP($A155, 'First 10 GS'!$B$2:$AG$2201, 23, FALSE), 'First 10 GS'!X$2:X$2201, 1)</f>
        <v>36</v>
      </c>
      <c r="X155" s="5">
        <f>_xlfn.RANK.EQ(VLOOKUP($A155, 'First 10 GS'!$B$2:$AG$2201, 24, FALSE), 'First 10 GS'!Y$2:Y$2201, 1)</f>
        <v>20</v>
      </c>
      <c r="Y155" s="6">
        <f>_xlfn.RANK.EQ(VLOOKUP($A155, 'First 10 GS'!$B$2:$AG$2201, 25, FALSE), 'First 10 GS'!Z$2:Z$2201, 1)</f>
        <v>490</v>
      </c>
      <c r="Z155" s="5">
        <f>_xlfn.RANK.EQ(VLOOKUP($A155, 'First 10 GS'!$B$2:$AG$2201, 26, FALSE), 'First 10 GS'!AA$2:AA$2201, 0)</f>
        <v>399</v>
      </c>
      <c r="AA155" s="5">
        <f>_xlfn.RANK.EQ(VLOOKUP($A155, 'First 10 GS'!$B$2:$AG$2201, 27, FALSE), 'First 10 GS'!AB$2:AB$2201, 0)</f>
        <v>543</v>
      </c>
      <c r="AB155" s="6">
        <f>_xlfn.RANK.EQ(VLOOKUP($A155, 'First 10 GS'!$B$2:$AG$2201, 28, FALSE), 'First 10 GS'!AC$2:AC$2201, 1)</f>
        <v>290</v>
      </c>
      <c r="AC155" s="6">
        <f>_xlfn.RANK.EQ(VLOOKUP($A155, 'First 10 GS'!$B$2:$AG$2201, 29, FALSE), 'First 10 GS'!AD$2:AD$2201, 1)</f>
        <v>477</v>
      </c>
      <c r="AD155" s="6">
        <f>_xlfn.RANK.EQ(VLOOKUP($A155, 'First 10 GS'!$B$2:$AG$2201, 30, FALSE), 'First 10 GS'!AE$2:AE$2201, 1)</f>
        <v>325</v>
      </c>
      <c r="AE155" s="6">
        <f>_xlfn.RANK.EQ(VLOOKUP($A155, 'First 10 GS'!$B$2:$AG$2201, 31, FALSE), 'First 10 GS'!AF$2:AF$2201, 0)</f>
        <v>55</v>
      </c>
      <c r="AF155" s="5">
        <f>_xlfn.RANK.EQ(VLOOKUP($A155, 'First 10 GS'!$B$2:$AG$2201, 32, FALSE), 'First 10 GS'!AG$2:AG$2201, 1)</f>
        <v>123</v>
      </c>
      <c r="AG155" s="7">
        <f>GEOMEAN(Table5[[#This Row],[W]],Table5[[#This Row],[L]],Table5[[#This Row],[ERA]],Table5[[#This Row],[BB/9]],Table5[[#This Row],[SO]],Table5[[#This Row],[K/9]],Table5[[#This Row],[WHIP]])</f>
        <v>149.10060728782355</v>
      </c>
    </row>
    <row r="156" spans="1:33" x14ac:dyDescent="0.45">
      <c r="A156" s="6" t="s">
        <v>955</v>
      </c>
      <c r="B156" s="6" t="s">
        <v>85</v>
      </c>
      <c r="C156" s="9">
        <v>30412</v>
      </c>
      <c r="D156" s="9">
        <v>30460</v>
      </c>
      <c r="E156" s="6">
        <f>_xlfn.RANK.EQ(VLOOKUP($A156, 'First 10 GS'!$B$2:$AG$2201, 5, FALSE), 'First 10 GS'!F$2:F$2201, 0)</f>
        <v>68</v>
      </c>
      <c r="F156" s="5">
        <f>_xlfn.RANK.EQ(VLOOKUP($A156, 'First 10 GS'!$B$2:$AG$2201, 6, FALSE), 'First 10 GS'!G$2:G$2201, 0)</f>
        <v>64</v>
      </c>
      <c r="G156" s="5">
        <f>_xlfn.RANK.EQ(VLOOKUP($A156, 'First 10 GS'!$B$2:$AG$2201, 7, FALSE), 'First 10 GS'!H$2:H$2201, 1)</f>
        <v>177</v>
      </c>
      <c r="H156" s="6">
        <f>_xlfn.RANK.EQ(VLOOKUP($A156, 'First 10 GS'!$B$2:$AG$2201, 8, FALSE), 'First 10 GS'!I$2:I$2201, 0)</f>
        <v>1</v>
      </c>
      <c r="I156" s="6">
        <f>_xlfn.RANK.EQ(VLOOKUP($A156, 'First 10 GS'!$B$2:$AG$2201, 9, FALSE), 'First 10 GS'!J$2:J$2201, 0)</f>
        <v>1</v>
      </c>
      <c r="J156" s="6">
        <f>_xlfn.RANK.EQ(VLOOKUP($A156, 'First 10 GS'!$B$2:$AG$2201, 10, FALSE), 'First 10 GS'!K$2:K$2201, 1)</f>
        <v>1</v>
      </c>
      <c r="K156" s="6">
        <f>_xlfn.RANK.EQ(VLOOKUP($A156, 'First 10 GS'!$B$2:$AG$2201, 11, FALSE), 'First 10 GS'!L$2:L$2201, 0)</f>
        <v>99</v>
      </c>
      <c r="L156" s="6">
        <f>_xlfn.RANK.EQ(VLOOKUP($A156, 'First 10 GS'!$B$2:$AG$2201, 12, FALSE), 'First 10 GS'!M$2:M$2201, 0)</f>
        <v>18</v>
      </c>
      <c r="M156" s="6">
        <f>_xlfn.RANK.EQ(VLOOKUP($A156, 'First 10 GS'!$B$2:$AG$2201, 13, FALSE), 'First 10 GS'!N$2:N$2201, 0)</f>
        <v>2</v>
      </c>
      <c r="N156" s="6">
        <f>_xlfn.RANK.EQ(VLOOKUP($A156, 'First 10 GS'!$B$2:$AG$2201, 14, FALSE), 'First 10 GS'!O$2:O$2201, 1)</f>
        <v>594</v>
      </c>
      <c r="O156" s="6">
        <f>_xlfn.RANK.EQ(VLOOKUP($A156, 'First 10 GS'!$B$2:$AG$2201, 15, FALSE), 'First 10 GS'!P$2:P$2201, 0)</f>
        <v>90</v>
      </c>
      <c r="P156" s="6">
        <f>_xlfn.RANK.EQ(VLOOKUP($A156, 'First 10 GS'!$B$2:$AG$2201, 16, FALSE), 'First 10 GS'!Q$2:Q$2201, 0)</f>
        <v>139</v>
      </c>
      <c r="Q156" s="5">
        <f>_xlfn.RANK.EQ(VLOOKUP($A156, 'First 10 GS'!$B$2:$AG$2201, 17, FALSE), 'First 10 GS'!R$2:R$2201, 1)</f>
        <v>25</v>
      </c>
      <c r="R156" s="6">
        <f>_xlfn.RANK.EQ(VLOOKUP($A156, 'First 10 GS'!$B$2:$AG$2201, 18, FALSE), 'First 10 GS'!S$2:S$2201, 1)</f>
        <v>196</v>
      </c>
      <c r="S156" s="6">
        <f>_xlfn.RANK.EQ(VLOOKUP($A156, 'First 10 GS'!$B$2:$AG$2201, 19, FALSE), 'First 10 GS'!T$2:T$2201, 1)</f>
        <v>36</v>
      </c>
      <c r="T156" s="6">
        <f>_xlfn.RANK.EQ(VLOOKUP($A156, 'First 10 GS'!$B$2:$AG$2201, 20, FALSE), 'First 10 GS'!U$2:U$2201, 1)</f>
        <v>32</v>
      </c>
      <c r="U156" s="6">
        <f>_xlfn.RANK.EQ(VLOOKUP($A156, 'First 10 GS'!$B$2:$AG$2201, 21, FALSE), 'First 10 GS'!V$2:V$2201, 1)</f>
        <v>64</v>
      </c>
      <c r="V156" s="6">
        <f>_xlfn.RANK.EQ(VLOOKUP($A156, 'First 10 GS'!$B$2:$AG$2201, 22, FALSE), 'First 10 GS'!W$2:W$2201, 1)</f>
        <v>53</v>
      </c>
      <c r="W156" s="6">
        <f>_xlfn.RANK.EQ(VLOOKUP($A156, 'First 10 GS'!$B$2:$AG$2201, 23, FALSE), 'First 10 GS'!X$2:X$2201, 1)</f>
        <v>499</v>
      </c>
      <c r="X156" s="5">
        <f>_xlfn.RANK.EQ(VLOOKUP($A156, 'First 10 GS'!$B$2:$AG$2201, 24, FALSE), 'First 10 GS'!Y$2:Y$2201, 1)</f>
        <v>382</v>
      </c>
      <c r="Y156" s="6">
        <f>_xlfn.RANK.EQ(VLOOKUP($A156, 'First 10 GS'!$B$2:$AG$2201, 25, FALSE), 'First 10 GS'!Z$2:Z$2201, 1)</f>
        <v>1</v>
      </c>
      <c r="Z156" s="5">
        <f>_xlfn.RANK.EQ(VLOOKUP($A156, 'First 10 GS'!$B$2:$AG$2201, 26, FALSE), 'First 10 GS'!AA$2:AA$2201, 0)</f>
        <v>313</v>
      </c>
      <c r="AA156" s="5">
        <f>_xlfn.RANK.EQ(VLOOKUP($A156, 'First 10 GS'!$B$2:$AG$2201, 27, FALSE), 'First 10 GS'!AB$2:AB$2201, 0)</f>
        <v>445</v>
      </c>
      <c r="AB156" s="6">
        <f>_xlfn.RANK.EQ(VLOOKUP($A156, 'First 10 GS'!$B$2:$AG$2201, 28, FALSE), 'First 10 GS'!AC$2:AC$2201, 1)</f>
        <v>618</v>
      </c>
      <c r="AC156" s="6">
        <f>_xlfn.RANK.EQ(VLOOKUP($A156, 'First 10 GS'!$B$2:$AG$2201, 29, FALSE), 'First 10 GS'!AD$2:AD$2201, 1)</f>
        <v>1</v>
      </c>
      <c r="AD156" s="6">
        <f>_xlfn.RANK.EQ(VLOOKUP($A156, 'First 10 GS'!$B$2:$AG$2201, 30, FALSE), 'First 10 GS'!AE$2:AE$2201, 1)</f>
        <v>146</v>
      </c>
      <c r="AE156" s="6">
        <f>_xlfn.RANK.EQ(VLOOKUP($A156, 'First 10 GS'!$B$2:$AG$2201, 31, FALSE), 'First 10 GS'!AF$2:AF$2201, 0)</f>
        <v>94</v>
      </c>
      <c r="AF156" s="5">
        <f>_xlfn.RANK.EQ(VLOOKUP($A156, 'First 10 GS'!$B$2:$AG$2201, 32, FALSE), 'First 10 GS'!AG$2:AG$2201, 1)</f>
        <v>113</v>
      </c>
      <c r="AG156" s="7">
        <f>GEOMEAN(Table5[[#This Row],[W]],Table5[[#This Row],[L]],Table5[[#This Row],[ERA]],Table5[[#This Row],[BB/9]],Table5[[#This Row],[SO]],Table5[[#This Row],[K/9]],Table5[[#This Row],[WHIP]])</f>
        <v>149.92603571642621</v>
      </c>
    </row>
    <row r="157" spans="1:33" x14ac:dyDescent="0.45">
      <c r="A157" s="4" t="s">
        <v>687</v>
      </c>
      <c r="B157" s="4" t="s">
        <v>196</v>
      </c>
      <c r="C157" s="10">
        <v>43201</v>
      </c>
      <c r="D157" s="10">
        <v>43274</v>
      </c>
      <c r="E157" s="4">
        <f>_xlfn.RANK.EQ(VLOOKUP($A157, 'First 10 GS'!$B$2:$AG$2201, 5, FALSE), 'First 10 GS'!F$2:F$2201, 0)</f>
        <v>559</v>
      </c>
      <c r="F157" s="5">
        <f>_xlfn.RANK.EQ(VLOOKUP($A157, 'First 10 GS'!$B$2:$AG$2201, 6, FALSE), 'First 10 GS'!G$2:G$2201, 0)</f>
        <v>64</v>
      </c>
      <c r="G157" s="5">
        <f>_xlfn.RANK.EQ(VLOOKUP($A157, 'First 10 GS'!$B$2:$AG$2201, 7, FALSE), 'First 10 GS'!H$2:H$2201, 1)</f>
        <v>177</v>
      </c>
      <c r="H157" s="4">
        <f>_xlfn.RANK.EQ(VLOOKUP($A157, 'First 10 GS'!$B$2:$AG$2201, 8, FALSE), 'First 10 GS'!I$2:I$2201, 0)</f>
        <v>1</v>
      </c>
      <c r="I157" s="4">
        <f>_xlfn.RANK.EQ(VLOOKUP($A157, 'First 10 GS'!$B$2:$AG$2201, 9, FALSE), 'First 10 GS'!J$2:J$2201, 0)</f>
        <v>1</v>
      </c>
      <c r="J157" s="4">
        <f>_xlfn.RANK.EQ(VLOOKUP($A157, 'First 10 GS'!$B$2:$AG$2201, 10, FALSE), 'First 10 GS'!K$2:K$2201, 1)</f>
        <v>1</v>
      </c>
      <c r="K157" s="4">
        <f>_xlfn.RANK.EQ(VLOOKUP($A157, 'First 10 GS'!$B$2:$AG$2201, 11, FALSE), 'First 10 GS'!L$2:L$2201, 0)</f>
        <v>196</v>
      </c>
      <c r="L157" s="4">
        <f>_xlfn.RANK.EQ(VLOOKUP($A157, 'First 10 GS'!$B$2:$AG$2201, 12, FALSE), 'First 10 GS'!M$2:M$2201, 0)</f>
        <v>98</v>
      </c>
      <c r="M157" s="4">
        <f>_xlfn.RANK.EQ(VLOOKUP($A157, 'First 10 GS'!$B$2:$AG$2201, 13, FALSE), 'First 10 GS'!N$2:N$2201, 0)</f>
        <v>2</v>
      </c>
      <c r="N157" s="6">
        <f>_xlfn.RANK.EQ(VLOOKUP($A157, 'First 10 GS'!$B$2:$AG$2201, 14, FALSE), 'First 10 GS'!O$2:O$2201, 1)</f>
        <v>103</v>
      </c>
      <c r="O157" s="4">
        <f>_xlfn.RANK.EQ(VLOOKUP($A157, 'First 10 GS'!$B$2:$AG$2201, 15, FALSE), 'First 10 GS'!P$2:P$2201, 0)</f>
        <v>90</v>
      </c>
      <c r="P157" s="4">
        <f>_xlfn.RANK.EQ(VLOOKUP($A157, 'First 10 GS'!$B$2:$AG$2201, 16, FALSE), 'First 10 GS'!Q$2:Q$2201, 0)</f>
        <v>139</v>
      </c>
      <c r="Q157" s="5">
        <f>_xlfn.RANK.EQ(VLOOKUP($A157, 'First 10 GS'!$B$2:$AG$2201, 17, FALSE), 'First 10 GS'!R$2:R$2201, 1)</f>
        <v>175</v>
      </c>
      <c r="R157" s="4">
        <f>_xlfn.RANK.EQ(VLOOKUP($A157, 'First 10 GS'!$B$2:$AG$2201, 18, FALSE), 'First 10 GS'!S$2:S$2201, 1)</f>
        <v>100</v>
      </c>
      <c r="S157" s="4">
        <f>_xlfn.RANK.EQ(VLOOKUP($A157, 'First 10 GS'!$B$2:$AG$2201, 19, FALSE), 'First 10 GS'!T$2:T$2201, 1)</f>
        <v>50</v>
      </c>
      <c r="T157" s="4">
        <f>_xlfn.RANK.EQ(VLOOKUP($A157, 'First 10 GS'!$B$2:$AG$2201, 20, FALSE), 'First 10 GS'!U$2:U$2201, 1)</f>
        <v>66</v>
      </c>
      <c r="U157" s="4">
        <f>_xlfn.RANK.EQ(VLOOKUP($A157, 'First 10 GS'!$B$2:$AG$2201, 21, FALSE), 'First 10 GS'!V$2:V$2201, 1)</f>
        <v>577</v>
      </c>
      <c r="V157" s="4">
        <f>_xlfn.RANK.EQ(VLOOKUP($A157, 'First 10 GS'!$B$2:$AG$2201, 22, FALSE), 'First 10 GS'!W$2:W$2201, 1)</f>
        <v>537</v>
      </c>
      <c r="W157" s="4">
        <f>_xlfn.RANK.EQ(VLOOKUP($A157, 'First 10 GS'!$B$2:$AG$2201, 23, FALSE), 'First 10 GS'!X$2:X$2201, 1)</f>
        <v>75</v>
      </c>
      <c r="X157" s="5">
        <f>_xlfn.RANK.EQ(VLOOKUP($A157, 'First 10 GS'!$B$2:$AG$2201, 24, FALSE), 'First 10 GS'!Y$2:Y$2201, 1)</f>
        <v>136</v>
      </c>
      <c r="Y157" s="4">
        <f>_xlfn.RANK.EQ(VLOOKUP($A157, 'First 10 GS'!$B$2:$AG$2201, 25, FALSE), 'First 10 GS'!Z$2:Z$2201, 1)</f>
        <v>1</v>
      </c>
      <c r="Z157" s="5">
        <f>_xlfn.RANK.EQ(VLOOKUP($A157, 'First 10 GS'!$B$2:$AG$2201, 26, FALSE), 'First 10 GS'!AA$2:AA$2201, 0)</f>
        <v>251</v>
      </c>
      <c r="AA157" s="5">
        <f>_xlfn.RANK.EQ(VLOOKUP($A157, 'First 10 GS'!$B$2:$AG$2201, 27, FALSE), 'First 10 GS'!AB$2:AB$2201, 0)</f>
        <v>174</v>
      </c>
      <c r="AB157" s="4">
        <f>_xlfn.RANK.EQ(VLOOKUP($A157, 'First 10 GS'!$B$2:$AG$2201, 28, FALSE), 'First 10 GS'!AC$2:AC$2201, 1)</f>
        <v>452</v>
      </c>
      <c r="AC157" s="4">
        <f>_xlfn.RANK.EQ(VLOOKUP($A157, 'First 10 GS'!$B$2:$AG$2201, 29, FALSE), 'First 10 GS'!AD$2:AD$2201, 1)</f>
        <v>1</v>
      </c>
      <c r="AD157" s="4">
        <f>_xlfn.RANK.EQ(VLOOKUP($A157, 'First 10 GS'!$B$2:$AG$2201, 30, FALSE), 'First 10 GS'!AE$2:AE$2201, 1)</f>
        <v>146</v>
      </c>
      <c r="AE157" s="4">
        <f>_xlfn.RANK.EQ(VLOOKUP($A157, 'First 10 GS'!$B$2:$AG$2201, 31, FALSE), 'First 10 GS'!AF$2:AF$2201, 0)</f>
        <v>626</v>
      </c>
      <c r="AF157" s="5">
        <f>_xlfn.RANK.EQ(VLOOKUP($A157, 'First 10 GS'!$B$2:$AG$2201, 32, FALSE), 'First 10 GS'!AG$2:AG$2201, 1)</f>
        <v>147</v>
      </c>
      <c r="AG157" s="7">
        <f>GEOMEAN(Table5[[#This Row],[W]],Table5[[#This Row],[L]],Table5[[#This Row],[ERA]],Table5[[#This Row],[BB/9]],Table5[[#This Row],[SO]],Table5[[#This Row],[K/9]],Table5[[#This Row],[WHIP]])</f>
        <v>150.27813129651554</v>
      </c>
    </row>
    <row r="158" spans="1:33" x14ac:dyDescent="0.45">
      <c r="A158" s="4" t="s">
        <v>347</v>
      </c>
      <c r="B158" s="4" t="s">
        <v>34</v>
      </c>
      <c r="C158" s="10">
        <v>31645</v>
      </c>
      <c r="D158" s="10">
        <v>31875</v>
      </c>
      <c r="E158" s="4">
        <f>_xlfn.RANK.EQ(VLOOKUP($A158, 'First 10 GS'!$B$2:$AG$2201, 5, FALSE), 'First 10 GS'!F$2:F$2201, 0)</f>
        <v>62</v>
      </c>
      <c r="F158" s="5">
        <f>_xlfn.RANK.EQ(VLOOKUP($A158, 'First 10 GS'!$B$2:$AG$2201, 6, FALSE), 'First 10 GS'!G$2:G$2201, 0)</f>
        <v>64</v>
      </c>
      <c r="G158" s="5">
        <f>_xlfn.RANK.EQ(VLOOKUP($A158, 'First 10 GS'!$B$2:$AG$2201, 7, FALSE), 'First 10 GS'!H$2:H$2201, 1)</f>
        <v>177</v>
      </c>
      <c r="H158" s="4">
        <f>_xlfn.RANK.EQ(VLOOKUP($A158, 'First 10 GS'!$B$2:$AG$2201, 8, FALSE), 'First 10 GS'!I$2:I$2201, 0)</f>
        <v>1</v>
      </c>
      <c r="I158" s="4">
        <f>_xlfn.RANK.EQ(VLOOKUP($A158, 'First 10 GS'!$B$2:$AG$2201, 9, FALSE), 'First 10 GS'!J$2:J$2201, 0)</f>
        <v>1</v>
      </c>
      <c r="J158" s="4">
        <f>_xlfn.RANK.EQ(VLOOKUP($A158, 'First 10 GS'!$B$2:$AG$2201, 10, FALSE), 'First 10 GS'!K$2:K$2201, 1)</f>
        <v>1</v>
      </c>
      <c r="K158" s="4">
        <f>_xlfn.RANK.EQ(VLOOKUP($A158, 'First 10 GS'!$B$2:$AG$2201, 11, FALSE), 'First 10 GS'!L$2:L$2201, 0)</f>
        <v>99</v>
      </c>
      <c r="L158" s="4">
        <f>_xlfn.RANK.EQ(VLOOKUP($A158, 'First 10 GS'!$B$2:$AG$2201, 12, FALSE), 'First 10 GS'!M$2:M$2201, 0)</f>
        <v>98</v>
      </c>
      <c r="M158" s="4">
        <f>_xlfn.RANK.EQ(VLOOKUP($A158, 'First 10 GS'!$B$2:$AG$2201, 13, FALSE), 'First 10 GS'!N$2:N$2201, 0)</f>
        <v>2</v>
      </c>
      <c r="N158" s="6">
        <f>_xlfn.RANK.EQ(VLOOKUP($A158, 'First 10 GS'!$B$2:$AG$2201, 14, FALSE), 'First 10 GS'!O$2:O$2201, 1)</f>
        <v>602</v>
      </c>
      <c r="O158" s="4">
        <f>_xlfn.RANK.EQ(VLOOKUP($A158, 'First 10 GS'!$B$2:$AG$2201, 15, FALSE), 'First 10 GS'!P$2:P$2201, 0)</f>
        <v>90</v>
      </c>
      <c r="P158" s="4">
        <f>_xlfn.RANK.EQ(VLOOKUP($A158, 'First 10 GS'!$B$2:$AG$2201, 16, FALSE), 'First 10 GS'!Q$2:Q$2201, 0)</f>
        <v>139</v>
      </c>
      <c r="Q158" s="5">
        <f>_xlfn.RANK.EQ(VLOOKUP($A158, 'First 10 GS'!$B$2:$AG$2201, 17, FALSE), 'First 10 GS'!R$2:R$2201, 1)</f>
        <v>409</v>
      </c>
      <c r="R158" s="4">
        <f>_xlfn.RANK.EQ(VLOOKUP($A158, 'First 10 GS'!$B$2:$AG$2201, 18, FALSE), 'First 10 GS'!S$2:S$2201, 1)</f>
        <v>530</v>
      </c>
      <c r="S158" s="4">
        <f>_xlfn.RANK.EQ(VLOOKUP($A158, 'First 10 GS'!$B$2:$AG$2201, 19, FALSE), 'First 10 GS'!T$2:T$2201, 1)</f>
        <v>630</v>
      </c>
      <c r="T158" s="4">
        <f>_xlfn.RANK.EQ(VLOOKUP($A158, 'First 10 GS'!$B$2:$AG$2201, 20, FALSE), 'First 10 GS'!U$2:U$2201, 1)</f>
        <v>577</v>
      </c>
      <c r="U158" s="4">
        <f>_xlfn.RANK.EQ(VLOOKUP($A158, 'First 10 GS'!$B$2:$AG$2201, 21, FALSE), 'First 10 GS'!V$2:V$2201, 1)</f>
        <v>551</v>
      </c>
      <c r="V158" s="4">
        <f>_xlfn.RANK.EQ(VLOOKUP($A158, 'First 10 GS'!$B$2:$AG$2201, 22, FALSE), 'First 10 GS'!W$2:W$2201, 1)</f>
        <v>607</v>
      </c>
      <c r="W158" s="4">
        <f>_xlfn.RANK.EQ(VLOOKUP($A158, 'First 10 GS'!$B$2:$AG$2201, 23, FALSE), 'First 10 GS'!X$2:X$2201, 1)</f>
        <v>160</v>
      </c>
      <c r="X158" s="5">
        <f>_xlfn.RANK.EQ(VLOOKUP($A158, 'First 10 GS'!$B$2:$AG$2201, 24, FALSE), 'First 10 GS'!Y$2:Y$2201, 1)</f>
        <v>101</v>
      </c>
      <c r="Y158" s="4">
        <f>_xlfn.RANK.EQ(VLOOKUP($A158, 'First 10 GS'!$B$2:$AG$2201, 25, FALSE), 'First 10 GS'!Z$2:Z$2201, 1)</f>
        <v>1</v>
      </c>
      <c r="Z158" s="5">
        <f>_xlfn.RANK.EQ(VLOOKUP($A158, 'First 10 GS'!$B$2:$AG$2201, 26, FALSE), 'First 10 GS'!AA$2:AA$2201, 0)</f>
        <v>116</v>
      </c>
      <c r="AA158" s="5">
        <f>_xlfn.RANK.EQ(VLOOKUP($A158, 'First 10 GS'!$B$2:$AG$2201, 27, FALSE), 'First 10 GS'!AB$2:AB$2201, 0)</f>
        <v>239</v>
      </c>
      <c r="AB158" s="4">
        <f>_xlfn.RANK.EQ(VLOOKUP($A158, 'First 10 GS'!$B$2:$AG$2201, 28, FALSE), 'First 10 GS'!AC$2:AC$2201, 1)</f>
        <v>127</v>
      </c>
      <c r="AC158" s="4">
        <f>_xlfn.RANK.EQ(VLOOKUP($A158, 'First 10 GS'!$B$2:$AG$2201, 29, FALSE), 'First 10 GS'!AD$2:AD$2201, 1)</f>
        <v>609</v>
      </c>
      <c r="AD158" s="4">
        <f>_xlfn.RANK.EQ(VLOOKUP($A158, 'First 10 GS'!$B$2:$AG$2201, 30, FALSE), 'First 10 GS'!AE$2:AE$2201, 1)</f>
        <v>461</v>
      </c>
      <c r="AE158" s="4">
        <f>_xlfn.RANK.EQ(VLOOKUP($A158, 'First 10 GS'!$B$2:$AG$2201, 31, FALSE), 'First 10 GS'!AF$2:AF$2201, 0)</f>
        <v>65</v>
      </c>
      <c r="AF158" s="5">
        <f>_xlfn.RANK.EQ(VLOOKUP($A158, 'First 10 GS'!$B$2:$AG$2201, 32, FALSE), 'First 10 GS'!AG$2:AG$2201, 1)</f>
        <v>139</v>
      </c>
      <c r="AG158" s="7">
        <f>GEOMEAN(Table5[[#This Row],[W]],Table5[[#This Row],[L]],Table5[[#This Row],[ERA]],Table5[[#This Row],[BB/9]],Table5[[#This Row],[SO]],Table5[[#This Row],[K/9]],Table5[[#This Row],[WHIP]])</f>
        <v>151.16051860098713</v>
      </c>
    </row>
    <row r="159" spans="1:33" x14ac:dyDescent="0.45">
      <c r="A159" s="6" t="s">
        <v>1161</v>
      </c>
      <c r="B159" s="6" t="s">
        <v>428</v>
      </c>
      <c r="C159" s="9" t="s">
        <v>2173</v>
      </c>
      <c r="D159" s="9">
        <v>37484</v>
      </c>
      <c r="E159" s="6">
        <f>_xlfn.RANK.EQ(VLOOKUP($A159, 'First 10 GS'!$B$2:$AG$2201, 5, FALSE), 'First 10 GS'!F$2:F$2201, 0)</f>
        <v>116</v>
      </c>
      <c r="F159" s="5">
        <f>_xlfn.RANK.EQ(VLOOKUP($A159, 'First 10 GS'!$B$2:$AG$2201, 6, FALSE), 'First 10 GS'!G$2:G$2201, 0)</f>
        <v>64</v>
      </c>
      <c r="G159" s="5">
        <f>_xlfn.RANK.EQ(VLOOKUP($A159, 'First 10 GS'!$B$2:$AG$2201, 7, FALSE), 'First 10 GS'!H$2:H$2201, 1)</f>
        <v>57</v>
      </c>
      <c r="H159" s="6">
        <f>_xlfn.RANK.EQ(VLOOKUP($A159, 'First 10 GS'!$B$2:$AG$2201, 8, FALSE), 'First 10 GS'!I$2:I$2201, 0)</f>
        <v>1</v>
      </c>
      <c r="I159" s="6">
        <f>_xlfn.RANK.EQ(VLOOKUP($A159, 'First 10 GS'!$B$2:$AG$2201, 9, FALSE), 'First 10 GS'!J$2:J$2201, 0)</f>
        <v>1</v>
      </c>
      <c r="J159" s="6">
        <f>_xlfn.RANK.EQ(VLOOKUP($A159, 'First 10 GS'!$B$2:$AG$2201, 10, FALSE), 'First 10 GS'!K$2:K$2201, 1)</f>
        <v>1</v>
      </c>
      <c r="K159" s="6">
        <f>_xlfn.RANK.EQ(VLOOKUP($A159, 'First 10 GS'!$B$2:$AG$2201, 11, FALSE), 'First 10 GS'!L$2:L$2201, 0)</f>
        <v>196</v>
      </c>
      <c r="L159" s="6">
        <f>_xlfn.RANK.EQ(VLOOKUP($A159, 'First 10 GS'!$B$2:$AG$2201, 12, FALSE), 'First 10 GS'!M$2:M$2201, 0)</f>
        <v>98</v>
      </c>
      <c r="M159" s="6">
        <f>_xlfn.RANK.EQ(VLOOKUP($A159, 'First 10 GS'!$B$2:$AG$2201, 13, FALSE), 'First 10 GS'!N$2:N$2201, 0)</f>
        <v>2</v>
      </c>
      <c r="N159" s="6">
        <f>_xlfn.RANK.EQ(VLOOKUP($A159, 'First 10 GS'!$B$2:$AG$2201, 14, FALSE), 'First 10 GS'!O$2:O$2201, 1)</f>
        <v>544</v>
      </c>
      <c r="O159" s="6">
        <f>_xlfn.RANK.EQ(VLOOKUP($A159, 'First 10 GS'!$B$2:$AG$2201, 15, FALSE), 'First 10 GS'!P$2:P$2201, 0)</f>
        <v>227</v>
      </c>
      <c r="P159" s="6">
        <f>_xlfn.RANK.EQ(VLOOKUP($A159, 'First 10 GS'!$B$2:$AG$2201, 16, FALSE), 'First 10 GS'!Q$2:Q$2201, 0)</f>
        <v>75</v>
      </c>
      <c r="Q159" s="5">
        <f>_xlfn.RANK.EQ(VLOOKUP($A159, 'First 10 GS'!$B$2:$AG$2201, 17, FALSE), 'First 10 GS'!R$2:R$2201, 1)</f>
        <v>131</v>
      </c>
      <c r="R159" s="6">
        <f>_xlfn.RANK.EQ(VLOOKUP($A159, 'First 10 GS'!$B$2:$AG$2201, 18, FALSE), 'First 10 GS'!S$2:S$2201, 1)</f>
        <v>440</v>
      </c>
      <c r="S159" s="6">
        <f>_xlfn.RANK.EQ(VLOOKUP($A159, 'First 10 GS'!$B$2:$AG$2201, 19, FALSE), 'First 10 GS'!T$2:T$2201, 1)</f>
        <v>162</v>
      </c>
      <c r="T159" s="6">
        <f>_xlfn.RANK.EQ(VLOOKUP($A159, 'First 10 GS'!$B$2:$AG$2201, 20, FALSE), 'First 10 GS'!U$2:U$2201, 1)</f>
        <v>140</v>
      </c>
      <c r="U159" s="6">
        <f>_xlfn.RANK.EQ(VLOOKUP($A159, 'First 10 GS'!$B$2:$AG$2201, 21, FALSE), 'First 10 GS'!V$2:V$2201, 1)</f>
        <v>113</v>
      </c>
      <c r="V159" s="6">
        <f>_xlfn.RANK.EQ(VLOOKUP($A159, 'First 10 GS'!$B$2:$AG$2201, 22, FALSE), 'First 10 GS'!W$2:W$2201, 1)</f>
        <v>103</v>
      </c>
      <c r="W159" s="6">
        <f>_xlfn.RANK.EQ(VLOOKUP($A159, 'First 10 GS'!$B$2:$AG$2201, 23, FALSE), 'First 10 GS'!X$2:X$2201, 1)</f>
        <v>221</v>
      </c>
      <c r="X159" s="5">
        <f>_xlfn.RANK.EQ(VLOOKUP($A159, 'First 10 GS'!$B$2:$AG$2201, 24, FALSE), 'First 10 GS'!Y$2:Y$2201, 1)</f>
        <v>177</v>
      </c>
      <c r="Y159" s="6">
        <f>_xlfn.RANK.EQ(VLOOKUP($A159, 'First 10 GS'!$B$2:$AG$2201, 25, FALSE), 'First 10 GS'!Z$2:Z$2201, 1)</f>
        <v>1</v>
      </c>
      <c r="Z159" s="5">
        <f>_xlfn.RANK.EQ(VLOOKUP($A159, 'First 10 GS'!$B$2:$AG$2201, 26, FALSE), 'First 10 GS'!AA$2:AA$2201, 0)</f>
        <v>293</v>
      </c>
      <c r="AA159" s="5">
        <f>_xlfn.RANK.EQ(VLOOKUP($A159, 'First 10 GS'!$B$2:$AG$2201, 27, FALSE), 'First 10 GS'!AB$2:AB$2201, 0)</f>
        <v>375</v>
      </c>
      <c r="AB159" s="6">
        <f>_xlfn.RANK.EQ(VLOOKUP($A159, 'First 10 GS'!$B$2:$AG$2201, 28, FALSE), 'First 10 GS'!AC$2:AC$2201, 1)</f>
        <v>290</v>
      </c>
      <c r="AC159" s="6">
        <f>_xlfn.RANK.EQ(VLOOKUP($A159, 'First 10 GS'!$B$2:$AG$2201, 29, FALSE), 'First 10 GS'!AD$2:AD$2201, 1)</f>
        <v>477</v>
      </c>
      <c r="AD159" s="6">
        <f>_xlfn.RANK.EQ(VLOOKUP($A159, 'First 10 GS'!$B$2:$AG$2201, 30, FALSE), 'First 10 GS'!AE$2:AE$2201, 1)</f>
        <v>611</v>
      </c>
      <c r="AE159" s="6">
        <f>_xlfn.RANK.EQ(VLOOKUP($A159, 'First 10 GS'!$B$2:$AG$2201, 31, FALSE), 'First 10 GS'!AF$2:AF$2201, 0)</f>
        <v>108</v>
      </c>
      <c r="AF159" s="5">
        <f>_xlfn.RANK.EQ(VLOOKUP($A159, 'First 10 GS'!$B$2:$AG$2201, 32, FALSE), 'First 10 GS'!AG$2:AG$2201, 1)</f>
        <v>204</v>
      </c>
      <c r="AG159" s="7">
        <f>GEOMEAN(Table5[[#This Row],[W]],Table5[[#This Row],[L]],Table5[[#This Row],[ERA]],Table5[[#This Row],[BB/9]],Table5[[#This Row],[SO]],Table5[[#This Row],[K/9]],Table5[[#This Row],[WHIP]])</f>
        <v>152.24636104382941</v>
      </c>
    </row>
    <row r="160" spans="1:33" x14ac:dyDescent="0.45">
      <c r="A160" s="4" t="s">
        <v>2223</v>
      </c>
      <c r="B160" s="4" t="s">
        <v>132</v>
      </c>
      <c r="C160" s="10">
        <v>36700</v>
      </c>
      <c r="D160" s="10">
        <v>37094</v>
      </c>
      <c r="E160" s="4">
        <f>_xlfn.RANK.EQ(VLOOKUP($A160, 'First 10 GS'!$B$2:$AG$2201, 5, FALSE), 'First 10 GS'!F$2:F$2201, 0)</f>
        <v>278</v>
      </c>
      <c r="F160" s="5">
        <f>_xlfn.RANK.EQ(VLOOKUP($A160, 'First 10 GS'!$B$2:$AG$2201, 6, FALSE), 'First 10 GS'!G$2:G$2201, 0)</f>
        <v>294</v>
      </c>
      <c r="G160" s="5">
        <f>_xlfn.RANK.EQ(VLOOKUP($A160, 'First 10 GS'!$B$2:$AG$2201, 7, FALSE), 'First 10 GS'!H$2:H$2201, 1)</f>
        <v>1</v>
      </c>
      <c r="H160" s="4">
        <f>_xlfn.RANK.EQ(VLOOKUP($A160, 'First 10 GS'!$B$2:$AG$2201, 8, FALSE), 'First 10 GS'!I$2:I$2201, 0)</f>
        <v>1</v>
      </c>
      <c r="I160" s="4">
        <f>_xlfn.RANK.EQ(VLOOKUP($A160, 'First 10 GS'!$B$2:$AG$2201, 9, FALSE), 'First 10 GS'!J$2:J$2201, 0)</f>
        <v>1</v>
      </c>
      <c r="J160" s="4">
        <f>_xlfn.RANK.EQ(VLOOKUP($A160, 'First 10 GS'!$B$2:$AG$2201, 10, FALSE), 'First 10 GS'!K$2:K$2201, 1)</f>
        <v>1</v>
      </c>
      <c r="K160" s="4">
        <f>_xlfn.RANK.EQ(VLOOKUP($A160, 'First 10 GS'!$B$2:$AG$2201, 11, FALSE), 'First 10 GS'!L$2:L$2201, 0)</f>
        <v>196</v>
      </c>
      <c r="L160" s="4">
        <f>_xlfn.RANK.EQ(VLOOKUP($A160, 'First 10 GS'!$B$2:$AG$2201, 12, FALSE), 'First 10 GS'!M$2:M$2201, 0)</f>
        <v>98</v>
      </c>
      <c r="M160" s="4">
        <f>_xlfn.RANK.EQ(VLOOKUP($A160, 'First 10 GS'!$B$2:$AG$2201, 13, FALSE), 'First 10 GS'!N$2:N$2201, 0)</f>
        <v>2</v>
      </c>
      <c r="N160" s="6">
        <f>_xlfn.RANK.EQ(VLOOKUP($A160, 'First 10 GS'!$B$2:$AG$2201, 14, FALSE), 'First 10 GS'!O$2:O$2201, 1)</f>
        <v>377</v>
      </c>
      <c r="O160" s="4">
        <f>_xlfn.RANK.EQ(VLOOKUP($A160, 'First 10 GS'!$B$2:$AG$2201, 15, FALSE), 'First 10 GS'!P$2:P$2201, 0)</f>
        <v>655</v>
      </c>
      <c r="P160" s="4">
        <f>_xlfn.RANK.EQ(VLOOKUP($A160, 'First 10 GS'!$B$2:$AG$2201, 16, FALSE), 'First 10 GS'!Q$2:Q$2201, 0)</f>
        <v>1</v>
      </c>
      <c r="Q160" s="5">
        <f>_xlfn.RANK.EQ(VLOOKUP($A160, 'First 10 GS'!$B$2:$AG$2201, 17, FALSE), 'First 10 GS'!R$2:R$2201, 1)</f>
        <v>282</v>
      </c>
      <c r="R160" s="4">
        <f>_xlfn.RANK.EQ(VLOOKUP($A160, 'First 10 GS'!$B$2:$AG$2201, 18, FALSE), 'First 10 GS'!S$2:S$2201, 1)</f>
        <v>440</v>
      </c>
      <c r="S160" s="4">
        <f>_xlfn.RANK.EQ(VLOOKUP($A160, 'First 10 GS'!$B$2:$AG$2201, 19, FALSE), 'First 10 GS'!T$2:T$2201, 1)</f>
        <v>316</v>
      </c>
      <c r="T160" s="4">
        <f>_xlfn.RANK.EQ(VLOOKUP($A160, 'First 10 GS'!$B$2:$AG$2201, 20, FALSE), 'First 10 GS'!U$2:U$2201, 1)</f>
        <v>254</v>
      </c>
      <c r="U160" s="4">
        <f>_xlfn.RANK.EQ(VLOOKUP($A160, 'First 10 GS'!$B$2:$AG$2201, 21, FALSE), 'First 10 GS'!V$2:V$2201, 1)</f>
        <v>41</v>
      </c>
      <c r="V160" s="4">
        <f>_xlfn.RANK.EQ(VLOOKUP($A160, 'First 10 GS'!$B$2:$AG$2201, 22, FALSE), 'First 10 GS'!W$2:W$2201, 1)</f>
        <v>19</v>
      </c>
      <c r="W160" s="4">
        <f>_xlfn.RANK.EQ(VLOOKUP($A160, 'First 10 GS'!$B$2:$AG$2201, 23, FALSE), 'First 10 GS'!X$2:X$2201, 1)</f>
        <v>431</v>
      </c>
      <c r="X160" s="5">
        <f>_xlfn.RANK.EQ(VLOOKUP($A160, 'First 10 GS'!$B$2:$AG$2201, 24, FALSE), 'First 10 GS'!Y$2:Y$2201, 1)</f>
        <v>428</v>
      </c>
      <c r="Y160" s="4">
        <f>_xlfn.RANK.EQ(VLOOKUP($A160, 'First 10 GS'!$B$2:$AG$2201, 25, FALSE), 'First 10 GS'!Z$2:Z$2201, 1)</f>
        <v>599</v>
      </c>
      <c r="Z160" s="5">
        <f>_xlfn.RANK.EQ(VLOOKUP($A160, 'First 10 GS'!$B$2:$AG$2201, 26, FALSE), 'First 10 GS'!AA$2:AA$2201, 0)</f>
        <v>334</v>
      </c>
      <c r="AA160" s="5">
        <f>_xlfn.RANK.EQ(VLOOKUP($A160, 'First 10 GS'!$B$2:$AG$2201, 27, FALSE), 'First 10 GS'!AB$2:AB$2201, 0)</f>
        <v>348</v>
      </c>
      <c r="AB160" s="4">
        <f>_xlfn.RANK.EQ(VLOOKUP($A160, 'First 10 GS'!$B$2:$AG$2201, 28, FALSE), 'First 10 GS'!AC$2:AC$2201, 1)</f>
        <v>290</v>
      </c>
      <c r="AC160" s="4">
        <f>_xlfn.RANK.EQ(VLOOKUP($A160, 'First 10 GS'!$B$2:$AG$2201, 29, FALSE), 'First 10 GS'!AD$2:AD$2201, 1)</f>
        <v>1</v>
      </c>
      <c r="AD160" s="4">
        <f>_xlfn.RANK.EQ(VLOOKUP($A160, 'First 10 GS'!$B$2:$AG$2201, 30, FALSE), 'First 10 GS'!AE$2:AE$2201, 1)</f>
        <v>325</v>
      </c>
      <c r="AE160" s="4">
        <f>_xlfn.RANK.EQ(VLOOKUP($A160, 'First 10 GS'!$B$2:$AG$2201, 31, FALSE), 'First 10 GS'!AF$2:AF$2201, 0)</f>
        <v>200</v>
      </c>
      <c r="AF160" s="5">
        <f>_xlfn.RANK.EQ(VLOOKUP($A160, 'First 10 GS'!$B$2:$AG$2201, 32, FALSE), 'First 10 GS'!AG$2:AG$2201, 1)</f>
        <v>465</v>
      </c>
      <c r="AG160" s="7">
        <f>GEOMEAN(Table5[[#This Row],[W]],Table5[[#This Row],[L]],Table5[[#This Row],[ERA]],Table5[[#This Row],[BB/9]],Table5[[#This Row],[SO]],Table5[[#This Row],[K/9]],Table5[[#This Row],[WHIP]])</f>
        <v>152.49648687323653</v>
      </c>
    </row>
    <row r="161" spans="1:33" x14ac:dyDescent="0.45">
      <c r="A161" s="4" t="s">
        <v>646</v>
      </c>
      <c r="B161" s="4" t="s">
        <v>106</v>
      </c>
      <c r="C161" s="10">
        <v>38878</v>
      </c>
      <c r="D161" s="10">
        <v>38926</v>
      </c>
      <c r="E161" s="4">
        <f>_xlfn.RANK.EQ(VLOOKUP($A161, 'First 10 GS'!$B$2:$AG$2201, 5, FALSE), 'First 10 GS'!F$2:F$2201, 0)</f>
        <v>342</v>
      </c>
      <c r="F161" s="5">
        <f>_xlfn.RANK.EQ(VLOOKUP($A161, 'First 10 GS'!$B$2:$AG$2201, 6, FALSE), 'First 10 GS'!G$2:G$2201, 0)</f>
        <v>64</v>
      </c>
      <c r="G161" s="5">
        <f>_xlfn.RANK.EQ(VLOOKUP($A161, 'First 10 GS'!$B$2:$AG$2201, 7, FALSE), 'First 10 GS'!H$2:H$2201, 1)</f>
        <v>11</v>
      </c>
      <c r="H161" s="4">
        <f>_xlfn.RANK.EQ(VLOOKUP($A161, 'First 10 GS'!$B$2:$AG$2201, 8, FALSE), 'First 10 GS'!I$2:I$2201, 0)</f>
        <v>1</v>
      </c>
      <c r="I161" s="4">
        <f>_xlfn.RANK.EQ(VLOOKUP($A161, 'First 10 GS'!$B$2:$AG$2201, 9, FALSE), 'First 10 GS'!J$2:J$2201, 0)</f>
        <v>1</v>
      </c>
      <c r="J161" s="4">
        <f>_xlfn.RANK.EQ(VLOOKUP($A161, 'First 10 GS'!$B$2:$AG$2201, 10, FALSE), 'First 10 GS'!K$2:K$2201, 1)</f>
        <v>1</v>
      </c>
      <c r="K161" s="4">
        <f>_xlfn.RANK.EQ(VLOOKUP($A161, 'First 10 GS'!$B$2:$AG$2201, 11, FALSE), 'First 10 GS'!L$2:L$2201, 0)</f>
        <v>196</v>
      </c>
      <c r="L161" s="4">
        <f>_xlfn.RANK.EQ(VLOOKUP($A161, 'First 10 GS'!$B$2:$AG$2201, 12, FALSE), 'First 10 GS'!M$2:M$2201, 0)</f>
        <v>98</v>
      </c>
      <c r="M161" s="4">
        <f>_xlfn.RANK.EQ(VLOOKUP($A161, 'First 10 GS'!$B$2:$AG$2201, 13, FALSE), 'First 10 GS'!N$2:N$2201, 0)</f>
        <v>2</v>
      </c>
      <c r="N161" s="6">
        <f>_xlfn.RANK.EQ(VLOOKUP($A161, 'First 10 GS'!$B$2:$AG$2201, 14, FALSE), 'First 10 GS'!O$2:O$2201, 1)</f>
        <v>315</v>
      </c>
      <c r="O161" s="4">
        <f>_xlfn.RANK.EQ(VLOOKUP($A161, 'First 10 GS'!$B$2:$AG$2201, 15, FALSE), 'First 10 GS'!P$2:P$2201, 0)</f>
        <v>390</v>
      </c>
      <c r="P161" s="4">
        <f>_xlfn.RANK.EQ(VLOOKUP($A161, 'First 10 GS'!$B$2:$AG$2201, 16, FALSE), 'First 10 GS'!Q$2:Q$2201, 0)</f>
        <v>29</v>
      </c>
      <c r="Q161" s="5">
        <f>_xlfn.RANK.EQ(VLOOKUP($A161, 'First 10 GS'!$B$2:$AG$2201, 17, FALSE), 'First 10 GS'!R$2:R$2201, 1)</f>
        <v>194</v>
      </c>
      <c r="R161" s="4">
        <f>_xlfn.RANK.EQ(VLOOKUP($A161, 'First 10 GS'!$B$2:$AG$2201, 18, FALSE), 'First 10 GS'!S$2:S$2201, 1)</f>
        <v>241</v>
      </c>
      <c r="S161" s="4">
        <f>_xlfn.RANK.EQ(VLOOKUP($A161, 'First 10 GS'!$B$2:$AG$2201, 19, FALSE), 'First 10 GS'!T$2:T$2201, 1)</f>
        <v>91</v>
      </c>
      <c r="T161" s="4">
        <f>_xlfn.RANK.EQ(VLOOKUP($A161, 'First 10 GS'!$B$2:$AG$2201, 20, FALSE), 'First 10 GS'!U$2:U$2201, 1)</f>
        <v>140</v>
      </c>
      <c r="U161" s="4">
        <f>_xlfn.RANK.EQ(VLOOKUP($A161, 'First 10 GS'!$B$2:$AG$2201, 21, FALSE), 'First 10 GS'!V$2:V$2201, 1)</f>
        <v>148</v>
      </c>
      <c r="V161" s="4">
        <f>_xlfn.RANK.EQ(VLOOKUP($A161, 'First 10 GS'!$B$2:$AG$2201, 22, FALSE), 'First 10 GS'!W$2:W$2201, 1)</f>
        <v>103</v>
      </c>
      <c r="W161" s="4">
        <f>_xlfn.RANK.EQ(VLOOKUP($A161, 'First 10 GS'!$B$2:$AG$2201, 23, FALSE), 'First 10 GS'!X$2:X$2201, 1)</f>
        <v>567</v>
      </c>
      <c r="X161" s="5">
        <f>_xlfn.RANK.EQ(VLOOKUP($A161, 'First 10 GS'!$B$2:$AG$2201, 24, FALSE), 'First 10 GS'!Y$2:Y$2201, 1)</f>
        <v>573</v>
      </c>
      <c r="Y161" s="4">
        <f>_xlfn.RANK.EQ(VLOOKUP($A161, 'First 10 GS'!$B$2:$AG$2201, 25, FALSE), 'First 10 GS'!Z$2:Z$2201, 1)</f>
        <v>1</v>
      </c>
      <c r="Z161" s="5">
        <f>_xlfn.RANK.EQ(VLOOKUP($A161, 'First 10 GS'!$B$2:$AG$2201, 26, FALSE), 'First 10 GS'!AA$2:AA$2201, 0)</f>
        <v>227</v>
      </c>
      <c r="AA161" s="5">
        <f>_xlfn.RANK.EQ(VLOOKUP($A161, 'First 10 GS'!$B$2:$AG$2201, 27, FALSE), 'First 10 GS'!AB$2:AB$2201, 0)</f>
        <v>235</v>
      </c>
      <c r="AB161" s="4">
        <f>_xlfn.RANK.EQ(VLOOKUP($A161, 'First 10 GS'!$B$2:$AG$2201, 28, FALSE), 'First 10 GS'!AC$2:AC$2201, 1)</f>
        <v>556</v>
      </c>
      <c r="AC161" s="4">
        <f>_xlfn.RANK.EQ(VLOOKUP($A161, 'First 10 GS'!$B$2:$AG$2201, 29, FALSE), 'First 10 GS'!AD$2:AD$2201, 1)</f>
        <v>1</v>
      </c>
      <c r="AD161" s="4">
        <f>_xlfn.RANK.EQ(VLOOKUP($A161, 'First 10 GS'!$B$2:$AG$2201, 30, FALSE), 'First 10 GS'!AE$2:AE$2201, 1)</f>
        <v>325</v>
      </c>
      <c r="AE161" s="4">
        <f>_xlfn.RANK.EQ(VLOOKUP($A161, 'First 10 GS'!$B$2:$AG$2201, 31, FALSE), 'First 10 GS'!AF$2:AF$2201, 0)</f>
        <v>278</v>
      </c>
      <c r="AF161" s="5">
        <f>_xlfn.RANK.EQ(VLOOKUP($A161, 'First 10 GS'!$B$2:$AG$2201, 32, FALSE), 'First 10 GS'!AG$2:AG$2201, 1)</f>
        <v>480</v>
      </c>
      <c r="AG161" s="7">
        <f>GEOMEAN(Table5[[#This Row],[W]],Table5[[#This Row],[L]],Table5[[#This Row],[ERA]],Table5[[#This Row],[BB/9]],Table5[[#This Row],[SO]],Table5[[#This Row],[K/9]],Table5[[#This Row],[WHIP]])</f>
        <v>153.45483155899365</v>
      </c>
    </row>
    <row r="162" spans="1:33" x14ac:dyDescent="0.45">
      <c r="A162" s="6" t="s">
        <v>290</v>
      </c>
      <c r="B162" s="6" t="s">
        <v>95</v>
      </c>
      <c r="C162" s="9">
        <v>36729</v>
      </c>
      <c r="D162" s="9">
        <v>36779</v>
      </c>
      <c r="E162" s="6">
        <f>_xlfn.RANK.EQ(VLOOKUP($A162, 'First 10 GS'!$B$2:$AG$2201, 5, FALSE), 'First 10 GS'!F$2:F$2201, 0)</f>
        <v>75</v>
      </c>
      <c r="F162" s="5">
        <f>_xlfn.RANK.EQ(VLOOKUP($A162, 'First 10 GS'!$B$2:$AG$2201, 6, FALSE), 'First 10 GS'!G$2:G$2201, 0)</f>
        <v>151</v>
      </c>
      <c r="G162" s="5">
        <f>_xlfn.RANK.EQ(VLOOKUP($A162, 'First 10 GS'!$B$2:$AG$2201, 7, FALSE), 'First 10 GS'!H$2:H$2201, 1)</f>
        <v>177</v>
      </c>
      <c r="H162" s="6">
        <f>_xlfn.RANK.EQ(VLOOKUP($A162, 'First 10 GS'!$B$2:$AG$2201, 8, FALSE), 'First 10 GS'!I$2:I$2201, 0)</f>
        <v>1</v>
      </c>
      <c r="I162" s="6">
        <f>_xlfn.RANK.EQ(VLOOKUP($A162, 'First 10 GS'!$B$2:$AG$2201, 9, FALSE), 'First 10 GS'!J$2:J$2201, 0)</f>
        <v>1</v>
      </c>
      <c r="J162" s="6">
        <f>_xlfn.RANK.EQ(VLOOKUP($A162, 'First 10 GS'!$B$2:$AG$2201, 10, FALSE), 'First 10 GS'!K$2:K$2201, 1)</f>
        <v>1</v>
      </c>
      <c r="K162" s="6">
        <f>_xlfn.RANK.EQ(VLOOKUP($A162, 'First 10 GS'!$B$2:$AG$2201, 11, FALSE), 'First 10 GS'!L$2:L$2201, 0)</f>
        <v>99</v>
      </c>
      <c r="L162" s="6">
        <f>_xlfn.RANK.EQ(VLOOKUP($A162, 'First 10 GS'!$B$2:$AG$2201, 12, FALSE), 'First 10 GS'!M$2:M$2201, 0)</f>
        <v>18</v>
      </c>
      <c r="M162" s="6">
        <f>_xlfn.RANK.EQ(VLOOKUP($A162, 'First 10 GS'!$B$2:$AG$2201, 13, FALSE), 'First 10 GS'!N$2:N$2201, 0)</f>
        <v>2</v>
      </c>
      <c r="N162" s="6">
        <f>_xlfn.RANK.EQ(VLOOKUP($A162, 'First 10 GS'!$B$2:$AG$2201, 14, FALSE), 'First 10 GS'!O$2:O$2201, 1)</f>
        <v>588</v>
      </c>
      <c r="O162" s="6">
        <f>_xlfn.RANK.EQ(VLOOKUP($A162, 'First 10 GS'!$B$2:$AG$2201, 15, FALSE), 'First 10 GS'!P$2:P$2201, 0)</f>
        <v>227</v>
      </c>
      <c r="P162" s="6">
        <f>_xlfn.RANK.EQ(VLOOKUP($A162, 'First 10 GS'!$B$2:$AG$2201, 16, FALSE), 'First 10 GS'!Q$2:Q$2201, 0)</f>
        <v>208</v>
      </c>
      <c r="Q162" s="5">
        <f>_xlfn.RANK.EQ(VLOOKUP($A162, 'First 10 GS'!$B$2:$AG$2201, 17, FALSE), 'First 10 GS'!R$2:R$2201, 1)</f>
        <v>70</v>
      </c>
      <c r="R162" s="6">
        <f>_xlfn.RANK.EQ(VLOOKUP($A162, 'First 10 GS'!$B$2:$AG$2201, 18, FALSE), 'First 10 GS'!S$2:S$2201, 1)</f>
        <v>76</v>
      </c>
      <c r="S162" s="6">
        <f>_xlfn.RANK.EQ(VLOOKUP($A162, 'First 10 GS'!$B$2:$AG$2201, 19, FALSE), 'First 10 GS'!T$2:T$2201, 1)</f>
        <v>91</v>
      </c>
      <c r="T162" s="6">
        <f>_xlfn.RANK.EQ(VLOOKUP($A162, 'First 10 GS'!$B$2:$AG$2201, 20, FALSE), 'First 10 GS'!U$2:U$2201, 1)</f>
        <v>87</v>
      </c>
      <c r="U162" s="6">
        <f>_xlfn.RANK.EQ(VLOOKUP($A162, 'First 10 GS'!$B$2:$AG$2201, 21, FALSE), 'First 10 GS'!V$2:V$2201, 1)</f>
        <v>106</v>
      </c>
      <c r="V162" s="6">
        <f>_xlfn.RANK.EQ(VLOOKUP($A162, 'First 10 GS'!$B$2:$AG$2201, 22, FALSE), 'First 10 GS'!W$2:W$2201, 1)</f>
        <v>103</v>
      </c>
      <c r="W162" s="6">
        <f>_xlfn.RANK.EQ(VLOOKUP($A162, 'First 10 GS'!$B$2:$AG$2201, 23, FALSE), 'First 10 GS'!X$2:X$2201, 1)</f>
        <v>619</v>
      </c>
      <c r="X162" s="5">
        <f>_xlfn.RANK.EQ(VLOOKUP($A162, 'First 10 GS'!$B$2:$AG$2201, 24, FALSE), 'First 10 GS'!Y$2:Y$2201, 1)</f>
        <v>534</v>
      </c>
      <c r="Y162" s="6">
        <f>_xlfn.RANK.EQ(VLOOKUP($A162, 'First 10 GS'!$B$2:$AG$2201, 25, FALSE), 'First 10 GS'!Z$2:Z$2201, 1)</f>
        <v>291</v>
      </c>
      <c r="Z162" s="5">
        <f>_xlfn.RANK.EQ(VLOOKUP($A162, 'First 10 GS'!$B$2:$AG$2201, 26, FALSE), 'First 10 GS'!AA$2:AA$2201, 0)</f>
        <v>91</v>
      </c>
      <c r="AA162" s="5">
        <f>_xlfn.RANK.EQ(VLOOKUP($A162, 'First 10 GS'!$B$2:$AG$2201, 27, FALSE), 'First 10 GS'!AB$2:AB$2201, 0)</f>
        <v>203</v>
      </c>
      <c r="AB162" s="6">
        <f>_xlfn.RANK.EQ(VLOOKUP($A162, 'First 10 GS'!$B$2:$AG$2201, 28, FALSE), 'First 10 GS'!AC$2:AC$2201, 1)</f>
        <v>290</v>
      </c>
      <c r="AC162" s="6">
        <f>_xlfn.RANK.EQ(VLOOKUP($A162, 'First 10 GS'!$B$2:$AG$2201, 29, FALSE), 'First 10 GS'!AD$2:AD$2201, 1)</f>
        <v>1</v>
      </c>
      <c r="AD162" s="6">
        <f>_xlfn.RANK.EQ(VLOOKUP($A162, 'First 10 GS'!$B$2:$AG$2201, 30, FALSE), 'First 10 GS'!AE$2:AE$2201, 1)</f>
        <v>146</v>
      </c>
      <c r="AE162" s="6">
        <f>_xlfn.RANK.EQ(VLOOKUP($A162, 'First 10 GS'!$B$2:$AG$2201, 31, FALSE), 'First 10 GS'!AF$2:AF$2201, 0)</f>
        <v>108</v>
      </c>
      <c r="AF162" s="5">
        <f>_xlfn.RANK.EQ(VLOOKUP($A162, 'First 10 GS'!$B$2:$AG$2201, 32, FALSE), 'First 10 GS'!AG$2:AG$2201, 1)</f>
        <v>111</v>
      </c>
      <c r="AG162" s="7">
        <f>GEOMEAN(Table5[[#This Row],[W]],Table5[[#This Row],[L]],Table5[[#This Row],[ERA]],Table5[[#This Row],[BB/9]],Table5[[#This Row],[SO]],Table5[[#This Row],[K/9]],Table5[[#This Row],[WHIP]])</f>
        <v>153.93947054684543</v>
      </c>
    </row>
    <row r="163" spans="1:33" x14ac:dyDescent="0.45">
      <c r="A163" s="4" t="s">
        <v>294</v>
      </c>
      <c r="B163" s="4" t="s">
        <v>210</v>
      </c>
      <c r="C163" s="10" t="s">
        <v>295</v>
      </c>
      <c r="D163" s="10">
        <v>24614</v>
      </c>
      <c r="E163" s="4">
        <f>_xlfn.RANK.EQ(VLOOKUP($A163, 'First 10 GS'!$B$2:$AG$2201, 5, FALSE), 'First 10 GS'!F$2:F$2201, 0)</f>
        <v>266</v>
      </c>
      <c r="F163" s="5">
        <f>_xlfn.RANK.EQ(VLOOKUP($A163, 'First 10 GS'!$B$2:$AG$2201, 6, FALSE), 'First 10 GS'!G$2:G$2201, 0)</f>
        <v>151</v>
      </c>
      <c r="G163" s="5">
        <f>_xlfn.RANK.EQ(VLOOKUP($A163, 'First 10 GS'!$B$2:$AG$2201, 7, FALSE), 'First 10 GS'!H$2:H$2201, 1)</f>
        <v>57</v>
      </c>
      <c r="H163" s="4">
        <f>_xlfn.RANK.EQ(VLOOKUP($A163, 'First 10 GS'!$B$2:$AG$2201, 8, FALSE), 'First 10 GS'!I$2:I$2201, 0)</f>
        <v>1</v>
      </c>
      <c r="I163" s="4">
        <f>_xlfn.RANK.EQ(VLOOKUP($A163, 'First 10 GS'!$B$2:$AG$2201, 9, FALSE), 'First 10 GS'!J$2:J$2201, 0)</f>
        <v>1</v>
      </c>
      <c r="J163" s="4">
        <f>_xlfn.RANK.EQ(VLOOKUP($A163, 'First 10 GS'!$B$2:$AG$2201, 10, FALSE), 'First 10 GS'!K$2:K$2201, 1)</f>
        <v>1</v>
      </c>
      <c r="K163" s="4">
        <f>_xlfn.RANK.EQ(VLOOKUP($A163, 'First 10 GS'!$B$2:$AG$2201, 11, FALSE), 'First 10 GS'!L$2:L$2201, 0)</f>
        <v>29</v>
      </c>
      <c r="L163" s="4">
        <f>_xlfn.RANK.EQ(VLOOKUP($A163, 'First 10 GS'!$B$2:$AG$2201, 12, FALSE), 'First 10 GS'!M$2:M$2201, 0)</f>
        <v>2</v>
      </c>
      <c r="M163" s="4">
        <f>_xlfn.RANK.EQ(VLOOKUP($A163, 'First 10 GS'!$B$2:$AG$2201, 13, FALSE), 'First 10 GS'!N$2:N$2201, 0)</f>
        <v>2</v>
      </c>
      <c r="N163" s="6">
        <f>_xlfn.RANK.EQ(VLOOKUP($A163, 'First 10 GS'!$B$2:$AG$2201, 14, FALSE), 'First 10 GS'!O$2:O$2201, 1)</f>
        <v>391</v>
      </c>
      <c r="O163" s="4">
        <f>_xlfn.RANK.EQ(VLOOKUP($A163, 'First 10 GS'!$B$2:$AG$2201, 15, FALSE), 'First 10 GS'!P$2:P$2201, 0)</f>
        <v>390</v>
      </c>
      <c r="P163" s="4">
        <f>_xlfn.RANK.EQ(VLOOKUP($A163, 'First 10 GS'!$B$2:$AG$2201, 16, FALSE), 'First 10 GS'!Q$2:Q$2201, 0)</f>
        <v>99</v>
      </c>
      <c r="Q163" s="5">
        <f>_xlfn.RANK.EQ(VLOOKUP($A163, 'First 10 GS'!$B$2:$AG$2201, 17, FALSE), 'First 10 GS'!R$2:R$2201, 1)</f>
        <v>125</v>
      </c>
      <c r="R163" s="4">
        <f>_xlfn.RANK.EQ(VLOOKUP($A163, 'First 10 GS'!$B$2:$AG$2201, 18, FALSE), 'First 10 GS'!S$2:S$2201, 1)</f>
        <v>115</v>
      </c>
      <c r="S163" s="4">
        <f>_xlfn.RANK.EQ(VLOOKUP($A163, 'First 10 GS'!$B$2:$AG$2201, 19, FALSE), 'First 10 GS'!T$2:T$2201, 1)</f>
        <v>66</v>
      </c>
      <c r="T163" s="4">
        <f>_xlfn.RANK.EQ(VLOOKUP($A163, 'First 10 GS'!$B$2:$AG$2201, 20, FALSE), 'First 10 GS'!U$2:U$2201, 1)</f>
        <v>87</v>
      </c>
      <c r="U163" s="4">
        <f>_xlfn.RANK.EQ(VLOOKUP($A163, 'First 10 GS'!$B$2:$AG$2201, 21, FALSE), 'First 10 GS'!V$2:V$2201, 1)</f>
        <v>137</v>
      </c>
      <c r="V163" s="4">
        <f>_xlfn.RANK.EQ(VLOOKUP($A163, 'First 10 GS'!$B$2:$AG$2201, 22, FALSE), 'First 10 GS'!W$2:W$2201, 1)</f>
        <v>103</v>
      </c>
      <c r="W163" s="4">
        <f>_xlfn.RANK.EQ(VLOOKUP($A163, 'First 10 GS'!$B$2:$AG$2201, 23, FALSE), 'First 10 GS'!X$2:X$2201, 1)</f>
        <v>567</v>
      </c>
      <c r="X163" s="5">
        <f>_xlfn.RANK.EQ(VLOOKUP($A163, 'First 10 GS'!$B$2:$AG$2201, 24, FALSE), 'First 10 GS'!Y$2:Y$2201, 1)</f>
        <v>557</v>
      </c>
      <c r="Y163" s="4">
        <f>_xlfn.RANK.EQ(VLOOKUP($A163, 'First 10 GS'!$B$2:$AG$2201, 25, FALSE), 'First 10 GS'!Z$2:Z$2201, 1)</f>
        <v>1</v>
      </c>
      <c r="Z163" s="5">
        <f>_xlfn.RANK.EQ(VLOOKUP($A163, 'First 10 GS'!$B$2:$AG$2201, 26, FALSE), 'First 10 GS'!AA$2:AA$2201, 0)</f>
        <v>91</v>
      </c>
      <c r="AA163" s="5">
        <f>_xlfn.RANK.EQ(VLOOKUP($A163, 'First 10 GS'!$B$2:$AG$2201, 27, FALSE), 'First 10 GS'!AB$2:AB$2201, 0)</f>
        <v>127</v>
      </c>
      <c r="AB163" s="4">
        <f>_xlfn.RANK.EQ(VLOOKUP($A163, 'First 10 GS'!$B$2:$AG$2201, 28, FALSE), 'First 10 GS'!AC$2:AC$2201, 1)</f>
        <v>1</v>
      </c>
      <c r="AC163" s="4">
        <f>_xlfn.RANK.EQ(VLOOKUP($A163, 'First 10 GS'!$B$2:$AG$2201, 29, FALSE), 'First 10 GS'!AD$2:AD$2201, 1)</f>
        <v>477</v>
      </c>
      <c r="AD163" s="4">
        <f>_xlfn.RANK.EQ(VLOOKUP($A163, 'First 10 GS'!$B$2:$AG$2201, 30, FALSE), 'First 10 GS'!AE$2:AE$2201, 1)</f>
        <v>663</v>
      </c>
      <c r="AE163" s="4">
        <f>_xlfn.RANK.EQ(VLOOKUP($A163, 'First 10 GS'!$B$2:$AG$2201, 31, FALSE), 'First 10 GS'!AF$2:AF$2201, 0)</f>
        <v>278</v>
      </c>
      <c r="AF163" s="5">
        <f>_xlfn.RANK.EQ(VLOOKUP($A163, 'First 10 GS'!$B$2:$AG$2201, 32, FALSE), 'First 10 GS'!AG$2:AG$2201, 1)</f>
        <v>302</v>
      </c>
      <c r="AG163" s="7">
        <f>GEOMEAN(Table5[[#This Row],[W]],Table5[[#This Row],[L]],Table5[[#This Row],[ERA]],Table5[[#This Row],[BB/9]],Table5[[#This Row],[SO]],Table5[[#This Row],[K/9]],Table5[[#This Row],[WHIP]])</f>
        <v>154.39685091385888</v>
      </c>
    </row>
    <row r="164" spans="1:33" x14ac:dyDescent="0.45">
      <c r="A164" s="6" t="s">
        <v>1275</v>
      </c>
      <c r="B164" s="6" t="s">
        <v>514</v>
      </c>
      <c r="C164" s="9">
        <v>22385</v>
      </c>
      <c r="D164" s="9">
        <v>22438</v>
      </c>
      <c r="E164" s="6">
        <f>_xlfn.RANK.EQ(VLOOKUP($A164, 'First 10 GS'!$B$2:$AG$2201, 5, FALSE), 'First 10 GS'!F$2:F$2201, 0)</f>
        <v>12</v>
      </c>
      <c r="F164" s="5">
        <f>_xlfn.RANK.EQ(VLOOKUP($A164, 'First 10 GS'!$B$2:$AG$2201, 6, FALSE), 'First 10 GS'!G$2:G$2201, 0)</f>
        <v>64</v>
      </c>
      <c r="G164" s="5">
        <f>_xlfn.RANK.EQ(VLOOKUP($A164, 'First 10 GS'!$B$2:$AG$2201, 7, FALSE), 'First 10 GS'!H$2:H$2201, 1)</f>
        <v>343</v>
      </c>
      <c r="H164" s="6">
        <f>_xlfn.RANK.EQ(VLOOKUP($A164, 'First 10 GS'!$B$2:$AG$2201, 8, FALSE), 'First 10 GS'!I$2:I$2201, 0)</f>
        <v>1</v>
      </c>
      <c r="I164" s="6">
        <f>_xlfn.RANK.EQ(VLOOKUP($A164, 'First 10 GS'!$B$2:$AG$2201, 9, FALSE), 'First 10 GS'!J$2:J$2201, 0)</f>
        <v>1</v>
      </c>
      <c r="J164" s="6">
        <f>_xlfn.RANK.EQ(VLOOKUP($A164, 'First 10 GS'!$B$2:$AG$2201, 10, FALSE), 'First 10 GS'!K$2:K$2201, 1)</f>
        <v>1</v>
      </c>
      <c r="K164" s="6">
        <f>_xlfn.RANK.EQ(VLOOKUP($A164, 'First 10 GS'!$B$2:$AG$2201, 11, FALSE), 'First 10 GS'!L$2:L$2201, 0)</f>
        <v>29</v>
      </c>
      <c r="L164" s="6">
        <f>_xlfn.RANK.EQ(VLOOKUP($A164, 'First 10 GS'!$B$2:$AG$2201, 12, FALSE), 'First 10 GS'!M$2:M$2201, 0)</f>
        <v>18</v>
      </c>
      <c r="M164" s="6">
        <f>_xlfn.RANK.EQ(VLOOKUP($A164, 'First 10 GS'!$B$2:$AG$2201, 13, FALSE), 'First 10 GS'!N$2:N$2201, 0)</f>
        <v>2</v>
      </c>
      <c r="N164" s="6">
        <f>_xlfn.RANK.EQ(VLOOKUP($A164, 'First 10 GS'!$B$2:$AG$2201, 14, FALSE), 'First 10 GS'!O$2:O$2201, 1)</f>
        <v>655</v>
      </c>
      <c r="O164" s="6">
        <f>_xlfn.RANK.EQ(VLOOKUP($A164, 'First 10 GS'!$B$2:$AG$2201, 15, FALSE), 'First 10 GS'!P$2:P$2201, 0)</f>
        <v>26</v>
      </c>
      <c r="P164" s="6">
        <f>_xlfn.RANK.EQ(VLOOKUP($A164, 'First 10 GS'!$B$2:$AG$2201, 16, FALSE), 'First 10 GS'!Q$2:Q$2201, 0)</f>
        <v>252</v>
      </c>
      <c r="Q164" s="5">
        <f>_xlfn.RANK.EQ(VLOOKUP($A164, 'First 10 GS'!$B$2:$AG$2201, 17, FALSE), 'First 10 GS'!R$2:R$2201, 1)</f>
        <v>140</v>
      </c>
      <c r="R164" s="6">
        <f>_xlfn.RANK.EQ(VLOOKUP($A164, 'First 10 GS'!$B$2:$AG$2201, 18, FALSE), 'First 10 GS'!S$2:S$2201, 1)</f>
        <v>620</v>
      </c>
      <c r="S164" s="6">
        <f>_xlfn.RANK.EQ(VLOOKUP($A164, 'First 10 GS'!$B$2:$AG$2201, 19, FALSE), 'First 10 GS'!T$2:T$2201, 1)</f>
        <v>316</v>
      </c>
      <c r="T164" s="6">
        <f>_xlfn.RANK.EQ(VLOOKUP($A164, 'First 10 GS'!$B$2:$AG$2201, 20, FALSE), 'First 10 GS'!U$2:U$2201, 1)</f>
        <v>341</v>
      </c>
      <c r="U164" s="6">
        <f>_xlfn.RANK.EQ(VLOOKUP($A164, 'First 10 GS'!$B$2:$AG$2201, 21, FALSE), 'First 10 GS'!V$2:V$2201, 1)</f>
        <v>92</v>
      </c>
      <c r="V164" s="6">
        <f>_xlfn.RANK.EQ(VLOOKUP($A164, 'First 10 GS'!$B$2:$AG$2201, 22, FALSE), 'First 10 GS'!W$2:W$2201, 1)</f>
        <v>103</v>
      </c>
      <c r="W164" s="6">
        <f>_xlfn.RANK.EQ(VLOOKUP($A164, 'First 10 GS'!$B$2:$AG$2201, 23, FALSE), 'First 10 GS'!X$2:X$2201, 1)</f>
        <v>101</v>
      </c>
      <c r="X164" s="5">
        <f>_xlfn.RANK.EQ(VLOOKUP($A164, 'First 10 GS'!$B$2:$AG$2201, 24, FALSE), 'First 10 GS'!Y$2:Y$2201, 1)</f>
        <v>30</v>
      </c>
      <c r="Y164" s="6">
        <f>_xlfn.RANK.EQ(VLOOKUP($A164, 'First 10 GS'!$B$2:$AG$2201, 25, FALSE), 'First 10 GS'!Z$2:Z$2201, 1)</f>
        <v>599</v>
      </c>
      <c r="Z164" s="5">
        <f>_xlfn.RANK.EQ(VLOOKUP($A164, 'First 10 GS'!$B$2:$AG$2201, 26, FALSE), 'First 10 GS'!AA$2:AA$2201, 0)</f>
        <v>640</v>
      </c>
      <c r="AA164" s="5">
        <f>_xlfn.RANK.EQ(VLOOKUP($A164, 'First 10 GS'!$B$2:$AG$2201, 27, FALSE), 'First 10 GS'!AB$2:AB$2201, 0)</f>
        <v>662</v>
      </c>
      <c r="AB164" s="6">
        <f>_xlfn.RANK.EQ(VLOOKUP($A164, 'First 10 GS'!$B$2:$AG$2201, 28, FALSE), 'First 10 GS'!AC$2:AC$2201, 1)</f>
        <v>290</v>
      </c>
      <c r="AC164" s="6">
        <f>_xlfn.RANK.EQ(VLOOKUP($A164, 'First 10 GS'!$B$2:$AG$2201, 29, FALSE), 'First 10 GS'!AD$2:AD$2201, 1)</f>
        <v>1</v>
      </c>
      <c r="AD164" s="6">
        <f>_xlfn.RANK.EQ(VLOOKUP($A164, 'First 10 GS'!$B$2:$AG$2201, 30, FALSE), 'First 10 GS'!AE$2:AE$2201, 1)</f>
        <v>146</v>
      </c>
      <c r="AE164" s="6">
        <f>_xlfn.RANK.EQ(VLOOKUP($A164, 'First 10 GS'!$B$2:$AG$2201, 31, FALSE), 'First 10 GS'!AF$2:AF$2201, 0)</f>
        <v>15</v>
      </c>
      <c r="AF164" s="5">
        <f>_xlfn.RANK.EQ(VLOOKUP($A164, 'First 10 GS'!$B$2:$AG$2201, 32, FALSE), 'First 10 GS'!AG$2:AG$2201, 1)</f>
        <v>57</v>
      </c>
      <c r="AG164" s="7">
        <f>GEOMEAN(Table5[[#This Row],[W]],Table5[[#This Row],[L]],Table5[[#This Row],[ERA]],Table5[[#This Row],[BB/9]],Table5[[#This Row],[SO]],Table5[[#This Row],[K/9]],Table5[[#This Row],[WHIP]])</f>
        <v>155.78278284494348</v>
      </c>
    </row>
    <row r="165" spans="1:33" x14ac:dyDescent="0.45">
      <c r="A165" s="4" t="s">
        <v>2319</v>
      </c>
      <c r="B165" s="4" t="s">
        <v>271</v>
      </c>
      <c r="C165" s="10">
        <v>32035</v>
      </c>
      <c r="D165" s="10">
        <v>32267</v>
      </c>
      <c r="E165" s="4">
        <f>_xlfn.RANK.EQ(VLOOKUP($A165, 'First 10 GS'!$B$2:$AG$2201, 5, FALSE), 'First 10 GS'!F$2:F$2201, 0)</f>
        <v>148</v>
      </c>
      <c r="F165" s="5">
        <f>_xlfn.RANK.EQ(VLOOKUP($A165, 'First 10 GS'!$B$2:$AG$2201, 6, FALSE), 'First 10 GS'!G$2:G$2201, 0)</f>
        <v>64</v>
      </c>
      <c r="G165" s="5">
        <f>_xlfn.RANK.EQ(VLOOKUP($A165, 'First 10 GS'!$B$2:$AG$2201, 7, FALSE), 'First 10 GS'!H$2:H$2201, 1)</f>
        <v>57</v>
      </c>
      <c r="H165" s="4">
        <f>_xlfn.RANK.EQ(VLOOKUP($A165, 'First 10 GS'!$B$2:$AG$2201, 8, FALSE), 'First 10 GS'!I$2:I$2201, 0)</f>
        <v>1</v>
      </c>
      <c r="I165" s="4">
        <f>_xlfn.RANK.EQ(VLOOKUP($A165, 'First 10 GS'!$B$2:$AG$2201, 9, FALSE), 'First 10 GS'!J$2:J$2201, 0)</f>
        <v>1</v>
      </c>
      <c r="J165" s="4">
        <f>_xlfn.RANK.EQ(VLOOKUP($A165, 'First 10 GS'!$B$2:$AG$2201, 10, FALSE), 'First 10 GS'!K$2:K$2201, 1)</f>
        <v>1</v>
      </c>
      <c r="K165" s="4">
        <f>_xlfn.RANK.EQ(VLOOKUP($A165, 'First 10 GS'!$B$2:$AG$2201, 11, FALSE), 'First 10 GS'!L$2:L$2201, 0)</f>
        <v>196</v>
      </c>
      <c r="L165" s="4">
        <f>_xlfn.RANK.EQ(VLOOKUP($A165, 'First 10 GS'!$B$2:$AG$2201, 12, FALSE), 'First 10 GS'!M$2:M$2201, 0)</f>
        <v>98</v>
      </c>
      <c r="M165" s="4">
        <f>_xlfn.RANK.EQ(VLOOKUP($A165, 'First 10 GS'!$B$2:$AG$2201, 13, FALSE), 'First 10 GS'!N$2:N$2201, 0)</f>
        <v>2</v>
      </c>
      <c r="N165" s="6">
        <f>_xlfn.RANK.EQ(VLOOKUP($A165, 'First 10 GS'!$B$2:$AG$2201, 14, FALSE), 'First 10 GS'!O$2:O$2201, 1)</f>
        <v>508</v>
      </c>
      <c r="O165" s="4">
        <f>_xlfn.RANK.EQ(VLOOKUP($A165, 'First 10 GS'!$B$2:$AG$2201, 15, FALSE), 'First 10 GS'!P$2:P$2201, 0)</f>
        <v>227</v>
      </c>
      <c r="P165" s="4">
        <f>_xlfn.RANK.EQ(VLOOKUP($A165, 'First 10 GS'!$B$2:$AG$2201, 16, FALSE), 'First 10 GS'!Q$2:Q$2201, 0)</f>
        <v>75</v>
      </c>
      <c r="Q165" s="5">
        <f>_xlfn.RANK.EQ(VLOOKUP($A165, 'First 10 GS'!$B$2:$AG$2201, 17, FALSE), 'First 10 GS'!R$2:R$2201, 1)</f>
        <v>220</v>
      </c>
      <c r="R165" s="4">
        <f>_xlfn.RANK.EQ(VLOOKUP($A165, 'First 10 GS'!$B$2:$AG$2201, 18, FALSE), 'First 10 GS'!S$2:S$2201, 1)</f>
        <v>100</v>
      </c>
      <c r="S165" s="4">
        <f>_xlfn.RANK.EQ(VLOOKUP($A165, 'First 10 GS'!$B$2:$AG$2201, 19, FALSE), 'First 10 GS'!T$2:T$2201, 1)</f>
        <v>356</v>
      </c>
      <c r="T165" s="4">
        <f>_xlfn.RANK.EQ(VLOOKUP($A165, 'First 10 GS'!$B$2:$AG$2201, 20, FALSE), 'First 10 GS'!U$2:U$2201, 1)</f>
        <v>254</v>
      </c>
      <c r="U165" s="4">
        <f>_xlfn.RANK.EQ(VLOOKUP($A165, 'First 10 GS'!$B$2:$AG$2201, 21, FALSE), 'First 10 GS'!V$2:V$2201, 1)</f>
        <v>187</v>
      </c>
      <c r="V165" s="4">
        <f>_xlfn.RANK.EQ(VLOOKUP($A165, 'First 10 GS'!$B$2:$AG$2201, 22, FALSE), 'First 10 GS'!W$2:W$2201, 1)</f>
        <v>172</v>
      </c>
      <c r="W165" s="4">
        <f>_xlfn.RANK.EQ(VLOOKUP($A165, 'First 10 GS'!$B$2:$AG$2201, 23, FALSE), 'First 10 GS'!X$2:X$2201, 1)</f>
        <v>307</v>
      </c>
      <c r="X165" s="5">
        <f>_xlfn.RANK.EQ(VLOOKUP($A165, 'First 10 GS'!$B$2:$AG$2201, 24, FALSE), 'First 10 GS'!Y$2:Y$2201, 1)</f>
        <v>247</v>
      </c>
      <c r="Y165" s="4">
        <f>_xlfn.RANK.EQ(VLOOKUP($A165, 'First 10 GS'!$B$2:$AG$2201, 25, FALSE), 'First 10 GS'!Z$2:Z$2201, 1)</f>
        <v>1</v>
      </c>
      <c r="Z165" s="5">
        <f>_xlfn.RANK.EQ(VLOOKUP($A165, 'First 10 GS'!$B$2:$AG$2201, 26, FALSE), 'First 10 GS'!AA$2:AA$2201, 0)</f>
        <v>399</v>
      </c>
      <c r="AA165" s="5">
        <f>_xlfn.RANK.EQ(VLOOKUP($A165, 'First 10 GS'!$B$2:$AG$2201, 27, FALSE), 'First 10 GS'!AB$2:AB$2201, 0)</f>
        <v>479</v>
      </c>
      <c r="AB165" s="4">
        <f>_xlfn.RANK.EQ(VLOOKUP($A165, 'First 10 GS'!$B$2:$AG$2201, 28, FALSE), 'First 10 GS'!AC$2:AC$2201, 1)</f>
        <v>556</v>
      </c>
      <c r="AC165" s="4">
        <f>_xlfn.RANK.EQ(VLOOKUP($A165, 'First 10 GS'!$B$2:$AG$2201, 29, FALSE), 'First 10 GS'!AD$2:AD$2201, 1)</f>
        <v>477</v>
      </c>
      <c r="AD165" s="4">
        <f>_xlfn.RANK.EQ(VLOOKUP($A165, 'First 10 GS'!$B$2:$AG$2201, 30, FALSE), 'First 10 GS'!AE$2:AE$2201, 1)</f>
        <v>325</v>
      </c>
      <c r="AE165" s="4">
        <f>_xlfn.RANK.EQ(VLOOKUP($A165, 'First 10 GS'!$B$2:$AG$2201, 31, FALSE), 'First 10 GS'!AF$2:AF$2201, 0)</f>
        <v>221</v>
      </c>
      <c r="AF165" s="5">
        <f>_xlfn.RANK.EQ(VLOOKUP($A165, 'First 10 GS'!$B$2:$AG$2201, 32, FALSE), 'First 10 GS'!AG$2:AG$2201, 1)</f>
        <v>60</v>
      </c>
      <c r="AG165" s="7">
        <f>GEOMEAN(Table5[[#This Row],[W]],Table5[[#This Row],[L]],Table5[[#This Row],[ERA]],Table5[[#This Row],[BB/9]],Table5[[#This Row],[SO]],Table5[[#This Row],[K/9]],Table5[[#This Row],[WHIP]])</f>
        <v>156.24454898753785</v>
      </c>
    </row>
    <row r="166" spans="1:33" x14ac:dyDescent="0.45">
      <c r="A166" s="6" t="s">
        <v>758</v>
      </c>
      <c r="B166" s="6" t="s">
        <v>68</v>
      </c>
      <c r="C166" s="9">
        <v>41467</v>
      </c>
      <c r="D166" s="9">
        <v>41526</v>
      </c>
      <c r="E166" s="6">
        <f>_xlfn.RANK.EQ(VLOOKUP($A166, 'First 10 GS'!$B$2:$AG$2201, 5, FALSE), 'First 10 GS'!F$2:F$2201, 0)</f>
        <v>217</v>
      </c>
      <c r="F166" s="5">
        <f>_xlfn.RANK.EQ(VLOOKUP($A166, 'First 10 GS'!$B$2:$AG$2201, 6, FALSE), 'First 10 GS'!G$2:G$2201, 0)</f>
        <v>595</v>
      </c>
      <c r="G166" s="5">
        <f>_xlfn.RANK.EQ(VLOOKUP($A166, 'First 10 GS'!$B$2:$AG$2201, 7, FALSE), 'First 10 GS'!H$2:H$2201, 1)</f>
        <v>11</v>
      </c>
      <c r="H166" s="6">
        <f>_xlfn.RANK.EQ(VLOOKUP($A166, 'First 10 GS'!$B$2:$AG$2201, 8, FALSE), 'First 10 GS'!I$2:I$2201, 0)</f>
        <v>1</v>
      </c>
      <c r="I166" s="6">
        <f>_xlfn.RANK.EQ(VLOOKUP($A166, 'First 10 GS'!$B$2:$AG$2201, 9, FALSE), 'First 10 GS'!J$2:J$2201, 0)</f>
        <v>1</v>
      </c>
      <c r="J166" s="6">
        <f>_xlfn.RANK.EQ(VLOOKUP($A166, 'First 10 GS'!$B$2:$AG$2201, 10, FALSE), 'First 10 GS'!K$2:K$2201, 1)</f>
        <v>1</v>
      </c>
      <c r="K166" s="6">
        <f>_xlfn.RANK.EQ(VLOOKUP($A166, 'First 10 GS'!$B$2:$AG$2201, 11, FALSE), 'First 10 GS'!L$2:L$2201, 0)</f>
        <v>196</v>
      </c>
      <c r="L166" s="6">
        <f>_xlfn.RANK.EQ(VLOOKUP($A166, 'First 10 GS'!$B$2:$AG$2201, 12, FALSE), 'First 10 GS'!M$2:M$2201, 0)</f>
        <v>98</v>
      </c>
      <c r="M166" s="6">
        <f>_xlfn.RANK.EQ(VLOOKUP($A166, 'First 10 GS'!$B$2:$AG$2201, 13, FALSE), 'First 10 GS'!N$2:N$2201, 0)</f>
        <v>2</v>
      </c>
      <c r="N166" s="6">
        <f>_xlfn.RANK.EQ(VLOOKUP($A166, 'First 10 GS'!$B$2:$AG$2201, 14, FALSE), 'First 10 GS'!O$2:O$2201, 1)</f>
        <v>442</v>
      </c>
      <c r="O166" s="6">
        <f>_xlfn.RANK.EQ(VLOOKUP($A166, 'First 10 GS'!$B$2:$AG$2201, 15, FALSE), 'First 10 GS'!P$2:P$2201, 0)</f>
        <v>665</v>
      </c>
      <c r="P166" s="6">
        <f>_xlfn.RANK.EQ(VLOOKUP($A166, 'First 10 GS'!$B$2:$AG$2201, 16, FALSE), 'First 10 GS'!Q$2:Q$2201, 0)</f>
        <v>266</v>
      </c>
      <c r="Q166" s="5">
        <f>_xlfn.RANK.EQ(VLOOKUP($A166, 'First 10 GS'!$B$2:$AG$2201, 17, FALSE), 'First 10 GS'!R$2:R$2201, 1)</f>
        <v>8</v>
      </c>
      <c r="R166" s="6">
        <f>_xlfn.RANK.EQ(VLOOKUP($A166, 'First 10 GS'!$B$2:$AG$2201, 18, FALSE), 'First 10 GS'!S$2:S$2201, 1)</f>
        <v>85</v>
      </c>
      <c r="S166" s="6">
        <f>_xlfn.RANK.EQ(VLOOKUP($A166, 'First 10 GS'!$B$2:$AG$2201, 19, FALSE), 'First 10 GS'!T$2:T$2201, 1)</f>
        <v>8</v>
      </c>
      <c r="T166" s="6">
        <f>_xlfn.RANK.EQ(VLOOKUP($A166, 'First 10 GS'!$B$2:$AG$2201, 20, FALSE), 'First 10 GS'!U$2:U$2201, 1)</f>
        <v>5</v>
      </c>
      <c r="U166" s="6">
        <f>_xlfn.RANK.EQ(VLOOKUP($A166, 'First 10 GS'!$B$2:$AG$2201, 21, FALSE), 'First 10 GS'!V$2:V$2201, 1)</f>
        <v>83</v>
      </c>
      <c r="V166" s="6">
        <f>_xlfn.RANK.EQ(VLOOKUP($A166, 'First 10 GS'!$B$2:$AG$2201, 22, FALSE), 'First 10 GS'!W$2:W$2201, 1)</f>
        <v>53</v>
      </c>
      <c r="W166" s="6">
        <f>_xlfn.RANK.EQ(VLOOKUP($A166, 'First 10 GS'!$B$2:$AG$2201, 23, FALSE), 'First 10 GS'!X$2:X$2201, 1)</f>
        <v>635</v>
      </c>
      <c r="X166" s="5">
        <f>_xlfn.RANK.EQ(VLOOKUP($A166, 'First 10 GS'!$B$2:$AG$2201, 24, FALSE), 'First 10 GS'!Y$2:Y$2201, 1)</f>
        <v>621</v>
      </c>
      <c r="Y166" s="6">
        <f>_xlfn.RANK.EQ(VLOOKUP($A166, 'First 10 GS'!$B$2:$AG$2201, 25, FALSE), 'First 10 GS'!Z$2:Z$2201, 1)</f>
        <v>1</v>
      </c>
      <c r="Z166" s="5">
        <f>_xlfn.RANK.EQ(VLOOKUP($A166, 'First 10 GS'!$B$2:$AG$2201, 26, FALSE), 'First 10 GS'!AA$2:AA$2201, 0)</f>
        <v>452</v>
      </c>
      <c r="AA166" s="5">
        <f>_xlfn.RANK.EQ(VLOOKUP($A166, 'First 10 GS'!$B$2:$AG$2201, 27, FALSE), 'First 10 GS'!AB$2:AB$2201, 0)</f>
        <v>496</v>
      </c>
      <c r="AB166" s="6">
        <f>_xlfn.RANK.EQ(VLOOKUP($A166, 'First 10 GS'!$B$2:$AG$2201, 28, FALSE), 'First 10 GS'!AC$2:AC$2201, 1)</f>
        <v>1</v>
      </c>
      <c r="AC166" s="6">
        <f>_xlfn.RANK.EQ(VLOOKUP($A166, 'First 10 GS'!$B$2:$AG$2201, 29, FALSE), 'First 10 GS'!AD$2:AD$2201, 1)</f>
        <v>1</v>
      </c>
      <c r="AD166" s="6">
        <f>_xlfn.RANK.EQ(VLOOKUP($A166, 'First 10 GS'!$B$2:$AG$2201, 30, FALSE), 'First 10 GS'!AE$2:AE$2201, 1)</f>
        <v>461</v>
      </c>
      <c r="AE166" s="6">
        <f>_xlfn.RANK.EQ(VLOOKUP($A166, 'First 10 GS'!$B$2:$AG$2201, 31, FALSE), 'First 10 GS'!AF$2:AF$2201, 0)</f>
        <v>312</v>
      </c>
      <c r="AF166" s="5">
        <f>_xlfn.RANK.EQ(VLOOKUP($A166, 'First 10 GS'!$B$2:$AG$2201, 32, FALSE), 'First 10 GS'!AG$2:AG$2201, 1)</f>
        <v>313</v>
      </c>
      <c r="AG166" s="7">
        <f>GEOMEAN(Table5[[#This Row],[W]],Table5[[#This Row],[L]],Table5[[#This Row],[ERA]],Table5[[#This Row],[BB/9]],Table5[[#This Row],[SO]],Table5[[#This Row],[K/9]],Table5[[#This Row],[WHIP]])</f>
        <v>156.32791180090916</v>
      </c>
    </row>
    <row r="167" spans="1:33" x14ac:dyDescent="0.45">
      <c r="A167" s="4" t="s">
        <v>97</v>
      </c>
      <c r="B167" s="4" t="s">
        <v>54</v>
      </c>
      <c r="C167" s="10">
        <v>44664</v>
      </c>
      <c r="D167" s="10">
        <v>44784</v>
      </c>
      <c r="E167" s="4">
        <f>_xlfn.RANK.EQ(VLOOKUP($A167, 'First 10 GS'!$B$2:$AG$2201, 5, FALSE), 'First 10 GS'!F$2:F$2201, 0)</f>
        <v>613</v>
      </c>
      <c r="F167" s="5">
        <f>_xlfn.RANK.EQ(VLOOKUP($A167, 'First 10 GS'!$B$2:$AG$2201, 6, FALSE), 'First 10 GS'!G$2:G$2201, 0)</f>
        <v>294</v>
      </c>
      <c r="G167" s="5">
        <f>_xlfn.RANK.EQ(VLOOKUP($A167, 'First 10 GS'!$B$2:$AG$2201, 7, FALSE), 'First 10 GS'!H$2:H$2201, 1)</f>
        <v>343</v>
      </c>
      <c r="H167" s="4">
        <f>_xlfn.RANK.EQ(VLOOKUP($A167, 'First 10 GS'!$B$2:$AG$2201, 8, FALSE), 'First 10 GS'!I$2:I$2201, 0)</f>
        <v>1</v>
      </c>
      <c r="I167" s="4">
        <f>_xlfn.RANK.EQ(VLOOKUP($A167, 'First 10 GS'!$B$2:$AG$2201, 9, FALSE), 'First 10 GS'!J$2:J$2201, 0)</f>
        <v>1</v>
      </c>
      <c r="J167" s="4">
        <f>_xlfn.RANK.EQ(VLOOKUP($A167, 'First 10 GS'!$B$2:$AG$2201, 10, FALSE), 'First 10 GS'!K$2:K$2201, 1)</f>
        <v>1</v>
      </c>
      <c r="K167" s="4">
        <f>_xlfn.RANK.EQ(VLOOKUP($A167, 'First 10 GS'!$B$2:$AG$2201, 11, FALSE), 'First 10 GS'!L$2:L$2201, 0)</f>
        <v>196</v>
      </c>
      <c r="L167" s="4">
        <f>_xlfn.RANK.EQ(VLOOKUP($A167, 'First 10 GS'!$B$2:$AG$2201, 12, FALSE), 'First 10 GS'!M$2:M$2201, 0)</f>
        <v>98</v>
      </c>
      <c r="M167" s="4">
        <f>_xlfn.RANK.EQ(VLOOKUP($A167, 'First 10 GS'!$B$2:$AG$2201, 13, FALSE), 'First 10 GS'!N$2:N$2201, 0)</f>
        <v>2</v>
      </c>
      <c r="N167" s="6">
        <f>_xlfn.RANK.EQ(VLOOKUP($A167, 'First 10 GS'!$B$2:$AG$2201, 14, FALSE), 'First 10 GS'!O$2:O$2201, 1)</f>
        <v>50</v>
      </c>
      <c r="O167" s="4">
        <f>_xlfn.RANK.EQ(VLOOKUP($A167, 'First 10 GS'!$B$2:$AG$2201, 15, FALSE), 'First 10 GS'!P$2:P$2201, 0)</f>
        <v>227</v>
      </c>
      <c r="P167" s="4">
        <f>_xlfn.RANK.EQ(VLOOKUP($A167, 'First 10 GS'!$B$2:$AG$2201, 16, FALSE), 'First 10 GS'!Q$2:Q$2201, 0)</f>
        <v>378</v>
      </c>
      <c r="Q167" s="5">
        <f>_xlfn.RANK.EQ(VLOOKUP($A167, 'First 10 GS'!$B$2:$AG$2201, 17, FALSE), 'First 10 GS'!R$2:R$2201, 1)</f>
        <v>435</v>
      </c>
      <c r="R167" s="4">
        <f>_xlfn.RANK.EQ(VLOOKUP($A167, 'First 10 GS'!$B$2:$AG$2201, 18, FALSE), 'First 10 GS'!S$2:S$2201, 1)</f>
        <v>276</v>
      </c>
      <c r="S167" s="4">
        <f>_xlfn.RANK.EQ(VLOOKUP($A167, 'First 10 GS'!$B$2:$AG$2201, 19, FALSE), 'First 10 GS'!T$2:T$2201, 1)</f>
        <v>228</v>
      </c>
      <c r="T167" s="4">
        <f>_xlfn.RANK.EQ(VLOOKUP($A167, 'First 10 GS'!$B$2:$AG$2201, 20, FALSE), 'First 10 GS'!U$2:U$2201, 1)</f>
        <v>254</v>
      </c>
      <c r="U167" s="4">
        <f>_xlfn.RANK.EQ(VLOOKUP($A167, 'First 10 GS'!$B$2:$AG$2201, 21, FALSE), 'First 10 GS'!V$2:V$2201, 1)</f>
        <v>509</v>
      </c>
      <c r="V167" s="4">
        <f>_xlfn.RANK.EQ(VLOOKUP($A167, 'First 10 GS'!$B$2:$AG$2201, 22, FALSE), 'First 10 GS'!W$2:W$2201, 1)</f>
        <v>381</v>
      </c>
      <c r="W167" s="4">
        <f>_xlfn.RANK.EQ(VLOOKUP($A167, 'First 10 GS'!$B$2:$AG$2201, 23, FALSE), 'First 10 GS'!X$2:X$2201, 1)</f>
        <v>400</v>
      </c>
      <c r="X167" s="5">
        <f>_xlfn.RANK.EQ(VLOOKUP($A167, 'First 10 GS'!$B$2:$AG$2201, 24, FALSE), 'First 10 GS'!Y$2:Y$2201, 1)</f>
        <v>550</v>
      </c>
      <c r="Y167" s="4">
        <f>_xlfn.RANK.EQ(VLOOKUP($A167, 'First 10 GS'!$B$2:$AG$2201, 25, FALSE), 'First 10 GS'!Z$2:Z$2201, 1)</f>
        <v>1</v>
      </c>
      <c r="Z167" s="5">
        <f>_xlfn.RANK.EQ(VLOOKUP($A167, 'First 10 GS'!$B$2:$AG$2201, 26, FALSE), 'First 10 GS'!AA$2:AA$2201, 0)</f>
        <v>26</v>
      </c>
      <c r="AA167" s="5">
        <f>_xlfn.RANK.EQ(VLOOKUP($A167, 'First 10 GS'!$B$2:$AG$2201, 27, FALSE), 'First 10 GS'!AB$2:AB$2201, 0)</f>
        <v>6</v>
      </c>
      <c r="AB167" s="4">
        <f>_xlfn.RANK.EQ(VLOOKUP($A167, 'First 10 GS'!$B$2:$AG$2201, 28, FALSE), 'First 10 GS'!AC$2:AC$2201, 1)</f>
        <v>665</v>
      </c>
      <c r="AC167" s="4">
        <f>_xlfn.RANK.EQ(VLOOKUP($A167, 'First 10 GS'!$B$2:$AG$2201, 29, FALSE), 'First 10 GS'!AD$2:AD$2201, 1)</f>
        <v>1</v>
      </c>
      <c r="AD167" s="4">
        <f>_xlfn.RANK.EQ(VLOOKUP($A167, 'First 10 GS'!$B$2:$AG$2201, 30, FALSE), 'First 10 GS'!AE$2:AE$2201, 1)</f>
        <v>611</v>
      </c>
      <c r="AE167" s="4">
        <f>_xlfn.RANK.EQ(VLOOKUP($A167, 'First 10 GS'!$B$2:$AG$2201, 31, FALSE), 'First 10 GS'!AF$2:AF$2201, 0)</f>
        <v>545</v>
      </c>
      <c r="AF167" s="5">
        <f>_xlfn.RANK.EQ(VLOOKUP($A167, 'First 10 GS'!$B$2:$AG$2201, 32, FALSE), 'First 10 GS'!AG$2:AG$2201, 1)</f>
        <v>607</v>
      </c>
      <c r="AG167" s="7">
        <f>GEOMEAN(Table5[[#This Row],[W]],Table5[[#This Row],[L]],Table5[[#This Row],[ERA]],Table5[[#This Row],[BB/9]],Table5[[#This Row],[SO]],Table5[[#This Row],[K/9]],Table5[[#This Row],[WHIP]])</f>
        <v>156.35624820145597</v>
      </c>
    </row>
    <row r="168" spans="1:33" x14ac:dyDescent="0.45">
      <c r="A168" s="4" t="s">
        <v>349</v>
      </c>
      <c r="B168" s="4" t="s">
        <v>106</v>
      </c>
      <c r="C168" s="10">
        <v>30817</v>
      </c>
      <c r="D168" s="10">
        <v>30865</v>
      </c>
      <c r="E168" s="4">
        <f>_xlfn.RANK.EQ(VLOOKUP($A168, 'First 10 GS'!$B$2:$AG$2201, 5, FALSE), 'First 10 GS'!F$2:F$2201, 0)</f>
        <v>141</v>
      </c>
      <c r="F168" s="5">
        <f>_xlfn.RANK.EQ(VLOOKUP($A168, 'First 10 GS'!$B$2:$AG$2201, 6, FALSE), 'First 10 GS'!G$2:G$2201, 0)</f>
        <v>294</v>
      </c>
      <c r="G168" s="5">
        <f>_xlfn.RANK.EQ(VLOOKUP($A168, 'First 10 GS'!$B$2:$AG$2201, 7, FALSE), 'First 10 GS'!H$2:H$2201, 1)</f>
        <v>57</v>
      </c>
      <c r="H168" s="4">
        <f>_xlfn.RANK.EQ(VLOOKUP($A168, 'First 10 GS'!$B$2:$AG$2201, 8, FALSE), 'First 10 GS'!I$2:I$2201, 0)</f>
        <v>1</v>
      </c>
      <c r="I168" s="4">
        <f>_xlfn.RANK.EQ(VLOOKUP($A168, 'First 10 GS'!$B$2:$AG$2201, 9, FALSE), 'First 10 GS'!J$2:J$2201, 0)</f>
        <v>1</v>
      </c>
      <c r="J168" s="4">
        <f>_xlfn.RANK.EQ(VLOOKUP($A168, 'First 10 GS'!$B$2:$AG$2201, 10, FALSE), 'First 10 GS'!K$2:K$2201, 1)</f>
        <v>1</v>
      </c>
      <c r="K168" s="4">
        <f>_xlfn.RANK.EQ(VLOOKUP($A168, 'First 10 GS'!$B$2:$AG$2201, 11, FALSE), 'First 10 GS'!L$2:L$2201, 0)</f>
        <v>99</v>
      </c>
      <c r="L168" s="4">
        <f>_xlfn.RANK.EQ(VLOOKUP($A168, 'First 10 GS'!$B$2:$AG$2201, 12, FALSE), 'First 10 GS'!M$2:M$2201, 0)</f>
        <v>98</v>
      </c>
      <c r="M168" s="4">
        <f>_xlfn.RANK.EQ(VLOOKUP($A168, 'First 10 GS'!$B$2:$AG$2201, 13, FALSE), 'First 10 GS'!N$2:N$2201, 0)</f>
        <v>2</v>
      </c>
      <c r="N168" s="6">
        <f>_xlfn.RANK.EQ(VLOOKUP($A168, 'First 10 GS'!$B$2:$AG$2201, 14, FALSE), 'First 10 GS'!O$2:O$2201, 1)</f>
        <v>521</v>
      </c>
      <c r="O168" s="4">
        <f>_xlfn.RANK.EQ(VLOOKUP($A168, 'First 10 GS'!$B$2:$AG$2201, 15, FALSE), 'First 10 GS'!P$2:P$2201, 0)</f>
        <v>530</v>
      </c>
      <c r="P168" s="4">
        <f>_xlfn.RANK.EQ(VLOOKUP($A168, 'First 10 GS'!$B$2:$AG$2201, 16, FALSE), 'First 10 GS'!Q$2:Q$2201, 0)</f>
        <v>169</v>
      </c>
      <c r="Q168" s="5">
        <f>_xlfn.RANK.EQ(VLOOKUP($A168, 'First 10 GS'!$B$2:$AG$2201, 17, FALSE), 'First 10 GS'!R$2:R$2201, 1)</f>
        <v>548</v>
      </c>
      <c r="R168" s="4">
        <f>_xlfn.RANK.EQ(VLOOKUP($A168, 'First 10 GS'!$B$2:$AG$2201, 18, FALSE), 'First 10 GS'!S$2:S$2201, 1)</f>
        <v>666</v>
      </c>
      <c r="S168" s="4">
        <f>_xlfn.RANK.EQ(VLOOKUP($A168, 'First 10 GS'!$B$2:$AG$2201, 19, FALSE), 'First 10 GS'!T$2:T$2201, 1)</f>
        <v>630</v>
      </c>
      <c r="T168" s="4">
        <f>_xlfn.RANK.EQ(VLOOKUP($A168, 'First 10 GS'!$B$2:$AG$2201, 20, FALSE), 'First 10 GS'!U$2:U$2201, 1)</f>
        <v>636</v>
      </c>
      <c r="U168" s="4">
        <f>_xlfn.RANK.EQ(VLOOKUP($A168, 'First 10 GS'!$B$2:$AG$2201, 21, FALSE), 'First 10 GS'!V$2:V$2201, 1)</f>
        <v>369</v>
      </c>
      <c r="V168" s="4">
        <f>_xlfn.RANK.EQ(VLOOKUP($A168, 'First 10 GS'!$B$2:$AG$2201, 22, FALSE), 'First 10 GS'!W$2:W$2201, 1)</f>
        <v>381</v>
      </c>
      <c r="W168" s="4">
        <f>_xlfn.RANK.EQ(VLOOKUP($A168, 'First 10 GS'!$B$2:$AG$2201, 23, FALSE), 'First 10 GS'!X$2:X$2201, 1)</f>
        <v>36</v>
      </c>
      <c r="X168" s="5">
        <f>_xlfn.RANK.EQ(VLOOKUP($A168, 'First 10 GS'!$B$2:$AG$2201, 24, FALSE), 'First 10 GS'!Y$2:Y$2201, 1)</f>
        <v>25</v>
      </c>
      <c r="Y168" s="4">
        <f>_xlfn.RANK.EQ(VLOOKUP($A168, 'First 10 GS'!$B$2:$AG$2201, 25, FALSE), 'First 10 GS'!Z$2:Z$2201, 1)</f>
        <v>490</v>
      </c>
      <c r="Z168" s="5">
        <f>_xlfn.RANK.EQ(VLOOKUP($A168, 'First 10 GS'!$B$2:$AG$2201, 26, FALSE), 'First 10 GS'!AA$2:AA$2201, 0)</f>
        <v>116</v>
      </c>
      <c r="AA168" s="5">
        <f>_xlfn.RANK.EQ(VLOOKUP($A168, 'First 10 GS'!$B$2:$AG$2201, 27, FALSE), 'First 10 GS'!AB$2:AB$2201, 0)</f>
        <v>189</v>
      </c>
      <c r="AB168" s="4">
        <f>_xlfn.RANK.EQ(VLOOKUP($A168, 'First 10 GS'!$B$2:$AG$2201, 28, FALSE), 'First 10 GS'!AC$2:AC$2201, 1)</f>
        <v>127</v>
      </c>
      <c r="AC168" s="4">
        <f>_xlfn.RANK.EQ(VLOOKUP($A168, 'First 10 GS'!$B$2:$AG$2201, 29, FALSE), 'First 10 GS'!AD$2:AD$2201, 1)</f>
        <v>1</v>
      </c>
      <c r="AD168" s="4">
        <f>_xlfn.RANK.EQ(VLOOKUP($A168, 'First 10 GS'!$B$2:$AG$2201, 30, FALSE), 'First 10 GS'!AE$2:AE$2201, 1)</f>
        <v>325</v>
      </c>
      <c r="AE168" s="4">
        <f>_xlfn.RANK.EQ(VLOOKUP($A168, 'First 10 GS'!$B$2:$AG$2201, 31, FALSE), 'First 10 GS'!AF$2:AF$2201, 0)</f>
        <v>76</v>
      </c>
      <c r="AF168" s="5">
        <f>_xlfn.RANK.EQ(VLOOKUP($A168, 'First 10 GS'!$B$2:$AG$2201, 32, FALSE), 'First 10 GS'!AG$2:AG$2201, 1)</f>
        <v>462</v>
      </c>
      <c r="AG168" s="7">
        <f>GEOMEAN(Table5[[#This Row],[W]],Table5[[#This Row],[L]],Table5[[#This Row],[ERA]],Table5[[#This Row],[BB/9]],Table5[[#This Row],[SO]],Table5[[#This Row],[K/9]],Table5[[#This Row],[WHIP]])</f>
        <v>156.75266449600406</v>
      </c>
    </row>
    <row r="169" spans="1:33" x14ac:dyDescent="0.45">
      <c r="A169" s="4" t="s">
        <v>2312</v>
      </c>
      <c r="B169" s="4" t="s">
        <v>85</v>
      </c>
      <c r="C169" s="10">
        <v>36257</v>
      </c>
      <c r="D169" s="10">
        <v>36308</v>
      </c>
      <c r="E169" s="4">
        <f>_xlfn.RANK.EQ(VLOOKUP($A169, 'First 10 GS'!$B$2:$AG$2201, 5, FALSE), 'First 10 GS'!F$2:F$2201, 0)</f>
        <v>326</v>
      </c>
      <c r="F169" s="5">
        <f>_xlfn.RANK.EQ(VLOOKUP($A169, 'First 10 GS'!$B$2:$AG$2201, 6, FALSE), 'First 10 GS'!G$2:G$2201, 0)</f>
        <v>23</v>
      </c>
      <c r="G169" s="5">
        <f>_xlfn.RANK.EQ(VLOOKUP($A169, 'First 10 GS'!$B$2:$AG$2201, 7, FALSE), 'First 10 GS'!H$2:H$2201, 1)</f>
        <v>11</v>
      </c>
      <c r="H169" s="4">
        <f>_xlfn.RANK.EQ(VLOOKUP($A169, 'First 10 GS'!$B$2:$AG$2201, 8, FALSE), 'First 10 GS'!I$2:I$2201, 0)</f>
        <v>1</v>
      </c>
      <c r="I169" s="4">
        <f>_xlfn.RANK.EQ(VLOOKUP($A169, 'First 10 GS'!$B$2:$AG$2201, 9, FALSE), 'First 10 GS'!J$2:J$2201, 0)</f>
        <v>1</v>
      </c>
      <c r="J169" s="4">
        <f>_xlfn.RANK.EQ(VLOOKUP($A169, 'First 10 GS'!$B$2:$AG$2201, 10, FALSE), 'First 10 GS'!K$2:K$2201, 1)</f>
        <v>1</v>
      </c>
      <c r="K169" s="4">
        <f>_xlfn.RANK.EQ(VLOOKUP($A169, 'First 10 GS'!$B$2:$AG$2201, 11, FALSE), 'First 10 GS'!L$2:L$2201, 0)</f>
        <v>196</v>
      </c>
      <c r="L169" s="4">
        <f>_xlfn.RANK.EQ(VLOOKUP($A169, 'First 10 GS'!$B$2:$AG$2201, 12, FALSE), 'First 10 GS'!M$2:M$2201, 0)</f>
        <v>98</v>
      </c>
      <c r="M169" s="4">
        <f>_xlfn.RANK.EQ(VLOOKUP($A169, 'First 10 GS'!$B$2:$AG$2201, 13, FALSE), 'First 10 GS'!N$2:N$2201, 0)</f>
        <v>2</v>
      </c>
      <c r="N169" s="6">
        <f>_xlfn.RANK.EQ(VLOOKUP($A169, 'First 10 GS'!$B$2:$AG$2201, 14, FALSE), 'First 10 GS'!O$2:O$2201, 1)</f>
        <v>327</v>
      </c>
      <c r="O169" s="4">
        <f>_xlfn.RANK.EQ(VLOOKUP($A169, 'First 10 GS'!$B$2:$AG$2201, 15, FALSE), 'First 10 GS'!P$2:P$2201, 0)</f>
        <v>227</v>
      </c>
      <c r="P169" s="4">
        <f>_xlfn.RANK.EQ(VLOOKUP($A169, 'First 10 GS'!$B$2:$AG$2201, 16, FALSE), 'First 10 GS'!Q$2:Q$2201, 0)</f>
        <v>21</v>
      </c>
      <c r="Q169" s="5">
        <f>_xlfn.RANK.EQ(VLOOKUP($A169, 'First 10 GS'!$B$2:$AG$2201, 17, FALSE), 'First 10 GS'!R$2:R$2201, 1)</f>
        <v>359</v>
      </c>
      <c r="R169" s="4">
        <f>_xlfn.RANK.EQ(VLOOKUP($A169, 'First 10 GS'!$B$2:$AG$2201, 18, FALSE), 'First 10 GS'!S$2:S$2201, 1)</f>
        <v>508</v>
      </c>
      <c r="S169" s="4">
        <f>_xlfn.RANK.EQ(VLOOKUP($A169, 'First 10 GS'!$B$2:$AG$2201, 19, FALSE), 'First 10 GS'!T$2:T$2201, 1)</f>
        <v>270</v>
      </c>
      <c r="T169" s="4">
        <f>_xlfn.RANK.EQ(VLOOKUP($A169, 'First 10 GS'!$B$2:$AG$2201, 20, FALSE), 'First 10 GS'!U$2:U$2201, 1)</f>
        <v>341</v>
      </c>
      <c r="U169" s="4">
        <f>_xlfn.RANK.EQ(VLOOKUP($A169, 'First 10 GS'!$B$2:$AG$2201, 21, FALSE), 'First 10 GS'!V$2:V$2201, 1)</f>
        <v>334</v>
      </c>
      <c r="V169" s="4">
        <f>_xlfn.RANK.EQ(VLOOKUP($A169, 'First 10 GS'!$B$2:$AG$2201, 22, FALSE), 'First 10 GS'!W$2:W$2201, 1)</f>
        <v>274</v>
      </c>
      <c r="W169" s="4">
        <f>_xlfn.RANK.EQ(VLOOKUP($A169, 'First 10 GS'!$B$2:$AG$2201, 23, FALSE), 'First 10 GS'!X$2:X$2201, 1)</f>
        <v>331</v>
      </c>
      <c r="X169" s="5">
        <f>_xlfn.RANK.EQ(VLOOKUP($A169, 'First 10 GS'!$B$2:$AG$2201, 24, FALSE), 'First 10 GS'!Y$2:Y$2201, 1)</f>
        <v>358</v>
      </c>
      <c r="Y169" s="4">
        <f>_xlfn.RANK.EQ(VLOOKUP($A169, 'First 10 GS'!$B$2:$AG$2201, 25, FALSE), 'First 10 GS'!Z$2:Z$2201, 1)</f>
        <v>1</v>
      </c>
      <c r="Z169" s="5">
        <f>_xlfn.RANK.EQ(VLOOKUP($A169, 'First 10 GS'!$B$2:$AG$2201, 26, FALSE), 'First 10 GS'!AA$2:AA$2201, 0)</f>
        <v>399</v>
      </c>
      <c r="AA169" s="5">
        <f>_xlfn.RANK.EQ(VLOOKUP($A169, 'First 10 GS'!$B$2:$AG$2201, 27, FALSE), 'First 10 GS'!AB$2:AB$2201, 0)</f>
        <v>400</v>
      </c>
      <c r="AB169" s="4">
        <f>_xlfn.RANK.EQ(VLOOKUP($A169, 'First 10 GS'!$B$2:$AG$2201, 28, FALSE), 'First 10 GS'!AC$2:AC$2201, 1)</f>
        <v>290</v>
      </c>
      <c r="AC169" s="4">
        <f>_xlfn.RANK.EQ(VLOOKUP($A169, 'First 10 GS'!$B$2:$AG$2201, 29, FALSE), 'First 10 GS'!AD$2:AD$2201, 1)</f>
        <v>477</v>
      </c>
      <c r="AD169" s="4">
        <f>_xlfn.RANK.EQ(VLOOKUP($A169, 'First 10 GS'!$B$2:$AG$2201, 30, FALSE), 'First 10 GS'!AE$2:AE$2201, 1)</f>
        <v>611</v>
      </c>
      <c r="AE169" s="4">
        <f>_xlfn.RANK.EQ(VLOOKUP($A169, 'First 10 GS'!$B$2:$AG$2201, 31, FALSE), 'First 10 GS'!AF$2:AF$2201, 0)</f>
        <v>221</v>
      </c>
      <c r="AF169" s="5">
        <f>_xlfn.RANK.EQ(VLOOKUP($A169, 'First 10 GS'!$B$2:$AG$2201, 32, FALSE), 'First 10 GS'!AG$2:AG$2201, 1)</f>
        <v>476</v>
      </c>
      <c r="AG169" s="7">
        <f>GEOMEAN(Table5[[#This Row],[W]],Table5[[#This Row],[L]],Table5[[#This Row],[ERA]],Table5[[#This Row],[BB/9]],Table5[[#This Row],[SO]],Table5[[#This Row],[K/9]],Table5[[#This Row],[WHIP]])</f>
        <v>158.1111684054006</v>
      </c>
    </row>
    <row r="170" spans="1:33" x14ac:dyDescent="0.45">
      <c r="A170" s="4" t="s">
        <v>873</v>
      </c>
      <c r="B170" s="4" t="s">
        <v>54</v>
      </c>
      <c r="C170" s="10">
        <v>30878</v>
      </c>
      <c r="D170" s="10">
        <v>30924</v>
      </c>
      <c r="E170" s="4">
        <f>_xlfn.RANK.EQ(VLOOKUP($A170, 'First 10 GS'!$B$2:$AG$2201, 5, FALSE), 'First 10 GS'!F$2:F$2201, 0)</f>
        <v>26</v>
      </c>
      <c r="F170" s="5">
        <f>_xlfn.RANK.EQ(VLOOKUP($A170, 'First 10 GS'!$B$2:$AG$2201, 6, FALSE), 'First 10 GS'!G$2:G$2201, 0)</f>
        <v>294</v>
      </c>
      <c r="G170" s="5">
        <f>_xlfn.RANK.EQ(VLOOKUP($A170, 'First 10 GS'!$B$2:$AG$2201, 7, FALSE), 'First 10 GS'!H$2:H$2201, 1)</f>
        <v>57</v>
      </c>
      <c r="H170" s="4">
        <f>_xlfn.RANK.EQ(VLOOKUP($A170, 'First 10 GS'!$B$2:$AG$2201, 8, FALSE), 'First 10 GS'!I$2:I$2201, 0)</f>
        <v>1</v>
      </c>
      <c r="I170" s="4">
        <f>_xlfn.RANK.EQ(VLOOKUP($A170, 'First 10 GS'!$B$2:$AG$2201, 9, FALSE), 'First 10 GS'!J$2:J$2201, 0)</f>
        <v>1</v>
      </c>
      <c r="J170" s="4">
        <f>_xlfn.RANK.EQ(VLOOKUP($A170, 'First 10 GS'!$B$2:$AG$2201, 10, FALSE), 'First 10 GS'!K$2:K$2201, 1)</f>
        <v>1</v>
      </c>
      <c r="K170" s="4">
        <f>_xlfn.RANK.EQ(VLOOKUP($A170, 'First 10 GS'!$B$2:$AG$2201, 11, FALSE), 'First 10 GS'!L$2:L$2201, 0)</f>
        <v>54</v>
      </c>
      <c r="L170" s="4">
        <f>_xlfn.RANK.EQ(VLOOKUP($A170, 'First 10 GS'!$B$2:$AG$2201, 12, FALSE), 'First 10 GS'!M$2:M$2201, 0)</f>
        <v>18</v>
      </c>
      <c r="M170" s="4">
        <f>_xlfn.RANK.EQ(VLOOKUP($A170, 'First 10 GS'!$B$2:$AG$2201, 13, FALSE), 'First 10 GS'!N$2:N$2201, 0)</f>
        <v>2</v>
      </c>
      <c r="N170" s="6">
        <f>_xlfn.RANK.EQ(VLOOKUP($A170, 'First 10 GS'!$B$2:$AG$2201, 14, FALSE), 'First 10 GS'!O$2:O$2201, 1)</f>
        <v>640</v>
      </c>
      <c r="O170" s="4">
        <f>_xlfn.RANK.EQ(VLOOKUP($A170, 'First 10 GS'!$B$2:$AG$2201, 15, FALSE), 'First 10 GS'!P$2:P$2201, 0)</f>
        <v>530</v>
      </c>
      <c r="P170" s="4">
        <f>_xlfn.RANK.EQ(VLOOKUP($A170, 'First 10 GS'!$B$2:$AG$2201, 16, FALSE), 'First 10 GS'!Q$2:Q$2201, 0)</f>
        <v>169</v>
      </c>
      <c r="Q170" s="5">
        <f>_xlfn.RANK.EQ(VLOOKUP($A170, 'First 10 GS'!$B$2:$AG$2201, 17, FALSE), 'First 10 GS'!R$2:R$2201, 1)</f>
        <v>58</v>
      </c>
      <c r="R170" s="4">
        <f>_xlfn.RANK.EQ(VLOOKUP($A170, 'First 10 GS'!$B$2:$AG$2201, 18, FALSE), 'First 10 GS'!S$2:S$2201, 1)</f>
        <v>475</v>
      </c>
      <c r="S170" s="4">
        <f>_xlfn.RANK.EQ(VLOOKUP($A170, 'First 10 GS'!$B$2:$AG$2201, 19, FALSE), 'First 10 GS'!T$2:T$2201, 1)</f>
        <v>91</v>
      </c>
      <c r="T170" s="4">
        <f>_xlfn.RANK.EQ(VLOOKUP($A170, 'First 10 GS'!$B$2:$AG$2201, 20, FALSE), 'First 10 GS'!U$2:U$2201, 1)</f>
        <v>109</v>
      </c>
      <c r="U170" s="4">
        <f>_xlfn.RANK.EQ(VLOOKUP($A170, 'First 10 GS'!$B$2:$AG$2201, 21, FALSE), 'First 10 GS'!V$2:V$2201, 1)</f>
        <v>56</v>
      </c>
      <c r="V170" s="4">
        <f>_xlfn.RANK.EQ(VLOOKUP($A170, 'First 10 GS'!$B$2:$AG$2201, 22, FALSE), 'First 10 GS'!W$2:W$2201, 1)</f>
        <v>53</v>
      </c>
      <c r="W170" s="4">
        <f>_xlfn.RANK.EQ(VLOOKUP($A170, 'First 10 GS'!$B$2:$AG$2201, 23, FALSE), 'First 10 GS'!X$2:X$2201, 1)</f>
        <v>221</v>
      </c>
      <c r="X170" s="5">
        <f>_xlfn.RANK.EQ(VLOOKUP($A170, 'First 10 GS'!$B$2:$AG$2201, 24, FALSE), 'First 10 GS'!Y$2:Y$2201, 1)</f>
        <v>112</v>
      </c>
      <c r="Y170" s="4">
        <f>_xlfn.RANK.EQ(VLOOKUP($A170, 'First 10 GS'!$B$2:$AG$2201, 25, FALSE), 'First 10 GS'!Z$2:Z$2201, 1)</f>
        <v>291</v>
      </c>
      <c r="Z170" s="5">
        <f>_xlfn.RANK.EQ(VLOOKUP($A170, 'First 10 GS'!$B$2:$AG$2201, 26, FALSE), 'First 10 GS'!AA$2:AA$2201, 0)</f>
        <v>514</v>
      </c>
      <c r="AA170" s="5">
        <f>_xlfn.RANK.EQ(VLOOKUP($A170, 'First 10 GS'!$B$2:$AG$2201, 27, FALSE), 'First 10 GS'!AB$2:AB$2201, 0)</f>
        <v>619</v>
      </c>
      <c r="AB170" s="4">
        <f>_xlfn.RANK.EQ(VLOOKUP($A170, 'First 10 GS'!$B$2:$AG$2201, 28, FALSE), 'First 10 GS'!AC$2:AC$2201, 1)</f>
        <v>1</v>
      </c>
      <c r="AC170" s="4">
        <f>_xlfn.RANK.EQ(VLOOKUP($A170, 'First 10 GS'!$B$2:$AG$2201, 29, FALSE), 'First 10 GS'!AD$2:AD$2201, 1)</f>
        <v>1</v>
      </c>
      <c r="AD170" s="4">
        <f>_xlfn.RANK.EQ(VLOOKUP($A170, 'First 10 GS'!$B$2:$AG$2201, 30, FALSE), 'First 10 GS'!AE$2:AE$2201, 1)</f>
        <v>146</v>
      </c>
      <c r="AE170" s="4">
        <f>_xlfn.RANK.EQ(VLOOKUP($A170, 'First 10 GS'!$B$2:$AG$2201, 31, FALSE), 'First 10 GS'!AF$2:AF$2201, 0)</f>
        <v>51</v>
      </c>
      <c r="AF170" s="5">
        <f>_xlfn.RANK.EQ(VLOOKUP($A170, 'First 10 GS'!$B$2:$AG$2201, 32, FALSE), 'First 10 GS'!AG$2:AG$2201, 1)</f>
        <v>73</v>
      </c>
      <c r="AG170" s="7">
        <f>GEOMEAN(Table5[[#This Row],[W]],Table5[[#This Row],[L]],Table5[[#This Row],[ERA]],Table5[[#This Row],[BB/9]],Table5[[#This Row],[SO]],Table5[[#This Row],[K/9]],Table5[[#This Row],[WHIP]])</f>
        <v>158.63769989128332</v>
      </c>
    </row>
    <row r="171" spans="1:33" x14ac:dyDescent="0.45">
      <c r="A171" s="4" t="s">
        <v>668</v>
      </c>
      <c r="B171" s="4" t="s">
        <v>140</v>
      </c>
      <c r="C171" s="10">
        <v>28225</v>
      </c>
      <c r="D171" s="10">
        <v>28270</v>
      </c>
      <c r="E171" s="4">
        <f>_xlfn.RANK.EQ(VLOOKUP($A171, 'First 10 GS'!$B$2:$AG$2201, 5, FALSE), 'First 10 GS'!F$2:F$2201, 0)</f>
        <v>14</v>
      </c>
      <c r="F171" s="5">
        <f>_xlfn.RANK.EQ(VLOOKUP($A171, 'First 10 GS'!$B$2:$AG$2201, 6, FALSE), 'First 10 GS'!G$2:G$2201, 0)</f>
        <v>23</v>
      </c>
      <c r="G171" s="5">
        <f>_xlfn.RANK.EQ(VLOOKUP($A171, 'First 10 GS'!$B$2:$AG$2201, 7, FALSE), 'First 10 GS'!H$2:H$2201, 1)</f>
        <v>57</v>
      </c>
      <c r="H171" s="4">
        <f>_xlfn.RANK.EQ(VLOOKUP($A171, 'First 10 GS'!$B$2:$AG$2201, 8, FALSE), 'First 10 GS'!I$2:I$2201, 0)</f>
        <v>1</v>
      </c>
      <c r="I171" s="4">
        <f>_xlfn.RANK.EQ(VLOOKUP($A171, 'First 10 GS'!$B$2:$AG$2201, 9, FALSE), 'First 10 GS'!J$2:J$2201, 0)</f>
        <v>1</v>
      </c>
      <c r="J171" s="4">
        <f>_xlfn.RANK.EQ(VLOOKUP($A171, 'First 10 GS'!$B$2:$AG$2201, 10, FALSE), 'First 10 GS'!K$2:K$2201, 1)</f>
        <v>1</v>
      </c>
      <c r="K171" s="4">
        <f>_xlfn.RANK.EQ(VLOOKUP($A171, 'First 10 GS'!$B$2:$AG$2201, 11, FALSE), 'First 10 GS'!L$2:L$2201, 0)</f>
        <v>14</v>
      </c>
      <c r="L171" s="4">
        <f>_xlfn.RANK.EQ(VLOOKUP($A171, 'First 10 GS'!$B$2:$AG$2201, 12, FALSE), 'First 10 GS'!M$2:M$2201, 0)</f>
        <v>98</v>
      </c>
      <c r="M171" s="4">
        <f>_xlfn.RANK.EQ(VLOOKUP($A171, 'First 10 GS'!$B$2:$AG$2201, 13, FALSE), 'First 10 GS'!N$2:N$2201, 0)</f>
        <v>2</v>
      </c>
      <c r="N171" s="6">
        <f>_xlfn.RANK.EQ(VLOOKUP($A171, 'First 10 GS'!$B$2:$AG$2201, 14, FALSE), 'First 10 GS'!O$2:O$2201, 1)</f>
        <v>653</v>
      </c>
      <c r="O171" s="4">
        <f>_xlfn.RANK.EQ(VLOOKUP($A171, 'First 10 GS'!$B$2:$AG$2201, 15, FALSE), 'First 10 GS'!P$2:P$2201, 0)</f>
        <v>90</v>
      </c>
      <c r="P171" s="4">
        <f>_xlfn.RANK.EQ(VLOOKUP($A171, 'First 10 GS'!$B$2:$AG$2201, 16, FALSE), 'First 10 GS'!Q$2:Q$2201, 0)</f>
        <v>54</v>
      </c>
      <c r="Q171" s="5">
        <f>_xlfn.RANK.EQ(VLOOKUP($A171, 'First 10 GS'!$B$2:$AG$2201, 17, FALSE), 'First 10 GS'!R$2:R$2201, 1)</f>
        <v>178</v>
      </c>
      <c r="R171" s="4">
        <f>_xlfn.RANK.EQ(VLOOKUP($A171, 'First 10 GS'!$B$2:$AG$2201, 18, FALSE), 'First 10 GS'!S$2:S$2201, 1)</f>
        <v>656</v>
      </c>
      <c r="S171" s="4">
        <f>_xlfn.RANK.EQ(VLOOKUP($A171, 'First 10 GS'!$B$2:$AG$2201, 19, FALSE), 'First 10 GS'!T$2:T$2201, 1)</f>
        <v>509</v>
      </c>
      <c r="T171" s="4">
        <f>_xlfn.RANK.EQ(VLOOKUP($A171, 'First 10 GS'!$B$2:$AG$2201, 20, FALSE), 'First 10 GS'!U$2:U$2201, 1)</f>
        <v>418</v>
      </c>
      <c r="U171" s="4">
        <f>_xlfn.RANK.EQ(VLOOKUP($A171, 'First 10 GS'!$B$2:$AG$2201, 21, FALSE), 'First 10 GS'!V$2:V$2201, 1)</f>
        <v>179</v>
      </c>
      <c r="V171" s="4">
        <f>_xlfn.RANK.EQ(VLOOKUP($A171, 'First 10 GS'!$B$2:$AG$2201, 22, FALSE), 'First 10 GS'!W$2:W$2201, 1)</f>
        <v>274</v>
      </c>
      <c r="W171" s="4">
        <f>_xlfn.RANK.EQ(VLOOKUP($A171, 'First 10 GS'!$B$2:$AG$2201, 23, FALSE), 'First 10 GS'!X$2:X$2201, 1)</f>
        <v>521</v>
      </c>
      <c r="X171" s="5">
        <f>_xlfn.RANK.EQ(VLOOKUP($A171, 'First 10 GS'!$B$2:$AG$2201, 24, FALSE), 'First 10 GS'!Y$2:Y$2201, 1)</f>
        <v>325</v>
      </c>
      <c r="Y171" s="4">
        <f>_xlfn.RANK.EQ(VLOOKUP($A171, 'First 10 GS'!$B$2:$AG$2201, 25, FALSE), 'First 10 GS'!Z$2:Z$2201, 1)</f>
        <v>490</v>
      </c>
      <c r="Z171" s="5">
        <f>_xlfn.RANK.EQ(VLOOKUP($A171, 'First 10 GS'!$B$2:$AG$2201, 26, FALSE), 'First 10 GS'!AA$2:AA$2201, 0)</f>
        <v>227</v>
      </c>
      <c r="AA171" s="5">
        <f>_xlfn.RANK.EQ(VLOOKUP($A171, 'First 10 GS'!$B$2:$AG$2201, 27, FALSE), 'First 10 GS'!AB$2:AB$2201, 0)</f>
        <v>477</v>
      </c>
      <c r="AB171" s="4">
        <f>_xlfn.RANK.EQ(VLOOKUP($A171, 'First 10 GS'!$B$2:$AG$2201, 28, FALSE), 'First 10 GS'!AC$2:AC$2201, 1)</f>
        <v>1</v>
      </c>
      <c r="AC171" s="4">
        <f>_xlfn.RANK.EQ(VLOOKUP($A171, 'First 10 GS'!$B$2:$AG$2201, 29, FALSE), 'First 10 GS'!AD$2:AD$2201, 1)</f>
        <v>477</v>
      </c>
      <c r="AD171" s="4">
        <f>_xlfn.RANK.EQ(VLOOKUP($A171, 'First 10 GS'!$B$2:$AG$2201, 30, FALSE), 'First 10 GS'!AE$2:AE$2201, 1)</f>
        <v>146</v>
      </c>
      <c r="AE171" s="4">
        <f>_xlfn.RANK.EQ(VLOOKUP($A171, 'First 10 GS'!$B$2:$AG$2201, 31, FALSE), 'First 10 GS'!AF$2:AF$2201, 0)</f>
        <v>11</v>
      </c>
      <c r="AF171" s="5">
        <f>_xlfn.RANK.EQ(VLOOKUP($A171, 'First 10 GS'!$B$2:$AG$2201, 32, FALSE), 'First 10 GS'!AG$2:AG$2201, 1)</f>
        <v>322</v>
      </c>
      <c r="AG171" s="7">
        <f>GEOMEAN(Table5[[#This Row],[W]],Table5[[#This Row],[L]],Table5[[#This Row],[ERA]],Table5[[#This Row],[BB/9]],Table5[[#This Row],[SO]],Table5[[#This Row],[K/9]],Table5[[#This Row],[WHIP]])</f>
        <v>159.65649643148629</v>
      </c>
    </row>
    <row r="172" spans="1:33" x14ac:dyDescent="0.45">
      <c r="A172" s="6" t="s">
        <v>634</v>
      </c>
      <c r="B172" s="6" t="s">
        <v>37</v>
      </c>
      <c r="C172" s="9">
        <v>41436</v>
      </c>
      <c r="D172" s="9">
        <v>41488</v>
      </c>
      <c r="E172" s="6">
        <f>_xlfn.RANK.EQ(VLOOKUP($A172, 'First 10 GS'!$B$2:$AG$2201, 5, FALSE), 'First 10 GS'!F$2:F$2201, 0)</f>
        <v>188</v>
      </c>
      <c r="F172" s="5">
        <f>_xlfn.RANK.EQ(VLOOKUP($A172, 'First 10 GS'!$B$2:$AG$2201, 6, FALSE), 'First 10 GS'!G$2:G$2201, 0)</f>
        <v>64</v>
      </c>
      <c r="G172" s="5">
        <f>_xlfn.RANK.EQ(VLOOKUP($A172, 'First 10 GS'!$B$2:$AG$2201, 7, FALSE), 'First 10 GS'!H$2:H$2201, 1)</f>
        <v>518</v>
      </c>
      <c r="H172" s="6">
        <f>_xlfn.RANK.EQ(VLOOKUP($A172, 'First 10 GS'!$B$2:$AG$2201, 8, FALSE), 'First 10 GS'!I$2:I$2201, 0)</f>
        <v>1</v>
      </c>
      <c r="I172" s="6">
        <f>_xlfn.RANK.EQ(VLOOKUP($A172, 'First 10 GS'!$B$2:$AG$2201, 9, FALSE), 'First 10 GS'!J$2:J$2201, 0)</f>
        <v>1</v>
      </c>
      <c r="J172" s="6">
        <f>_xlfn.RANK.EQ(VLOOKUP($A172, 'First 10 GS'!$B$2:$AG$2201, 10, FALSE), 'First 10 GS'!K$2:K$2201, 1)</f>
        <v>1</v>
      </c>
      <c r="K172" s="6">
        <f>_xlfn.RANK.EQ(VLOOKUP($A172, 'First 10 GS'!$B$2:$AG$2201, 11, FALSE), 'First 10 GS'!L$2:L$2201, 0)</f>
        <v>196</v>
      </c>
      <c r="L172" s="6">
        <f>_xlfn.RANK.EQ(VLOOKUP($A172, 'First 10 GS'!$B$2:$AG$2201, 12, FALSE), 'First 10 GS'!M$2:M$2201, 0)</f>
        <v>98</v>
      </c>
      <c r="M172" s="6">
        <f>_xlfn.RANK.EQ(VLOOKUP($A172, 'First 10 GS'!$B$2:$AG$2201, 13, FALSE), 'First 10 GS'!N$2:N$2201, 0)</f>
        <v>2</v>
      </c>
      <c r="N172" s="6">
        <f>_xlfn.RANK.EQ(VLOOKUP($A172, 'First 10 GS'!$B$2:$AG$2201, 14, FALSE), 'First 10 GS'!O$2:O$2201, 1)</f>
        <v>474</v>
      </c>
      <c r="O172" s="6">
        <f>_xlfn.RANK.EQ(VLOOKUP($A172, 'First 10 GS'!$B$2:$AG$2201, 15, FALSE), 'First 10 GS'!P$2:P$2201, 0)</f>
        <v>1</v>
      </c>
      <c r="P172" s="6">
        <f>_xlfn.RANK.EQ(VLOOKUP($A172, 'First 10 GS'!$B$2:$AG$2201, 16, FALSE), 'First 10 GS'!Q$2:Q$2201, 0)</f>
        <v>266</v>
      </c>
      <c r="Q172" s="5">
        <f>_xlfn.RANK.EQ(VLOOKUP($A172, 'First 10 GS'!$B$2:$AG$2201, 17, FALSE), 'First 10 GS'!R$2:R$2201, 1)</f>
        <v>241</v>
      </c>
      <c r="R172" s="6">
        <f>_xlfn.RANK.EQ(VLOOKUP($A172, 'First 10 GS'!$B$2:$AG$2201, 18, FALSE), 'First 10 GS'!S$2:S$2201, 1)</f>
        <v>241</v>
      </c>
      <c r="S172" s="6">
        <f>_xlfn.RANK.EQ(VLOOKUP($A172, 'First 10 GS'!$B$2:$AG$2201, 19, FALSE), 'First 10 GS'!T$2:T$2201, 1)</f>
        <v>162</v>
      </c>
      <c r="T172" s="6">
        <f>_xlfn.RANK.EQ(VLOOKUP($A172, 'First 10 GS'!$B$2:$AG$2201, 20, FALSE), 'First 10 GS'!U$2:U$2201, 1)</f>
        <v>254</v>
      </c>
      <c r="U172" s="6">
        <f>_xlfn.RANK.EQ(VLOOKUP($A172, 'First 10 GS'!$B$2:$AG$2201, 21, FALSE), 'First 10 GS'!V$2:V$2201, 1)</f>
        <v>194</v>
      </c>
      <c r="V172" s="6">
        <f>_xlfn.RANK.EQ(VLOOKUP($A172, 'First 10 GS'!$B$2:$AG$2201, 22, FALSE), 'First 10 GS'!W$2:W$2201, 1)</f>
        <v>172</v>
      </c>
      <c r="W172" s="6">
        <f>_xlfn.RANK.EQ(VLOOKUP($A172, 'First 10 GS'!$B$2:$AG$2201, 23, FALSE), 'First 10 GS'!X$2:X$2201, 1)</f>
        <v>75</v>
      </c>
      <c r="X172" s="5">
        <f>_xlfn.RANK.EQ(VLOOKUP($A172, 'First 10 GS'!$B$2:$AG$2201, 24, FALSE), 'First 10 GS'!Y$2:Y$2201, 1)</f>
        <v>72</v>
      </c>
      <c r="Y172" s="6">
        <f>_xlfn.RANK.EQ(VLOOKUP($A172, 'First 10 GS'!$B$2:$AG$2201, 25, FALSE), 'First 10 GS'!Z$2:Z$2201, 1)</f>
        <v>1</v>
      </c>
      <c r="Z172" s="5">
        <f>_xlfn.RANK.EQ(VLOOKUP($A172, 'First 10 GS'!$B$2:$AG$2201, 26, FALSE), 'First 10 GS'!AA$2:AA$2201, 0)</f>
        <v>227</v>
      </c>
      <c r="AA172" s="5">
        <f>_xlfn.RANK.EQ(VLOOKUP($A172, 'First 10 GS'!$B$2:$AG$2201, 27, FALSE), 'First 10 GS'!AB$2:AB$2201, 0)</f>
        <v>298</v>
      </c>
      <c r="AB172" s="6">
        <f>_xlfn.RANK.EQ(VLOOKUP($A172, 'First 10 GS'!$B$2:$AG$2201, 28, FALSE), 'First 10 GS'!AC$2:AC$2201, 1)</f>
        <v>452</v>
      </c>
      <c r="AC172" s="6">
        <f>_xlfn.RANK.EQ(VLOOKUP($A172, 'First 10 GS'!$B$2:$AG$2201, 29, FALSE), 'First 10 GS'!AD$2:AD$2201, 1)</f>
        <v>1</v>
      </c>
      <c r="AD172" s="6">
        <f>_xlfn.RANK.EQ(VLOOKUP($A172, 'First 10 GS'!$B$2:$AG$2201, 30, FALSE), 'First 10 GS'!AE$2:AE$2201, 1)</f>
        <v>146</v>
      </c>
      <c r="AE172" s="6">
        <f>_xlfn.RANK.EQ(VLOOKUP($A172, 'First 10 GS'!$B$2:$AG$2201, 31, FALSE), 'First 10 GS'!AF$2:AF$2201, 0)</f>
        <v>339</v>
      </c>
      <c r="AF172" s="5">
        <f>_xlfn.RANK.EQ(VLOOKUP($A172, 'First 10 GS'!$B$2:$AG$2201, 32, FALSE), 'First 10 GS'!AG$2:AG$2201, 1)</f>
        <v>68</v>
      </c>
      <c r="AG172" s="7">
        <f>GEOMEAN(Table5[[#This Row],[W]],Table5[[#This Row],[L]],Table5[[#This Row],[ERA]],Table5[[#This Row],[BB/9]],Table5[[#This Row],[SO]],Table5[[#This Row],[K/9]],Table5[[#This Row],[WHIP]])</f>
        <v>159.67247011007171</v>
      </c>
    </row>
    <row r="173" spans="1:33" x14ac:dyDescent="0.45">
      <c r="A173" s="6" t="s">
        <v>696</v>
      </c>
      <c r="B173" s="6" t="s">
        <v>184</v>
      </c>
      <c r="C173" s="9">
        <v>40691</v>
      </c>
      <c r="D173" s="9">
        <v>40744</v>
      </c>
      <c r="E173" s="6">
        <f>_xlfn.RANK.EQ(VLOOKUP($A173, 'First 10 GS'!$B$2:$AG$2201, 5, FALSE), 'First 10 GS'!F$2:F$2201, 0)</f>
        <v>292</v>
      </c>
      <c r="F173" s="5">
        <f>_xlfn.RANK.EQ(VLOOKUP($A173, 'First 10 GS'!$B$2:$AG$2201, 6, FALSE), 'First 10 GS'!G$2:G$2201, 0)</f>
        <v>151</v>
      </c>
      <c r="G173" s="5">
        <f>_xlfn.RANK.EQ(VLOOKUP($A173, 'First 10 GS'!$B$2:$AG$2201, 7, FALSE), 'First 10 GS'!H$2:H$2201, 1)</f>
        <v>57</v>
      </c>
      <c r="H173" s="6">
        <f>_xlfn.RANK.EQ(VLOOKUP($A173, 'First 10 GS'!$B$2:$AG$2201, 8, FALSE), 'First 10 GS'!I$2:I$2201, 0)</f>
        <v>1</v>
      </c>
      <c r="I173" s="6">
        <f>_xlfn.RANK.EQ(VLOOKUP($A173, 'First 10 GS'!$B$2:$AG$2201, 9, FALSE), 'First 10 GS'!J$2:J$2201, 0)</f>
        <v>1</v>
      </c>
      <c r="J173" s="6">
        <f>_xlfn.RANK.EQ(VLOOKUP($A173, 'First 10 GS'!$B$2:$AG$2201, 10, FALSE), 'First 10 GS'!K$2:K$2201, 1)</f>
        <v>1</v>
      </c>
      <c r="K173" s="6">
        <f>_xlfn.RANK.EQ(VLOOKUP($A173, 'First 10 GS'!$B$2:$AG$2201, 11, FALSE), 'First 10 GS'!L$2:L$2201, 0)</f>
        <v>196</v>
      </c>
      <c r="L173" s="6">
        <f>_xlfn.RANK.EQ(VLOOKUP($A173, 'First 10 GS'!$B$2:$AG$2201, 12, FALSE), 'First 10 GS'!M$2:M$2201, 0)</f>
        <v>98</v>
      </c>
      <c r="M173" s="6">
        <f>_xlfn.RANK.EQ(VLOOKUP($A173, 'First 10 GS'!$B$2:$AG$2201, 13, FALSE), 'First 10 GS'!N$2:N$2201, 0)</f>
        <v>2</v>
      </c>
      <c r="N173" s="6">
        <f>_xlfn.RANK.EQ(VLOOKUP($A173, 'First 10 GS'!$B$2:$AG$2201, 14, FALSE), 'First 10 GS'!O$2:O$2201, 1)</f>
        <v>365</v>
      </c>
      <c r="O173" s="6">
        <f>_xlfn.RANK.EQ(VLOOKUP($A173, 'First 10 GS'!$B$2:$AG$2201, 15, FALSE), 'First 10 GS'!P$2:P$2201, 0)</f>
        <v>390</v>
      </c>
      <c r="P173" s="6">
        <f>_xlfn.RANK.EQ(VLOOKUP($A173, 'First 10 GS'!$B$2:$AG$2201, 16, FALSE), 'First 10 GS'!Q$2:Q$2201, 0)</f>
        <v>99</v>
      </c>
      <c r="Q173" s="5">
        <f>_xlfn.RANK.EQ(VLOOKUP($A173, 'First 10 GS'!$B$2:$AG$2201, 17, FALSE), 'First 10 GS'!R$2:R$2201, 1)</f>
        <v>290</v>
      </c>
      <c r="R173" s="6">
        <f>_xlfn.RANK.EQ(VLOOKUP($A173, 'First 10 GS'!$B$2:$AG$2201, 18, FALSE), 'First 10 GS'!S$2:S$2201, 1)</f>
        <v>350</v>
      </c>
      <c r="S173" s="6">
        <f>_xlfn.RANK.EQ(VLOOKUP($A173, 'First 10 GS'!$B$2:$AG$2201, 19, FALSE), 'First 10 GS'!T$2:T$2201, 1)</f>
        <v>201</v>
      </c>
      <c r="T173" s="6">
        <f>_xlfn.RANK.EQ(VLOOKUP($A173, 'First 10 GS'!$B$2:$AG$2201, 20, FALSE), 'First 10 GS'!U$2:U$2201, 1)</f>
        <v>254</v>
      </c>
      <c r="U173" s="6">
        <f>_xlfn.RANK.EQ(VLOOKUP($A173, 'First 10 GS'!$B$2:$AG$2201, 21, FALSE), 'First 10 GS'!V$2:V$2201, 1)</f>
        <v>411</v>
      </c>
      <c r="V173" s="6">
        <f>_xlfn.RANK.EQ(VLOOKUP($A173, 'First 10 GS'!$B$2:$AG$2201, 22, FALSE), 'First 10 GS'!W$2:W$2201, 1)</f>
        <v>381</v>
      </c>
      <c r="W173" s="6">
        <f>_xlfn.RANK.EQ(VLOOKUP($A173, 'First 10 GS'!$B$2:$AG$2201, 23, FALSE), 'First 10 GS'!X$2:X$2201, 1)</f>
        <v>75</v>
      </c>
      <c r="X173" s="5">
        <f>_xlfn.RANK.EQ(VLOOKUP($A173, 'First 10 GS'!$B$2:$AG$2201, 24, FALSE), 'First 10 GS'!Y$2:Y$2201, 1)</f>
        <v>90</v>
      </c>
      <c r="Y173" s="6">
        <f>_xlfn.RANK.EQ(VLOOKUP($A173, 'First 10 GS'!$B$2:$AG$2201, 25, FALSE), 'First 10 GS'!Z$2:Z$2201, 1)</f>
        <v>599</v>
      </c>
      <c r="Z173" s="5">
        <f>_xlfn.RANK.EQ(VLOOKUP($A173, 'First 10 GS'!$B$2:$AG$2201, 26, FALSE), 'First 10 GS'!AA$2:AA$2201, 0)</f>
        <v>251</v>
      </c>
      <c r="AA173" s="5">
        <f>_xlfn.RANK.EQ(VLOOKUP($A173, 'First 10 GS'!$B$2:$AG$2201, 27, FALSE), 'First 10 GS'!AB$2:AB$2201, 0)</f>
        <v>272</v>
      </c>
      <c r="AB173" s="6">
        <f>_xlfn.RANK.EQ(VLOOKUP($A173, 'First 10 GS'!$B$2:$AG$2201, 28, FALSE), 'First 10 GS'!AC$2:AC$2201, 1)</f>
        <v>127</v>
      </c>
      <c r="AC173" s="6">
        <f>_xlfn.RANK.EQ(VLOOKUP($A173, 'First 10 GS'!$B$2:$AG$2201, 29, FALSE), 'First 10 GS'!AD$2:AD$2201, 1)</f>
        <v>1</v>
      </c>
      <c r="AD173" s="6">
        <f>_xlfn.RANK.EQ(VLOOKUP($A173, 'First 10 GS'!$B$2:$AG$2201, 30, FALSE), 'First 10 GS'!AE$2:AE$2201, 1)</f>
        <v>146</v>
      </c>
      <c r="AE173" s="6">
        <f>_xlfn.RANK.EQ(VLOOKUP($A173, 'First 10 GS'!$B$2:$AG$2201, 31, FALSE), 'First 10 GS'!AF$2:AF$2201, 0)</f>
        <v>401</v>
      </c>
      <c r="AF173" s="5">
        <f>_xlfn.RANK.EQ(VLOOKUP($A173, 'First 10 GS'!$B$2:$AG$2201, 32, FALSE), 'First 10 GS'!AG$2:AG$2201, 1)</f>
        <v>179</v>
      </c>
      <c r="AG173" s="7">
        <f>GEOMEAN(Table5[[#This Row],[W]],Table5[[#This Row],[L]],Table5[[#This Row],[ERA]],Table5[[#This Row],[BB/9]],Table5[[#This Row],[SO]],Table5[[#This Row],[K/9]],Table5[[#This Row],[WHIP]])</f>
        <v>160.51387034983603</v>
      </c>
    </row>
    <row r="174" spans="1:33" x14ac:dyDescent="0.45">
      <c r="A174" s="6" t="s">
        <v>835</v>
      </c>
      <c r="B174" s="6" t="s">
        <v>210</v>
      </c>
      <c r="C174" s="9">
        <v>23283</v>
      </c>
      <c r="D174" s="9">
        <v>23545</v>
      </c>
      <c r="E174" s="6">
        <f>_xlfn.RANK.EQ(VLOOKUP($A174, 'First 10 GS'!$B$2:$AG$2201, 5, FALSE), 'First 10 GS'!F$2:F$2201, 0)</f>
        <v>29</v>
      </c>
      <c r="F174" s="5">
        <f>_xlfn.RANK.EQ(VLOOKUP($A174, 'First 10 GS'!$B$2:$AG$2201, 6, FALSE), 'First 10 GS'!G$2:G$2201, 0)</f>
        <v>6</v>
      </c>
      <c r="G174" s="5">
        <f>_xlfn.RANK.EQ(VLOOKUP($A174, 'First 10 GS'!$B$2:$AG$2201, 7, FALSE), 'First 10 GS'!H$2:H$2201, 1)</f>
        <v>177</v>
      </c>
      <c r="H174" s="6">
        <f>_xlfn.RANK.EQ(VLOOKUP($A174, 'First 10 GS'!$B$2:$AG$2201, 8, FALSE), 'First 10 GS'!I$2:I$2201, 0)</f>
        <v>1</v>
      </c>
      <c r="I174" s="6">
        <f>_xlfn.RANK.EQ(VLOOKUP($A174, 'First 10 GS'!$B$2:$AG$2201, 9, FALSE), 'First 10 GS'!J$2:J$2201, 0)</f>
        <v>1</v>
      </c>
      <c r="J174" s="6">
        <f>_xlfn.RANK.EQ(VLOOKUP($A174, 'First 10 GS'!$B$2:$AG$2201, 10, FALSE), 'First 10 GS'!K$2:K$2201, 1)</f>
        <v>1</v>
      </c>
      <c r="K174" s="6">
        <f>_xlfn.RANK.EQ(VLOOKUP($A174, 'First 10 GS'!$B$2:$AG$2201, 11, FALSE), 'First 10 GS'!L$2:L$2201, 0)</f>
        <v>14</v>
      </c>
      <c r="L174" s="6">
        <f>_xlfn.RANK.EQ(VLOOKUP($A174, 'First 10 GS'!$B$2:$AG$2201, 12, FALSE), 'First 10 GS'!M$2:M$2201, 0)</f>
        <v>98</v>
      </c>
      <c r="M174" s="6">
        <f>_xlfn.RANK.EQ(VLOOKUP($A174, 'First 10 GS'!$B$2:$AG$2201, 13, FALSE), 'First 10 GS'!N$2:N$2201, 0)</f>
        <v>2</v>
      </c>
      <c r="N174" s="6">
        <f>_xlfn.RANK.EQ(VLOOKUP($A174, 'First 10 GS'!$B$2:$AG$2201, 14, FALSE), 'First 10 GS'!O$2:O$2201, 1)</f>
        <v>638</v>
      </c>
      <c r="O174" s="6">
        <f>_xlfn.RANK.EQ(VLOOKUP($A174, 'First 10 GS'!$B$2:$AG$2201, 15, FALSE), 'First 10 GS'!P$2:P$2201, 0)</f>
        <v>1</v>
      </c>
      <c r="P174" s="6">
        <f>_xlfn.RANK.EQ(VLOOKUP($A174, 'First 10 GS'!$B$2:$AG$2201, 16, FALSE), 'First 10 GS'!Q$2:Q$2201, 0)</f>
        <v>95</v>
      </c>
      <c r="Q174" s="5">
        <f>_xlfn.RANK.EQ(VLOOKUP($A174, 'First 10 GS'!$B$2:$AG$2201, 17, FALSE), 'First 10 GS'!R$2:R$2201, 1)</f>
        <v>250</v>
      </c>
      <c r="R174" s="6">
        <f>_xlfn.RANK.EQ(VLOOKUP($A174, 'First 10 GS'!$B$2:$AG$2201, 18, FALSE), 'First 10 GS'!S$2:S$2201, 1)</f>
        <v>385</v>
      </c>
      <c r="S174" s="6">
        <f>_xlfn.RANK.EQ(VLOOKUP($A174, 'First 10 GS'!$B$2:$AG$2201, 19, FALSE), 'First 10 GS'!T$2:T$2201, 1)</f>
        <v>401</v>
      </c>
      <c r="T174" s="6">
        <f>_xlfn.RANK.EQ(VLOOKUP($A174, 'First 10 GS'!$B$2:$AG$2201, 20, FALSE), 'First 10 GS'!U$2:U$2201, 1)</f>
        <v>456</v>
      </c>
      <c r="U174" s="6">
        <f>_xlfn.RANK.EQ(VLOOKUP($A174, 'First 10 GS'!$B$2:$AG$2201, 21, FALSE), 'First 10 GS'!V$2:V$2201, 1)</f>
        <v>204</v>
      </c>
      <c r="V174" s="6">
        <f>_xlfn.RANK.EQ(VLOOKUP($A174, 'First 10 GS'!$B$2:$AG$2201, 22, FALSE), 'First 10 GS'!W$2:W$2201, 1)</f>
        <v>274</v>
      </c>
      <c r="W174" s="6">
        <f>_xlfn.RANK.EQ(VLOOKUP($A174, 'First 10 GS'!$B$2:$AG$2201, 23, FALSE), 'First 10 GS'!X$2:X$2201, 1)</f>
        <v>462</v>
      </c>
      <c r="X174" s="5">
        <f>_xlfn.RANK.EQ(VLOOKUP($A174, 'First 10 GS'!$B$2:$AG$2201, 24, FALSE), 'First 10 GS'!Y$2:Y$2201, 1)</f>
        <v>306</v>
      </c>
      <c r="Y174" s="6">
        <f>_xlfn.RANK.EQ(VLOOKUP($A174, 'First 10 GS'!$B$2:$AG$2201, 25, FALSE), 'First 10 GS'!Z$2:Z$2201, 1)</f>
        <v>1</v>
      </c>
      <c r="Z174" s="5">
        <f>_xlfn.RANK.EQ(VLOOKUP($A174, 'First 10 GS'!$B$2:$AG$2201, 26, FALSE), 'First 10 GS'!AA$2:AA$2201, 0)</f>
        <v>532</v>
      </c>
      <c r="AA174" s="5">
        <f>_xlfn.RANK.EQ(VLOOKUP($A174, 'First 10 GS'!$B$2:$AG$2201, 27, FALSE), 'First 10 GS'!AB$2:AB$2201, 0)</f>
        <v>625</v>
      </c>
      <c r="AB174" s="6">
        <f>_xlfn.RANK.EQ(VLOOKUP($A174, 'First 10 GS'!$B$2:$AG$2201, 28, FALSE), 'First 10 GS'!AC$2:AC$2201, 1)</f>
        <v>1</v>
      </c>
      <c r="AC174" s="6">
        <f>_xlfn.RANK.EQ(VLOOKUP($A174, 'First 10 GS'!$B$2:$AG$2201, 29, FALSE), 'First 10 GS'!AD$2:AD$2201, 1)</f>
        <v>1</v>
      </c>
      <c r="AD174" s="6">
        <f>_xlfn.RANK.EQ(VLOOKUP($A174, 'First 10 GS'!$B$2:$AG$2201, 30, FALSE), 'First 10 GS'!AE$2:AE$2201, 1)</f>
        <v>1</v>
      </c>
      <c r="AE174" s="6">
        <f>_xlfn.RANK.EQ(VLOOKUP($A174, 'First 10 GS'!$B$2:$AG$2201, 31, FALSE), 'First 10 GS'!AF$2:AF$2201, 0)</f>
        <v>28</v>
      </c>
      <c r="AF174" s="5">
        <f>_xlfn.RANK.EQ(VLOOKUP($A174, 'First 10 GS'!$B$2:$AG$2201, 32, FALSE), 'First 10 GS'!AG$2:AG$2201, 1)</f>
        <v>112</v>
      </c>
      <c r="AG174" s="7">
        <f>GEOMEAN(Table5[[#This Row],[W]],Table5[[#This Row],[L]],Table5[[#This Row],[ERA]],Table5[[#This Row],[BB/9]],Table5[[#This Row],[SO]],Table5[[#This Row],[K/9]],Table5[[#This Row],[WHIP]])</f>
        <v>162.75795784112432</v>
      </c>
    </row>
    <row r="175" spans="1:33" x14ac:dyDescent="0.45">
      <c r="A175" s="6" t="s">
        <v>1095</v>
      </c>
      <c r="B175" s="6" t="s">
        <v>95</v>
      </c>
      <c r="C175" s="9">
        <v>28590</v>
      </c>
      <c r="D175" s="9">
        <v>28643</v>
      </c>
      <c r="E175" s="6">
        <f>_xlfn.RANK.EQ(VLOOKUP($A175, 'First 10 GS'!$B$2:$AG$2201, 5, FALSE), 'First 10 GS'!F$2:F$2201, 0)</f>
        <v>81</v>
      </c>
      <c r="F175" s="5">
        <f>_xlfn.RANK.EQ(VLOOKUP($A175, 'First 10 GS'!$B$2:$AG$2201, 6, FALSE), 'First 10 GS'!G$2:G$2201, 0)</f>
        <v>151</v>
      </c>
      <c r="G175" s="5">
        <f>_xlfn.RANK.EQ(VLOOKUP($A175, 'First 10 GS'!$B$2:$AG$2201, 7, FALSE), 'First 10 GS'!H$2:H$2201, 1)</f>
        <v>177</v>
      </c>
      <c r="H175" s="6">
        <f>_xlfn.RANK.EQ(VLOOKUP($A175, 'First 10 GS'!$B$2:$AG$2201, 8, FALSE), 'First 10 GS'!I$2:I$2201, 0)</f>
        <v>1</v>
      </c>
      <c r="I175" s="6">
        <f>_xlfn.RANK.EQ(VLOOKUP($A175, 'First 10 GS'!$B$2:$AG$2201, 9, FALSE), 'First 10 GS'!J$2:J$2201, 0)</f>
        <v>1</v>
      </c>
      <c r="J175" s="6">
        <f>_xlfn.RANK.EQ(VLOOKUP($A175, 'First 10 GS'!$B$2:$AG$2201, 10, FALSE), 'First 10 GS'!K$2:K$2201, 1)</f>
        <v>1</v>
      </c>
      <c r="K175" s="6">
        <f>_xlfn.RANK.EQ(VLOOKUP($A175, 'First 10 GS'!$B$2:$AG$2201, 11, FALSE), 'First 10 GS'!L$2:L$2201, 0)</f>
        <v>29</v>
      </c>
      <c r="L175" s="6">
        <f>_xlfn.RANK.EQ(VLOOKUP($A175, 'First 10 GS'!$B$2:$AG$2201, 12, FALSE), 'First 10 GS'!M$2:M$2201, 0)</f>
        <v>4</v>
      </c>
      <c r="M175" s="6">
        <f>_xlfn.RANK.EQ(VLOOKUP($A175, 'First 10 GS'!$B$2:$AG$2201, 13, FALSE), 'First 10 GS'!N$2:N$2201, 0)</f>
        <v>2</v>
      </c>
      <c r="N175" s="6">
        <f>_xlfn.RANK.EQ(VLOOKUP($A175, 'First 10 GS'!$B$2:$AG$2201, 14, FALSE), 'First 10 GS'!O$2:O$2201, 1)</f>
        <v>584</v>
      </c>
      <c r="O175" s="6">
        <f>_xlfn.RANK.EQ(VLOOKUP($A175, 'First 10 GS'!$B$2:$AG$2201, 15, FALSE), 'First 10 GS'!P$2:P$2201, 0)</f>
        <v>227</v>
      </c>
      <c r="P175" s="6">
        <f>_xlfn.RANK.EQ(VLOOKUP($A175, 'First 10 GS'!$B$2:$AG$2201, 16, FALSE), 'First 10 GS'!Q$2:Q$2201, 0)</f>
        <v>208</v>
      </c>
      <c r="Q175" s="5">
        <f>_xlfn.RANK.EQ(VLOOKUP($A175, 'First 10 GS'!$B$2:$AG$2201, 17, FALSE), 'First 10 GS'!R$2:R$2201, 1)</f>
        <v>13</v>
      </c>
      <c r="R175" s="6">
        <f>_xlfn.RANK.EQ(VLOOKUP($A175, 'First 10 GS'!$B$2:$AG$2201, 18, FALSE), 'First 10 GS'!S$2:S$2201, 1)</f>
        <v>132</v>
      </c>
      <c r="S175" s="6">
        <f>_xlfn.RANK.EQ(VLOOKUP($A175, 'First 10 GS'!$B$2:$AG$2201, 19, FALSE), 'First 10 GS'!T$2:T$2201, 1)</f>
        <v>15</v>
      </c>
      <c r="T175" s="6">
        <f>_xlfn.RANK.EQ(VLOOKUP($A175, 'First 10 GS'!$B$2:$AG$2201, 20, FALSE), 'First 10 GS'!U$2:U$2201, 1)</f>
        <v>15</v>
      </c>
      <c r="U175" s="6">
        <f>_xlfn.RANK.EQ(VLOOKUP($A175, 'First 10 GS'!$B$2:$AG$2201, 21, FALSE), 'First 10 GS'!V$2:V$2201, 1)</f>
        <v>67</v>
      </c>
      <c r="V175" s="6">
        <f>_xlfn.RANK.EQ(VLOOKUP($A175, 'First 10 GS'!$B$2:$AG$2201, 22, FALSE), 'First 10 GS'!W$2:W$2201, 1)</f>
        <v>53</v>
      </c>
      <c r="W175" s="6">
        <f>_xlfn.RANK.EQ(VLOOKUP($A175, 'First 10 GS'!$B$2:$AG$2201, 23, FALSE), 'First 10 GS'!X$2:X$2201, 1)</f>
        <v>431</v>
      </c>
      <c r="X175" s="5">
        <f>_xlfn.RANK.EQ(VLOOKUP($A175, 'First 10 GS'!$B$2:$AG$2201, 24, FALSE), 'First 10 GS'!Y$2:Y$2201, 1)</f>
        <v>342</v>
      </c>
      <c r="Y175" s="6">
        <f>_xlfn.RANK.EQ(VLOOKUP($A175, 'First 10 GS'!$B$2:$AG$2201, 25, FALSE), 'First 10 GS'!Z$2:Z$2201, 1)</f>
        <v>291</v>
      </c>
      <c r="Z175" s="5">
        <f>_xlfn.RANK.EQ(VLOOKUP($A175, 'First 10 GS'!$B$2:$AG$2201, 26, FALSE), 'First 10 GS'!AA$2:AA$2201, 0)</f>
        <v>598</v>
      </c>
      <c r="AA175" s="5">
        <f>_xlfn.RANK.EQ(VLOOKUP($A175, 'First 10 GS'!$B$2:$AG$2201, 27, FALSE), 'First 10 GS'!AB$2:AB$2201, 0)</f>
        <v>637</v>
      </c>
      <c r="AB175" s="6">
        <f>_xlfn.RANK.EQ(VLOOKUP($A175, 'First 10 GS'!$B$2:$AG$2201, 28, FALSE), 'First 10 GS'!AC$2:AC$2201, 1)</f>
        <v>1</v>
      </c>
      <c r="AC175" s="6">
        <f>_xlfn.RANK.EQ(VLOOKUP($A175, 'First 10 GS'!$B$2:$AG$2201, 29, FALSE), 'First 10 GS'!AD$2:AD$2201, 1)</f>
        <v>1</v>
      </c>
      <c r="AD175" s="6">
        <f>_xlfn.RANK.EQ(VLOOKUP($A175, 'First 10 GS'!$B$2:$AG$2201, 30, FALSE), 'First 10 GS'!AE$2:AE$2201, 1)</f>
        <v>1</v>
      </c>
      <c r="AE175" s="6">
        <f>_xlfn.RANK.EQ(VLOOKUP($A175, 'First 10 GS'!$B$2:$AG$2201, 31, FALSE), 'First 10 GS'!AF$2:AF$2201, 0)</f>
        <v>144</v>
      </c>
      <c r="AF175" s="5">
        <f>_xlfn.RANK.EQ(VLOOKUP($A175, 'First 10 GS'!$B$2:$AG$2201, 32, FALSE), 'First 10 GS'!AG$2:AG$2201, 1)</f>
        <v>71</v>
      </c>
      <c r="AG175" s="7">
        <f>GEOMEAN(Table5[[#This Row],[W]],Table5[[#This Row],[L]],Table5[[#This Row],[ERA]],Table5[[#This Row],[BB/9]],Table5[[#This Row],[SO]],Table5[[#This Row],[K/9]],Table5[[#This Row],[WHIP]])</f>
        <v>164.16795061610983</v>
      </c>
    </row>
    <row r="176" spans="1:33" x14ac:dyDescent="0.45">
      <c r="A176" s="6" t="s">
        <v>120</v>
      </c>
      <c r="B176" s="6" t="s">
        <v>121</v>
      </c>
      <c r="C176" s="9">
        <v>39208</v>
      </c>
      <c r="D176" s="9">
        <v>39258</v>
      </c>
      <c r="E176" s="6">
        <f>_xlfn.RANK.EQ(VLOOKUP($A176, 'First 10 GS'!$B$2:$AG$2201, 5, FALSE), 'First 10 GS'!F$2:F$2201, 0)</f>
        <v>255</v>
      </c>
      <c r="F176" s="5">
        <f>_xlfn.RANK.EQ(VLOOKUP($A176, 'First 10 GS'!$B$2:$AG$2201, 6, FALSE), 'First 10 GS'!G$2:G$2201, 0)</f>
        <v>460</v>
      </c>
      <c r="G176" s="5">
        <f>_xlfn.RANK.EQ(VLOOKUP($A176, 'First 10 GS'!$B$2:$AG$2201, 7, FALSE), 'First 10 GS'!H$2:H$2201, 1)</f>
        <v>57</v>
      </c>
      <c r="H176" s="6">
        <f>_xlfn.RANK.EQ(VLOOKUP($A176, 'First 10 GS'!$B$2:$AG$2201, 8, FALSE), 'First 10 GS'!I$2:I$2201, 0)</f>
        <v>1</v>
      </c>
      <c r="I176" s="6">
        <f>_xlfn.RANK.EQ(VLOOKUP($A176, 'First 10 GS'!$B$2:$AG$2201, 9, FALSE), 'First 10 GS'!J$2:J$2201, 0)</f>
        <v>1</v>
      </c>
      <c r="J176" s="6">
        <f>_xlfn.RANK.EQ(VLOOKUP($A176, 'First 10 GS'!$B$2:$AG$2201, 10, FALSE), 'First 10 GS'!K$2:K$2201, 1)</f>
        <v>1</v>
      </c>
      <c r="K176" s="6">
        <f>_xlfn.RANK.EQ(VLOOKUP($A176, 'First 10 GS'!$B$2:$AG$2201, 11, FALSE), 'First 10 GS'!L$2:L$2201, 0)</f>
        <v>196</v>
      </c>
      <c r="L176" s="6">
        <f>_xlfn.RANK.EQ(VLOOKUP($A176, 'First 10 GS'!$B$2:$AG$2201, 12, FALSE), 'First 10 GS'!M$2:M$2201, 0)</f>
        <v>98</v>
      </c>
      <c r="M176" s="6">
        <f>_xlfn.RANK.EQ(VLOOKUP($A176, 'First 10 GS'!$B$2:$AG$2201, 13, FALSE), 'First 10 GS'!N$2:N$2201, 0)</f>
        <v>2</v>
      </c>
      <c r="N176" s="6">
        <f>_xlfn.RANK.EQ(VLOOKUP($A176, 'First 10 GS'!$B$2:$AG$2201, 14, FALSE), 'First 10 GS'!O$2:O$2201, 1)</f>
        <v>403</v>
      </c>
      <c r="O176" s="6">
        <f>_xlfn.RANK.EQ(VLOOKUP($A176, 'First 10 GS'!$B$2:$AG$2201, 15, FALSE), 'First 10 GS'!P$2:P$2201, 0)</f>
        <v>629</v>
      </c>
      <c r="P176" s="6">
        <f>_xlfn.RANK.EQ(VLOOKUP($A176, 'First 10 GS'!$B$2:$AG$2201, 16, FALSE), 'First 10 GS'!Q$2:Q$2201, 0)</f>
        <v>266</v>
      </c>
      <c r="Q176" s="5">
        <f>_xlfn.RANK.EQ(VLOOKUP($A176, 'First 10 GS'!$B$2:$AG$2201, 17, FALSE), 'First 10 GS'!R$2:R$2201, 1)</f>
        <v>513</v>
      </c>
      <c r="R176" s="6">
        <f>_xlfn.RANK.EQ(VLOOKUP($A176, 'First 10 GS'!$B$2:$AG$2201, 18, FALSE), 'First 10 GS'!S$2:S$2201, 1)</f>
        <v>132</v>
      </c>
      <c r="S176" s="6">
        <f>_xlfn.RANK.EQ(VLOOKUP($A176, 'First 10 GS'!$B$2:$AG$2201, 19, FALSE), 'First 10 GS'!T$2:T$2201, 1)</f>
        <v>567</v>
      </c>
      <c r="T176" s="6">
        <f>_xlfn.RANK.EQ(VLOOKUP($A176, 'First 10 GS'!$B$2:$AG$2201, 20, FALSE), 'First 10 GS'!U$2:U$2201, 1)</f>
        <v>577</v>
      </c>
      <c r="U176" s="6">
        <f>_xlfn.RANK.EQ(VLOOKUP($A176, 'First 10 GS'!$B$2:$AG$2201, 21, FALSE), 'First 10 GS'!V$2:V$2201, 1)</f>
        <v>315</v>
      </c>
      <c r="V176" s="6">
        <f>_xlfn.RANK.EQ(VLOOKUP($A176, 'First 10 GS'!$B$2:$AG$2201, 22, FALSE), 'First 10 GS'!W$2:W$2201, 1)</f>
        <v>274</v>
      </c>
      <c r="W176" s="6">
        <f>_xlfn.RANK.EQ(VLOOKUP($A176, 'First 10 GS'!$B$2:$AG$2201, 23, FALSE), 'First 10 GS'!X$2:X$2201, 1)</f>
        <v>551</v>
      </c>
      <c r="X176" s="5">
        <f>_xlfn.RANK.EQ(VLOOKUP($A176, 'First 10 GS'!$B$2:$AG$2201, 24, FALSE), 'First 10 GS'!Y$2:Y$2201, 1)</f>
        <v>532</v>
      </c>
      <c r="Y176" s="6">
        <f>_xlfn.RANK.EQ(VLOOKUP($A176, 'First 10 GS'!$B$2:$AG$2201, 25, FALSE), 'First 10 GS'!Z$2:Z$2201, 1)</f>
        <v>599</v>
      </c>
      <c r="Z176" s="5">
        <f>_xlfn.RANK.EQ(VLOOKUP($A176, 'First 10 GS'!$B$2:$AG$2201, 26, FALSE), 'First 10 GS'!AA$2:AA$2201, 0)</f>
        <v>33</v>
      </c>
      <c r="AA176" s="5">
        <f>_xlfn.RANK.EQ(VLOOKUP($A176, 'First 10 GS'!$B$2:$AG$2201, 27, FALSE), 'First 10 GS'!AB$2:AB$2201, 0)</f>
        <v>49</v>
      </c>
      <c r="AB176" s="6">
        <f>_xlfn.RANK.EQ(VLOOKUP($A176, 'First 10 GS'!$B$2:$AG$2201, 28, FALSE), 'First 10 GS'!AC$2:AC$2201, 1)</f>
        <v>1</v>
      </c>
      <c r="AC176" s="6">
        <f>_xlfn.RANK.EQ(VLOOKUP($A176, 'First 10 GS'!$B$2:$AG$2201, 29, FALSE), 'First 10 GS'!AD$2:AD$2201, 1)</f>
        <v>1</v>
      </c>
      <c r="AD176" s="6">
        <f>_xlfn.RANK.EQ(VLOOKUP($A176, 'First 10 GS'!$B$2:$AG$2201, 30, FALSE), 'First 10 GS'!AE$2:AE$2201, 1)</f>
        <v>657</v>
      </c>
      <c r="AE176" s="6">
        <f>_xlfn.RANK.EQ(VLOOKUP($A176, 'First 10 GS'!$B$2:$AG$2201, 31, FALSE), 'First 10 GS'!AF$2:AF$2201, 0)</f>
        <v>221</v>
      </c>
      <c r="AF176" s="5">
        <f>_xlfn.RANK.EQ(VLOOKUP($A176, 'First 10 GS'!$B$2:$AG$2201, 32, FALSE), 'First 10 GS'!AG$2:AG$2201, 1)</f>
        <v>281</v>
      </c>
      <c r="AG176" s="7">
        <f>GEOMEAN(Table5[[#This Row],[W]],Table5[[#This Row],[L]],Table5[[#This Row],[ERA]],Table5[[#This Row],[BB/9]],Table5[[#This Row],[SO]],Table5[[#This Row],[K/9]],Table5[[#This Row],[WHIP]])</f>
        <v>164.44139273125811</v>
      </c>
    </row>
    <row r="177" spans="1:33" x14ac:dyDescent="0.45">
      <c r="A177" s="6" t="s">
        <v>1302</v>
      </c>
      <c r="B177" s="6" t="s">
        <v>261</v>
      </c>
      <c r="C177" s="9">
        <v>40359</v>
      </c>
      <c r="D177" s="9">
        <v>40411</v>
      </c>
      <c r="E177" s="6">
        <f>_xlfn.RANK.EQ(VLOOKUP($A177, 'First 10 GS'!$B$2:$AG$2201, 5, FALSE), 'First 10 GS'!F$2:F$2201, 0)</f>
        <v>238</v>
      </c>
      <c r="F177" s="5">
        <f>_xlfn.RANK.EQ(VLOOKUP($A177, 'First 10 GS'!$B$2:$AG$2201, 6, FALSE), 'First 10 GS'!G$2:G$2201, 0)</f>
        <v>151</v>
      </c>
      <c r="G177" s="5">
        <f>_xlfn.RANK.EQ(VLOOKUP($A177, 'First 10 GS'!$B$2:$AG$2201, 7, FALSE), 'First 10 GS'!H$2:H$2201, 1)</f>
        <v>57</v>
      </c>
      <c r="H177" s="6">
        <f>_xlfn.RANK.EQ(VLOOKUP($A177, 'First 10 GS'!$B$2:$AG$2201, 8, FALSE), 'First 10 GS'!I$2:I$2201, 0)</f>
        <v>1</v>
      </c>
      <c r="I177" s="6">
        <f>_xlfn.RANK.EQ(VLOOKUP($A177, 'First 10 GS'!$B$2:$AG$2201, 9, FALSE), 'First 10 GS'!J$2:J$2201, 0)</f>
        <v>1</v>
      </c>
      <c r="J177" s="6">
        <f>_xlfn.RANK.EQ(VLOOKUP($A177, 'First 10 GS'!$B$2:$AG$2201, 10, FALSE), 'First 10 GS'!K$2:K$2201, 1)</f>
        <v>1</v>
      </c>
      <c r="K177" s="6">
        <f>_xlfn.RANK.EQ(VLOOKUP($A177, 'First 10 GS'!$B$2:$AG$2201, 11, FALSE), 'First 10 GS'!L$2:L$2201, 0)</f>
        <v>196</v>
      </c>
      <c r="L177" s="6">
        <f>_xlfn.RANK.EQ(VLOOKUP($A177, 'First 10 GS'!$B$2:$AG$2201, 12, FALSE), 'First 10 GS'!M$2:M$2201, 0)</f>
        <v>98</v>
      </c>
      <c r="M177" s="6">
        <f>_xlfn.RANK.EQ(VLOOKUP($A177, 'First 10 GS'!$B$2:$AG$2201, 13, FALSE), 'First 10 GS'!N$2:N$2201, 0)</f>
        <v>2</v>
      </c>
      <c r="N177" s="6">
        <f>_xlfn.RANK.EQ(VLOOKUP($A177, 'First 10 GS'!$B$2:$AG$2201, 14, FALSE), 'First 10 GS'!O$2:O$2201, 1)</f>
        <v>414</v>
      </c>
      <c r="O177" s="6">
        <f>_xlfn.RANK.EQ(VLOOKUP($A177, 'First 10 GS'!$B$2:$AG$2201, 15, FALSE), 'First 10 GS'!P$2:P$2201, 0)</f>
        <v>390</v>
      </c>
      <c r="P177" s="6">
        <f>_xlfn.RANK.EQ(VLOOKUP($A177, 'First 10 GS'!$B$2:$AG$2201, 16, FALSE), 'First 10 GS'!Q$2:Q$2201, 0)</f>
        <v>99</v>
      </c>
      <c r="Q177" s="5">
        <f>_xlfn.RANK.EQ(VLOOKUP($A177, 'First 10 GS'!$B$2:$AG$2201, 17, FALSE), 'First 10 GS'!R$2:R$2201, 1)</f>
        <v>74</v>
      </c>
      <c r="R177" s="6">
        <f>_xlfn.RANK.EQ(VLOOKUP($A177, 'First 10 GS'!$B$2:$AG$2201, 18, FALSE), 'First 10 GS'!S$2:S$2201, 1)</f>
        <v>160</v>
      </c>
      <c r="S177" s="6">
        <f>_xlfn.RANK.EQ(VLOOKUP($A177, 'First 10 GS'!$B$2:$AG$2201, 19, FALSE), 'First 10 GS'!T$2:T$2201, 1)</f>
        <v>23</v>
      </c>
      <c r="T177" s="6">
        <f>_xlfn.RANK.EQ(VLOOKUP($A177, 'First 10 GS'!$B$2:$AG$2201, 20, FALSE), 'First 10 GS'!U$2:U$2201, 1)</f>
        <v>45</v>
      </c>
      <c r="U177" s="6">
        <f>_xlfn.RANK.EQ(VLOOKUP($A177, 'First 10 GS'!$B$2:$AG$2201, 21, FALSE), 'First 10 GS'!V$2:V$2201, 1)</f>
        <v>399</v>
      </c>
      <c r="V177" s="6">
        <f>_xlfn.RANK.EQ(VLOOKUP($A177, 'First 10 GS'!$B$2:$AG$2201, 22, FALSE), 'First 10 GS'!W$2:W$2201, 1)</f>
        <v>381</v>
      </c>
      <c r="W177" s="6">
        <f>_xlfn.RANK.EQ(VLOOKUP($A177, 'First 10 GS'!$B$2:$AG$2201, 23, FALSE), 'First 10 GS'!X$2:X$2201, 1)</f>
        <v>262</v>
      </c>
      <c r="X177" s="5">
        <f>_xlfn.RANK.EQ(VLOOKUP($A177, 'First 10 GS'!$B$2:$AG$2201, 24, FALSE), 'First 10 GS'!Y$2:Y$2201, 1)</f>
        <v>249</v>
      </c>
      <c r="Y177" s="6">
        <f>_xlfn.RANK.EQ(VLOOKUP($A177, 'First 10 GS'!$B$2:$AG$2201, 25, FALSE), 'First 10 GS'!Z$2:Z$2201, 1)</f>
        <v>1</v>
      </c>
      <c r="Z177" s="5">
        <f>_xlfn.RANK.EQ(VLOOKUP($A177, 'First 10 GS'!$B$2:$AG$2201, 26, FALSE), 'First 10 GS'!AA$2:AA$2201, 0)</f>
        <v>399</v>
      </c>
      <c r="AA177" s="5">
        <f>_xlfn.RANK.EQ(VLOOKUP($A177, 'First 10 GS'!$B$2:$AG$2201, 27, FALSE), 'First 10 GS'!AB$2:AB$2201, 0)</f>
        <v>434</v>
      </c>
      <c r="AB177" s="6">
        <f>_xlfn.RANK.EQ(VLOOKUP($A177, 'First 10 GS'!$B$2:$AG$2201, 28, FALSE), 'First 10 GS'!AC$2:AC$2201, 1)</f>
        <v>1</v>
      </c>
      <c r="AC177" s="6">
        <f>_xlfn.RANK.EQ(VLOOKUP($A177, 'First 10 GS'!$B$2:$AG$2201, 29, FALSE), 'First 10 GS'!AD$2:AD$2201, 1)</f>
        <v>1</v>
      </c>
      <c r="AD177" s="6">
        <f>_xlfn.RANK.EQ(VLOOKUP($A177, 'First 10 GS'!$B$2:$AG$2201, 30, FALSE), 'First 10 GS'!AE$2:AE$2201, 1)</f>
        <v>1</v>
      </c>
      <c r="AE177" s="6">
        <f>_xlfn.RANK.EQ(VLOOKUP($A177, 'First 10 GS'!$B$2:$AG$2201, 31, FALSE), 'First 10 GS'!AF$2:AF$2201, 0)</f>
        <v>366</v>
      </c>
      <c r="AF177" s="5">
        <f>_xlfn.RANK.EQ(VLOOKUP($A177, 'First 10 GS'!$B$2:$AG$2201, 32, FALSE), 'First 10 GS'!AG$2:AG$2201, 1)</f>
        <v>119</v>
      </c>
      <c r="AG177" s="7">
        <f>GEOMEAN(Table5[[#This Row],[W]],Table5[[#This Row],[L]],Table5[[#This Row],[ERA]],Table5[[#This Row],[BB/9]],Table5[[#This Row],[SO]],Table5[[#This Row],[K/9]],Table5[[#This Row],[WHIP]])</f>
        <v>164.56121824235944</v>
      </c>
    </row>
    <row r="178" spans="1:33" x14ac:dyDescent="0.45">
      <c r="A178" s="6" t="s">
        <v>1369</v>
      </c>
      <c r="B178" s="6" t="s">
        <v>168</v>
      </c>
      <c r="C178" s="9">
        <v>41492</v>
      </c>
      <c r="D178" s="9">
        <v>41543</v>
      </c>
      <c r="E178" s="6">
        <f>_xlfn.RANK.EQ(VLOOKUP($A178, 'First 10 GS'!$B$2:$AG$2201, 5, FALSE), 'First 10 GS'!F$2:F$2201, 0)</f>
        <v>217</v>
      </c>
      <c r="F178" s="5">
        <f>_xlfn.RANK.EQ(VLOOKUP($A178, 'First 10 GS'!$B$2:$AG$2201, 6, FALSE), 'First 10 GS'!G$2:G$2201, 0)</f>
        <v>460</v>
      </c>
      <c r="G178" s="5">
        <f>_xlfn.RANK.EQ(VLOOKUP($A178, 'First 10 GS'!$B$2:$AG$2201, 7, FALSE), 'First 10 GS'!H$2:H$2201, 1)</f>
        <v>518</v>
      </c>
      <c r="H178" s="6">
        <f>_xlfn.RANK.EQ(VLOOKUP($A178, 'First 10 GS'!$B$2:$AG$2201, 8, FALSE), 'First 10 GS'!I$2:I$2201, 0)</f>
        <v>1</v>
      </c>
      <c r="I178" s="6">
        <f>_xlfn.RANK.EQ(VLOOKUP($A178, 'First 10 GS'!$B$2:$AG$2201, 9, FALSE), 'First 10 GS'!J$2:J$2201, 0)</f>
        <v>1</v>
      </c>
      <c r="J178" s="6">
        <f>_xlfn.RANK.EQ(VLOOKUP($A178, 'First 10 GS'!$B$2:$AG$2201, 10, FALSE), 'First 10 GS'!K$2:K$2201, 1)</f>
        <v>1</v>
      </c>
      <c r="K178" s="6">
        <f>_xlfn.RANK.EQ(VLOOKUP($A178, 'First 10 GS'!$B$2:$AG$2201, 11, FALSE), 'First 10 GS'!L$2:L$2201, 0)</f>
        <v>99</v>
      </c>
      <c r="L178" s="6">
        <f>_xlfn.RANK.EQ(VLOOKUP($A178, 'First 10 GS'!$B$2:$AG$2201, 12, FALSE), 'First 10 GS'!M$2:M$2201, 0)</f>
        <v>18</v>
      </c>
      <c r="M178" s="6">
        <f>_xlfn.RANK.EQ(VLOOKUP($A178, 'First 10 GS'!$B$2:$AG$2201, 13, FALSE), 'First 10 GS'!N$2:N$2201, 0)</f>
        <v>2</v>
      </c>
      <c r="N178" s="6">
        <f>_xlfn.RANK.EQ(VLOOKUP($A178, 'First 10 GS'!$B$2:$AG$2201, 14, FALSE), 'First 10 GS'!O$2:O$2201, 1)</f>
        <v>442</v>
      </c>
      <c r="O178" s="6">
        <f>_xlfn.RANK.EQ(VLOOKUP($A178, 'First 10 GS'!$B$2:$AG$2201, 15, FALSE), 'First 10 GS'!P$2:P$2201, 0)</f>
        <v>227</v>
      </c>
      <c r="P178" s="6">
        <f>_xlfn.RANK.EQ(VLOOKUP($A178, 'First 10 GS'!$B$2:$AG$2201, 16, FALSE), 'First 10 GS'!Q$2:Q$2201, 0)</f>
        <v>562</v>
      </c>
      <c r="Q178" s="5">
        <f>_xlfn.RANK.EQ(VLOOKUP($A178, 'First 10 GS'!$B$2:$AG$2201, 17, FALSE), 'First 10 GS'!R$2:R$2201, 1)</f>
        <v>320</v>
      </c>
      <c r="R178" s="6">
        <f>_xlfn.RANK.EQ(VLOOKUP($A178, 'First 10 GS'!$B$2:$AG$2201, 18, FALSE), 'First 10 GS'!S$2:S$2201, 1)</f>
        <v>530</v>
      </c>
      <c r="S178" s="6">
        <f>_xlfn.RANK.EQ(VLOOKUP($A178, 'First 10 GS'!$B$2:$AG$2201, 19, FALSE), 'First 10 GS'!T$2:T$2201, 1)</f>
        <v>509</v>
      </c>
      <c r="T178" s="6">
        <f>_xlfn.RANK.EQ(VLOOKUP($A178, 'First 10 GS'!$B$2:$AG$2201, 20, FALSE), 'First 10 GS'!U$2:U$2201, 1)</f>
        <v>341</v>
      </c>
      <c r="U178" s="6">
        <f>_xlfn.RANK.EQ(VLOOKUP($A178, 'First 10 GS'!$B$2:$AG$2201, 21, FALSE), 'First 10 GS'!V$2:V$2201, 1)</f>
        <v>308</v>
      </c>
      <c r="V178" s="6">
        <f>_xlfn.RANK.EQ(VLOOKUP($A178, 'First 10 GS'!$B$2:$AG$2201, 22, FALSE), 'First 10 GS'!W$2:W$2201, 1)</f>
        <v>274</v>
      </c>
      <c r="W178" s="6">
        <f>_xlfn.RANK.EQ(VLOOKUP($A178, 'First 10 GS'!$B$2:$AG$2201, 23, FALSE), 'First 10 GS'!X$2:X$2201, 1)</f>
        <v>1</v>
      </c>
      <c r="X178" s="5">
        <f>_xlfn.RANK.EQ(VLOOKUP($A178, 'First 10 GS'!$B$2:$AG$2201, 24, FALSE), 'First 10 GS'!Y$2:Y$2201, 1)</f>
        <v>1</v>
      </c>
      <c r="Y178" s="6">
        <f>_xlfn.RANK.EQ(VLOOKUP($A178, 'First 10 GS'!$B$2:$AG$2201, 25, FALSE), 'First 10 GS'!Z$2:Z$2201, 1)</f>
        <v>1</v>
      </c>
      <c r="Z178" s="5">
        <f>_xlfn.RANK.EQ(VLOOKUP($A178, 'First 10 GS'!$B$2:$AG$2201, 26, FALSE), 'First 10 GS'!AA$2:AA$2201, 0)</f>
        <v>598</v>
      </c>
      <c r="AA178" s="5">
        <f>_xlfn.RANK.EQ(VLOOKUP($A178, 'First 10 GS'!$B$2:$AG$2201, 27, FALSE), 'First 10 GS'!AB$2:AB$2201, 0)</f>
        <v>618</v>
      </c>
      <c r="AB178" s="6">
        <f>_xlfn.RANK.EQ(VLOOKUP($A178, 'First 10 GS'!$B$2:$AG$2201, 28, FALSE), 'First 10 GS'!AC$2:AC$2201, 1)</f>
        <v>290</v>
      </c>
      <c r="AC178" s="6">
        <f>_xlfn.RANK.EQ(VLOOKUP($A178, 'First 10 GS'!$B$2:$AG$2201, 29, FALSE), 'First 10 GS'!AD$2:AD$2201, 1)</f>
        <v>477</v>
      </c>
      <c r="AD178" s="6">
        <f>_xlfn.RANK.EQ(VLOOKUP($A178, 'First 10 GS'!$B$2:$AG$2201, 30, FALSE), 'First 10 GS'!AE$2:AE$2201, 1)</f>
        <v>1</v>
      </c>
      <c r="AE178" s="6">
        <f>_xlfn.RANK.EQ(VLOOKUP($A178, 'First 10 GS'!$B$2:$AG$2201, 31, FALSE), 'First 10 GS'!AF$2:AF$2201, 0)</f>
        <v>278</v>
      </c>
      <c r="AF178" s="5">
        <f>_xlfn.RANK.EQ(VLOOKUP($A178, 'First 10 GS'!$B$2:$AG$2201, 32, FALSE), 'First 10 GS'!AG$2:AG$2201, 1)</f>
        <v>118</v>
      </c>
      <c r="AG178" s="7">
        <f>GEOMEAN(Table5[[#This Row],[W]],Table5[[#This Row],[L]],Table5[[#This Row],[ERA]],Table5[[#This Row],[BB/9]],Table5[[#This Row],[SO]],Table5[[#This Row],[K/9]],Table5[[#This Row],[WHIP]])</f>
        <v>164.96861164414113</v>
      </c>
    </row>
    <row r="179" spans="1:33" x14ac:dyDescent="0.45">
      <c r="A179" s="6" t="s">
        <v>618</v>
      </c>
      <c r="B179" s="6" t="s">
        <v>43</v>
      </c>
      <c r="C179" s="9">
        <v>24575</v>
      </c>
      <c r="D179" s="9">
        <v>24624</v>
      </c>
      <c r="E179" s="6">
        <f>_xlfn.RANK.EQ(VLOOKUP($A179, 'First 10 GS'!$B$2:$AG$2201, 5, FALSE), 'First 10 GS'!F$2:F$2201, 0)</f>
        <v>34</v>
      </c>
      <c r="F179" s="5">
        <f>_xlfn.RANK.EQ(VLOOKUP($A179, 'First 10 GS'!$B$2:$AG$2201, 6, FALSE), 'First 10 GS'!G$2:G$2201, 0)</f>
        <v>151</v>
      </c>
      <c r="G179" s="5">
        <f>_xlfn.RANK.EQ(VLOOKUP($A179, 'First 10 GS'!$B$2:$AG$2201, 7, FALSE), 'First 10 GS'!H$2:H$2201, 1)</f>
        <v>177</v>
      </c>
      <c r="H179" s="6">
        <f>_xlfn.RANK.EQ(VLOOKUP($A179, 'First 10 GS'!$B$2:$AG$2201, 8, FALSE), 'First 10 GS'!I$2:I$2201, 0)</f>
        <v>1</v>
      </c>
      <c r="I179" s="6">
        <f>_xlfn.RANK.EQ(VLOOKUP($A179, 'First 10 GS'!$B$2:$AG$2201, 9, FALSE), 'First 10 GS'!J$2:J$2201, 0)</f>
        <v>1</v>
      </c>
      <c r="J179" s="6">
        <f>_xlfn.RANK.EQ(VLOOKUP($A179, 'First 10 GS'!$B$2:$AG$2201, 10, FALSE), 'First 10 GS'!K$2:K$2201, 1)</f>
        <v>1</v>
      </c>
      <c r="K179" s="6">
        <f>_xlfn.RANK.EQ(VLOOKUP($A179, 'First 10 GS'!$B$2:$AG$2201, 11, FALSE), 'First 10 GS'!L$2:L$2201, 0)</f>
        <v>7</v>
      </c>
      <c r="L179" s="6">
        <f>_xlfn.RANK.EQ(VLOOKUP($A179, 'First 10 GS'!$B$2:$AG$2201, 12, FALSE), 'First 10 GS'!M$2:M$2201, 0)</f>
        <v>98</v>
      </c>
      <c r="M179" s="6">
        <f>_xlfn.RANK.EQ(VLOOKUP($A179, 'First 10 GS'!$B$2:$AG$2201, 13, FALSE), 'First 10 GS'!N$2:N$2201, 0)</f>
        <v>2</v>
      </c>
      <c r="N179" s="6">
        <f>_xlfn.RANK.EQ(VLOOKUP($A179, 'First 10 GS'!$B$2:$AG$2201, 14, FALSE), 'First 10 GS'!O$2:O$2201, 1)</f>
        <v>633</v>
      </c>
      <c r="O179" s="6">
        <f>_xlfn.RANK.EQ(VLOOKUP($A179, 'First 10 GS'!$B$2:$AG$2201, 15, FALSE), 'First 10 GS'!P$2:P$2201, 0)</f>
        <v>227</v>
      </c>
      <c r="P179" s="6">
        <f>_xlfn.RANK.EQ(VLOOKUP($A179, 'First 10 GS'!$B$2:$AG$2201, 16, FALSE), 'First 10 GS'!Q$2:Q$2201, 0)</f>
        <v>208</v>
      </c>
      <c r="Q179" s="5">
        <f>_xlfn.RANK.EQ(VLOOKUP($A179, 'First 10 GS'!$B$2:$AG$2201, 17, FALSE), 'First 10 GS'!R$2:R$2201, 1)</f>
        <v>63</v>
      </c>
      <c r="R179" s="6">
        <f>_xlfn.RANK.EQ(VLOOKUP($A179, 'First 10 GS'!$B$2:$AG$2201, 18, FALSE), 'First 10 GS'!S$2:S$2201, 1)</f>
        <v>574</v>
      </c>
      <c r="S179" s="6">
        <f>_xlfn.RANK.EQ(VLOOKUP($A179, 'First 10 GS'!$B$2:$AG$2201, 19, FALSE), 'First 10 GS'!T$2:T$2201, 1)</f>
        <v>137</v>
      </c>
      <c r="T179" s="6">
        <f>_xlfn.RANK.EQ(VLOOKUP($A179, 'First 10 GS'!$B$2:$AG$2201, 20, FALSE), 'First 10 GS'!U$2:U$2201, 1)</f>
        <v>109</v>
      </c>
      <c r="U179" s="6">
        <f>_xlfn.RANK.EQ(VLOOKUP($A179, 'First 10 GS'!$B$2:$AG$2201, 21, FALSE), 'First 10 GS'!V$2:V$2201, 1)</f>
        <v>368</v>
      </c>
      <c r="V179" s="6">
        <f>_xlfn.RANK.EQ(VLOOKUP($A179, 'First 10 GS'!$B$2:$AG$2201, 22, FALSE), 'First 10 GS'!W$2:W$2201, 1)</f>
        <v>466</v>
      </c>
      <c r="W179" s="6">
        <f>_xlfn.RANK.EQ(VLOOKUP($A179, 'First 10 GS'!$B$2:$AG$2201, 23, FALSE), 'First 10 GS'!X$2:X$2201, 1)</f>
        <v>307</v>
      </c>
      <c r="X179" s="5">
        <f>_xlfn.RANK.EQ(VLOOKUP($A179, 'First 10 GS'!$B$2:$AG$2201, 24, FALSE), 'First 10 GS'!Y$2:Y$2201, 1)</f>
        <v>163</v>
      </c>
      <c r="Y179" s="6">
        <f>_xlfn.RANK.EQ(VLOOKUP($A179, 'First 10 GS'!$B$2:$AG$2201, 25, FALSE), 'First 10 GS'!Z$2:Z$2201, 1)</f>
        <v>1</v>
      </c>
      <c r="Z179" s="5">
        <f>_xlfn.RANK.EQ(VLOOKUP($A179, 'First 10 GS'!$B$2:$AG$2201, 26, FALSE), 'First 10 GS'!AA$2:AA$2201, 0)</f>
        <v>205</v>
      </c>
      <c r="AA179" s="5">
        <f>_xlfn.RANK.EQ(VLOOKUP($A179, 'First 10 GS'!$B$2:$AG$2201, 27, FALSE), 'First 10 GS'!AB$2:AB$2201, 0)</f>
        <v>394</v>
      </c>
      <c r="AB179" s="6">
        <f>_xlfn.RANK.EQ(VLOOKUP($A179, 'First 10 GS'!$B$2:$AG$2201, 28, FALSE), 'First 10 GS'!AC$2:AC$2201, 1)</f>
        <v>290</v>
      </c>
      <c r="AC179" s="6">
        <f>_xlfn.RANK.EQ(VLOOKUP($A179, 'First 10 GS'!$B$2:$AG$2201, 29, FALSE), 'First 10 GS'!AD$2:AD$2201, 1)</f>
        <v>1</v>
      </c>
      <c r="AD179" s="6">
        <f>_xlfn.RANK.EQ(VLOOKUP($A179, 'First 10 GS'!$B$2:$AG$2201, 30, FALSE), 'First 10 GS'!AE$2:AE$2201, 1)</f>
        <v>461</v>
      </c>
      <c r="AE179" s="6">
        <f>_xlfn.RANK.EQ(VLOOKUP($A179, 'First 10 GS'!$B$2:$AG$2201, 31, FALSE), 'First 10 GS'!AF$2:AF$2201, 0)</f>
        <v>32</v>
      </c>
      <c r="AF179" s="5">
        <f>_xlfn.RANK.EQ(VLOOKUP($A179, 'First 10 GS'!$B$2:$AG$2201, 32, FALSE), 'First 10 GS'!AG$2:AG$2201, 1)</f>
        <v>150</v>
      </c>
      <c r="AG179" s="7">
        <f>GEOMEAN(Table5[[#This Row],[W]],Table5[[#This Row],[L]],Table5[[#This Row],[ERA]],Table5[[#This Row],[BB/9]],Table5[[#This Row],[SO]],Table5[[#This Row],[K/9]],Table5[[#This Row],[WHIP]])</f>
        <v>164.96917997870239</v>
      </c>
    </row>
    <row r="180" spans="1:33" x14ac:dyDescent="0.45">
      <c r="A180" s="4" t="s">
        <v>1099</v>
      </c>
      <c r="B180" s="4" t="s">
        <v>132</v>
      </c>
      <c r="C180" s="10">
        <v>37110</v>
      </c>
      <c r="D180" s="10">
        <v>37163</v>
      </c>
      <c r="E180" s="4">
        <f>_xlfn.RANK.EQ(VLOOKUP($A180, 'First 10 GS'!$B$2:$AG$2201, 5, FALSE), 'First 10 GS'!F$2:F$2201, 0)</f>
        <v>101</v>
      </c>
      <c r="F180" s="5">
        <f>_xlfn.RANK.EQ(VLOOKUP($A180, 'First 10 GS'!$B$2:$AG$2201, 6, FALSE), 'First 10 GS'!G$2:G$2201, 0)</f>
        <v>294</v>
      </c>
      <c r="G180" s="5">
        <f>_xlfn.RANK.EQ(VLOOKUP($A180, 'First 10 GS'!$B$2:$AG$2201, 7, FALSE), 'First 10 GS'!H$2:H$2201, 1)</f>
        <v>11</v>
      </c>
      <c r="H180" s="4">
        <f>_xlfn.RANK.EQ(VLOOKUP($A180, 'First 10 GS'!$B$2:$AG$2201, 8, FALSE), 'First 10 GS'!I$2:I$2201, 0)</f>
        <v>1</v>
      </c>
      <c r="I180" s="4">
        <f>_xlfn.RANK.EQ(VLOOKUP($A180, 'First 10 GS'!$B$2:$AG$2201, 9, FALSE), 'First 10 GS'!J$2:J$2201, 0)</f>
        <v>1</v>
      </c>
      <c r="J180" s="4">
        <f>_xlfn.RANK.EQ(VLOOKUP($A180, 'First 10 GS'!$B$2:$AG$2201, 10, FALSE), 'First 10 GS'!K$2:K$2201, 1)</f>
        <v>1</v>
      </c>
      <c r="K180" s="4">
        <f>_xlfn.RANK.EQ(VLOOKUP($A180, 'First 10 GS'!$B$2:$AG$2201, 11, FALSE), 'First 10 GS'!L$2:L$2201, 0)</f>
        <v>196</v>
      </c>
      <c r="L180" s="4">
        <f>_xlfn.RANK.EQ(VLOOKUP($A180, 'First 10 GS'!$B$2:$AG$2201, 12, FALSE), 'First 10 GS'!M$2:M$2201, 0)</f>
        <v>98</v>
      </c>
      <c r="M180" s="4">
        <f>_xlfn.RANK.EQ(VLOOKUP($A180, 'First 10 GS'!$B$2:$AG$2201, 13, FALSE), 'First 10 GS'!N$2:N$2201, 0)</f>
        <v>2</v>
      </c>
      <c r="N180" s="6">
        <f>_xlfn.RANK.EQ(VLOOKUP($A180, 'First 10 GS'!$B$2:$AG$2201, 14, FALSE), 'First 10 GS'!O$2:O$2201, 1)</f>
        <v>559</v>
      </c>
      <c r="O180" s="4">
        <f>_xlfn.RANK.EQ(VLOOKUP($A180, 'First 10 GS'!$B$2:$AG$2201, 15, FALSE), 'First 10 GS'!P$2:P$2201, 0)</f>
        <v>629</v>
      </c>
      <c r="P180" s="4">
        <f>_xlfn.RANK.EQ(VLOOKUP($A180, 'First 10 GS'!$B$2:$AG$2201, 16, FALSE), 'First 10 GS'!Q$2:Q$2201, 0)</f>
        <v>54</v>
      </c>
      <c r="Q180" s="5">
        <f>_xlfn.RANK.EQ(VLOOKUP($A180, 'First 10 GS'!$B$2:$AG$2201, 17, FALSE), 'First 10 GS'!R$2:R$2201, 1)</f>
        <v>145</v>
      </c>
      <c r="R180" s="4">
        <f>_xlfn.RANK.EQ(VLOOKUP($A180, 'First 10 GS'!$B$2:$AG$2201, 18, FALSE), 'First 10 GS'!S$2:S$2201, 1)</f>
        <v>181</v>
      </c>
      <c r="S180" s="4">
        <f>_xlfn.RANK.EQ(VLOOKUP($A180, 'First 10 GS'!$B$2:$AG$2201, 19, FALSE), 'First 10 GS'!T$2:T$2201, 1)</f>
        <v>162</v>
      </c>
      <c r="T180" s="4">
        <f>_xlfn.RANK.EQ(VLOOKUP($A180, 'First 10 GS'!$B$2:$AG$2201, 20, FALSE), 'First 10 GS'!U$2:U$2201, 1)</f>
        <v>173</v>
      </c>
      <c r="U180" s="4">
        <f>_xlfn.RANK.EQ(VLOOKUP($A180, 'First 10 GS'!$B$2:$AG$2201, 21, FALSE), 'First 10 GS'!V$2:V$2201, 1)</f>
        <v>29</v>
      </c>
      <c r="V180" s="4">
        <f>_xlfn.RANK.EQ(VLOOKUP($A180, 'First 10 GS'!$B$2:$AG$2201, 22, FALSE), 'First 10 GS'!W$2:W$2201, 1)</f>
        <v>19</v>
      </c>
      <c r="W180" s="4">
        <f>_xlfn.RANK.EQ(VLOOKUP($A180, 'First 10 GS'!$B$2:$AG$2201, 23, FALSE), 'First 10 GS'!X$2:X$2201, 1)</f>
        <v>462</v>
      </c>
      <c r="X180" s="5">
        <f>_xlfn.RANK.EQ(VLOOKUP($A180, 'First 10 GS'!$B$2:$AG$2201, 24, FALSE), 'First 10 GS'!Y$2:Y$2201, 1)</f>
        <v>386</v>
      </c>
      <c r="Y180" s="4">
        <f>_xlfn.RANK.EQ(VLOOKUP($A180, 'First 10 GS'!$B$2:$AG$2201, 25, FALSE), 'First 10 GS'!Z$2:Z$2201, 1)</f>
        <v>642</v>
      </c>
      <c r="Z180" s="5">
        <f>_xlfn.RANK.EQ(VLOOKUP($A180, 'First 10 GS'!$B$2:$AG$2201, 26, FALSE), 'First 10 GS'!AA$2:AA$2201, 0)</f>
        <v>334</v>
      </c>
      <c r="AA180" s="5">
        <f>_xlfn.RANK.EQ(VLOOKUP($A180, 'First 10 GS'!$B$2:$AG$2201, 27, FALSE), 'First 10 GS'!AB$2:AB$2201, 0)</f>
        <v>435</v>
      </c>
      <c r="AB180" s="4">
        <f>_xlfn.RANK.EQ(VLOOKUP($A180, 'First 10 GS'!$B$2:$AG$2201, 28, FALSE), 'First 10 GS'!AC$2:AC$2201, 1)</f>
        <v>651</v>
      </c>
      <c r="AC180" s="4">
        <f>_xlfn.RANK.EQ(VLOOKUP($A180, 'First 10 GS'!$B$2:$AG$2201, 29, FALSE), 'First 10 GS'!AD$2:AD$2201, 1)</f>
        <v>1</v>
      </c>
      <c r="AD180" s="4">
        <f>_xlfn.RANK.EQ(VLOOKUP($A180, 'First 10 GS'!$B$2:$AG$2201, 30, FALSE), 'First 10 GS'!AE$2:AE$2201, 1)</f>
        <v>325</v>
      </c>
      <c r="AE180" s="4">
        <f>_xlfn.RANK.EQ(VLOOKUP($A180, 'First 10 GS'!$B$2:$AG$2201, 31, FALSE), 'First 10 GS'!AF$2:AF$2201, 0)</f>
        <v>125</v>
      </c>
      <c r="AF180" s="5">
        <f>_xlfn.RANK.EQ(VLOOKUP($A180, 'First 10 GS'!$B$2:$AG$2201, 32, FALSE), 'First 10 GS'!AG$2:AG$2201, 1)</f>
        <v>133</v>
      </c>
      <c r="AG180" s="7">
        <f>GEOMEAN(Table5[[#This Row],[W]],Table5[[#This Row],[L]],Table5[[#This Row],[ERA]],Table5[[#This Row],[BB/9]],Table5[[#This Row],[SO]],Table5[[#This Row],[K/9]],Table5[[#This Row],[WHIP]])</f>
        <v>166.1653183286989</v>
      </c>
    </row>
    <row r="181" spans="1:33" x14ac:dyDescent="0.45">
      <c r="A181" s="4" t="s">
        <v>2285</v>
      </c>
      <c r="B181" s="4" t="s">
        <v>2286</v>
      </c>
      <c r="C181" s="10">
        <v>36748</v>
      </c>
      <c r="D181" s="10">
        <v>37105</v>
      </c>
      <c r="E181" s="4">
        <f>_xlfn.RANK.EQ(VLOOKUP($A181, 'First 10 GS'!$B$2:$AG$2201, 5, FALSE), 'First 10 GS'!F$2:F$2201, 0)</f>
        <v>255</v>
      </c>
      <c r="F181" s="5">
        <f>_xlfn.RANK.EQ(VLOOKUP($A181, 'First 10 GS'!$B$2:$AG$2201, 6, FALSE), 'First 10 GS'!G$2:G$2201, 0)</f>
        <v>64</v>
      </c>
      <c r="G181" s="5">
        <f>_xlfn.RANK.EQ(VLOOKUP($A181, 'First 10 GS'!$B$2:$AG$2201, 7, FALSE), 'First 10 GS'!H$2:H$2201, 1)</f>
        <v>57</v>
      </c>
      <c r="H181" s="4">
        <f>_xlfn.RANK.EQ(VLOOKUP($A181, 'First 10 GS'!$B$2:$AG$2201, 8, FALSE), 'First 10 GS'!I$2:I$2201, 0)</f>
        <v>1</v>
      </c>
      <c r="I181" s="4">
        <f>_xlfn.RANK.EQ(VLOOKUP($A181, 'First 10 GS'!$B$2:$AG$2201, 9, FALSE), 'First 10 GS'!J$2:J$2201, 0)</f>
        <v>1</v>
      </c>
      <c r="J181" s="4">
        <f>_xlfn.RANK.EQ(VLOOKUP($A181, 'First 10 GS'!$B$2:$AG$2201, 10, FALSE), 'First 10 GS'!K$2:K$2201, 1)</f>
        <v>1</v>
      </c>
      <c r="K181" s="4">
        <f>_xlfn.RANK.EQ(VLOOKUP($A181, 'First 10 GS'!$B$2:$AG$2201, 11, FALSE), 'First 10 GS'!L$2:L$2201, 0)</f>
        <v>99</v>
      </c>
      <c r="L181" s="4">
        <f>_xlfn.RANK.EQ(VLOOKUP($A181, 'First 10 GS'!$B$2:$AG$2201, 12, FALSE), 'First 10 GS'!M$2:M$2201, 0)</f>
        <v>98</v>
      </c>
      <c r="M181" s="4">
        <f>_xlfn.RANK.EQ(VLOOKUP($A181, 'First 10 GS'!$B$2:$AG$2201, 13, FALSE), 'First 10 GS'!N$2:N$2201, 0)</f>
        <v>2</v>
      </c>
      <c r="N181" s="6">
        <f>_xlfn.RANK.EQ(VLOOKUP($A181, 'First 10 GS'!$B$2:$AG$2201, 14, FALSE), 'First 10 GS'!O$2:O$2201, 1)</f>
        <v>403</v>
      </c>
      <c r="O181" s="4">
        <f>_xlfn.RANK.EQ(VLOOKUP($A181, 'First 10 GS'!$B$2:$AG$2201, 15, FALSE), 'First 10 GS'!P$2:P$2201, 0)</f>
        <v>227</v>
      </c>
      <c r="P181" s="4">
        <f>_xlfn.RANK.EQ(VLOOKUP($A181, 'First 10 GS'!$B$2:$AG$2201, 16, FALSE), 'First 10 GS'!Q$2:Q$2201, 0)</f>
        <v>75</v>
      </c>
      <c r="Q181" s="5">
        <f>_xlfn.RANK.EQ(VLOOKUP($A181, 'First 10 GS'!$B$2:$AG$2201, 17, FALSE), 'First 10 GS'!R$2:R$2201, 1)</f>
        <v>273</v>
      </c>
      <c r="R181" s="4">
        <f>_xlfn.RANK.EQ(VLOOKUP($A181, 'First 10 GS'!$B$2:$AG$2201, 18, FALSE), 'First 10 GS'!S$2:S$2201, 1)</f>
        <v>550</v>
      </c>
      <c r="S181" s="4">
        <f>_xlfn.RANK.EQ(VLOOKUP($A181, 'First 10 GS'!$B$2:$AG$2201, 19, FALSE), 'First 10 GS'!T$2:T$2201, 1)</f>
        <v>356</v>
      </c>
      <c r="T181" s="4">
        <f>_xlfn.RANK.EQ(VLOOKUP($A181, 'First 10 GS'!$B$2:$AG$2201, 20, FALSE), 'First 10 GS'!U$2:U$2201, 1)</f>
        <v>254</v>
      </c>
      <c r="U181" s="4">
        <f>_xlfn.RANK.EQ(VLOOKUP($A181, 'First 10 GS'!$B$2:$AG$2201, 21, FALSE), 'First 10 GS'!V$2:V$2201, 1)</f>
        <v>528</v>
      </c>
      <c r="V181" s="4">
        <f>_xlfn.RANK.EQ(VLOOKUP($A181, 'First 10 GS'!$B$2:$AG$2201, 22, FALSE), 'First 10 GS'!W$2:W$2201, 1)</f>
        <v>537</v>
      </c>
      <c r="W181" s="4">
        <f>_xlfn.RANK.EQ(VLOOKUP($A181, 'First 10 GS'!$B$2:$AG$2201, 23, FALSE), 'First 10 GS'!X$2:X$2201, 1)</f>
        <v>75</v>
      </c>
      <c r="X181" s="5">
        <f>_xlfn.RANK.EQ(VLOOKUP($A181, 'First 10 GS'!$B$2:$AG$2201, 24, FALSE), 'First 10 GS'!Y$2:Y$2201, 1)</f>
        <v>82</v>
      </c>
      <c r="Y181" s="4">
        <f>_xlfn.RANK.EQ(VLOOKUP($A181, 'First 10 GS'!$B$2:$AG$2201, 25, FALSE), 'First 10 GS'!Z$2:Z$2201, 1)</f>
        <v>490</v>
      </c>
      <c r="Z181" s="5">
        <f>_xlfn.RANK.EQ(VLOOKUP($A181, 'First 10 GS'!$B$2:$AG$2201, 26, FALSE), 'First 10 GS'!AA$2:AA$2201, 0)</f>
        <v>385</v>
      </c>
      <c r="AA181" s="5">
        <f>_xlfn.RANK.EQ(VLOOKUP($A181, 'First 10 GS'!$B$2:$AG$2201, 27, FALSE), 'First 10 GS'!AB$2:AB$2201, 0)</f>
        <v>404</v>
      </c>
      <c r="AB181" s="4">
        <f>_xlfn.RANK.EQ(VLOOKUP($A181, 'First 10 GS'!$B$2:$AG$2201, 28, FALSE), 'First 10 GS'!AC$2:AC$2201, 1)</f>
        <v>556</v>
      </c>
      <c r="AC181" s="4">
        <f>_xlfn.RANK.EQ(VLOOKUP($A181, 'First 10 GS'!$B$2:$AG$2201, 29, FALSE), 'First 10 GS'!AD$2:AD$2201, 1)</f>
        <v>1</v>
      </c>
      <c r="AD181" s="4">
        <f>_xlfn.RANK.EQ(VLOOKUP($A181, 'First 10 GS'!$B$2:$AG$2201, 30, FALSE), 'First 10 GS'!AE$2:AE$2201, 1)</f>
        <v>611</v>
      </c>
      <c r="AE181" s="4">
        <f>_xlfn.RANK.EQ(VLOOKUP($A181, 'First 10 GS'!$B$2:$AG$2201, 31, FALSE), 'First 10 GS'!AF$2:AF$2201, 0)</f>
        <v>137</v>
      </c>
      <c r="AF181" s="5">
        <f>_xlfn.RANK.EQ(VLOOKUP($A181, 'First 10 GS'!$B$2:$AG$2201, 32, FALSE), 'First 10 GS'!AG$2:AG$2201, 1)</f>
        <v>300</v>
      </c>
      <c r="AG181" s="7">
        <f>GEOMEAN(Table5[[#This Row],[W]],Table5[[#This Row],[L]],Table5[[#This Row],[ERA]],Table5[[#This Row],[BB/9]],Table5[[#This Row],[SO]],Table5[[#This Row],[K/9]],Table5[[#This Row],[WHIP]])</f>
        <v>168.21177075413362</v>
      </c>
    </row>
    <row r="182" spans="1:33" x14ac:dyDescent="0.45">
      <c r="A182" s="6" t="s">
        <v>930</v>
      </c>
      <c r="B182" s="6" t="s">
        <v>271</v>
      </c>
      <c r="C182" s="9">
        <v>28613</v>
      </c>
      <c r="D182" s="9">
        <v>28958</v>
      </c>
      <c r="E182" s="6">
        <f>_xlfn.RANK.EQ(VLOOKUP($A182, 'First 10 GS'!$B$2:$AG$2201, 5, FALSE), 'First 10 GS'!F$2:F$2201, 0)</f>
        <v>18</v>
      </c>
      <c r="F182" s="5">
        <f>_xlfn.RANK.EQ(VLOOKUP($A182, 'First 10 GS'!$B$2:$AG$2201, 6, FALSE), 'First 10 GS'!G$2:G$2201, 0)</f>
        <v>64</v>
      </c>
      <c r="G182" s="5">
        <f>_xlfn.RANK.EQ(VLOOKUP($A182, 'First 10 GS'!$B$2:$AG$2201, 7, FALSE), 'First 10 GS'!H$2:H$2201, 1)</f>
        <v>57</v>
      </c>
      <c r="H182" s="6">
        <f>_xlfn.RANK.EQ(VLOOKUP($A182, 'First 10 GS'!$B$2:$AG$2201, 8, FALSE), 'First 10 GS'!I$2:I$2201, 0)</f>
        <v>1</v>
      </c>
      <c r="I182" s="6">
        <f>_xlfn.RANK.EQ(VLOOKUP($A182, 'First 10 GS'!$B$2:$AG$2201, 9, FALSE), 'First 10 GS'!J$2:J$2201, 0)</f>
        <v>1</v>
      </c>
      <c r="J182" s="6">
        <f>_xlfn.RANK.EQ(VLOOKUP($A182, 'First 10 GS'!$B$2:$AG$2201, 10, FALSE), 'First 10 GS'!K$2:K$2201, 1)</f>
        <v>1</v>
      </c>
      <c r="K182" s="6">
        <f>_xlfn.RANK.EQ(VLOOKUP($A182, 'First 10 GS'!$B$2:$AG$2201, 11, FALSE), 'First 10 GS'!L$2:L$2201, 0)</f>
        <v>29</v>
      </c>
      <c r="L182" s="6">
        <f>_xlfn.RANK.EQ(VLOOKUP($A182, 'First 10 GS'!$B$2:$AG$2201, 12, FALSE), 'First 10 GS'!M$2:M$2201, 0)</f>
        <v>98</v>
      </c>
      <c r="M182" s="6">
        <f>_xlfn.RANK.EQ(VLOOKUP($A182, 'First 10 GS'!$B$2:$AG$2201, 13, FALSE), 'First 10 GS'!N$2:N$2201, 0)</f>
        <v>2</v>
      </c>
      <c r="N182" s="6">
        <f>_xlfn.RANK.EQ(VLOOKUP($A182, 'First 10 GS'!$B$2:$AG$2201, 14, FALSE), 'First 10 GS'!O$2:O$2201, 1)</f>
        <v>650</v>
      </c>
      <c r="O182" s="6">
        <f>_xlfn.RANK.EQ(VLOOKUP($A182, 'First 10 GS'!$B$2:$AG$2201, 15, FALSE), 'First 10 GS'!P$2:P$2201, 0)</f>
        <v>227</v>
      </c>
      <c r="P182" s="6">
        <f>_xlfn.RANK.EQ(VLOOKUP($A182, 'First 10 GS'!$B$2:$AG$2201, 16, FALSE), 'First 10 GS'!Q$2:Q$2201, 0)</f>
        <v>75</v>
      </c>
      <c r="Q182" s="5">
        <f>_xlfn.RANK.EQ(VLOOKUP($A182, 'First 10 GS'!$B$2:$AG$2201, 17, FALSE), 'First 10 GS'!R$2:R$2201, 1)</f>
        <v>61</v>
      </c>
      <c r="R182" s="6">
        <f>_xlfn.RANK.EQ(VLOOKUP($A182, 'First 10 GS'!$B$2:$AG$2201, 18, FALSE), 'First 10 GS'!S$2:S$2201, 1)</f>
        <v>574</v>
      </c>
      <c r="S182" s="6">
        <f>_xlfn.RANK.EQ(VLOOKUP($A182, 'First 10 GS'!$B$2:$AG$2201, 19, FALSE), 'First 10 GS'!T$2:T$2201, 1)</f>
        <v>228</v>
      </c>
      <c r="T182" s="6">
        <f>_xlfn.RANK.EQ(VLOOKUP($A182, 'First 10 GS'!$B$2:$AG$2201, 20, FALSE), 'First 10 GS'!U$2:U$2201, 1)</f>
        <v>140</v>
      </c>
      <c r="U182" s="6">
        <f>_xlfn.RANK.EQ(VLOOKUP($A182, 'First 10 GS'!$B$2:$AG$2201, 21, FALSE), 'First 10 GS'!V$2:V$2201, 1)</f>
        <v>4</v>
      </c>
      <c r="V182" s="6">
        <f>_xlfn.RANK.EQ(VLOOKUP($A182, 'First 10 GS'!$B$2:$AG$2201, 22, FALSE), 'First 10 GS'!W$2:W$2201, 1)</f>
        <v>3</v>
      </c>
      <c r="W182" s="6">
        <f>_xlfn.RANK.EQ(VLOOKUP($A182, 'First 10 GS'!$B$2:$AG$2201, 23, FALSE), 'First 10 GS'!X$2:X$2201, 1)</f>
        <v>619</v>
      </c>
      <c r="X182" s="5">
        <f>_xlfn.RANK.EQ(VLOOKUP($A182, 'First 10 GS'!$B$2:$AG$2201, 24, FALSE), 'First 10 GS'!Y$2:Y$2201, 1)</f>
        <v>449</v>
      </c>
      <c r="Y182" s="6">
        <f>_xlfn.RANK.EQ(VLOOKUP($A182, 'First 10 GS'!$B$2:$AG$2201, 25, FALSE), 'First 10 GS'!Z$2:Z$2201, 1)</f>
        <v>1</v>
      </c>
      <c r="Z182" s="5">
        <f>_xlfn.RANK.EQ(VLOOKUP($A182, 'First 10 GS'!$B$2:$AG$2201, 26, FALSE), 'First 10 GS'!AA$2:AA$2201, 0)</f>
        <v>274</v>
      </c>
      <c r="AA182" s="5">
        <f>_xlfn.RANK.EQ(VLOOKUP($A182, 'First 10 GS'!$B$2:$AG$2201, 27, FALSE), 'First 10 GS'!AB$2:AB$2201, 0)</f>
        <v>501</v>
      </c>
      <c r="AB182" s="6">
        <f>_xlfn.RANK.EQ(VLOOKUP($A182, 'First 10 GS'!$B$2:$AG$2201, 28, FALSE), 'First 10 GS'!AC$2:AC$2201, 1)</f>
        <v>1</v>
      </c>
      <c r="AC182" s="6">
        <f>_xlfn.RANK.EQ(VLOOKUP($A182, 'First 10 GS'!$B$2:$AG$2201, 29, FALSE), 'First 10 GS'!AD$2:AD$2201, 1)</f>
        <v>609</v>
      </c>
      <c r="AD182" s="6">
        <f>_xlfn.RANK.EQ(VLOOKUP($A182, 'First 10 GS'!$B$2:$AG$2201, 30, FALSE), 'First 10 GS'!AE$2:AE$2201, 1)</f>
        <v>663</v>
      </c>
      <c r="AE182" s="6">
        <f>_xlfn.RANK.EQ(VLOOKUP($A182, 'First 10 GS'!$B$2:$AG$2201, 31, FALSE), 'First 10 GS'!AF$2:AF$2201, 0)</f>
        <v>14</v>
      </c>
      <c r="AF182" s="5">
        <f>_xlfn.RANK.EQ(VLOOKUP($A182, 'First 10 GS'!$B$2:$AG$2201, 32, FALSE), 'First 10 GS'!AG$2:AG$2201, 1)</f>
        <v>278</v>
      </c>
      <c r="AG182" s="7">
        <f>GEOMEAN(Table5[[#This Row],[W]],Table5[[#This Row],[L]],Table5[[#This Row],[ERA]],Table5[[#This Row],[BB/9]],Table5[[#This Row],[SO]],Table5[[#This Row],[K/9]],Table5[[#This Row],[WHIP]])</f>
        <v>168.2266784313189</v>
      </c>
    </row>
    <row r="183" spans="1:33" x14ac:dyDescent="0.45">
      <c r="A183" s="4" t="s">
        <v>376</v>
      </c>
      <c r="B183" s="4" t="s">
        <v>34</v>
      </c>
      <c r="C183" s="10">
        <v>37514</v>
      </c>
      <c r="D183" s="10">
        <v>37885</v>
      </c>
      <c r="E183" s="4">
        <f>_xlfn.RANK.EQ(VLOOKUP($A183, 'First 10 GS'!$B$2:$AG$2201, 5, FALSE), 'First 10 GS'!F$2:F$2201, 0)</f>
        <v>227</v>
      </c>
      <c r="F183" s="5">
        <f>_xlfn.RANK.EQ(VLOOKUP($A183, 'First 10 GS'!$B$2:$AG$2201, 6, FALSE), 'First 10 GS'!G$2:G$2201, 0)</f>
        <v>294</v>
      </c>
      <c r="G183" s="5">
        <f>_xlfn.RANK.EQ(VLOOKUP($A183, 'First 10 GS'!$B$2:$AG$2201, 7, FALSE), 'First 10 GS'!H$2:H$2201, 1)</f>
        <v>177</v>
      </c>
      <c r="H183" s="4">
        <f>_xlfn.RANK.EQ(VLOOKUP($A183, 'First 10 GS'!$B$2:$AG$2201, 8, FALSE), 'First 10 GS'!I$2:I$2201, 0)</f>
        <v>1</v>
      </c>
      <c r="I183" s="4">
        <f>_xlfn.RANK.EQ(VLOOKUP($A183, 'First 10 GS'!$B$2:$AG$2201, 9, FALSE), 'First 10 GS'!J$2:J$2201, 0)</f>
        <v>1</v>
      </c>
      <c r="J183" s="4">
        <f>_xlfn.RANK.EQ(VLOOKUP($A183, 'First 10 GS'!$B$2:$AG$2201, 10, FALSE), 'First 10 GS'!K$2:K$2201, 1)</f>
        <v>1</v>
      </c>
      <c r="K183" s="4">
        <f>_xlfn.RANK.EQ(VLOOKUP($A183, 'First 10 GS'!$B$2:$AG$2201, 11, FALSE), 'First 10 GS'!L$2:L$2201, 0)</f>
        <v>196</v>
      </c>
      <c r="L183" s="4">
        <f>_xlfn.RANK.EQ(VLOOKUP($A183, 'First 10 GS'!$B$2:$AG$2201, 12, FALSE), 'First 10 GS'!M$2:M$2201, 0)</f>
        <v>98</v>
      </c>
      <c r="M183" s="4">
        <f>_xlfn.RANK.EQ(VLOOKUP($A183, 'First 10 GS'!$B$2:$AG$2201, 13, FALSE), 'First 10 GS'!N$2:N$2201, 0)</f>
        <v>2</v>
      </c>
      <c r="N183" s="6">
        <f>_xlfn.RANK.EQ(VLOOKUP($A183, 'First 10 GS'!$B$2:$AG$2201, 14, FALSE), 'First 10 GS'!O$2:O$2201, 1)</f>
        <v>431</v>
      </c>
      <c r="O183" s="4">
        <f>_xlfn.RANK.EQ(VLOOKUP($A183, 'First 10 GS'!$B$2:$AG$2201, 15, FALSE), 'First 10 GS'!P$2:P$2201, 0)</f>
        <v>390</v>
      </c>
      <c r="P183" s="4">
        <f>_xlfn.RANK.EQ(VLOOKUP($A183, 'First 10 GS'!$B$2:$AG$2201, 16, FALSE), 'First 10 GS'!Q$2:Q$2201, 0)</f>
        <v>266</v>
      </c>
      <c r="Q183" s="5">
        <f>_xlfn.RANK.EQ(VLOOKUP($A183, 'First 10 GS'!$B$2:$AG$2201, 17, FALSE), 'First 10 GS'!R$2:R$2201, 1)</f>
        <v>94</v>
      </c>
      <c r="R183" s="4">
        <f>_xlfn.RANK.EQ(VLOOKUP($A183, 'First 10 GS'!$B$2:$AG$2201, 18, FALSE), 'First 10 GS'!S$2:S$2201, 1)</f>
        <v>60</v>
      </c>
      <c r="S183" s="4">
        <f>_xlfn.RANK.EQ(VLOOKUP($A183, 'First 10 GS'!$B$2:$AG$2201, 19, FALSE), 'First 10 GS'!T$2:T$2201, 1)</f>
        <v>201</v>
      </c>
      <c r="T183" s="4">
        <f>_xlfn.RANK.EQ(VLOOKUP($A183, 'First 10 GS'!$B$2:$AG$2201, 20, FALSE), 'First 10 GS'!U$2:U$2201, 1)</f>
        <v>66</v>
      </c>
      <c r="U183" s="4">
        <f>_xlfn.RANK.EQ(VLOOKUP($A183, 'First 10 GS'!$B$2:$AG$2201, 21, FALSE), 'First 10 GS'!V$2:V$2201, 1)</f>
        <v>312</v>
      </c>
      <c r="V183" s="4">
        <f>_xlfn.RANK.EQ(VLOOKUP($A183, 'First 10 GS'!$B$2:$AG$2201, 22, FALSE), 'First 10 GS'!W$2:W$2201, 1)</f>
        <v>274</v>
      </c>
      <c r="W183" s="4">
        <f>_xlfn.RANK.EQ(VLOOKUP($A183, 'First 10 GS'!$B$2:$AG$2201, 23, FALSE), 'First 10 GS'!X$2:X$2201, 1)</f>
        <v>400</v>
      </c>
      <c r="X183" s="5">
        <f>_xlfn.RANK.EQ(VLOOKUP($A183, 'First 10 GS'!$B$2:$AG$2201, 24, FALSE), 'First 10 GS'!Y$2:Y$2201, 1)</f>
        <v>387</v>
      </c>
      <c r="Y183" s="4">
        <f>_xlfn.RANK.EQ(VLOOKUP($A183, 'First 10 GS'!$B$2:$AG$2201, 25, FALSE), 'First 10 GS'!Z$2:Z$2201, 1)</f>
        <v>490</v>
      </c>
      <c r="Z183" s="5">
        <f>_xlfn.RANK.EQ(VLOOKUP($A183, 'First 10 GS'!$B$2:$AG$2201, 26, FALSE), 'First 10 GS'!AA$2:AA$2201, 0)</f>
        <v>129</v>
      </c>
      <c r="AA183" s="5">
        <f>_xlfn.RANK.EQ(VLOOKUP($A183, 'First 10 GS'!$B$2:$AG$2201, 27, FALSE), 'First 10 GS'!AB$2:AB$2201, 0)</f>
        <v>170</v>
      </c>
      <c r="AB183" s="4">
        <f>_xlfn.RANK.EQ(VLOOKUP($A183, 'First 10 GS'!$B$2:$AG$2201, 28, FALSE), 'First 10 GS'!AC$2:AC$2201, 1)</f>
        <v>127</v>
      </c>
      <c r="AC183" s="4">
        <f>_xlfn.RANK.EQ(VLOOKUP($A183, 'First 10 GS'!$B$2:$AG$2201, 29, FALSE), 'First 10 GS'!AD$2:AD$2201, 1)</f>
        <v>477</v>
      </c>
      <c r="AD183" s="4">
        <f>_xlfn.RANK.EQ(VLOOKUP($A183, 'First 10 GS'!$B$2:$AG$2201, 30, FALSE), 'First 10 GS'!AE$2:AE$2201, 1)</f>
        <v>461</v>
      </c>
      <c r="AE183" s="4">
        <f>_xlfn.RANK.EQ(VLOOKUP($A183, 'First 10 GS'!$B$2:$AG$2201, 31, FALSE), 'First 10 GS'!AF$2:AF$2201, 0)</f>
        <v>401</v>
      </c>
      <c r="AF183" s="5">
        <f>_xlfn.RANK.EQ(VLOOKUP($A183, 'First 10 GS'!$B$2:$AG$2201, 32, FALSE), 'First 10 GS'!AG$2:AG$2201, 1)</f>
        <v>92</v>
      </c>
      <c r="AG183" s="7">
        <f>GEOMEAN(Table5[[#This Row],[W]],Table5[[#This Row],[L]],Table5[[#This Row],[ERA]],Table5[[#This Row],[BB/9]],Table5[[#This Row],[SO]],Table5[[#This Row],[K/9]],Table5[[#This Row],[WHIP]])</f>
        <v>168.26662425772724</v>
      </c>
    </row>
    <row r="184" spans="1:33" x14ac:dyDescent="0.45">
      <c r="A184" s="6" t="s">
        <v>323</v>
      </c>
      <c r="B184" s="6" t="s">
        <v>34</v>
      </c>
      <c r="C184" s="9">
        <v>45042</v>
      </c>
      <c r="D184" s="9">
        <v>45095</v>
      </c>
      <c r="E184" s="6">
        <f>_xlfn.RANK.EQ(VLOOKUP($A184, 'First 10 GS'!$B$2:$AG$2201, 5, FALSE), 'First 10 GS'!F$2:F$2201, 0)</f>
        <v>475</v>
      </c>
      <c r="F184" s="5">
        <f>_xlfn.RANK.EQ(VLOOKUP($A184, 'First 10 GS'!$B$2:$AG$2201, 6, FALSE), 'First 10 GS'!G$2:G$2201, 0)</f>
        <v>294</v>
      </c>
      <c r="G184" s="5">
        <f>_xlfn.RANK.EQ(VLOOKUP($A184, 'First 10 GS'!$B$2:$AG$2201, 7, FALSE), 'First 10 GS'!H$2:H$2201, 1)</f>
        <v>57</v>
      </c>
      <c r="H184" s="6">
        <f>_xlfn.RANK.EQ(VLOOKUP($A184, 'First 10 GS'!$B$2:$AG$2201, 8, FALSE), 'First 10 GS'!I$2:I$2201, 0)</f>
        <v>1</v>
      </c>
      <c r="I184" s="6">
        <f>_xlfn.RANK.EQ(VLOOKUP($A184, 'First 10 GS'!$B$2:$AG$2201, 9, FALSE), 'First 10 GS'!J$2:J$2201, 0)</f>
        <v>1</v>
      </c>
      <c r="J184" s="6">
        <f>_xlfn.RANK.EQ(VLOOKUP($A184, 'First 10 GS'!$B$2:$AG$2201, 10, FALSE), 'First 10 GS'!K$2:K$2201, 1)</f>
        <v>1</v>
      </c>
      <c r="K184" s="6">
        <f>_xlfn.RANK.EQ(VLOOKUP($A184, 'First 10 GS'!$B$2:$AG$2201, 11, FALSE), 'First 10 GS'!L$2:L$2201, 0)</f>
        <v>196</v>
      </c>
      <c r="L184" s="6">
        <f>_xlfn.RANK.EQ(VLOOKUP($A184, 'First 10 GS'!$B$2:$AG$2201, 12, FALSE), 'First 10 GS'!M$2:M$2201, 0)</f>
        <v>98</v>
      </c>
      <c r="M184" s="6">
        <f>_xlfn.RANK.EQ(VLOOKUP($A184, 'First 10 GS'!$B$2:$AG$2201, 13, FALSE), 'First 10 GS'!N$2:N$2201, 0)</f>
        <v>2</v>
      </c>
      <c r="N184" s="6">
        <f>_xlfn.RANK.EQ(VLOOKUP($A184, 'First 10 GS'!$B$2:$AG$2201, 14, FALSE), 'First 10 GS'!O$2:O$2201, 1)</f>
        <v>180</v>
      </c>
      <c r="O184" s="6">
        <f>_xlfn.RANK.EQ(VLOOKUP($A184, 'First 10 GS'!$B$2:$AG$2201, 15, FALSE), 'First 10 GS'!P$2:P$2201, 0)</f>
        <v>530</v>
      </c>
      <c r="P184" s="6">
        <f>_xlfn.RANK.EQ(VLOOKUP($A184, 'First 10 GS'!$B$2:$AG$2201, 16, FALSE), 'First 10 GS'!Q$2:Q$2201, 0)</f>
        <v>169</v>
      </c>
      <c r="Q184" s="5">
        <f>_xlfn.RANK.EQ(VLOOKUP($A184, 'First 10 GS'!$B$2:$AG$2201, 17, FALSE), 'First 10 GS'!R$2:R$2201, 1)</f>
        <v>320</v>
      </c>
      <c r="R184" s="6">
        <f>_xlfn.RANK.EQ(VLOOKUP($A184, 'First 10 GS'!$B$2:$AG$2201, 18, FALSE), 'First 10 GS'!S$2:S$2201, 1)</f>
        <v>215</v>
      </c>
      <c r="S184" s="6">
        <f>_xlfn.RANK.EQ(VLOOKUP($A184, 'First 10 GS'!$B$2:$AG$2201, 19, FALSE), 'First 10 GS'!T$2:T$2201, 1)</f>
        <v>162</v>
      </c>
      <c r="T184" s="6">
        <f>_xlfn.RANK.EQ(VLOOKUP($A184, 'First 10 GS'!$B$2:$AG$2201, 20, FALSE), 'First 10 GS'!U$2:U$2201, 1)</f>
        <v>214</v>
      </c>
      <c r="U184" s="6">
        <f>_xlfn.RANK.EQ(VLOOKUP($A184, 'First 10 GS'!$B$2:$AG$2201, 21, FALSE), 'First 10 GS'!V$2:V$2201, 1)</f>
        <v>379</v>
      </c>
      <c r="V184" s="6">
        <f>_xlfn.RANK.EQ(VLOOKUP($A184, 'First 10 GS'!$B$2:$AG$2201, 22, FALSE), 'First 10 GS'!W$2:W$2201, 1)</f>
        <v>274</v>
      </c>
      <c r="W184" s="6">
        <f>_xlfn.RANK.EQ(VLOOKUP($A184, 'First 10 GS'!$B$2:$AG$2201, 23, FALSE), 'First 10 GS'!X$2:X$2201, 1)</f>
        <v>160</v>
      </c>
      <c r="X184" s="5">
        <f>_xlfn.RANK.EQ(VLOOKUP($A184, 'First 10 GS'!$B$2:$AG$2201, 24, FALSE), 'First 10 GS'!Y$2:Y$2201, 1)</f>
        <v>218</v>
      </c>
      <c r="Y184" s="6">
        <f>_xlfn.RANK.EQ(VLOOKUP($A184, 'First 10 GS'!$B$2:$AG$2201, 25, FALSE), 'First 10 GS'!Z$2:Z$2201, 1)</f>
        <v>1</v>
      </c>
      <c r="Z184" s="5">
        <f>_xlfn.RANK.EQ(VLOOKUP($A184, 'First 10 GS'!$B$2:$AG$2201, 26, FALSE), 'First 10 GS'!AA$2:AA$2201, 0)</f>
        <v>116</v>
      </c>
      <c r="AA184" s="5">
        <f>_xlfn.RANK.EQ(VLOOKUP($A184, 'First 10 GS'!$B$2:$AG$2201, 27, FALSE), 'First 10 GS'!AB$2:AB$2201, 0)</f>
        <v>102</v>
      </c>
      <c r="AB184" s="6">
        <f>_xlfn.RANK.EQ(VLOOKUP($A184, 'First 10 GS'!$B$2:$AG$2201, 28, FALSE), 'First 10 GS'!AC$2:AC$2201, 1)</f>
        <v>452</v>
      </c>
      <c r="AC184" s="6">
        <f>_xlfn.RANK.EQ(VLOOKUP($A184, 'First 10 GS'!$B$2:$AG$2201, 29, FALSE), 'First 10 GS'!AD$2:AD$2201, 1)</f>
        <v>1</v>
      </c>
      <c r="AD184" s="6">
        <f>_xlfn.RANK.EQ(VLOOKUP($A184, 'First 10 GS'!$B$2:$AG$2201, 30, FALSE), 'First 10 GS'!AE$2:AE$2201, 1)</f>
        <v>611</v>
      </c>
      <c r="AE184" s="6">
        <f>_xlfn.RANK.EQ(VLOOKUP($A184, 'First 10 GS'!$B$2:$AG$2201, 31, FALSE), 'First 10 GS'!AF$2:AF$2201, 0)</f>
        <v>517</v>
      </c>
      <c r="AF184" s="5">
        <f>_xlfn.RANK.EQ(VLOOKUP($A184, 'First 10 GS'!$B$2:$AG$2201, 32, FALSE), 'First 10 GS'!AG$2:AG$2201, 1)</f>
        <v>279</v>
      </c>
      <c r="AG184" s="7">
        <f>GEOMEAN(Table5[[#This Row],[W]],Table5[[#This Row],[L]],Table5[[#This Row],[ERA]],Table5[[#This Row],[BB/9]],Table5[[#This Row],[SO]],Table5[[#This Row],[K/9]],Table5[[#This Row],[WHIP]])</f>
        <v>168.51616790340256</v>
      </c>
    </row>
    <row r="185" spans="1:33" x14ac:dyDescent="0.45">
      <c r="A185" s="4" t="s">
        <v>1859</v>
      </c>
      <c r="B185" s="4" t="s">
        <v>199</v>
      </c>
      <c r="C185" s="10">
        <v>38872</v>
      </c>
      <c r="D185" s="10">
        <v>38926</v>
      </c>
      <c r="E185" s="4">
        <f>_xlfn.RANK.EQ(VLOOKUP($A185, 'First 10 GS'!$B$2:$AG$2201, 5, FALSE), 'First 10 GS'!F$2:F$2201, 0)</f>
        <v>423</v>
      </c>
      <c r="F185" s="5">
        <f>_xlfn.RANK.EQ(VLOOKUP($A185, 'First 10 GS'!$B$2:$AG$2201, 6, FALSE), 'First 10 GS'!G$2:G$2201, 0)</f>
        <v>23</v>
      </c>
      <c r="G185" s="5">
        <f>_xlfn.RANK.EQ(VLOOKUP($A185, 'First 10 GS'!$B$2:$AG$2201, 7, FALSE), 'First 10 GS'!H$2:H$2201, 1)</f>
        <v>57</v>
      </c>
      <c r="H185" s="4">
        <f>_xlfn.RANK.EQ(VLOOKUP($A185, 'First 10 GS'!$B$2:$AG$2201, 8, FALSE), 'First 10 GS'!I$2:I$2201, 0)</f>
        <v>1</v>
      </c>
      <c r="I185" s="4">
        <f>_xlfn.RANK.EQ(VLOOKUP($A185, 'First 10 GS'!$B$2:$AG$2201, 9, FALSE), 'First 10 GS'!J$2:J$2201, 0)</f>
        <v>1</v>
      </c>
      <c r="J185" s="4">
        <f>_xlfn.RANK.EQ(VLOOKUP($A185, 'First 10 GS'!$B$2:$AG$2201, 10, FALSE), 'First 10 GS'!K$2:K$2201, 1)</f>
        <v>1</v>
      </c>
      <c r="K185" s="4">
        <f>_xlfn.RANK.EQ(VLOOKUP($A185, 'First 10 GS'!$B$2:$AG$2201, 11, FALSE), 'First 10 GS'!L$2:L$2201, 0)</f>
        <v>99</v>
      </c>
      <c r="L185" s="4">
        <f>_xlfn.RANK.EQ(VLOOKUP($A185, 'First 10 GS'!$B$2:$AG$2201, 12, FALSE), 'First 10 GS'!M$2:M$2201, 0)</f>
        <v>98</v>
      </c>
      <c r="M185" s="4">
        <f>_xlfn.RANK.EQ(VLOOKUP($A185, 'First 10 GS'!$B$2:$AG$2201, 13, FALSE), 'First 10 GS'!N$2:N$2201, 0)</f>
        <v>2</v>
      </c>
      <c r="N185" s="6">
        <f>_xlfn.RANK.EQ(VLOOKUP($A185, 'First 10 GS'!$B$2:$AG$2201, 14, FALSE), 'First 10 GS'!O$2:O$2201, 1)</f>
        <v>235</v>
      </c>
      <c r="O185" s="4">
        <f>_xlfn.RANK.EQ(VLOOKUP($A185, 'First 10 GS'!$B$2:$AG$2201, 15, FALSE), 'First 10 GS'!P$2:P$2201, 0)</f>
        <v>90</v>
      </c>
      <c r="P185" s="4">
        <f>_xlfn.RANK.EQ(VLOOKUP($A185, 'First 10 GS'!$B$2:$AG$2201, 16, FALSE), 'First 10 GS'!Q$2:Q$2201, 0)</f>
        <v>54</v>
      </c>
      <c r="Q185" s="5">
        <f>_xlfn.RANK.EQ(VLOOKUP($A185, 'First 10 GS'!$B$2:$AG$2201, 17, FALSE), 'First 10 GS'!R$2:R$2201, 1)</f>
        <v>304</v>
      </c>
      <c r="R185" s="4">
        <f>_xlfn.RANK.EQ(VLOOKUP($A185, 'First 10 GS'!$B$2:$AG$2201, 18, FALSE), 'First 10 GS'!S$2:S$2201, 1)</f>
        <v>317</v>
      </c>
      <c r="S185" s="4">
        <f>_xlfn.RANK.EQ(VLOOKUP($A185, 'First 10 GS'!$B$2:$AG$2201, 19, FALSE), 'First 10 GS'!T$2:T$2201, 1)</f>
        <v>201</v>
      </c>
      <c r="T185" s="4">
        <f>_xlfn.RANK.EQ(VLOOKUP($A185, 'First 10 GS'!$B$2:$AG$2201, 20, FALSE), 'First 10 GS'!U$2:U$2201, 1)</f>
        <v>214</v>
      </c>
      <c r="U185" s="4">
        <f>_xlfn.RANK.EQ(VLOOKUP($A185, 'First 10 GS'!$B$2:$AG$2201, 21, FALSE), 'First 10 GS'!V$2:V$2201, 1)</f>
        <v>260</v>
      </c>
      <c r="V185" s="4">
        <f>_xlfn.RANK.EQ(VLOOKUP($A185, 'First 10 GS'!$B$2:$AG$2201, 22, FALSE), 'First 10 GS'!W$2:W$2201, 1)</f>
        <v>172</v>
      </c>
      <c r="W185" s="4">
        <f>_xlfn.RANK.EQ(VLOOKUP($A185, 'First 10 GS'!$B$2:$AG$2201, 23, FALSE), 'First 10 GS'!X$2:X$2201, 1)</f>
        <v>160</v>
      </c>
      <c r="X185" s="5">
        <f>_xlfn.RANK.EQ(VLOOKUP($A185, 'First 10 GS'!$B$2:$AG$2201, 24, FALSE), 'First 10 GS'!Y$2:Y$2201, 1)</f>
        <v>204</v>
      </c>
      <c r="Y185" s="4">
        <f>_xlfn.RANK.EQ(VLOOKUP($A185, 'First 10 GS'!$B$2:$AG$2201, 25, FALSE), 'First 10 GS'!Z$2:Z$2201, 1)</f>
        <v>291</v>
      </c>
      <c r="Z185" s="5">
        <f>_xlfn.RANK.EQ(VLOOKUP($A185, 'First 10 GS'!$B$2:$AG$2201, 26, FALSE), 'First 10 GS'!AA$2:AA$2201, 0)</f>
        <v>399</v>
      </c>
      <c r="AA185" s="5">
        <f>_xlfn.RANK.EQ(VLOOKUP($A185, 'First 10 GS'!$B$2:$AG$2201, 27, FALSE), 'First 10 GS'!AB$2:AB$2201, 0)</f>
        <v>360</v>
      </c>
      <c r="AB185" s="4">
        <f>_xlfn.RANK.EQ(VLOOKUP($A185, 'First 10 GS'!$B$2:$AG$2201, 28, FALSE), 'First 10 GS'!AC$2:AC$2201, 1)</f>
        <v>1</v>
      </c>
      <c r="AC185" s="4">
        <f>_xlfn.RANK.EQ(VLOOKUP($A185, 'First 10 GS'!$B$2:$AG$2201, 29, FALSE), 'First 10 GS'!AD$2:AD$2201, 1)</f>
        <v>1</v>
      </c>
      <c r="AD185" s="4">
        <f>_xlfn.RANK.EQ(VLOOKUP($A185, 'First 10 GS'!$B$2:$AG$2201, 30, FALSE), 'First 10 GS'!AE$2:AE$2201, 1)</f>
        <v>1</v>
      </c>
      <c r="AE185" s="4">
        <f>_xlfn.RANK.EQ(VLOOKUP($A185, 'First 10 GS'!$B$2:$AG$2201, 31, FALSE), 'First 10 GS'!AF$2:AF$2201, 0)</f>
        <v>487</v>
      </c>
      <c r="AF185" s="5">
        <f>_xlfn.RANK.EQ(VLOOKUP($A185, 'First 10 GS'!$B$2:$AG$2201, 32, FALSE), 'First 10 GS'!AG$2:AG$2201, 1)</f>
        <v>332</v>
      </c>
      <c r="AG185" s="7">
        <f>GEOMEAN(Table5[[#This Row],[W]],Table5[[#This Row],[L]],Table5[[#This Row],[ERA]],Table5[[#This Row],[BB/9]],Table5[[#This Row],[SO]],Table5[[#This Row],[K/9]],Table5[[#This Row],[WHIP]])</f>
        <v>168.62867111642458</v>
      </c>
    </row>
    <row r="186" spans="1:33" x14ac:dyDescent="0.45">
      <c r="A186" s="4" t="s">
        <v>150</v>
      </c>
      <c r="B186" s="4" t="s">
        <v>49</v>
      </c>
      <c r="C186" s="10">
        <v>39923</v>
      </c>
      <c r="D186" s="10">
        <v>39977</v>
      </c>
      <c r="E186" s="4">
        <f>_xlfn.RANK.EQ(VLOOKUP($A186, 'First 10 GS'!$B$2:$AG$2201, 5, FALSE), 'First 10 GS'!F$2:F$2201, 0)</f>
        <v>326</v>
      </c>
      <c r="F186" s="5">
        <f>_xlfn.RANK.EQ(VLOOKUP($A186, 'First 10 GS'!$B$2:$AG$2201, 6, FALSE), 'First 10 GS'!G$2:G$2201, 0)</f>
        <v>460</v>
      </c>
      <c r="G186" s="5">
        <f>_xlfn.RANK.EQ(VLOOKUP($A186, 'First 10 GS'!$B$2:$AG$2201, 7, FALSE), 'First 10 GS'!H$2:H$2201, 1)</f>
        <v>177</v>
      </c>
      <c r="H186" s="4">
        <f>_xlfn.RANK.EQ(VLOOKUP($A186, 'First 10 GS'!$B$2:$AG$2201, 8, FALSE), 'First 10 GS'!I$2:I$2201, 0)</f>
        <v>1</v>
      </c>
      <c r="I186" s="4">
        <f>_xlfn.RANK.EQ(VLOOKUP($A186, 'First 10 GS'!$B$2:$AG$2201, 9, FALSE), 'First 10 GS'!J$2:J$2201, 0)</f>
        <v>1</v>
      </c>
      <c r="J186" s="4">
        <f>_xlfn.RANK.EQ(VLOOKUP($A186, 'First 10 GS'!$B$2:$AG$2201, 10, FALSE), 'First 10 GS'!K$2:K$2201, 1)</f>
        <v>1</v>
      </c>
      <c r="K186" s="4">
        <f>_xlfn.RANK.EQ(VLOOKUP($A186, 'First 10 GS'!$B$2:$AG$2201, 11, FALSE), 'First 10 GS'!L$2:L$2201, 0)</f>
        <v>196</v>
      </c>
      <c r="L186" s="4">
        <f>_xlfn.RANK.EQ(VLOOKUP($A186, 'First 10 GS'!$B$2:$AG$2201, 12, FALSE), 'First 10 GS'!M$2:M$2201, 0)</f>
        <v>98</v>
      </c>
      <c r="M186" s="4">
        <f>_xlfn.RANK.EQ(VLOOKUP($A186, 'First 10 GS'!$B$2:$AG$2201, 13, FALSE), 'First 10 GS'!N$2:N$2201, 0)</f>
        <v>2</v>
      </c>
      <c r="N186" s="6">
        <f>_xlfn.RANK.EQ(VLOOKUP($A186, 'First 10 GS'!$B$2:$AG$2201, 14, FALSE), 'First 10 GS'!O$2:O$2201, 1)</f>
        <v>327</v>
      </c>
      <c r="O186" s="4">
        <f>_xlfn.RANK.EQ(VLOOKUP($A186, 'First 10 GS'!$B$2:$AG$2201, 15, FALSE), 'First 10 GS'!P$2:P$2201, 0)</f>
        <v>530</v>
      </c>
      <c r="P186" s="4">
        <f>_xlfn.RANK.EQ(VLOOKUP($A186, 'First 10 GS'!$B$2:$AG$2201, 16, FALSE), 'First 10 GS'!Q$2:Q$2201, 0)</f>
        <v>428</v>
      </c>
      <c r="Q186" s="5">
        <f>_xlfn.RANK.EQ(VLOOKUP($A186, 'First 10 GS'!$B$2:$AG$2201, 17, FALSE), 'First 10 GS'!R$2:R$2201, 1)</f>
        <v>534</v>
      </c>
      <c r="R186" s="4">
        <f>_xlfn.RANK.EQ(VLOOKUP($A186, 'First 10 GS'!$B$2:$AG$2201, 18, FALSE), 'First 10 GS'!S$2:S$2201, 1)</f>
        <v>440</v>
      </c>
      <c r="S186" s="4">
        <f>_xlfn.RANK.EQ(VLOOKUP($A186, 'First 10 GS'!$B$2:$AG$2201, 19, FALSE), 'First 10 GS'!T$2:T$2201, 1)</f>
        <v>509</v>
      </c>
      <c r="T186" s="4">
        <f>_xlfn.RANK.EQ(VLOOKUP($A186, 'First 10 GS'!$B$2:$AG$2201, 20, FALSE), 'First 10 GS'!U$2:U$2201, 1)</f>
        <v>577</v>
      </c>
      <c r="U186" s="4">
        <f>_xlfn.RANK.EQ(VLOOKUP($A186, 'First 10 GS'!$B$2:$AG$2201, 21, FALSE), 'First 10 GS'!V$2:V$2201, 1)</f>
        <v>483</v>
      </c>
      <c r="V186" s="4">
        <f>_xlfn.RANK.EQ(VLOOKUP($A186, 'First 10 GS'!$B$2:$AG$2201, 22, FALSE), 'First 10 GS'!W$2:W$2201, 1)</f>
        <v>466</v>
      </c>
      <c r="W186" s="4">
        <f>_xlfn.RANK.EQ(VLOOKUP($A186, 'First 10 GS'!$B$2:$AG$2201, 23, FALSE), 'First 10 GS'!X$2:X$2201, 1)</f>
        <v>130</v>
      </c>
      <c r="X186" s="5">
        <f>_xlfn.RANK.EQ(VLOOKUP($A186, 'First 10 GS'!$B$2:$AG$2201, 24, FALSE), 'First 10 GS'!Y$2:Y$2201, 1)</f>
        <v>140</v>
      </c>
      <c r="Y186" s="4">
        <f>_xlfn.RANK.EQ(VLOOKUP($A186, 'First 10 GS'!$B$2:$AG$2201, 25, FALSE), 'First 10 GS'!Z$2:Z$2201, 1)</f>
        <v>1</v>
      </c>
      <c r="Z186" s="5">
        <f>_xlfn.RANK.EQ(VLOOKUP($A186, 'First 10 GS'!$B$2:$AG$2201, 26, FALSE), 'First 10 GS'!AA$2:AA$2201, 0)</f>
        <v>42</v>
      </c>
      <c r="AA186" s="5">
        <f>_xlfn.RANK.EQ(VLOOKUP($A186, 'First 10 GS'!$B$2:$AG$2201, 27, FALSE), 'First 10 GS'!AB$2:AB$2201, 0)</f>
        <v>48</v>
      </c>
      <c r="AB186" s="4">
        <f>_xlfn.RANK.EQ(VLOOKUP($A186, 'First 10 GS'!$B$2:$AG$2201, 28, FALSE), 'First 10 GS'!AC$2:AC$2201, 1)</f>
        <v>452</v>
      </c>
      <c r="AC186" s="4">
        <f>_xlfn.RANK.EQ(VLOOKUP($A186, 'First 10 GS'!$B$2:$AG$2201, 29, FALSE), 'First 10 GS'!AD$2:AD$2201, 1)</f>
        <v>1</v>
      </c>
      <c r="AD186" s="4">
        <f>_xlfn.RANK.EQ(VLOOKUP($A186, 'First 10 GS'!$B$2:$AG$2201, 30, FALSE), 'First 10 GS'!AE$2:AE$2201, 1)</f>
        <v>1</v>
      </c>
      <c r="AE186" s="4">
        <f>_xlfn.RANK.EQ(VLOOKUP($A186, 'First 10 GS'!$B$2:$AG$2201, 31, FALSE), 'First 10 GS'!AF$2:AF$2201, 0)</f>
        <v>366</v>
      </c>
      <c r="AF186" s="5">
        <f>_xlfn.RANK.EQ(VLOOKUP($A186, 'First 10 GS'!$B$2:$AG$2201, 32, FALSE), 'First 10 GS'!AG$2:AG$2201, 1)</f>
        <v>316</v>
      </c>
      <c r="AG186" s="7">
        <f>GEOMEAN(Table5[[#This Row],[W]],Table5[[#This Row],[L]],Table5[[#This Row],[ERA]],Table5[[#This Row],[BB/9]],Table5[[#This Row],[SO]],Table5[[#This Row],[K/9]],Table5[[#This Row],[WHIP]])</f>
        <v>168.63189268073791</v>
      </c>
    </row>
    <row r="187" spans="1:33" x14ac:dyDescent="0.45">
      <c r="A187" s="4" t="s">
        <v>1205</v>
      </c>
      <c r="B187" s="4" t="s">
        <v>37</v>
      </c>
      <c r="C187" s="10">
        <v>34469</v>
      </c>
      <c r="D187" s="10">
        <v>34518</v>
      </c>
      <c r="E187" s="4">
        <f>_xlfn.RANK.EQ(VLOOKUP($A187, 'First 10 GS'!$B$2:$AG$2201, 5, FALSE), 'First 10 GS'!F$2:F$2201, 0)</f>
        <v>94</v>
      </c>
      <c r="F187" s="5">
        <f>_xlfn.RANK.EQ(VLOOKUP($A187, 'First 10 GS'!$B$2:$AG$2201, 6, FALSE), 'First 10 GS'!G$2:G$2201, 0)</f>
        <v>151</v>
      </c>
      <c r="G187" s="5">
        <f>_xlfn.RANK.EQ(VLOOKUP($A187, 'First 10 GS'!$B$2:$AG$2201, 7, FALSE), 'First 10 GS'!H$2:H$2201, 1)</f>
        <v>177</v>
      </c>
      <c r="H187" s="4">
        <f>_xlfn.RANK.EQ(VLOOKUP($A187, 'First 10 GS'!$B$2:$AG$2201, 8, FALSE), 'First 10 GS'!I$2:I$2201, 0)</f>
        <v>1</v>
      </c>
      <c r="I187" s="4">
        <f>_xlfn.RANK.EQ(VLOOKUP($A187, 'First 10 GS'!$B$2:$AG$2201, 9, FALSE), 'First 10 GS'!J$2:J$2201, 0)</f>
        <v>1</v>
      </c>
      <c r="J187" s="4">
        <f>_xlfn.RANK.EQ(VLOOKUP($A187, 'First 10 GS'!$B$2:$AG$2201, 10, FALSE), 'First 10 GS'!K$2:K$2201, 1)</f>
        <v>1</v>
      </c>
      <c r="K187" s="4">
        <f>_xlfn.RANK.EQ(VLOOKUP($A187, 'First 10 GS'!$B$2:$AG$2201, 11, FALSE), 'First 10 GS'!L$2:L$2201, 0)</f>
        <v>196</v>
      </c>
      <c r="L187" s="4">
        <f>_xlfn.RANK.EQ(VLOOKUP($A187, 'First 10 GS'!$B$2:$AG$2201, 12, FALSE), 'First 10 GS'!M$2:M$2201, 0)</f>
        <v>98</v>
      </c>
      <c r="M187" s="4">
        <f>_xlfn.RANK.EQ(VLOOKUP($A187, 'First 10 GS'!$B$2:$AG$2201, 13, FALSE), 'First 10 GS'!N$2:N$2201, 0)</f>
        <v>2</v>
      </c>
      <c r="N187" s="6">
        <f>_xlfn.RANK.EQ(VLOOKUP($A187, 'First 10 GS'!$B$2:$AG$2201, 14, FALSE), 'First 10 GS'!O$2:O$2201, 1)</f>
        <v>571</v>
      </c>
      <c r="O187" s="4">
        <f>_xlfn.RANK.EQ(VLOOKUP($A187, 'First 10 GS'!$B$2:$AG$2201, 15, FALSE), 'First 10 GS'!P$2:P$2201, 0)</f>
        <v>227</v>
      </c>
      <c r="P187" s="4">
        <f>_xlfn.RANK.EQ(VLOOKUP($A187, 'First 10 GS'!$B$2:$AG$2201, 16, FALSE), 'First 10 GS'!Q$2:Q$2201, 0)</f>
        <v>208</v>
      </c>
      <c r="Q187" s="5">
        <f>_xlfn.RANK.EQ(VLOOKUP($A187, 'First 10 GS'!$B$2:$AG$2201, 17, FALSE), 'First 10 GS'!R$2:R$2201, 1)</f>
        <v>99</v>
      </c>
      <c r="R187" s="4">
        <f>_xlfn.RANK.EQ(VLOOKUP($A187, 'First 10 GS'!$B$2:$AG$2201, 18, FALSE), 'First 10 GS'!S$2:S$2201, 1)</f>
        <v>574</v>
      </c>
      <c r="S187" s="4">
        <f>_xlfn.RANK.EQ(VLOOKUP($A187, 'First 10 GS'!$B$2:$AG$2201, 19, FALSE), 'First 10 GS'!T$2:T$2201, 1)</f>
        <v>228</v>
      </c>
      <c r="T187" s="4">
        <f>_xlfn.RANK.EQ(VLOOKUP($A187, 'First 10 GS'!$B$2:$AG$2201, 20, FALSE), 'First 10 GS'!U$2:U$2201, 1)</f>
        <v>109</v>
      </c>
      <c r="U187" s="4">
        <f>_xlfn.RANK.EQ(VLOOKUP($A187, 'First 10 GS'!$B$2:$AG$2201, 21, FALSE), 'First 10 GS'!V$2:V$2201, 1)</f>
        <v>258</v>
      </c>
      <c r="V187" s="4">
        <f>_xlfn.RANK.EQ(VLOOKUP($A187, 'First 10 GS'!$B$2:$AG$2201, 22, FALSE), 'First 10 GS'!W$2:W$2201, 1)</f>
        <v>274</v>
      </c>
      <c r="W187" s="4">
        <f>_xlfn.RANK.EQ(VLOOKUP($A187, 'First 10 GS'!$B$2:$AG$2201, 23, FALSE), 'First 10 GS'!X$2:X$2201, 1)</f>
        <v>101</v>
      </c>
      <c r="X187" s="5">
        <f>_xlfn.RANK.EQ(VLOOKUP($A187, 'First 10 GS'!$B$2:$AG$2201, 24, FALSE), 'First 10 GS'!Y$2:Y$2201, 1)</f>
        <v>73</v>
      </c>
      <c r="Y187" s="4">
        <f>_xlfn.RANK.EQ(VLOOKUP($A187, 'First 10 GS'!$B$2:$AG$2201, 25, FALSE), 'First 10 GS'!Z$2:Z$2201, 1)</f>
        <v>490</v>
      </c>
      <c r="Z187" s="5">
        <f>_xlfn.RANK.EQ(VLOOKUP($A187, 'First 10 GS'!$B$2:$AG$2201, 26, FALSE), 'First 10 GS'!AA$2:AA$2201, 0)</f>
        <v>293</v>
      </c>
      <c r="AA187" s="5">
        <f>_xlfn.RANK.EQ(VLOOKUP($A187, 'First 10 GS'!$B$2:$AG$2201, 27, FALSE), 'First 10 GS'!AB$2:AB$2201, 0)</f>
        <v>398</v>
      </c>
      <c r="AB187" s="4">
        <f>_xlfn.RANK.EQ(VLOOKUP($A187, 'First 10 GS'!$B$2:$AG$2201, 28, FALSE), 'First 10 GS'!AC$2:AC$2201, 1)</f>
        <v>1</v>
      </c>
      <c r="AC187" s="4">
        <f>_xlfn.RANK.EQ(VLOOKUP($A187, 'First 10 GS'!$B$2:$AG$2201, 29, FALSE), 'First 10 GS'!AD$2:AD$2201, 1)</f>
        <v>652</v>
      </c>
      <c r="AD187" s="4">
        <f>_xlfn.RANK.EQ(VLOOKUP($A187, 'First 10 GS'!$B$2:$AG$2201, 30, FALSE), 'First 10 GS'!AE$2:AE$2201, 1)</f>
        <v>325</v>
      </c>
      <c r="AE187" s="4">
        <f>_xlfn.RANK.EQ(VLOOKUP($A187, 'First 10 GS'!$B$2:$AG$2201, 31, FALSE), 'First 10 GS'!AF$2:AF$2201, 0)</f>
        <v>120</v>
      </c>
      <c r="AF187" s="5">
        <f>_xlfn.RANK.EQ(VLOOKUP($A187, 'First 10 GS'!$B$2:$AG$2201, 32, FALSE), 'First 10 GS'!AG$2:AG$2201, 1)</f>
        <v>183</v>
      </c>
      <c r="AG187" s="7">
        <f>GEOMEAN(Table5[[#This Row],[W]],Table5[[#This Row],[L]],Table5[[#This Row],[ERA]],Table5[[#This Row],[BB/9]],Table5[[#This Row],[SO]],Table5[[#This Row],[K/9]],Table5[[#This Row],[WHIP]])</f>
        <v>170.11006370533744</v>
      </c>
    </row>
    <row r="188" spans="1:33" x14ac:dyDescent="0.45">
      <c r="A188" s="4" t="s">
        <v>446</v>
      </c>
      <c r="B188" s="4" t="s">
        <v>261</v>
      </c>
      <c r="C188" s="10">
        <v>41770</v>
      </c>
      <c r="D188" s="10">
        <v>41827</v>
      </c>
      <c r="E188" s="4">
        <f>_xlfn.RANK.EQ(VLOOKUP($A188, 'First 10 GS'!$B$2:$AG$2201, 5, FALSE), 'First 10 GS'!F$2:F$2201, 0)</f>
        <v>434</v>
      </c>
      <c r="F188" s="5">
        <f>_xlfn.RANK.EQ(VLOOKUP($A188, 'First 10 GS'!$B$2:$AG$2201, 6, FALSE), 'First 10 GS'!G$2:G$2201, 0)</f>
        <v>23</v>
      </c>
      <c r="G188" s="5">
        <f>_xlfn.RANK.EQ(VLOOKUP($A188, 'First 10 GS'!$B$2:$AG$2201, 7, FALSE), 'First 10 GS'!H$2:H$2201, 1)</f>
        <v>343</v>
      </c>
      <c r="H188" s="4">
        <f>_xlfn.RANK.EQ(VLOOKUP($A188, 'First 10 GS'!$B$2:$AG$2201, 8, FALSE), 'First 10 GS'!I$2:I$2201, 0)</f>
        <v>1</v>
      </c>
      <c r="I188" s="4">
        <f>_xlfn.RANK.EQ(VLOOKUP($A188, 'First 10 GS'!$B$2:$AG$2201, 9, FALSE), 'First 10 GS'!J$2:J$2201, 0)</f>
        <v>1</v>
      </c>
      <c r="J188" s="4">
        <f>_xlfn.RANK.EQ(VLOOKUP($A188, 'First 10 GS'!$B$2:$AG$2201, 10, FALSE), 'First 10 GS'!K$2:K$2201, 1)</f>
        <v>1</v>
      </c>
      <c r="K188" s="4">
        <f>_xlfn.RANK.EQ(VLOOKUP($A188, 'First 10 GS'!$B$2:$AG$2201, 11, FALSE), 'First 10 GS'!L$2:L$2201, 0)</f>
        <v>196</v>
      </c>
      <c r="L188" s="4">
        <f>_xlfn.RANK.EQ(VLOOKUP($A188, 'First 10 GS'!$B$2:$AG$2201, 12, FALSE), 'First 10 GS'!M$2:M$2201, 0)</f>
        <v>98</v>
      </c>
      <c r="M188" s="4">
        <f>_xlfn.RANK.EQ(VLOOKUP($A188, 'First 10 GS'!$B$2:$AG$2201, 13, FALSE), 'First 10 GS'!N$2:N$2201, 0)</f>
        <v>2</v>
      </c>
      <c r="N188" s="6">
        <f>_xlfn.RANK.EQ(VLOOKUP($A188, 'First 10 GS'!$B$2:$AG$2201, 14, FALSE), 'First 10 GS'!O$2:O$2201, 1)</f>
        <v>216</v>
      </c>
      <c r="O188" s="4">
        <f>_xlfn.RANK.EQ(VLOOKUP($A188, 'First 10 GS'!$B$2:$AG$2201, 15, FALSE), 'First 10 GS'!P$2:P$2201, 0)</f>
        <v>1</v>
      </c>
      <c r="P188" s="4">
        <f>_xlfn.RANK.EQ(VLOOKUP($A188, 'First 10 GS'!$B$2:$AG$2201, 16, FALSE), 'First 10 GS'!Q$2:Q$2201, 0)</f>
        <v>169</v>
      </c>
      <c r="Q188" s="5">
        <f>_xlfn.RANK.EQ(VLOOKUP($A188, 'First 10 GS'!$B$2:$AG$2201, 17, FALSE), 'First 10 GS'!R$2:R$2201, 1)</f>
        <v>229</v>
      </c>
      <c r="R188" s="4">
        <f>_xlfn.RANK.EQ(VLOOKUP($A188, 'First 10 GS'!$B$2:$AG$2201, 18, FALSE), 'First 10 GS'!S$2:S$2201, 1)</f>
        <v>317</v>
      </c>
      <c r="S188" s="4">
        <f>_xlfn.RANK.EQ(VLOOKUP($A188, 'First 10 GS'!$B$2:$AG$2201, 19, FALSE), 'First 10 GS'!T$2:T$2201, 1)</f>
        <v>201</v>
      </c>
      <c r="T188" s="4">
        <f>_xlfn.RANK.EQ(VLOOKUP($A188, 'First 10 GS'!$B$2:$AG$2201, 20, FALSE), 'First 10 GS'!U$2:U$2201, 1)</f>
        <v>140</v>
      </c>
      <c r="U188" s="4">
        <f>_xlfn.RANK.EQ(VLOOKUP($A188, 'First 10 GS'!$B$2:$AG$2201, 21, FALSE), 'First 10 GS'!V$2:V$2201, 1)</f>
        <v>555</v>
      </c>
      <c r="V188" s="4">
        <f>_xlfn.RANK.EQ(VLOOKUP($A188, 'First 10 GS'!$B$2:$AG$2201, 22, FALSE), 'First 10 GS'!W$2:W$2201, 1)</f>
        <v>537</v>
      </c>
      <c r="W188" s="4">
        <f>_xlfn.RANK.EQ(VLOOKUP($A188, 'First 10 GS'!$B$2:$AG$2201, 23, FALSE), 'First 10 GS'!X$2:X$2201, 1)</f>
        <v>221</v>
      </c>
      <c r="X188" s="5">
        <f>_xlfn.RANK.EQ(VLOOKUP($A188, 'First 10 GS'!$B$2:$AG$2201, 24, FALSE), 'First 10 GS'!Y$2:Y$2201, 1)</f>
        <v>281</v>
      </c>
      <c r="Y188" s="4">
        <f>_xlfn.RANK.EQ(VLOOKUP($A188, 'First 10 GS'!$B$2:$AG$2201, 25, FALSE), 'First 10 GS'!Z$2:Z$2201, 1)</f>
        <v>291</v>
      </c>
      <c r="Z188" s="5">
        <f>_xlfn.RANK.EQ(VLOOKUP($A188, 'First 10 GS'!$B$2:$AG$2201, 26, FALSE), 'First 10 GS'!AA$2:AA$2201, 0)</f>
        <v>160</v>
      </c>
      <c r="AA188" s="5">
        <f>_xlfn.RANK.EQ(VLOOKUP($A188, 'First 10 GS'!$B$2:$AG$2201, 27, FALSE), 'First 10 GS'!AB$2:AB$2201, 0)</f>
        <v>146</v>
      </c>
      <c r="AB188" s="4">
        <f>_xlfn.RANK.EQ(VLOOKUP($A188, 'First 10 GS'!$B$2:$AG$2201, 28, FALSE), 'First 10 GS'!AC$2:AC$2201, 1)</f>
        <v>290</v>
      </c>
      <c r="AC188" s="4">
        <f>_xlfn.RANK.EQ(VLOOKUP($A188, 'First 10 GS'!$B$2:$AG$2201, 29, FALSE), 'First 10 GS'!AD$2:AD$2201, 1)</f>
        <v>1</v>
      </c>
      <c r="AD188" s="4">
        <f>_xlfn.RANK.EQ(VLOOKUP($A188, 'First 10 GS'!$B$2:$AG$2201, 30, FALSE), 'First 10 GS'!AE$2:AE$2201, 1)</f>
        <v>325</v>
      </c>
      <c r="AE188" s="4">
        <f>_xlfn.RANK.EQ(VLOOKUP($A188, 'First 10 GS'!$B$2:$AG$2201, 31, FALSE), 'First 10 GS'!AF$2:AF$2201, 0)</f>
        <v>453</v>
      </c>
      <c r="AF188" s="5">
        <f>_xlfn.RANK.EQ(VLOOKUP($A188, 'First 10 GS'!$B$2:$AG$2201, 32, FALSE), 'First 10 GS'!AG$2:AG$2201, 1)</f>
        <v>369</v>
      </c>
      <c r="AG188" s="7">
        <f>GEOMEAN(Table5[[#This Row],[W]],Table5[[#This Row],[L]],Table5[[#This Row],[ERA]],Table5[[#This Row],[BB/9]],Table5[[#This Row],[SO]],Table5[[#This Row],[K/9]],Table5[[#This Row],[WHIP]])</f>
        <v>171.56850467098573</v>
      </c>
    </row>
    <row r="189" spans="1:33" x14ac:dyDescent="0.45">
      <c r="A189" s="4" t="s">
        <v>1118</v>
      </c>
      <c r="B189" s="4" t="s">
        <v>34</v>
      </c>
      <c r="C189" s="10">
        <v>38893</v>
      </c>
      <c r="D189" s="10">
        <v>38948</v>
      </c>
      <c r="E189" s="4">
        <f>_xlfn.RANK.EQ(VLOOKUP($A189, 'First 10 GS'!$B$2:$AG$2201, 5, FALSE), 'First 10 GS'!F$2:F$2201, 0)</f>
        <v>101</v>
      </c>
      <c r="F189" s="5">
        <f>_xlfn.RANK.EQ(VLOOKUP($A189, 'First 10 GS'!$B$2:$AG$2201, 6, FALSE), 'First 10 GS'!G$2:G$2201, 0)</f>
        <v>64</v>
      </c>
      <c r="G189" s="5">
        <f>_xlfn.RANK.EQ(VLOOKUP($A189, 'First 10 GS'!$B$2:$AG$2201, 7, FALSE), 'First 10 GS'!H$2:H$2201, 1)</f>
        <v>177</v>
      </c>
      <c r="H189" s="4">
        <f>_xlfn.RANK.EQ(VLOOKUP($A189, 'First 10 GS'!$B$2:$AG$2201, 8, FALSE), 'First 10 GS'!I$2:I$2201, 0)</f>
        <v>1</v>
      </c>
      <c r="I189" s="4">
        <f>_xlfn.RANK.EQ(VLOOKUP($A189, 'First 10 GS'!$B$2:$AG$2201, 9, FALSE), 'First 10 GS'!J$2:J$2201, 0)</f>
        <v>1</v>
      </c>
      <c r="J189" s="4">
        <f>_xlfn.RANK.EQ(VLOOKUP($A189, 'First 10 GS'!$B$2:$AG$2201, 10, FALSE), 'First 10 GS'!K$2:K$2201, 1)</f>
        <v>1</v>
      </c>
      <c r="K189" s="4">
        <f>_xlfn.RANK.EQ(VLOOKUP($A189, 'First 10 GS'!$B$2:$AG$2201, 11, FALSE), 'First 10 GS'!L$2:L$2201, 0)</f>
        <v>54</v>
      </c>
      <c r="L189" s="4">
        <f>_xlfn.RANK.EQ(VLOOKUP($A189, 'First 10 GS'!$B$2:$AG$2201, 12, FALSE), 'First 10 GS'!M$2:M$2201, 0)</f>
        <v>4</v>
      </c>
      <c r="M189" s="4">
        <f>_xlfn.RANK.EQ(VLOOKUP($A189, 'First 10 GS'!$B$2:$AG$2201, 13, FALSE), 'First 10 GS'!N$2:N$2201, 0)</f>
        <v>2</v>
      </c>
      <c r="N189" s="6">
        <f>_xlfn.RANK.EQ(VLOOKUP($A189, 'First 10 GS'!$B$2:$AG$2201, 14, FALSE), 'First 10 GS'!O$2:O$2201, 1)</f>
        <v>559</v>
      </c>
      <c r="O189" s="4">
        <f>_xlfn.RANK.EQ(VLOOKUP($A189, 'First 10 GS'!$B$2:$AG$2201, 15, FALSE), 'First 10 GS'!P$2:P$2201, 0)</f>
        <v>90</v>
      </c>
      <c r="P189" s="4">
        <f>_xlfn.RANK.EQ(VLOOKUP($A189, 'First 10 GS'!$B$2:$AG$2201, 16, FALSE), 'First 10 GS'!Q$2:Q$2201, 0)</f>
        <v>139</v>
      </c>
      <c r="Q189" s="5">
        <f>_xlfn.RANK.EQ(VLOOKUP($A189, 'First 10 GS'!$B$2:$AG$2201, 17, FALSE), 'First 10 GS'!R$2:R$2201, 1)</f>
        <v>189</v>
      </c>
      <c r="R189" s="4">
        <f>_xlfn.RANK.EQ(VLOOKUP($A189, 'First 10 GS'!$B$2:$AG$2201, 18, FALSE), 'First 10 GS'!S$2:S$2201, 1)</f>
        <v>440</v>
      </c>
      <c r="S189" s="4">
        <f>_xlfn.RANK.EQ(VLOOKUP($A189, 'First 10 GS'!$B$2:$AG$2201, 19, FALSE), 'First 10 GS'!T$2:T$2201, 1)</f>
        <v>201</v>
      </c>
      <c r="T189" s="4">
        <f>_xlfn.RANK.EQ(VLOOKUP($A189, 'First 10 GS'!$B$2:$AG$2201, 20, FALSE), 'First 10 GS'!U$2:U$2201, 1)</f>
        <v>254</v>
      </c>
      <c r="U189" s="4">
        <f>_xlfn.RANK.EQ(VLOOKUP($A189, 'First 10 GS'!$B$2:$AG$2201, 21, FALSE), 'First 10 GS'!V$2:V$2201, 1)</f>
        <v>481</v>
      </c>
      <c r="V189" s="4">
        <f>_xlfn.RANK.EQ(VLOOKUP($A189, 'First 10 GS'!$B$2:$AG$2201, 22, FALSE), 'First 10 GS'!W$2:W$2201, 1)</f>
        <v>537</v>
      </c>
      <c r="W189" s="4">
        <f>_xlfn.RANK.EQ(VLOOKUP($A189, 'First 10 GS'!$B$2:$AG$2201, 23, FALSE), 'First 10 GS'!X$2:X$2201, 1)</f>
        <v>75</v>
      </c>
      <c r="X189" s="5">
        <f>_xlfn.RANK.EQ(VLOOKUP($A189, 'First 10 GS'!$B$2:$AG$2201, 24, FALSE), 'First 10 GS'!Y$2:Y$2201, 1)</f>
        <v>58</v>
      </c>
      <c r="Y189" s="4">
        <f>_xlfn.RANK.EQ(VLOOKUP($A189, 'First 10 GS'!$B$2:$AG$2201, 25, FALSE), 'First 10 GS'!Z$2:Z$2201, 1)</f>
        <v>291</v>
      </c>
      <c r="Z189" s="5">
        <f>_xlfn.RANK.EQ(VLOOKUP($A189, 'First 10 GS'!$B$2:$AG$2201, 26, FALSE), 'First 10 GS'!AA$2:AA$2201, 0)</f>
        <v>598</v>
      </c>
      <c r="AA189" s="5">
        <f>_xlfn.RANK.EQ(VLOOKUP($A189, 'First 10 GS'!$B$2:$AG$2201, 27, FALSE), 'First 10 GS'!AB$2:AB$2201, 0)</f>
        <v>630</v>
      </c>
      <c r="AB189" s="4">
        <f>_xlfn.RANK.EQ(VLOOKUP($A189, 'First 10 GS'!$B$2:$AG$2201, 28, FALSE), 'First 10 GS'!AC$2:AC$2201, 1)</f>
        <v>290</v>
      </c>
      <c r="AC189" s="4">
        <f>_xlfn.RANK.EQ(VLOOKUP($A189, 'First 10 GS'!$B$2:$AG$2201, 29, FALSE), 'First 10 GS'!AD$2:AD$2201, 1)</f>
        <v>1</v>
      </c>
      <c r="AD189" s="4">
        <f>_xlfn.RANK.EQ(VLOOKUP($A189, 'First 10 GS'!$B$2:$AG$2201, 30, FALSE), 'First 10 GS'!AE$2:AE$2201, 1)</f>
        <v>146</v>
      </c>
      <c r="AE189" s="4">
        <f>_xlfn.RANK.EQ(VLOOKUP($A189, 'First 10 GS'!$B$2:$AG$2201, 31, FALSE), 'First 10 GS'!AF$2:AF$2201, 0)</f>
        <v>178</v>
      </c>
      <c r="AF189" s="5">
        <f>_xlfn.RANK.EQ(VLOOKUP($A189, 'First 10 GS'!$B$2:$AG$2201, 32, FALSE), 'First 10 GS'!AG$2:AG$2201, 1)</f>
        <v>99</v>
      </c>
      <c r="AG189" s="7">
        <f>GEOMEAN(Table5[[#This Row],[W]],Table5[[#This Row],[L]],Table5[[#This Row],[ERA]],Table5[[#This Row],[BB/9]],Table5[[#This Row],[SO]],Table5[[#This Row],[K/9]],Table5[[#This Row],[WHIP]])</f>
        <v>172.96570253020536</v>
      </c>
    </row>
    <row r="190" spans="1:33" x14ac:dyDescent="0.45">
      <c r="A190" s="4" t="s">
        <v>891</v>
      </c>
      <c r="B190" s="4" t="s">
        <v>95</v>
      </c>
      <c r="C190" s="10" t="s">
        <v>2412</v>
      </c>
      <c r="D190" s="10">
        <v>26496</v>
      </c>
      <c r="E190" s="4">
        <f>_xlfn.RANK.EQ(VLOOKUP($A190, 'First 10 GS'!$B$2:$AG$2201, 5, FALSE), 'First 10 GS'!F$2:F$2201, 0)</f>
        <v>125</v>
      </c>
      <c r="F190" s="5">
        <f>_xlfn.RANK.EQ(VLOOKUP($A190, 'First 10 GS'!$B$2:$AG$2201, 6, FALSE), 'First 10 GS'!G$2:G$2201, 0)</f>
        <v>23</v>
      </c>
      <c r="G190" s="5">
        <f>_xlfn.RANK.EQ(VLOOKUP($A190, 'First 10 GS'!$B$2:$AG$2201, 7, FALSE), 'First 10 GS'!H$2:H$2201, 1)</f>
        <v>177</v>
      </c>
      <c r="H190" s="4">
        <f>_xlfn.RANK.EQ(VLOOKUP($A190, 'First 10 GS'!$B$2:$AG$2201, 8, FALSE), 'First 10 GS'!I$2:I$2201, 0)</f>
        <v>1</v>
      </c>
      <c r="I190" s="4">
        <f>_xlfn.RANK.EQ(VLOOKUP($A190, 'First 10 GS'!$B$2:$AG$2201, 9, FALSE), 'First 10 GS'!J$2:J$2201, 0)</f>
        <v>1</v>
      </c>
      <c r="J190" s="4">
        <f>_xlfn.RANK.EQ(VLOOKUP($A190, 'First 10 GS'!$B$2:$AG$2201, 10, FALSE), 'First 10 GS'!K$2:K$2201, 1)</f>
        <v>1</v>
      </c>
      <c r="K190" s="4">
        <f>_xlfn.RANK.EQ(VLOOKUP($A190, 'First 10 GS'!$B$2:$AG$2201, 11, FALSE), 'First 10 GS'!L$2:L$2201, 0)</f>
        <v>99</v>
      </c>
      <c r="L190" s="4">
        <f>_xlfn.RANK.EQ(VLOOKUP($A190, 'First 10 GS'!$B$2:$AG$2201, 12, FALSE), 'First 10 GS'!M$2:M$2201, 0)</f>
        <v>98</v>
      </c>
      <c r="M190" s="4">
        <f>_xlfn.RANK.EQ(VLOOKUP($A190, 'First 10 GS'!$B$2:$AG$2201, 13, FALSE), 'First 10 GS'!N$2:N$2201, 0)</f>
        <v>2</v>
      </c>
      <c r="N190" s="6">
        <f>_xlfn.RANK.EQ(VLOOKUP($A190, 'First 10 GS'!$B$2:$AG$2201, 14, FALSE), 'First 10 GS'!O$2:O$2201, 1)</f>
        <v>537</v>
      </c>
      <c r="O190" s="4">
        <f>_xlfn.RANK.EQ(VLOOKUP($A190, 'First 10 GS'!$B$2:$AG$2201, 15, FALSE), 'First 10 GS'!P$2:P$2201, 0)</f>
        <v>26</v>
      </c>
      <c r="P190" s="4">
        <f>_xlfn.RANK.EQ(VLOOKUP($A190, 'First 10 GS'!$B$2:$AG$2201, 16, FALSE), 'First 10 GS'!Q$2:Q$2201, 0)</f>
        <v>99</v>
      </c>
      <c r="Q190" s="5">
        <f>_xlfn.RANK.EQ(VLOOKUP($A190, 'First 10 GS'!$B$2:$AG$2201, 17, FALSE), 'First 10 GS'!R$2:R$2201, 1)</f>
        <v>70</v>
      </c>
      <c r="R190" s="4">
        <f>_xlfn.RANK.EQ(VLOOKUP($A190, 'First 10 GS'!$B$2:$AG$2201, 18, FALSE), 'First 10 GS'!S$2:S$2201, 1)</f>
        <v>440</v>
      </c>
      <c r="S190" s="4">
        <f>_xlfn.RANK.EQ(VLOOKUP($A190, 'First 10 GS'!$B$2:$AG$2201, 19, FALSE), 'First 10 GS'!T$2:T$2201, 1)</f>
        <v>50</v>
      </c>
      <c r="T190" s="4">
        <f>_xlfn.RANK.EQ(VLOOKUP($A190, 'First 10 GS'!$B$2:$AG$2201, 20, FALSE), 'First 10 GS'!U$2:U$2201, 1)</f>
        <v>66</v>
      </c>
      <c r="U190" s="4">
        <f>_xlfn.RANK.EQ(VLOOKUP($A190, 'First 10 GS'!$B$2:$AG$2201, 21, FALSE), 'First 10 GS'!V$2:V$2201, 1)</f>
        <v>76</v>
      </c>
      <c r="V190" s="4">
        <f>_xlfn.RANK.EQ(VLOOKUP($A190, 'First 10 GS'!$B$2:$AG$2201, 22, FALSE), 'First 10 GS'!W$2:W$2201, 1)</f>
        <v>53</v>
      </c>
      <c r="W190" s="4">
        <f>_xlfn.RANK.EQ(VLOOKUP($A190, 'First 10 GS'!$B$2:$AG$2201, 23, FALSE), 'First 10 GS'!X$2:X$2201, 1)</f>
        <v>262</v>
      </c>
      <c r="X190" s="5">
        <f>_xlfn.RANK.EQ(VLOOKUP($A190, 'First 10 GS'!$B$2:$AG$2201, 24, FALSE), 'First 10 GS'!Y$2:Y$2201, 1)</f>
        <v>213</v>
      </c>
      <c r="Y190" s="4">
        <f>_xlfn.RANK.EQ(VLOOKUP($A190, 'First 10 GS'!$B$2:$AG$2201, 25, FALSE), 'First 10 GS'!Z$2:Z$2201, 1)</f>
        <v>291</v>
      </c>
      <c r="Z190" s="5">
        <f>_xlfn.RANK.EQ(VLOOKUP($A190, 'First 10 GS'!$B$2:$AG$2201, 26, FALSE), 'First 10 GS'!AA$2:AA$2201, 0)</f>
        <v>549</v>
      </c>
      <c r="AA190" s="5">
        <f>_xlfn.RANK.EQ(VLOOKUP($A190, 'First 10 GS'!$B$2:$AG$2201, 27, FALSE), 'First 10 GS'!AB$2:AB$2201, 0)</f>
        <v>597</v>
      </c>
      <c r="AB190" s="4">
        <f>_xlfn.RANK.EQ(VLOOKUP($A190, 'First 10 GS'!$B$2:$AG$2201, 28, FALSE), 'First 10 GS'!AC$2:AC$2201, 1)</f>
        <v>1</v>
      </c>
      <c r="AC190" s="4">
        <f>_xlfn.RANK.EQ(VLOOKUP($A190, 'First 10 GS'!$B$2:$AG$2201, 29, FALSE), 'First 10 GS'!AD$2:AD$2201, 1)</f>
        <v>1</v>
      </c>
      <c r="AD190" s="4">
        <f>_xlfn.RANK.EQ(VLOOKUP($A190, 'First 10 GS'!$B$2:$AG$2201, 30, FALSE), 'First 10 GS'!AE$2:AE$2201, 1)</f>
        <v>1</v>
      </c>
      <c r="AE190" s="4">
        <f>_xlfn.RANK.EQ(VLOOKUP($A190, 'First 10 GS'!$B$2:$AG$2201, 31, FALSE), 'First 10 GS'!AF$2:AF$2201, 0)</f>
        <v>144</v>
      </c>
      <c r="AF190" s="5">
        <f>_xlfn.RANK.EQ(VLOOKUP($A190, 'First 10 GS'!$B$2:$AG$2201, 32, FALSE), 'First 10 GS'!AG$2:AG$2201, 1)</f>
        <v>234</v>
      </c>
      <c r="AG190" s="7">
        <f>GEOMEAN(Table5[[#This Row],[W]],Table5[[#This Row],[L]],Table5[[#This Row],[ERA]],Table5[[#This Row],[BB/9]],Table5[[#This Row],[SO]],Table5[[#This Row],[K/9]],Table5[[#This Row],[WHIP]])</f>
        <v>173.09213133095858</v>
      </c>
    </row>
    <row r="191" spans="1:33" x14ac:dyDescent="0.45">
      <c r="A191" s="4" t="s">
        <v>906</v>
      </c>
      <c r="B191" s="4" t="s">
        <v>73</v>
      </c>
      <c r="C191" s="10">
        <v>34478</v>
      </c>
      <c r="D191" s="10">
        <v>34525</v>
      </c>
      <c r="E191" s="4">
        <f>_xlfn.RANK.EQ(VLOOKUP($A191, 'First 10 GS'!$B$2:$AG$2201, 5, FALSE), 'First 10 GS'!F$2:F$2201, 0)</f>
        <v>43</v>
      </c>
      <c r="F191" s="5">
        <f>_xlfn.RANK.EQ(VLOOKUP($A191, 'First 10 GS'!$B$2:$AG$2201, 6, FALSE), 'First 10 GS'!G$2:G$2201, 0)</f>
        <v>64</v>
      </c>
      <c r="G191" s="5">
        <f>_xlfn.RANK.EQ(VLOOKUP($A191, 'First 10 GS'!$B$2:$AG$2201, 7, FALSE), 'First 10 GS'!H$2:H$2201, 1)</f>
        <v>343</v>
      </c>
      <c r="H191" s="4">
        <f>_xlfn.RANK.EQ(VLOOKUP($A191, 'First 10 GS'!$B$2:$AG$2201, 8, FALSE), 'First 10 GS'!I$2:I$2201, 0)</f>
        <v>1</v>
      </c>
      <c r="I191" s="4">
        <f>_xlfn.RANK.EQ(VLOOKUP($A191, 'First 10 GS'!$B$2:$AG$2201, 9, FALSE), 'First 10 GS'!J$2:J$2201, 0)</f>
        <v>1</v>
      </c>
      <c r="J191" s="4">
        <f>_xlfn.RANK.EQ(VLOOKUP($A191, 'First 10 GS'!$B$2:$AG$2201, 10, FALSE), 'First 10 GS'!K$2:K$2201, 1)</f>
        <v>1</v>
      </c>
      <c r="K191" s="4">
        <f>_xlfn.RANK.EQ(VLOOKUP($A191, 'First 10 GS'!$B$2:$AG$2201, 11, FALSE), 'First 10 GS'!L$2:L$2201, 0)</f>
        <v>99</v>
      </c>
      <c r="L191" s="4">
        <f>_xlfn.RANK.EQ(VLOOKUP($A191, 'First 10 GS'!$B$2:$AG$2201, 12, FALSE), 'First 10 GS'!M$2:M$2201, 0)</f>
        <v>18</v>
      </c>
      <c r="M191" s="4">
        <f>_xlfn.RANK.EQ(VLOOKUP($A191, 'First 10 GS'!$B$2:$AG$2201, 13, FALSE), 'First 10 GS'!N$2:N$2201, 0)</f>
        <v>2</v>
      </c>
      <c r="N191" s="6">
        <f>_xlfn.RANK.EQ(VLOOKUP($A191, 'First 10 GS'!$B$2:$AG$2201, 14, FALSE), 'First 10 GS'!O$2:O$2201, 1)</f>
        <v>624</v>
      </c>
      <c r="O191" s="4">
        <f>_xlfn.RANK.EQ(VLOOKUP($A191, 'First 10 GS'!$B$2:$AG$2201, 15, FALSE), 'First 10 GS'!P$2:P$2201, 0)</f>
        <v>26</v>
      </c>
      <c r="P191" s="4">
        <f>_xlfn.RANK.EQ(VLOOKUP($A191, 'First 10 GS'!$B$2:$AG$2201, 16, FALSE), 'First 10 GS'!Q$2:Q$2201, 0)</f>
        <v>252</v>
      </c>
      <c r="Q191" s="5">
        <f>_xlfn.RANK.EQ(VLOOKUP($A191, 'First 10 GS'!$B$2:$AG$2201, 17, FALSE), 'First 10 GS'!R$2:R$2201, 1)</f>
        <v>70</v>
      </c>
      <c r="R191" s="4">
        <f>_xlfn.RANK.EQ(VLOOKUP($A191, 'First 10 GS'!$B$2:$AG$2201, 18, FALSE), 'First 10 GS'!S$2:S$2201, 1)</f>
        <v>475</v>
      </c>
      <c r="S191" s="4">
        <f>_xlfn.RANK.EQ(VLOOKUP($A191, 'First 10 GS'!$B$2:$AG$2201, 19, FALSE), 'First 10 GS'!T$2:T$2201, 1)</f>
        <v>91</v>
      </c>
      <c r="T191" s="4">
        <f>_xlfn.RANK.EQ(VLOOKUP($A191, 'First 10 GS'!$B$2:$AG$2201, 20, FALSE), 'First 10 GS'!U$2:U$2201, 1)</f>
        <v>109</v>
      </c>
      <c r="U191" s="4">
        <f>_xlfn.RANK.EQ(VLOOKUP($A191, 'First 10 GS'!$B$2:$AG$2201, 21, FALSE), 'First 10 GS'!V$2:V$2201, 1)</f>
        <v>99</v>
      </c>
      <c r="V191" s="4">
        <f>_xlfn.RANK.EQ(VLOOKUP($A191, 'First 10 GS'!$B$2:$AG$2201, 22, FALSE), 'First 10 GS'!W$2:W$2201, 1)</f>
        <v>103</v>
      </c>
      <c r="W191" s="4">
        <f>_xlfn.RANK.EQ(VLOOKUP($A191, 'First 10 GS'!$B$2:$AG$2201, 23, FALSE), 'First 10 GS'!X$2:X$2201, 1)</f>
        <v>262</v>
      </c>
      <c r="X191" s="5">
        <f>_xlfn.RANK.EQ(VLOOKUP($A191, 'First 10 GS'!$B$2:$AG$2201, 24, FALSE), 'First 10 GS'!Y$2:Y$2201, 1)</f>
        <v>148</v>
      </c>
      <c r="Y191" s="4">
        <f>_xlfn.RANK.EQ(VLOOKUP($A191, 'First 10 GS'!$B$2:$AG$2201, 25, FALSE), 'First 10 GS'!Z$2:Z$2201, 1)</f>
        <v>599</v>
      </c>
      <c r="Z191" s="5">
        <f>_xlfn.RANK.EQ(VLOOKUP($A191, 'First 10 GS'!$B$2:$AG$2201, 26, FALSE), 'First 10 GS'!AA$2:AA$2201, 0)</f>
        <v>385</v>
      </c>
      <c r="AA191" s="5">
        <f>_xlfn.RANK.EQ(VLOOKUP($A191, 'First 10 GS'!$B$2:$AG$2201, 27, FALSE), 'First 10 GS'!AB$2:AB$2201, 0)</f>
        <v>534</v>
      </c>
      <c r="AB191" s="4">
        <f>_xlfn.RANK.EQ(VLOOKUP($A191, 'First 10 GS'!$B$2:$AG$2201, 28, FALSE), 'First 10 GS'!AC$2:AC$2201, 1)</f>
        <v>556</v>
      </c>
      <c r="AC191" s="4">
        <f>_xlfn.RANK.EQ(VLOOKUP($A191, 'First 10 GS'!$B$2:$AG$2201, 29, FALSE), 'First 10 GS'!AD$2:AD$2201, 1)</f>
        <v>1</v>
      </c>
      <c r="AD191" s="4">
        <f>_xlfn.RANK.EQ(VLOOKUP($A191, 'First 10 GS'!$B$2:$AG$2201, 30, FALSE), 'First 10 GS'!AE$2:AE$2201, 1)</f>
        <v>461</v>
      </c>
      <c r="AE191" s="4">
        <f>_xlfn.RANK.EQ(VLOOKUP($A191, 'First 10 GS'!$B$2:$AG$2201, 31, FALSE), 'First 10 GS'!AF$2:AF$2201, 0)</f>
        <v>58</v>
      </c>
      <c r="AF191" s="5">
        <f>_xlfn.RANK.EQ(VLOOKUP($A191, 'First 10 GS'!$B$2:$AG$2201, 32, FALSE), 'First 10 GS'!AG$2:AG$2201, 1)</f>
        <v>104</v>
      </c>
      <c r="AG191" s="7">
        <f>GEOMEAN(Table5[[#This Row],[W]],Table5[[#This Row],[L]],Table5[[#This Row],[ERA]],Table5[[#This Row],[BB/9]],Table5[[#This Row],[SO]],Table5[[#This Row],[K/9]],Table5[[#This Row],[WHIP]])</f>
        <v>174.17319188166985</v>
      </c>
    </row>
    <row r="192" spans="1:33" x14ac:dyDescent="0.45">
      <c r="A192" s="4" t="s">
        <v>726</v>
      </c>
      <c r="B192" s="4" t="s">
        <v>379</v>
      </c>
      <c r="C192" s="10">
        <v>27175</v>
      </c>
      <c r="D192" s="10">
        <v>27236</v>
      </c>
      <c r="E192" s="4">
        <f>_xlfn.RANK.EQ(VLOOKUP($A192, 'First 10 GS'!$B$2:$AG$2201, 5, FALSE), 'First 10 GS'!F$2:F$2201, 0)</f>
        <v>37</v>
      </c>
      <c r="F192" s="5">
        <f>_xlfn.RANK.EQ(VLOOKUP($A192, 'First 10 GS'!$B$2:$AG$2201, 6, FALSE), 'First 10 GS'!G$2:G$2201, 0)</f>
        <v>64</v>
      </c>
      <c r="G192" s="5">
        <f>_xlfn.RANK.EQ(VLOOKUP($A192, 'First 10 GS'!$B$2:$AG$2201, 7, FALSE), 'First 10 GS'!H$2:H$2201, 1)</f>
        <v>177</v>
      </c>
      <c r="H192" s="4">
        <f>_xlfn.RANK.EQ(VLOOKUP($A192, 'First 10 GS'!$B$2:$AG$2201, 8, FALSE), 'First 10 GS'!I$2:I$2201, 0)</f>
        <v>1</v>
      </c>
      <c r="I192" s="4">
        <f>_xlfn.RANK.EQ(VLOOKUP($A192, 'First 10 GS'!$B$2:$AG$2201, 9, FALSE), 'First 10 GS'!J$2:J$2201, 0)</f>
        <v>1</v>
      </c>
      <c r="J192" s="4">
        <f>_xlfn.RANK.EQ(VLOOKUP($A192, 'First 10 GS'!$B$2:$AG$2201, 10, FALSE), 'First 10 GS'!K$2:K$2201, 1)</f>
        <v>1</v>
      </c>
      <c r="K192" s="4">
        <f>_xlfn.RANK.EQ(VLOOKUP($A192, 'First 10 GS'!$B$2:$AG$2201, 11, FALSE), 'First 10 GS'!L$2:L$2201, 0)</f>
        <v>14</v>
      </c>
      <c r="L192" s="4">
        <f>_xlfn.RANK.EQ(VLOOKUP($A192, 'First 10 GS'!$B$2:$AG$2201, 12, FALSE), 'First 10 GS'!M$2:M$2201, 0)</f>
        <v>18</v>
      </c>
      <c r="M192" s="4">
        <f>_xlfn.RANK.EQ(VLOOKUP($A192, 'First 10 GS'!$B$2:$AG$2201, 13, FALSE), 'First 10 GS'!N$2:N$2201, 0)</f>
        <v>2</v>
      </c>
      <c r="N192" s="6">
        <f>_xlfn.RANK.EQ(VLOOKUP($A192, 'First 10 GS'!$B$2:$AG$2201, 14, FALSE), 'First 10 GS'!O$2:O$2201, 1)</f>
        <v>631</v>
      </c>
      <c r="O192" s="4">
        <f>_xlfn.RANK.EQ(VLOOKUP($A192, 'First 10 GS'!$B$2:$AG$2201, 15, FALSE), 'First 10 GS'!P$2:P$2201, 0)</f>
        <v>90</v>
      </c>
      <c r="P192" s="4">
        <f>_xlfn.RANK.EQ(VLOOKUP($A192, 'First 10 GS'!$B$2:$AG$2201, 16, FALSE), 'First 10 GS'!Q$2:Q$2201, 0)</f>
        <v>139</v>
      </c>
      <c r="Q192" s="5">
        <f>_xlfn.RANK.EQ(VLOOKUP($A192, 'First 10 GS'!$B$2:$AG$2201, 17, FALSE), 'First 10 GS'!R$2:R$2201, 1)</f>
        <v>79</v>
      </c>
      <c r="R192" s="4">
        <f>_xlfn.RANK.EQ(VLOOKUP($A192, 'First 10 GS'!$B$2:$AG$2201, 18, FALSE), 'First 10 GS'!S$2:S$2201, 1)</f>
        <v>160</v>
      </c>
      <c r="S192" s="4">
        <f>_xlfn.RANK.EQ(VLOOKUP($A192, 'First 10 GS'!$B$2:$AG$2201, 19, FALSE), 'First 10 GS'!T$2:T$2201, 1)</f>
        <v>162</v>
      </c>
      <c r="T192" s="4">
        <f>_xlfn.RANK.EQ(VLOOKUP($A192, 'First 10 GS'!$B$2:$AG$2201, 20, FALSE), 'First 10 GS'!U$2:U$2201, 1)</f>
        <v>140</v>
      </c>
      <c r="U192" s="4">
        <f>_xlfn.RANK.EQ(VLOOKUP($A192, 'First 10 GS'!$B$2:$AG$2201, 21, FALSE), 'First 10 GS'!V$2:V$2201, 1)</f>
        <v>21</v>
      </c>
      <c r="V192" s="4">
        <f>_xlfn.RANK.EQ(VLOOKUP($A192, 'First 10 GS'!$B$2:$AG$2201, 22, FALSE), 'First 10 GS'!W$2:W$2201, 1)</f>
        <v>19</v>
      </c>
      <c r="W192" s="4">
        <f>_xlfn.RANK.EQ(VLOOKUP($A192, 'First 10 GS'!$B$2:$AG$2201, 23, FALSE), 'First 10 GS'!X$2:X$2201, 1)</f>
        <v>619</v>
      </c>
      <c r="X192" s="5">
        <f>_xlfn.RANK.EQ(VLOOKUP($A192, 'First 10 GS'!$B$2:$AG$2201, 24, FALSE), 'First 10 GS'!Y$2:Y$2201, 1)</f>
        <v>492</v>
      </c>
      <c r="Y192" s="4">
        <f>_xlfn.RANK.EQ(VLOOKUP($A192, 'First 10 GS'!$B$2:$AG$2201, 25, FALSE), 'First 10 GS'!Z$2:Z$2201, 1)</f>
        <v>599</v>
      </c>
      <c r="Z192" s="5">
        <f>_xlfn.RANK.EQ(VLOOKUP($A192, 'First 10 GS'!$B$2:$AG$2201, 26, FALSE), 'First 10 GS'!AA$2:AA$2201, 0)</f>
        <v>251</v>
      </c>
      <c r="AA192" s="5">
        <f>_xlfn.RANK.EQ(VLOOKUP($A192, 'First 10 GS'!$B$2:$AG$2201, 27, FALSE), 'First 10 GS'!AB$2:AB$2201, 0)</f>
        <v>436</v>
      </c>
      <c r="AB192" s="4">
        <f>_xlfn.RANK.EQ(VLOOKUP($A192, 'First 10 GS'!$B$2:$AG$2201, 28, FALSE), 'First 10 GS'!AC$2:AC$2201, 1)</f>
        <v>290</v>
      </c>
      <c r="AC192" s="4">
        <f>_xlfn.RANK.EQ(VLOOKUP($A192, 'First 10 GS'!$B$2:$AG$2201, 29, FALSE), 'First 10 GS'!AD$2:AD$2201, 1)</f>
        <v>1</v>
      </c>
      <c r="AD192" s="4">
        <f>_xlfn.RANK.EQ(VLOOKUP($A192, 'First 10 GS'!$B$2:$AG$2201, 30, FALSE), 'First 10 GS'!AE$2:AE$2201, 1)</f>
        <v>325</v>
      </c>
      <c r="AE192" s="4">
        <f>_xlfn.RANK.EQ(VLOOKUP($A192, 'First 10 GS'!$B$2:$AG$2201, 31, FALSE), 'First 10 GS'!AF$2:AF$2201, 0)</f>
        <v>30</v>
      </c>
      <c r="AF192" s="5">
        <f>_xlfn.RANK.EQ(VLOOKUP($A192, 'First 10 GS'!$B$2:$AG$2201, 32, FALSE), 'First 10 GS'!AG$2:AG$2201, 1)</f>
        <v>102</v>
      </c>
      <c r="AG192" s="7">
        <f>GEOMEAN(Table5[[#This Row],[W]],Table5[[#This Row],[L]],Table5[[#This Row],[ERA]],Table5[[#This Row],[BB/9]],Table5[[#This Row],[SO]],Table5[[#This Row],[K/9]],Table5[[#This Row],[WHIP]])</f>
        <v>174.43904008015329</v>
      </c>
    </row>
    <row r="193" spans="1:33" x14ac:dyDescent="0.45">
      <c r="A193" s="6" t="s">
        <v>413</v>
      </c>
      <c r="B193" s="6" t="s">
        <v>184</v>
      </c>
      <c r="C193" s="9">
        <v>34899</v>
      </c>
      <c r="D193" s="9">
        <v>34946</v>
      </c>
      <c r="E193" s="6">
        <f>_xlfn.RANK.EQ(VLOOKUP($A193, 'First 10 GS'!$B$2:$AG$2201, 5, FALSE), 'First 10 GS'!F$2:F$2201, 0)</f>
        <v>98</v>
      </c>
      <c r="F193" s="5">
        <f>_xlfn.RANK.EQ(VLOOKUP($A193, 'First 10 GS'!$B$2:$AG$2201, 6, FALSE), 'First 10 GS'!G$2:G$2201, 0)</f>
        <v>151</v>
      </c>
      <c r="G193" s="5">
        <f>_xlfn.RANK.EQ(VLOOKUP($A193, 'First 10 GS'!$B$2:$AG$2201, 7, FALSE), 'First 10 GS'!H$2:H$2201, 1)</f>
        <v>177</v>
      </c>
      <c r="H193" s="6">
        <f>_xlfn.RANK.EQ(VLOOKUP($A193, 'First 10 GS'!$B$2:$AG$2201, 8, FALSE), 'First 10 GS'!I$2:I$2201, 0)</f>
        <v>1</v>
      </c>
      <c r="I193" s="6">
        <f>_xlfn.RANK.EQ(VLOOKUP($A193, 'First 10 GS'!$B$2:$AG$2201, 9, FALSE), 'First 10 GS'!J$2:J$2201, 0)</f>
        <v>1</v>
      </c>
      <c r="J193" s="6">
        <f>_xlfn.RANK.EQ(VLOOKUP($A193, 'First 10 GS'!$B$2:$AG$2201, 10, FALSE), 'First 10 GS'!K$2:K$2201, 1)</f>
        <v>1</v>
      </c>
      <c r="K193" s="6">
        <f>_xlfn.RANK.EQ(VLOOKUP($A193, 'First 10 GS'!$B$2:$AG$2201, 11, FALSE), 'First 10 GS'!L$2:L$2201, 0)</f>
        <v>99</v>
      </c>
      <c r="L193" s="6">
        <f>_xlfn.RANK.EQ(VLOOKUP($A193, 'First 10 GS'!$B$2:$AG$2201, 12, FALSE), 'First 10 GS'!M$2:M$2201, 0)</f>
        <v>98</v>
      </c>
      <c r="M193" s="6">
        <f>_xlfn.RANK.EQ(VLOOKUP($A193, 'First 10 GS'!$B$2:$AG$2201, 13, FALSE), 'First 10 GS'!N$2:N$2201, 0)</f>
        <v>2</v>
      </c>
      <c r="N193" s="6">
        <f>_xlfn.RANK.EQ(VLOOKUP($A193, 'First 10 GS'!$B$2:$AG$2201, 14, FALSE), 'First 10 GS'!O$2:O$2201, 1)</f>
        <v>568</v>
      </c>
      <c r="O193" s="6">
        <f>_xlfn.RANK.EQ(VLOOKUP($A193, 'First 10 GS'!$B$2:$AG$2201, 15, FALSE), 'First 10 GS'!P$2:P$2201, 0)</f>
        <v>227</v>
      </c>
      <c r="P193" s="6">
        <f>_xlfn.RANK.EQ(VLOOKUP($A193, 'First 10 GS'!$B$2:$AG$2201, 16, FALSE), 'First 10 GS'!Q$2:Q$2201, 0)</f>
        <v>208</v>
      </c>
      <c r="Q193" s="5">
        <f>_xlfn.RANK.EQ(VLOOKUP($A193, 'First 10 GS'!$B$2:$AG$2201, 17, FALSE), 'First 10 GS'!R$2:R$2201, 1)</f>
        <v>254</v>
      </c>
      <c r="R193" s="6">
        <f>_xlfn.RANK.EQ(VLOOKUP($A193, 'First 10 GS'!$B$2:$AG$2201, 18, FALSE), 'First 10 GS'!S$2:S$2201, 1)</f>
        <v>475</v>
      </c>
      <c r="S193" s="6">
        <f>_xlfn.RANK.EQ(VLOOKUP($A193, 'First 10 GS'!$B$2:$AG$2201, 19, FALSE), 'First 10 GS'!T$2:T$2201, 1)</f>
        <v>401</v>
      </c>
      <c r="T193" s="6">
        <f>_xlfn.RANK.EQ(VLOOKUP($A193, 'First 10 GS'!$B$2:$AG$2201, 20, FALSE), 'First 10 GS'!U$2:U$2201, 1)</f>
        <v>341</v>
      </c>
      <c r="U193" s="6">
        <f>_xlfn.RANK.EQ(VLOOKUP($A193, 'First 10 GS'!$B$2:$AG$2201, 21, FALSE), 'First 10 GS'!V$2:V$2201, 1)</f>
        <v>415</v>
      </c>
      <c r="V193" s="6">
        <f>_xlfn.RANK.EQ(VLOOKUP($A193, 'First 10 GS'!$B$2:$AG$2201, 22, FALSE), 'First 10 GS'!W$2:W$2201, 1)</f>
        <v>466</v>
      </c>
      <c r="W193" s="6">
        <f>_xlfn.RANK.EQ(VLOOKUP($A193, 'First 10 GS'!$B$2:$AG$2201, 23, FALSE), 'First 10 GS'!X$2:X$2201, 1)</f>
        <v>187</v>
      </c>
      <c r="X193" s="5">
        <f>_xlfn.RANK.EQ(VLOOKUP($A193, 'First 10 GS'!$B$2:$AG$2201, 24, FALSE), 'First 10 GS'!Y$2:Y$2201, 1)</f>
        <v>130</v>
      </c>
      <c r="Y193" s="6">
        <f>_xlfn.RANK.EQ(VLOOKUP($A193, 'First 10 GS'!$B$2:$AG$2201, 25, FALSE), 'First 10 GS'!Z$2:Z$2201, 1)</f>
        <v>490</v>
      </c>
      <c r="Z193" s="5">
        <f>_xlfn.RANK.EQ(VLOOKUP($A193, 'First 10 GS'!$B$2:$AG$2201, 26, FALSE), 'First 10 GS'!AA$2:AA$2201, 0)</f>
        <v>144</v>
      </c>
      <c r="AA193" s="5">
        <f>_xlfn.RANK.EQ(VLOOKUP($A193, 'First 10 GS'!$B$2:$AG$2201, 27, FALSE), 'First 10 GS'!AB$2:AB$2201, 0)</f>
        <v>244</v>
      </c>
      <c r="AB193" s="6">
        <f>_xlfn.RANK.EQ(VLOOKUP($A193, 'First 10 GS'!$B$2:$AG$2201, 28, FALSE), 'First 10 GS'!AC$2:AC$2201, 1)</f>
        <v>452</v>
      </c>
      <c r="AC193" s="6">
        <f>_xlfn.RANK.EQ(VLOOKUP($A193, 'First 10 GS'!$B$2:$AG$2201, 29, FALSE), 'First 10 GS'!AD$2:AD$2201, 1)</f>
        <v>609</v>
      </c>
      <c r="AD193" s="6">
        <f>_xlfn.RANK.EQ(VLOOKUP($A193, 'First 10 GS'!$B$2:$AG$2201, 30, FALSE), 'First 10 GS'!AE$2:AE$2201, 1)</f>
        <v>1</v>
      </c>
      <c r="AE193" s="6">
        <f>_xlfn.RANK.EQ(VLOOKUP($A193, 'First 10 GS'!$B$2:$AG$2201, 31, FALSE), 'First 10 GS'!AF$2:AF$2201, 0)</f>
        <v>88</v>
      </c>
      <c r="AF193" s="5">
        <f>_xlfn.RANK.EQ(VLOOKUP($A193, 'First 10 GS'!$B$2:$AG$2201, 32, FALSE), 'First 10 GS'!AG$2:AG$2201, 1)</f>
        <v>165</v>
      </c>
      <c r="AG193" s="7">
        <f>GEOMEAN(Table5[[#This Row],[W]],Table5[[#This Row],[L]],Table5[[#This Row],[ERA]],Table5[[#This Row],[BB/9]],Table5[[#This Row],[SO]],Table5[[#This Row],[K/9]],Table5[[#This Row],[WHIP]])</f>
        <v>175.44364810884829</v>
      </c>
    </row>
    <row r="194" spans="1:33" x14ac:dyDescent="0.45">
      <c r="A194" s="6" t="s">
        <v>265</v>
      </c>
      <c r="B194" s="6" t="s">
        <v>34</v>
      </c>
      <c r="C194" s="9">
        <v>45039</v>
      </c>
      <c r="D194" s="9">
        <v>45092</v>
      </c>
      <c r="E194" s="6">
        <f>_xlfn.RANK.EQ(VLOOKUP($A194, 'First 10 GS'!$B$2:$AG$2201, 5, FALSE), 'First 10 GS'!F$2:F$2201, 0)</f>
        <v>423</v>
      </c>
      <c r="F194" s="5">
        <f>_xlfn.RANK.EQ(VLOOKUP($A194, 'First 10 GS'!$B$2:$AG$2201, 6, FALSE), 'First 10 GS'!G$2:G$2201, 0)</f>
        <v>294</v>
      </c>
      <c r="G194" s="5">
        <f>_xlfn.RANK.EQ(VLOOKUP($A194, 'First 10 GS'!$B$2:$AG$2201, 7, FALSE), 'First 10 GS'!H$2:H$2201, 1)</f>
        <v>57</v>
      </c>
      <c r="H194" s="6">
        <f>_xlfn.RANK.EQ(VLOOKUP($A194, 'First 10 GS'!$B$2:$AG$2201, 8, FALSE), 'First 10 GS'!I$2:I$2201, 0)</f>
        <v>1</v>
      </c>
      <c r="I194" s="6">
        <f>_xlfn.RANK.EQ(VLOOKUP($A194, 'First 10 GS'!$B$2:$AG$2201, 9, FALSE), 'First 10 GS'!J$2:J$2201, 0)</f>
        <v>1</v>
      </c>
      <c r="J194" s="6">
        <f>_xlfn.RANK.EQ(VLOOKUP($A194, 'First 10 GS'!$B$2:$AG$2201, 10, FALSE), 'First 10 GS'!K$2:K$2201, 1)</f>
        <v>1</v>
      </c>
      <c r="K194" s="6">
        <f>_xlfn.RANK.EQ(VLOOKUP($A194, 'First 10 GS'!$B$2:$AG$2201, 11, FALSE), 'First 10 GS'!L$2:L$2201, 0)</f>
        <v>196</v>
      </c>
      <c r="L194" s="6">
        <f>_xlfn.RANK.EQ(VLOOKUP($A194, 'First 10 GS'!$B$2:$AG$2201, 12, FALSE), 'First 10 GS'!M$2:M$2201, 0)</f>
        <v>98</v>
      </c>
      <c r="M194" s="6">
        <f>_xlfn.RANK.EQ(VLOOKUP($A194, 'First 10 GS'!$B$2:$AG$2201, 13, FALSE), 'First 10 GS'!N$2:N$2201, 0)</f>
        <v>2</v>
      </c>
      <c r="N194" s="6">
        <f>_xlfn.RANK.EQ(VLOOKUP($A194, 'First 10 GS'!$B$2:$AG$2201, 14, FALSE), 'First 10 GS'!O$2:O$2201, 1)</f>
        <v>235</v>
      </c>
      <c r="O194" s="6">
        <f>_xlfn.RANK.EQ(VLOOKUP($A194, 'First 10 GS'!$B$2:$AG$2201, 15, FALSE), 'First 10 GS'!P$2:P$2201, 0)</f>
        <v>530</v>
      </c>
      <c r="P194" s="6">
        <f>_xlfn.RANK.EQ(VLOOKUP($A194, 'First 10 GS'!$B$2:$AG$2201, 16, FALSE), 'First 10 GS'!Q$2:Q$2201, 0)</f>
        <v>169</v>
      </c>
      <c r="Q194" s="5">
        <f>_xlfn.RANK.EQ(VLOOKUP($A194, 'First 10 GS'!$B$2:$AG$2201, 17, FALSE), 'First 10 GS'!R$2:R$2201, 1)</f>
        <v>304</v>
      </c>
      <c r="R194" s="6">
        <f>_xlfn.RANK.EQ(VLOOKUP($A194, 'First 10 GS'!$B$2:$AG$2201, 18, FALSE), 'First 10 GS'!S$2:S$2201, 1)</f>
        <v>440</v>
      </c>
      <c r="S194" s="6">
        <f>_xlfn.RANK.EQ(VLOOKUP($A194, 'First 10 GS'!$B$2:$AG$2201, 19, FALSE), 'First 10 GS'!T$2:T$2201, 1)</f>
        <v>162</v>
      </c>
      <c r="T194" s="6">
        <f>_xlfn.RANK.EQ(VLOOKUP($A194, 'First 10 GS'!$B$2:$AG$2201, 20, FALSE), 'First 10 GS'!U$2:U$2201, 1)</f>
        <v>214</v>
      </c>
      <c r="U194" s="6">
        <f>_xlfn.RANK.EQ(VLOOKUP($A194, 'First 10 GS'!$B$2:$AG$2201, 21, FALSE), 'First 10 GS'!V$2:V$2201, 1)</f>
        <v>360</v>
      </c>
      <c r="V194" s="6">
        <f>_xlfn.RANK.EQ(VLOOKUP($A194, 'First 10 GS'!$B$2:$AG$2201, 22, FALSE), 'First 10 GS'!W$2:W$2201, 1)</f>
        <v>274</v>
      </c>
      <c r="W194" s="6">
        <f>_xlfn.RANK.EQ(VLOOKUP($A194, 'First 10 GS'!$B$2:$AG$2201, 23, FALSE), 'First 10 GS'!X$2:X$2201, 1)</f>
        <v>221</v>
      </c>
      <c r="X194" s="5">
        <f>_xlfn.RANK.EQ(VLOOKUP($A194, 'First 10 GS'!$B$2:$AG$2201, 24, FALSE), 'First 10 GS'!Y$2:Y$2201, 1)</f>
        <v>279</v>
      </c>
      <c r="Y194" s="6">
        <f>_xlfn.RANK.EQ(VLOOKUP($A194, 'First 10 GS'!$B$2:$AG$2201, 25, FALSE), 'First 10 GS'!Z$2:Z$2201, 1)</f>
        <v>1</v>
      </c>
      <c r="Z194" s="5">
        <f>_xlfn.RANK.EQ(VLOOKUP($A194, 'First 10 GS'!$B$2:$AG$2201, 26, FALSE), 'First 10 GS'!AA$2:AA$2201, 0)</f>
        <v>91</v>
      </c>
      <c r="AA194" s="5">
        <f>_xlfn.RANK.EQ(VLOOKUP($A194, 'First 10 GS'!$B$2:$AG$2201, 27, FALSE), 'First 10 GS'!AB$2:AB$2201, 0)</f>
        <v>87</v>
      </c>
      <c r="AB194" s="6">
        <f>_xlfn.RANK.EQ(VLOOKUP($A194, 'First 10 GS'!$B$2:$AG$2201, 28, FALSE), 'First 10 GS'!AC$2:AC$2201, 1)</f>
        <v>1</v>
      </c>
      <c r="AC194" s="6">
        <f>_xlfn.RANK.EQ(VLOOKUP($A194, 'First 10 GS'!$B$2:$AG$2201, 29, FALSE), 'First 10 GS'!AD$2:AD$2201, 1)</f>
        <v>1</v>
      </c>
      <c r="AD194" s="6">
        <f>_xlfn.RANK.EQ(VLOOKUP($A194, 'First 10 GS'!$B$2:$AG$2201, 30, FALSE), 'First 10 GS'!AE$2:AE$2201, 1)</f>
        <v>146</v>
      </c>
      <c r="AE194" s="6">
        <f>_xlfn.RANK.EQ(VLOOKUP($A194, 'First 10 GS'!$B$2:$AG$2201, 31, FALSE), 'First 10 GS'!AF$2:AF$2201, 0)</f>
        <v>366</v>
      </c>
      <c r="AF194" s="5">
        <f>_xlfn.RANK.EQ(VLOOKUP($A194, 'First 10 GS'!$B$2:$AG$2201, 32, FALSE), 'First 10 GS'!AG$2:AG$2201, 1)</f>
        <v>456</v>
      </c>
      <c r="AG194" s="7">
        <f>GEOMEAN(Table5[[#This Row],[W]],Table5[[#This Row],[L]],Table5[[#This Row],[ERA]],Table5[[#This Row],[BB/9]],Table5[[#This Row],[SO]],Table5[[#This Row],[K/9]],Table5[[#This Row],[WHIP]])</f>
        <v>175.51648906839105</v>
      </c>
    </row>
    <row r="195" spans="1:33" x14ac:dyDescent="0.45">
      <c r="A195" s="6" t="s">
        <v>319</v>
      </c>
      <c r="B195" s="6" t="s">
        <v>30</v>
      </c>
      <c r="C195" s="9">
        <v>37124</v>
      </c>
      <c r="D195" s="9">
        <v>37357</v>
      </c>
      <c r="E195" s="6">
        <f>_xlfn.RANK.EQ(VLOOKUP($A195, 'First 10 GS'!$B$2:$AG$2201, 5, FALSE), 'First 10 GS'!F$2:F$2201, 0)</f>
        <v>366</v>
      </c>
      <c r="F195" s="5">
        <f>_xlfn.RANK.EQ(VLOOKUP($A195, 'First 10 GS'!$B$2:$AG$2201, 6, FALSE), 'First 10 GS'!G$2:G$2201, 0)</f>
        <v>294</v>
      </c>
      <c r="G195" s="5">
        <f>_xlfn.RANK.EQ(VLOOKUP($A195, 'First 10 GS'!$B$2:$AG$2201, 7, FALSE), 'First 10 GS'!H$2:H$2201, 1)</f>
        <v>177</v>
      </c>
      <c r="H195" s="6">
        <f>_xlfn.RANK.EQ(VLOOKUP($A195, 'First 10 GS'!$B$2:$AG$2201, 8, FALSE), 'First 10 GS'!I$2:I$2201, 0)</f>
        <v>1</v>
      </c>
      <c r="I195" s="6">
        <f>_xlfn.RANK.EQ(VLOOKUP($A195, 'First 10 GS'!$B$2:$AG$2201, 9, FALSE), 'First 10 GS'!J$2:J$2201, 0)</f>
        <v>1</v>
      </c>
      <c r="J195" s="6">
        <f>_xlfn.RANK.EQ(VLOOKUP($A195, 'First 10 GS'!$B$2:$AG$2201, 10, FALSE), 'First 10 GS'!K$2:K$2201, 1)</f>
        <v>1</v>
      </c>
      <c r="K195" s="6">
        <f>_xlfn.RANK.EQ(VLOOKUP($A195, 'First 10 GS'!$B$2:$AG$2201, 11, FALSE), 'First 10 GS'!L$2:L$2201, 0)</f>
        <v>196</v>
      </c>
      <c r="L195" s="6">
        <f>_xlfn.RANK.EQ(VLOOKUP($A195, 'First 10 GS'!$B$2:$AG$2201, 12, FALSE), 'First 10 GS'!M$2:M$2201, 0)</f>
        <v>98</v>
      </c>
      <c r="M195" s="6">
        <f>_xlfn.RANK.EQ(VLOOKUP($A195, 'First 10 GS'!$B$2:$AG$2201, 13, FALSE), 'First 10 GS'!N$2:N$2201, 0)</f>
        <v>2</v>
      </c>
      <c r="N195" s="6">
        <f>_xlfn.RANK.EQ(VLOOKUP($A195, 'First 10 GS'!$B$2:$AG$2201, 14, FALSE), 'First 10 GS'!O$2:O$2201, 1)</f>
        <v>288</v>
      </c>
      <c r="O195" s="6">
        <f>_xlfn.RANK.EQ(VLOOKUP($A195, 'First 10 GS'!$B$2:$AG$2201, 15, FALSE), 'First 10 GS'!P$2:P$2201, 0)</f>
        <v>390</v>
      </c>
      <c r="P195" s="6">
        <f>_xlfn.RANK.EQ(VLOOKUP($A195, 'First 10 GS'!$B$2:$AG$2201, 16, FALSE), 'First 10 GS'!Q$2:Q$2201, 0)</f>
        <v>266</v>
      </c>
      <c r="Q195" s="5">
        <f>_xlfn.RANK.EQ(VLOOKUP($A195, 'First 10 GS'!$B$2:$AG$2201, 17, FALSE), 'First 10 GS'!R$2:R$2201, 1)</f>
        <v>99</v>
      </c>
      <c r="R195" s="6">
        <f>_xlfn.RANK.EQ(VLOOKUP($A195, 'First 10 GS'!$B$2:$AG$2201, 18, FALSE), 'First 10 GS'!S$2:S$2201, 1)</f>
        <v>115</v>
      </c>
      <c r="S195" s="6">
        <f>_xlfn.RANK.EQ(VLOOKUP($A195, 'First 10 GS'!$B$2:$AG$2201, 19, FALSE), 'First 10 GS'!T$2:T$2201, 1)</f>
        <v>66</v>
      </c>
      <c r="T195" s="6">
        <f>_xlfn.RANK.EQ(VLOOKUP($A195, 'First 10 GS'!$B$2:$AG$2201, 20, FALSE), 'First 10 GS'!U$2:U$2201, 1)</f>
        <v>45</v>
      </c>
      <c r="U195" s="6">
        <f>_xlfn.RANK.EQ(VLOOKUP($A195, 'First 10 GS'!$B$2:$AG$2201, 21, FALSE), 'First 10 GS'!V$2:V$2201, 1)</f>
        <v>154</v>
      </c>
      <c r="V195" s="6">
        <f>_xlfn.RANK.EQ(VLOOKUP($A195, 'First 10 GS'!$B$2:$AG$2201, 22, FALSE), 'First 10 GS'!W$2:W$2201, 1)</f>
        <v>103</v>
      </c>
      <c r="W195" s="6">
        <f>_xlfn.RANK.EQ(VLOOKUP($A195, 'First 10 GS'!$B$2:$AG$2201, 23, FALSE), 'First 10 GS'!X$2:X$2201, 1)</f>
        <v>371</v>
      </c>
      <c r="X195" s="5">
        <f>_xlfn.RANK.EQ(VLOOKUP($A195, 'First 10 GS'!$B$2:$AG$2201, 24, FALSE), 'First 10 GS'!Y$2:Y$2201, 1)</f>
        <v>393</v>
      </c>
      <c r="Y195" s="6">
        <f>_xlfn.RANK.EQ(VLOOKUP($A195, 'First 10 GS'!$B$2:$AG$2201, 25, FALSE), 'First 10 GS'!Z$2:Z$2201, 1)</f>
        <v>490</v>
      </c>
      <c r="Z195" s="5">
        <f>_xlfn.RANK.EQ(VLOOKUP($A195, 'First 10 GS'!$B$2:$AG$2201, 26, FALSE), 'First 10 GS'!AA$2:AA$2201, 0)</f>
        <v>106</v>
      </c>
      <c r="AA195" s="5">
        <f>_xlfn.RANK.EQ(VLOOKUP($A195, 'First 10 GS'!$B$2:$AG$2201, 27, FALSE), 'First 10 GS'!AB$2:AB$2201, 0)</f>
        <v>117</v>
      </c>
      <c r="AB195" s="6">
        <f>_xlfn.RANK.EQ(VLOOKUP($A195, 'First 10 GS'!$B$2:$AG$2201, 28, FALSE), 'First 10 GS'!AC$2:AC$2201, 1)</f>
        <v>452</v>
      </c>
      <c r="AC195" s="6">
        <f>_xlfn.RANK.EQ(VLOOKUP($A195, 'First 10 GS'!$B$2:$AG$2201, 29, FALSE), 'First 10 GS'!AD$2:AD$2201, 1)</f>
        <v>1</v>
      </c>
      <c r="AD195" s="6">
        <f>_xlfn.RANK.EQ(VLOOKUP($A195, 'First 10 GS'!$B$2:$AG$2201, 30, FALSE), 'First 10 GS'!AE$2:AE$2201, 1)</f>
        <v>1</v>
      </c>
      <c r="AE195" s="6">
        <f>_xlfn.RANK.EQ(VLOOKUP($A195, 'First 10 GS'!$B$2:$AG$2201, 31, FALSE), 'First 10 GS'!AF$2:AF$2201, 0)</f>
        <v>442</v>
      </c>
      <c r="AF195" s="5">
        <f>_xlfn.RANK.EQ(VLOOKUP($A195, 'First 10 GS'!$B$2:$AG$2201, 32, FALSE), 'First 10 GS'!AG$2:AG$2201, 1)</f>
        <v>206</v>
      </c>
      <c r="AG195" s="7">
        <f>GEOMEAN(Table5[[#This Row],[W]],Table5[[#This Row],[L]],Table5[[#This Row],[ERA]],Table5[[#This Row],[BB/9]],Table5[[#This Row],[SO]],Table5[[#This Row],[K/9]],Table5[[#This Row],[WHIP]])</f>
        <v>175.71762593497985</v>
      </c>
    </row>
    <row r="196" spans="1:33" x14ac:dyDescent="0.45">
      <c r="A196" s="6" t="s">
        <v>982</v>
      </c>
      <c r="B196" s="6" t="s">
        <v>95</v>
      </c>
      <c r="C196" s="9">
        <v>42917</v>
      </c>
      <c r="D196" s="9">
        <v>42969</v>
      </c>
      <c r="E196" s="6">
        <f>_xlfn.RANK.EQ(VLOOKUP($A196, 'First 10 GS'!$B$2:$AG$2201, 5, FALSE), 'First 10 GS'!F$2:F$2201, 0)</f>
        <v>266</v>
      </c>
      <c r="F196" s="5">
        <f>_xlfn.RANK.EQ(VLOOKUP($A196, 'First 10 GS'!$B$2:$AG$2201, 6, FALSE), 'First 10 GS'!G$2:G$2201, 0)</f>
        <v>294</v>
      </c>
      <c r="G196" s="5">
        <f>_xlfn.RANK.EQ(VLOOKUP($A196, 'First 10 GS'!$B$2:$AG$2201, 7, FALSE), 'First 10 GS'!H$2:H$2201, 1)</f>
        <v>11</v>
      </c>
      <c r="H196" s="6">
        <f>_xlfn.RANK.EQ(VLOOKUP($A196, 'First 10 GS'!$B$2:$AG$2201, 8, FALSE), 'First 10 GS'!I$2:I$2201, 0)</f>
        <v>1</v>
      </c>
      <c r="I196" s="6">
        <f>_xlfn.RANK.EQ(VLOOKUP($A196, 'First 10 GS'!$B$2:$AG$2201, 9, FALSE), 'First 10 GS'!J$2:J$2201, 0)</f>
        <v>1</v>
      </c>
      <c r="J196" s="6">
        <f>_xlfn.RANK.EQ(VLOOKUP($A196, 'First 10 GS'!$B$2:$AG$2201, 10, FALSE), 'First 10 GS'!K$2:K$2201, 1)</f>
        <v>1</v>
      </c>
      <c r="K196" s="6">
        <f>_xlfn.RANK.EQ(VLOOKUP($A196, 'First 10 GS'!$B$2:$AG$2201, 11, FALSE), 'First 10 GS'!L$2:L$2201, 0)</f>
        <v>196</v>
      </c>
      <c r="L196" s="6">
        <f>_xlfn.RANK.EQ(VLOOKUP($A196, 'First 10 GS'!$B$2:$AG$2201, 12, FALSE), 'First 10 GS'!M$2:M$2201, 0)</f>
        <v>98</v>
      </c>
      <c r="M196" s="6">
        <f>_xlfn.RANK.EQ(VLOOKUP($A196, 'First 10 GS'!$B$2:$AG$2201, 13, FALSE), 'First 10 GS'!N$2:N$2201, 0)</f>
        <v>2</v>
      </c>
      <c r="N196" s="6">
        <f>_xlfn.RANK.EQ(VLOOKUP($A196, 'First 10 GS'!$B$2:$AG$2201, 14, FALSE), 'First 10 GS'!O$2:O$2201, 1)</f>
        <v>391</v>
      </c>
      <c r="O196" s="6">
        <f>_xlfn.RANK.EQ(VLOOKUP($A196, 'First 10 GS'!$B$2:$AG$2201, 15, FALSE), 'First 10 GS'!P$2:P$2201, 0)</f>
        <v>629</v>
      </c>
      <c r="P196" s="6">
        <f>_xlfn.RANK.EQ(VLOOKUP($A196, 'First 10 GS'!$B$2:$AG$2201, 16, FALSE), 'First 10 GS'!Q$2:Q$2201, 0)</f>
        <v>54</v>
      </c>
      <c r="Q196" s="5">
        <f>_xlfn.RANK.EQ(VLOOKUP($A196, 'First 10 GS'!$B$2:$AG$2201, 17, FALSE), 'First 10 GS'!R$2:R$2201, 1)</f>
        <v>149</v>
      </c>
      <c r="R196" s="6">
        <f>_xlfn.RANK.EQ(VLOOKUP($A196, 'First 10 GS'!$B$2:$AG$2201, 18, FALSE), 'First 10 GS'!S$2:S$2201, 1)</f>
        <v>350</v>
      </c>
      <c r="S196" s="6">
        <f>_xlfn.RANK.EQ(VLOOKUP($A196, 'First 10 GS'!$B$2:$AG$2201, 19, FALSE), 'First 10 GS'!T$2:T$2201, 1)</f>
        <v>91</v>
      </c>
      <c r="T196" s="6">
        <f>_xlfn.RANK.EQ(VLOOKUP($A196, 'First 10 GS'!$B$2:$AG$2201, 20, FALSE), 'First 10 GS'!U$2:U$2201, 1)</f>
        <v>109</v>
      </c>
      <c r="U196" s="6">
        <f>_xlfn.RANK.EQ(VLOOKUP($A196, 'First 10 GS'!$B$2:$AG$2201, 21, FALSE), 'First 10 GS'!V$2:V$2201, 1)</f>
        <v>217</v>
      </c>
      <c r="V196" s="6">
        <f>_xlfn.RANK.EQ(VLOOKUP($A196, 'First 10 GS'!$B$2:$AG$2201, 22, FALSE), 'First 10 GS'!W$2:W$2201, 1)</f>
        <v>172</v>
      </c>
      <c r="W196" s="6">
        <f>_xlfn.RANK.EQ(VLOOKUP($A196, 'First 10 GS'!$B$2:$AG$2201, 23, FALSE), 'First 10 GS'!X$2:X$2201, 1)</f>
        <v>130</v>
      </c>
      <c r="X196" s="5">
        <f>_xlfn.RANK.EQ(VLOOKUP($A196, 'First 10 GS'!$B$2:$AG$2201, 24, FALSE), 'First 10 GS'!Y$2:Y$2201, 1)</f>
        <v>128</v>
      </c>
      <c r="Y196" s="6">
        <f>_xlfn.RANK.EQ(VLOOKUP($A196, 'First 10 GS'!$B$2:$AG$2201, 25, FALSE), 'First 10 GS'!Z$2:Z$2201, 1)</f>
        <v>1</v>
      </c>
      <c r="Z196" s="5">
        <f>_xlfn.RANK.EQ(VLOOKUP($A196, 'First 10 GS'!$B$2:$AG$2201, 26, FALSE), 'First 10 GS'!AA$2:AA$2201, 0)</f>
        <v>631</v>
      </c>
      <c r="AA196" s="5">
        <f>_xlfn.RANK.EQ(VLOOKUP($A196, 'First 10 GS'!$B$2:$AG$2201, 27, FALSE), 'First 10 GS'!AB$2:AB$2201, 0)</f>
        <v>638</v>
      </c>
      <c r="AB196" s="6">
        <f>_xlfn.RANK.EQ(VLOOKUP($A196, 'First 10 GS'!$B$2:$AG$2201, 28, FALSE), 'First 10 GS'!AC$2:AC$2201, 1)</f>
        <v>127</v>
      </c>
      <c r="AC196" s="6">
        <f>_xlfn.RANK.EQ(VLOOKUP($A196, 'First 10 GS'!$B$2:$AG$2201, 29, FALSE), 'First 10 GS'!AD$2:AD$2201, 1)</f>
        <v>1</v>
      </c>
      <c r="AD196" s="6">
        <f>_xlfn.RANK.EQ(VLOOKUP($A196, 'First 10 GS'!$B$2:$AG$2201, 30, FALSE), 'First 10 GS'!AE$2:AE$2201, 1)</f>
        <v>146</v>
      </c>
      <c r="AE196" s="6">
        <f>_xlfn.RANK.EQ(VLOOKUP($A196, 'First 10 GS'!$B$2:$AG$2201, 31, FALSE), 'First 10 GS'!AF$2:AF$2201, 0)</f>
        <v>411</v>
      </c>
      <c r="AF196" s="5">
        <f>_xlfn.RANK.EQ(VLOOKUP($A196, 'First 10 GS'!$B$2:$AG$2201, 32, FALSE), 'First 10 GS'!AG$2:AG$2201, 1)</f>
        <v>212</v>
      </c>
      <c r="AG196" s="7">
        <f>GEOMEAN(Table5[[#This Row],[W]],Table5[[#This Row],[L]],Table5[[#This Row],[ERA]],Table5[[#This Row],[BB/9]],Table5[[#This Row],[SO]],Table5[[#This Row],[K/9]],Table5[[#This Row],[WHIP]])</f>
        <v>176.15832195160951</v>
      </c>
    </row>
    <row r="197" spans="1:33" x14ac:dyDescent="0.45">
      <c r="A197" s="4" t="s">
        <v>1029</v>
      </c>
      <c r="B197" s="4" t="s">
        <v>46</v>
      </c>
      <c r="C197" s="10">
        <v>30497</v>
      </c>
      <c r="D197" s="10">
        <v>30550</v>
      </c>
      <c r="E197" s="4">
        <f>_xlfn.RANK.EQ(VLOOKUP($A197, 'First 10 GS'!$B$2:$AG$2201, 5, FALSE), 'First 10 GS'!F$2:F$2201, 0)</f>
        <v>81</v>
      </c>
      <c r="F197" s="5">
        <f>_xlfn.RANK.EQ(VLOOKUP($A197, 'First 10 GS'!$B$2:$AG$2201, 6, FALSE), 'First 10 GS'!G$2:G$2201, 0)</f>
        <v>151</v>
      </c>
      <c r="G197" s="5">
        <f>_xlfn.RANK.EQ(VLOOKUP($A197, 'First 10 GS'!$B$2:$AG$2201, 7, FALSE), 'First 10 GS'!H$2:H$2201, 1)</f>
        <v>57</v>
      </c>
      <c r="H197" s="4">
        <f>_xlfn.RANK.EQ(VLOOKUP($A197, 'First 10 GS'!$B$2:$AG$2201, 8, FALSE), 'First 10 GS'!I$2:I$2201, 0)</f>
        <v>1</v>
      </c>
      <c r="I197" s="4">
        <f>_xlfn.RANK.EQ(VLOOKUP($A197, 'First 10 GS'!$B$2:$AG$2201, 9, FALSE), 'First 10 GS'!J$2:J$2201, 0)</f>
        <v>1</v>
      </c>
      <c r="J197" s="4">
        <f>_xlfn.RANK.EQ(VLOOKUP($A197, 'First 10 GS'!$B$2:$AG$2201, 10, FALSE), 'First 10 GS'!K$2:K$2201, 1)</f>
        <v>1</v>
      </c>
      <c r="K197" s="4">
        <f>_xlfn.RANK.EQ(VLOOKUP($A197, 'First 10 GS'!$B$2:$AG$2201, 11, FALSE), 'First 10 GS'!L$2:L$2201, 0)</f>
        <v>29</v>
      </c>
      <c r="L197" s="4">
        <f>_xlfn.RANK.EQ(VLOOKUP($A197, 'First 10 GS'!$B$2:$AG$2201, 12, FALSE), 'First 10 GS'!M$2:M$2201, 0)</f>
        <v>18</v>
      </c>
      <c r="M197" s="4">
        <f>_xlfn.RANK.EQ(VLOOKUP($A197, 'First 10 GS'!$B$2:$AG$2201, 13, FALSE), 'First 10 GS'!N$2:N$2201, 0)</f>
        <v>2</v>
      </c>
      <c r="N197" s="6">
        <f>_xlfn.RANK.EQ(VLOOKUP($A197, 'First 10 GS'!$B$2:$AG$2201, 14, FALSE), 'First 10 GS'!O$2:O$2201, 1)</f>
        <v>584</v>
      </c>
      <c r="O197" s="4">
        <f>_xlfn.RANK.EQ(VLOOKUP($A197, 'First 10 GS'!$B$2:$AG$2201, 15, FALSE), 'First 10 GS'!P$2:P$2201, 0)</f>
        <v>390</v>
      </c>
      <c r="P197" s="4">
        <f>_xlfn.RANK.EQ(VLOOKUP($A197, 'First 10 GS'!$B$2:$AG$2201, 16, FALSE), 'First 10 GS'!Q$2:Q$2201, 0)</f>
        <v>99</v>
      </c>
      <c r="Q197" s="5">
        <f>_xlfn.RANK.EQ(VLOOKUP($A197, 'First 10 GS'!$B$2:$AG$2201, 17, FALSE), 'First 10 GS'!R$2:R$2201, 1)</f>
        <v>133</v>
      </c>
      <c r="R197" s="4">
        <f>_xlfn.RANK.EQ(VLOOKUP($A197, 'First 10 GS'!$B$2:$AG$2201, 18, FALSE), 'First 10 GS'!S$2:S$2201, 1)</f>
        <v>597</v>
      </c>
      <c r="S197" s="4">
        <f>_xlfn.RANK.EQ(VLOOKUP($A197, 'First 10 GS'!$B$2:$AG$2201, 19, FALSE), 'First 10 GS'!T$2:T$2201, 1)</f>
        <v>228</v>
      </c>
      <c r="T197" s="4">
        <f>_xlfn.RANK.EQ(VLOOKUP($A197, 'First 10 GS'!$B$2:$AG$2201, 20, FALSE), 'First 10 GS'!U$2:U$2201, 1)</f>
        <v>173</v>
      </c>
      <c r="U197" s="4">
        <f>_xlfn.RANK.EQ(VLOOKUP($A197, 'First 10 GS'!$B$2:$AG$2201, 21, FALSE), 'First 10 GS'!V$2:V$2201, 1)</f>
        <v>27</v>
      </c>
      <c r="V197" s="4">
        <f>_xlfn.RANK.EQ(VLOOKUP($A197, 'First 10 GS'!$B$2:$AG$2201, 22, FALSE), 'First 10 GS'!W$2:W$2201, 1)</f>
        <v>19</v>
      </c>
      <c r="W197" s="4">
        <f>_xlfn.RANK.EQ(VLOOKUP($A197, 'First 10 GS'!$B$2:$AG$2201, 23, FALSE), 'First 10 GS'!X$2:X$2201, 1)</f>
        <v>101</v>
      </c>
      <c r="X197" s="5">
        <f>_xlfn.RANK.EQ(VLOOKUP($A197, 'First 10 GS'!$B$2:$AG$2201, 24, FALSE), 'First 10 GS'!Y$2:Y$2201, 1)</f>
        <v>66</v>
      </c>
      <c r="Y197" s="4">
        <f>_xlfn.RANK.EQ(VLOOKUP($A197, 'First 10 GS'!$B$2:$AG$2201, 25, FALSE), 'First 10 GS'!Z$2:Z$2201, 1)</f>
        <v>1</v>
      </c>
      <c r="Z197" s="5">
        <f>_xlfn.RANK.EQ(VLOOKUP($A197, 'First 10 GS'!$B$2:$AG$2201, 26, FALSE), 'First 10 GS'!AA$2:AA$2201, 0)</f>
        <v>654</v>
      </c>
      <c r="AA197" s="5">
        <f>_xlfn.RANK.EQ(VLOOKUP($A197, 'First 10 GS'!$B$2:$AG$2201, 27, FALSE), 'First 10 GS'!AB$2:AB$2201, 0)</f>
        <v>659</v>
      </c>
      <c r="AB197" s="4">
        <f>_xlfn.RANK.EQ(VLOOKUP($A197, 'First 10 GS'!$B$2:$AG$2201, 28, FALSE), 'First 10 GS'!AC$2:AC$2201, 1)</f>
        <v>127</v>
      </c>
      <c r="AC197" s="4">
        <f>_xlfn.RANK.EQ(VLOOKUP($A197, 'First 10 GS'!$B$2:$AG$2201, 29, FALSE), 'First 10 GS'!AD$2:AD$2201, 1)</f>
        <v>1</v>
      </c>
      <c r="AD197" s="4">
        <f>_xlfn.RANK.EQ(VLOOKUP($A197, 'First 10 GS'!$B$2:$AG$2201, 30, FALSE), 'First 10 GS'!AE$2:AE$2201, 1)</f>
        <v>1</v>
      </c>
      <c r="AE197" s="4">
        <f>_xlfn.RANK.EQ(VLOOKUP($A197, 'First 10 GS'!$B$2:$AG$2201, 31, FALSE), 'First 10 GS'!AF$2:AF$2201, 0)</f>
        <v>83</v>
      </c>
      <c r="AF197" s="5">
        <f>_xlfn.RANK.EQ(VLOOKUP($A197, 'First 10 GS'!$B$2:$AG$2201, 32, FALSE), 'First 10 GS'!AG$2:AG$2201, 1)</f>
        <v>177</v>
      </c>
      <c r="AG197" s="7">
        <f>GEOMEAN(Table5[[#This Row],[W]],Table5[[#This Row],[L]],Table5[[#This Row],[ERA]],Table5[[#This Row],[BB/9]],Table5[[#This Row],[SO]],Table5[[#This Row],[K/9]],Table5[[#This Row],[WHIP]])</f>
        <v>178.45398824599954</v>
      </c>
    </row>
    <row r="198" spans="1:33" x14ac:dyDescent="0.45">
      <c r="A198" s="4" t="s">
        <v>328</v>
      </c>
      <c r="B198" s="4" t="s">
        <v>73</v>
      </c>
      <c r="C198" s="10">
        <v>43189</v>
      </c>
      <c r="D198" s="10">
        <v>43271</v>
      </c>
      <c r="E198" s="4">
        <f>_xlfn.RANK.EQ(VLOOKUP($A198, 'First 10 GS'!$B$2:$AG$2201, 5, FALSE), 'First 10 GS'!F$2:F$2201, 0)</f>
        <v>587</v>
      </c>
      <c r="F198" s="5">
        <f>_xlfn.RANK.EQ(VLOOKUP($A198, 'First 10 GS'!$B$2:$AG$2201, 6, FALSE), 'First 10 GS'!G$2:G$2201, 0)</f>
        <v>294</v>
      </c>
      <c r="G198" s="5">
        <f>_xlfn.RANK.EQ(VLOOKUP($A198, 'First 10 GS'!$B$2:$AG$2201, 7, FALSE), 'First 10 GS'!H$2:H$2201, 1)</f>
        <v>177</v>
      </c>
      <c r="H198" s="4">
        <f>_xlfn.RANK.EQ(VLOOKUP($A198, 'First 10 GS'!$B$2:$AG$2201, 8, FALSE), 'First 10 GS'!I$2:I$2201, 0)</f>
        <v>1</v>
      </c>
      <c r="I198" s="4">
        <f>_xlfn.RANK.EQ(VLOOKUP($A198, 'First 10 GS'!$B$2:$AG$2201, 9, FALSE), 'First 10 GS'!J$2:J$2201, 0)</f>
        <v>1</v>
      </c>
      <c r="J198" s="4">
        <f>_xlfn.RANK.EQ(VLOOKUP($A198, 'First 10 GS'!$B$2:$AG$2201, 10, FALSE), 'First 10 GS'!K$2:K$2201, 1)</f>
        <v>1</v>
      </c>
      <c r="K198" s="4">
        <f>_xlfn.RANK.EQ(VLOOKUP($A198, 'First 10 GS'!$B$2:$AG$2201, 11, FALSE), 'First 10 GS'!L$2:L$2201, 0)</f>
        <v>196</v>
      </c>
      <c r="L198" s="4">
        <f>_xlfn.RANK.EQ(VLOOKUP($A198, 'First 10 GS'!$B$2:$AG$2201, 12, FALSE), 'First 10 GS'!M$2:M$2201, 0)</f>
        <v>98</v>
      </c>
      <c r="M198" s="4">
        <f>_xlfn.RANK.EQ(VLOOKUP($A198, 'First 10 GS'!$B$2:$AG$2201, 13, FALSE), 'First 10 GS'!N$2:N$2201, 0)</f>
        <v>2</v>
      </c>
      <c r="N198" s="6">
        <f>_xlfn.RANK.EQ(VLOOKUP($A198, 'First 10 GS'!$B$2:$AG$2201, 14, FALSE), 'First 10 GS'!O$2:O$2201, 1)</f>
        <v>71</v>
      </c>
      <c r="O198" s="4">
        <f>_xlfn.RANK.EQ(VLOOKUP($A198, 'First 10 GS'!$B$2:$AG$2201, 15, FALSE), 'First 10 GS'!P$2:P$2201, 0)</f>
        <v>390</v>
      </c>
      <c r="P198" s="4">
        <f>_xlfn.RANK.EQ(VLOOKUP($A198, 'First 10 GS'!$B$2:$AG$2201, 16, FALSE), 'First 10 GS'!Q$2:Q$2201, 0)</f>
        <v>266</v>
      </c>
      <c r="Q198" s="5">
        <f>_xlfn.RANK.EQ(VLOOKUP($A198, 'First 10 GS'!$B$2:$AG$2201, 17, FALSE), 'First 10 GS'!R$2:R$2201, 1)</f>
        <v>282</v>
      </c>
      <c r="R198" s="4">
        <f>_xlfn.RANK.EQ(VLOOKUP($A198, 'First 10 GS'!$B$2:$AG$2201, 18, FALSE), 'First 10 GS'!S$2:S$2201, 1)</f>
        <v>85</v>
      </c>
      <c r="S198" s="4">
        <f>_xlfn.RANK.EQ(VLOOKUP($A198, 'First 10 GS'!$B$2:$AG$2201, 19, FALSE), 'First 10 GS'!T$2:T$2201, 1)</f>
        <v>116</v>
      </c>
      <c r="T198" s="4">
        <f>_xlfn.RANK.EQ(VLOOKUP($A198, 'First 10 GS'!$B$2:$AG$2201, 20, FALSE), 'First 10 GS'!U$2:U$2201, 1)</f>
        <v>109</v>
      </c>
      <c r="U198" s="4">
        <f>_xlfn.RANK.EQ(VLOOKUP($A198, 'First 10 GS'!$B$2:$AG$2201, 21, FALSE), 'First 10 GS'!V$2:V$2201, 1)</f>
        <v>618</v>
      </c>
      <c r="V198" s="4">
        <f>_xlfn.RANK.EQ(VLOOKUP($A198, 'First 10 GS'!$B$2:$AG$2201, 22, FALSE), 'First 10 GS'!W$2:W$2201, 1)</f>
        <v>570</v>
      </c>
      <c r="W198" s="4">
        <f>_xlfn.RANK.EQ(VLOOKUP($A198, 'First 10 GS'!$B$2:$AG$2201, 23, FALSE), 'First 10 GS'!X$2:X$2201, 1)</f>
        <v>160</v>
      </c>
      <c r="X198" s="5">
        <f>_xlfn.RANK.EQ(VLOOKUP($A198, 'First 10 GS'!$B$2:$AG$2201, 24, FALSE), 'First 10 GS'!Y$2:Y$2201, 1)</f>
        <v>271</v>
      </c>
      <c r="Y198" s="4">
        <f>_xlfn.RANK.EQ(VLOOKUP($A198, 'First 10 GS'!$B$2:$AG$2201, 25, FALSE), 'First 10 GS'!Z$2:Z$2201, 1)</f>
        <v>1</v>
      </c>
      <c r="Z198" s="5">
        <f>_xlfn.RANK.EQ(VLOOKUP($A198, 'First 10 GS'!$B$2:$AG$2201, 26, FALSE), 'First 10 GS'!AA$2:AA$2201, 0)</f>
        <v>116</v>
      </c>
      <c r="AA198" s="5">
        <f>_xlfn.RANK.EQ(VLOOKUP($A198, 'First 10 GS'!$B$2:$AG$2201, 27, FALSE), 'First 10 GS'!AB$2:AB$2201, 0)</f>
        <v>54</v>
      </c>
      <c r="AB198" s="4">
        <f>_xlfn.RANK.EQ(VLOOKUP($A198, 'First 10 GS'!$B$2:$AG$2201, 28, FALSE), 'First 10 GS'!AC$2:AC$2201, 1)</f>
        <v>127</v>
      </c>
      <c r="AC198" s="4">
        <f>_xlfn.RANK.EQ(VLOOKUP($A198, 'First 10 GS'!$B$2:$AG$2201, 29, FALSE), 'First 10 GS'!AD$2:AD$2201, 1)</f>
        <v>1</v>
      </c>
      <c r="AD198" s="4">
        <f>_xlfn.RANK.EQ(VLOOKUP($A198, 'First 10 GS'!$B$2:$AG$2201, 30, FALSE), 'First 10 GS'!AE$2:AE$2201, 1)</f>
        <v>1</v>
      </c>
      <c r="AE198" s="4">
        <f>_xlfn.RANK.EQ(VLOOKUP($A198, 'First 10 GS'!$B$2:$AG$2201, 31, FALSE), 'First 10 GS'!AF$2:AF$2201, 0)</f>
        <v>640</v>
      </c>
      <c r="AF198" s="5">
        <f>_xlfn.RANK.EQ(VLOOKUP($A198, 'First 10 GS'!$B$2:$AG$2201, 32, FALSE), 'First 10 GS'!AG$2:AG$2201, 1)</f>
        <v>235</v>
      </c>
      <c r="AG198" s="7">
        <f>GEOMEAN(Table5[[#This Row],[W]],Table5[[#This Row],[L]],Table5[[#This Row],[ERA]],Table5[[#This Row],[BB/9]],Table5[[#This Row],[SO]],Table5[[#This Row],[K/9]],Table5[[#This Row],[WHIP]])</f>
        <v>178.8521176887711</v>
      </c>
    </row>
    <row r="199" spans="1:33" x14ac:dyDescent="0.45">
      <c r="A199" s="6" t="s">
        <v>244</v>
      </c>
      <c r="B199" s="6" t="s">
        <v>85</v>
      </c>
      <c r="C199" s="9">
        <v>45080</v>
      </c>
      <c r="D199" s="9">
        <v>45136</v>
      </c>
      <c r="E199" s="6">
        <f>_xlfn.RANK.EQ(VLOOKUP($A199, 'First 10 GS'!$B$2:$AG$2201, 5, FALSE), 'First 10 GS'!F$2:F$2201, 0)</f>
        <v>587</v>
      </c>
      <c r="F199" s="5">
        <f>_xlfn.RANK.EQ(VLOOKUP($A199, 'First 10 GS'!$B$2:$AG$2201, 6, FALSE), 'First 10 GS'!G$2:G$2201, 0)</f>
        <v>595</v>
      </c>
      <c r="G199" s="5">
        <f>_xlfn.RANK.EQ(VLOOKUP($A199, 'First 10 GS'!$B$2:$AG$2201, 7, FALSE), 'First 10 GS'!H$2:H$2201, 1)</f>
        <v>177</v>
      </c>
      <c r="H199" s="6">
        <f>_xlfn.RANK.EQ(VLOOKUP($A199, 'First 10 GS'!$B$2:$AG$2201, 8, FALSE), 'First 10 GS'!I$2:I$2201, 0)</f>
        <v>1</v>
      </c>
      <c r="I199" s="6">
        <f>_xlfn.RANK.EQ(VLOOKUP($A199, 'First 10 GS'!$B$2:$AG$2201, 9, FALSE), 'First 10 GS'!J$2:J$2201, 0)</f>
        <v>1</v>
      </c>
      <c r="J199" s="6">
        <f>_xlfn.RANK.EQ(VLOOKUP($A199, 'First 10 GS'!$B$2:$AG$2201, 10, FALSE), 'First 10 GS'!K$2:K$2201, 1)</f>
        <v>1</v>
      </c>
      <c r="K199" s="6">
        <f>_xlfn.RANK.EQ(VLOOKUP($A199, 'First 10 GS'!$B$2:$AG$2201, 11, FALSE), 'First 10 GS'!L$2:L$2201, 0)</f>
        <v>196</v>
      </c>
      <c r="L199" s="6">
        <f>_xlfn.RANK.EQ(VLOOKUP($A199, 'First 10 GS'!$B$2:$AG$2201, 12, FALSE), 'First 10 GS'!M$2:M$2201, 0)</f>
        <v>98</v>
      </c>
      <c r="M199" s="6">
        <f>_xlfn.RANK.EQ(VLOOKUP($A199, 'First 10 GS'!$B$2:$AG$2201, 13, FALSE), 'First 10 GS'!N$2:N$2201, 0)</f>
        <v>2</v>
      </c>
      <c r="N199" s="6">
        <f>_xlfn.RANK.EQ(VLOOKUP($A199, 'First 10 GS'!$B$2:$AG$2201, 14, FALSE), 'First 10 GS'!O$2:O$2201, 1)</f>
        <v>71</v>
      </c>
      <c r="O199" s="6">
        <f>_xlfn.RANK.EQ(VLOOKUP($A199, 'First 10 GS'!$B$2:$AG$2201, 15, FALSE), 'First 10 GS'!P$2:P$2201, 0)</f>
        <v>629</v>
      </c>
      <c r="P199" s="6">
        <f>_xlfn.RANK.EQ(VLOOKUP($A199, 'First 10 GS'!$B$2:$AG$2201, 16, FALSE), 'First 10 GS'!Q$2:Q$2201, 0)</f>
        <v>589</v>
      </c>
      <c r="Q199" s="5">
        <f>_xlfn.RANK.EQ(VLOOKUP($A199, 'First 10 GS'!$B$2:$AG$2201, 17, FALSE), 'First 10 GS'!R$2:R$2201, 1)</f>
        <v>483</v>
      </c>
      <c r="R199" s="6">
        <f>_xlfn.RANK.EQ(VLOOKUP($A199, 'First 10 GS'!$B$2:$AG$2201, 18, FALSE), 'First 10 GS'!S$2:S$2201, 1)</f>
        <v>100</v>
      </c>
      <c r="S199" s="6">
        <f>_xlfn.RANK.EQ(VLOOKUP($A199, 'First 10 GS'!$B$2:$AG$2201, 19, FALSE), 'First 10 GS'!T$2:T$2201, 1)</f>
        <v>356</v>
      </c>
      <c r="T199" s="6">
        <f>_xlfn.RANK.EQ(VLOOKUP($A199, 'First 10 GS'!$B$2:$AG$2201, 20, FALSE), 'First 10 GS'!U$2:U$2201, 1)</f>
        <v>341</v>
      </c>
      <c r="U199" s="6">
        <f>_xlfn.RANK.EQ(VLOOKUP($A199, 'First 10 GS'!$B$2:$AG$2201, 21, FALSE), 'First 10 GS'!V$2:V$2201, 1)</f>
        <v>546</v>
      </c>
      <c r="V199" s="6">
        <f>_xlfn.RANK.EQ(VLOOKUP($A199, 'First 10 GS'!$B$2:$AG$2201, 22, FALSE), 'First 10 GS'!W$2:W$2201, 1)</f>
        <v>466</v>
      </c>
      <c r="W199" s="6">
        <f>_xlfn.RANK.EQ(VLOOKUP($A199, 'First 10 GS'!$B$2:$AG$2201, 23, FALSE), 'First 10 GS'!X$2:X$2201, 1)</f>
        <v>101</v>
      </c>
      <c r="X199" s="5">
        <f>_xlfn.RANK.EQ(VLOOKUP($A199, 'First 10 GS'!$B$2:$AG$2201, 24, FALSE), 'First 10 GS'!Y$2:Y$2201, 1)</f>
        <v>191</v>
      </c>
      <c r="Y199" s="6">
        <f>_xlfn.RANK.EQ(VLOOKUP($A199, 'First 10 GS'!$B$2:$AG$2201, 25, FALSE), 'First 10 GS'!Z$2:Z$2201, 1)</f>
        <v>1</v>
      </c>
      <c r="Z199" s="5">
        <f>_xlfn.RANK.EQ(VLOOKUP($A199, 'First 10 GS'!$B$2:$AG$2201, 26, FALSE), 'First 10 GS'!AA$2:AA$2201, 0)</f>
        <v>84</v>
      </c>
      <c r="AA199" s="5">
        <f>_xlfn.RANK.EQ(VLOOKUP($A199, 'First 10 GS'!$B$2:$AG$2201, 27, FALSE), 'First 10 GS'!AB$2:AB$2201, 0)</f>
        <v>37</v>
      </c>
      <c r="AB199" s="6">
        <f>_xlfn.RANK.EQ(VLOOKUP($A199, 'First 10 GS'!$B$2:$AG$2201, 28, FALSE), 'First 10 GS'!AC$2:AC$2201, 1)</f>
        <v>452</v>
      </c>
      <c r="AC199" s="6">
        <f>_xlfn.RANK.EQ(VLOOKUP($A199, 'First 10 GS'!$B$2:$AG$2201, 29, FALSE), 'First 10 GS'!AD$2:AD$2201, 1)</f>
        <v>1</v>
      </c>
      <c r="AD199" s="6">
        <f>_xlfn.RANK.EQ(VLOOKUP($A199, 'First 10 GS'!$B$2:$AG$2201, 30, FALSE), 'First 10 GS'!AE$2:AE$2201, 1)</f>
        <v>146</v>
      </c>
      <c r="AE199" s="6">
        <f>_xlfn.RANK.EQ(VLOOKUP($A199, 'First 10 GS'!$B$2:$AG$2201, 31, FALSE), 'First 10 GS'!AF$2:AF$2201, 0)</f>
        <v>626</v>
      </c>
      <c r="AF199" s="5">
        <f>_xlfn.RANK.EQ(VLOOKUP($A199, 'First 10 GS'!$B$2:$AG$2201, 32, FALSE), 'First 10 GS'!AG$2:AG$2201, 1)</f>
        <v>202</v>
      </c>
      <c r="AG199" s="7">
        <f>GEOMEAN(Table5[[#This Row],[W]],Table5[[#This Row],[L]],Table5[[#This Row],[ERA]],Table5[[#This Row],[BB/9]],Table5[[#This Row],[SO]],Table5[[#This Row],[K/9]],Table5[[#This Row],[WHIP]])</f>
        <v>179.90502806997227</v>
      </c>
    </row>
    <row r="200" spans="1:33" x14ac:dyDescent="0.45">
      <c r="A200" s="6" t="s">
        <v>689</v>
      </c>
      <c r="B200" s="6" t="s">
        <v>95</v>
      </c>
      <c r="C200" s="9">
        <v>42620</v>
      </c>
      <c r="D200" s="9">
        <v>42853</v>
      </c>
      <c r="E200" s="6">
        <f>_xlfn.RANK.EQ(VLOOKUP($A200, 'First 10 GS'!$B$2:$AG$2201, 5, FALSE), 'First 10 GS'!F$2:F$2201, 0)</f>
        <v>354</v>
      </c>
      <c r="F200" s="5">
        <f>_xlfn.RANK.EQ(VLOOKUP($A200, 'First 10 GS'!$B$2:$AG$2201, 6, FALSE), 'First 10 GS'!G$2:G$2201, 0)</f>
        <v>151</v>
      </c>
      <c r="G200" s="5">
        <f>_xlfn.RANK.EQ(VLOOKUP($A200, 'First 10 GS'!$B$2:$AG$2201, 7, FALSE), 'First 10 GS'!H$2:H$2201, 1)</f>
        <v>177</v>
      </c>
      <c r="H200" s="6">
        <f>_xlfn.RANK.EQ(VLOOKUP($A200, 'First 10 GS'!$B$2:$AG$2201, 8, FALSE), 'First 10 GS'!I$2:I$2201, 0)</f>
        <v>1</v>
      </c>
      <c r="I200" s="6">
        <f>_xlfn.RANK.EQ(VLOOKUP($A200, 'First 10 GS'!$B$2:$AG$2201, 9, FALSE), 'First 10 GS'!J$2:J$2201, 0)</f>
        <v>1</v>
      </c>
      <c r="J200" s="6">
        <f>_xlfn.RANK.EQ(VLOOKUP($A200, 'First 10 GS'!$B$2:$AG$2201, 10, FALSE), 'First 10 GS'!K$2:K$2201, 1)</f>
        <v>1</v>
      </c>
      <c r="K200" s="6">
        <f>_xlfn.RANK.EQ(VLOOKUP($A200, 'First 10 GS'!$B$2:$AG$2201, 11, FALSE), 'First 10 GS'!L$2:L$2201, 0)</f>
        <v>196</v>
      </c>
      <c r="L200" s="6">
        <f>_xlfn.RANK.EQ(VLOOKUP($A200, 'First 10 GS'!$B$2:$AG$2201, 12, FALSE), 'First 10 GS'!M$2:M$2201, 0)</f>
        <v>98</v>
      </c>
      <c r="M200" s="6">
        <f>_xlfn.RANK.EQ(VLOOKUP($A200, 'First 10 GS'!$B$2:$AG$2201, 13, FALSE), 'First 10 GS'!N$2:N$2201, 0)</f>
        <v>2</v>
      </c>
      <c r="N200" s="6">
        <f>_xlfn.RANK.EQ(VLOOKUP($A200, 'First 10 GS'!$B$2:$AG$2201, 14, FALSE), 'First 10 GS'!O$2:O$2201, 1)</f>
        <v>303</v>
      </c>
      <c r="O200" s="6">
        <f>_xlfn.RANK.EQ(VLOOKUP($A200, 'First 10 GS'!$B$2:$AG$2201, 15, FALSE), 'First 10 GS'!P$2:P$2201, 0)</f>
        <v>227</v>
      </c>
      <c r="P200" s="6">
        <f>_xlfn.RANK.EQ(VLOOKUP($A200, 'First 10 GS'!$B$2:$AG$2201, 16, FALSE), 'First 10 GS'!Q$2:Q$2201, 0)</f>
        <v>208</v>
      </c>
      <c r="Q200" s="5">
        <f>_xlfn.RANK.EQ(VLOOKUP($A200, 'First 10 GS'!$B$2:$AG$2201, 17, FALSE), 'First 10 GS'!R$2:R$2201, 1)</f>
        <v>197</v>
      </c>
      <c r="R200" s="6">
        <f>_xlfn.RANK.EQ(VLOOKUP($A200, 'First 10 GS'!$B$2:$AG$2201, 18, FALSE), 'First 10 GS'!S$2:S$2201, 1)</f>
        <v>181</v>
      </c>
      <c r="S200" s="6">
        <f>_xlfn.RANK.EQ(VLOOKUP($A200, 'First 10 GS'!$B$2:$AG$2201, 19, FALSE), 'First 10 GS'!T$2:T$2201, 1)</f>
        <v>270</v>
      </c>
      <c r="T200" s="6">
        <f>_xlfn.RANK.EQ(VLOOKUP($A200, 'First 10 GS'!$B$2:$AG$2201, 20, FALSE), 'First 10 GS'!U$2:U$2201, 1)</f>
        <v>140</v>
      </c>
      <c r="U200" s="6">
        <f>_xlfn.RANK.EQ(VLOOKUP($A200, 'First 10 GS'!$B$2:$AG$2201, 21, FALSE), 'First 10 GS'!V$2:V$2201, 1)</f>
        <v>242</v>
      </c>
      <c r="V200" s="6">
        <f>_xlfn.RANK.EQ(VLOOKUP($A200, 'First 10 GS'!$B$2:$AG$2201, 22, FALSE), 'First 10 GS'!W$2:W$2201, 1)</f>
        <v>172</v>
      </c>
      <c r="W200" s="6">
        <f>_xlfn.RANK.EQ(VLOOKUP($A200, 'First 10 GS'!$B$2:$AG$2201, 23, FALSE), 'First 10 GS'!X$2:X$2201, 1)</f>
        <v>130</v>
      </c>
      <c r="X200" s="5">
        <f>_xlfn.RANK.EQ(VLOOKUP($A200, 'First 10 GS'!$B$2:$AG$2201, 24, FALSE), 'First 10 GS'!Y$2:Y$2201, 1)</f>
        <v>146</v>
      </c>
      <c r="Y200" s="6">
        <f>_xlfn.RANK.EQ(VLOOKUP($A200, 'First 10 GS'!$B$2:$AG$2201, 25, FALSE), 'First 10 GS'!Z$2:Z$2201, 1)</f>
        <v>291</v>
      </c>
      <c r="Z200" s="5">
        <f>_xlfn.RANK.EQ(VLOOKUP($A200, 'First 10 GS'!$B$2:$AG$2201, 26, FALSE), 'First 10 GS'!AA$2:AA$2201, 0)</f>
        <v>251</v>
      </c>
      <c r="AA200" s="5">
        <f>_xlfn.RANK.EQ(VLOOKUP($A200, 'First 10 GS'!$B$2:$AG$2201, 27, FALSE), 'First 10 GS'!AB$2:AB$2201, 0)</f>
        <v>248</v>
      </c>
      <c r="AB200" s="6">
        <f>_xlfn.RANK.EQ(VLOOKUP($A200, 'First 10 GS'!$B$2:$AG$2201, 28, FALSE), 'First 10 GS'!AC$2:AC$2201, 1)</f>
        <v>127</v>
      </c>
      <c r="AC200" s="6">
        <f>_xlfn.RANK.EQ(VLOOKUP($A200, 'First 10 GS'!$B$2:$AG$2201, 29, FALSE), 'First 10 GS'!AD$2:AD$2201, 1)</f>
        <v>477</v>
      </c>
      <c r="AD200" s="6">
        <f>_xlfn.RANK.EQ(VLOOKUP($A200, 'First 10 GS'!$B$2:$AG$2201, 30, FALSE), 'First 10 GS'!AE$2:AE$2201, 1)</f>
        <v>554</v>
      </c>
      <c r="AE200" s="6">
        <f>_xlfn.RANK.EQ(VLOOKUP($A200, 'First 10 GS'!$B$2:$AG$2201, 31, FALSE), 'First 10 GS'!AF$2:AF$2201, 0)</f>
        <v>453</v>
      </c>
      <c r="AF200" s="5">
        <f>_xlfn.RANK.EQ(VLOOKUP($A200, 'First 10 GS'!$B$2:$AG$2201, 32, FALSE), 'First 10 GS'!AG$2:AG$2201, 1)</f>
        <v>129</v>
      </c>
      <c r="AG200" s="7">
        <f>GEOMEAN(Table5[[#This Row],[W]],Table5[[#This Row],[L]],Table5[[#This Row],[ERA]],Table5[[#This Row],[BB/9]],Table5[[#This Row],[SO]],Table5[[#This Row],[K/9]],Table5[[#This Row],[WHIP]])</f>
        <v>180.21190886605697</v>
      </c>
    </row>
    <row r="201" spans="1:33" x14ac:dyDescent="0.45">
      <c r="A201" s="4" t="s">
        <v>969</v>
      </c>
      <c r="B201" s="4" t="s">
        <v>240</v>
      </c>
      <c r="C201" s="10">
        <v>35524</v>
      </c>
      <c r="D201" s="10">
        <v>35579</v>
      </c>
      <c r="E201" s="4">
        <f>_xlfn.RANK.EQ(VLOOKUP($A201, 'First 10 GS'!$B$2:$AG$2201, 5, FALSE), 'First 10 GS'!F$2:F$2201, 0)</f>
        <v>292</v>
      </c>
      <c r="F201" s="5">
        <f>_xlfn.RANK.EQ(VLOOKUP($A201, 'First 10 GS'!$B$2:$AG$2201, 6, FALSE), 'First 10 GS'!G$2:G$2201, 0)</f>
        <v>460</v>
      </c>
      <c r="G201" s="5">
        <f>_xlfn.RANK.EQ(VLOOKUP($A201, 'First 10 GS'!$B$2:$AG$2201, 7, FALSE), 'First 10 GS'!H$2:H$2201, 1)</f>
        <v>177</v>
      </c>
      <c r="H201" s="4">
        <f>_xlfn.RANK.EQ(VLOOKUP($A201, 'First 10 GS'!$B$2:$AG$2201, 8, FALSE), 'First 10 GS'!I$2:I$2201, 0)</f>
        <v>1</v>
      </c>
      <c r="I201" s="4">
        <f>_xlfn.RANK.EQ(VLOOKUP($A201, 'First 10 GS'!$B$2:$AG$2201, 9, FALSE), 'First 10 GS'!J$2:J$2201, 0)</f>
        <v>1</v>
      </c>
      <c r="J201" s="4">
        <f>_xlfn.RANK.EQ(VLOOKUP($A201, 'First 10 GS'!$B$2:$AG$2201, 10, FALSE), 'First 10 GS'!K$2:K$2201, 1)</f>
        <v>1</v>
      </c>
      <c r="K201" s="4">
        <f>_xlfn.RANK.EQ(VLOOKUP($A201, 'First 10 GS'!$B$2:$AG$2201, 11, FALSE), 'First 10 GS'!L$2:L$2201, 0)</f>
        <v>99</v>
      </c>
      <c r="L201" s="4">
        <f>_xlfn.RANK.EQ(VLOOKUP($A201, 'First 10 GS'!$B$2:$AG$2201, 12, FALSE), 'First 10 GS'!M$2:M$2201, 0)</f>
        <v>98</v>
      </c>
      <c r="M201" s="4">
        <f>_xlfn.RANK.EQ(VLOOKUP($A201, 'First 10 GS'!$B$2:$AG$2201, 13, FALSE), 'First 10 GS'!N$2:N$2201, 0)</f>
        <v>2</v>
      </c>
      <c r="N201" s="6">
        <f>_xlfn.RANK.EQ(VLOOKUP($A201, 'First 10 GS'!$B$2:$AG$2201, 14, FALSE), 'First 10 GS'!O$2:O$2201, 1)</f>
        <v>365</v>
      </c>
      <c r="O201" s="4">
        <f>_xlfn.RANK.EQ(VLOOKUP($A201, 'First 10 GS'!$B$2:$AG$2201, 15, FALSE), 'First 10 GS'!P$2:P$2201, 0)</f>
        <v>530</v>
      </c>
      <c r="P201" s="4">
        <f>_xlfn.RANK.EQ(VLOOKUP($A201, 'First 10 GS'!$B$2:$AG$2201, 16, FALSE), 'First 10 GS'!Q$2:Q$2201, 0)</f>
        <v>428</v>
      </c>
      <c r="Q201" s="5">
        <f>_xlfn.RANK.EQ(VLOOKUP($A201, 'First 10 GS'!$B$2:$AG$2201, 17, FALSE), 'First 10 GS'!R$2:R$2201, 1)</f>
        <v>63</v>
      </c>
      <c r="R201" s="4">
        <f>_xlfn.RANK.EQ(VLOOKUP($A201, 'First 10 GS'!$B$2:$AG$2201, 18, FALSE), 'First 10 GS'!S$2:S$2201, 1)</f>
        <v>276</v>
      </c>
      <c r="S201" s="4">
        <f>_xlfn.RANK.EQ(VLOOKUP($A201, 'First 10 GS'!$B$2:$AG$2201, 19, FALSE), 'First 10 GS'!T$2:T$2201, 1)</f>
        <v>66</v>
      </c>
      <c r="T201" s="4">
        <f>_xlfn.RANK.EQ(VLOOKUP($A201, 'First 10 GS'!$B$2:$AG$2201, 20, FALSE), 'First 10 GS'!U$2:U$2201, 1)</f>
        <v>32</v>
      </c>
      <c r="U201" s="4">
        <f>_xlfn.RANK.EQ(VLOOKUP($A201, 'First 10 GS'!$B$2:$AG$2201, 21, FALSE), 'First 10 GS'!V$2:V$2201, 1)</f>
        <v>89</v>
      </c>
      <c r="V201" s="4">
        <f>_xlfn.RANK.EQ(VLOOKUP($A201, 'First 10 GS'!$B$2:$AG$2201, 22, FALSE), 'First 10 GS'!W$2:W$2201, 1)</f>
        <v>53</v>
      </c>
      <c r="W201" s="4">
        <f>_xlfn.RANK.EQ(VLOOKUP($A201, 'First 10 GS'!$B$2:$AG$2201, 23, FALSE), 'First 10 GS'!X$2:X$2201, 1)</f>
        <v>101</v>
      </c>
      <c r="X201" s="5">
        <f>_xlfn.RANK.EQ(VLOOKUP($A201, 'First 10 GS'!$B$2:$AG$2201, 24, FALSE), 'First 10 GS'!Y$2:Y$2201, 1)</f>
        <v>108</v>
      </c>
      <c r="Y201" s="4">
        <f>_xlfn.RANK.EQ(VLOOKUP($A201, 'First 10 GS'!$B$2:$AG$2201, 25, FALSE), 'First 10 GS'!Z$2:Z$2201, 1)</f>
        <v>291</v>
      </c>
      <c r="Z201" s="5">
        <f>_xlfn.RANK.EQ(VLOOKUP($A201, 'First 10 GS'!$B$2:$AG$2201, 26, FALSE), 'First 10 GS'!AA$2:AA$2201, 0)</f>
        <v>274</v>
      </c>
      <c r="AA201" s="5">
        <f>_xlfn.RANK.EQ(VLOOKUP($A201, 'First 10 GS'!$B$2:$AG$2201, 27, FALSE), 'First 10 GS'!AB$2:AB$2201, 0)</f>
        <v>294</v>
      </c>
      <c r="AB201" s="4">
        <f>_xlfn.RANK.EQ(VLOOKUP($A201, 'First 10 GS'!$B$2:$AG$2201, 28, FALSE), 'First 10 GS'!AC$2:AC$2201, 1)</f>
        <v>127</v>
      </c>
      <c r="AC201" s="4">
        <f>_xlfn.RANK.EQ(VLOOKUP($A201, 'First 10 GS'!$B$2:$AG$2201, 29, FALSE), 'First 10 GS'!AD$2:AD$2201, 1)</f>
        <v>477</v>
      </c>
      <c r="AD201" s="4">
        <f>_xlfn.RANK.EQ(VLOOKUP($A201, 'First 10 GS'!$B$2:$AG$2201, 30, FALSE), 'First 10 GS'!AE$2:AE$2201, 1)</f>
        <v>1</v>
      </c>
      <c r="AE201" s="4">
        <f>_xlfn.RANK.EQ(VLOOKUP($A201, 'First 10 GS'!$B$2:$AG$2201, 31, FALSE), 'First 10 GS'!AF$2:AF$2201, 0)</f>
        <v>463</v>
      </c>
      <c r="AF201" s="5">
        <f>_xlfn.RANK.EQ(VLOOKUP($A201, 'First 10 GS'!$B$2:$AG$2201, 32, FALSE), 'First 10 GS'!AG$2:AG$2201, 1)</f>
        <v>140</v>
      </c>
      <c r="AG201" s="7">
        <f>GEOMEAN(Table5[[#This Row],[W]],Table5[[#This Row],[L]],Table5[[#This Row],[ERA]],Table5[[#This Row],[BB/9]],Table5[[#This Row],[SO]],Table5[[#This Row],[K/9]],Table5[[#This Row],[WHIP]])</f>
        <v>180.52261619724808</v>
      </c>
    </row>
    <row r="202" spans="1:33" x14ac:dyDescent="0.45">
      <c r="A202" s="6" t="s">
        <v>880</v>
      </c>
      <c r="B202" s="6" t="s">
        <v>102</v>
      </c>
      <c r="C202" s="9">
        <v>39971</v>
      </c>
      <c r="D202" s="9">
        <v>40025</v>
      </c>
      <c r="E202" s="6">
        <f>_xlfn.RANK.EQ(VLOOKUP($A202, 'First 10 GS'!$B$2:$AG$2201, 5, FALSE), 'First 10 GS'!F$2:F$2201, 0)</f>
        <v>188</v>
      </c>
      <c r="F202" s="5">
        <f>_xlfn.RANK.EQ(VLOOKUP($A202, 'First 10 GS'!$B$2:$AG$2201, 6, FALSE), 'First 10 GS'!G$2:G$2201, 0)</f>
        <v>64</v>
      </c>
      <c r="G202" s="5">
        <f>_xlfn.RANK.EQ(VLOOKUP($A202, 'First 10 GS'!$B$2:$AG$2201, 7, FALSE), 'First 10 GS'!H$2:H$2201, 1)</f>
        <v>57</v>
      </c>
      <c r="H202" s="6">
        <f>_xlfn.RANK.EQ(VLOOKUP($A202, 'First 10 GS'!$B$2:$AG$2201, 8, FALSE), 'First 10 GS'!I$2:I$2201, 0)</f>
        <v>1</v>
      </c>
      <c r="I202" s="6">
        <f>_xlfn.RANK.EQ(VLOOKUP($A202, 'First 10 GS'!$B$2:$AG$2201, 9, FALSE), 'First 10 GS'!J$2:J$2201, 0)</f>
        <v>1</v>
      </c>
      <c r="J202" s="6">
        <f>_xlfn.RANK.EQ(VLOOKUP($A202, 'First 10 GS'!$B$2:$AG$2201, 10, FALSE), 'First 10 GS'!K$2:K$2201, 1)</f>
        <v>1</v>
      </c>
      <c r="K202" s="6">
        <f>_xlfn.RANK.EQ(VLOOKUP($A202, 'First 10 GS'!$B$2:$AG$2201, 11, FALSE), 'First 10 GS'!L$2:L$2201, 0)</f>
        <v>196</v>
      </c>
      <c r="L202" s="6">
        <f>_xlfn.RANK.EQ(VLOOKUP($A202, 'First 10 GS'!$B$2:$AG$2201, 12, FALSE), 'First 10 GS'!M$2:M$2201, 0)</f>
        <v>98</v>
      </c>
      <c r="M202" s="6">
        <f>_xlfn.RANK.EQ(VLOOKUP($A202, 'First 10 GS'!$B$2:$AG$2201, 13, FALSE), 'First 10 GS'!N$2:N$2201, 0)</f>
        <v>2</v>
      </c>
      <c r="N202" s="6">
        <f>_xlfn.RANK.EQ(VLOOKUP($A202, 'First 10 GS'!$B$2:$AG$2201, 14, FALSE), 'First 10 GS'!O$2:O$2201, 1)</f>
        <v>474</v>
      </c>
      <c r="O202" s="6">
        <f>_xlfn.RANK.EQ(VLOOKUP($A202, 'First 10 GS'!$B$2:$AG$2201, 15, FALSE), 'First 10 GS'!P$2:P$2201, 0)</f>
        <v>227</v>
      </c>
      <c r="P202" s="6">
        <f>_xlfn.RANK.EQ(VLOOKUP($A202, 'First 10 GS'!$B$2:$AG$2201, 16, FALSE), 'First 10 GS'!Q$2:Q$2201, 0)</f>
        <v>75</v>
      </c>
      <c r="Q202" s="5">
        <f>_xlfn.RANK.EQ(VLOOKUP($A202, 'First 10 GS'!$B$2:$AG$2201, 17, FALSE), 'First 10 GS'!R$2:R$2201, 1)</f>
        <v>155</v>
      </c>
      <c r="R202" s="6">
        <f>_xlfn.RANK.EQ(VLOOKUP($A202, 'First 10 GS'!$B$2:$AG$2201, 18, FALSE), 'First 10 GS'!S$2:S$2201, 1)</f>
        <v>276</v>
      </c>
      <c r="S202" s="6">
        <f>_xlfn.RANK.EQ(VLOOKUP($A202, 'First 10 GS'!$B$2:$AG$2201, 19, FALSE), 'First 10 GS'!T$2:T$2201, 1)</f>
        <v>116</v>
      </c>
      <c r="T202" s="6">
        <f>_xlfn.RANK.EQ(VLOOKUP($A202, 'First 10 GS'!$B$2:$AG$2201, 20, FALSE), 'First 10 GS'!U$2:U$2201, 1)</f>
        <v>140</v>
      </c>
      <c r="U202" s="6">
        <f>_xlfn.RANK.EQ(VLOOKUP($A202, 'First 10 GS'!$B$2:$AG$2201, 21, FALSE), 'First 10 GS'!V$2:V$2201, 1)</f>
        <v>297</v>
      </c>
      <c r="V202" s="6">
        <f>_xlfn.RANK.EQ(VLOOKUP($A202, 'First 10 GS'!$B$2:$AG$2201, 22, FALSE), 'First 10 GS'!W$2:W$2201, 1)</f>
        <v>274</v>
      </c>
      <c r="W202" s="6">
        <f>_xlfn.RANK.EQ(VLOOKUP($A202, 'First 10 GS'!$B$2:$AG$2201, 23, FALSE), 'First 10 GS'!X$2:X$2201, 1)</f>
        <v>462</v>
      </c>
      <c r="X202" s="5">
        <f>_xlfn.RANK.EQ(VLOOKUP($A202, 'First 10 GS'!$B$2:$AG$2201, 24, FALSE), 'First 10 GS'!Y$2:Y$2201, 1)</f>
        <v>417</v>
      </c>
      <c r="Y202" s="6">
        <f>_xlfn.RANK.EQ(VLOOKUP($A202, 'First 10 GS'!$B$2:$AG$2201, 25, FALSE), 'First 10 GS'!Z$2:Z$2201, 1)</f>
        <v>1</v>
      </c>
      <c r="Z202" s="5">
        <f>_xlfn.RANK.EQ(VLOOKUP($A202, 'First 10 GS'!$B$2:$AG$2201, 26, FALSE), 'First 10 GS'!AA$2:AA$2201, 0)</f>
        <v>274</v>
      </c>
      <c r="AA202" s="5">
        <f>_xlfn.RANK.EQ(VLOOKUP($A202, 'First 10 GS'!$B$2:$AG$2201, 27, FALSE), 'First 10 GS'!AB$2:AB$2201, 0)</f>
        <v>336</v>
      </c>
      <c r="AB202" s="6">
        <f>_xlfn.RANK.EQ(VLOOKUP($A202, 'First 10 GS'!$B$2:$AG$2201, 28, FALSE), 'First 10 GS'!AC$2:AC$2201, 1)</f>
        <v>452</v>
      </c>
      <c r="AC202" s="6">
        <f>_xlfn.RANK.EQ(VLOOKUP($A202, 'First 10 GS'!$B$2:$AG$2201, 29, FALSE), 'First 10 GS'!AD$2:AD$2201, 1)</f>
        <v>1</v>
      </c>
      <c r="AD202" s="6">
        <f>_xlfn.RANK.EQ(VLOOKUP($A202, 'First 10 GS'!$B$2:$AG$2201, 30, FALSE), 'First 10 GS'!AE$2:AE$2201, 1)</f>
        <v>146</v>
      </c>
      <c r="AE202" s="6">
        <f>_xlfn.RANK.EQ(VLOOKUP($A202, 'First 10 GS'!$B$2:$AG$2201, 31, FALSE), 'First 10 GS'!AF$2:AF$2201, 0)</f>
        <v>178</v>
      </c>
      <c r="AF202" s="5">
        <f>_xlfn.RANK.EQ(VLOOKUP($A202, 'First 10 GS'!$B$2:$AG$2201, 32, FALSE), 'First 10 GS'!AG$2:AG$2201, 1)</f>
        <v>290</v>
      </c>
      <c r="AG202" s="7">
        <f>GEOMEAN(Table5[[#This Row],[W]],Table5[[#This Row],[L]],Table5[[#This Row],[ERA]],Table5[[#This Row],[BB/9]],Table5[[#This Row],[SO]],Table5[[#This Row],[K/9]],Table5[[#This Row],[WHIP]])</f>
        <v>180.71803207643191</v>
      </c>
    </row>
    <row r="203" spans="1:33" x14ac:dyDescent="0.45">
      <c r="A203" s="6" t="s">
        <v>533</v>
      </c>
      <c r="B203" s="6" t="s">
        <v>43</v>
      </c>
      <c r="C203" s="9" t="s">
        <v>534</v>
      </c>
      <c r="D203" s="9">
        <v>41496</v>
      </c>
      <c r="E203" s="6">
        <f>_xlfn.RANK.EQ(VLOOKUP($A203, 'First 10 GS'!$B$2:$AG$2201, 5, FALSE), 'First 10 GS'!F$2:F$2201, 0)</f>
        <v>326</v>
      </c>
      <c r="F203" s="5">
        <f>_xlfn.RANK.EQ(VLOOKUP($A203, 'First 10 GS'!$B$2:$AG$2201, 6, FALSE), 'First 10 GS'!G$2:G$2201, 0)</f>
        <v>64</v>
      </c>
      <c r="G203" s="5">
        <f>_xlfn.RANK.EQ(VLOOKUP($A203, 'First 10 GS'!$B$2:$AG$2201, 7, FALSE), 'First 10 GS'!H$2:H$2201, 1)</f>
        <v>57</v>
      </c>
      <c r="H203" s="6">
        <f>_xlfn.RANK.EQ(VLOOKUP($A203, 'First 10 GS'!$B$2:$AG$2201, 8, FALSE), 'First 10 GS'!I$2:I$2201, 0)</f>
        <v>1</v>
      </c>
      <c r="I203" s="6">
        <f>_xlfn.RANK.EQ(VLOOKUP($A203, 'First 10 GS'!$B$2:$AG$2201, 9, FALSE), 'First 10 GS'!J$2:J$2201, 0)</f>
        <v>1</v>
      </c>
      <c r="J203" s="6">
        <f>_xlfn.RANK.EQ(VLOOKUP($A203, 'First 10 GS'!$B$2:$AG$2201, 10, FALSE), 'First 10 GS'!K$2:K$2201, 1)</f>
        <v>1</v>
      </c>
      <c r="K203" s="6">
        <f>_xlfn.RANK.EQ(VLOOKUP($A203, 'First 10 GS'!$B$2:$AG$2201, 11, FALSE), 'First 10 GS'!L$2:L$2201, 0)</f>
        <v>196</v>
      </c>
      <c r="L203" s="6">
        <f>_xlfn.RANK.EQ(VLOOKUP($A203, 'First 10 GS'!$B$2:$AG$2201, 12, FALSE), 'First 10 GS'!M$2:M$2201, 0)</f>
        <v>98</v>
      </c>
      <c r="M203" s="6">
        <f>_xlfn.RANK.EQ(VLOOKUP($A203, 'First 10 GS'!$B$2:$AG$2201, 13, FALSE), 'First 10 GS'!N$2:N$2201, 0)</f>
        <v>2</v>
      </c>
      <c r="N203" s="6">
        <f>_xlfn.RANK.EQ(VLOOKUP($A203, 'First 10 GS'!$B$2:$AG$2201, 14, FALSE), 'First 10 GS'!O$2:O$2201, 1)</f>
        <v>327</v>
      </c>
      <c r="O203" s="6">
        <f>_xlfn.RANK.EQ(VLOOKUP($A203, 'First 10 GS'!$B$2:$AG$2201, 15, FALSE), 'First 10 GS'!P$2:P$2201, 0)</f>
        <v>227</v>
      </c>
      <c r="P203" s="6">
        <f>_xlfn.RANK.EQ(VLOOKUP($A203, 'First 10 GS'!$B$2:$AG$2201, 16, FALSE), 'First 10 GS'!Q$2:Q$2201, 0)</f>
        <v>75</v>
      </c>
      <c r="Q203" s="5">
        <f>_xlfn.RANK.EQ(VLOOKUP($A203, 'First 10 GS'!$B$2:$AG$2201, 17, FALSE), 'First 10 GS'!R$2:R$2201, 1)</f>
        <v>226</v>
      </c>
      <c r="R203" s="6">
        <f>_xlfn.RANK.EQ(VLOOKUP($A203, 'First 10 GS'!$B$2:$AG$2201, 18, FALSE), 'First 10 GS'!S$2:S$2201, 1)</f>
        <v>181</v>
      </c>
      <c r="S203" s="6">
        <f>_xlfn.RANK.EQ(VLOOKUP($A203, 'First 10 GS'!$B$2:$AG$2201, 19, FALSE), 'First 10 GS'!T$2:T$2201, 1)</f>
        <v>201</v>
      </c>
      <c r="T203" s="6">
        <f>_xlfn.RANK.EQ(VLOOKUP($A203, 'First 10 GS'!$B$2:$AG$2201, 20, FALSE), 'First 10 GS'!U$2:U$2201, 1)</f>
        <v>173</v>
      </c>
      <c r="U203" s="6">
        <f>_xlfn.RANK.EQ(VLOOKUP($A203, 'First 10 GS'!$B$2:$AG$2201, 21, FALSE), 'First 10 GS'!V$2:V$2201, 1)</f>
        <v>538</v>
      </c>
      <c r="V203" s="6">
        <f>_xlfn.RANK.EQ(VLOOKUP($A203, 'First 10 GS'!$B$2:$AG$2201, 22, FALSE), 'First 10 GS'!W$2:W$2201, 1)</f>
        <v>537</v>
      </c>
      <c r="W203" s="6">
        <f>_xlfn.RANK.EQ(VLOOKUP($A203, 'First 10 GS'!$B$2:$AG$2201, 23, FALSE), 'First 10 GS'!X$2:X$2201, 1)</f>
        <v>521</v>
      </c>
      <c r="X203" s="5">
        <f>_xlfn.RANK.EQ(VLOOKUP($A203, 'First 10 GS'!$B$2:$AG$2201, 24, FALSE), 'First 10 GS'!Y$2:Y$2201, 1)</f>
        <v>531</v>
      </c>
      <c r="Y203" s="6">
        <f>_xlfn.RANK.EQ(VLOOKUP($A203, 'First 10 GS'!$B$2:$AG$2201, 25, FALSE), 'First 10 GS'!Z$2:Z$2201, 1)</f>
        <v>490</v>
      </c>
      <c r="Z203" s="5">
        <f>_xlfn.RANK.EQ(VLOOKUP($A203, 'First 10 GS'!$B$2:$AG$2201, 26, FALSE), 'First 10 GS'!AA$2:AA$2201, 0)</f>
        <v>193</v>
      </c>
      <c r="AA203" s="5">
        <f>_xlfn.RANK.EQ(VLOOKUP($A203, 'First 10 GS'!$B$2:$AG$2201, 27, FALSE), 'First 10 GS'!AB$2:AB$2201, 0)</f>
        <v>216</v>
      </c>
      <c r="AB203" s="6">
        <f>_xlfn.RANK.EQ(VLOOKUP($A203, 'First 10 GS'!$B$2:$AG$2201, 28, FALSE), 'First 10 GS'!AC$2:AC$2201, 1)</f>
        <v>452</v>
      </c>
      <c r="AC203" s="6">
        <f>_xlfn.RANK.EQ(VLOOKUP($A203, 'First 10 GS'!$B$2:$AG$2201, 29, FALSE), 'First 10 GS'!AD$2:AD$2201, 1)</f>
        <v>1</v>
      </c>
      <c r="AD203" s="6">
        <f>_xlfn.RANK.EQ(VLOOKUP($A203, 'First 10 GS'!$B$2:$AG$2201, 30, FALSE), 'First 10 GS'!AE$2:AE$2201, 1)</f>
        <v>641</v>
      </c>
      <c r="AE203" s="6">
        <f>_xlfn.RANK.EQ(VLOOKUP($A203, 'First 10 GS'!$B$2:$AG$2201, 31, FALSE), 'First 10 GS'!AF$2:AF$2201, 0)</f>
        <v>293</v>
      </c>
      <c r="AF203" s="5">
        <f>_xlfn.RANK.EQ(VLOOKUP($A203, 'First 10 GS'!$B$2:$AG$2201, 32, FALSE), 'First 10 GS'!AG$2:AG$2201, 1)</f>
        <v>352</v>
      </c>
      <c r="AG203" s="7">
        <f>GEOMEAN(Table5[[#This Row],[W]],Table5[[#This Row],[L]],Table5[[#This Row],[ERA]],Table5[[#This Row],[BB/9]],Table5[[#This Row],[SO]],Table5[[#This Row],[K/9]],Table5[[#This Row],[WHIP]])</f>
        <v>181.24197566407116</v>
      </c>
    </row>
    <row r="204" spans="1:33" x14ac:dyDescent="0.45">
      <c r="A204" s="4" t="s">
        <v>410</v>
      </c>
      <c r="B204" s="4" t="s">
        <v>73</v>
      </c>
      <c r="C204" s="10">
        <v>36676</v>
      </c>
      <c r="D204" s="10">
        <v>36728</v>
      </c>
      <c r="E204" s="4">
        <f>_xlfn.RANK.EQ(VLOOKUP($A204, 'First 10 GS'!$B$2:$AG$2201, 5, FALSE), 'First 10 GS'!F$2:F$2201, 0)</f>
        <v>110</v>
      </c>
      <c r="F204" s="5">
        <f>_xlfn.RANK.EQ(VLOOKUP($A204, 'First 10 GS'!$B$2:$AG$2201, 6, FALSE), 'First 10 GS'!G$2:G$2201, 0)</f>
        <v>460</v>
      </c>
      <c r="G204" s="5">
        <f>_xlfn.RANK.EQ(VLOOKUP($A204, 'First 10 GS'!$B$2:$AG$2201, 7, FALSE), 'First 10 GS'!H$2:H$2201, 1)</f>
        <v>11</v>
      </c>
      <c r="H204" s="4">
        <f>_xlfn.RANK.EQ(VLOOKUP($A204, 'First 10 GS'!$B$2:$AG$2201, 8, FALSE), 'First 10 GS'!I$2:I$2201, 0)</f>
        <v>1</v>
      </c>
      <c r="I204" s="4">
        <f>_xlfn.RANK.EQ(VLOOKUP($A204, 'First 10 GS'!$B$2:$AG$2201, 9, FALSE), 'First 10 GS'!J$2:J$2201, 0)</f>
        <v>1</v>
      </c>
      <c r="J204" s="4">
        <f>_xlfn.RANK.EQ(VLOOKUP($A204, 'First 10 GS'!$B$2:$AG$2201, 10, FALSE), 'First 10 GS'!K$2:K$2201, 1)</f>
        <v>1</v>
      </c>
      <c r="K204" s="4">
        <f>_xlfn.RANK.EQ(VLOOKUP($A204, 'First 10 GS'!$B$2:$AG$2201, 11, FALSE), 'First 10 GS'!L$2:L$2201, 0)</f>
        <v>196</v>
      </c>
      <c r="L204" s="4">
        <f>_xlfn.RANK.EQ(VLOOKUP($A204, 'First 10 GS'!$B$2:$AG$2201, 12, FALSE), 'First 10 GS'!M$2:M$2201, 0)</f>
        <v>98</v>
      </c>
      <c r="M204" s="4">
        <f>_xlfn.RANK.EQ(VLOOKUP($A204, 'First 10 GS'!$B$2:$AG$2201, 13, FALSE), 'First 10 GS'!N$2:N$2201, 0)</f>
        <v>2</v>
      </c>
      <c r="N204" s="6">
        <f>_xlfn.RANK.EQ(VLOOKUP($A204, 'First 10 GS'!$B$2:$AG$2201, 14, FALSE), 'First 10 GS'!O$2:O$2201, 1)</f>
        <v>555</v>
      </c>
      <c r="O204" s="4">
        <f>_xlfn.RANK.EQ(VLOOKUP($A204, 'First 10 GS'!$B$2:$AG$2201, 15, FALSE), 'First 10 GS'!P$2:P$2201, 0)</f>
        <v>655</v>
      </c>
      <c r="P204" s="4">
        <f>_xlfn.RANK.EQ(VLOOKUP($A204, 'First 10 GS'!$B$2:$AG$2201, 16, FALSE), 'First 10 GS'!Q$2:Q$2201, 0)</f>
        <v>99</v>
      </c>
      <c r="Q204" s="5">
        <f>_xlfn.RANK.EQ(VLOOKUP($A204, 'First 10 GS'!$B$2:$AG$2201, 17, FALSE), 'First 10 GS'!R$2:R$2201, 1)</f>
        <v>149</v>
      </c>
      <c r="R204" s="4">
        <f>_xlfn.RANK.EQ(VLOOKUP($A204, 'First 10 GS'!$B$2:$AG$2201, 18, FALSE), 'First 10 GS'!S$2:S$2201, 1)</f>
        <v>350</v>
      </c>
      <c r="S204" s="4">
        <f>_xlfn.RANK.EQ(VLOOKUP($A204, 'First 10 GS'!$B$2:$AG$2201, 19, FALSE), 'First 10 GS'!T$2:T$2201, 1)</f>
        <v>116</v>
      </c>
      <c r="T204" s="4">
        <f>_xlfn.RANK.EQ(VLOOKUP($A204, 'First 10 GS'!$B$2:$AG$2201, 20, FALSE), 'First 10 GS'!U$2:U$2201, 1)</f>
        <v>173</v>
      </c>
      <c r="U204" s="4">
        <f>_xlfn.RANK.EQ(VLOOKUP($A204, 'First 10 GS'!$B$2:$AG$2201, 21, FALSE), 'First 10 GS'!V$2:V$2201, 1)</f>
        <v>359</v>
      </c>
      <c r="V204" s="4">
        <f>_xlfn.RANK.EQ(VLOOKUP($A204, 'First 10 GS'!$B$2:$AG$2201, 22, FALSE), 'First 10 GS'!W$2:W$2201, 1)</f>
        <v>381</v>
      </c>
      <c r="W204" s="4">
        <f>_xlfn.RANK.EQ(VLOOKUP($A204, 'First 10 GS'!$B$2:$AG$2201, 23, FALSE), 'First 10 GS'!X$2:X$2201, 1)</f>
        <v>635</v>
      </c>
      <c r="X204" s="5">
        <f>_xlfn.RANK.EQ(VLOOKUP($A204, 'First 10 GS'!$B$2:$AG$2201, 24, FALSE), 'First 10 GS'!Y$2:Y$2201, 1)</f>
        <v>589</v>
      </c>
      <c r="Y204" s="4">
        <f>_xlfn.RANK.EQ(VLOOKUP($A204, 'First 10 GS'!$B$2:$AG$2201, 25, FALSE), 'First 10 GS'!Z$2:Z$2201, 1)</f>
        <v>599</v>
      </c>
      <c r="Z204" s="5">
        <f>_xlfn.RANK.EQ(VLOOKUP($A204, 'First 10 GS'!$B$2:$AG$2201, 26, FALSE), 'First 10 GS'!AA$2:AA$2201, 0)</f>
        <v>144</v>
      </c>
      <c r="AA204" s="5">
        <f>_xlfn.RANK.EQ(VLOOKUP($A204, 'First 10 GS'!$B$2:$AG$2201, 27, FALSE), 'First 10 GS'!AB$2:AB$2201, 0)</f>
        <v>236</v>
      </c>
      <c r="AB204" s="4">
        <f>_xlfn.RANK.EQ(VLOOKUP($A204, 'First 10 GS'!$B$2:$AG$2201, 28, FALSE), 'First 10 GS'!AC$2:AC$2201, 1)</f>
        <v>127</v>
      </c>
      <c r="AC204" s="4">
        <f>_xlfn.RANK.EQ(VLOOKUP($A204, 'First 10 GS'!$B$2:$AG$2201, 29, FALSE), 'First 10 GS'!AD$2:AD$2201, 1)</f>
        <v>1</v>
      </c>
      <c r="AD204" s="4">
        <f>_xlfn.RANK.EQ(VLOOKUP($A204, 'First 10 GS'!$B$2:$AG$2201, 30, FALSE), 'First 10 GS'!AE$2:AE$2201, 1)</f>
        <v>146</v>
      </c>
      <c r="AE204" s="4">
        <f>_xlfn.RANK.EQ(VLOOKUP($A204, 'First 10 GS'!$B$2:$AG$2201, 31, FALSE), 'First 10 GS'!AF$2:AF$2201, 0)</f>
        <v>83</v>
      </c>
      <c r="AF204" s="5">
        <f>_xlfn.RANK.EQ(VLOOKUP($A204, 'First 10 GS'!$B$2:$AG$2201, 32, FALSE), 'First 10 GS'!AG$2:AG$2201, 1)</f>
        <v>430</v>
      </c>
      <c r="AG204" s="7">
        <f>GEOMEAN(Table5[[#This Row],[W]],Table5[[#This Row],[L]],Table5[[#This Row],[ERA]],Table5[[#This Row],[BB/9]],Table5[[#This Row],[SO]],Table5[[#This Row],[K/9]],Table5[[#This Row],[WHIP]])</f>
        <v>181.50350011172955</v>
      </c>
    </row>
    <row r="205" spans="1:33" x14ac:dyDescent="0.45">
      <c r="A205" s="4" t="s">
        <v>209</v>
      </c>
      <c r="B205" s="4" t="s">
        <v>210</v>
      </c>
      <c r="C205" s="10">
        <v>45021</v>
      </c>
      <c r="D205" s="10">
        <v>45072</v>
      </c>
      <c r="E205" s="4">
        <f>_xlfn.RANK.EQ(VLOOKUP($A205, 'First 10 GS'!$B$2:$AG$2201, 5, FALSE), 'First 10 GS'!F$2:F$2201, 0)</f>
        <v>641</v>
      </c>
      <c r="F205" s="5">
        <f>_xlfn.RANK.EQ(VLOOKUP($A205, 'First 10 GS'!$B$2:$AG$2201, 6, FALSE), 'First 10 GS'!G$2:G$2201, 0)</f>
        <v>460</v>
      </c>
      <c r="G205" s="5">
        <f>_xlfn.RANK.EQ(VLOOKUP($A205, 'First 10 GS'!$B$2:$AG$2201, 7, FALSE), 'First 10 GS'!H$2:H$2201, 1)</f>
        <v>57</v>
      </c>
      <c r="H205" s="4">
        <f>_xlfn.RANK.EQ(VLOOKUP($A205, 'First 10 GS'!$B$2:$AG$2201, 8, FALSE), 'First 10 GS'!I$2:I$2201, 0)</f>
        <v>1</v>
      </c>
      <c r="I205" s="4">
        <f>_xlfn.RANK.EQ(VLOOKUP($A205, 'First 10 GS'!$B$2:$AG$2201, 9, FALSE), 'First 10 GS'!J$2:J$2201, 0)</f>
        <v>1</v>
      </c>
      <c r="J205" s="4">
        <f>_xlfn.RANK.EQ(VLOOKUP($A205, 'First 10 GS'!$B$2:$AG$2201, 10, FALSE), 'First 10 GS'!K$2:K$2201, 1)</f>
        <v>1</v>
      </c>
      <c r="K205" s="4">
        <f>_xlfn.RANK.EQ(VLOOKUP($A205, 'First 10 GS'!$B$2:$AG$2201, 11, FALSE), 'First 10 GS'!L$2:L$2201, 0)</f>
        <v>196</v>
      </c>
      <c r="L205" s="4">
        <f>_xlfn.RANK.EQ(VLOOKUP($A205, 'First 10 GS'!$B$2:$AG$2201, 12, FALSE), 'First 10 GS'!M$2:M$2201, 0)</f>
        <v>98</v>
      </c>
      <c r="M205" s="4">
        <f>_xlfn.RANK.EQ(VLOOKUP($A205, 'First 10 GS'!$B$2:$AG$2201, 13, FALSE), 'First 10 GS'!N$2:N$2201, 0)</f>
        <v>2</v>
      </c>
      <c r="N205" s="6">
        <f>_xlfn.RANK.EQ(VLOOKUP($A205, 'First 10 GS'!$B$2:$AG$2201, 14, FALSE), 'First 10 GS'!O$2:O$2201, 1)</f>
        <v>23</v>
      </c>
      <c r="O205" s="4">
        <f>_xlfn.RANK.EQ(VLOOKUP($A205, 'First 10 GS'!$B$2:$AG$2201, 15, FALSE), 'First 10 GS'!P$2:P$2201, 0)</f>
        <v>629</v>
      </c>
      <c r="P205" s="4">
        <f>_xlfn.RANK.EQ(VLOOKUP($A205, 'First 10 GS'!$B$2:$AG$2201, 16, FALSE), 'First 10 GS'!Q$2:Q$2201, 0)</f>
        <v>266</v>
      </c>
      <c r="Q205" s="5">
        <f>_xlfn.RANK.EQ(VLOOKUP($A205, 'First 10 GS'!$B$2:$AG$2201, 17, FALSE), 'First 10 GS'!R$2:R$2201, 1)</f>
        <v>657</v>
      </c>
      <c r="R205" s="4">
        <f>_xlfn.RANK.EQ(VLOOKUP($A205, 'First 10 GS'!$B$2:$AG$2201, 18, FALSE), 'First 10 GS'!S$2:S$2201, 1)</f>
        <v>350</v>
      </c>
      <c r="S205" s="4">
        <f>_xlfn.RANK.EQ(VLOOKUP($A205, 'First 10 GS'!$B$2:$AG$2201, 19, FALSE), 'First 10 GS'!T$2:T$2201, 1)</f>
        <v>602</v>
      </c>
      <c r="T205" s="4">
        <f>_xlfn.RANK.EQ(VLOOKUP($A205, 'First 10 GS'!$B$2:$AG$2201, 20, FALSE), 'First 10 GS'!U$2:U$2201, 1)</f>
        <v>621</v>
      </c>
      <c r="U205" s="4">
        <f>_xlfn.RANK.EQ(VLOOKUP($A205, 'First 10 GS'!$B$2:$AG$2201, 21, FALSE), 'First 10 GS'!V$2:V$2201, 1)</f>
        <v>663</v>
      </c>
      <c r="V205" s="4">
        <f>_xlfn.RANK.EQ(VLOOKUP($A205, 'First 10 GS'!$B$2:$AG$2201, 22, FALSE), 'First 10 GS'!W$2:W$2201, 1)</f>
        <v>651</v>
      </c>
      <c r="W205" s="4">
        <f>_xlfn.RANK.EQ(VLOOKUP($A205, 'First 10 GS'!$B$2:$AG$2201, 23, FALSE), 'First 10 GS'!X$2:X$2201, 1)</f>
        <v>307</v>
      </c>
      <c r="X205" s="5">
        <f>_xlfn.RANK.EQ(VLOOKUP($A205, 'First 10 GS'!$B$2:$AG$2201, 24, FALSE), 'First 10 GS'!Y$2:Y$2201, 1)</f>
        <v>493</v>
      </c>
      <c r="Y205" s="4">
        <f>_xlfn.RANK.EQ(VLOOKUP($A205, 'First 10 GS'!$B$2:$AG$2201, 25, FALSE), 'First 10 GS'!Z$2:Z$2201, 1)</f>
        <v>1</v>
      </c>
      <c r="Z205" s="5">
        <f>_xlfn.RANK.EQ(VLOOKUP($A205, 'First 10 GS'!$B$2:$AG$2201, 26, FALSE), 'First 10 GS'!AA$2:AA$2201, 0)</f>
        <v>71</v>
      </c>
      <c r="AA205" s="5">
        <f>_xlfn.RANK.EQ(VLOOKUP($A205, 'First 10 GS'!$B$2:$AG$2201, 27, FALSE), 'First 10 GS'!AB$2:AB$2201, 0)</f>
        <v>17</v>
      </c>
      <c r="AB205" s="4">
        <f>_xlfn.RANK.EQ(VLOOKUP($A205, 'First 10 GS'!$B$2:$AG$2201, 28, FALSE), 'First 10 GS'!AC$2:AC$2201, 1)</f>
        <v>1</v>
      </c>
      <c r="AC205" s="4">
        <f>_xlfn.RANK.EQ(VLOOKUP($A205, 'First 10 GS'!$B$2:$AG$2201, 29, FALSE), 'First 10 GS'!AD$2:AD$2201, 1)</f>
        <v>1</v>
      </c>
      <c r="AD205" s="4">
        <f>_xlfn.RANK.EQ(VLOOKUP($A205, 'First 10 GS'!$B$2:$AG$2201, 30, FALSE), 'First 10 GS'!AE$2:AE$2201, 1)</f>
        <v>146</v>
      </c>
      <c r="AE205" s="4">
        <f>_xlfn.RANK.EQ(VLOOKUP($A205, 'First 10 GS'!$B$2:$AG$2201, 31, FALSE), 'First 10 GS'!AF$2:AF$2201, 0)</f>
        <v>615</v>
      </c>
      <c r="AF205" s="5">
        <f>_xlfn.RANK.EQ(VLOOKUP($A205, 'First 10 GS'!$B$2:$AG$2201, 32, FALSE), 'First 10 GS'!AG$2:AG$2201, 1)</f>
        <v>636</v>
      </c>
      <c r="AG205" s="7">
        <f>GEOMEAN(Table5[[#This Row],[W]],Table5[[#This Row],[L]],Table5[[#This Row],[ERA]],Table5[[#This Row],[BB/9]],Table5[[#This Row],[SO]],Table5[[#This Row],[K/9]],Table5[[#This Row],[WHIP]])</f>
        <v>181.6238033818874</v>
      </c>
    </row>
    <row r="206" spans="1:33" x14ac:dyDescent="0.45">
      <c r="A206" s="4" t="s">
        <v>984</v>
      </c>
      <c r="B206" s="4" t="s">
        <v>106</v>
      </c>
      <c r="C206" s="10" t="s">
        <v>2183</v>
      </c>
      <c r="D206" s="10">
        <v>22466</v>
      </c>
      <c r="E206" s="4">
        <f>_xlfn.RANK.EQ(VLOOKUP($A206, 'First 10 GS'!$B$2:$AG$2201, 5, FALSE), 'First 10 GS'!F$2:F$2201, 0)</f>
        <v>110</v>
      </c>
      <c r="F206" s="5">
        <f>_xlfn.RANK.EQ(VLOOKUP($A206, 'First 10 GS'!$B$2:$AG$2201, 6, FALSE), 'First 10 GS'!G$2:G$2201, 0)</f>
        <v>23</v>
      </c>
      <c r="G206" s="5">
        <f>_xlfn.RANK.EQ(VLOOKUP($A206, 'First 10 GS'!$B$2:$AG$2201, 7, FALSE), 'First 10 GS'!H$2:H$2201, 1)</f>
        <v>57</v>
      </c>
      <c r="H206" s="4">
        <f>_xlfn.RANK.EQ(VLOOKUP($A206, 'First 10 GS'!$B$2:$AG$2201, 8, FALSE), 'First 10 GS'!I$2:I$2201, 0)</f>
        <v>1</v>
      </c>
      <c r="I206" s="4">
        <f>_xlfn.RANK.EQ(VLOOKUP($A206, 'First 10 GS'!$B$2:$AG$2201, 9, FALSE), 'First 10 GS'!J$2:J$2201, 0)</f>
        <v>1</v>
      </c>
      <c r="J206" s="4">
        <f>_xlfn.RANK.EQ(VLOOKUP($A206, 'First 10 GS'!$B$2:$AG$2201, 10, FALSE), 'First 10 GS'!K$2:K$2201, 1)</f>
        <v>1</v>
      </c>
      <c r="K206" s="4">
        <f>_xlfn.RANK.EQ(VLOOKUP($A206, 'First 10 GS'!$B$2:$AG$2201, 11, FALSE), 'First 10 GS'!L$2:L$2201, 0)</f>
        <v>29</v>
      </c>
      <c r="L206" s="4">
        <f>_xlfn.RANK.EQ(VLOOKUP($A206, 'First 10 GS'!$B$2:$AG$2201, 12, FALSE), 'First 10 GS'!M$2:M$2201, 0)</f>
        <v>18</v>
      </c>
      <c r="M206" s="4">
        <f>_xlfn.RANK.EQ(VLOOKUP($A206, 'First 10 GS'!$B$2:$AG$2201, 13, FALSE), 'First 10 GS'!N$2:N$2201, 0)</f>
        <v>2</v>
      </c>
      <c r="N206" s="6">
        <f>_xlfn.RANK.EQ(VLOOKUP($A206, 'First 10 GS'!$B$2:$AG$2201, 14, FALSE), 'First 10 GS'!O$2:O$2201, 1)</f>
        <v>555</v>
      </c>
      <c r="O206" s="4">
        <f>_xlfn.RANK.EQ(VLOOKUP($A206, 'First 10 GS'!$B$2:$AG$2201, 15, FALSE), 'First 10 GS'!P$2:P$2201, 0)</f>
        <v>90</v>
      </c>
      <c r="P206" s="4">
        <f>_xlfn.RANK.EQ(VLOOKUP($A206, 'First 10 GS'!$B$2:$AG$2201, 16, FALSE), 'First 10 GS'!Q$2:Q$2201, 0)</f>
        <v>54</v>
      </c>
      <c r="Q206" s="5">
        <f>_xlfn.RANK.EQ(VLOOKUP($A206, 'First 10 GS'!$B$2:$AG$2201, 17, FALSE), 'First 10 GS'!R$2:R$2201, 1)</f>
        <v>128</v>
      </c>
      <c r="R206" s="4">
        <f>_xlfn.RANK.EQ(VLOOKUP($A206, 'First 10 GS'!$B$2:$AG$2201, 18, FALSE), 'First 10 GS'!S$2:S$2201, 1)</f>
        <v>276</v>
      </c>
      <c r="S206" s="4">
        <f>_xlfn.RANK.EQ(VLOOKUP($A206, 'First 10 GS'!$B$2:$AG$2201, 19, FALSE), 'First 10 GS'!T$2:T$2201, 1)</f>
        <v>201</v>
      </c>
      <c r="T206" s="4">
        <f>_xlfn.RANK.EQ(VLOOKUP($A206, 'First 10 GS'!$B$2:$AG$2201, 20, FALSE), 'First 10 GS'!U$2:U$2201, 1)</f>
        <v>140</v>
      </c>
      <c r="U206" s="4">
        <f>_xlfn.RANK.EQ(VLOOKUP($A206, 'First 10 GS'!$B$2:$AG$2201, 21, FALSE), 'First 10 GS'!V$2:V$2201, 1)</f>
        <v>72</v>
      </c>
      <c r="V206" s="4">
        <f>_xlfn.RANK.EQ(VLOOKUP($A206, 'First 10 GS'!$B$2:$AG$2201, 22, FALSE), 'First 10 GS'!W$2:W$2201, 1)</f>
        <v>53</v>
      </c>
      <c r="W206" s="4">
        <f>_xlfn.RANK.EQ(VLOOKUP($A206, 'First 10 GS'!$B$2:$AG$2201, 23, FALSE), 'First 10 GS'!X$2:X$2201, 1)</f>
        <v>662</v>
      </c>
      <c r="X206" s="5">
        <f>_xlfn.RANK.EQ(VLOOKUP($A206, 'First 10 GS'!$B$2:$AG$2201, 24, FALSE), 'First 10 GS'!Y$2:Y$2201, 1)</f>
        <v>653</v>
      </c>
      <c r="Y206" s="4">
        <f>_xlfn.RANK.EQ(VLOOKUP($A206, 'First 10 GS'!$B$2:$AG$2201, 25, FALSE), 'First 10 GS'!Z$2:Z$2201, 1)</f>
        <v>1</v>
      </c>
      <c r="Z206" s="5">
        <f>_xlfn.RANK.EQ(VLOOKUP($A206, 'First 10 GS'!$B$2:$AG$2201, 26, FALSE), 'First 10 GS'!AA$2:AA$2201, 0)</f>
        <v>293</v>
      </c>
      <c r="AA206" s="5">
        <f>_xlfn.RANK.EQ(VLOOKUP($A206, 'First 10 GS'!$B$2:$AG$2201, 27, FALSE), 'First 10 GS'!AB$2:AB$2201, 0)</f>
        <v>386</v>
      </c>
      <c r="AB206" s="4">
        <f>_xlfn.RANK.EQ(VLOOKUP($A206, 'First 10 GS'!$B$2:$AG$2201, 28, FALSE), 'First 10 GS'!AC$2:AC$2201, 1)</f>
        <v>290</v>
      </c>
      <c r="AC206" s="4">
        <f>_xlfn.RANK.EQ(VLOOKUP($A206, 'First 10 GS'!$B$2:$AG$2201, 29, FALSE), 'First 10 GS'!AD$2:AD$2201, 1)</f>
        <v>477</v>
      </c>
      <c r="AD206" s="4">
        <f>_xlfn.RANK.EQ(VLOOKUP($A206, 'First 10 GS'!$B$2:$AG$2201, 30, FALSE), 'First 10 GS'!AE$2:AE$2201, 1)</f>
        <v>146</v>
      </c>
      <c r="AE206" s="4">
        <f>_xlfn.RANK.EQ(VLOOKUP($A206, 'First 10 GS'!$B$2:$AG$2201, 31, FALSE), 'First 10 GS'!AF$2:AF$2201, 0)</f>
        <v>51</v>
      </c>
      <c r="AF206" s="5">
        <f>_xlfn.RANK.EQ(VLOOKUP($A206, 'First 10 GS'!$B$2:$AG$2201, 32, FALSE), 'First 10 GS'!AG$2:AG$2201, 1)</f>
        <v>549</v>
      </c>
      <c r="AG206" s="7">
        <f>GEOMEAN(Table5[[#This Row],[W]],Table5[[#This Row],[L]],Table5[[#This Row],[ERA]],Table5[[#This Row],[BB/9]],Table5[[#This Row],[SO]],Table5[[#This Row],[K/9]],Table5[[#This Row],[WHIP]])</f>
        <v>182.7350570531749</v>
      </c>
    </row>
    <row r="207" spans="1:33" x14ac:dyDescent="0.45">
      <c r="A207" s="6" t="s">
        <v>1914</v>
      </c>
      <c r="B207" s="6" t="s">
        <v>428</v>
      </c>
      <c r="C207" s="9">
        <v>36672</v>
      </c>
      <c r="D207" s="9">
        <v>36737</v>
      </c>
      <c r="E207" s="6">
        <f>_xlfn.RANK.EQ(VLOOKUP($A207, 'First 10 GS'!$B$2:$AG$2201, 5, FALSE), 'First 10 GS'!F$2:F$2201, 0)</f>
        <v>304</v>
      </c>
      <c r="F207" s="5">
        <f>_xlfn.RANK.EQ(VLOOKUP($A207, 'First 10 GS'!$B$2:$AG$2201, 6, FALSE), 'First 10 GS'!G$2:G$2201, 0)</f>
        <v>64</v>
      </c>
      <c r="G207" s="5">
        <f>_xlfn.RANK.EQ(VLOOKUP($A207, 'First 10 GS'!$B$2:$AG$2201, 7, FALSE), 'First 10 GS'!H$2:H$2201, 1)</f>
        <v>11</v>
      </c>
      <c r="H207" s="6">
        <f>_xlfn.RANK.EQ(VLOOKUP($A207, 'First 10 GS'!$B$2:$AG$2201, 8, FALSE), 'First 10 GS'!I$2:I$2201, 0)</f>
        <v>1</v>
      </c>
      <c r="I207" s="6">
        <f>_xlfn.RANK.EQ(VLOOKUP($A207, 'First 10 GS'!$B$2:$AG$2201, 9, FALSE), 'First 10 GS'!J$2:J$2201, 0)</f>
        <v>1</v>
      </c>
      <c r="J207" s="6">
        <f>_xlfn.RANK.EQ(VLOOKUP($A207, 'First 10 GS'!$B$2:$AG$2201, 10, FALSE), 'First 10 GS'!K$2:K$2201, 1)</f>
        <v>1</v>
      </c>
      <c r="K207" s="6">
        <f>_xlfn.RANK.EQ(VLOOKUP($A207, 'First 10 GS'!$B$2:$AG$2201, 11, FALSE), 'First 10 GS'!L$2:L$2201, 0)</f>
        <v>196</v>
      </c>
      <c r="L207" s="6">
        <f>_xlfn.RANK.EQ(VLOOKUP($A207, 'First 10 GS'!$B$2:$AG$2201, 12, FALSE), 'First 10 GS'!M$2:M$2201, 0)</f>
        <v>98</v>
      </c>
      <c r="M207" s="6">
        <f>_xlfn.RANK.EQ(VLOOKUP($A207, 'First 10 GS'!$B$2:$AG$2201, 13, FALSE), 'First 10 GS'!N$2:N$2201, 0)</f>
        <v>2</v>
      </c>
      <c r="N207" s="6">
        <f>_xlfn.RANK.EQ(VLOOKUP($A207, 'First 10 GS'!$B$2:$AG$2201, 14, FALSE), 'First 10 GS'!O$2:O$2201, 1)</f>
        <v>353</v>
      </c>
      <c r="O207" s="6">
        <f>_xlfn.RANK.EQ(VLOOKUP($A207, 'First 10 GS'!$B$2:$AG$2201, 15, FALSE), 'First 10 GS'!P$2:P$2201, 0)</f>
        <v>390</v>
      </c>
      <c r="P207" s="6">
        <f>_xlfn.RANK.EQ(VLOOKUP($A207, 'First 10 GS'!$B$2:$AG$2201, 16, FALSE), 'First 10 GS'!Q$2:Q$2201, 0)</f>
        <v>29</v>
      </c>
      <c r="Q207" s="5">
        <f>_xlfn.RANK.EQ(VLOOKUP($A207, 'First 10 GS'!$B$2:$AG$2201, 17, FALSE), 'First 10 GS'!R$2:R$2201, 1)</f>
        <v>410</v>
      </c>
      <c r="R207" s="6">
        <f>_xlfn.RANK.EQ(VLOOKUP($A207, 'First 10 GS'!$B$2:$AG$2201, 18, FALSE), 'First 10 GS'!S$2:S$2201, 1)</f>
        <v>350</v>
      </c>
      <c r="S207" s="6">
        <f>_xlfn.RANK.EQ(VLOOKUP($A207, 'First 10 GS'!$B$2:$AG$2201, 19, FALSE), 'First 10 GS'!T$2:T$2201, 1)</f>
        <v>356</v>
      </c>
      <c r="T207" s="6">
        <f>_xlfn.RANK.EQ(VLOOKUP($A207, 'First 10 GS'!$B$2:$AG$2201, 20, FALSE), 'First 10 GS'!U$2:U$2201, 1)</f>
        <v>418</v>
      </c>
      <c r="U207" s="6">
        <f>_xlfn.RANK.EQ(VLOOKUP($A207, 'First 10 GS'!$B$2:$AG$2201, 21, FALSE), 'First 10 GS'!V$2:V$2201, 1)</f>
        <v>660</v>
      </c>
      <c r="V207" s="6">
        <f>_xlfn.RANK.EQ(VLOOKUP($A207, 'First 10 GS'!$B$2:$AG$2201, 22, FALSE), 'First 10 GS'!W$2:W$2201, 1)</f>
        <v>664</v>
      </c>
      <c r="W207" s="6">
        <f>_xlfn.RANK.EQ(VLOOKUP($A207, 'First 10 GS'!$B$2:$AG$2201, 23, FALSE), 'First 10 GS'!X$2:X$2201, 1)</f>
        <v>262</v>
      </c>
      <c r="X207" s="5">
        <f>_xlfn.RANK.EQ(VLOOKUP($A207, 'First 10 GS'!$B$2:$AG$2201, 24, FALSE), 'First 10 GS'!Y$2:Y$2201, 1)</f>
        <v>275</v>
      </c>
      <c r="Y207" s="6">
        <f>_xlfn.RANK.EQ(VLOOKUP($A207, 'First 10 GS'!$B$2:$AG$2201, 25, FALSE), 'First 10 GS'!Z$2:Z$2201, 1)</f>
        <v>1</v>
      </c>
      <c r="Z207" s="5">
        <f>_xlfn.RANK.EQ(VLOOKUP($A207, 'First 10 GS'!$B$2:$AG$2201, 26, FALSE), 'First 10 GS'!AA$2:AA$2201, 0)</f>
        <v>514</v>
      </c>
      <c r="AA207" s="5">
        <f>_xlfn.RANK.EQ(VLOOKUP($A207, 'First 10 GS'!$B$2:$AG$2201, 27, FALSE), 'First 10 GS'!AB$2:AB$2201, 0)</f>
        <v>525</v>
      </c>
      <c r="AB207" s="6">
        <f>_xlfn.RANK.EQ(VLOOKUP($A207, 'First 10 GS'!$B$2:$AG$2201, 28, FALSE), 'First 10 GS'!AC$2:AC$2201, 1)</f>
        <v>127</v>
      </c>
      <c r="AC207" s="6">
        <f>_xlfn.RANK.EQ(VLOOKUP($A207, 'First 10 GS'!$B$2:$AG$2201, 29, FALSE), 'First 10 GS'!AD$2:AD$2201, 1)</f>
        <v>1</v>
      </c>
      <c r="AD207" s="6">
        <f>_xlfn.RANK.EQ(VLOOKUP($A207, 'First 10 GS'!$B$2:$AG$2201, 30, FALSE), 'First 10 GS'!AE$2:AE$2201, 1)</f>
        <v>146</v>
      </c>
      <c r="AE207" s="6">
        <f>_xlfn.RANK.EQ(VLOOKUP($A207, 'First 10 GS'!$B$2:$AG$2201, 31, FALSE), 'First 10 GS'!AF$2:AF$2201, 0)</f>
        <v>264</v>
      </c>
      <c r="AF207" s="5">
        <f>_xlfn.RANK.EQ(VLOOKUP($A207, 'First 10 GS'!$B$2:$AG$2201, 32, FALSE), 'First 10 GS'!AG$2:AG$2201, 1)</f>
        <v>330</v>
      </c>
      <c r="AG207" s="7">
        <f>GEOMEAN(Table5[[#This Row],[W]],Table5[[#This Row],[L]],Table5[[#This Row],[ERA]],Table5[[#This Row],[BB/9]],Table5[[#This Row],[SO]],Table5[[#This Row],[K/9]],Table5[[#This Row],[WHIP]])</f>
        <v>183.73393122385721</v>
      </c>
    </row>
    <row r="208" spans="1:33" x14ac:dyDescent="0.45">
      <c r="A208" s="4" t="s">
        <v>1994</v>
      </c>
      <c r="B208" s="4" t="s">
        <v>46</v>
      </c>
      <c r="C208" s="10">
        <v>33394</v>
      </c>
      <c r="D208" s="10">
        <v>33448</v>
      </c>
      <c r="E208" s="4">
        <f>_xlfn.RANK.EQ(VLOOKUP($A208, 'First 10 GS'!$B$2:$AG$2201, 5, FALSE), 'First 10 GS'!F$2:F$2201, 0)</f>
        <v>161</v>
      </c>
      <c r="F208" s="5">
        <f>_xlfn.RANK.EQ(VLOOKUP($A208, 'First 10 GS'!$B$2:$AG$2201, 6, FALSE), 'First 10 GS'!G$2:G$2201, 0)</f>
        <v>151</v>
      </c>
      <c r="G208" s="5">
        <f>_xlfn.RANK.EQ(VLOOKUP($A208, 'First 10 GS'!$B$2:$AG$2201, 7, FALSE), 'First 10 GS'!H$2:H$2201, 1)</f>
        <v>177</v>
      </c>
      <c r="H208" s="4">
        <f>_xlfn.RANK.EQ(VLOOKUP($A208, 'First 10 GS'!$B$2:$AG$2201, 8, FALSE), 'First 10 GS'!I$2:I$2201, 0)</f>
        <v>1</v>
      </c>
      <c r="I208" s="4">
        <f>_xlfn.RANK.EQ(VLOOKUP($A208, 'First 10 GS'!$B$2:$AG$2201, 9, FALSE), 'First 10 GS'!J$2:J$2201, 0)</f>
        <v>1</v>
      </c>
      <c r="J208" s="4">
        <f>_xlfn.RANK.EQ(VLOOKUP($A208, 'First 10 GS'!$B$2:$AG$2201, 10, FALSE), 'First 10 GS'!K$2:K$2201, 1)</f>
        <v>1</v>
      </c>
      <c r="K208" s="4">
        <f>_xlfn.RANK.EQ(VLOOKUP($A208, 'First 10 GS'!$B$2:$AG$2201, 11, FALSE), 'First 10 GS'!L$2:L$2201, 0)</f>
        <v>196</v>
      </c>
      <c r="L208" s="4">
        <f>_xlfn.RANK.EQ(VLOOKUP($A208, 'First 10 GS'!$B$2:$AG$2201, 12, FALSE), 'First 10 GS'!M$2:M$2201, 0)</f>
        <v>98</v>
      </c>
      <c r="M208" s="4">
        <f>_xlfn.RANK.EQ(VLOOKUP($A208, 'First 10 GS'!$B$2:$AG$2201, 13, FALSE), 'First 10 GS'!N$2:N$2201, 0)</f>
        <v>2</v>
      </c>
      <c r="N208" s="6">
        <f>_xlfn.RANK.EQ(VLOOKUP($A208, 'First 10 GS'!$B$2:$AG$2201, 14, FALSE), 'First 10 GS'!O$2:O$2201, 1)</f>
        <v>500</v>
      </c>
      <c r="O208" s="4">
        <f>_xlfn.RANK.EQ(VLOOKUP($A208, 'First 10 GS'!$B$2:$AG$2201, 15, FALSE), 'First 10 GS'!P$2:P$2201, 0)</f>
        <v>227</v>
      </c>
      <c r="P208" s="4">
        <f>_xlfn.RANK.EQ(VLOOKUP($A208, 'First 10 GS'!$B$2:$AG$2201, 16, FALSE), 'First 10 GS'!Q$2:Q$2201, 0)</f>
        <v>208</v>
      </c>
      <c r="Q208" s="5">
        <f>_xlfn.RANK.EQ(VLOOKUP($A208, 'First 10 GS'!$B$2:$AG$2201, 17, FALSE), 'First 10 GS'!R$2:R$2201, 1)</f>
        <v>189</v>
      </c>
      <c r="R208" s="4">
        <f>_xlfn.RANK.EQ(VLOOKUP($A208, 'First 10 GS'!$B$2:$AG$2201, 18, FALSE), 'First 10 GS'!S$2:S$2201, 1)</f>
        <v>475</v>
      </c>
      <c r="S208" s="4">
        <f>_xlfn.RANK.EQ(VLOOKUP($A208, 'First 10 GS'!$B$2:$AG$2201, 19, FALSE), 'First 10 GS'!T$2:T$2201, 1)</f>
        <v>270</v>
      </c>
      <c r="T208" s="4">
        <f>_xlfn.RANK.EQ(VLOOKUP($A208, 'First 10 GS'!$B$2:$AG$2201, 20, FALSE), 'First 10 GS'!U$2:U$2201, 1)</f>
        <v>214</v>
      </c>
      <c r="U208" s="4">
        <f>_xlfn.RANK.EQ(VLOOKUP($A208, 'First 10 GS'!$B$2:$AG$2201, 21, FALSE), 'First 10 GS'!V$2:V$2201, 1)</f>
        <v>189</v>
      </c>
      <c r="V208" s="4">
        <f>_xlfn.RANK.EQ(VLOOKUP($A208, 'First 10 GS'!$B$2:$AG$2201, 22, FALSE), 'First 10 GS'!W$2:W$2201, 1)</f>
        <v>172</v>
      </c>
      <c r="W208" s="4">
        <f>_xlfn.RANK.EQ(VLOOKUP($A208, 'First 10 GS'!$B$2:$AG$2201, 23, FALSE), 'First 10 GS'!X$2:X$2201, 1)</f>
        <v>36</v>
      </c>
      <c r="X208" s="5">
        <f>_xlfn.RANK.EQ(VLOOKUP($A208, 'First 10 GS'!$B$2:$AG$2201, 24, FALSE), 'First 10 GS'!Y$2:Y$2201, 1)</f>
        <v>29</v>
      </c>
      <c r="Y208" s="4">
        <f>_xlfn.RANK.EQ(VLOOKUP($A208, 'First 10 GS'!$B$2:$AG$2201, 25, FALSE), 'First 10 GS'!Z$2:Z$2201, 1)</f>
        <v>1</v>
      </c>
      <c r="Z208" s="5">
        <f>_xlfn.RANK.EQ(VLOOKUP($A208, 'First 10 GS'!$B$2:$AG$2201, 26, FALSE), 'First 10 GS'!AA$2:AA$2201, 0)</f>
        <v>609</v>
      </c>
      <c r="AA208" s="5">
        <f>_xlfn.RANK.EQ(VLOOKUP($A208, 'First 10 GS'!$B$2:$AG$2201, 27, FALSE), 'First 10 GS'!AB$2:AB$2201, 0)</f>
        <v>633</v>
      </c>
      <c r="AB208" s="4">
        <f>_xlfn.RANK.EQ(VLOOKUP($A208, 'First 10 GS'!$B$2:$AG$2201, 28, FALSE), 'First 10 GS'!AC$2:AC$2201, 1)</f>
        <v>1</v>
      </c>
      <c r="AC208" s="4">
        <f>_xlfn.RANK.EQ(VLOOKUP($A208, 'First 10 GS'!$B$2:$AG$2201, 29, FALSE), 'First 10 GS'!AD$2:AD$2201, 1)</f>
        <v>477</v>
      </c>
      <c r="AD208" s="4">
        <f>_xlfn.RANK.EQ(VLOOKUP($A208, 'First 10 GS'!$B$2:$AG$2201, 30, FALSE), 'First 10 GS'!AE$2:AE$2201, 1)</f>
        <v>325</v>
      </c>
      <c r="AE208" s="4">
        <f>_xlfn.RANK.EQ(VLOOKUP($A208, 'First 10 GS'!$B$2:$AG$2201, 31, FALSE), 'First 10 GS'!AF$2:AF$2201, 0)</f>
        <v>221</v>
      </c>
      <c r="AF208" s="5">
        <f>_xlfn.RANK.EQ(VLOOKUP($A208, 'First 10 GS'!$B$2:$AG$2201, 32, FALSE), 'First 10 GS'!AG$2:AG$2201, 1)</f>
        <v>128</v>
      </c>
      <c r="AG208" s="7">
        <f>GEOMEAN(Table5[[#This Row],[W]],Table5[[#This Row],[L]],Table5[[#This Row],[ERA]],Table5[[#This Row],[BB/9]],Table5[[#This Row],[SO]],Table5[[#This Row],[K/9]],Table5[[#This Row],[WHIP]])</f>
        <v>184.32204663891841</v>
      </c>
    </row>
    <row r="209" spans="1:33" x14ac:dyDescent="0.45">
      <c r="A209" s="4" t="s">
        <v>452</v>
      </c>
      <c r="B209" s="4" t="s">
        <v>210</v>
      </c>
      <c r="C209" s="10">
        <v>41009</v>
      </c>
      <c r="D209" s="10">
        <v>41061</v>
      </c>
      <c r="E209" s="4">
        <f>_xlfn.RANK.EQ(VLOOKUP($A209, 'First 10 GS'!$B$2:$AG$2201, 5, FALSE), 'First 10 GS'!F$2:F$2201, 0)</f>
        <v>217</v>
      </c>
      <c r="F209" s="5">
        <f>_xlfn.RANK.EQ(VLOOKUP($A209, 'First 10 GS'!$B$2:$AG$2201, 6, FALSE), 'First 10 GS'!G$2:G$2201, 0)</f>
        <v>151</v>
      </c>
      <c r="G209" s="5">
        <f>_xlfn.RANK.EQ(VLOOKUP($A209, 'First 10 GS'!$B$2:$AG$2201, 7, FALSE), 'First 10 GS'!H$2:H$2201, 1)</f>
        <v>57</v>
      </c>
      <c r="H209" s="4">
        <f>_xlfn.RANK.EQ(VLOOKUP($A209, 'First 10 GS'!$B$2:$AG$2201, 8, FALSE), 'First 10 GS'!I$2:I$2201, 0)</f>
        <v>1</v>
      </c>
      <c r="I209" s="4">
        <f>_xlfn.RANK.EQ(VLOOKUP($A209, 'First 10 GS'!$B$2:$AG$2201, 9, FALSE), 'First 10 GS'!J$2:J$2201, 0)</f>
        <v>1</v>
      </c>
      <c r="J209" s="4">
        <f>_xlfn.RANK.EQ(VLOOKUP($A209, 'First 10 GS'!$B$2:$AG$2201, 10, FALSE), 'First 10 GS'!K$2:K$2201, 1)</f>
        <v>1</v>
      </c>
      <c r="K209" s="4">
        <f>_xlfn.RANK.EQ(VLOOKUP($A209, 'First 10 GS'!$B$2:$AG$2201, 11, FALSE), 'First 10 GS'!L$2:L$2201, 0)</f>
        <v>196</v>
      </c>
      <c r="L209" s="4">
        <f>_xlfn.RANK.EQ(VLOOKUP($A209, 'First 10 GS'!$B$2:$AG$2201, 12, FALSE), 'First 10 GS'!M$2:M$2201, 0)</f>
        <v>98</v>
      </c>
      <c r="M209" s="4">
        <f>_xlfn.RANK.EQ(VLOOKUP($A209, 'First 10 GS'!$B$2:$AG$2201, 13, FALSE), 'First 10 GS'!N$2:N$2201, 0)</f>
        <v>2</v>
      </c>
      <c r="N209" s="6">
        <f>_xlfn.RANK.EQ(VLOOKUP($A209, 'First 10 GS'!$B$2:$AG$2201, 14, FALSE), 'First 10 GS'!O$2:O$2201, 1)</f>
        <v>442</v>
      </c>
      <c r="O209" s="4">
        <f>_xlfn.RANK.EQ(VLOOKUP($A209, 'First 10 GS'!$B$2:$AG$2201, 15, FALSE), 'First 10 GS'!P$2:P$2201, 0)</f>
        <v>390</v>
      </c>
      <c r="P209" s="4">
        <f>_xlfn.RANK.EQ(VLOOKUP($A209, 'First 10 GS'!$B$2:$AG$2201, 16, FALSE), 'First 10 GS'!Q$2:Q$2201, 0)</f>
        <v>99</v>
      </c>
      <c r="Q209" s="5">
        <f>_xlfn.RANK.EQ(VLOOKUP($A209, 'First 10 GS'!$B$2:$AG$2201, 17, FALSE), 'First 10 GS'!R$2:R$2201, 1)</f>
        <v>256</v>
      </c>
      <c r="R209" s="4">
        <f>_xlfn.RANK.EQ(VLOOKUP($A209, 'First 10 GS'!$B$2:$AG$2201, 18, FALSE), 'First 10 GS'!S$2:S$2201, 1)</f>
        <v>350</v>
      </c>
      <c r="S209" s="4">
        <f>_xlfn.RANK.EQ(VLOOKUP($A209, 'First 10 GS'!$B$2:$AG$2201, 19, FALSE), 'First 10 GS'!T$2:T$2201, 1)</f>
        <v>316</v>
      </c>
      <c r="T209" s="4">
        <f>_xlfn.RANK.EQ(VLOOKUP($A209, 'First 10 GS'!$B$2:$AG$2201, 20, FALSE), 'First 10 GS'!U$2:U$2201, 1)</f>
        <v>254</v>
      </c>
      <c r="U209" s="4">
        <f>_xlfn.RANK.EQ(VLOOKUP($A209, 'First 10 GS'!$B$2:$AG$2201, 21, FALSE), 'First 10 GS'!V$2:V$2201, 1)</f>
        <v>391</v>
      </c>
      <c r="V209" s="4">
        <f>_xlfn.RANK.EQ(VLOOKUP($A209, 'First 10 GS'!$B$2:$AG$2201, 22, FALSE), 'First 10 GS'!W$2:W$2201, 1)</f>
        <v>381</v>
      </c>
      <c r="W209" s="4">
        <f>_xlfn.RANK.EQ(VLOOKUP($A209, 'First 10 GS'!$B$2:$AG$2201, 23, FALSE), 'First 10 GS'!X$2:X$2201, 1)</f>
        <v>331</v>
      </c>
      <c r="X209" s="5">
        <f>_xlfn.RANK.EQ(VLOOKUP($A209, 'First 10 GS'!$B$2:$AG$2201, 24, FALSE), 'First 10 GS'!Y$2:Y$2201, 1)</f>
        <v>323</v>
      </c>
      <c r="Y209" s="4">
        <f>_xlfn.RANK.EQ(VLOOKUP($A209, 'First 10 GS'!$B$2:$AG$2201, 25, FALSE), 'First 10 GS'!Z$2:Z$2201, 1)</f>
        <v>1</v>
      </c>
      <c r="Z209" s="5">
        <f>_xlfn.RANK.EQ(VLOOKUP($A209, 'First 10 GS'!$B$2:$AG$2201, 26, FALSE), 'First 10 GS'!AA$2:AA$2201, 0)</f>
        <v>160</v>
      </c>
      <c r="AA209" s="5">
        <f>_xlfn.RANK.EQ(VLOOKUP($A209, 'First 10 GS'!$B$2:$AG$2201, 27, FALSE), 'First 10 GS'!AB$2:AB$2201, 0)</f>
        <v>221</v>
      </c>
      <c r="AB209" s="4">
        <f>_xlfn.RANK.EQ(VLOOKUP($A209, 'First 10 GS'!$B$2:$AG$2201, 28, FALSE), 'First 10 GS'!AC$2:AC$2201, 1)</f>
        <v>127</v>
      </c>
      <c r="AC209" s="4">
        <f>_xlfn.RANK.EQ(VLOOKUP($A209, 'First 10 GS'!$B$2:$AG$2201, 29, FALSE), 'First 10 GS'!AD$2:AD$2201, 1)</f>
        <v>1</v>
      </c>
      <c r="AD209" s="4">
        <f>_xlfn.RANK.EQ(VLOOKUP($A209, 'First 10 GS'!$B$2:$AG$2201, 30, FALSE), 'First 10 GS'!AE$2:AE$2201, 1)</f>
        <v>325</v>
      </c>
      <c r="AE209" s="4">
        <f>_xlfn.RANK.EQ(VLOOKUP($A209, 'First 10 GS'!$B$2:$AG$2201, 31, FALSE), 'First 10 GS'!AF$2:AF$2201, 0)</f>
        <v>192</v>
      </c>
      <c r="AF209" s="5">
        <f>_xlfn.RANK.EQ(VLOOKUP($A209, 'First 10 GS'!$B$2:$AG$2201, 32, FALSE), 'First 10 GS'!AG$2:AG$2201, 1)</f>
        <v>293</v>
      </c>
      <c r="AG209" s="7">
        <f>GEOMEAN(Table5[[#This Row],[W]],Table5[[#This Row],[L]],Table5[[#This Row],[ERA]],Table5[[#This Row],[BB/9]],Table5[[#This Row],[SO]],Table5[[#This Row],[K/9]],Table5[[#This Row],[WHIP]])</f>
        <v>184.84622911013119</v>
      </c>
    </row>
    <row r="210" spans="1:33" x14ac:dyDescent="0.45">
      <c r="A210" s="4" t="s">
        <v>1253</v>
      </c>
      <c r="B210" s="4" t="s">
        <v>34</v>
      </c>
      <c r="C210" s="10">
        <v>43613</v>
      </c>
      <c r="D210" s="10">
        <v>43667</v>
      </c>
      <c r="E210" s="4">
        <f>_xlfn.RANK.EQ(VLOOKUP($A210, 'First 10 GS'!$B$2:$AG$2201, 5, FALSE), 'First 10 GS'!F$2:F$2201, 0)</f>
        <v>453</v>
      </c>
      <c r="F210" s="5">
        <f>_xlfn.RANK.EQ(VLOOKUP($A210, 'First 10 GS'!$B$2:$AG$2201, 6, FALSE), 'First 10 GS'!G$2:G$2201, 0)</f>
        <v>151</v>
      </c>
      <c r="G210" s="5">
        <f>_xlfn.RANK.EQ(VLOOKUP($A210, 'First 10 GS'!$B$2:$AG$2201, 7, FALSE), 'First 10 GS'!H$2:H$2201, 1)</f>
        <v>177</v>
      </c>
      <c r="H210" s="4">
        <f>_xlfn.RANK.EQ(VLOOKUP($A210, 'First 10 GS'!$B$2:$AG$2201, 8, FALSE), 'First 10 GS'!I$2:I$2201, 0)</f>
        <v>1</v>
      </c>
      <c r="I210" s="4">
        <f>_xlfn.RANK.EQ(VLOOKUP($A210, 'First 10 GS'!$B$2:$AG$2201, 9, FALSE), 'First 10 GS'!J$2:J$2201, 0)</f>
        <v>1</v>
      </c>
      <c r="J210" s="4">
        <f>_xlfn.RANK.EQ(VLOOKUP($A210, 'First 10 GS'!$B$2:$AG$2201, 10, FALSE), 'First 10 GS'!K$2:K$2201, 1)</f>
        <v>1</v>
      </c>
      <c r="K210" s="4">
        <f>_xlfn.RANK.EQ(VLOOKUP($A210, 'First 10 GS'!$B$2:$AG$2201, 11, FALSE), 'First 10 GS'!L$2:L$2201, 0)</f>
        <v>196</v>
      </c>
      <c r="L210" s="4">
        <f>_xlfn.RANK.EQ(VLOOKUP($A210, 'First 10 GS'!$B$2:$AG$2201, 12, FALSE), 'First 10 GS'!M$2:M$2201, 0)</f>
        <v>98</v>
      </c>
      <c r="M210" s="4">
        <f>_xlfn.RANK.EQ(VLOOKUP($A210, 'First 10 GS'!$B$2:$AG$2201, 13, FALSE), 'First 10 GS'!N$2:N$2201, 0)</f>
        <v>2</v>
      </c>
      <c r="N210" s="6">
        <f>_xlfn.RANK.EQ(VLOOKUP($A210, 'First 10 GS'!$B$2:$AG$2201, 14, FALSE), 'First 10 GS'!O$2:O$2201, 1)</f>
        <v>202</v>
      </c>
      <c r="O210" s="4">
        <f>_xlfn.RANK.EQ(VLOOKUP($A210, 'First 10 GS'!$B$2:$AG$2201, 15, FALSE), 'First 10 GS'!P$2:P$2201, 0)</f>
        <v>227</v>
      </c>
      <c r="P210" s="4">
        <f>_xlfn.RANK.EQ(VLOOKUP($A210, 'First 10 GS'!$B$2:$AG$2201, 16, FALSE), 'First 10 GS'!Q$2:Q$2201, 0)</f>
        <v>208</v>
      </c>
      <c r="Q210" s="5">
        <f>_xlfn.RANK.EQ(VLOOKUP($A210, 'First 10 GS'!$B$2:$AG$2201, 17, FALSE), 'First 10 GS'!R$2:R$2201, 1)</f>
        <v>195</v>
      </c>
      <c r="R210" s="4">
        <f>_xlfn.RANK.EQ(VLOOKUP($A210, 'First 10 GS'!$B$2:$AG$2201, 18, FALSE), 'First 10 GS'!S$2:S$2201, 1)</f>
        <v>20</v>
      </c>
      <c r="S210" s="4">
        <f>_xlfn.RANK.EQ(VLOOKUP($A210, 'First 10 GS'!$B$2:$AG$2201, 19, FALSE), 'First 10 GS'!T$2:T$2201, 1)</f>
        <v>91</v>
      </c>
      <c r="T210" s="4">
        <f>_xlfn.RANK.EQ(VLOOKUP($A210, 'First 10 GS'!$B$2:$AG$2201, 20, FALSE), 'First 10 GS'!U$2:U$2201, 1)</f>
        <v>109</v>
      </c>
      <c r="U210" s="4">
        <f>_xlfn.RANK.EQ(VLOOKUP($A210, 'First 10 GS'!$B$2:$AG$2201, 21, FALSE), 'First 10 GS'!V$2:V$2201, 1)</f>
        <v>589</v>
      </c>
      <c r="V210" s="4">
        <f>_xlfn.RANK.EQ(VLOOKUP($A210, 'First 10 GS'!$B$2:$AG$2201, 22, FALSE), 'First 10 GS'!W$2:W$2201, 1)</f>
        <v>570</v>
      </c>
      <c r="W210" s="4">
        <f>_xlfn.RANK.EQ(VLOOKUP($A210, 'First 10 GS'!$B$2:$AG$2201, 23, FALSE), 'First 10 GS'!X$2:X$2201, 1)</f>
        <v>262</v>
      </c>
      <c r="X210" s="5">
        <f>_xlfn.RANK.EQ(VLOOKUP($A210, 'First 10 GS'!$B$2:$AG$2201, 24, FALSE), 'First 10 GS'!Y$2:Y$2201, 1)</f>
        <v>328</v>
      </c>
      <c r="Y210" s="4">
        <f>_xlfn.RANK.EQ(VLOOKUP($A210, 'First 10 GS'!$B$2:$AG$2201, 25, FALSE), 'First 10 GS'!Z$2:Z$2201, 1)</f>
        <v>1</v>
      </c>
      <c r="Z210" s="5">
        <f>_xlfn.RANK.EQ(VLOOKUP($A210, 'First 10 GS'!$B$2:$AG$2201, 26, FALSE), 'First 10 GS'!AA$2:AA$2201, 0)</f>
        <v>293</v>
      </c>
      <c r="AA210" s="5">
        <f>_xlfn.RANK.EQ(VLOOKUP($A210, 'First 10 GS'!$B$2:$AG$2201, 27, FALSE), 'First 10 GS'!AB$2:AB$2201, 0)</f>
        <v>256</v>
      </c>
      <c r="AB210" s="4">
        <f>_xlfn.RANK.EQ(VLOOKUP($A210, 'First 10 GS'!$B$2:$AG$2201, 28, FALSE), 'First 10 GS'!AC$2:AC$2201, 1)</f>
        <v>290</v>
      </c>
      <c r="AC210" s="4">
        <f>_xlfn.RANK.EQ(VLOOKUP($A210, 'First 10 GS'!$B$2:$AG$2201, 29, FALSE), 'First 10 GS'!AD$2:AD$2201, 1)</f>
        <v>1</v>
      </c>
      <c r="AD210" s="4">
        <f>_xlfn.RANK.EQ(VLOOKUP($A210, 'First 10 GS'!$B$2:$AG$2201, 30, FALSE), 'First 10 GS'!AE$2:AE$2201, 1)</f>
        <v>1</v>
      </c>
      <c r="AE210" s="4">
        <f>_xlfn.RANK.EQ(VLOOKUP($A210, 'First 10 GS'!$B$2:$AG$2201, 31, FALSE), 'First 10 GS'!AF$2:AF$2201, 0)</f>
        <v>600</v>
      </c>
      <c r="AF210" s="5">
        <f>_xlfn.RANK.EQ(VLOOKUP($A210, 'First 10 GS'!$B$2:$AG$2201, 32, FALSE), 'First 10 GS'!AG$2:AG$2201, 1)</f>
        <v>59</v>
      </c>
      <c r="AG210" s="7">
        <f>GEOMEAN(Table5[[#This Row],[W]],Table5[[#This Row],[L]],Table5[[#This Row],[ERA]],Table5[[#This Row],[BB/9]],Table5[[#This Row],[SO]],Table5[[#This Row],[K/9]],Table5[[#This Row],[WHIP]])</f>
        <v>185.5250722685112</v>
      </c>
    </row>
    <row r="211" spans="1:33" x14ac:dyDescent="0.45">
      <c r="A211" s="4" t="s">
        <v>237</v>
      </c>
      <c r="B211" s="4" t="s">
        <v>40</v>
      </c>
      <c r="C211" s="10">
        <v>36410</v>
      </c>
      <c r="D211" s="10">
        <v>36653</v>
      </c>
      <c r="E211" s="4">
        <f>_xlfn.RANK.EQ(VLOOKUP($A211, 'First 10 GS'!$B$2:$AG$2201, 5, FALSE), 'First 10 GS'!F$2:F$2201, 0)</f>
        <v>366</v>
      </c>
      <c r="F211" s="5">
        <f>_xlfn.RANK.EQ(VLOOKUP($A211, 'First 10 GS'!$B$2:$AG$2201, 6, FALSE), 'First 10 GS'!G$2:G$2201, 0)</f>
        <v>595</v>
      </c>
      <c r="G211" s="5">
        <f>_xlfn.RANK.EQ(VLOOKUP($A211, 'First 10 GS'!$B$2:$AG$2201, 7, FALSE), 'First 10 GS'!H$2:H$2201, 1)</f>
        <v>177</v>
      </c>
      <c r="H211" s="4">
        <f>_xlfn.RANK.EQ(VLOOKUP($A211, 'First 10 GS'!$B$2:$AG$2201, 8, FALSE), 'First 10 GS'!I$2:I$2201, 0)</f>
        <v>1</v>
      </c>
      <c r="I211" s="4">
        <f>_xlfn.RANK.EQ(VLOOKUP($A211, 'First 10 GS'!$B$2:$AG$2201, 9, FALSE), 'First 10 GS'!J$2:J$2201, 0)</f>
        <v>1</v>
      </c>
      <c r="J211" s="4">
        <f>_xlfn.RANK.EQ(VLOOKUP($A211, 'First 10 GS'!$B$2:$AG$2201, 10, FALSE), 'First 10 GS'!K$2:K$2201, 1)</f>
        <v>1</v>
      </c>
      <c r="K211" s="4">
        <f>_xlfn.RANK.EQ(VLOOKUP($A211, 'First 10 GS'!$B$2:$AG$2201, 11, FALSE), 'First 10 GS'!L$2:L$2201, 0)</f>
        <v>196</v>
      </c>
      <c r="L211" s="4">
        <f>_xlfn.RANK.EQ(VLOOKUP($A211, 'First 10 GS'!$B$2:$AG$2201, 12, FALSE), 'First 10 GS'!M$2:M$2201, 0)</f>
        <v>98</v>
      </c>
      <c r="M211" s="4">
        <f>_xlfn.RANK.EQ(VLOOKUP($A211, 'First 10 GS'!$B$2:$AG$2201, 13, FALSE), 'First 10 GS'!N$2:N$2201, 0)</f>
        <v>2</v>
      </c>
      <c r="N211" s="6">
        <f>_xlfn.RANK.EQ(VLOOKUP($A211, 'First 10 GS'!$B$2:$AG$2201, 14, FALSE), 'First 10 GS'!O$2:O$2201, 1)</f>
        <v>288</v>
      </c>
      <c r="O211" s="4">
        <f>_xlfn.RANK.EQ(VLOOKUP($A211, 'First 10 GS'!$B$2:$AG$2201, 15, FALSE), 'First 10 GS'!P$2:P$2201, 0)</f>
        <v>629</v>
      </c>
      <c r="P211" s="4">
        <f>_xlfn.RANK.EQ(VLOOKUP($A211, 'First 10 GS'!$B$2:$AG$2201, 16, FALSE), 'First 10 GS'!Q$2:Q$2201, 0)</f>
        <v>589</v>
      </c>
      <c r="Q211" s="5">
        <f>_xlfn.RANK.EQ(VLOOKUP($A211, 'First 10 GS'!$B$2:$AG$2201, 17, FALSE), 'First 10 GS'!R$2:R$2201, 1)</f>
        <v>122</v>
      </c>
      <c r="R211" s="4">
        <f>_xlfn.RANK.EQ(VLOOKUP($A211, 'First 10 GS'!$B$2:$AG$2201, 18, FALSE), 'First 10 GS'!S$2:S$2201, 1)</f>
        <v>35</v>
      </c>
      <c r="S211" s="4">
        <f>_xlfn.RANK.EQ(VLOOKUP($A211, 'First 10 GS'!$B$2:$AG$2201, 19, FALSE), 'First 10 GS'!T$2:T$2201, 1)</f>
        <v>50</v>
      </c>
      <c r="T211" s="4">
        <f>_xlfn.RANK.EQ(VLOOKUP($A211, 'First 10 GS'!$B$2:$AG$2201, 20, FALSE), 'First 10 GS'!U$2:U$2201, 1)</f>
        <v>66</v>
      </c>
      <c r="U211" s="4">
        <f>_xlfn.RANK.EQ(VLOOKUP($A211, 'First 10 GS'!$B$2:$AG$2201, 21, FALSE), 'First 10 GS'!V$2:V$2201, 1)</f>
        <v>574</v>
      </c>
      <c r="V211" s="4">
        <f>_xlfn.RANK.EQ(VLOOKUP($A211, 'First 10 GS'!$B$2:$AG$2201, 22, FALSE), 'First 10 GS'!W$2:W$2201, 1)</f>
        <v>570</v>
      </c>
      <c r="W211" s="4">
        <f>_xlfn.RANK.EQ(VLOOKUP($A211, 'First 10 GS'!$B$2:$AG$2201, 23, FALSE), 'First 10 GS'!X$2:X$2201, 1)</f>
        <v>521</v>
      </c>
      <c r="X211" s="5">
        <f>_xlfn.RANK.EQ(VLOOKUP($A211, 'First 10 GS'!$B$2:$AG$2201, 24, FALSE), 'First 10 GS'!Y$2:Y$2201, 1)</f>
        <v>539</v>
      </c>
      <c r="Y211" s="4">
        <f>_xlfn.RANK.EQ(VLOOKUP($A211, 'First 10 GS'!$B$2:$AG$2201, 25, FALSE), 'First 10 GS'!Z$2:Z$2201, 1)</f>
        <v>1</v>
      </c>
      <c r="Z211" s="5">
        <f>_xlfn.RANK.EQ(VLOOKUP($A211, 'First 10 GS'!$B$2:$AG$2201, 26, FALSE), 'First 10 GS'!AA$2:AA$2201, 0)</f>
        <v>76</v>
      </c>
      <c r="AA211" s="5">
        <f>_xlfn.RANK.EQ(VLOOKUP($A211, 'First 10 GS'!$B$2:$AG$2201, 27, FALSE), 'First 10 GS'!AB$2:AB$2201, 0)</f>
        <v>81</v>
      </c>
      <c r="AB211" s="4">
        <f>_xlfn.RANK.EQ(VLOOKUP($A211, 'First 10 GS'!$B$2:$AG$2201, 28, FALSE), 'First 10 GS'!AC$2:AC$2201, 1)</f>
        <v>127</v>
      </c>
      <c r="AC211" s="4">
        <f>_xlfn.RANK.EQ(VLOOKUP($A211, 'First 10 GS'!$B$2:$AG$2201, 29, FALSE), 'First 10 GS'!AD$2:AD$2201, 1)</f>
        <v>1</v>
      </c>
      <c r="AD211" s="4">
        <f>_xlfn.RANK.EQ(VLOOKUP($A211, 'First 10 GS'!$B$2:$AG$2201, 30, FALSE), 'First 10 GS'!AE$2:AE$2201, 1)</f>
        <v>554</v>
      </c>
      <c r="AE211" s="4">
        <f>_xlfn.RANK.EQ(VLOOKUP($A211, 'First 10 GS'!$B$2:$AG$2201, 31, FALSE), 'First 10 GS'!AF$2:AF$2201, 0)</f>
        <v>442</v>
      </c>
      <c r="AF211" s="5">
        <f>_xlfn.RANK.EQ(VLOOKUP($A211, 'First 10 GS'!$B$2:$AG$2201, 32, FALSE), 'First 10 GS'!AG$2:AG$2201, 1)</f>
        <v>191</v>
      </c>
      <c r="AG211" s="7">
        <f>GEOMEAN(Table5[[#This Row],[W]],Table5[[#This Row],[L]],Table5[[#This Row],[ERA]],Table5[[#This Row],[BB/9]],Table5[[#This Row],[SO]],Table5[[#This Row],[K/9]],Table5[[#This Row],[WHIP]])</f>
        <v>187.48531554542299</v>
      </c>
    </row>
    <row r="212" spans="1:33" x14ac:dyDescent="0.45">
      <c r="A212" s="4" t="s">
        <v>454</v>
      </c>
      <c r="B212" s="4" t="s">
        <v>34</v>
      </c>
      <c r="C212" s="10">
        <v>40731</v>
      </c>
      <c r="D212" s="10">
        <v>41093</v>
      </c>
      <c r="E212" s="4">
        <f>_xlfn.RANK.EQ(VLOOKUP($A212, 'First 10 GS'!$B$2:$AG$2201, 5, FALSE), 'First 10 GS'!F$2:F$2201, 0)</f>
        <v>434</v>
      </c>
      <c r="F212" s="5">
        <f>_xlfn.RANK.EQ(VLOOKUP($A212, 'First 10 GS'!$B$2:$AG$2201, 6, FALSE), 'First 10 GS'!G$2:G$2201, 0)</f>
        <v>294</v>
      </c>
      <c r="G212" s="5">
        <f>_xlfn.RANK.EQ(VLOOKUP($A212, 'First 10 GS'!$B$2:$AG$2201, 7, FALSE), 'First 10 GS'!H$2:H$2201, 1)</f>
        <v>57</v>
      </c>
      <c r="H212" s="4">
        <f>_xlfn.RANK.EQ(VLOOKUP($A212, 'First 10 GS'!$B$2:$AG$2201, 8, FALSE), 'First 10 GS'!I$2:I$2201, 0)</f>
        <v>1</v>
      </c>
      <c r="I212" s="4">
        <f>_xlfn.RANK.EQ(VLOOKUP($A212, 'First 10 GS'!$B$2:$AG$2201, 9, FALSE), 'First 10 GS'!J$2:J$2201, 0)</f>
        <v>1</v>
      </c>
      <c r="J212" s="4">
        <f>_xlfn.RANK.EQ(VLOOKUP($A212, 'First 10 GS'!$B$2:$AG$2201, 10, FALSE), 'First 10 GS'!K$2:K$2201, 1)</f>
        <v>1</v>
      </c>
      <c r="K212" s="4">
        <f>_xlfn.RANK.EQ(VLOOKUP($A212, 'First 10 GS'!$B$2:$AG$2201, 11, FALSE), 'First 10 GS'!L$2:L$2201, 0)</f>
        <v>196</v>
      </c>
      <c r="L212" s="4">
        <f>_xlfn.RANK.EQ(VLOOKUP($A212, 'First 10 GS'!$B$2:$AG$2201, 12, FALSE), 'First 10 GS'!M$2:M$2201, 0)</f>
        <v>98</v>
      </c>
      <c r="M212" s="4">
        <f>_xlfn.RANK.EQ(VLOOKUP($A212, 'First 10 GS'!$B$2:$AG$2201, 13, FALSE), 'First 10 GS'!N$2:N$2201, 0)</f>
        <v>2</v>
      </c>
      <c r="N212" s="6">
        <f>_xlfn.RANK.EQ(VLOOKUP($A212, 'First 10 GS'!$B$2:$AG$2201, 14, FALSE), 'First 10 GS'!O$2:O$2201, 1)</f>
        <v>216</v>
      </c>
      <c r="O212" s="4">
        <f>_xlfn.RANK.EQ(VLOOKUP($A212, 'First 10 GS'!$B$2:$AG$2201, 15, FALSE), 'First 10 GS'!P$2:P$2201, 0)</f>
        <v>530</v>
      </c>
      <c r="P212" s="4">
        <f>_xlfn.RANK.EQ(VLOOKUP($A212, 'First 10 GS'!$B$2:$AG$2201, 16, FALSE), 'First 10 GS'!Q$2:Q$2201, 0)</f>
        <v>169</v>
      </c>
      <c r="Q212" s="5">
        <f>_xlfn.RANK.EQ(VLOOKUP($A212, 'First 10 GS'!$B$2:$AG$2201, 17, FALSE), 'First 10 GS'!R$2:R$2201, 1)</f>
        <v>427</v>
      </c>
      <c r="R212" s="4">
        <f>_xlfn.RANK.EQ(VLOOKUP($A212, 'First 10 GS'!$B$2:$AG$2201, 18, FALSE), 'First 10 GS'!S$2:S$2201, 1)</f>
        <v>574</v>
      </c>
      <c r="S212" s="4">
        <f>_xlfn.RANK.EQ(VLOOKUP($A212, 'First 10 GS'!$B$2:$AG$2201, 19, FALSE), 'First 10 GS'!T$2:T$2201, 1)</f>
        <v>583</v>
      </c>
      <c r="T212" s="4">
        <f>_xlfn.RANK.EQ(VLOOKUP($A212, 'First 10 GS'!$B$2:$AG$2201, 20, FALSE), 'First 10 GS'!U$2:U$2201, 1)</f>
        <v>384</v>
      </c>
      <c r="U212" s="4">
        <f>_xlfn.RANK.EQ(VLOOKUP($A212, 'First 10 GS'!$B$2:$AG$2201, 21, FALSE), 'First 10 GS'!V$2:V$2201, 1)</f>
        <v>264</v>
      </c>
      <c r="V212" s="4">
        <f>_xlfn.RANK.EQ(VLOOKUP($A212, 'First 10 GS'!$B$2:$AG$2201, 22, FALSE), 'First 10 GS'!W$2:W$2201, 1)</f>
        <v>172</v>
      </c>
      <c r="W212" s="4">
        <f>_xlfn.RANK.EQ(VLOOKUP($A212, 'First 10 GS'!$B$2:$AG$2201, 23, FALSE), 'First 10 GS'!X$2:X$2201, 1)</f>
        <v>75</v>
      </c>
      <c r="X212" s="5">
        <f>_xlfn.RANK.EQ(VLOOKUP($A212, 'First 10 GS'!$B$2:$AG$2201, 24, FALSE), 'First 10 GS'!Y$2:Y$2201, 1)</f>
        <v>109</v>
      </c>
      <c r="Y212" s="4">
        <f>_xlfn.RANK.EQ(VLOOKUP($A212, 'First 10 GS'!$B$2:$AG$2201, 25, FALSE), 'First 10 GS'!Z$2:Z$2201, 1)</f>
        <v>291</v>
      </c>
      <c r="Z212" s="5">
        <f>_xlfn.RANK.EQ(VLOOKUP($A212, 'First 10 GS'!$B$2:$AG$2201, 26, FALSE), 'First 10 GS'!AA$2:AA$2201, 0)</f>
        <v>160</v>
      </c>
      <c r="AA212" s="5">
        <f>_xlfn.RANK.EQ(VLOOKUP($A212, 'First 10 GS'!$B$2:$AG$2201, 27, FALSE), 'First 10 GS'!AB$2:AB$2201, 0)</f>
        <v>146</v>
      </c>
      <c r="AB212" s="4">
        <f>_xlfn.RANK.EQ(VLOOKUP($A212, 'First 10 GS'!$B$2:$AG$2201, 28, FALSE), 'First 10 GS'!AC$2:AC$2201, 1)</f>
        <v>1</v>
      </c>
      <c r="AC212" s="4">
        <f>_xlfn.RANK.EQ(VLOOKUP($A212, 'First 10 GS'!$B$2:$AG$2201, 29, FALSE), 'First 10 GS'!AD$2:AD$2201, 1)</f>
        <v>477</v>
      </c>
      <c r="AD212" s="4">
        <f>_xlfn.RANK.EQ(VLOOKUP($A212, 'First 10 GS'!$B$2:$AG$2201, 30, FALSE), 'First 10 GS'!AE$2:AE$2201, 1)</f>
        <v>1</v>
      </c>
      <c r="AE212" s="4">
        <f>_xlfn.RANK.EQ(VLOOKUP($A212, 'First 10 GS'!$B$2:$AG$2201, 31, FALSE), 'First 10 GS'!AF$2:AF$2201, 0)</f>
        <v>358</v>
      </c>
      <c r="AF212" s="5">
        <f>_xlfn.RANK.EQ(VLOOKUP($A212, 'First 10 GS'!$B$2:$AG$2201, 32, FALSE), 'First 10 GS'!AG$2:AG$2201, 1)</f>
        <v>460</v>
      </c>
      <c r="AG212" s="7">
        <f>GEOMEAN(Table5[[#This Row],[W]],Table5[[#This Row],[L]],Table5[[#This Row],[ERA]],Table5[[#This Row],[BB/9]],Table5[[#This Row],[SO]],Table5[[#This Row],[K/9]],Table5[[#This Row],[WHIP]])</f>
        <v>188.26005255743326</v>
      </c>
    </row>
    <row r="213" spans="1:33" x14ac:dyDescent="0.45">
      <c r="A213" s="4" t="s">
        <v>513</v>
      </c>
      <c r="B213" s="4" t="s">
        <v>514</v>
      </c>
      <c r="C213" s="10">
        <v>26104</v>
      </c>
      <c r="D213" s="10" t="s">
        <v>515</v>
      </c>
      <c r="E213" s="4">
        <f>_xlfn.RANK.EQ(VLOOKUP($A213, 'First 10 GS'!$B$2:$AG$2201, 5, FALSE), 'First 10 GS'!F$2:F$2201, 0)</f>
        <v>98</v>
      </c>
      <c r="F213" s="5">
        <f>_xlfn.RANK.EQ(VLOOKUP($A213, 'First 10 GS'!$B$2:$AG$2201, 6, FALSE), 'First 10 GS'!G$2:G$2201, 0)</f>
        <v>151</v>
      </c>
      <c r="G213" s="5">
        <f>_xlfn.RANK.EQ(VLOOKUP($A213, 'First 10 GS'!$B$2:$AG$2201, 7, FALSE), 'First 10 GS'!H$2:H$2201, 1)</f>
        <v>177</v>
      </c>
      <c r="H213" s="4">
        <f>_xlfn.RANK.EQ(VLOOKUP($A213, 'First 10 GS'!$B$2:$AG$2201, 8, FALSE), 'First 10 GS'!I$2:I$2201, 0)</f>
        <v>1</v>
      </c>
      <c r="I213" s="4">
        <f>_xlfn.RANK.EQ(VLOOKUP($A213, 'First 10 GS'!$B$2:$AG$2201, 9, FALSE), 'First 10 GS'!J$2:J$2201, 0)</f>
        <v>1</v>
      </c>
      <c r="J213" s="4">
        <f>_xlfn.RANK.EQ(VLOOKUP($A213, 'First 10 GS'!$B$2:$AG$2201, 10, FALSE), 'First 10 GS'!K$2:K$2201, 1)</f>
        <v>1</v>
      </c>
      <c r="K213" s="4">
        <f>_xlfn.RANK.EQ(VLOOKUP($A213, 'First 10 GS'!$B$2:$AG$2201, 11, FALSE), 'First 10 GS'!L$2:L$2201, 0)</f>
        <v>29</v>
      </c>
      <c r="L213" s="4">
        <f>_xlfn.RANK.EQ(VLOOKUP($A213, 'First 10 GS'!$B$2:$AG$2201, 12, FALSE), 'First 10 GS'!M$2:M$2201, 0)</f>
        <v>18</v>
      </c>
      <c r="M213" s="4">
        <f>_xlfn.RANK.EQ(VLOOKUP($A213, 'First 10 GS'!$B$2:$AG$2201, 13, FALSE), 'First 10 GS'!N$2:N$2201, 0)</f>
        <v>2</v>
      </c>
      <c r="N213" s="6">
        <f>_xlfn.RANK.EQ(VLOOKUP($A213, 'First 10 GS'!$B$2:$AG$2201, 14, FALSE), 'First 10 GS'!O$2:O$2201, 1)</f>
        <v>568</v>
      </c>
      <c r="O213" s="4">
        <f>_xlfn.RANK.EQ(VLOOKUP($A213, 'First 10 GS'!$B$2:$AG$2201, 15, FALSE), 'First 10 GS'!P$2:P$2201, 0)</f>
        <v>227</v>
      </c>
      <c r="P213" s="4">
        <f>_xlfn.RANK.EQ(VLOOKUP($A213, 'First 10 GS'!$B$2:$AG$2201, 16, FALSE), 'First 10 GS'!Q$2:Q$2201, 0)</f>
        <v>208</v>
      </c>
      <c r="Q213" s="5">
        <f>_xlfn.RANK.EQ(VLOOKUP($A213, 'First 10 GS'!$B$2:$AG$2201, 17, FALSE), 'First 10 GS'!R$2:R$2201, 1)</f>
        <v>105</v>
      </c>
      <c r="R213" s="4">
        <f>_xlfn.RANK.EQ(VLOOKUP($A213, 'First 10 GS'!$B$2:$AG$2201, 18, FALSE), 'First 10 GS'!S$2:S$2201, 1)</f>
        <v>276</v>
      </c>
      <c r="S213" s="4">
        <f>_xlfn.RANK.EQ(VLOOKUP($A213, 'First 10 GS'!$B$2:$AG$2201, 19, FALSE), 'First 10 GS'!T$2:T$2201, 1)</f>
        <v>270</v>
      </c>
      <c r="T213" s="4">
        <f>_xlfn.RANK.EQ(VLOOKUP($A213, 'First 10 GS'!$B$2:$AG$2201, 20, FALSE), 'First 10 GS'!U$2:U$2201, 1)</f>
        <v>109</v>
      </c>
      <c r="U213" s="4">
        <f>_xlfn.RANK.EQ(VLOOKUP($A213, 'First 10 GS'!$B$2:$AG$2201, 21, FALSE), 'First 10 GS'!V$2:V$2201, 1)</f>
        <v>70</v>
      </c>
      <c r="V213" s="4">
        <f>_xlfn.RANK.EQ(VLOOKUP($A213, 'First 10 GS'!$B$2:$AG$2201, 22, FALSE), 'First 10 GS'!W$2:W$2201, 1)</f>
        <v>53</v>
      </c>
      <c r="W213" s="4">
        <f>_xlfn.RANK.EQ(VLOOKUP($A213, 'First 10 GS'!$B$2:$AG$2201, 23, FALSE), 'First 10 GS'!X$2:X$2201, 1)</f>
        <v>431</v>
      </c>
      <c r="X213" s="5">
        <f>_xlfn.RANK.EQ(VLOOKUP($A213, 'First 10 GS'!$B$2:$AG$2201, 24, FALSE), 'First 10 GS'!Y$2:Y$2201, 1)</f>
        <v>355</v>
      </c>
      <c r="Y213" s="4">
        <f>_xlfn.RANK.EQ(VLOOKUP($A213, 'First 10 GS'!$B$2:$AG$2201, 25, FALSE), 'First 10 GS'!Z$2:Z$2201, 1)</f>
        <v>1</v>
      </c>
      <c r="Z213" s="5">
        <f>_xlfn.RANK.EQ(VLOOKUP($A213, 'First 10 GS'!$B$2:$AG$2201, 26, FALSE), 'First 10 GS'!AA$2:AA$2201, 0)</f>
        <v>176</v>
      </c>
      <c r="AA213" s="5">
        <f>_xlfn.RANK.EQ(VLOOKUP($A213, 'First 10 GS'!$B$2:$AG$2201, 27, FALSE), 'First 10 GS'!AB$2:AB$2201, 0)</f>
        <v>293</v>
      </c>
      <c r="AB213" s="4">
        <f>_xlfn.RANK.EQ(VLOOKUP($A213, 'First 10 GS'!$B$2:$AG$2201, 28, FALSE), 'First 10 GS'!AC$2:AC$2201, 1)</f>
        <v>660</v>
      </c>
      <c r="AC213" s="4">
        <f>_xlfn.RANK.EQ(VLOOKUP($A213, 'First 10 GS'!$B$2:$AG$2201, 29, FALSE), 'First 10 GS'!AD$2:AD$2201, 1)</f>
        <v>652</v>
      </c>
      <c r="AD213" s="4">
        <f>_xlfn.RANK.EQ(VLOOKUP($A213, 'First 10 GS'!$B$2:$AG$2201, 30, FALSE), 'First 10 GS'!AE$2:AE$2201, 1)</f>
        <v>611</v>
      </c>
      <c r="AE213" s="4">
        <f>_xlfn.RANK.EQ(VLOOKUP($A213, 'First 10 GS'!$B$2:$AG$2201, 31, FALSE), 'First 10 GS'!AF$2:AF$2201, 0)</f>
        <v>83</v>
      </c>
      <c r="AF213" s="5">
        <f>_xlfn.RANK.EQ(VLOOKUP($A213, 'First 10 GS'!$B$2:$AG$2201, 32, FALSE), 'First 10 GS'!AG$2:AG$2201, 1)</f>
        <v>165</v>
      </c>
      <c r="AG213" s="7">
        <f>GEOMEAN(Table5[[#This Row],[W]],Table5[[#This Row],[L]],Table5[[#This Row],[ERA]],Table5[[#This Row],[BB/9]],Table5[[#This Row],[SO]],Table5[[#This Row],[K/9]],Table5[[#This Row],[WHIP]])</f>
        <v>188.56527912309431</v>
      </c>
    </row>
    <row r="214" spans="1:33" x14ac:dyDescent="0.45">
      <c r="A214" s="4" t="s">
        <v>705</v>
      </c>
      <c r="B214" s="4" t="s">
        <v>229</v>
      </c>
      <c r="C214" s="10">
        <v>38129</v>
      </c>
      <c r="D214" s="10">
        <v>38183</v>
      </c>
      <c r="E214" s="4">
        <f>_xlfn.RANK.EQ(VLOOKUP($A214, 'First 10 GS'!$B$2:$AG$2201, 5, FALSE), 'First 10 GS'!F$2:F$2201, 0)</f>
        <v>132</v>
      </c>
      <c r="F214" s="5">
        <f>_xlfn.RANK.EQ(VLOOKUP($A214, 'First 10 GS'!$B$2:$AG$2201, 6, FALSE), 'First 10 GS'!G$2:G$2201, 0)</f>
        <v>460</v>
      </c>
      <c r="G214" s="5">
        <f>_xlfn.RANK.EQ(VLOOKUP($A214, 'First 10 GS'!$B$2:$AG$2201, 7, FALSE), 'First 10 GS'!H$2:H$2201, 1)</f>
        <v>623</v>
      </c>
      <c r="H214" s="4">
        <f>_xlfn.RANK.EQ(VLOOKUP($A214, 'First 10 GS'!$B$2:$AG$2201, 8, FALSE), 'First 10 GS'!I$2:I$2201, 0)</f>
        <v>1</v>
      </c>
      <c r="I214" s="4">
        <f>_xlfn.RANK.EQ(VLOOKUP($A214, 'First 10 GS'!$B$2:$AG$2201, 9, FALSE), 'First 10 GS'!J$2:J$2201, 0)</f>
        <v>1</v>
      </c>
      <c r="J214" s="4">
        <f>_xlfn.RANK.EQ(VLOOKUP($A214, 'First 10 GS'!$B$2:$AG$2201, 10, FALSE), 'First 10 GS'!K$2:K$2201, 1)</f>
        <v>1</v>
      </c>
      <c r="K214" s="4">
        <f>_xlfn.RANK.EQ(VLOOKUP($A214, 'First 10 GS'!$B$2:$AG$2201, 11, FALSE), 'First 10 GS'!L$2:L$2201, 0)</f>
        <v>196</v>
      </c>
      <c r="L214" s="4">
        <f>_xlfn.RANK.EQ(VLOOKUP($A214, 'First 10 GS'!$B$2:$AG$2201, 12, FALSE), 'First 10 GS'!M$2:M$2201, 0)</f>
        <v>98</v>
      </c>
      <c r="M214" s="4">
        <f>_xlfn.RANK.EQ(VLOOKUP($A214, 'First 10 GS'!$B$2:$AG$2201, 13, FALSE), 'First 10 GS'!N$2:N$2201, 0)</f>
        <v>2</v>
      </c>
      <c r="N214" s="6">
        <f>_xlfn.RANK.EQ(VLOOKUP($A214, 'First 10 GS'!$B$2:$AG$2201, 14, FALSE), 'First 10 GS'!O$2:O$2201, 1)</f>
        <v>528</v>
      </c>
      <c r="O214" s="4">
        <f>_xlfn.RANK.EQ(VLOOKUP($A214, 'First 10 GS'!$B$2:$AG$2201, 15, FALSE), 'First 10 GS'!P$2:P$2201, 0)</f>
        <v>90</v>
      </c>
      <c r="P214" s="4">
        <f>_xlfn.RANK.EQ(VLOOKUP($A214, 'First 10 GS'!$B$2:$AG$2201, 16, FALSE), 'First 10 GS'!Q$2:Q$2201, 0)</f>
        <v>589</v>
      </c>
      <c r="Q214" s="5">
        <f>_xlfn.RANK.EQ(VLOOKUP($A214, 'First 10 GS'!$B$2:$AG$2201, 17, FALSE), 'First 10 GS'!R$2:R$2201, 1)</f>
        <v>213</v>
      </c>
      <c r="R214" s="4">
        <f>_xlfn.RANK.EQ(VLOOKUP($A214, 'First 10 GS'!$B$2:$AG$2201, 18, FALSE), 'First 10 GS'!S$2:S$2201, 1)</f>
        <v>215</v>
      </c>
      <c r="S214" s="4">
        <f>_xlfn.RANK.EQ(VLOOKUP($A214, 'First 10 GS'!$B$2:$AG$2201, 19, FALSE), 'First 10 GS'!T$2:T$2201, 1)</f>
        <v>162</v>
      </c>
      <c r="T214" s="4">
        <f>_xlfn.RANK.EQ(VLOOKUP($A214, 'First 10 GS'!$B$2:$AG$2201, 20, FALSE), 'First 10 GS'!U$2:U$2201, 1)</f>
        <v>254</v>
      </c>
      <c r="U214" s="4">
        <f>_xlfn.RANK.EQ(VLOOKUP($A214, 'First 10 GS'!$B$2:$AG$2201, 21, FALSE), 'First 10 GS'!V$2:V$2201, 1)</f>
        <v>487</v>
      </c>
      <c r="V214" s="4">
        <f>_xlfn.RANK.EQ(VLOOKUP($A214, 'First 10 GS'!$B$2:$AG$2201, 22, FALSE), 'First 10 GS'!W$2:W$2201, 1)</f>
        <v>537</v>
      </c>
      <c r="W214" s="4">
        <f>_xlfn.RANK.EQ(VLOOKUP($A214, 'First 10 GS'!$B$2:$AG$2201, 23, FALSE), 'First 10 GS'!X$2:X$2201, 1)</f>
        <v>58</v>
      </c>
      <c r="X214" s="5">
        <f>_xlfn.RANK.EQ(VLOOKUP($A214, 'First 10 GS'!$B$2:$AG$2201, 24, FALSE), 'First 10 GS'!Y$2:Y$2201, 1)</f>
        <v>46</v>
      </c>
      <c r="Y214" s="4">
        <f>_xlfn.RANK.EQ(VLOOKUP($A214, 'First 10 GS'!$B$2:$AG$2201, 25, FALSE), 'First 10 GS'!Z$2:Z$2201, 1)</f>
        <v>599</v>
      </c>
      <c r="Z214" s="5">
        <f>_xlfn.RANK.EQ(VLOOKUP($A214, 'First 10 GS'!$B$2:$AG$2201, 26, FALSE), 'First 10 GS'!AA$2:AA$2201, 0)</f>
        <v>251</v>
      </c>
      <c r="AA214" s="5">
        <f>_xlfn.RANK.EQ(VLOOKUP($A214, 'First 10 GS'!$B$2:$AG$2201, 27, FALSE), 'First 10 GS'!AB$2:AB$2201, 0)</f>
        <v>337</v>
      </c>
      <c r="AB214" s="4">
        <f>_xlfn.RANK.EQ(VLOOKUP($A214, 'First 10 GS'!$B$2:$AG$2201, 28, FALSE), 'First 10 GS'!AC$2:AC$2201, 1)</f>
        <v>556</v>
      </c>
      <c r="AC214" s="4">
        <f>_xlfn.RANK.EQ(VLOOKUP($A214, 'First 10 GS'!$B$2:$AG$2201, 29, FALSE), 'First 10 GS'!AD$2:AD$2201, 1)</f>
        <v>477</v>
      </c>
      <c r="AD214" s="4">
        <f>_xlfn.RANK.EQ(VLOOKUP($A214, 'First 10 GS'!$B$2:$AG$2201, 30, FALSE), 'First 10 GS'!AE$2:AE$2201, 1)</f>
        <v>1</v>
      </c>
      <c r="AE214" s="4">
        <f>_xlfn.RANK.EQ(VLOOKUP($A214, 'First 10 GS'!$B$2:$AG$2201, 31, FALSE), 'First 10 GS'!AF$2:AF$2201, 0)</f>
        <v>211</v>
      </c>
      <c r="AF214" s="5">
        <f>_xlfn.RANK.EQ(VLOOKUP($A214, 'First 10 GS'!$B$2:$AG$2201, 32, FALSE), 'First 10 GS'!AG$2:AG$2201, 1)</f>
        <v>36</v>
      </c>
      <c r="AG214" s="7">
        <f>GEOMEAN(Table5[[#This Row],[W]],Table5[[#This Row],[L]],Table5[[#This Row],[ERA]],Table5[[#This Row],[BB/9]],Table5[[#This Row],[SO]],Table5[[#This Row],[K/9]],Table5[[#This Row],[WHIP]])</f>
        <v>188.79847888308515</v>
      </c>
    </row>
    <row r="215" spans="1:33" x14ac:dyDescent="0.45">
      <c r="A215" s="6" t="s">
        <v>641</v>
      </c>
      <c r="B215" s="6" t="s">
        <v>56</v>
      </c>
      <c r="C215" s="9">
        <v>40664</v>
      </c>
      <c r="D215" s="9">
        <v>41048</v>
      </c>
      <c r="E215" s="6">
        <f>_xlfn.RANK.EQ(VLOOKUP($A215, 'First 10 GS'!$B$2:$AG$2201, 5, FALSE), 'First 10 GS'!F$2:F$2201, 0)</f>
        <v>227</v>
      </c>
      <c r="F215" s="5">
        <f>_xlfn.RANK.EQ(VLOOKUP($A215, 'First 10 GS'!$B$2:$AG$2201, 6, FALSE), 'First 10 GS'!G$2:G$2201, 0)</f>
        <v>151</v>
      </c>
      <c r="G215" s="5">
        <f>_xlfn.RANK.EQ(VLOOKUP($A215, 'First 10 GS'!$B$2:$AG$2201, 7, FALSE), 'First 10 GS'!H$2:H$2201, 1)</f>
        <v>57</v>
      </c>
      <c r="H215" s="6">
        <f>_xlfn.RANK.EQ(VLOOKUP($A215, 'First 10 GS'!$B$2:$AG$2201, 8, FALSE), 'First 10 GS'!I$2:I$2201, 0)</f>
        <v>1</v>
      </c>
      <c r="I215" s="6">
        <f>_xlfn.RANK.EQ(VLOOKUP($A215, 'First 10 GS'!$B$2:$AG$2201, 9, FALSE), 'First 10 GS'!J$2:J$2201, 0)</f>
        <v>1</v>
      </c>
      <c r="J215" s="6">
        <f>_xlfn.RANK.EQ(VLOOKUP($A215, 'First 10 GS'!$B$2:$AG$2201, 10, FALSE), 'First 10 GS'!K$2:K$2201, 1)</f>
        <v>1</v>
      </c>
      <c r="K215" s="6">
        <f>_xlfn.RANK.EQ(VLOOKUP($A215, 'First 10 GS'!$B$2:$AG$2201, 11, FALSE), 'First 10 GS'!L$2:L$2201, 0)</f>
        <v>196</v>
      </c>
      <c r="L215" s="6">
        <f>_xlfn.RANK.EQ(VLOOKUP($A215, 'First 10 GS'!$B$2:$AG$2201, 12, FALSE), 'First 10 GS'!M$2:M$2201, 0)</f>
        <v>98</v>
      </c>
      <c r="M215" s="6">
        <f>_xlfn.RANK.EQ(VLOOKUP($A215, 'First 10 GS'!$B$2:$AG$2201, 13, FALSE), 'First 10 GS'!N$2:N$2201, 0)</f>
        <v>2</v>
      </c>
      <c r="N215" s="6">
        <f>_xlfn.RANK.EQ(VLOOKUP($A215, 'First 10 GS'!$B$2:$AG$2201, 14, FALSE), 'First 10 GS'!O$2:O$2201, 1)</f>
        <v>431</v>
      </c>
      <c r="O215" s="6">
        <f>_xlfn.RANK.EQ(VLOOKUP($A215, 'First 10 GS'!$B$2:$AG$2201, 15, FALSE), 'First 10 GS'!P$2:P$2201, 0)</f>
        <v>390</v>
      </c>
      <c r="P215" s="6">
        <f>_xlfn.RANK.EQ(VLOOKUP($A215, 'First 10 GS'!$B$2:$AG$2201, 16, FALSE), 'First 10 GS'!Q$2:Q$2201, 0)</f>
        <v>99</v>
      </c>
      <c r="Q215" s="5">
        <f>_xlfn.RANK.EQ(VLOOKUP($A215, 'First 10 GS'!$B$2:$AG$2201, 17, FALSE), 'First 10 GS'!R$2:R$2201, 1)</f>
        <v>167</v>
      </c>
      <c r="R215" s="6">
        <f>_xlfn.RANK.EQ(VLOOKUP($A215, 'First 10 GS'!$B$2:$AG$2201, 18, FALSE), 'First 10 GS'!S$2:S$2201, 1)</f>
        <v>276</v>
      </c>
      <c r="S215" s="6">
        <f>_xlfn.RANK.EQ(VLOOKUP($A215, 'First 10 GS'!$B$2:$AG$2201, 19, FALSE), 'First 10 GS'!T$2:T$2201, 1)</f>
        <v>116</v>
      </c>
      <c r="T215" s="6">
        <f>_xlfn.RANK.EQ(VLOOKUP($A215, 'First 10 GS'!$B$2:$AG$2201, 20, FALSE), 'First 10 GS'!U$2:U$2201, 1)</f>
        <v>140</v>
      </c>
      <c r="U215" s="6">
        <f>_xlfn.RANK.EQ(VLOOKUP($A215, 'First 10 GS'!$B$2:$AG$2201, 21, FALSE), 'First 10 GS'!V$2:V$2201, 1)</f>
        <v>85</v>
      </c>
      <c r="V215" s="6">
        <f>_xlfn.RANK.EQ(VLOOKUP($A215, 'First 10 GS'!$B$2:$AG$2201, 22, FALSE), 'First 10 GS'!W$2:W$2201, 1)</f>
        <v>53</v>
      </c>
      <c r="W215" s="6">
        <f>_xlfn.RANK.EQ(VLOOKUP($A215, 'First 10 GS'!$B$2:$AG$2201, 23, FALSE), 'First 10 GS'!X$2:X$2201, 1)</f>
        <v>371</v>
      </c>
      <c r="X215" s="5">
        <f>_xlfn.RANK.EQ(VLOOKUP($A215, 'First 10 GS'!$B$2:$AG$2201, 24, FALSE), 'First 10 GS'!Y$2:Y$2201, 1)</f>
        <v>363</v>
      </c>
      <c r="Y215" s="6">
        <f>_xlfn.RANK.EQ(VLOOKUP($A215, 'First 10 GS'!$B$2:$AG$2201, 25, FALSE), 'First 10 GS'!Z$2:Z$2201, 1)</f>
        <v>291</v>
      </c>
      <c r="Z215" s="5">
        <f>_xlfn.RANK.EQ(VLOOKUP($A215, 'First 10 GS'!$B$2:$AG$2201, 26, FALSE), 'First 10 GS'!AA$2:AA$2201, 0)</f>
        <v>227</v>
      </c>
      <c r="AA215" s="5">
        <f>_xlfn.RANK.EQ(VLOOKUP($A215, 'First 10 GS'!$B$2:$AG$2201, 27, FALSE), 'First 10 GS'!AB$2:AB$2201, 0)</f>
        <v>268</v>
      </c>
      <c r="AB215" s="6">
        <f>_xlfn.RANK.EQ(VLOOKUP($A215, 'First 10 GS'!$B$2:$AG$2201, 28, FALSE), 'First 10 GS'!AC$2:AC$2201, 1)</f>
        <v>127</v>
      </c>
      <c r="AC215" s="6">
        <f>_xlfn.RANK.EQ(VLOOKUP($A215, 'First 10 GS'!$B$2:$AG$2201, 29, FALSE), 'First 10 GS'!AD$2:AD$2201, 1)</f>
        <v>1</v>
      </c>
      <c r="AD215" s="6">
        <f>_xlfn.RANK.EQ(VLOOKUP($A215, 'First 10 GS'!$B$2:$AG$2201, 30, FALSE), 'First 10 GS'!AE$2:AE$2201, 1)</f>
        <v>325</v>
      </c>
      <c r="AE215" s="6">
        <f>_xlfn.RANK.EQ(VLOOKUP($A215, 'First 10 GS'!$B$2:$AG$2201, 31, FALSE), 'First 10 GS'!AF$2:AF$2201, 0)</f>
        <v>248</v>
      </c>
      <c r="AF215" s="5">
        <f>_xlfn.RANK.EQ(VLOOKUP($A215, 'First 10 GS'!$B$2:$AG$2201, 32, FALSE), 'First 10 GS'!AG$2:AG$2201, 1)</f>
        <v>277</v>
      </c>
      <c r="AG215" s="7">
        <f>GEOMEAN(Table5[[#This Row],[W]],Table5[[#This Row],[L]],Table5[[#This Row],[ERA]],Table5[[#This Row],[BB/9]],Table5[[#This Row],[SO]],Table5[[#This Row],[K/9]],Table5[[#This Row],[WHIP]])</f>
        <v>189.55304262074995</v>
      </c>
    </row>
    <row r="216" spans="1:33" x14ac:dyDescent="0.45">
      <c r="A216" s="6" t="s">
        <v>490</v>
      </c>
      <c r="B216" s="6" t="s">
        <v>106</v>
      </c>
      <c r="C216" s="9">
        <v>42152</v>
      </c>
      <c r="D216" s="9" t="s">
        <v>491</v>
      </c>
      <c r="E216" s="6">
        <f>_xlfn.RANK.EQ(VLOOKUP($A216, 'First 10 GS'!$B$2:$AG$2201, 5, FALSE), 'First 10 GS'!F$2:F$2201, 0)</f>
        <v>434</v>
      </c>
      <c r="F216" s="5">
        <f>_xlfn.RANK.EQ(VLOOKUP($A216, 'First 10 GS'!$B$2:$AG$2201, 6, FALSE), 'First 10 GS'!G$2:G$2201, 0)</f>
        <v>64</v>
      </c>
      <c r="G216" s="5">
        <f>_xlfn.RANK.EQ(VLOOKUP($A216, 'First 10 GS'!$B$2:$AG$2201, 7, FALSE), 'First 10 GS'!H$2:H$2201, 1)</f>
        <v>177</v>
      </c>
      <c r="H216" s="6">
        <f>_xlfn.RANK.EQ(VLOOKUP($A216, 'First 10 GS'!$B$2:$AG$2201, 8, FALSE), 'First 10 GS'!I$2:I$2201, 0)</f>
        <v>1</v>
      </c>
      <c r="I216" s="6">
        <f>_xlfn.RANK.EQ(VLOOKUP($A216, 'First 10 GS'!$B$2:$AG$2201, 9, FALSE), 'First 10 GS'!J$2:J$2201, 0)</f>
        <v>1</v>
      </c>
      <c r="J216" s="6">
        <f>_xlfn.RANK.EQ(VLOOKUP($A216, 'First 10 GS'!$B$2:$AG$2201, 10, FALSE), 'First 10 GS'!K$2:K$2201, 1)</f>
        <v>1</v>
      </c>
      <c r="K216" s="6">
        <f>_xlfn.RANK.EQ(VLOOKUP($A216, 'First 10 GS'!$B$2:$AG$2201, 11, FALSE), 'First 10 GS'!L$2:L$2201, 0)</f>
        <v>196</v>
      </c>
      <c r="L216" s="6">
        <f>_xlfn.RANK.EQ(VLOOKUP($A216, 'First 10 GS'!$B$2:$AG$2201, 12, FALSE), 'First 10 GS'!M$2:M$2201, 0)</f>
        <v>98</v>
      </c>
      <c r="M216" s="6">
        <f>_xlfn.RANK.EQ(VLOOKUP($A216, 'First 10 GS'!$B$2:$AG$2201, 13, FALSE), 'First 10 GS'!N$2:N$2201, 0)</f>
        <v>2</v>
      </c>
      <c r="N216" s="6">
        <f>_xlfn.RANK.EQ(VLOOKUP($A216, 'First 10 GS'!$B$2:$AG$2201, 14, FALSE), 'First 10 GS'!O$2:O$2201, 1)</f>
        <v>216</v>
      </c>
      <c r="O216" s="6">
        <f>_xlfn.RANK.EQ(VLOOKUP($A216, 'First 10 GS'!$B$2:$AG$2201, 15, FALSE), 'First 10 GS'!P$2:P$2201, 0)</f>
        <v>90</v>
      </c>
      <c r="P216" s="6">
        <f>_xlfn.RANK.EQ(VLOOKUP($A216, 'First 10 GS'!$B$2:$AG$2201, 16, FALSE), 'First 10 GS'!Q$2:Q$2201, 0)</f>
        <v>139</v>
      </c>
      <c r="Q216" s="5">
        <f>_xlfn.RANK.EQ(VLOOKUP($A216, 'First 10 GS'!$B$2:$AG$2201, 17, FALSE), 'First 10 GS'!R$2:R$2201, 1)</f>
        <v>427</v>
      </c>
      <c r="R216" s="6">
        <f>_xlfn.RANK.EQ(VLOOKUP($A216, 'First 10 GS'!$B$2:$AG$2201, 18, FALSE), 'First 10 GS'!S$2:S$2201, 1)</f>
        <v>160</v>
      </c>
      <c r="S216" s="6">
        <f>_xlfn.RANK.EQ(VLOOKUP($A216, 'First 10 GS'!$B$2:$AG$2201, 19, FALSE), 'First 10 GS'!T$2:T$2201, 1)</f>
        <v>270</v>
      </c>
      <c r="T216" s="6">
        <f>_xlfn.RANK.EQ(VLOOKUP($A216, 'First 10 GS'!$B$2:$AG$2201, 20, FALSE), 'First 10 GS'!U$2:U$2201, 1)</f>
        <v>384</v>
      </c>
      <c r="U216" s="6">
        <f>_xlfn.RANK.EQ(VLOOKUP($A216, 'First 10 GS'!$B$2:$AG$2201, 21, FALSE), 'First 10 GS'!V$2:V$2201, 1)</f>
        <v>433</v>
      </c>
      <c r="V216" s="6">
        <f>_xlfn.RANK.EQ(VLOOKUP($A216, 'First 10 GS'!$B$2:$AG$2201, 22, FALSE), 'First 10 GS'!W$2:W$2201, 1)</f>
        <v>381</v>
      </c>
      <c r="W216" s="6">
        <f>_xlfn.RANK.EQ(VLOOKUP($A216, 'First 10 GS'!$B$2:$AG$2201, 23, FALSE), 'First 10 GS'!X$2:X$2201, 1)</f>
        <v>221</v>
      </c>
      <c r="X216" s="5">
        <f>_xlfn.RANK.EQ(VLOOKUP($A216, 'First 10 GS'!$B$2:$AG$2201, 24, FALSE), 'First 10 GS'!Y$2:Y$2201, 1)</f>
        <v>281</v>
      </c>
      <c r="Y216" s="6">
        <f>_xlfn.RANK.EQ(VLOOKUP($A216, 'First 10 GS'!$B$2:$AG$2201, 25, FALSE), 'First 10 GS'!Z$2:Z$2201, 1)</f>
        <v>1</v>
      </c>
      <c r="Z216" s="5">
        <f>_xlfn.RANK.EQ(VLOOKUP($A216, 'First 10 GS'!$B$2:$AG$2201, 26, FALSE), 'First 10 GS'!AA$2:AA$2201, 0)</f>
        <v>176</v>
      </c>
      <c r="AA216" s="5">
        <f>_xlfn.RANK.EQ(VLOOKUP($A216, 'First 10 GS'!$B$2:$AG$2201, 27, FALSE), 'First 10 GS'!AB$2:AB$2201, 0)</f>
        <v>167</v>
      </c>
      <c r="AB216" s="6">
        <f>_xlfn.RANK.EQ(VLOOKUP($A216, 'First 10 GS'!$B$2:$AG$2201, 28, FALSE), 'First 10 GS'!AC$2:AC$2201, 1)</f>
        <v>290</v>
      </c>
      <c r="AC216" s="6">
        <f>_xlfn.RANK.EQ(VLOOKUP($A216, 'First 10 GS'!$B$2:$AG$2201, 29, FALSE), 'First 10 GS'!AD$2:AD$2201, 1)</f>
        <v>1</v>
      </c>
      <c r="AD216" s="6">
        <f>_xlfn.RANK.EQ(VLOOKUP($A216, 'First 10 GS'!$B$2:$AG$2201, 30, FALSE), 'First 10 GS'!AE$2:AE$2201, 1)</f>
        <v>325</v>
      </c>
      <c r="AE216" s="6">
        <f>_xlfn.RANK.EQ(VLOOKUP($A216, 'First 10 GS'!$B$2:$AG$2201, 31, FALSE), 'First 10 GS'!AF$2:AF$2201, 0)</f>
        <v>526</v>
      </c>
      <c r="AF216" s="5">
        <f>_xlfn.RANK.EQ(VLOOKUP($A216, 'First 10 GS'!$B$2:$AG$2201, 32, FALSE), 'First 10 GS'!AG$2:AG$2201, 1)</f>
        <v>222</v>
      </c>
      <c r="AG216" s="7">
        <f>GEOMEAN(Table5[[#This Row],[W]],Table5[[#This Row],[L]],Table5[[#This Row],[ERA]],Table5[[#This Row],[BB/9]],Table5[[#This Row],[SO]],Table5[[#This Row],[K/9]],Table5[[#This Row],[WHIP]])</f>
        <v>189.78726985202081</v>
      </c>
    </row>
    <row r="217" spans="1:33" x14ac:dyDescent="0.45">
      <c r="A217" s="6" t="s">
        <v>422</v>
      </c>
      <c r="B217" s="6" t="s">
        <v>140</v>
      </c>
      <c r="C217" s="9">
        <v>41020</v>
      </c>
      <c r="D217" s="9">
        <v>41069</v>
      </c>
      <c r="E217" s="6">
        <f>_xlfn.RANK.EQ(VLOOKUP($A217, 'First 10 GS'!$B$2:$AG$2201, 5, FALSE), 'First 10 GS'!F$2:F$2201, 0)</f>
        <v>292</v>
      </c>
      <c r="F217" s="5">
        <f>_xlfn.RANK.EQ(VLOOKUP($A217, 'First 10 GS'!$B$2:$AG$2201, 6, FALSE), 'First 10 GS'!G$2:G$2201, 0)</f>
        <v>64</v>
      </c>
      <c r="G217" s="5">
        <f>_xlfn.RANK.EQ(VLOOKUP($A217, 'First 10 GS'!$B$2:$AG$2201, 7, FALSE), 'First 10 GS'!H$2:H$2201, 1)</f>
        <v>177</v>
      </c>
      <c r="H217" s="6">
        <f>_xlfn.RANK.EQ(VLOOKUP($A217, 'First 10 GS'!$B$2:$AG$2201, 8, FALSE), 'First 10 GS'!I$2:I$2201, 0)</f>
        <v>1</v>
      </c>
      <c r="I217" s="6">
        <f>_xlfn.RANK.EQ(VLOOKUP($A217, 'First 10 GS'!$B$2:$AG$2201, 9, FALSE), 'First 10 GS'!J$2:J$2201, 0)</f>
        <v>1</v>
      </c>
      <c r="J217" s="6">
        <f>_xlfn.RANK.EQ(VLOOKUP($A217, 'First 10 GS'!$B$2:$AG$2201, 10, FALSE), 'First 10 GS'!K$2:K$2201, 1)</f>
        <v>1</v>
      </c>
      <c r="K217" s="6">
        <f>_xlfn.RANK.EQ(VLOOKUP($A217, 'First 10 GS'!$B$2:$AG$2201, 11, FALSE), 'First 10 GS'!L$2:L$2201, 0)</f>
        <v>196</v>
      </c>
      <c r="L217" s="6">
        <f>_xlfn.RANK.EQ(VLOOKUP($A217, 'First 10 GS'!$B$2:$AG$2201, 12, FALSE), 'First 10 GS'!M$2:M$2201, 0)</f>
        <v>98</v>
      </c>
      <c r="M217" s="6">
        <f>_xlfn.RANK.EQ(VLOOKUP($A217, 'First 10 GS'!$B$2:$AG$2201, 13, FALSE), 'First 10 GS'!N$2:N$2201, 0)</f>
        <v>2</v>
      </c>
      <c r="N217" s="6">
        <f>_xlfn.RANK.EQ(VLOOKUP($A217, 'First 10 GS'!$B$2:$AG$2201, 14, FALSE), 'First 10 GS'!O$2:O$2201, 1)</f>
        <v>365</v>
      </c>
      <c r="O217" s="6">
        <f>_xlfn.RANK.EQ(VLOOKUP($A217, 'First 10 GS'!$B$2:$AG$2201, 15, FALSE), 'First 10 GS'!P$2:P$2201, 0)</f>
        <v>90</v>
      </c>
      <c r="P217" s="6">
        <f>_xlfn.RANK.EQ(VLOOKUP($A217, 'First 10 GS'!$B$2:$AG$2201, 16, FALSE), 'First 10 GS'!Q$2:Q$2201, 0)</f>
        <v>139</v>
      </c>
      <c r="Q217" s="5">
        <f>_xlfn.RANK.EQ(VLOOKUP($A217, 'First 10 GS'!$B$2:$AG$2201, 17, FALSE), 'First 10 GS'!R$2:R$2201, 1)</f>
        <v>429</v>
      </c>
      <c r="R217" s="6">
        <f>_xlfn.RANK.EQ(VLOOKUP($A217, 'First 10 GS'!$B$2:$AG$2201, 18, FALSE), 'First 10 GS'!S$2:S$2201, 1)</f>
        <v>385</v>
      </c>
      <c r="S217" s="6">
        <f>_xlfn.RANK.EQ(VLOOKUP($A217, 'First 10 GS'!$B$2:$AG$2201, 19, FALSE), 'First 10 GS'!T$2:T$2201, 1)</f>
        <v>401</v>
      </c>
      <c r="T217" s="6">
        <f>_xlfn.RANK.EQ(VLOOKUP($A217, 'First 10 GS'!$B$2:$AG$2201, 20, FALSE), 'First 10 GS'!U$2:U$2201, 1)</f>
        <v>456</v>
      </c>
      <c r="U217" s="6">
        <f>_xlfn.RANK.EQ(VLOOKUP($A217, 'First 10 GS'!$B$2:$AG$2201, 21, FALSE), 'First 10 GS'!V$2:V$2201, 1)</f>
        <v>467</v>
      </c>
      <c r="V217" s="6">
        <f>_xlfn.RANK.EQ(VLOOKUP($A217, 'First 10 GS'!$B$2:$AG$2201, 22, FALSE), 'First 10 GS'!W$2:W$2201, 1)</f>
        <v>466</v>
      </c>
      <c r="W217" s="6">
        <f>_xlfn.RANK.EQ(VLOOKUP($A217, 'First 10 GS'!$B$2:$AG$2201, 23, FALSE), 'First 10 GS'!X$2:X$2201, 1)</f>
        <v>221</v>
      </c>
      <c r="X217" s="5">
        <f>_xlfn.RANK.EQ(VLOOKUP($A217, 'First 10 GS'!$B$2:$AG$2201, 24, FALSE), 'First 10 GS'!Y$2:Y$2201, 1)</f>
        <v>231</v>
      </c>
      <c r="Y217" s="6">
        <f>_xlfn.RANK.EQ(VLOOKUP($A217, 'First 10 GS'!$B$2:$AG$2201, 25, FALSE), 'First 10 GS'!Z$2:Z$2201, 1)</f>
        <v>1</v>
      </c>
      <c r="Z217" s="5">
        <f>_xlfn.RANK.EQ(VLOOKUP($A217, 'First 10 GS'!$B$2:$AG$2201, 26, FALSE), 'First 10 GS'!AA$2:AA$2201, 0)</f>
        <v>154</v>
      </c>
      <c r="AA217" s="5">
        <f>_xlfn.RANK.EQ(VLOOKUP($A217, 'First 10 GS'!$B$2:$AG$2201, 27, FALSE), 'First 10 GS'!AB$2:AB$2201, 0)</f>
        <v>181</v>
      </c>
      <c r="AB217" s="6">
        <f>_xlfn.RANK.EQ(VLOOKUP($A217, 'First 10 GS'!$B$2:$AG$2201, 28, FALSE), 'First 10 GS'!AC$2:AC$2201, 1)</f>
        <v>618</v>
      </c>
      <c r="AC217" s="6">
        <f>_xlfn.RANK.EQ(VLOOKUP($A217, 'First 10 GS'!$B$2:$AG$2201, 29, FALSE), 'First 10 GS'!AD$2:AD$2201, 1)</f>
        <v>1</v>
      </c>
      <c r="AD217" s="6">
        <f>_xlfn.RANK.EQ(VLOOKUP($A217, 'First 10 GS'!$B$2:$AG$2201, 30, FALSE), 'First 10 GS'!AE$2:AE$2201, 1)</f>
        <v>146</v>
      </c>
      <c r="AE217" s="6">
        <f>_xlfn.RANK.EQ(VLOOKUP($A217, 'First 10 GS'!$B$2:$AG$2201, 31, FALSE), 'First 10 GS'!AF$2:AF$2201, 0)</f>
        <v>221</v>
      </c>
      <c r="AF217" s="5">
        <f>_xlfn.RANK.EQ(VLOOKUP($A217, 'First 10 GS'!$B$2:$AG$2201, 32, FALSE), 'First 10 GS'!AG$2:AG$2201, 1)</f>
        <v>307</v>
      </c>
      <c r="AG217" s="7">
        <f>GEOMEAN(Table5[[#This Row],[W]],Table5[[#This Row],[L]],Table5[[#This Row],[ERA]],Table5[[#This Row],[BB/9]],Table5[[#This Row],[SO]],Table5[[#This Row],[K/9]],Table5[[#This Row],[WHIP]])</f>
        <v>191.96536693986249</v>
      </c>
    </row>
    <row r="218" spans="1:33" x14ac:dyDescent="0.45">
      <c r="A218" s="6" t="s">
        <v>408</v>
      </c>
      <c r="B218" s="6" t="s">
        <v>95</v>
      </c>
      <c r="C218" s="9">
        <v>39547</v>
      </c>
      <c r="D218" s="9">
        <v>39595</v>
      </c>
      <c r="E218" s="6">
        <f>_xlfn.RANK.EQ(VLOOKUP($A218, 'First 10 GS'!$B$2:$AG$2201, 5, FALSE), 'First 10 GS'!F$2:F$2201, 0)</f>
        <v>125</v>
      </c>
      <c r="F218" s="5">
        <f>_xlfn.RANK.EQ(VLOOKUP($A218, 'First 10 GS'!$B$2:$AG$2201, 6, FALSE), 'First 10 GS'!G$2:G$2201, 0)</f>
        <v>294</v>
      </c>
      <c r="G218" s="5">
        <f>_xlfn.RANK.EQ(VLOOKUP($A218, 'First 10 GS'!$B$2:$AG$2201, 7, FALSE), 'First 10 GS'!H$2:H$2201, 1)</f>
        <v>343</v>
      </c>
      <c r="H218" s="6">
        <f>_xlfn.RANK.EQ(VLOOKUP($A218, 'First 10 GS'!$B$2:$AG$2201, 8, FALSE), 'First 10 GS'!I$2:I$2201, 0)</f>
        <v>1</v>
      </c>
      <c r="I218" s="6">
        <f>_xlfn.RANK.EQ(VLOOKUP($A218, 'First 10 GS'!$B$2:$AG$2201, 9, FALSE), 'First 10 GS'!J$2:J$2201, 0)</f>
        <v>1</v>
      </c>
      <c r="J218" s="6">
        <f>_xlfn.RANK.EQ(VLOOKUP($A218, 'First 10 GS'!$B$2:$AG$2201, 10, FALSE), 'First 10 GS'!K$2:K$2201, 1)</f>
        <v>1</v>
      </c>
      <c r="K218" s="6">
        <f>_xlfn.RANK.EQ(VLOOKUP($A218, 'First 10 GS'!$B$2:$AG$2201, 11, FALSE), 'First 10 GS'!L$2:L$2201, 0)</f>
        <v>99</v>
      </c>
      <c r="L218" s="6">
        <f>_xlfn.RANK.EQ(VLOOKUP($A218, 'First 10 GS'!$B$2:$AG$2201, 12, FALSE), 'First 10 GS'!M$2:M$2201, 0)</f>
        <v>98</v>
      </c>
      <c r="M218" s="6">
        <f>_xlfn.RANK.EQ(VLOOKUP($A218, 'First 10 GS'!$B$2:$AG$2201, 13, FALSE), 'First 10 GS'!N$2:N$2201, 0)</f>
        <v>2</v>
      </c>
      <c r="N218" s="6">
        <f>_xlfn.RANK.EQ(VLOOKUP($A218, 'First 10 GS'!$B$2:$AG$2201, 14, FALSE), 'First 10 GS'!O$2:O$2201, 1)</f>
        <v>537</v>
      </c>
      <c r="O218" s="6">
        <f>_xlfn.RANK.EQ(VLOOKUP($A218, 'First 10 GS'!$B$2:$AG$2201, 15, FALSE), 'First 10 GS'!P$2:P$2201, 0)</f>
        <v>227</v>
      </c>
      <c r="P218" s="6">
        <f>_xlfn.RANK.EQ(VLOOKUP($A218, 'First 10 GS'!$B$2:$AG$2201, 16, FALSE), 'First 10 GS'!Q$2:Q$2201, 0)</f>
        <v>378</v>
      </c>
      <c r="Q218" s="5">
        <f>_xlfn.RANK.EQ(VLOOKUP($A218, 'First 10 GS'!$B$2:$AG$2201, 17, FALSE), 'First 10 GS'!R$2:R$2201, 1)</f>
        <v>87</v>
      </c>
      <c r="R218" s="6">
        <f>_xlfn.RANK.EQ(VLOOKUP($A218, 'First 10 GS'!$B$2:$AG$2201, 18, FALSE), 'First 10 GS'!S$2:S$2201, 1)</f>
        <v>181</v>
      </c>
      <c r="S218" s="6">
        <f>_xlfn.RANK.EQ(VLOOKUP($A218, 'First 10 GS'!$B$2:$AG$2201, 19, FALSE), 'First 10 GS'!T$2:T$2201, 1)</f>
        <v>91</v>
      </c>
      <c r="T218" s="6">
        <f>_xlfn.RANK.EQ(VLOOKUP($A218, 'First 10 GS'!$B$2:$AG$2201, 20, FALSE), 'First 10 GS'!U$2:U$2201, 1)</f>
        <v>87</v>
      </c>
      <c r="U218" s="6">
        <f>_xlfn.RANK.EQ(VLOOKUP($A218, 'First 10 GS'!$B$2:$AG$2201, 21, FALSE), 'First 10 GS'!V$2:V$2201, 1)</f>
        <v>180</v>
      </c>
      <c r="V218" s="6">
        <f>_xlfn.RANK.EQ(VLOOKUP($A218, 'First 10 GS'!$B$2:$AG$2201, 22, FALSE), 'First 10 GS'!W$2:W$2201, 1)</f>
        <v>172</v>
      </c>
      <c r="W218" s="6">
        <f>_xlfn.RANK.EQ(VLOOKUP($A218, 'First 10 GS'!$B$2:$AG$2201, 23, FALSE), 'First 10 GS'!X$2:X$2201, 1)</f>
        <v>371</v>
      </c>
      <c r="X218" s="5">
        <f>_xlfn.RANK.EQ(VLOOKUP($A218, 'First 10 GS'!$B$2:$AG$2201, 24, FALSE), 'First 10 GS'!Y$2:Y$2201, 1)</f>
        <v>316</v>
      </c>
      <c r="Y218" s="6">
        <f>_xlfn.RANK.EQ(VLOOKUP($A218, 'First 10 GS'!$B$2:$AG$2201, 25, FALSE), 'First 10 GS'!Z$2:Z$2201, 1)</f>
        <v>291</v>
      </c>
      <c r="Z218" s="5">
        <f>_xlfn.RANK.EQ(VLOOKUP($A218, 'First 10 GS'!$B$2:$AG$2201, 26, FALSE), 'First 10 GS'!AA$2:AA$2201, 0)</f>
        <v>144</v>
      </c>
      <c r="AA218" s="5">
        <f>_xlfn.RANK.EQ(VLOOKUP($A218, 'First 10 GS'!$B$2:$AG$2201, 27, FALSE), 'First 10 GS'!AB$2:AB$2201, 0)</f>
        <v>228</v>
      </c>
      <c r="AB218" s="6">
        <f>_xlfn.RANK.EQ(VLOOKUP($A218, 'First 10 GS'!$B$2:$AG$2201, 28, FALSE), 'First 10 GS'!AC$2:AC$2201, 1)</f>
        <v>290</v>
      </c>
      <c r="AC218" s="6">
        <f>_xlfn.RANK.EQ(VLOOKUP($A218, 'First 10 GS'!$B$2:$AG$2201, 29, FALSE), 'First 10 GS'!AD$2:AD$2201, 1)</f>
        <v>1</v>
      </c>
      <c r="AD218" s="6">
        <f>_xlfn.RANK.EQ(VLOOKUP($A218, 'First 10 GS'!$B$2:$AG$2201, 30, FALSE), 'First 10 GS'!AE$2:AE$2201, 1)</f>
        <v>325</v>
      </c>
      <c r="AE218" s="6">
        <f>_xlfn.RANK.EQ(VLOOKUP($A218, 'First 10 GS'!$B$2:$AG$2201, 31, FALSE), 'First 10 GS'!AF$2:AF$2201, 0)</f>
        <v>205</v>
      </c>
      <c r="AF218" s="5">
        <f>_xlfn.RANK.EQ(VLOOKUP($A218, 'First 10 GS'!$B$2:$AG$2201, 32, FALSE), 'First 10 GS'!AG$2:AG$2201, 1)</f>
        <v>106</v>
      </c>
      <c r="AG218" s="7">
        <f>GEOMEAN(Table5[[#This Row],[W]],Table5[[#This Row],[L]],Table5[[#This Row],[ERA]],Table5[[#This Row],[BB/9]],Table5[[#This Row],[SO]],Table5[[#This Row],[K/9]],Table5[[#This Row],[WHIP]])</f>
        <v>192.0847994805363</v>
      </c>
    </row>
    <row r="219" spans="1:33" x14ac:dyDescent="0.45">
      <c r="A219" s="6" t="s">
        <v>286</v>
      </c>
      <c r="B219" s="6" t="s">
        <v>56</v>
      </c>
      <c r="C219" s="9">
        <v>40062</v>
      </c>
      <c r="D219" s="9">
        <v>40295</v>
      </c>
      <c r="E219" s="6">
        <f>_xlfn.RANK.EQ(VLOOKUP($A219, 'First 10 GS'!$B$2:$AG$2201, 5, FALSE), 'First 10 GS'!F$2:F$2201, 0)</f>
        <v>278</v>
      </c>
      <c r="F219" s="5">
        <f>_xlfn.RANK.EQ(VLOOKUP($A219, 'First 10 GS'!$B$2:$AG$2201, 6, FALSE), 'First 10 GS'!G$2:G$2201, 0)</f>
        <v>151</v>
      </c>
      <c r="G219" s="5">
        <f>_xlfn.RANK.EQ(VLOOKUP($A219, 'First 10 GS'!$B$2:$AG$2201, 7, FALSE), 'First 10 GS'!H$2:H$2201, 1)</f>
        <v>177</v>
      </c>
      <c r="H219" s="6">
        <f>_xlfn.RANK.EQ(VLOOKUP($A219, 'First 10 GS'!$B$2:$AG$2201, 8, FALSE), 'First 10 GS'!I$2:I$2201, 0)</f>
        <v>1</v>
      </c>
      <c r="I219" s="6">
        <f>_xlfn.RANK.EQ(VLOOKUP($A219, 'First 10 GS'!$B$2:$AG$2201, 9, FALSE), 'First 10 GS'!J$2:J$2201, 0)</f>
        <v>1</v>
      </c>
      <c r="J219" s="6">
        <f>_xlfn.RANK.EQ(VLOOKUP($A219, 'First 10 GS'!$B$2:$AG$2201, 10, FALSE), 'First 10 GS'!K$2:K$2201, 1)</f>
        <v>1</v>
      </c>
      <c r="K219" s="6">
        <f>_xlfn.RANK.EQ(VLOOKUP($A219, 'First 10 GS'!$B$2:$AG$2201, 11, FALSE), 'First 10 GS'!L$2:L$2201, 0)</f>
        <v>99</v>
      </c>
      <c r="L219" s="6">
        <f>_xlfn.RANK.EQ(VLOOKUP($A219, 'First 10 GS'!$B$2:$AG$2201, 12, FALSE), 'First 10 GS'!M$2:M$2201, 0)</f>
        <v>18</v>
      </c>
      <c r="M219" s="6">
        <f>_xlfn.RANK.EQ(VLOOKUP($A219, 'First 10 GS'!$B$2:$AG$2201, 13, FALSE), 'First 10 GS'!N$2:N$2201, 0)</f>
        <v>2</v>
      </c>
      <c r="N219" s="6">
        <f>_xlfn.RANK.EQ(VLOOKUP($A219, 'First 10 GS'!$B$2:$AG$2201, 14, FALSE), 'First 10 GS'!O$2:O$2201, 1)</f>
        <v>377</v>
      </c>
      <c r="O219" s="6">
        <f>_xlfn.RANK.EQ(VLOOKUP($A219, 'First 10 GS'!$B$2:$AG$2201, 15, FALSE), 'First 10 GS'!P$2:P$2201, 0)</f>
        <v>227</v>
      </c>
      <c r="P219" s="6">
        <f>_xlfn.RANK.EQ(VLOOKUP($A219, 'First 10 GS'!$B$2:$AG$2201, 16, FALSE), 'First 10 GS'!Q$2:Q$2201, 0)</f>
        <v>208</v>
      </c>
      <c r="Q219" s="5">
        <f>_xlfn.RANK.EQ(VLOOKUP($A219, 'First 10 GS'!$B$2:$AG$2201, 17, FALSE), 'First 10 GS'!R$2:R$2201, 1)</f>
        <v>242</v>
      </c>
      <c r="R219" s="6">
        <f>_xlfn.RANK.EQ(VLOOKUP($A219, 'First 10 GS'!$B$2:$AG$2201, 18, FALSE), 'First 10 GS'!S$2:S$2201, 1)</f>
        <v>181</v>
      </c>
      <c r="S219" s="6">
        <f>_xlfn.RANK.EQ(VLOOKUP($A219, 'First 10 GS'!$B$2:$AG$2201, 19, FALSE), 'First 10 GS'!T$2:T$2201, 1)</f>
        <v>270</v>
      </c>
      <c r="T219" s="6">
        <f>_xlfn.RANK.EQ(VLOOKUP($A219, 'First 10 GS'!$B$2:$AG$2201, 20, FALSE), 'First 10 GS'!U$2:U$2201, 1)</f>
        <v>214</v>
      </c>
      <c r="U219" s="6">
        <f>_xlfn.RANK.EQ(VLOOKUP($A219, 'First 10 GS'!$B$2:$AG$2201, 21, FALSE), 'First 10 GS'!V$2:V$2201, 1)</f>
        <v>219</v>
      </c>
      <c r="V219" s="6">
        <f>_xlfn.RANK.EQ(VLOOKUP($A219, 'First 10 GS'!$B$2:$AG$2201, 22, FALSE), 'First 10 GS'!W$2:W$2201, 1)</f>
        <v>172</v>
      </c>
      <c r="W219" s="6">
        <f>_xlfn.RANK.EQ(VLOOKUP($A219, 'First 10 GS'!$B$2:$AG$2201, 23, FALSE), 'First 10 GS'!X$2:X$2201, 1)</f>
        <v>462</v>
      </c>
      <c r="X219" s="5">
        <f>_xlfn.RANK.EQ(VLOOKUP($A219, 'First 10 GS'!$B$2:$AG$2201, 24, FALSE), 'First 10 GS'!Y$2:Y$2201, 1)</f>
        <v>461</v>
      </c>
      <c r="Y219" s="6">
        <f>_xlfn.RANK.EQ(VLOOKUP($A219, 'First 10 GS'!$B$2:$AG$2201, 25, FALSE), 'First 10 GS'!Z$2:Z$2201, 1)</f>
        <v>291</v>
      </c>
      <c r="Z219" s="5">
        <f>_xlfn.RANK.EQ(VLOOKUP($A219, 'First 10 GS'!$B$2:$AG$2201, 26, FALSE), 'First 10 GS'!AA$2:AA$2201, 0)</f>
        <v>91</v>
      </c>
      <c r="AA219" s="5">
        <f>_xlfn.RANK.EQ(VLOOKUP($A219, 'First 10 GS'!$B$2:$AG$2201, 27, FALSE), 'First 10 GS'!AB$2:AB$2201, 0)</f>
        <v>125</v>
      </c>
      <c r="AB219" s="6">
        <f>_xlfn.RANK.EQ(VLOOKUP($A219, 'First 10 GS'!$B$2:$AG$2201, 28, FALSE), 'First 10 GS'!AC$2:AC$2201, 1)</f>
        <v>1</v>
      </c>
      <c r="AC219" s="6">
        <f>_xlfn.RANK.EQ(VLOOKUP($A219, 'First 10 GS'!$B$2:$AG$2201, 29, FALSE), 'First 10 GS'!AD$2:AD$2201, 1)</f>
        <v>1</v>
      </c>
      <c r="AD219" s="6">
        <f>_xlfn.RANK.EQ(VLOOKUP($A219, 'First 10 GS'!$B$2:$AG$2201, 30, FALSE), 'First 10 GS'!AE$2:AE$2201, 1)</f>
        <v>325</v>
      </c>
      <c r="AE219" s="6">
        <f>_xlfn.RANK.EQ(VLOOKUP($A219, 'First 10 GS'!$B$2:$AG$2201, 31, FALSE), 'First 10 GS'!AF$2:AF$2201, 0)</f>
        <v>358</v>
      </c>
      <c r="AF219" s="5">
        <f>_xlfn.RANK.EQ(VLOOKUP($A219, 'First 10 GS'!$B$2:$AG$2201, 32, FALSE), 'First 10 GS'!AG$2:AG$2201, 1)</f>
        <v>286</v>
      </c>
      <c r="AG219" s="7">
        <f>GEOMEAN(Table5[[#This Row],[W]],Table5[[#This Row],[L]],Table5[[#This Row],[ERA]],Table5[[#This Row],[BB/9]],Table5[[#This Row],[SO]],Table5[[#This Row],[K/9]],Table5[[#This Row],[WHIP]])</f>
        <v>192.23226258314548</v>
      </c>
    </row>
    <row r="220" spans="1:33" x14ac:dyDescent="0.45">
      <c r="A220" s="6" t="s">
        <v>212</v>
      </c>
      <c r="B220" s="6" t="s">
        <v>56</v>
      </c>
      <c r="C220" s="9">
        <v>42483</v>
      </c>
      <c r="D220" s="9">
        <v>42587</v>
      </c>
      <c r="E220" s="6">
        <f>_xlfn.RANK.EQ(VLOOKUP($A220, 'First 10 GS'!$B$2:$AG$2201, 5, FALSE), 'First 10 GS'!F$2:F$2201, 0)</f>
        <v>404</v>
      </c>
      <c r="F220" s="5">
        <f>_xlfn.RANK.EQ(VLOOKUP($A220, 'First 10 GS'!$B$2:$AG$2201, 6, FALSE), 'First 10 GS'!G$2:G$2201, 0)</f>
        <v>294</v>
      </c>
      <c r="G220" s="5">
        <f>_xlfn.RANK.EQ(VLOOKUP($A220, 'First 10 GS'!$B$2:$AG$2201, 7, FALSE), 'First 10 GS'!H$2:H$2201, 1)</f>
        <v>343</v>
      </c>
      <c r="H220" s="6">
        <f>_xlfn.RANK.EQ(VLOOKUP($A220, 'First 10 GS'!$B$2:$AG$2201, 8, FALSE), 'First 10 GS'!I$2:I$2201, 0)</f>
        <v>1</v>
      </c>
      <c r="I220" s="6">
        <f>_xlfn.RANK.EQ(VLOOKUP($A220, 'First 10 GS'!$B$2:$AG$2201, 9, FALSE), 'First 10 GS'!J$2:J$2201, 0)</f>
        <v>1</v>
      </c>
      <c r="J220" s="6">
        <f>_xlfn.RANK.EQ(VLOOKUP($A220, 'First 10 GS'!$B$2:$AG$2201, 10, FALSE), 'First 10 GS'!K$2:K$2201, 1)</f>
        <v>1</v>
      </c>
      <c r="K220" s="6">
        <f>_xlfn.RANK.EQ(VLOOKUP($A220, 'First 10 GS'!$B$2:$AG$2201, 11, FALSE), 'First 10 GS'!L$2:L$2201, 0)</f>
        <v>196</v>
      </c>
      <c r="L220" s="6">
        <f>_xlfn.RANK.EQ(VLOOKUP($A220, 'First 10 GS'!$B$2:$AG$2201, 12, FALSE), 'First 10 GS'!M$2:M$2201, 0)</f>
        <v>98</v>
      </c>
      <c r="M220" s="6">
        <f>_xlfn.RANK.EQ(VLOOKUP($A220, 'First 10 GS'!$B$2:$AG$2201, 13, FALSE), 'First 10 GS'!N$2:N$2201, 0)</f>
        <v>2</v>
      </c>
      <c r="N220" s="6">
        <f>_xlfn.RANK.EQ(VLOOKUP($A220, 'First 10 GS'!$B$2:$AG$2201, 14, FALSE), 'First 10 GS'!O$2:O$2201, 1)</f>
        <v>246</v>
      </c>
      <c r="O220" s="6">
        <f>_xlfn.RANK.EQ(VLOOKUP($A220, 'First 10 GS'!$B$2:$AG$2201, 15, FALSE), 'First 10 GS'!P$2:P$2201, 0)</f>
        <v>227</v>
      </c>
      <c r="P220" s="6">
        <f>_xlfn.RANK.EQ(VLOOKUP($A220, 'First 10 GS'!$B$2:$AG$2201, 16, FALSE), 'First 10 GS'!Q$2:Q$2201, 0)</f>
        <v>378</v>
      </c>
      <c r="Q220" s="5">
        <f>_xlfn.RANK.EQ(VLOOKUP($A220, 'First 10 GS'!$B$2:$AG$2201, 17, FALSE), 'First 10 GS'!R$2:R$2201, 1)</f>
        <v>109</v>
      </c>
      <c r="R220" s="6">
        <f>_xlfn.RANK.EQ(VLOOKUP($A220, 'First 10 GS'!$B$2:$AG$2201, 18, FALSE), 'First 10 GS'!S$2:S$2201, 1)</f>
        <v>160</v>
      </c>
      <c r="S220" s="6">
        <f>_xlfn.RANK.EQ(VLOOKUP($A220, 'First 10 GS'!$B$2:$AG$2201, 19, FALSE), 'First 10 GS'!T$2:T$2201, 1)</f>
        <v>116</v>
      </c>
      <c r="T220" s="6">
        <f>_xlfn.RANK.EQ(VLOOKUP($A220, 'First 10 GS'!$B$2:$AG$2201, 20, FALSE), 'First 10 GS'!U$2:U$2201, 1)</f>
        <v>45</v>
      </c>
      <c r="U220" s="6">
        <f>_xlfn.RANK.EQ(VLOOKUP($A220, 'First 10 GS'!$B$2:$AG$2201, 21, FALSE), 'First 10 GS'!V$2:V$2201, 1)</f>
        <v>49</v>
      </c>
      <c r="V220" s="6">
        <f>_xlfn.RANK.EQ(VLOOKUP($A220, 'First 10 GS'!$B$2:$AG$2201, 22, FALSE), 'First 10 GS'!W$2:W$2201, 1)</f>
        <v>19</v>
      </c>
      <c r="W220" s="6">
        <f>_xlfn.RANK.EQ(VLOOKUP($A220, 'First 10 GS'!$B$2:$AG$2201, 23, FALSE), 'First 10 GS'!X$2:X$2201, 1)</f>
        <v>499</v>
      </c>
      <c r="X220" s="5">
        <f>_xlfn.RANK.EQ(VLOOKUP($A220, 'First 10 GS'!$B$2:$AG$2201, 24, FALSE), 'First 10 GS'!Y$2:Y$2201, 1)</f>
        <v>530</v>
      </c>
      <c r="Y220" s="6">
        <f>_xlfn.RANK.EQ(VLOOKUP($A220, 'First 10 GS'!$B$2:$AG$2201, 25, FALSE), 'First 10 GS'!Z$2:Z$2201, 1)</f>
        <v>1</v>
      </c>
      <c r="Z220" s="5">
        <f>_xlfn.RANK.EQ(VLOOKUP($A220, 'First 10 GS'!$B$2:$AG$2201, 26, FALSE), 'First 10 GS'!AA$2:AA$2201, 0)</f>
        <v>71</v>
      </c>
      <c r="AA220" s="5">
        <f>_xlfn.RANK.EQ(VLOOKUP($A220, 'First 10 GS'!$B$2:$AG$2201, 27, FALSE), 'First 10 GS'!AB$2:AB$2201, 0)</f>
        <v>65</v>
      </c>
      <c r="AB220" s="6">
        <f>_xlfn.RANK.EQ(VLOOKUP($A220, 'First 10 GS'!$B$2:$AG$2201, 28, FALSE), 'First 10 GS'!AC$2:AC$2201, 1)</f>
        <v>1</v>
      </c>
      <c r="AC220" s="6">
        <f>_xlfn.RANK.EQ(VLOOKUP($A220, 'First 10 GS'!$B$2:$AG$2201, 29, FALSE), 'First 10 GS'!AD$2:AD$2201, 1)</f>
        <v>1</v>
      </c>
      <c r="AD220" s="6">
        <f>_xlfn.RANK.EQ(VLOOKUP($A220, 'First 10 GS'!$B$2:$AG$2201, 30, FALSE), 'First 10 GS'!AE$2:AE$2201, 1)</f>
        <v>554</v>
      </c>
      <c r="AE220" s="6">
        <f>_xlfn.RANK.EQ(VLOOKUP($A220, 'First 10 GS'!$B$2:$AG$2201, 31, FALSE), 'First 10 GS'!AF$2:AF$2201, 0)</f>
        <v>427</v>
      </c>
      <c r="AF220" s="5">
        <f>_xlfn.RANK.EQ(VLOOKUP($A220, 'First 10 GS'!$B$2:$AG$2201, 32, FALSE), 'First 10 GS'!AG$2:AG$2201, 1)</f>
        <v>361</v>
      </c>
      <c r="AG220" s="7">
        <f>GEOMEAN(Table5[[#This Row],[W]],Table5[[#This Row],[L]],Table5[[#This Row],[ERA]],Table5[[#This Row],[BB/9]],Table5[[#This Row],[SO]],Table5[[#This Row],[K/9]],Table5[[#This Row],[WHIP]])</f>
        <v>192.24736206932172</v>
      </c>
    </row>
    <row r="221" spans="1:33" x14ac:dyDescent="0.45">
      <c r="A221" s="6" t="s">
        <v>967</v>
      </c>
      <c r="B221" s="6" t="s">
        <v>132</v>
      </c>
      <c r="C221" s="9">
        <v>17702</v>
      </c>
      <c r="D221" s="9">
        <v>17759</v>
      </c>
      <c r="E221" s="6">
        <f>_xlfn.RANK.EQ(VLOOKUP($A221, 'First 10 GS'!$B$2:$AG$2201, 5, FALSE), 'First 10 GS'!F$2:F$2201, 0)</f>
        <v>7</v>
      </c>
      <c r="F221" s="5">
        <f>_xlfn.RANK.EQ(VLOOKUP($A221, 'First 10 GS'!$B$2:$AG$2201, 6, FALSE), 'First 10 GS'!G$2:G$2201, 0)</f>
        <v>23</v>
      </c>
      <c r="G221" s="5">
        <f>_xlfn.RANK.EQ(VLOOKUP($A221, 'First 10 GS'!$B$2:$AG$2201, 7, FALSE), 'First 10 GS'!H$2:H$2201, 1)</f>
        <v>343</v>
      </c>
      <c r="H221" s="6">
        <f>_xlfn.RANK.EQ(VLOOKUP($A221, 'First 10 GS'!$B$2:$AG$2201, 8, FALSE), 'First 10 GS'!I$2:I$2201, 0)</f>
        <v>1</v>
      </c>
      <c r="I221" s="6">
        <f>_xlfn.RANK.EQ(VLOOKUP($A221, 'First 10 GS'!$B$2:$AG$2201, 9, FALSE), 'First 10 GS'!J$2:J$2201, 0)</f>
        <v>1</v>
      </c>
      <c r="J221" s="6">
        <f>_xlfn.RANK.EQ(VLOOKUP($A221, 'First 10 GS'!$B$2:$AG$2201, 10, FALSE), 'First 10 GS'!K$2:K$2201, 1)</f>
        <v>1</v>
      </c>
      <c r="K221" s="6">
        <f>_xlfn.RANK.EQ(VLOOKUP($A221, 'First 10 GS'!$B$2:$AG$2201, 11, FALSE), 'First 10 GS'!L$2:L$2201, 0)</f>
        <v>5</v>
      </c>
      <c r="L221" s="6">
        <f>_xlfn.RANK.EQ(VLOOKUP($A221, 'First 10 GS'!$B$2:$AG$2201, 12, FALSE), 'First 10 GS'!M$2:M$2201, 0)</f>
        <v>98</v>
      </c>
      <c r="M221" s="6">
        <f>_xlfn.RANK.EQ(VLOOKUP($A221, 'First 10 GS'!$B$2:$AG$2201, 13, FALSE), 'First 10 GS'!N$2:N$2201, 0)</f>
        <v>2</v>
      </c>
      <c r="N221" s="6">
        <f>_xlfn.RANK.EQ(VLOOKUP($A221, 'First 10 GS'!$B$2:$AG$2201, 14, FALSE), 'First 10 GS'!O$2:O$2201, 1)</f>
        <v>659</v>
      </c>
      <c r="O221" s="6">
        <f>_xlfn.RANK.EQ(VLOOKUP($A221, 'First 10 GS'!$B$2:$AG$2201, 15, FALSE), 'First 10 GS'!P$2:P$2201, 0)</f>
        <v>1</v>
      </c>
      <c r="P221" s="6">
        <f>_xlfn.RANK.EQ(VLOOKUP($A221, 'First 10 GS'!$B$2:$AG$2201, 16, FALSE), 'First 10 GS'!Q$2:Q$2201, 0)</f>
        <v>169</v>
      </c>
      <c r="Q221" s="5">
        <f>_xlfn.RANK.EQ(VLOOKUP($A221, 'First 10 GS'!$B$2:$AG$2201, 17, FALSE), 'First 10 GS'!R$2:R$2201, 1)</f>
        <v>87</v>
      </c>
      <c r="R221" s="6">
        <f>_xlfn.RANK.EQ(VLOOKUP($A221, 'First 10 GS'!$B$2:$AG$2201, 18, FALSE), 'First 10 GS'!S$2:S$2201, 1)</f>
        <v>663</v>
      </c>
      <c r="S221" s="6">
        <f>_xlfn.RANK.EQ(VLOOKUP($A221, 'First 10 GS'!$B$2:$AG$2201, 19, FALSE), 'First 10 GS'!T$2:T$2201, 1)</f>
        <v>316</v>
      </c>
      <c r="T221" s="6">
        <f>_xlfn.RANK.EQ(VLOOKUP($A221, 'First 10 GS'!$B$2:$AG$2201, 20, FALSE), 'First 10 GS'!U$2:U$2201, 1)</f>
        <v>254</v>
      </c>
      <c r="U221" s="6">
        <f>_xlfn.RANK.EQ(VLOOKUP($A221, 'First 10 GS'!$B$2:$AG$2201, 21, FALSE), 'First 10 GS'!V$2:V$2201, 1)</f>
        <v>112</v>
      </c>
      <c r="V221" s="6">
        <f>_xlfn.RANK.EQ(VLOOKUP($A221, 'First 10 GS'!$B$2:$AG$2201, 22, FALSE), 'First 10 GS'!W$2:W$2201, 1)</f>
        <v>172</v>
      </c>
      <c r="W221" s="6">
        <f>_xlfn.RANK.EQ(VLOOKUP($A221, 'First 10 GS'!$B$2:$AG$2201, 23, FALSE), 'First 10 GS'!X$2:X$2201, 1)</f>
        <v>567</v>
      </c>
      <c r="X221" s="5">
        <f>_xlfn.RANK.EQ(VLOOKUP($A221, 'First 10 GS'!$B$2:$AG$2201, 24, FALSE), 'First 10 GS'!Y$2:Y$2201, 1)</f>
        <v>346</v>
      </c>
      <c r="Y221" s="6">
        <f>_xlfn.RANK.EQ(VLOOKUP($A221, 'First 10 GS'!$B$2:$AG$2201, 25, FALSE), 'First 10 GS'!Z$2:Z$2201, 1)</f>
        <v>291</v>
      </c>
      <c r="Z221" s="5">
        <f>_xlfn.RANK.EQ(VLOOKUP($A221, 'First 10 GS'!$B$2:$AG$2201, 26, FALSE), 'First 10 GS'!AA$2:AA$2201, 0)</f>
        <v>251</v>
      </c>
      <c r="AA221" s="5">
        <f>_xlfn.RANK.EQ(VLOOKUP($A221, 'First 10 GS'!$B$2:$AG$2201, 27, FALSE), 'First 10 GS'!AB$2:AB$2201, 0)</f>
        <v>514</v>
      </c>
      <c r="AB221" s="6">
        <f>_xlfn.RANK.EQ(VLOOKUP($A221, 'First 10 GS'!$B$2:$AG$2201, 28, FALSE), 'First 10 GS'!AC$2:AC$2201, 1)</f>
        <v>452</v>
      </c>
      <c r="AC221" s="6">
        <f>_xlfn.RANK.EQ(VLOOKUP($A221, 'First 10 GS'!$B$2:$AG$2201, 29, FALSE), 'First 10 GS'!AD$2:AD$2201, 1)</f>
        <v>1</v>
      </c>
      <c r="AD221" s="6">
        <f>_xlfn.RANK.EQ(VLOOKUP($A221, 'First 10 GS'!$B$2:$AG$2201, 30, FALSE), 'First 10 GS'!AE$2:AE$2201, 1)</f>
        <v>146</v>
      </c>
      <c r="AE221" s="6">
        <f>_xlfn.RANK.EQ(VLOOKUP($A221, 'First 10 GS'!$B$2:$AG$2201, 31, FALSE), 'First 10 GS'!AF$2:AF$2201, 0)</f>
        <v>3</v>
      </c>
      <c r="AF221" s="5">
        <f>_xlfn.RANK.EQ(VLOOKUP($A221, 'First 10 GS'!$B$2:$AG$2201, 32, FALSE), 'First 10 GS'!AG$2:AG$2201, 1)</f>
        <v>320</v>
      </c>
      <c r="AG221" s="7">
        <f>GEOMEAN(Table5[[#This Row],[W]],Table5[[#This Row],[L]],Table5[[#This Row],[ERA]],Table5[[#This Row],[BB/9]],Table5[[#This Row],[SO]],Table5[[#This Row],[K/9]],Table5[[#This Row],[WHIP]])</f>
        <v>192.52463280596913</v>
      </c>
    </row>
    <row r="222" spans="1:33" x14ac:dyDescent="0.45">
      <c r="A222" s="6" t="s">
        <v>509</v>
      </c>
      <c r="B222" s="6" t="s">
        <v>140</v>
      </c>
      <c r="C222" s="9">
        <v>33396</v>
      </c>
      <c r="D222" s="9">
        <v>33451</v>
      </c>
      <c r="E222" s="6">
        <f>_xlfn.RANK.EQ(VLOOKUP($A222, 'First 10 GS'!$B$2:$AG$2201, 5, FALSE), 'First 10 GS'!F$2:F$2201, 0)</f>
        <v>381</v>
      </c>
      <c r="F222" s="5">
        <f>_xlfn.RANK.EQ(VLOOKUP($A222, 'First 10 GS'!$B$2:$AG$2201, 6, FALSE), 'First 10 GS'!G$2:G$2201, 0)</f>
        <v>294</v>
      </c>
      <c r="G222" s="5">
        <f>_xlfn.RANK.EQ(VLOOKUP($A222, 'First 10 GS'!$B$2:$AG$2201, 7, FALSE), 'First 10 GS'!H$2:H$2201, 1)</f>
        <v>57</v>
      </c>
      <c r="H222" s="6">
        <f>_xlfn.RANK.EQ(VLOOKUP($A222, 'First 10 GS'!$B$2:$AG$2201, 8, FALSE), 'First 10 GS'!I$2:I$2201, 0)</f>
        <v>1</v>
      </c>
      <c r="I222" s="6">
        <f>_xlfn.RANK.EQ(VLOOKUP($A222, 'First 10 GS'!$B$2:$AG$2201, 9, FALSE), 'First 10 GS'!J$2:J$2201, 0)</f>
        <v>1</v>
      </c>
      <c r="J222" s="6">
        <f>_xlfn.RANK.EQ(VLOOKUP($A222, 'First 10 GS'!$B$2:$AG$2201, 10, FALSE), 'First 10 GS'!K$2:K$2201, 1)</f>
        <v>1</v>
      </c>
      <c r="K222" s="6">
        <f>_xlfn.RANK.EQ(VLOOKUP($A222, 'First 10 GS'!$B$2:$AG$2201, 11, FALSE), 'First 10 GS'!L$2:L$2201, 0)</f>
        <v>196</v>
      </c>
      <c r="L222" s="6">
        <f>_xlfn.RANK.EQ(VLOOKUP($A222, 'First 10 GS'!$B$2:$AG$2201, 12, FALSE), 'First 10 GS'!M$2:M$2201, 0)</f>
        <v>98</v>
      </c>
      <c r="M222" s="6">
        <f>_xlfn.RANK.EQ(VLOOKUP($A222, 'First 10 GS'!$B$2:$AG$2201, 13, FALSE), 'First 10 GS'!N$2:N$2201, 0)</f>
        <v>2</v>
      </c>
      <c r="N222" s="6">
        <f>_xlfn.RANK.EQ(VLOOKUP($A222, 'First 10 GS'!$B$2:$AG$2201, 14, FALSE), 'First 10 GS'!O$2:O$2201, 1)</f>
        <v>275</v>
      </c>
      <c r="O222" s="6">
        <f>_xlfn.RANK.EQ(VLOOKUP($A222, 'First 10 GS'!$B$2:$AG$2201, 15, FALSE), 'First 10 GS'!P$2:P$2201, 0)</f>
        <v>530</v>
      </c>
      <c r="P222" s="6">
        <f>_xlfn.RANK.EQ(VLOOKUP($A222, 'First 10 GS'!$B$2:$AG$2201, 16, FALSE), 'First 10 GS'!Q$2:Q$2201, 0)</f>
        <v>169</v>
      </c>
      <c r="Q222" s="5">
        <f>_xlfn.RANK.EQ(VLOOKUP($A222, 'First 10 GS'!$B$2:$AG$2201, 17, FALSE), 'First 10 GS'!R$2:R$2201, 1)</f>
        <v>152</v>
      </c>
      <c r="R222" s="6">
        <f>_xlfn.RANK.EQ(VLOOKUP($A222, 'First 10 GS'!$B$2:$AG$2201, 18, FALSE), 'First 10 GS'!S$2:S$2201, 1)</f>
        <v>20</v>
      </c>
      <c r="S222" s="6">
        <f>_xlfn.RANK.EQ(VLOOKUP($A222, 'First 10 GS'!$B$2:$AG$2201, 19, FALSE), 'First 10 GS'!T$2:T$2201, 1)</f>
        <v>137</v>
      </c>
      <c r="T222" s="6">
        <f>_xlfn.RANK.EQ(VLOOKUP($A222, 'First 10 GS'!$B$2:$AG$2201, 20, FALSE), 'First 10 GS'!U$2:U$2201, 1)</f>
        <v>87</v>
      </c>
      <c r="U222" s="6">
        <f>_xlfn.RANK.EQ(VLOOKUP($A222, 'First 10 GS'!$B$2:$AG$2201, 21, FALSE), 'First 10 GS'!V$2:V$2201, 1)</f>
        <v>48</v>
      </c>
      <c r="V222" s="6">
        <f>_xlfn.RANK.EQ(VLOOKUP($A222, 'First 10 GS'!$B$2:$AG$2201, 22, FALSE), 'First 10 GS'!W$2:W$2201, 1)</f>
        <v>19</v>
      </c>
      <c r="W222" s="6">
        <f>_xlfn.RANK.EQ(VLOOKUP($A222, 'First 10 GS'!$B$2:$AG$2201, 23, FALSE), 'First 10 GS'!X$2:X$2201, 1)</f>
        <v>593</v>
      </c>
      <c r="X222" s="5">
        <f>_xlfn.RANK.EQ(VLOOKUP($A222, 'First 10 GS'!$B$2:$AG$2201, 24, FALSE), 'First 10 GS'!Y$2:Y$2201, 1)</f>
        <v>598</v>
      </c>
      <c r="Y222" s="6">
        <f>_xlfn.RANK.EQ(VLOOKUP($A222, 'First 10 GS'!$B$2:$AG$2201, 25, FALSE), 'First 10 GS'!Z$2:Z$2201, 1)</f>
        <v>1</v>
      </c>
      <c r="Z222" s="5">
        <f>_xlfn.RANK.EQ(VLOOKUP($A222, 'First 10 GS'!$B$2:$AG$2201, 26, FALSE), 'First 10 GS'!AA$2:AA$2201, 0)</f>
        <v>176</v>
      </c>
      <c r="AA222" s="5">
        <f>_xlfn.RANK.EQ(VLOOKUP($A222, 'First 10 GS'!$B$2:$AG$2201, 27, FALSE), 'First 10 GS'!AB$2:AB$2201, 0)</f>
        <v>177</v>
      </c>
      <c r="AB222" s="6">
        <f>_xlfn.RANK.EQ(VLOOKUP($A222, 'First 10 GS'!$B$2:$AG$2201, 28, FALSE), 'First 10 GS'!AC$2:AC$2201, 1)</f>
        <v>290</v>
      </c>
      <c r="AC222" s="6">
        <f>_xlfn.RANK.EQ(VLOOKUP($A222, 'First 10 GS'!$B$2:$AG$2201, 29, FALSE), 'First 10 GS'!AD$2:AD$2201, 1)</f>
        <v>1</v>
      </c>
      <c r="AD222" s="6">
        <f>_xlfn.RANK.EQ(VLOOKUP($A222, 'First 10 GS'!$B$2:$AG$2201, 30, FALSE), 'First 10 GS'!AE$2:AE$2201, 1)</f>
        <v>325</v>
      </c>
      <c r="AE222" s="6">
        <f>_xlfn.RANK.EQ(VLOOKUP($A222, 'First 10 GS'!$B$2:$AG$2201, 31, FALSE), 'First 10 GS'!AF$2:AF$2201, 0)</f>
        <v>453</v>
      </c>
      <c r="AF222" s="5">
        <f>_xlfn.RANK.EQ(VLOOKUP($A222, 'First 10 GS'!$B$2:$AG$2201, 32, FALSE), 'First 10 GS'!AG$2:AG$2201, 1)</f>
        <v>208</v>
      </c>
      <c r="AG222" s="7">
        <f>GEOMEAN(Table5[[#This Row],[W]],Table5[[#This Row],[L]],Table5[[#This Row],[ERA]],Table5[[#This Row],[BB/9]],Table5[[#This Row],[SO]],Table5[[#This Row],[K/9]],Table5[[#This Row],[WHIP]])</f>
        <v>192.70914216200617</v>
      </c>
    </row>
    <row r="223" spans="1:33" x14ac:dyDescent="0.45">
      <c r="A223" s="6" t="s">
        <v>304</v>
      </c>
      <c r="B223" s="6" t="s">
        <v>229</v>
      </c>
      <c r="C223" s="9">
        <v>44037</v>
      </c>
      <c r="D223" s="9">
        <v>44090</v>
      </c>
      <c r="E223" s="6">
        <f>_xlfn.RANK.EQ(VLOOKUP($A223, 'First 10 GS'!$B$2:$AG$2201, 5, FALSE), 'First 10 GS'!F$2:F$2201, 0)</f>
        <v>434</v>
      </c>
      <c r="F223" s="5">
        <f>_xlfn.RANK.EQ(VLOOKUP($A223, 'First 10 GS'!$B$2:$AG$2201, 6, FALSE), 'First 10 GS'!G$2:G$2201, 0)</f>
        <v>294</v>
      </c>
      <c r="G223" s="5">
        <f>_xlfn.RANK.EQ(VLOOKUP($A223, 'First 10 GS'!$B$2:$AG$2201, 7, FALSE), 'First 10 GS'!H$2:H$2201, 1)</f>
        <v>343</v>
      </c>
      <c r="H223" s="6">
        <f>_xlfn.RANK.EQ(VLOOKUP($A223, 'First 10 GS'!$B$2:$AG$2201, 8, FALSE), 'First 10 GS'!I$2:I$2201, 0)</f>
        <v>1</v>
      </c>
      <c r="I223" s="6">
        <f>_xlfn.RANK.EQ(VLOOKUP($A223, 'First 10 GS'!$B$2:$AG$2201, 9, FALSE), 'First 10 GS'!J$2:J$2201, 0)</f>
        <v>1</v>
      </c>
      <c r="J223" s="6">
        <f>_xlfn.RANK.EQ(VLOOKUP($A223, 'First 10 GS'!$B$2:$AG$2201, 10, FALSE), 'First 10 GS'!K$2:K$2201, 1)</f>
        <v>1</v>
      </c>
      <c r="K223" s="6">
        <f>_xlfn.RANK.EQ(VLOOKUP($A223, 'First 10 GS'!$B$2:$AG$2201, 11, FALSE), 'First 10 GS'!L$2:L$2201, 0)</f>
        <v>196</v>
      </c>
      <c r="L223" s="6">
        <f>_xlfn.RANK.EQ(VLOOKUP($A223, 'First 10 GS'!$B$2:$AG$2201, 12, FALSE), 'First 10 GS'!M$2:M$2201, 0)</f>
        <v>98</v>
      </c>
      <c r="M223" s="6">
        <f>_xlfn.RANK.EQ(VLOOKUP($A223, 'First 10 GS'!$B$2:$AG$2201, 13, FALSE), 'First 10 GS'!N$2:N$2201, 0)</f>
        <v>2</v>
      </c>
      <c r="N223" s="6">
        <f>_xlfn.RANK.EQ(VLOOKUP($A223, 'First 10 GS'!$B$2:$AG$2201, 14, FALSE), 'First 10 GS'!O$2:O$2201, 1)</f>
        <v>216</v>
      </c>
      <c r="O223" s="6">
        <f>_xlfn.RANK.EQ(VLOOKUP($A223, 'First 10 GS'!$B$2:$AG$2201, 15, FALSE), 'First 10 GS'!P$2:P$2201, 0)</f>
        <v>227</v>
      </c>
      <c r="P223" s="6">
        <f>_xlfn.RANK.EQ(VLOOKUP($A223, 'First 10 GS'!$B$2:$AG$2201, 16, FALSE), 'First 10 GS'!Q$2:Q$2201, 0)</f>
        <v>378</v>
      </c>
      <c r="Q223" s="5">
        <f>_xlfn.RANK.EQ(VLOOKUP($A223, 'First 10 GS'!$B$2:$AG$2201, 17, FALSE), 'First 10 GS'!R$2:R$2201, 1)</f>
        <v>341</v>
      </c>
      <c r="R223" s="6">
        <f>_xlfn.RANK.EQ(VLOOKUP($A223, 'First 10 GS'!$B$2:$AG$2201, 18, FALSE), 'First 10 GS'!S$2:S$2201, 1)</f>
        <v>85</v>
      </c>
      <c r="S223" s="6">
        <f>_xlfn.RANK.EQ(VLOOKUP($A223, 'First 10 GS'!$B$2:$AG$2201, 19, FALSE), 'First 10 GS'!T$2:T$2201, 1)</f>
        <v>162</v>
      </c>
      <c r="T223" s="6">
        <f>_xlfn.RANK.EQ(VLOOKUP($A223, 'First 10 GS'!$B$2:$AG$2201, 20, FALSE), 'First 10 GS'!U$2:U$2201, 1)</f>
        <v>254</v>
      </c>
      <c r="U223" s="6">
        <f>_xlfn.RANK.EQ(VLOOKUP($A223, 'First 10 GS'!$B$2:$AG$2201, 21, FALSE), 'First 10 GS'!V$2:V$2201, 1)</f>
        <v>505</v>
      </c>
      <c r="V223" s="6">
        <f>_xlfn.RANK.EQ(VLOOKUP($A223, 'First 10 GS'!$B$2:$AG$2201, 22, FALSE), 'First 10 GS'!W$2:W$2201, 1)</f>
        <v>466</v>
      </c>
      <c r="W223" s="6">
        <f>_xlfn.RANK.EQ(VLOOKUP($A223, 'First 10 GS'!$B$2:$AG$2201, 23, FALSE), 'First 10 GS'!X$2:X$2201, 1)</f>
        <v>187</v>
      </c>
      <c r="X223" s="5">
        <f>_xlfn.RANK.EQ(VLOOKUP($A223, 'First 10 GS'!$B$2:$AG$2201, 24, FALSE), 'First 10 GS'!Y$2:Y$2201, 1)</f>
        <v>238</v>
      </c>
      <c r="Y223" s="6">
        <f>_xlfn.RANK.EQ(VLOOKUP($A223, 'First 10 GS'!$B$2:$AG$2201, 25, FALSE), 'First 10 GS'!Z$2:Z$2201, 1)</f>
        <v>1</v>
      </c>
      <c r="Z223" s="5">
        <f>_xlfn.RANK.EQ(VLOOKUP($A223, 'First 10 GS'!$B$2:$AG$2201, 26, FALSE), 'First 10 GS'!AA$2:AA$2201, 0)</f>
        <v>106</v>
      </c>
      <c r="AA223" s="5">
        <f>_xlfn.RANK.EQ(VLOOKUP($A223, 'First 10 GS'!$B$2:$AG$2201, 27, FALSE), 'First 10 GS'!AB$2:AB$2201, 0)</f>
        <v>101</v>
      </c>
      <c r="AB223" s="6">
        <f>_xlfn.RANK.EQ(VLOOKUP($A223, 'First 10 GS'!$B$2:$AG$2201, 28, FALSE), 'First 10 GS'!AC$2:AC$2201, 1)</f>
        <v>127</v>
      </c>
      <c r="AC223" s="6">
        <f>_xlfn.RANK.EQ(VLOOKUP($A223, 'First 10 GS'!$B$2:$AG$2201, 29, FALSE), 'First 10 GS'!AD$2:AD$2201, 1)</f>
        <v>477</v>
      </c>
      <c r="AD223" s="6">
        <f>_xlfn.RANK.EQ(VLOOKUP($A223, 'First 10 GS'!$B$2:$AG$2201, 30, FALSE), 'First 10 GS'!AE$2:AE$2201, 1)</f>
        <v>611</v>
      </c>
      <c r="AE223" s="6">
        <f>_xlfn.RANK.EQ(VLOOKUP($A223, 'First 10 GS'!$B$2:$AG$2201, 31, FALSE), 'First 10 GS'!AF$2:AF$2201, 0)</f>
        <v>549</v>
      </c>
      <c r="AF223" s="5">
        <f>_xlfn.RANK.EQ(VLOOKUP($A223, 'First 10 GS'!$B$2:$AG$2201, 32, FALSE), 'First 10 GS'!AG$2:AG$2201, 1)</f>
        <v>117</v>
      </c>
      <c r="AG223" s="7">
        <f>GEOMEAN(Table5[[#This Row],[W]],Table5[[#This Row],[L]],Table5[[#This Row],[ERA]],Table5[[#This Row],[BB/9]],Table5[[#This Row],[SO]],Table5[[#This Row],[K/9]],Table5[[#This Row],[WHIP]])</f>
        <v>193.75598512893382</v>
      </c>
    </row>
    <row r="224" spans="1:33" x14ac:dyDescent="0.45">
      <c r="A224" s="6" t="s">
        <v>1280</v>
      </c>
      <c r="B224" s="6" t="s">
        <v>132</v>
      </c>
      <c r="C224" s="9">
        <v>39246</v>
      </c>
      <c r="D224" s="9">
        <v>39297</v>
      </c>
      <c r="E224" s="6">
        <f>_xlfn.RANK.EQ(VLOOKUP($A224, 'First 10 GS'!$B$2:$AG$2201, 5, FALSE), 'First 10 GS'!F$2:F$2201, 0)</f>
        <v>141</v>
      </c>
      <c r="F224" s="5">
        <f>_xlfn.RANK.EQ(VLOOKUP($A224, 'First 10 GS'!$B$2:$AG$2201, 6, FALSE), 'First 10 GS'!G$2:G$2201, 0)</f>
        <v>64</v>
      </c>
      <c r="G224" s="5">
        <f>_xlfn.RANK.EQ(VLOOKUP($A224, 'First 10 GS'!$B$2:$AG$2201, 7, FALSE), 'First 10 GS'!H$2:H$2201, 1)</f>
        <v>57</v>
      </c>
      <c r="H224" s="6">
        <f>_xlfn.RANK.EQ(VLOOKUP($A224, 'First 10 GS'!$B$2:$AG$2201, 8, FALSE), 'First 10 GS'!I$2:I$2201, 0)</f>
        <v>1</v>
      </c>
      <c r="I224" s="6">
        <f>_xlfn.RANK.EQ(VLOOKUP($A224, 'First 10 GS'!$B$2:$AG$2201, 9, FALSE), 'First 10 GS'!J$2:J$2201, 0)</f>
        <v>1</v>
      </c>
      <c r="J224" s="6">
        <f>_xlfn.RANK.EQ(VLOOKUP($A224, 'First 10 GS'!$B$2:$AG$2201, 10, FALSE), 'First 10 GS'!K$2:K$2201, 1)</f>
        <v>1</v>
      </c>
      <c r="K224" s="6">
        <f>_xlfn.RANK.EQ(VLOOKUP($A224, 'First 10 GS'!$B$2:$AG$2201, 11, FALSE), 'First 10 GS'!L$2:L$2201, 0)</f>
        <v>196</v>
      </c>
      <c r="L224" s="6">
        <f>_xlfn.RANK.EQ(VLOOKUP($A224, 'First 10 GS'!$B$2:$AG$2201, 12, FALSE), 'First 10 GS'!M$2:M$2201, 0)</f>
        <v>98</v>
      </c>
      <c r="M224" s="6">
        <f>_xlfn.RANK.EQ(VLOOKUP($A224, 'First 10 GS'!$B$2:$AG$2201, 13, FALSE), 'First 10 GS'!N$2:N$2201, 0)</f>
        <v>2</v>
      </c>
      <c r="N224" s="6">
        <f>_xlfn.RANK.EQ(VLOOKUP($A224, 'First 10 GS'!$B$2:$AG$2201, 14, FALSE), 'First 10 GS'!O$2:O$2201, 1)</f>
        <v>521</v>
      </c>
      <c r="O224" s="6">
        <f>_xlfn.RANK.EQ(VLOOKUP($A224, 'First 10 GS'!$B$2:$AG$2201, 15, FALSE), 'First 10 GS'!P$2:P$2201, 0)</f>
        <v>227</v>
      </c>
      <c r="P224" s="6">
        <f>_xlfn.RANK.EQ(VLOOKUP($A224, 'First 10 GS'!$B$2:$AG$2201, 16, FALSE), 'First 10 GS'!Q$2:Q$2201, 0)</f>
        <v>75</v>
      </c>
      <c r="Q224" s="5">
        <f>_xlfn.RANK.EQ(VLOOKUP($A224, 'First 10 GS'!$B$2:$AG$2201, 17, FALSE), 'First 10 GS'!R$2:R$2201, 1)</f>
        <v>290</v>
      </c>
      <c r="R224" s="6">
        <f>_xlfn.RANK.EQ(VLOOKUP($A224, 'First 10 GS'!$B$2:$AG$2201, 18, FALSE), 'First 10 GS'!S$2:S$2201, 1)</f>
        <v>550</v>
      </c>
      <c r="S224" s="6">
        <f>_xlfn.RANK.EQ(VLOOKUP($A224, 'First 10 GS'!$B$2:$AG$2201, 19, FALSE), 'First 10 GS'!T$2:T$2201, 1)</f>
        <v>228</v>
      </c>
      <c r="T224" s="6">
        <f>_xlfn.RANK.EQ(VLOOKUP($A224, 'First 10 GS'!$B$2:$AG$2201, 20, FALSE), 'First 10 GS'!U$2:U$2201, 1)</f>
        <v>341</v>
      </c>
      <c r="U224" s="6">
        <f>_xlfn.RANK.EQ(VLOOKUP($A224, 'First 10 GS'!$B$2:$AG$2201, 21, FALSE), 'First 10 GS'!V$2:V$2201, 1)</f>
        <v>369</v>
      </c>
      <c r="V224" s="6">
        <f>_xlfn.RANK.EQ(VLOOKUP($A224, 'First 10 GS'!$B$2:$AG$2201, 22, FALSE), 'First 10 GS'!W$2:W$2201, 1)</f>
        <v>381</v>
      </c>
      <c r="W224" s="6">
        <f>_xlfn.RANK.EQ(VLOOKUP($A224, 'First 10 GS'!$B$2:$AG$2201, 23, FALSE), 'First 10 GS'!X$2:X$2201, 1)</f>
        <v>130</v>
      </c>
      <c r="X224" s="5">
        <f>_xlfn.RANK.EQ(VLOOKUP($A224, 'First 10 GS'!$B$2:$AG$2201, 24, FALSE), 'First 10 GS'!Y$2:Y$2201, 1)</f>
        <v>105</v>
      </c>
      <c r="Y224" s="6">
        <f>_xlfn.RANK.EQ(VLOOKUP($A224, 'First 10 GS'!$B$2:$AG$2201, 25, FALSE), 'First 10 GS'!Z$2:Z$2201, 1)</f>
        <v>599</v>
      </c>
      <c r="Z224" s="5">
        <f>_xlfn.RANK.EQ(VLOOKUP($A224, 'First 10 GS'!$B$2:$AG$2201, 26, FALSE), 'First 10 GS'!AA$2:AA$2201, 0)</f>
        <v>598</v>
      </c>
      <c r="AA224" s="5">
        <f>_xlfn.RANK.EQ(VLOOKUP($A224, 'First 10 GS'!$B$2:$AG$2201, 27, FALSE), 'First 10 GS'!AB$2:AB$2201, 0)</f>
        <v>626</v>
      </c>
      <c r="AB224" s="6">
        <f>_xlfn.RANK.EQ(VLOOKUP($A224, 'First 10 GS'!$B$2:$AG$2201, 28, FALSE), 'First 10 GS'!AC$2:AC$2201, 1)</f>
        <v>618</v>
      </c>
      <c r="AC224" s="6">
        <f>_xlfn.RANK.EQ(VLOOKUP($A224, 'First 10 GS'!$B$2:$AG$2201, 29, FALSE), 'First 10 GS'!AD$2:AD$2201, 1)</f>
        <v>1</v>
      </c>
      <c r="AD224" s="6">
        <f>_xlfn.RANK.EQ(VLOOKUP($A224, 'First 10 GS'!$B$2:$AG$2201, 30, FALSE), 'First 10 GS'!AE$2:AE$2201, 1)</f>
        <v>1</v>
      </c>
      <c r="AE224" s="6">
        <f>_xlfn.RANK.EQ(VLOOKUP($A224, 'First 10 GS'!$B$2:$AG$2201, 31, FALSE), 'First 10 GS'!AF$2:AF$2201, 0)</f>
        <v>157</v>
      </c>
      <c r="AF224" s="5">
        <f>_xlfn.RANK.EQ(VLOOKUP($A224, 'First 10 GS'!$B$2:$AG$2201, 32, FALSE), 'First 10 GS'!AG$2:AG$2201, 1)</f>
        <v>255</v>
      </c>
      <c r="AG224" s="7">
        <f>GEOMEAN(Table5[[#This Row],[W]],Table5[[#This Row],[L]],Table5[[#This Row],[ERA]],Table5[[#This Row],[BB/9]],Table5[[#This Row],[SO]],Table5[[#This Row],[K/9]],Table5[[#This Row],[WHIP]])</f>
        <v>194.69334993743169</v>
      </c>
    </row>
    <row r="225" spans="1:33" x14ac:dyDescent="0.45">
      <c r="A225" s="4" t="s">
        <v>2424</v>
      </c>
      <c r="B225" s="4" t="s">
        <v>140</v>
      </c>
      <c r="C225" s="10">
        <v>38250</v>
      </c>
      <c r="D225" s="10">
        <v>38486</v>
      </c>
      <c r="E225" s="4">
        <f>_xlfn.RANK.EQ(VLOOKUP($A225, 'First 10 GS'!$B$2:$AG$2201, 5, FALSE), 'First 10 GS'!F$2:F$2201, 0)</f>
        <v>148</v>
      </c>
      <c r="F225" s="5">
        <f>_xlfn.RANK.EQ(VLOOKUP($A225, 'First 10 GS'!$B$2:$AG$2201, 6, FALSE), 'First 10 GS'!G$2:G$2201, 0)</f>
        <v>64</v>
      </c>
      <c r="G225" s="5">
        <f>_xlfn.RANK.EQ(VLOOKUP($A225, 'First 10 GS'!$B$2:$AG$2201, 7, FALSE), 'First 10 GS'!H$2:H$2201, 1)</f>
        <v>177</v>
      </c>
      <c r="H225" s="4">
        <f>_xlfn.RANK.EQ(VLOOKUP($A225, 'First 10 GS'!$B$2:$AG$2201, 8, FALSE), 'First 10 GS'!I$2:I$2201, 0)</f>
        <v>1</v>
      </c>
      <c r="I225" s="4">
        <f>_xlfn.RANK.EQ(VLOOKUP($A225, 'First 10 GS'!$B$2:$AG$2201, 9, FALSE), 'First 10 GS'!J$2:J$2201, 0)</f>
        <v>1</v>
      </c>
      <c r="J225" s="4">
        <f>_xlfn.RANK.EQ(VLOOKUP($A225, 'First 10 GS'!$B$2:$AG$2201, 10, FALSE), 'First 10 GS'!K$2:K$2201, 1)</f>
        <v>1</v>
      </c>
      <c r="K225" s="4">
        <f>_xlfn.RANK.EQ(VLOOKUP($A225, 'First 10 GS'!$B$2:$AG$2201, 11, FALSE), 'First 10 GS'!L$2:L$2201, 0)</f>
        <v>196</v>
      </c>
      <c r="L225" s="4">
        <f>_xlfn.RANK.EQ(VLOOKUP($A225, 'First 10 GS'!$B$2:$AG$2201, 12, FALSE), 'First 10 GS'!M$2:M$2201, 0)</f>
        <v>98</v>
      </c>
      <c r="M225" s="4">
        <f>_xlfn.RANK.EQ(VLOOKUP($A225, 'First 10 GS'!$B$2:$AG$2201, 13, FALSE), 'First 10 GS'!N$2:N$2201, 0)</f>
        <v>2</v>
      </c>
      <c r="N225" s="6">
        <f>_xlfn.RANK.EQ(VLOOKUP($A225, 'First 10 GS'!$B$2:$AG$2201, 14, FALSE), 'First 10 GS'!O$2:O$2201, 1)</f>
        <v>508</v>
      </c>
      <c r="O225" s="4">
        <f>_xlfn.RANK.EQ(VLOOKUP($A225, 'First 10 GS'!$B$2:$AG$2201, 15, FALSE), 'First 10 GS'!P$2:P$2201, 0)</f>
        <v>90</v>
      </c>
      <c r="P225" s="4">
        <f>_xlfn.RANK.EQ(VLOOKUP($A225, 'First 10 GS'!$B$2:$AG$2201, 16, FALSE), 'First 10 GS'!Q$2:Q$2201, 0)</f>
        <v>139</v>
      </c>
      <c r="Q225" s="5">
        <f>_xlfn.RANK.EQ(VLOOKUP($A225, 'First 10 GS'!$B$2:$AG$2201, 17, FALSE), 'First 10 GS'!R$2:R$2201, 1)</f>
        <v>143</v>
      </c>
      <c r="R225" s="4">
        <f>_xlfn.RANK.EQ(VLOOKUP($A225, 'First 10 GS'!$B$2:$AG$2201, 18, FALSE), 'First 10 GS'!S$2:S$2201, 1)</f>
        <v>196</v>
      </c>
      <c r="S225" s="4">
        <f>_xlfn.RANK.EQ(VLOOKUP($A225, 'First 10 GS'!$B$2:$AG$2201, 19, FALSE), 'First 10 GS'!T$2:T$2201, 1)</f>
        <v>91</v>
      </c>
      <c r="T225" s="4">
        <f>_xlfn.RANK.EQ(VLOOKUP($A225, 'First 10 GS'!$B$2:$AG$2201, 20, FALSE), 'First 10 GS'!U$2:U$2201, 1)</f>
        <v>140</v>
      </c>
      <c r="U225" s="4">
        <f>_xlfn.RANK.EQ(VLOOKUP($A225, 'First 10 GS'!$B$2:$AG$2201, 21, FALSE), 'First 10 GS'!V$2:V$2201, 1)</f>
        <v>119</v>
      </c>
      <c r="V225" s="4">
        <f>_xlfn.RANK.EQ(VLOOKUP($A225, 'First 10 GS'!$B$2:$AG$2201, 22, FALSE), 'First 10 GS'!W$2:W$2201, 1)</f>
        <v>103</v>
      </c>
      <c r="W225" s="4">
        <f>_xlfn.RANK.EQ(VLOOKUP($A225, 'First 10 GS'!$B$2:$AG$2201, 23, FALSE), 'First 10 GS'!X$2:X$2201, 1)</f>
        <v>307</v>
      </c>
      <c r="X225" s="5">
        <f>_xlfn.RANK.EQ(VLOOKUP($A225, 'First 10 GS'!$B$2:$AG$2201, 24, FALSE), 'First 10 GS'!Y$2:Y$2201, 1)</f>
        <v>247</v>
      </c>
      <c r="Y225" s="4">
        <f>_xlfn.RANK.EQ(VLOOKUP($A225, 'First 10 GS'!$B$2:$AG$2201, 25, FALSE), 'First 10 GS'!Z$2:Z$2201, 1)</f>
        <v>1</v>
      </c>
      <c r="Z225" s="5">
        <f>_xlfn.RANK.EQ(VLOOKUP($A225, 'First 10 GS'!$B$2:$AG$2201, 26, FALSE), 'First 10 GS'!AA$2:AA$2201, 0)</f>
        <v>474</v>
      </c>
      <c r="AA225" s="5">
        <f>_xlfn.RANK.EQ(VLOOKUP($A225, 'First 10 GS'!$B$2:$AG$2201, 27, FALSE), 'First 10 GS'!AB$2:AB$2201, 0)</f>
        <v>533</v>
      </c>
      <c r="AB225" s="4">
        <f>_xlfn.RANK.EQ(VLOOKUP($A225, 'First 10 GS'!$B$2:$AG$2201, 28, FALSE), 'First 10 GS'!AC$2:AC$2201, 1)</f>
        <v>618</v>
      </c>
      <c r="AC225" s="4">
        <f>_xlfn.RANK.EQ(VLOOKUP($A225, 'First 10 GS'!$B$2:$AG$2201, 29, FALSE), 'First 10 GS'!AD$2:AD$2201, 1)</f>
        <v>1</v>
      </c>
      <c r="AD225" s="4">
        <f>_xlfn.RANK.EQ(VLOOKUP($A225, 'First 10 GS'!$B$2:$AG$2201, 30, FALSE), 'First 10 GS'!AE$2:AE$2201, 1)</f>
        <v>1</v>
      </c>
      <c r="AE225" s="4">
        <f>_xlfn.RANK.EQ(VLOOKUP($A225, 'First 10 GS'!$B$2:$AG$2201, 31, FALSE), 'First 10 GS'!AF$2:AF$2201, 0)</f>
        <v>211</v>
      </c>
      <c r="AF225" s="5">
        <f>_xlfn.RANK.EQ(VLOOKUP($A225, 'First 10 GS'!$B$2:$AG$2201, 32, FALSE), 'First 10 GS'!AG$2:AG$2201, 1)</f>
        <v>109</v>
      </c>
      <c r="AG225" s="7">
        <f>GEOMEAN(Table5[[#This Row],[W]],Table5[[#This Row],[L]],Table5[[#This Row],[ERA]],Table5[[#This Row],[BB/9]],Table5[[#This Row],[SO]],Table5[[#This Row],[K/9]],Table5[[#This Row],[WHIP]])</f>
        <v>195.76325738877958</v>
      </c>
    </row>
    <row r="226" spans="1:33" x14ac:dyDescent="0.45">
      <c r="A226" s="6" t="s">
        <v>361</v>
      </c>
      <c r="B226" s="6" t="s">
        <v>121</v>
      </c>
      <c r="C226" s="9">
        <v>43201</v>
      </c>
      <c r="D226" s="9">
        <v>43264</v>
      </c>
      <c r="E226" s="6">
        <f>_xlfn.RANK.EQ(VLOOKUP($A226, 'First 10 GS'!$B$2:$AG$2201, 5, FALSE), 'First 10 GS'!F$2:F$2201, 0)</f>
        <v>489</v>
      </c>
      <c r="F226" s="5">
        <f>_xlfn.RANK.EQ(VLOOKUP($A226, 'First 10 GS'!$B$2:$AG$2201, 6, FALSE), 'First 10 GS'!G$2:G$2201, 0)</f>
        <v>460</v>
      </c>
      <c r="G226" s="5">
        <f>_xlfn.RANK.EQ(VLOOKUP($A226, 'First 10 GS'!$B$2:$AG$2201, 7, FALSE), 'First 10 GS'!H$2:H$2201, 1)</f>
        <v>343</v>
      </c>
      <c r="H226" s="6">
        <f>_xlfn.RANK.EQ(VLOOKUP($A226, 'First 10 GS'!$B$2:$AG$2201, 8, FALSE), 'First 10 GS'!I$2:I$2201, 0)</f>
        <v>1</v>
      </c>
      <c r="I226" s="6">
        <f>_xlfn.RANK.EQ(VLOOKUP($A226, 'First 10 GS'!$B$2:$AG$2201, 9, FALSE), 'First 10 GS'!J$2:J$2201, 0)</f>
        <v>1</v>
      </c>
      <c r="J226" s="6">
        <f>_xlfn.RANK.EQ(VLOOKUP($A226, 'First 10 GS'!$B$2:$AG$2201, 10, FALSE), 'First 10 GS'!K$2:K$2201, 1)</f>
        <v>1</v>
      </c>
      <c r="K226" s="6">
        <f>_xlfn.RANK.EQ(VLOOKUP($A226, 'First 10 GS'!$B$2:$AG$2201, 11, FALSE), 'First 10 GS'!L$2:L$2201, 0)</f>
        <v>196</v>
      </c>
      <c r="L226" s="6">
        <f>_xlfn.RANK.EQ(VLOOKUP($A226, 'First 10 GS'!$B$2:$AG$2201, 12, FALSE), 'First 10 GS'!M$2:M$2201, 0)</f>
        <v>98</v>
      </c>
      <c r="M226" s="6">
        <f>_xlfn.RANK.EQ(VLOOKUP($A226, 'First 10 GS'!$B$2:$AG$2201, 13, FALSE), 'First 10 GS'!N$2:N$2201, 0)</f>
        <v>2</v>
      </c>
      <c r="N226" s="6">
        <f>_xlfn.RANK.EQ(VLOOKUP($A226, 'First 10 GS'!$B$2:$AG$2201, 14, FALSE), 'First 10 GS'!O$2:O$2201, 1)</f>
        <v>170</v>
      </c>
      <c r="O226" s="6">
        <f>_xlfn.RANK.EQ(VLOOKUP($A226, 'First 10 GS'!$B$2:$AG$2201, 15, FALSE), 'First 10 GS'!P$2:P$2201, 0)</f>
        <v>390</v>
      </c>
      <c r="P226" s="6">
        <f>_xlfn.RANK.EQ(VLOOKUP($A226, 'First 10 GS'!$B$2:$AG$2201, 16, FALSE), 'First 10 GS'!Q$2:Q$2201, 0)</f>
        <v>500</v>
      </c>
      <c r="Q226" s="5">
        <f>_xlfn.RANK.EQ(VLOOKUP($A226, 'First 10 GS'!$B$2:$AG$2201, 17, FALSE), 'First 10 GS'!R$2:R$2201, 1)</f>
        <v>480</v>
      </c>
      <c r="R226" s="6">
        <f>_xlfn.RANK.EQ(VLOOKUP($A226, 'First 10 GS'!$B$2:$AG$2201, 18, FALSE), 'First 10 GS'!S$2:S$2201, 1)</f>
        <v>299</v>
      </c>
      <c r="S226" s="6">
        <f>_xlfn.RANK.EQ(VLOOKUP($A226, 'First 10 GS'!$B$2:$AG$2201, 19, FALSE), 'First 10 GS'!T$2:T$2201, 1)</f>
        <v>440</v>
      </c>
      <c r="T226" s="6">
        <f>_xlfn.RANK.EQ(VLOOKUP($A226, 'First 10 GS'!$B$2:$AG$2201, 20, FALSE), 'First 10 GS'!U$2:U$2201, 1)</f>
        <v>418</v>
      </c>
      <c r="U226" s="6">
        <f>_xlfn.RANK.EQ(VLOOKUP($A226, 'First 10 GS'!$B$2:$AG$2201, 21, FALSE), 'First 10 GS'!V$2:V$2201, 1)</f>
        <v>521</v>
      </c>
      <c r="V226" s="6">
        <f>_xlfn.RANK.EQ(VLOOKUP($A226, 'First 10 GS'!$B$2:$AG$2201, 22, FALSE), 'First 10 GS'!W$2:W$2201, 1)</f>
        <v>466</v>
      </c>
      <c r="W226" s="6">
        <f>_xlfn.RANK.EQ(VLOOKUP($A226, 'First 10 GS'!$B$2:$AG$2201, 23, FALSE), 'First 10 GS'!X$2:X$2201, 1)</f>
        <v>22</v>
      </c>
      <c r="X226" s="5">
        <f>_xlfn.RANK.EQ(VLOOKUP($A226, 'First 10 GS'!$B$2:$AG$2201, 24, FALSE), 'First 10 GS'!Y$2:Y$2201, 1)</f>
        <v>50</v>
      </c>
      <c r="Y226" s="6">
        <f>_xlfn.RANK.EQ(VLOOKUP($A226, 'First 10 GS'!$B$2:$AG$2201, 25, FALSE), 'First 10 GS'!Z$2:Z$2201, 1)</f>
        <v>1</v>
      </c>
      <c r="Z226" s="5">
        <f>_xlfn.RANK.EQ(VLOOKUP($A226, 'First 10 GS'!$B$2:$AG$2201, 26, FALSE), 'First 10 GS'!AA$2:AA$2201, 0)</f>
        <v>129</v>
      </c>
      <c r="AA226" s="5">
        <f>_xlfn.RANK.EQ(VLOOKUP($A226, 'First 10 GS'!$B$2:$AG$2201, 27, FALSE), 'First 10 GS'!AB$2:AB$2201, 0)</f>
        <v>114</v>
      </c>
      <c r="AB226" s="6">
        <f>_xlfn.RANK.EQ(VLOOKUP($A226, 'First 10 GS'!$B$2:$AG$2201, 28, FALSE), 'First 10 GS'!AC$2:AC$2201, 1)</f>
        <v>127</v>
      </c>
      <c r="AC226" s="6">
        <f>_xlfn.RANK.EQ(VLOOKUP($A226, 'First 10 GS'!$B$2:$AG$2201, 29, FALSE), 'First 10 GS'!AD$2:AD$2201, 1)</f>
        <v>1</v>
      </c>
      <c r="AD226" s="6">
        <f>_xlfn.RANK.EQ(VLOOKUP($A226, 'First 10 GS'!$B$2:$AG$2201, 30, FALSE), 'First 10 GS'!AE$2:AE$2201, 1)</f>
        <v>146</v>
      </c>
      <c r="AE226" s="6">
        <f>_xlfn.RANK.EQ(VLOOKUP($A226, 'First 10 GS'!$B$2:$AG$2201, 31, FALSE), 'First 10 GS'!AF$2:AF$2201, 0)</f>
        <v>571</v>
      </c>
      <c r="AF226" s="5">
        <f>_xlfn.RANK.EQ(VLOOKUP($A226, 'First 10 GS'!$B$2:$AG$2201, 32, FALSE), 'First 10 GS'!AG$2:AG$2201, 1)</f>
        <v>200</v>
      </c>
      <c r="AG226" s="7">
        <f>GEOMEAN(Table5[[#This Row],[W]],Table5[[#This Row],[L]],Table5[[#This Row],[ERA]],Table5[[#This Row],[BB/9]],Table5[[#This Row],[SO]],Table5[[#This Row],[K/9]],Table5[[#This Row],[WHIP]])</f>
        <v>196.06417672322476</v>
      </c>
    </row>
    <row r="227" spans="1:33" x14ac:dyDescent="0.45">
      <c r="A227" s="6" t="s">
        <v>170</v>
      </c>
      <c r="B227" s="6" t="s">
        <v>37</v>
      </c>
      <c r="C227" s="9" t="s">
        <v>171</v>
      </c>
      <c r="D227" s="9">
        <v>43725</v>
      </c>
      <c r="E227" s="6">
        <f>_xlfn.RANK.EQ(VLOOKUP($A227, 'First 10 GS'!$B$2:$AG$2201, 5, FALSE), 'First 10 GS'!F$2:F$2201, 0)</f>
        <v>655</v>
      </c>
      <c r="F227" s="5">
        <f>_xlfn.RANK.EQ(VLOOKUP($A227, 'First 10 GS'!$B$2:$AG$2201, 6, FALSE), 'First 10 GS'!G$2:G$2201, 0)</f>
        <v>595</v>
      </c>
      <c r="G227" s="5">
        <f>_xlfn.RANK.EQ(VLOOKUP($A227, 'First 10 GS'!$B$2:$AG$2201, 7, FALSE), 'First 10 GS'!H$2:H$2201, 1)</f>
        <v>518</v>
      </c>
      <c r="H227" s="6">
        <f>_xlfn.RANK.EQ(VLOOKUP($A227, 'First 10 GS'!$B$2:$AG$2201, 8, FALSE), 'First 10 GS'!I$2:I$2201, 0)</f>
        <v>1</v>
      </c>
      <c r="I227" s="6">
        <f>_xlfn.RANK.EQ(VLOOKUP($A227, 'First 10 GS'!$B$2:$AG$2201, 9, FALSE), 'First 10 GS'!J$2:J$2201, 0)</f>
        <v>1</v>
      </c>
      <c r="J227" s="6">
        <f>_xlfn.RANK.EQ(VLOOKUP($A227, 'First 10 GS'!$B$2:$AG$2201, 10, FALSE), 'First 10 GS'!K$2:K$2201, 1)</f>
        <v>1</v>
      </c>
      <c r="K227" s="6">
        <f>_xlfn.RANK.EQ(VLOOKUP($A227, 'First 10 GS'!$B$2:$AG$2201, 11, FALSE), 'First 10 GS'!L$2:L$2201, 0)</f>
        <v>196</v>
      </c>
      <c r="L227" s="6">
        <f>_xlfn.RANK.EQ(VLOOKUP($A227, 'First 10 GS'!$B$2:$AG$2201, 12, FALSE), 'First 10 GS'!M$2:M$2201, 0)</f>
        <v>98</v>
      </c>
      <c r="M227" s="6">
        <f>_xlfn.RANK.EQ(VLOOKUP($A227, 'First 10 GS'!$B$2:$AG$2201, 13, FALSE), 'First 10 GS'!N$2:N$2201, 0)</f>
        <v>2</v>
      </c>
      <c r="N227" s="6">
        <f>_xlfn.RANK.EQ(VLOOKUP($A227, 'First 10 GS'!$B$2:$AG$2201, 14, FALSE), 'First 10 GS'!O$2:O$2201, 1)</f>
        <v>11</v>
      </c>
      <c r="O227" s="6">
        <f>_xlfn.RANK.EQ(VLOOKUP($A227, 'First 10 GS'!$B$2:$AG$2201, 15, FALSE), 'First 10 GS'!P$2:P$2201, 0)</f>
        <v>390</v>
      </c>
      <c r="P227" s="6">
        <f>_xlfn.RANK.EQ(VLOOKUP($A227, 'First 10 GS'!$B$2:$AG$2201, 16, FALSE), 'First 10 GS'!Q$2:Q$2201, 0)</f>
        <v>630</v>
      </c>
      <c r="Q227" s="5">
        <f>_xlfn.RANK.EQ(VLOOKUP($A227, 'First 10 GS'!$B$2:$AG$2201, 17, FALSE), 'First 10 GS'!R$2:R$2201, 1)</f>
        <v>662</v>
      </c>
      <c r="R227" s="6">
        <f>_xlfn.RANK.EQ(VLOOKUP($A227, 'First 10 GS'!$B$2:$AG$2201, 18, FALSE), 'First 10 GS'!S$2:S$2201, 1)</f>
        <v>550</v>
      </c>
      <c r="S227" s="6">
        <f>_xlfn.RANK.EQ(VLOOKUP($A227, 'First 10 GS'!$B$2:$AG$2201, 19, FALSE), 'First 10 GS'!T$2:T$2201, 1)</f>
        <v>630</v>
      </c>
      <c r="T227" s="6">
        <f>_xlfn.RANK.EQ(VLOOKUP($A227, 'First 10 GS'!$B$2:$AG$2201, 20, FALSE), 'First 10 GS'!U$2:U$2201, 1)</f>
        <v>621</v>
      </c>
      <c r="U227" s="6">
        <f>_xlfn.RANK.EQ(VLOOKUP($A227, 'First 10 GS'!$B$2:$AG$2201, 21, FALSE), 'First 10 GS'!V$2:V$2201, 1)</f>
        <v>474</v>
      </c>
      <c r="V227" s="6">
        <f>_xlfn.RANK.EQ(VLOOKUP($A227, 'First 10 GS'!$B$2:$AG$2201, 22, FALSE), 'First 10 GS'!W$2:W$2201, 1)</f>
        <v>274</v>
      </c>
      <c r="W227" s="6">
        <f>_xlfn.RANK.EQ(VLOOKUP($A227, 'First 10 GS'!$B$2:$AG$2201, 23, FALSE), 'First 10 GS'!X$2:X$2201, 1)</f>
        <v>75</v>
      </c>
      <c r="X227" s="5">
        <f>_xlfn.RANK.EQ(VLOOKUP($A227, 'First 10 GS'!$B$2:$AG$2201, 24, FALSE), 'First 10 GS'!Y$2:Y$2201, 1)</f>
        <v>223</v>
      </c>
      <c r="Y227" s="6">
        <f>_xlfn.RANK.EQ(VLOOKUP($A227, 'First 10 GS'!$B$2:$AG$2201, 25, FALSE), 'First 10 GS'!Z$2:Z$2201, 1)</f>
        <v>1</v>
      </c>
      <c r="Z227" s="5">
        <f>_xlfn.RANK.EQ(VLOOKUP($A227, 'First 10 GS'!$B$2:$AG$2201, 26, FALSE), 'First 10 GS'!AA$2:AA$2201, 0)</f>
        <v>54</v>
      </c>
      <c r="AA227" s="5">
        <f>_xlfn.RANK.EQ(VLOOKUP($A227, 'First 10 GS'!$B$2:$AG$2201, 27, FALSE), 'First 10 GS'!AB$2:AB$2201, 0)</f>
        <v>7</v>
      </c>
      <c r="AB227" s="6">
        <f>_xlfn.RANK.EQ(VLOOKUP($A227, 'First 10 GS'!$B$2:$AG$2201, 28, FALSE), 'First 10 GS'!AC$2:AC$2201, 1)</f>
        <v>127</v>
      </c>
      <c r="AC227" s="6">
        <f>_xlfn.RANK.EQ(VLOOKUP($A227, 'First 10 GS'!$B$2:$AG$2201, 29, FALSE), 'First 10 GS'!AD$2:AD$2201, 1)</f>
        <v>1</v>
      </c>
      <c r="AD227" s="6">
        <f>_xlfn.RANK.EQ(VLOOKUP($A227, 'First 10 GS'!$B$2:$AG$2201, 30, FALSE), 'First 10 GS'!AE$2:AE$2201, 1)</f>
        <v>325</v>
      </c>
      <c r="AE227" s="6">
        <f>_xlfn.RANK.EQ(VLOOKUP($A227, 'First 10 GS'!$B$2:$AG$2201, 31, FALSE), 'First 10 GS'!AF$2:AF$2201, 0)</f>
        <v>643</v>
      </c>
      <c r="AF227" s="5">
        <f>_xlfn.RANK.EQ(VLOOKUP($A227, 'First 10 GS'!$B$2:$AG$2201, 32, FALSE), 'First 10 GS'!AG$2:AG$2201, 1)</f>
        <v>655</v>
      </c>
      <c r="AG227" s="7">
        <f>GEOMEAN(Table5[[#This Row],[W]],Table5[[#This Row],[L]],Table5[[#This Row],[ERA]],Table5[[#This Row],[BB/9]],Table5[[#This Row],[SO]],Table5[[#This Row],[K/9]],Table5[[#This Row],[WHIP]])</f>
        <v>196.38399784006424</v>
      </c>
    </row>
    <row r="228" spans="1:33" x14ac:dyDescent="0.45">
      <c r="A228" s="6" t="s">
        <v>2010</v>
      </c>
      <c r="B228" s="6" t="s">
        <v>68</v>
      </c>
      <c r="C228" s="9">
        <v>37425</v>
      </c>
      <c r="D228" s="9">
        <v>37488</v>
      </c>
      <c r="E228" s="6">
        <f>_xlfn.RANK.EQ(VLOOKUP($A228, 'First 10 GS'!$B$2:$AG$2201, 5, FALSE), 'First 10 GS'!F$2:F$2201, 0)</f>
        <v>574</v>
      </c>
      <c r="F228" s="5">
        <f>_xlfn.RANK.EQ(VLOOKUP($A228, 'First 10 GS'!$B$2:$AG$2201, 6, FALSE), 'First 10 GS'!G$2:G$2201, 0)</f>
        <v>64</v>
      </c>
      <c r="G228" s="5">
        <f>_xlfn.RANK.EQ(VLOOKUP($A228, 'First 10 GS'!$B$2:$AG$2201, 7, FALSE), 'First 10 GS'!H$2:H$2201, 1)</f>
        <v>177</v>
      </c>
      <c r="H228" s="6">
        <f>_xlfn.RANK.EQ(VLOOKUP($A228, 'First 10 GS'!$B$2:$AG$2201, 8, FALSE), 'First 10 GS'!I$2:I$2201, 0)</f>
        <v>1</v>
      </c>
      <c r="I228" s="6">
        <f>_xlfn.RANK.EQ(VLOOKUP($A228, 'First 10 GS'!$B$2:$AG$2201, 9, FALSE), 'First 10 GS'!J$2:J$2201, 0)</f>
        <v>1</v>
      </c>
      <c r="J228" s="6">
        <f>_xlfn.RANK.EQ(VLOOKUP($A228, 'First 10 GS'!$B$2:$AG$2201, 10, FALSE), 'First 10 GS'!K$2:K$2201, 1)</f>
        <v>1</v>
      </c>
      <c r="K228" s="6">
        <f>_xlfn.RANK.EQ(VLOOKUP($A228, 'First 10 GS'!$B$2:$AG$2201, 11, FALSE), 'First 10 GS'!L$2:L$2201, 0)</f>
        <v>99</v>
      </c>
      <c r="L228" s="6">
        <f>_xlfn.RANK.EQ(VLOOKUP($A228, 'First 10 GS'!$B$2:$AG$2201, 12, FALSE), 'First 10 GS'!M$2:M$2201, 0)</f>
        <v>18</v>
      </c>
      <c r="M228" s="6">
        <f>_xlfn.RANK.EQ(VLOOKUP($A228, 'First 10 GS'!$B$2:$AG$2201, 13, FALSE), 'First 10 GS'!N$2:N$2201, 0)</f>
        <v>2</v>
      </c>
      <c r="N228" s="6">
        <f>_xlfn.RANK.EQ(VLOOKUP($A228, 'First 10 GS'!$B$2:$AG$2201, 14, FALSE), 'First 10 GS'!O$2:O$2201, 1)</f>
        <v>88</v>
      </c>
      <c r="O228" s="6">
        <f>_xlfn.RANK.EQ(VLOOKUP($A228, 'First 10 GS'!$B$2:$AG$2201, 15, FALSE), 'First 10 GS'!P$2:P$2201, 0)</f>
        <v>90</v>
      </c>
      <c r="P228" s="6">
        <f>_xlfn.RANK.EQ(VLOOKUP($A228, 'First 10 GS'!$B$2:$AG$2201, 16, FALSE), 'First 10 GS'!Q$2:Q$2201, 0)</f>
        <v>139</v>
      </c>
      <c r="Q228" s="5">
        <f>_xlfn.RANK.EQ(VLOOKUP($A228, 'First 10 GS'!$B$2:$AG$2201, 17, FALSE), 'First 10 GS'!R$2:R$2201, 1)</f>
        <v>625</v>
      </c>
      <c r="R228" s="6">
        <f>_xlfn.RANK.EQ(VLOOKUP($A228, 'First 10 GS'!$B$2:$AG$2201, 18, FALSE), 'First 10 GS'!S$2:S$2201, 1)</f>
        <v>574</v>
      </c>
      <c r="S228" s="6">
        <f>_xlfn.RANK.EQ(VLOOKUP($A228, 'First 10 GS'!$B$2:$AG$2201, 19, FALSE), 'First 10 GS'!T$2:T$2201, 1)</f>
        <v>567</v>
      </c>
      <c r="T228" s="6">
        <f>_xlfn.RANK.EQ(VLOOKUP($A228, 'First 10 GS'!$B$2:$AG$2201, 20, FALSE), 'First 10 GS'!U$2:U$2201, 1)</f>
        <v>607</v>
      </c>
      <c r="U228" s="6">
        <f>_xlfn.RANK.EQ(VLOOKUP($A228, 'First 10 GS'!$B$2:$AG$2201, 21, FALSE), 'First 10 GS'!V$2:V$2201, 1)</f>
        <v>610</v>
      </c>
      <c r="V228" s="6">
        <f>_xlfn.RANK.EQ(VLOOKUP($A228, 'First 10 GS'!$B$2:$AG$2201, 22, FALSE), 'First 10 GS'!W$2:W$2201, 1)</f>
        <v>570</v>
      </c>
      <c r="W228" s="6">
        <f>_xlfn.RANK.EQ(VLOOKUP($A228, 'First 10 GS'!$B$2:$AG$2201, 23, FALSE), 'First 10 GS'!X$2:X$2201, 1)</f>
        <v>10</v>
      </c>
      <c r="X228" s="5">
        <f>_xlfn.RANK.EQ(VLOOKUP($A228, 'First 10 GS'!$B$2:$AG$2201, 24, FALSE), 'First 10 GS'!Y$2:Y$2201, 1)</f>
        <v>39</v>
      </c>
      <c r="Y228" s="6">
        <f>_xlfn.RANK.EQ(VLOOKUP($A228, 'First 10 GS'!$B$2:$AG$2201, 25, FALSE), 'First 10 GS'!Z$2:Z$2201, 1)</f>
        <v>490</v>
      </c>
      <c r="Z228" s="5">
        <f>_xlfn.RANK.EQ(VLOOKUP($A228, 'First 10 GS'!$B$2:$AG$2201, 26, FALSE), 'First 10 GS'!AA$2:AA$2201, 0)</f>
        <v>334</v>
      </c>
      <c r="AA228" s="5">
        <f>_xlfn.RANK.EQ(VLOOKUP($A228, 'First 10 GS'!$B$2:$AG$2201, 27, FALSE), 'First 10 GS'!AB$2:AB$2201, 0)</f>
        <v>230</v>
      </c>
      <c r="AB228" s="6">
        <f>_xlfn.RANK.EQ(VLOOKUP($A228, 'First 10 GS'!$B$2:$AG$2201, 28, FALSE), 'First 10 GS'!AC$2:AC$2201, 1)</f>
        <v>452</v>
      </c>
      <c r="AC228" s="6">
        <f>_xlfn.RANK.EQ(VLOOKUP($A228, 'First 10 GS'!$B$2:$AG$2201, 29, FALSE), 'First 10 GS'!AD$2:AD$2201, 1)</f>
        <v>1</v>
      </c>
      <c r="AD228" s="6">
        <f>_xlfn.RANK.EQ(VLOOKUP($A228, 'First 10 GS'!$B$2:$AG$2201, 30, FALSE), 'First 10 GS'!AE$2:AE$2201, 1)</f>
        <v>146</v>
      </c>
      <c r="AE228" s="6">
        <f>_xlfn.RANK.EQ(VLOOKUP($A228, 'First 10 GS'!$B$2:$AG$2201, 31, FALSE), 'First 10 GS'!AF$2:AF$2201, 0)</f>
        <v>579</v>
      </c>
      <c r="AF228" s="5">
        <f>_xlfn.RANK.EQ(VLOOKUP($A228, 'First 10 GS'!$B$2:$AG$2201, 32, FALSE), 'First 10 GS'!AG$2:AG$2201, 1)</f>
        <v>536</v>
      </c>
      <c r="AG228" s="7">
        <f>GEOMEAN(Table5[[#This Row],[W]],Table5[[#This Row],[L]],Table5[[#This Row],[ERA]],Table5[[#This Row],[BB/9]],Table5[[#This Row],[SO]],Table5[[#This Row],[K/9]],Table5[[#This Row],[WHIP]])</f>
        <v>196.64219266188749</v>
      </c>
    </row>
    <row r="229" spans="1:33" x14ac:dyDescent="0.45">
      <c r="A229" s="6" t="s">
        <v>1224</v>
      </c>
      <c r="B229" s="6" t="s">
        <v>54</v>
      </c>
      <c r="C229" s="9" t="s">
        <v>2428</v>
      </c>
      <c r="D229" s="9">
        <v>27267</v>
      </c>
      <c r="E229" s="6">
        <f>_xlfn.RANK.EQ(VLOOKUP($A229, 'First 10 GS'!$B$2:$AG$2201, 5, FALSE), 'First 10 GS'!F$2:F$2201, 0)</f>
        <v>148</v>
      </c>
      <c r="F229" s="5">
        <f>_xlfn.RANK.EQ(VLOOKUP($A229, 'First 10 GS'!$B$2:$AG$2201, 6, FALSE), 'First 10 GS'!G$2:G$2201, 0)</f>
        <v>151</v>
      </c>
      <c r="G229" s="5">
        <f>_xlfn.RANK.EQ(VLOOKUP($A229, 'First 10 GS'!$B$2:$AG$2201, 7, FALSE), 'First 10 GS'!H$2:H$2201, 1)</f>
        <v>11</v>
      </c>
      <c r="H229" s="6">
        <f>_xlfn.RANK.EQ(VLOOKUP($A229, 'First 10 GS'!$B$2:$AG$2201, 8, FALSE), 'First 10 GS'!I$2:I$2201, 0)</f>
        <v>1</v>
      </c>
      <c r="I229" s="6">
        <f>_xlfn.RANK.EQ(VLOOKUP($A229, 'First 10 GS'!$B$2:$AG$2201, 9, FALSE), 'First 10 GS'!J$2:J$2201, 0)</f>
        <v>1</v>
      </c>
      <c r="J229" s="6">
        <f>_xlfn.RANK.EQ(VLOOKUP($A229, 'First 10 GS'!$B$2:$AG$2201, 10, FALSE), 'First 10 GS'!K$2:K$2201, 1)</f>
        <v>1</v>
      </c>
      <c r="K229" s="6">
        <f>_xlfn.RANK.EQ(VLOOKUP($A229, 'First 10 GS'!$B$2:$AG$2201, 11, FALSE), 'First 10 GS'!L$2:L$2201, 0)</f>
        <v>196</v>
      </c>
      <c r="L229" s="6">
        <f>_xlfn.RANK.EQ(VLOOKUP($A229, 'First 10 GS'!$B$2:$AG$2201, 12, FALSE), 'First 10 GS'!M$2:M$2201, 0)</f>
        <v>98</v>
      </c>
      <c r="M229" s="6">
        <f>_xlfn.RANK.EQ(VLOOKUP($A229, 'First 10 GS'!$B$2:$AG$2201, 13, FALSE), 'First 10 GS'!N$2:N$2201, 0)</f>
        <v>2</v>
      </c>
      <c r="N229" s="6">
        <f>_xlfn.RANK.EQ(VLOOKUP($A229, 'First 10 GS'!$B$2:$AG$2201, 14, FALSE), 'First 10 GS'!O$2:O$2201, 1)</f>
        <v>508</v>
      </c>
      <c r="O229" s="6">
        <f>_xlfn.RANK.EQ(VLOOKUP($A229, 'First 10 GS'!$B$2:$AG$2201, 15, FALSE), 'First 10 GS'!P$2:P$2201, 0)</f>
        <v>530</v>
      </c>
      <c r="P229" s="6">
        <f>_xlfn.RANK.EQ(VLOOKUP($A229, 'First 10 GS'!$B$2:$AG$2201, 16, FALSE), 'First 10 GS'!Q$2:Q$2201, 0)</f>
        <v>42</v>
      </c>
      <c r="Q229" s="5">
        <f>_xlfn.RANK.EQ(VLOOKUP($A229, 'First 10 GS'!$B$2:$AG$2201, 17, FALSE), 'First 10 GS'!R$2:R$2201, 1)</f>
        <v>119</v>
      </c>
      <c r="R229" s="6">
        <f>_xlfn.RANK.EQ(VLOOKUP($A229, 'First 10 GS'!$B$2:$AG$2201, 18, FALSE), 'First 10 GS'!S$2:S$2201, 1)</f>
        <v>160</v>
      </c>
      <c r="S229" s="6">
        <f>_xlfn.RANK.EQ(VLOOKUP($A229, 'First 10 GS'!$B$2:$AG$2201, 19, FALSE), 'First 10 GS'!T$2:T$2201, 1)</f>
        <v>316</v>
      </c>
      <c r="T229" s="6">
        <f>_xlfn.RANK.EQ(VLOOKUP($A229, 'First 10 GS'!$B$2:$AG$2201, 20, FALSE), 'First 10 GS'!U$2:U$2201, 1)</f>
        <v>109</v>
      </c>
      <c r="U229" s="6">
        <f>_xlfn.RANK.EQ(VLOOKUP($A229, 'First 10 GS'!$B$2:$AG$2201, 21, FALSE), 'First 10 GS'!V$2:V$2201, 1)</f>
        <v>371</v>
      </c>
      <c r="V229" s="6">
        <f>_xlfn.RANK.EQ(VLOOKUP($A229, 'First 10 GS'!$B$2:$AG$2201, 22, FALSE), 'First 10 GS'!W$2:W$2201, 1)</f>
        <v>381</v>
      </c>
      <c r="W229" s="6">
        <f>_xlfn.RANK.EQ(VLOOKUP($A229, 'First 10 GS'!$B$2:$AG$2201, 23, FALSE), 'First 10 GS'!X$2:X$2201, 1)</f>
        <v>635</v>
      </c>
      <c r="X229" s="5">
        <f>_xlfn.RANK.EQ(VLOOKUP($A229, 'First 10 GS'!$B$2:$AG$2201, 24, FALSE), 'First 10 GS'!Y$2:Y$2201, 1)</f>
        <v>600</v>
      </c>
      <c r="Y229" s="6">
        <f>_xlfn.RANK.EQ(VLOOKUP($A229, 'First 10 GS'!$B$2:$AG$2201, 25, FALSE), 'First 10 GS'!Z$2:Z$2201, 1)</f>
        <v>490</v>
      </c>
      <c r="Z229" s="5">
        <f>_xlfn.RANK.EQ(VLOOKUP($A229, 'First 10 GS'!$B$2:$AG$2201, 26, FALSE), 'First 10 GS'!AA$2:AA$2201, 0)</f>
        <v>514</v>
      </c>
      <c r="AA229" s="5">
        <f>_xlfn.RANK.EQ(VLOOKUP($A229, 'First 10 GS'!$B$2:$AG$2201, 27, FALSE), 'First 10 GS'!AB$2:AB$2201, 0)</f>
        <v>555</v>
      </c>
      <c r="AB229" s="6">
        <f>_xlfn.RANK.EQ(VLOOKUP($A229, 'First 10 GS'!$B$2:$AG$2201, 28, FALSE), 'First 10 GS'!AC$2:AC$2201, 1)</f>
        <v>1</v>
      </c>
      <c r="AC229" s="6">
        <f>_xlfn.RANK.EQ(VLOOKUP($A229, 'First 10 GS'!$B$2:$AG$2201, 29, FALSE), 'First 10 GS'!AD$2:AD$2201, 1)</f>
        <v>609</v>
      </c>
      <c r="AD229" s="6">
        <f>_xlfn.RANK.EQ(VLOOKUP($A229, 'First 10 GS'!$B$2:$AG$2201, 30, FALSE), 'First 10 GS'!AE$2:AE$2201, 1)</f>
        <v>325</v>
      </c>
      <c r="AE229" s="6">
        <f>_xlfn.RANK.EQ(VLOOKUP($A229, 'First 10 GS'!$B$2:$AG$2201, 31, FALSE), 'First 10 GS'!AF$2:AF$2201, 0)</f>
        <v>116</v>
      </c>
      <c r="AF229" s="5">
        <f>_xlfn.RANK.EQ(VLOOKUP($A229, 'First 10 GS'!$B$2:$AG$2201, 32, FALSE), 'First 10 GS'!AG$2:AG$2201, 1)</f>
        <v>338</v>
      </c>
      <c r="AG229" s="7">
        <f>GEOMEAN(Table5[[#This Row],[W]],Table5[[#This Row],[L]],Table5[[#This Row],[ERA]],Table5[[#This Row],[BB/9]],Table5[[#This Row],[SO]],Table5[[#This Row],[K/9]],Table5[[#This Row],[WHIP]])</f>
        <v>196.80420707507443</v>
      </c>
    </row>
    <row r="230" spans="1:33" x14ac:dyDescent="0.45">
      <c r="A230" s="4" t="s">
        <v>314</v>
      </c>
      <c r="B230" s="4" t="s">
        <v>115</v>
      </c>
      <c r="C230" s="10">
        <v>41371</v>
      </c>
      <c r="D230" s="10">
        <v>41421</v>
      </c>
      <c r="E230" s="4">
        <f>_xlfn.RANK.EQ(VLOOKUP($A230, 'First 10 GS'!$B$2:$AG$2201, 5, FALSE), 'First 10 GS'!F$2:F$2201, 0)</f>
        <v>506</v>
      </c>
      <c r="F230" s="5">
        <f>_xlfn.RANK.EQ(VLOOKUP($A230, 'First 10 GS'!$B$2:$AG$2201, 6, FALSE), 'First 10 GS'!G$2:G$2201, 0)</f>
        <v>460</v>
      </c>
      <c r="G230" s="5">
        <f>_xlfn.RANK.EQ(VLOOKUP($A230, 'First 10 GS'!$B$2:$AG$2201, 7, FALSE), 'First 10 GS'!H$2:H$2201, 1)</f>
        <v>177</v>
      </c>
      <c r="H230" s="4">
        <f>_xlfn.RANK.EQ(VLOOKUP($A230, 'First 10 GS'!$B$2:$AG$2201, 8, FALSE), 'First 10 GS'!I$2:I$2201, 0)</f>
        <v>1</v>
      </c>
      <c r="I230" s="4">
        <f>_xlfn.RANK.EQ(VLOOKUP($A230, 'First 10 GS'!$B$2:$AG$2201, 9, FALSE), 'First 10 GS'!J$2:J$2201, 0)</f>
        <v>1</v>
      </c>
      <c r="J230" s="4">
        <f>_xlfn.RANK.EQ(VLOOKUP($A230, 'First 10 GS'!$B$2:$AG$2201, 10, FALSE), 'First 10 GS'!K$2:K$2201, 1)</f>
        <v>1</v>
      </c>
      <c r="K230" s="4">
        <f>_xlfn.RANK.EQ(VLOOKUP($A230, 'First 10 GS'!$B$2:$AG$2201, 11, FALSE), 'First 10 GS'!L$2:L$2201, 0)</f>
        <v>196</v>
      </c>
      <c r="L230" s="4">
        <f>_xlfn.RANK.EQ(VLOOKUP($A230, 'First 10 GS'!$B$2:$AG$2201, 12, FALSE), 'First 10 GS'!M$2:M$2201, 0)</f>
        <v>98</v>
      </c>
      <c r="M230" s="4">
        <f>_xlfn.RANK.EQ(VLOOKUP($A230, 'First 10 GS'!$B$2:$AG$2201, 13, FALSE), 'First 10 GS'!N$2:N$2201, 0)</f>
        <v>2</v>
      </c>
      <c r="N230" s="6">
        <f>_xlfn.RANK.EQ(VLOOKUP($A230, 'First 10 GS'!$B$2:$AG$2201, 14, FALSE), 'First 10 GS'!O$2:O$2201, 1)</f>
        <v>156</v>
      </c>
      <c r="O230" s="4">
        <f>_xlfn.RANK.EQ(VLOOKUP($A230, 'First 10 GS'!$B$2:$AG$2201, 15, FALSE), 'First 10 GS'!P$2:P$2201, 0)</f>
        <v>530</v>
      </c>
      <c r="P230" s="4">
        <f>_xlfn.RANK.EQ(VLOOKUP($A230, 'First 10 GS'!$B$2:$AG$2201, 16, FALSE), 'First 10 GS'!Q$2:Q$2201, 0)</f>
        <v>428</v>
      </c>
      <c r="Q230" s="5">
        <f>_xlfn.RANK.EQ(VLOOKUP($A230, 'First 10 GS'!$B$2:$AG$2201, 17, FALSE), 'First 10 GS'!R$2:R$2201, 1)</f>
        <v>266</v>
      </c>
      <c r="R230" s="4">
        <f>_xlfn.RANK.EQ(VLOOKUP($A230, 'First 10 GS'!$B$2:$AG$2201, 18, FALSE), 'First 10 GS'!S$2:S$2201, 1)</f>
        <v>60</v>
      </c>
      <c r="S230" s="4">
        <f>_xlfn.RANK.EQ(VLOOKUP($A230, 'First 10 GS'!$B$2:$AG$2201, 19, FALSE), 'First 10 GS'!T$2:T$2201, 1)</f>
        <v>162</v>
      </c>
      <c r="T230" s="4">
        <f>_xlfn.RANK.EQ(VLOOKUP($A230, 'First 10 GS'!$B$2:$AG$2201, 20, FALSE), 'First 10 GS'!U$2:U$2201, 1)</f>
        <v>140</v>
      </c>
      <c r="U230" s="4">
        <f>_xlfn.RANK.EQ(VLOOKUP($A230, 'First 10 GS'!$B$2:$AG$2201, 21, FALSE), 'First 10 GS'!V$2:V$2201, 1)</f>
        <v>387</v>
      </c>
      <c r="V230" s="4">
        <f>_xlfn.RANK.EQ(VLOOKUP($A230, 'First 10 GS'!$B$2:$AG$2201, 22, FALSE), 'First 10 GS'!W$2:W$2201, 1)</f>
        <v>274</v>
      </c>
      <c r="W230" s="4">
        <f>_xlfn.RANK.EQ(VLOOKUP($A230, 'First 10 GS'!$B$2:$AG$2201, 23, FALSE), 'First 10 GS'!X$2:X$2201, 1)</f>
        <v>307</v>
      </c>
      <c r="X230" s="5">
        <f>_xlfn.RANK.EQ(VLOOKUP($A230, 'First 10 GS'!$B$2:$AG$2201, 24, FALSE), 'First 10 GS'!Y$2:Y$2201, 1)</f>
        <v>383</v>
      </c>
      <c r="Y230" s="4">
        <f>_xlfn.RANK.EQ(VLOOKUP($A230, 'First 10 GS'!$B$2:$AG$2201, 25, FALSE), 'First 10 GS'!Z$2:Z$2201, 1)</f>
        <v>490</v>
      </c>
      <c r="Z230" s="5">
        <f>_xlfn.RANK.EQ(VLOOKUP($A230, 'First 10 GS'!$B$2:$AG$2201, 26, FALSE), 'First 10 GS'!AA$2:AA$2201, 0)</f>
        <v>106</v>
      </c>
      <c r="AA230" s="5">
        <f>_xlfn.RANK.EQ(VLOOKUP($A230, 'First 10 GS'!$B$2:$AG$2201, 27, FALSE), 'First 10 GS'!AB$2:AB$2201, 0)</f>
        <v>72</v>
      </c>
      <c r="AB230" s="4">
        <f>_xlfn.RANK.EQ(VLOOKUP($A230, 'First 10 GS'!$B$2:$AG$2201, 28, FALSE), 'First 10 GS'!AC$2:AC$2201, 1)</f>
        <v>290</v>
      </c>
      <c r="AC230" s="4">
        <f>_xlfn.RANK.EQ(VLOOKUP($A230, 'First 10 GS'!$B$2:$AG$2201, 29, FALSE), 'First 10 GS'!AD$2:AD$2201, 1)</f>
        <v>477</v>
      </c>
      <c r="AD230" s="4">
        <f>_xlfn.RANK.EQ(VLOOKUP($A230, 'First 10 GS'!$B$2:$AG$2201, 30, FALSE), 'First 10 GS'!AE$2:AE$2201, 1)</f>
        <v>146</v>
      </c>
      <c r="AE230" s="4">
        <f>_xlfn.RANK.EQ(VLOOKUP($A230, 'First 10 GS'!$B$2:$AG$2201, 31, FALSE), 'First 10 GS'!AF$2:AF$2201, 0)</f>
        <v>550</v>
      </c>
      <c r="AF230" s="5">
        <f>_xlfn.RANK.EQ(VLOOKUP($A230, 'First 10 GS'!$B$2:$AG$2201, 32, FALSE), 'First 10 GS'!AG$2:AG$2201, 1)</f>
        <v>188</v>
      </c>
      <c r="AG230" s="7">
        <f>GEOMEAN(Table5[[#This Row],[W]],Table5[[#This Row],[L]],Table5[[#This Row],[ERA]],Table5[[#This Row],[BB/9]],Table5[[#This Row],[SO]],Table5[[#This Row],[K/9]],Table5[[#This Row],[WHIP]])</f>
        <v>197.93171538612583</v>
      </c>
    </row>
    <row r="231" spans="1:33" x14ac:dyDescent="0.45">
      <c r="A231" s="6" t="s">
        <v>810</v>
      </c>
      <c r="B231" s="6" t="s">
        <v>46</v>
      </c>
      <c r="C231" s="9" t="s">
        <v>2158</v>
      </c>
      <c r="D231" s="9">
        <v>15888</v>
      </c>
      <c r="E231" s="6">
        <f>_xlfn.RANK.EQ(VLOOKUP($A231, 'First 10 GS'!$B$2:$AG$2201, 5, FALSE), 'First 10 GS'!F$2:F$2201, 0)</f>
        <v>2</v>
      </c>
      <c r="F231" s="5">
        <f>_xlfn.RANK.EQ(VLOOKUP($A231, 'First 10 GS'!$B$2:$AG$2201, 6, FALSE), 'First 10 GS'!G$2:G$2201, 0)</f>
        <v>151</v>
      </c>
      <c r="G231" s="5">
        <f>_xlfn.RANK.EQ(VLOOKUP($A231, 'First 10 GS'!$B$2:$AG$2201, 7, FALSE), 'First 10 GS'!H$2:H$2201, 1)</f>
        <v>518</v>
      </c>
      <c r="H231" s="6">
        <f>_xlfn.RANK.EQ(VLOOKUP($A231, 'First 10 GS'!$B$2:$AG$2201, 8, FALSE), 'First 10 GS'!I$2:I$2201, 0)</f>
        <v>1</v>
      </c>
      <c r="I231" s="6">
        <f>_xlfn.RANK.EQ(VLOOKUP($A231, 'First 10 GS'!$B$2:$AG$2201, 9, FALSE), 'First 10 GS'!J$2:J$2201, 0)</f>
        <v>1</v>
      </c>
      <c r="J231" s="6">
        <f>_xlfn.RANK.EQ(VLOOKUP($A231, 'First 10 GS'!$B$2:$AG$2201, 10, FALSE), 'First 10 GS'!K$2:K$2201, 1)</f>
        <v>1</v>
      </c>
      <c r="K231" s="6">
        <f>_xlfn.RANK.EQ(VLOOKUP($A231, 'First 10 GS'!$B$2:$AG$2201, 11, FALSE), 'First 10 GS'!L$2:L$2201, 0)</f>
        <v>2</v>
      </c>
      <c r="L231" s="6">
        <f>_xlfn.RANK.EQ(VLOOKUP($A231, 'First 10 GS'!$B$2:$AG$2201, 12, FALSE), 'First 10 GS'!M$2:M$2201, 0)</f>
        <v>98</v>
      </c>
      <c r="M231" s="6">
        <f>_xlfn.RANK.EQ(VLOOKUP($A231, 'First 10 GS'!$B$2:$AG$2201, 13, FALSE), 'First 10 GS'!N$2:N$2201, 0)</f>
        <v>2</v>
      </c>
      <c r="N231" s="6">
        <f>_xlfn.RANK.EQ(VLOOKUP($A231, 'First 10 GS'!$B$2:$AG$2201, 14, FALSE), 'First 10 GS'!O$2:O$2201, 1)</f>
        <v>666</v>
      </c>
      <c r="O231" s="6">
        <f>_xlfn.RANK.EQ(VLOOKUP($A231, 'First 10 GS'!$B$2:$AG$2201, 15, FALSE), 'First 10 GS'!P$2:P$2201, 0)</f>
        <v>26</v>
      </c>
      <c r="P231" s="6">
        <f>_xlfn.RANK.EQ(VLOOKUP($A231, 'First 10 GS'!$B$2:$AG$2201, 16, FALSE), 'First 10 GS'!Q$2:Q$2201, 0)</f>
        <v>357</v>
      </c>
      <c r="Q231" s="5">
        <f>_xlfn.RANK.EQ(VLOOKUP($A231, 'First 10 GS'!$B$2:$AG$2201, 17, FALSE), 'First 10 GS'!R$2:R$2201, 1)</f>
        <v>45</v>
      </c>
      <c r="R231" s="6">
        <f>_xlfn.RANK.EQ(VLOOKUP($A231, 'First 10 GS'!$B$2:$AG$2201, 18, FALSE), 'First 10 GS'!S$2:S$2201, 1)</f>
        <v>440</v>
      </c>
      <c r="S231" s="6">
        <f>_xlfn.RANK.EQ(VLOOKUP($A231, 'First 10 GS'!$B$2:$AG$2201, 19, FALSE), 'First 10 GS'!T$2:T$2201, 1)</f>
        <v>228</v>
      </c>
      <c r="T231" s="6">
        <f>_xlfn.RANK.EQ(VLOOKUP($A231, 'First 10 GS'!$B$2:$AG$2201, 20, FALSE), 'First 10 GS'!U$2:U$2201, 1)</f>
        <v>173</v>
      </c>
      <c r="U231" s="6">
        <f>_xlfn.RANK.EQ(VLOOKUP($A231, 'First 10 GS'!$B$2:$AG$2201, 21, FALSE), 'First 10 GS'!V$2:V$2201, 1)</f>
        <v>3</v>
      </c>
      <c r="V231" s="6">
        <f>_xlfn.RANK.EQ(VLOOKUP($A231, 'First 10 GS'!$B$2:$AG$2201, 22, FALSE), 'First 10 GS'!W$2:W$2201, 1)</f>
        <v>3</v>
      </c>
      <c r="W231" s="6">
        <f>_xlfn.RANK.EQ(VLOOKUP($A231, 'First 10 GS'!$B$2:$AG$2201, 23, FALSE), 'First 10 GS'!X$2:X$2201, 1)</f>
        <v>607</v>
      </c>
      <c r="X231" s="5">
        <f>_xlfn.RANK.EQ(VLOOKUP($A231, 'First 10 GS'!$B$2:$AG$2201, 24, FALSE), 'First 10 GS'!Y$2:Y$2201, 1)</f>
        <v>349</v>
      </c>
      <c r="Y231" s="6">
        <f>_xlfn.RANK.EQ(VLOOKUP($A231, 'First 10 GS'!$B$2:$AG$2201, 25, FALSE), 'First 10 GS'!Z$2:Z$2201, 1)</f>
        <v>642</v>
      </c>
      <c r="Z231" s="5">
        <f>_xlfn.RANK.EQ(VLOOKUP($A231, 'First 10 GS'!$B$2:$AG$2201, 26, FALSE), 'First 10 GS'!AA$2:AA$2201, 0)</f>
        <v>274</v>
      </c>
      <c r="AA231" s="5">
        <f>_xlfn.RANK.EQ(VLOOKUP($A231, 'First 10 GS'!$B$2:$AG$2201, 27, FALSE), 'First 10 GS'!AB$2:AB$2201, 0)</f>
        <v>554</v>
      </c>
      <c r="AB231" s="6">
        <f>_xlfn.RANK.EQ(VLOOKUP($A231, 'First 10 GS'!$B$2:$AG$2201, 28, FALSE), 'First 10 GS'!AC$2:AC$2201, 1)</f>
        <v>1</v>
      </c>
      <c r="AC231" s="6">
        <f>_xlfn.RANK.EQ(VLOOKUP($A231, 'First 10 GS'!$B$2:$AG$2201, 29, FALSE), 'First 10 GS'!AD$2:AD$2201, 1)</f>
        <v>1</v>
      </c>
      <c r="AD231" s="6">
        <f>_xlfn.RANK.EQ(VLOOKUP($A231, 'First 10 GS'!$B$2:$AG$2201, 30, FALSE), 'First 10 GS'!AE$2:AE$2201, 1)</f>
        <v>146</v>
      </c>
      <c r="AE231" s="6">
        <f>_xlfn.RANK.EQ(VLOOKUP($A231, 'First 10 GS'!$B$2:$AG$2201, 31, FALSE), 'First 10 GS'!AF$2:AF$2201, 0)</f>
        <v>5</v>
      </c>
      <c r="AF231" s="5">
        <f>_xlfn.RANK.EQ(VLOOKUP($A231, 'First 10 GS'!$B$2:$AG$2201, 32, FALSE), 'First 10 GS'!AG$2:AG$2201, 1)</f>
        <v>64</v>
      </c>
      <c r="AG231" s="7">
        <f>GEOMEAN(Table5[[#This Row],[W]],Table5[[#This Row],[L]],Table5[[#This Row],[ERA]],Table5[[#This Row],[BB/9]],Table5[[#This Row],[SO]],Table5[[#This Row],[K/9]],Table5[[#This Row],[WHIP]])</f>
        <v>198.00837706730891</v>
      </c>
    </row>
    <row r="232" spans="1:33" x14ac:dyDescent="0.45">
      <c r="A232" s="6" t="s">
        <v>488</v>
      </c>
      <c r="B232" s="6" t="s">
        <v>106</v>
      </c>
      <c r="C232" s="9">
        <v>42220</v>
      </c>
      <c r="D232" s="9">
        <v>42274</v>
      </c>
      <c r="E232" s="6">
        <f>_xlfn.RANK.EQ(VLOOKUP($A232, 'First 10 GS'!$B$2:$AG$2201, 5, FALSE), 'First 10 GS'!F$2:F$2201, 0)</f>
        <v>266</v>
      </c>
      <c r="F232" s="5">
        <f>_xlfn.RANK.EQ(VLOOKUP($A232, 'First 10 GS'!$B$2:$AG$2201, 6, FALSE), 'First 10 GS'!G$2:G$2201, 0)</f>
        <v>151</v>
      </c>
      <c r="G232" s="5">
        <f>_xlfn.RANK.EQ(VLOOKUP($A232, 'First 10 GS'!$B$2:$AG$2201, 7, FALSE), 'First 10 GS'!H$2:H$2201, 1)</f>
        <v>177</v>
      </c>
      <c r="H232" s="6">
        <f>_xlfn.RANK.EQ(VLOOKUP($A232, 'First 10 GS'!$B$2:$AG$2201, 8, FALSE), 'First 10 GS'!I$2:I$2201, 0)</f>
        <v>1</v>
      </c>
      <c r="I232" s="6">
        <f>_xlfn.RANK.EQ(VLOOKUP($A232, 'First 10 GS'!$B$2:$AG$2201, 9, FALSE), 'First 10 GS'!J$2:J$2201, 0)</f>
        <v>1</v>
      </c>
      <c r="J232" s="6">
        <f>_xlfn.RANK.EQ(VLOOKUP($A232, 'First 10 GS'!$B$2:$AG$2201, 10, FALSE), 'First 10 GS'!K$2:K$2201, 1)</f>
        <v>1</v>
      </c>
      <c r="K232" s="6">
        <f>_xlfn.RANK.EQ(VLOOKUP($A232, 'First 10 GS'!$B$2:$AG$2201, 11, FALSE), 'First 10 GS'!L$2:L$2201, 0)</f>
        <v>196</v>
      </c>
      <c r="L232" s="6">
        <f>_xlfn.RANK.EQ(VLOOKUP($A232, 'First 10 GS'!$B$2:$AG$2201, 12, FALSE), 'First 10 GS'!M$2:M$2201, 0)</f>
        <v>98</v>
      </c>
      <c r="M232" s="6">
        <f>_xlfn.RANK.EQ(VLOOKUP($A232, 'First 10 GS'!$B$2:$AG$2201, 13, FALSE), 'First 10 GS'!N$2:N$2201, 0)</f>
        <v>2</v>
      </c>
      <c r="N232" s="6">
        <f>_xlfn.RANK.EQ(VLOOKUP($A232, 'First 10 GS'!$B$2:$AG$2201, 14, FALSE), 'First 10 GS'!O$2:O$2201, 1)</f>
        <v>391</v>
      </c>
      <c r="O232" s="6">
        <f>_xlfn.RANK.EQ(VLOOKUP($A232, 'First 10 GS'!$B$2:$AG$2201, 15, FALSE), 'First 10 GS'!P$2:P$2201, 0)</f>
        <v>227</v>
      </c>
      <c r="P232" s="6">
        <f>_xlfn.RANK.EQ(VLOOKUP($A232, 'First 10 GS'!$B$2:$AG$2201, 16, FALSE), 'First 10 GS'!Q$2:Q$2201, 0)</f>
        <v>208</v>
      </c>
      <c r="Q232" s="5">
        <f>_xlfn.RANK.EQ(VLOOKUP($A232, 'First 10 GS'!$B$2:$AG$2201, 17, FALSE), 'First 10 GS'!R$2:R$2201, 1)</f>
        <v>277</v>
      </c>
      <c r="R232" s="6">
        <f>_xlfn.RANK.EQ(VLOOKUP($A232, 'First 10 GS'!$B$2:$AG$2201, 18, FALSE), 'First 10 GS'!S$2:S$2201, 1)</f>
        <v>196</v>
      </c>
      <c r="S232" s="6">
        <f>_xlfn.RANK.EQ(VLOOKUP($A232, 'First 10 GS'!$B$2:$AG$2201, 19, FALSE), 'First 10 GS'!T$2:T$2201, 1)</f>
        <v>270</v>
      </c>
      <c r="T232" s="6">
        <f>_xlfn.RANK.EQ(VLOOKUP($A232, 'First 10 GS'!$B$2:$AG$2201, 20, FALSE), 'First 10 GS'!U$2:U$2201, 1)</f>
        <v>254</v>
      </c>
      <c r="U232" s="6">
        <f>_xlfn.RANK.EQ(VLOOKUP($A232, 'First 10 GS'!$B$2:$AG$2201, 21, FALSE), 'First 10 GS'!V$2:V$2201, 1)</f>
        <v>406</v>
      </c>
      <c r="V232" s="6">
        <f>_xlfn.RANK.EQ(VLOOKUP($A232, 'First 10 GS'!$B$2:$AG$2201, 22, FALSE), 'First 10 GS'!W$2:W$2201, 1)</f>
        <v>381</v>
      </c>
      <c r="W232" s="6">
        <f>_xlfn.RANK.EQ(VLOOKUP($A232, 'First 10 GS'!$B$2:$AG$2201, 23, FALSE), 'First 10 GS'!X$2:X$2201, 1)</f>
        <v>262</v>
      </c>
      <c r="X232" s="5">
        <f>_xlfn.RANK.EQ(VLOOKUP($A232, 'First 10 GS'!$B$2:$AG$2201, 24, FALSE), 'First 10 GS'!Y$2:Y$2201, 1)</f>
        <v>254</v>
      </c>
      <c r="Y232" s="6">
        <f>_xlfn.RANK.EQ(VLOOKUP($A232, 'First 10 GS'!$B$2:$AG$2201, 25, FALSE), 'First 10 GS'!Z$2:Z$2201, 1)</f>
        <v>1</v>
      </c>
      <c r="Z232" s="5">
        <f>_xlfn.RANK.EQ(VLOOKUP($A232, 'First 10 GS'!$B$2:$AG$2201, 26, FALSE), 'First 10 GS'!AA$2:AA$2201, 0)</f>
        <v>176</v>
      </c>
      <c r="AA232" s="5">
        <f>_xlfn.RANK.EQ(VLOOKUP($A232, 'First 10 GS'!$B$2:$AG$2201, 27, FALSE), 'First 10 GS'!AB$2:AB$2201, 0)</f>
        <v>213</v>
      </c>
      <c r="AB232" s="6">
        <f>_xlfn.RANK.EQ(VLOOKUP($A232, 'First 10 GS'!$B$2:$AG$2201, 28, FALSE), 'First 10 GS'!AC$2:AC$2201, 1)</f>
        <v>452</v>
      </c>
      <c r="AC232" s="6">
        <f>_xlfn.RANK.EQ(VLOOKUP($A232, 'First 10 GS'!$B$2:$AG$2201, 29, FALSE), 'First 10 GS'!AD$2:AD$2201, 1)</f>
        <v>477</v>
      </c>
      <c r="AD232" s="6">
        <f>_xlfn.RANK.EQ(VLOOKUP($A232, 'First 10 GS'!$B$2:$AG$2201, 30, FALSE), 'First 10 GS'!AE$2:AE$2201, 1)</f>
        <v>554</v>
      </c>
      <c r="AE232" s="6">
        <f>_xlfn.RANK.EQ(VLOOKUP($A232, 'First 10 GS'!$B$2:$AG$2201, 31, FALSE), 'First 10 GS'!AF$2:AF$2201, 0)</f>
        <v>312</v>
      </c>
      <c r="AF232" s="5">
        <f>_xlfn.RANK.EQ(VLOOKUP($A232, 'First 10 GS'!$B$2:$AG$2201, 32, FALSE), 'First 10 GS'!AG$2:AG$2201, 1)</f>
        <v>171</v>
      </c>
      <c r="AG232" s="7">
        <f>GEOMEAN(Table5[[#This Row],[W]],Table5[[#This Row],[L]],Table5[[#This Row],[ERA]],Table5[[#This Row],[BB/9]],Table5[[#This Row],[SO]],Table5[[#This Row],[K/9]],Table5[[#This Row],[WHIP]])</f>
        <v>198.29302594463073</v>
      </c>
    </row>
    <row r="233" spans="1:33" x14ac:dyDescent="0.45">
      <c r="A233" s="4" t="s">
        <v>1321</v>
      </c>
      <c r="B233" s="4" t="s">
        <v>199</v>
      </c>
      <c r="C233" s="10">
        <v>39912</v>
      </c>
      <c r="D233" s="10">
        <v>39966</v>
      </c>
      <c r="E233" s="4">
        <f>_xlfn.RANK.EQ(VLOOKUP($A233, 'First 10 GS'!$B$2:$AG$2201, 5, FALSE), 'First 10 GS'!F$2:F$2201, 0)</f>
        <v>366</v>
      </c>
      <c r="F233" s="5">
        <f>_xlfn.RANK.EQ(VLOOKUP($A233, 'First 10 GS'!$B$2:$AG$2201, 6, FALSE), 'First 10 GS'!G$2:G$2201, 0)</f>
        <v>23</v>
      </c>
      <c r="G233" s="5">
        <f>_xlfn.RANK.EQ(VLOOKUP($A233, 'First 10 GS'!$B$2:$AG$2201, 7, FALSE), 'First 10 GS'!H$2:H$2201, 1)</f>
        <v>343</v>
      </c>
      <c r="H233" s="4">
        <f>_xlfn.RANK.EQ(VLOOKUP($A233, 'First 10 GS'!$B$2:$AG$2201, 8, FALSE), 'First 10 GS'!I$2:I$2201, 0)</f>
        <v>1</v>
      </c>
      <c r="I233" s="4">
        <f>_xlfn.RANK.EQ(VLOOKUP($A233, 'First 10 GS'!$B$2:$AG$2201, 9, FALSE), 'First 10 GS'!J$2:J$2201, 0)</f>
        <v>1</v>
      </c>
      <c r="J233" s="4">
        <f>_xlfn.RANK.EQ(VLOOKUP($A233, 'First 10 GS'!$B$2:$AG$2201, 10, FALSE), 'First 10 GS'!K$2:K$2201, 1)</f>
        <v>1</v>
      </c>
      <c r="K233" s="4">
        <f>_xlfn.RANK.EQ(VLOOKUP($A233, 'First 10 GS'!$B$2:$AG$2201, 11, FALSE), 'First 10 GS'!L$2:L$2201, 0)</f>
        <v>196</v>
      </c>
      <c r="L233" s="4">
        <f>_xlfn.RANK.EQ(VLOOKUP($A233, 'First 10 GS'!$B$2:$AG$2201, 12, FALSE), 'First 10 GS'!M$2:M$2201, 0)</f>
        <v>98</v>
      </c>
      <c r="M233" s="4">
        <f>_xlfn.RANK.EQ(VLOOKUP($A233, 'First 10 GS'!$B$2:$AG$2201, 13, FALSE), 'First 10 GS'!N$2:N$2201, 0)</f>
        <v>2</v>
      </c>
      <c r="N233" s="6">
        <f>_xlfn.RANK.EQ(VLOOKUP($A233, 'First 10 GS'!$B$2:$AG$2201, 14, FALSE), 'First 10 GS'!O$2:O$2201, 1)</f>
        <v>288</v>
      </c>
      <c r="O233" s="4">
        <f>_xlfn.RANK.EQ(VLOOKUP($A233, 'First 10 GS'!$B$2:$AG$2201, 15, FALSE), 'First 10 GS'!P$2:P$2201, 0)</f>
        <v>1</v>
      </c>
      <c r="P233" s="4">
        <f>_xlfn.RANK.EQ(VLOOKUP($A233, 'First 10 GS'!$B$2:$AG$2201, 16, FALSE), 'First 10 GS'!Q$2:Q$2201, 0)</f>
        <v>169</v>
      </c>
      <c r="Q233" s="5">
        <f>_xlfn.RANK.EQ(VLOOKUP($A233, 'First 10 GS'!$B$2:$AG$2201, 17, FALSE), 'First 10 GS'!R$2:R$2201, 1)</f>
        <v>242</v>
      </c>
      <c r="R233" s="4">
        <f>_xlfn.RANK.EQ(VLOOKUP($A233, 'First 10 GS'!$B$2:$AG$2201, 18, FALSE), 'First 10 GS'!S$2:S$2201, 1)</f>
        <v>241</v>
      </c>
      <c r="S233" s="4">
        <f>_xlfn.RANK.EQ(VLOOKUP($A233, 'First 10 GS'!$B$2:$AG$2201, 19, FALSE), 'First 10 GS'!T$2:T$2201, 1)</f>
        <v>137</v>
      </c>
      <c r="T233" s="4">
        <f>_xlfn.RANK.EQ(VLOOKUP($A233, 'First 10 GS'!$B$2:$AG$2201, 20, FALSE), 'First 10 GS'!U$2:U$2201, 1)</f>
        <v>173</v>
      </c>
      <c r="U233" s="4">
        <f>_xlfn.RANK.EQ(VLOOKUP($A233, 'First 10 GS'!$B$2:$AG$2201, 21, FALSE), 'First 10 GS'!V$2:V$2201, 1)</f>
        <v>487</v>
      </c>
      <c r="V233" s="4">
        <f>_xlfn.RANK.EQ(VLOOKUP($A233, 'First 10 GS'!$B$2:$AG$2201, 22, FALSE), 'First 10 GS'!W$2:W$2201, 1)</f>
        <v>466</v>
      </c>
      <c r="W233" s="4">
        <f>_xlfn.RANK.EQ(VLOOKUP($A233, 'First 10 GS'!$B$2:$AG$2201, 23, FALSE), 'First 10 GS'!X$2:X$2201, 1)</f>
        <v>160</v>
      </c>
      <c r="X233" s="5">
        <f>_xlfn.RANK.EQ(VLOOKUP($A233, 'First 10 GS'!$B$2:$AG$2201, 24, FALSE), 'First 10 GS'!Y$2:Y$2201, 1)</f>
        <v>183</v>
      </c>
      <c r="Y233" s="4">
        <f>_xlfn.RANK.EQ(VLOOKUP($A233, 'First 10 GS'!$B$2:$AG$2201, 25, FALSE), 'First 10 GS'!Z$2:Z$2201, 1)</f>
        <v>1</v>
      </c>
      <c r="Z233" s="5">
        <f>_xlfn.RANK.EQ(VLOOKUP($A233, 'First 10 GS'!$B$2:$AG$2201, 26, FALSE), 'First 10 GS'!AA$2:AA$2201, 0)</f>
        <v>423</v>
      </c>
      <c r="AA233" s="5">
        <f>_xlfn.RANK.EQ(VLOOKUP($A233, 'First 10 GS'!$B$2:$AG$2201, 27, FALSE), 'First 10 GS'!AB$2:AB$2201, 0)</f>
        <v>411</v>
      </c>
      <c r="AB233" s="4">
        <f>_xlfn.RANK.EQ(VLOOKUP($A233, 'First 10 GS'!$B$2:$AG$2201, 28, FALSE), 'First 10 GS'!AC$2:AC$2201, 1)</f>
        <v>127</v>
      </c>
      <c r="AC233" s="4">
        <f>_xlfn.RANK.EQ(VLOOKUP($A233, 'First 10 GS'!$B$2:$AG$2201, 29, FALSE), 'First 10 GS'!AD$2:AD$2201, 1)</f>
        <v>477</v>
      </c>
      <c r="AD233" s="4">
        <f>_xlfn.RANK.EQ(VLOOKUP($A233, 'First 10 GS'!$B$2:$AG$2201, 30, FALSE), 'First 10 GS'!AE$2:AE$2201, 1)</f>
        <v>461</v>
      </c>
      <c r="AE233" s="4">
        <f>_xlfn.RANK.EQ(VLOOKUP($A233, 'First 10 GS'!$B$2:$AG$2201, 31, FALSE), 'First 10 GS'!AF$2:AF$2201, 0)</f>
        <v>495</v>
      </c>
      <c r="AF233" s="5">
        <f>_xlfn.RANK.EQ(VLOOKUP($A233, 'First 10 GS'!$B$2:$AG$2201, 32, FALSE), 'First 10 GS'!AG$2:AG$2201, 1)</f>
        <v>206</v>
      </c>
      <c r="AG233" s="7">
        <f>GEOMEAN(Table5[[#This Row],[W]],Table5[[#This Row],[L]],Table5[[#This Row],[ERA]],Table5[[#This Row],[BB/9]],Table5[[#This Row],[SO]],Table5[[#This Row],[K/9]],Table5[[#This Row],[WHIP]])</f>
        <v>199.35158306268369</v>
      </c>
    </row>
    <row r="234" spans="1:33" x14ac:dyDescent="0.45">
      <c r="A234" s="6" t="s">
        <v>1017</v>
      </c>
      <c r="B234" s="6" t="s">
        <v>46</v>
      </c>
      <c r="C234" s="9">
        <v>24212</v>
      </c>
      <c r="D234" s="9">
        <v>24265</v>
      </c>
      <c r="E234" s="6">
        <f>_xlfn.RANK.EQ(VLOOKUP($A234, 'First 10 GS'!$B$2:$AG$2201, 5, FALSE), 'First 10 GS'!F$2:F$2201, 0)</f>
        <v>132</v>
      </c>
      <c r="F234" s="5">
        <f>_xlfn.RANK.EQ(VLOOKUP($A234, 'First 10 GS'!$B$2:$AG$2201, 6, FALSE), 'First 10 GS'!G$2:G$2201, 0)</f>
        <v>151</v>
      </c>
      <c r="G234" s="5">
        <f>_xlfn.RANK.EQ(VLOOKUP($A234, 'First 10 GS'!$B$2:$AG$2201, 7, FALSE), 'First 10 GS'!H$2:H$2201, 1)</f>
        <v>343</v>
      </c>
      <c r="H234" s="6">
        <f>_xlfn.RANK.EQ(VLOOKUP($A234, 'First 10 GS'!$B$2:$AG$2201, 8, FALSE), 'First 10 GS'!I$2:I$2201, 0)</f>
        <v>1</v>
      </c>
      <c r="I234" s="6">
        <f>_xlfn.RANK.EQ(VLOOKUP($A234, 'First 10 GS'!$B$2:$AG$2201, 9, FALSE), 'First 10 GS'!J$2:J$2201, 0)</f>
        <v>1</v>
      </c>
      <c r="J234" s="6">
        <f>_xlfn.RANK.EQ(VLOOKUP($A234, 'First 10 GS'!$B$2:$AG$2201, 10, FALSE), 'First 10 GS'!K$2:K$2201, 1)</f>
        <v>1</v>
      </c>
      <c r="K234" s="6">
        <f>_xlfn.RANK.EQ(VLOOKUP($A234, 'First 10 GS'!$B$2:$AG$2201, 11, FALSE), 'First 10 GS'!L$2:L$2201, 0)</f>
        <v>14</v>
      </c>
      <c r="L234" s="6">
        <f>_xlfn.RANK.EQ(VLOOKUP($A234, 'First 10 GS'!$B$2:$AG$2201, 12, FALSE), 'First 10 GS'!M$2:M$2201, 0)</f>
        <v>98</v>
      </c>
      <c r="M234" s="6">
        <f>_xlfn.RANK.EQ(VLOOKUP($A234, 'First 10 GS'!$B$2:$AG$2201, 13, FALSE), 'First 10 GS'!N$2:N$2201, 0)</f>
        <v>2</v>
      </c>
      <c r="N234" s="6">
        <f>_xlfn.RANK.EQ(VLOOKUP($A234, 'First 10 GS'!$B$2:$AG$2201, 14, FALSE), 'First 10 GS'!O$2:O$2201, 1)</f>
        <v>528</v>
      </c>
      <c r="O234" s="6">
        <f>_xlfn.RANK.EQ(VLOOKUP($A234, 'First 10 GS'!$B$2:$AG$2201, 15, FALSE), 'First 10 GS'!P$2:P$2201, 0)</f>
        <v>90</v>
      </c>
      <c r="P234" s="6">
        <f>_xlfn.RANK.EQ(VLOOKUP($A234, 'First 10 GS'!$B$2:$AG$2201, 16, FALSE), 'First 10 GS'!Q$2:Q$2201, 0)</f>
        <v>266</v>
      </c>
      <c r="Q234" s="5">
        <f>_xlfn.RANK.EQ(VLOOKUP($A234, 'First 10 GS'!$B$2:$AG$2201, 17, FALSE), 'First 10 GS'!R$2:R$2201, 1)</f>
        <v>213</v>
      </c>
      <c r="R234" s="6">
        <f>_xlfn.RANK.EQ(VLOOKUP($A234, 'First 10 GS'!$B$2:$AG$2201, 18, FALSE), 'First 10 GS'!S$2:S$2201, 1)</f>
        <v>385</v>
      </c>
      <c r="S234" s="6">
        <f>_xlfn.RANK.EQ(VLOOKUP($A234, 'First 10 GS'!$B$2:$AG$2201, 19, FALSE), 'First 10 GS'!T$2:T$2201, 1)</f>
        <v>356</v>
      </c>
      <c r="T234" s="6">
        <f>_xlfn.RANK.EQ(VLOOKUP($A234, 'First 10 GS'!$B$2:$AG$2201, 20, FALSE), 'First 10 GS'!U$2:U$2201, 1)</f>
        <v>254</v>
      </c>
      <c r="U234" s="6">
        <f>_xlfn.RANK.EQ(VLOOKUP($A234, 'First 10 GS'!$B$2:$AG$2201, 21, FALSE), 'First 10 GS'!V$2:V$2201, 1)</f>
        <v>116</v>
      </c>
      <c r="V234" s="6">
        <f>_xlfn.RANK.EQ(VLOOKUP($A234, 'First 10 GS'!$B$2:$AG$2201, 22, FALSE), 'First 10 GS'!W$2:W$2201, 1)</f>
        <v>103</v>
      </c>
      <c r="W234" s="6">
        <f>_xlfn.RANK.EQ(VLOOKUP($A234, 'First 10 GS'!$B$2:$AG$2201, 23, FALSE), 'First 10 GS'!X$2:X$2201, 1)</f>
        <v>58</v>
      </c>
      <c r="X234" s="5">
        <f>_xlfn.RANK.EQ(VLOOKUP($A234, 'First 10 GS'!$B$2:$AG$2201, 24, FALSE), 'First 10 GS'!Y$2:Y$2201, 1)</f>
        <v>46</v>
      </c>
      <c r="Y234" s="6">
        <f>_xlfn.RANK.EQ(VLOOKUP($A234, 'First 10 GS'!$B$2:$AG$2201, 25, FALSE), 'First 10 GS'!Z$2:Z$2201, 1)</f>
        <v>490</v>
      </c>
      <c r="Z234" s="5">
        <f>_xlfn.RANK.EQ(VLOOKUP($A234, 'First 10 GS'!$B$2:$AG$2201, 26, FALSE), 'First 10 GS'!AA$2:AA$2201, 0)</f>
        <v>514</v>
      </c>
      <c r="AA234" s="5">
        <f>_xlfn.RANK.EQ(VLOOKUP($A234, 'First 10 GS'!$B$2:$AG$2201, 27, FALSE), 'First 10 GS'!AB$2:AB$2201, 0)</f>
        <v>567</v>
      </c>
      <c r="AB234" s="6">
        <f>_xlfn.RANK.EQ(VLOOKUP($A234, 'First 10 GS'!$B$2:$AG$2201, 28, FALSE), 'First 10 GS'!AC$2:AC$2201, 1)</f>
        <v>127</v>
      </c>
      <c r="AC234" s="6">
        <f>_xlfn.RANK.EQ(VLOOKUP($A234, 'First 10 GS'!$B$2:$AG$2201, 29, FALSE), 'First 10 GS'!AD$2:AD$2201, 1)</f>
        <v>1</v>
      </c>
      <c r="AD234" s="6">
        <f>_xlfn.RANK.EQ(VLOOKUP($A234, 'First 10 GS'!$B$2:$AG$2201, 30, FALSE), 'First 10 GS'!AE$2:AE$2201, 1)</f>
        <v>325</v>
      </c>
      <c r="AE234" s="6">
        <f>_xlfn.RANK.EQ(VLOOKUP($A234, 'First 10 GS'!$B$2:$AG$2201, 31, FALSE), 'First 10 GS'!AF$2:AF$2201, 0)</f>
        <v>169</v>
      </c>
      <c r="AF234" s="5">
        <f>_xlfn.RANK.EQ(VLOOKUP($A234, 'First 10 GS'!$B$2:$AG$2201, 32, FALSE), 'First 10 GS'!AG$2:AG$2201, 1)</f>
        <v>86</v>
      </c>
      <c r="AG234" s="7">
        <f>GEOMEAN(Table5[[#This Row],[W]],Table5[[#This Row],[L]],Table5[[#This Row],[ERA]],Table5[[#This Row],[BB/9]],Table5[[#This Row],[SO]],Table5[[#This Row],[K/9]],Table5[[#This Row],[WHIP]])</f>
        <v>199.81871494691694</v>
      </c>
    </row>
    <row r="235" spans="1:33" x14ac:dyDescent="0.45">
      <c r="A235" s="4" t="s">
        <v>894</v>
      </c>
      <c r="B235" s="4" t="s">
        <v>46</v>
      </c>
      <c r="C235" s="10">
        <v>26547</v>
      </c>
      <c r="D235" s="10">
        <v>26808</v>
      </c>
      <c r="E235" s="4">
        <f>_xlfn.RANK.EQ(VLOOKUP($A235, 'First 10 GS'!$B$2:$AG$2201, 5, FALSE), 'First 10 GS'!F$2:F$2201, 0)</f>
        <v>266</v>
      </c>
      <c r="F235" s="5">
        <f>_xlfn.RANK.EQ(VLOOKUP($A235, 'First 10 GS'!$B$2:$AG$2201, 6, FALSE), 'First 10 GS'!G$2:G$2201, 0)</f>
        <v>294</v>
      </c>
      <c r="G235" s="5">
        <f>_xlfn.RANK.EQ(VLOOKUP($A235, 'First 10 GS'!$B$2:$AG$2201, 7, FALSE), 'First 10 GS'!H$2:H$2201, 1)</f>
        <v>57</v>
      </c>
      <c r="H235" s="4">
        <f>_xlfn.RANK.EQ(VLOOKUP($A235, 'First 10 GS'!$B$2:$AG$2201, 8, FALSE), 'First 10 GS'!I$2:I$2201, 0)</f>
        <v>1</v>
      </c>
      <c r="I235" s="4">
        <f>_xlfn.RANK.EQ(VLOOKUP($A235, 'First 10 GS'!$B$2:$AG$2201, 9, FALSE), 'First 10 GS'!J$2:J$2201, 0)</f>
        <v>1</v>
      </c>
      <c r="J235" s="4">
        <f>_xlfn.RANK.EQ(VLOOKUP($A235, 'First 10 GS'!$B$2:$AG$2201, 10, FALSE), 'First 10 GS'!K$2:K$2201, 1)</f>
        <v>1</v>
      </c>
      <c r="K235" s="4">
        <f>_xlfn.RANK.EQ(VLOOKUP($A235, 'First 10 GS'!$B$2:$AG$2201, 11, FALSE), 'First 10 GS'!L$2:L$2201, 0)</f>
        <v>54</v>
      </c>
      <c r="L235" s="4">
        <f>_xlfn.RANK.EQ(VLOOKUP($A235, 'First 10 GS'!$B$2:$AG$2201, 12, FALSE), 'First 10 GS'!M$2:M$2201, 0)</f>
        <v>18</v>
      </c>
      <c r="M235" s="4">
        <f>_xlfn.RANK.EQ(VLOOKUP($A235, 'First 10 GS'!$B$2:$AG$2201, 13, FALSE), 'First 10 GS'!N$2:N$2201, 0)</f>
        <v>2</v>
      </c>
      <c r="N235" s="6">
        <f>_xlfn.RANK.EQ(VLOOKUP($A235, 'First 10 GS'!$B$2:$AG$2201, 14, FALSE), 'First 10 GS'!O$2:O$2201, 1)</f>
        <v>391</v>
      </c>
      <c r="O235" s="4">
        <f>_xlfn.RANK.EQ(VLOOKUP($A235, 'First 10 GS'!$B$2:$AG$2201, 15, FALSE), 'First 10 GS'!P$2:P$2201, 0)</f>
        <v>530</v>
      </c>
      <c r="P235" s="4">
        <f>_xlfn.RANK.EQ(VLOOKUP($A235, 'First 10 GS'!$B$2:$AG$2201, 16, FALSE), 'First 10 GS'!Q$2:Q$2201, 0)</f>
        <v>169</v>
      </c>
      <c r="Q235" s="5">
        <f>_xlfn.RANK.EQ(VLOOKUP($A235, 'First 10 GS'!$B$2:$AG$2201, 17, FALSE), 'First 10 GS'!R$2:R$2201, 1)</f>
        <v>277</v>
      </c>
      <c r="R235" s="4">
        <f>_xlfn.RANK.EQ(VLOOKUP($A235, 'First 10 GS'!$B$2:$AG$2201, 18, FALSE), 'First 10 GS'!S$2:S$2201, 1)</f>
        <v>317</v>
      </c>
      <c r="S235" s="4">
        <f>_xlfn.RANK.EQ(VLOOKUP($A235, 'First 10 GS'!$B$2:$AG$2201, 19, FALSE), 'First 10 GS'!T$2:T$2201, 1)</f>
        <v>228</v>
      </c>
      <c r="T235" s="4">
        <f>_xlfn.RANK.EQ(VLOOKUP($A235, 'First 10 GS'!$B$2:$AG$2201, 20, FALSE), 'First 10 GS'!U$2:U$2201, 1)</f>
        <v>254</v>
      </c>
      <c r="U235" s="4">
        <f>_xlfn.RANK.EQ(VLOOKUP($A235, 'First 10 GS'!$B$2:$AG$2201, 21, FALSE), 'First 10 GS'!V$2:V$2201, 1)</f>
        <v>322</v>
      </c>
      <c r="V235" s="4">
        <f>_xlfn.RANK.EQ(VLOOKUP($A235, 'First 10 GS'!$B$2:$AG$2201, 22, FALSE), 'First 10 GS'!W$2:W$2201, 1)</f>
        <v>274</v>
      </c>
      <c r="W235" s="4">
        <f>_xlfn.RANK.EQ(VLOOKUP($A235, 'First 10 GS'!$B$2:$AG$2201, 23, FALSE), 'First 10 GS'!X$2:X$2201, 1)</f>
        <v>101</v>
      </c>
      <c r="X235" s="5">
        <f>_xlfn.RANK.EQ(VLOOKUP($A235, 'First 10 GS'!$B$2:$AG$2201, 24, FALSE), 'First 10 GS'!Y$2:Y$2201, 1)</f>
        <v>107</v>
      </c>
      <c r="Y235" s="4">
        <f>_xlfn.RANK.EQ(VLOOKUP($A235, 'First 10 GS'!$B$2:$AG$2201, 25, FALSE), 'First 10 GS'!Z$2:Z$2201, 1)</f>
        <v>1</v>
      </c>
      <c r="Z235" s="5">
        <f>_xlfn.RANK.EQ(VLOOKUP($A235, 'First 10 GS'!$B$2:$AG$2201, 26, FALSE), 'First 10 GS'!AA$2:AA$2201, 0)</f>
        <v>385</v>
      </c>
      <c r="AA235" s="5">
        <f>_xlfn.RANK.EQ(VLOOKUP($A235, 'First 10 GS'!$B$2:$AG$2201, 27, FALSE), 'First 10 GS'!AB$2:AB$2201, 0)</f>
        <v>393</v>
      </c>
      <c r="AB235" s="4">
        <f>_xlfn.RANK.EQ(VLOOKUP($A235, 'First 10 GS'!$B$2:$AG$2201, 28, FALSE), 'First 10 GS'!AC$2:AC$2201, 1)</f>
        <v>1</v>
      </c>
      <c r="AC235" s="4">
        <f>_xlfn.RANK.EQ(VLOOKUP($A235, 'First 10 GS'!$B$2:$AG$2201, 29, FALSE), 'First 10 GS'!AD$2:AD$2201, 1)</f>
        <v>1</v>
      </c>
      <c r="AD235" s="4">
        <f>_xlfn.RANK.EQ(VLOOKUP($A235, 'First 10 GS'!$B$2:$AG$2201, 30, FALSE), 'First 10 GS'!AE$2:AE$2201, 1)</f>
        <v>146</v>
      </c>
      <c r="AE235" s="4">
        <f>_xlfn.RANK.EQ(VLOOKUP($A235, 'First 10 GS'!$B$2:$AG$2201, 31, FALSE), 'First 10 GS'!AF$2:AF$2201, 0)</f>
        <v>301</v>
      </c>
      <c r="AF235" s="5">
        <f>_xlfn.RANK.EQ(VLOOKUP($A235, 'First 10 GS'!$B$2:$AG$2201, 32, FALSE), 'First 10 GS'!AG$2:AG$2201, 1)</f>
        <v>171</v>
      </c>
      <c r="AG235" s="7">
        <f>GEOMEAN(Table5[[#This Row],[W]],Table5[[#This Row],[L]],Table5[[#This Row],[ERA]],Table5[[#This Row],[BB/9]],Table5[[#This Row],[SO]],Table5[[#This Row],[K/9]],Table5[[#This Row],[WHIP]])</f>
        <v>200.11352685570591</v>
      </c>
    </row>
    <row r="236" spans="1:33" x14ac:dyDescent="0.45">
      <c r="A236" s="4" t="s">
        <v>567</v>
      </c>
      <c r="B236" s="4" t="s">
        <v>68</v>
      </c>
      <c r="C236" s="10">
        <v>45052</v>
      </c>
      <c r="D236" s="10">
        <v>45106</v>
      </c>
      <c r="E236" s="4">
        <f>_xlfn.RANK.EQ(VLOOKUP($A236, 'First 10 GS'!$B$2:$AG$2201, 5, FALSE), 'First 10 GS'!F$2:F$2201, 0)</f>
        <v>207</v>
      </c>
      <c r="F236" s="5">
        <f>_xlfn.RANK.EQ(VLOOKUP($A236, 'First 10 GS'!$B$2:$AG$2201, 6, FALSE), 'First 10 GS'!G$2:G$2201, 0)</f>
        <v>294</v>
      </c>
      <c r="G236" s="5">
        <f>_xlfn.RANK.EQ(VLOOKUP($A236, 'First 10 GS'!$B$2:$AG$2201, 7, FALSE), 'First 10 GS'!H$2:H$2201, 1)</f>
        <v>177</v>
      </c>
      <c r="H236" s="4">
        <f>_xlfn.RANK.EQ(VLOOKUP($A236, 'First 10 GS'!$B$2:$AG$2201, 8, FALSE), 'First 10 GS'!I$2:I$2201, 0)</f>
        <v>1</v>
      </c>
      <c r="I236" s="4">
        <f>_xlfn.RANK.EQ(VLOOKUP($A236, 'First 10 GS'!$B$2:$AG$2201, 9, FALSE), 'First 10 GS'!J$2:J$2201, 0)</f>
        <v>1</v>
      </c>
      <c r="J236" s="4">
        <f>_xlfn.RANK.EQ(VLOOKUP($A236, 'First 10 GS'!$B$2:$AG$2201, 10, FALSE), 'First 10 GS'!K$2:K$2201, 1)</f>
        <v>1</v>
      </c>
      <c r="K236" s="4">
        <f>_xlfn.RANK.EQ(VLOOKUP($A236, 'First 10 GS'!$B$2:$AG$2201, 11, FALSE), 'First 10 GS'!L$2:L$2201, 0)</f>
        <v>196</v>
      </c>
      <c r="L236" s="4">
        <f>_xlfn.RANK.EQ(VLOOKUP($A236, 'First 10 GS'!$B$2:$AG$2201, 12, FALSE), 'First 10 GS'!M$2:M$2201, 0)</f>
        <v>98</v>
      </c>
      <c r="M236" s="4">
        <f>_xlfn.RANK.EQ(VLOOKUP($A236, 'First 10 GS'!$B$2:$AG$2201, 13, FALSE), 'First 10 GS'!N$2:N$2201, 0)</f>
        <v>2</v>
      </c>
      <c r="N236" s="6">
        <f>_xlfn.RANK.EQ(VLOOKUP($A236, 'First 10 GS'!$B$2:$AG$2201, 14, FALSE), 'First 10 GS'!O$2:O$2201, 1)</f>
        <v>452</v>
      </c>
      <c r="O236" s="4">
        <f>_xlfn.RANK.EQ(VLOOKUP($A236, 'First 10 GS'!$B$2:$AG$2201, 15, FALSE), 'First 10 GS'!P$2:P$2201, 0)</f>
        <v>390</v>
      </c>
      <c r="P236" s="4">
        <f>_xlfn.RANK.EQ(VLOOKUP($A236, 'First 10 GS'!$B$2:$AG$2201, 16, FALSE), 'First 10 GS'!Q$2:Q$2201, 0)</f>
        <v>266</v>
      </c>
      <c r="Q236" s="5">
        <f>_xlfn.RANK.EQ(VLOOKUP($A236, 'First 10 GS'!$B$2:$AG$2201, 17, FALSE), 'First 10 GS'!R$2:R$2201, 1)</f>
        <v>136</v>
      </c>
      <c r="R236" s="4">
        <f>_xlfn.RANK.EQ(VLOOKUP($A236, 'First 10 GS'!$B$2:$AG$2201, 18, FALSE), 'First 10 GS'!S$2:S$2201, 1)</f>
        <v>215</v>
      </c>
      <c r="S236" s="4">
        <f>_xlfn.RANK.EQ(VLOOKUP($A236, 'First 10 GS'!$B$2:$AG$2201, 19, FALSE), 'First 10 GS'!T$2:T$2201, 1)</f>
        <v>91</v>
      </c>
      <c r="T236" s="4">
        <f>_xlfn.RANK.EQ(VLOOKUP($A236, 'First 10 GS'!$B$2:$AG$2201, 20, FALSE), 'First 10 GS'!U$2:U$2201, 1)</f>
        <v>109</v>
      </c>
      <c r="U236" s="4">
        <f>_xlfn.RANK.EQ(VLOOKUP($A236, 'First 10 GS'!$B$2:$AG$2201, 21, FALSE), 'First 10 GS'!V$2:V$2201, 1)</f>
        <v>513</v>
      </c>
      <c r="V236" s="4">
        <f>_xlfn.RANK.EQ(VLOOKUP($A236, 'First 10 GS'!$B$2:$AG$2201, 22, FALSE), 'First 10 GS'!W$2:W$2201, 1)</f>
        <v>537</v>
      </c>
      <c r="W236" s="4">
        <f>_xlfn.RANK.EQ(VLOOKUP($A236, 'First 10 GS'!$B$2:$AG$2201, 23, FALSE), 'First 10 GS'!X$2:X$2201, 1)</f>
        <v>262</v>
      </c>
      <c r="X236" s="5">
        <f>_xlfn.RANK.EQ(VLOOKUP($A236, 'First 10 GS'!$B$2:$AG$2201, 24, FALSE), 'First 10 GS'!Y$2:Y$2201, 1)</f>
        <v>239</v>
      </c>
      <c r="Y236" s="4">
        <f>_xlfn.RANK.EQ(VLOOKUP($A236, 'First 10 GS'!$B$2:$AG$2201, 25, FALSE), 'First 10 GS'!Z$2:Z$2201, 1)</f>
        <v>1</v>
      </c>
      <c r="Z236" s="5">
        <f>_xlfn.RANK.EQ(VLOOKUP($A236, 'First 10 GS'!$B$2:$AG$2201, 26, FALSE), 'First 10 GS'!AA$2:AA$2201, 0)</f>
        <v>205</v>
      </c>
      <c r="AA236" s="5">
        <f>_xlfn.RANK.EQ(VLOOKUP($A236, 'First 10 GS'!$B$2:$AG$2201, 27, FALSE), 'First 10 GS'!AB$2:AB$2201, 0)</f>
        <v>258</v>
      </c>
      <c r="AB236" s="4">
        <f>_xlfn.RANK.EQ(VLOOKUP($A236, 'First 10 GS'!$B$2:$AG$2201, 28, FALSE), 'First 10 GS'!AC$2:AC$2201, 1)</f>
        <v>127</v>
      </c>
      <c r="AC236" s="4">
        <f>_xlfn.RANK.EQ(VLOOKUP($A236, 'First 10 GS'!$B$2:$AG$2201, 29, FALSE), 'First 10 GS'!AD$2:AD$2201, 1)</f>
        <v>1</v>
      </c>
      <c r="AD236" s="4">
        <f>_xlfn.RANK.EQ(VLOOKUP($A236, 'First 10 GS'!$B$2:$AG$2201, 30, FALSE), 'First 10 GS'!AE$2:AE$2201, 1)</f>
        <v>325</v>
      </c>
      <c r="AE236" s="4">
        <f>_xlfn.RANK.EQ(VLOOKUP($A236, 'First 10 GS'!$B$2:$AG$2201, 31, FALSE), 'First 10 GS'!AF$2:AF$2201, 0)</f>
        <v>278</v>
      </c>
      <c r="AF236" s="5">
        <f>_xlfn.RANK.EQ(VLOOKUP($A236, 'First 10 GS'!$B$2:$AG$2201, 32, FALSE), 'First 10 GS'!AG$2:AG$2201, 1)</f>
        <v>146</v>
      </c>
      <c r="AG236" s="7">
        <f>GEOMEAN(Table5[[#This Row],[W]],Table5[[#This Row],[L]],Table5[[#This Row],[ERA]],Table5[[#This Row],[BB/9]],Table5[[#This Row],[SO]],Table5[[#This Row],[K/9]],Table5[[#This Row],[WHIP]])</f>
        <v>200.57804967638515</v>
      </c>
    </row>
    <row r="237" spans="1:33" x14ac:dyDescent="0.45">
      <c r="A237" s="6" t="s">
        <v>99</v>
      </c>
      <c r="B237" s="6" t="s">
        <v>54</v>
      </c>
      <c r="C237" s="9">
        <v>44661</v>
      </c>
      <c r="D237" s="9">
        <v>44713</v>
      </c>
      <c r="E237" s="6">
        <f>_xlfn.RANK.EQ(VLOOKUP($A237, 'First 10 GS'!$B$2:$AG$2201, 5, FALSE), 'First 10 GS'!F$2:F$2201, 0)</f>
        <v>611</v>
      </c>
      <c r="F237" s="5">
        <f>_xlfn.RANK.EQ(VLOOKUP($A237, 'First 10 GS'!$B$2:$AG$2201, 6, FALSE), 'First 10 GS'!G$2:G$2201, 0)</f>
        <v>460</v>
      </c>
      <c r="G237" s="5">
        <f>_xlfn.RANK.EQ(VLOOKUP($A237, 'First 10 GS'!$B$2:$AG$2201, 7, FALSE), 'First 10 GS'!H$2:H$2201, 1)</f>
        <v>657</v>
      </c>
      <c r="H237" s="6">
        <f>_xlfn.RANK.EQ(VLOOKUP($A237, 'First 10 GS'!$B$2:$AG$2201, 8, FALSE), 'First 10 GS'!I$2:I$2201, 0)</f>
        <v>1</v>
      </c>
      <c r="I237" s="6">
        <f>_xlfn.RANK.EQ(VLOOKUP($A237, 'First 10 GS'!$B$2:$AG$2201, 9, FALSE), 'First 10 GS'!J$2:J$2201, 0)</f>
        <v>1</v>
      </c>
      <c r="J237" s="6">
        <f>_xlfn.RANK.EQ(VLOOKUP($A237, 'First 10 GS'!$B$2:$AG$2201, 10, FALSE), 'First 10 GS'!K$2:K$2201, 1)</f>
        <v>1</v>
      </c>
      <c r="K237" s="6">
        <f>_xlfn.RANK.EQ(VLOOKUP($A237, 'First 10 GS'!$B$2:$AG$2201, 11, FALSE), 'First 10 GS'!L$2:L$2201, 0)</f>
        <v>196</v>
      </c>
      <c r="L237" s="6">
        <f>_xlfn.RANK.EQ(VLOOKUP($A237, 'First 10 GS'!$B$2:$AG$2201, 12, FALSE), 'First 10 GS'!M$2:M$2201, 0)</f>
        <v>98</v>
      </c>
      <c r="M237" s="6">
        <f>_xlfn.RANK.EQ(VLOOKUP($A237, 'First 10 GS'!$B$2:$AG$2201, 13, FALSE), 'First 10 GS'!N$2:N$2201, 0)</f>
        <v>2</v>
      </c>
      <c r="N237" s="6">
        <f>_xlfn.RANK.EQ(VLOOKUP($A237, 'First 10 GS'!$B$2:$AG$2201, 14, FALSE), 'First 10 GS'!O$2:O$2201, 1)</f>
        <v>56</v>
      </c>
      <c r="O237" s="6">
        <f>_xlfn.RANK.EQ(VLOOKUP($A237, 'First 10 GS'!$B$2:$AG$2201, 15, FALSE), 'First 10 GS'!P$2:P$2201, 0)</f>
        <v>26</v>
      </c>
      <c r="P237" s="6">
        <f>_xlfn.RANK.EQ(VLOOKUP($A237, 'First 10 GS'!$B$2:$AG$2201, 16, FALSE), 'First 10 GS'!Q$2:Q$2201, 0)</f>
        <v>608</v>
      </c>
      <c r="Q237" s="5">
        <f>_xlfn.RANK.EQ(VLOOKUP($A237, 'First 10 GS'!$B$2:$AG$2201, 17, FALSE), 'First 10 GS'!R$2:R$2201, 1)</f>
        <v>606</v>
      </c>
      <c r="R237" s="6">
        <f>_xlfn.RANK.EQ(VLOOKUP($A237, 'First 10 GS'!$B$2:$AG$2201, 18, FALSE), 'First 10 GS'!S$2:S$2201, 1)</f>
        <v>132</v>
      </c>
      <c r="S237" s="6">
        <f>_xlfn.RANK.EQ(VLOOKUP($A237, 'First 10 GS'!$B$2:$AG$2201, 19, FALSE), 'First 10 GS'!T$2:T$2201, 1)</f>
        <v>509</v>
      </c>
      <c r="T237" s="6">
        <f>_xlfn.RANK.EQ(VLOOKUP($A237, 'First 10 GS'!$B$2:$AG$2201, 20, FALSE), 'First 10 GS'!U$2:U$2201, 1)</f>
        <v>547</v>
      </c>
      <c r="U237" s="6">
        <f>_xlfn.RANK.EQ(VLOOKUP($A237, 'First 10 GS'!$B$2:$AG$2201, 21, FALSE), 'First 10 GS'!V$2:V$2201, 1)</f>
        <v>666</v>
      </c>
      <c r="V237" s="6">
        <f>_xlfn.RANK.EQ(VLOOKUP($A237, 'First 10 GS'!$B$2:$AG$2201, 22, FALSE), 'First 10 GS'!W$2:W$2201, 1)</f>
        <v>664</v>
      </c>
      <c r="W237" s="6">
        <f>_xlfn.RANK.EQ(VLOOKUP($A237, 'First 10 GS'!$B$2:$AG$2201, 23, FALSE), 'First 10 GS'!X$2:X$2201, 1)</f>
        <v>400</v>
      </c>
      <c r="X237" s="5">
        <f>_xlfn.RANK.EQ(VLOOKUP($A237, 'First 10 GS'!$B$2:$AG$2201, 24, FALSE), 'First 10 GS'!Y$2:Y$2201, 1)</f>
        <v>539</v>
      </c>
      <c r="Y237" s="6">
        <f>_xlfn.RANK.EQ(VLOOKUP($A237, 'First 10 GS'!$B$2:$AG$2201, 25, FALSE), 'First 10 GS'!Z$2:Z$2201, 1)</f>
        <v>1</v>
      </c>
      <c r="Z237" s="5">
        <f>_xlfn.RANK.EQ(VLOOKUP($A237, 'First 10 GS'!$B$2:$AG$2201, 26, FALSE), 'First 10 GS'!AA$2:AA$2201, 0)</f>
        <v>26</v>
      </c>
      <c r="AA237" s="5">
        <f>_xlfn.RANK.EQ(VLOOKUP($A237, 'First 10 GS'!$B$2:$AG$2201, 27, FALSE), 'First 10 GS'!AB$2:AB$2201, 0)</f>
        <v>10</v>
      </c>
      <c r="AB237" s="6">
        <f>_xlfn.RANK.EQ(VLOOKUP($A237, 'First 10 GS'!$B$2:$AG$2201, 28, FALSE), 'First 10 GS'!AC$2:AC$2201, 1)</f>
        <v>127</v>
      </c>
      <c r="AC237" s="6">
        <f>_xlfn.RANK.EQ(VLOOKUP($A237, 'First 10 GS'!$B$2:$AG$2201, 29, FALSE), 'First 10 GS'!AD$2:AD$2201, 1)</f>
        <v>1</v>
      </c>
      <c r="AD237" s="6">
        <f>_xlfn.RANK.EQ(VLOOKUP($A237, 'First 10 GS'!$B$2:$AG$2201, 30, FALSE), 'First 10 GS'!AE$2:AE$2201, 1)</f>
        <v>325</v>
      </c>
      <c r="AE237" s="6">
        <f>_xlfn.RANK.EQ(VLOOKUP($A237, 'First 10 GS'!$B$2:$AG$2201, 31, FALSE), 'First 10 GS'!AF$2:AF$2201, 0)</f>
        <v>562</v>
      </c>
      <c r="AF237" s="5">
        <f>_xlfn.RANK.EQ(VLOOKUP($A237, 'First 10 GS'!$B$2:$AG$2201, 32, FALSE), 'First 10 GS'!AG$2:AG$2201, 1)</f>
        <v>511</v>
      </c>
      <c r="AG237" s="7">
        <f>GEOMEAN(Table5[[#This Row],[W]],Table5[[#This Row],[L]],Table5[[#This Row],[ERA]],Table5[[#This Row],[BB/9]],Table5[[#This Row],[SO]],Table5[[#This Row],[K/9]],Table5[[#This Row],[WHIP]])</f>
        <v>200.69651632405368</v>
      </c>
    </row>
    <row r="238" spans="1:33" x14ac:dyDescent="0.45">
      <c r="A238" s="6" t="s">
        <v>1872</v>
      </c>
      <c r="B238" s="6" t="s">
        <v>34</v>
      </c>
      <c r="C238" s="9">
        <v>27538</v>
      </c>
      <c r="D238" s="9">
        <v>27584</v>
      </c>
      <c r="E238" s="6">
        <f>_xlfn.RANK.EQ(VLOOKUP($A238, 'First 10 GS'!$B$2:$AG$2201, 5, FALSE), 'First 10 GS'!F$2:F$2201, 0)</f>
        <v>141</v>
      </c>
      <c r="F238" s="5">
        <f>_xlfn.RANK.EQ(VLOOKUP($A238, 'First 10 GS'!$B$2:$AG$2201, 6, FALSE), 'First 10 GS'!G$2:G$2201, 0)</f>
        <v>64</v>
      </c>
      <c r="G238" s="5">
        <f>_xlfn.RANK.EQ(VLOOKUP($A238, 'First 10 GS'!$B$2:$AG$2201, 7, FALSE), 'First 10 GS'!H$2:H$2201, 1)</f>
        <v>177</v>
      </c>
      <c r="H238" s="6">
        <f>_xlfn.RANK.EQ(VLOOKUP($A238, 'First 10 GS'!$B$2:$AG$2201, 8, FALSE), 'First 10 GS'!I$2:I$2201, 0)</f>
        <v>1</v>
      </c>
      <c r="I238" s="6">
        <f>_xlfn.RANK.EQ(VLOOKUP($A238, 'First 10 GS'!$B$2:$AG$2201, 9, FALSE), 'First 10 GS'!J$2:J$2201, 0)</f>
        <v>1</v>
      </c>
      <c r="J238" s="6">
        <f>_xlfn.RANK.EQ(VLOOKUP($A238, 'First 10 GS'!$B$2:$AG$2201, 10, FALSE), 'First 10 GS'!K$2:K$2201, 1)</f>
        <v>1</v>
      </c>
      <c r="K238" s="6">
        <f>_xlfn.RANK.EQ(VLOOKUP($A238, 'First 10 GS'!$B$2:$AG$2201, 11, FALSE), 'First 10 GS'!L$2:L$2201, 0)</f>
        <v>54</v>
      </c>
      <c r="L238" s="6">
        <f>_xlfn.RANK.EQ(VLOOKUP($A238, 'First 10 GS'!$B$2:$AG$2201, 12, FALSE), 'First 10 GS'!M$2:M$2201, 0)</f>
        <v>98</v>
      </c>
      <c r="M238" s="6">
        <f>_xlfn.RANK.EQ(VLOOKUP($A238, 'First 10 GS'!$B$2:$AG$2201, 13, FALSE), 'First 10 GS'!N$2:N$2201, 0)</f>
        <v>2</v>
      </c>
      <c r="N238" s="6">
        <f>_xlfn.RANK.EQ(VLOOKUP($A238, 'First 10 GS'!$B$2:$AG$2201, 14, FALSE), 'First 10 GS'!O$2:O$2201, 1)</f>
        <v>521</v>
      </c>
      <c r="O238" s="6">
        <f>_xlfn.RANK.EQ(VLOOKUP($A238, 'First 10 GS'!$B$2:$AG$2201, 15, FALSE), 'First 10 GS'!P$2:P$2201, 0)</f>
        <v>90</v>
      </c>
      <c r="P238" s="6">
        <f>_xlfn.RANK.EQ(VLOOKUP($A238, 'First 10 GS'!$B$2:$AG$2201, 16, FALSE), 'First 10 GS'!Q$2:Q$2201, 0)</f>
        <v>139</v>
      </c>
      <c r="Q238" s="5">
        <f>_xlfn.RANK.EQ(VLOOKUP($A238, 'First 10 GS'!$B$2:$AG$2201, 17, FALSE), 'First 10 GS'!R$2:R$2201, 1)</f>
        <v>163</v>
      </c>
      <c r="R238" s="6">
        <f>_xlfn.RANK.EQ(VLOOKUP($A238, 'First 10 GS'!$B$2:$AG$2201, 18, FALSE), 'First 10 GS'!S$2:S$2201, 1)</f>
        <v>440</v>
      </c>
      <c r="S238" s="6">
        <f>_xlfn.RANK.EQ(VLOOKUP($A238, 'First 10 GS'!$B$2:$AG$2201, 19, FALSE), 'First 10 GS'!T$2:T$2201, 1)</f>
        <v>228</v>
      </c>
      <c r="T238" s="6">
        <f>_xlfn.RANK.EQ(VLOOKUP($A238, 'First 10 GS'!$B$2:$AG$2201, 20, FALSE), 'First 10 GS'!U$2:U$2201, 1)</f>
        <v>173</v>
      </c>
      <c r="U238" s="6">
        <f>_xlfn.RANK.EQ(VLOOKUP($A238, 'First 10 GS'!$B$2:$AG$2201, 21, FALSE), 'First 10 GS'!V$2:V$2201, 1)</f>
        <v>186</v>
      </c>
      <c r="V238" s="6">
        <f>_xlfn.RANK.EQ(VLOOKUP($A238, 'First 10 GS'!$B$2:$AG$2201, 22, FALSE), 'First 10 GS'!W$2:W$2201, 1)</f>
        <v>172</v>
      </c>
      <c r="W238" s="6">
        <f>_xlfn.RANK.EQ(VLOOKUP($A238, 'First 10 GS'!$B$2:$AG$2201, 23, FALSE), 'First 10 GS'!X$2:X$2201, 1)</f>
        <v>130</v>
      </c>
      <c r="X238" s="5">
        <f>_xlfn.RANK.EQ(VLOOKUP($A238, 'First 10 GS'!$B$2:$AG$2201, 24, FALSE), 'First 10 GS'!Y$2:Y$2201, 1)</f>
        <v>105</v>
      </c>
      <c r="Y238" s="6">
        <f>_xlfn.RANK.EQ(VLOOKUP($A238, 'First 10 GS'!$B$2:$AG$2201, 25, FALSE), 'First 10 GS'!Z$2:Z$2201, 1)</f>
        <v>490</v>
      </c>
      <c r="Z238" s="5">
        <f>_xlfn.RANK.EQ(VLOOKUP($A238, 'First 10 GS'!$B$2:$AG$2201, 26, FALSE), 'First 10 GS'!AA$2:AA$2201, 0)</f>
        <v>640</v>
      </c>
      <c r="AA238" s="5">
        <f>_xlfn.RANK.EQ(VLOOKUP($A238, 'First 10 GS'!$B$2:$AG$2201, 27, FALSE), 'First 10 GS'!AB$2:AB$2201, 0)</f>
        <v>652</v>
      </c>
      <c r="AB238" s="6">
        <f>_xlfn.RANK.EQ(VLOOKUP($A238, 'First 10 GS'!$B$2:$AG$2201, 28, FALSE), 'First 10 GS'!AC$2:AC$2201, 1)</f>
        <v>127</v>
      </c>
      <c r="AC238" s="6">
        <f>_xlfn.RANK.EQ(VLOOKUP($A238, 'First 10 GS'!$B$2:$AG$2201, 29, FALSE), 'First 10 GS'!AD$2:AD$2201, 1)</f>
        <v>1</v>
      </c>
      <c r="AD238" s="6">
        <f>_xlfn.RANK.EQ(VLOOKUP($A238, 'First 10 GS'!$B$2:$AG$2201, 30, FALSE), 'First 10 GS'!AE$2:AE$2201, 1)</f>
        <v>325</v>
      </c>
      <c r="AE238" s="6">
        <f>_xlfn.RANK.EQ(VLOOKUP($A238, 'First 10 GS'!$B$2:$AG$2201, 31, FALSE), 'First 10 GS'!AF$2:AF$2201, 0)</f>
        <v>200</v>
      </c>
      <c r="AF238" s="5">
        <f>_xlfn.RANK.EQ(VLOOKUP($A238, 'First 10 GS'!$B$2:$AG$2201, 32, FALSE), 'First 10 GS'!AG$2:AG$2201, 1)</f>
        <v>173</v>
      </c>
      <c r="AG238" s="7">
        <f>GEOMEAN(Table5[[#This Row],[W]],Table5[[#This Row],[L]],Table5[[#This Row],[ERA]],Table5[[#This Row],[BB/9]],Table5[[#This Row],[SO]],Table5[[#This Row],[K/9]],Table5[[#This Row],[WHIP]])</f>
        <v>202.56852873642131</v>
      </c>
    </row>
    <row r="239" spans="1:33" x14ac:dyDescent="0.45">
      <c r="A239" s="6" t="s">
        <v>1713</v>
      </c>
      <c r="B239" s="6" t="s">
        <v>54</v>
      </c>
      <c r="C239" s="9">
        <v>44703</v>
      </c>
      <c r="D239" s="9">
        <v>44754</v>
      </c>
      <c r="E239" s="6">
        <f>_xlfn.RANK.EQ(VLOOKUP($A239, 'First 10 GS'!$B$2:$AG$2201, 5, FALSE), 'First 10 GS'!F$2:F$2201, 0)</f>
        <v>423</v>
      </c>
      <c r="F239" s="5">
        <f>_xlfn.RANK.EQ(VLOOKUP($A239, 'First 10 GS'!$B$2:$AG$2201, 6, FALSE), 'First 10 GS'!G$2:G$2201, 0)</f>
        <v>151</v>
      </c>
      <c r="G239" s="5">
        <f>_xlfn.RANK.EQ(VLOOKUP($A239, 'First 10 GS'!$B$2:$AG$2201, 7, FALSE), 'First 10 GS'!H$2:H$2201, 1)</f>
        <v>57</v>
      </c>
      <c r="H239" s="6">
        <f>_xlfn.RANK.EQ(VLOOKUP($A239, 'First 10 GS'!$B$2:$AG$2201, 8, FALSE), 'First 10 GS'!I$2:I$2201, 0)</f>
        <v>1</v>
      </c>
      <c r="I239" s="6">
        <f>_xlfn.RANK.EQ(VLOOKUP($A239, 'First 10 GS'!$B$2:$AG$2201, 9, FALSE), 'First 10 GS'!J$2:J$2201, 0)</f>
        <v>1</v>
      </c>
      <c r="J239" s="6">
        <f>_xlfn.RANK.EQ(VLOOKUP($A239, 'First 10 GS'!$B$2:$AG$2201, 10, FALSE), 'First 10 GS'!K$2:K$2201, 1)</f>
        <v>1</v>
      </c>
      <c r="K239" s="6">
        <f>_xlfn.RANK.EQ(VLOOKUP($A239, 'First 10 GS'!$B$2:$AG$2201, 11, FALSE), 'First 10 GS'!L$2:L$2201, 0)</f>
        <v>196</v>
      </c>
      <c r="L239" s="6">
        <f>_xlfn.RANK.EQ(VLOOKUP($A239, 'First 10 GS'!$B$2:$AG$2201, 12, FALSE), 'First 10 GS'!M$2:M$2201, 0)</f>
        <v>98</v>
      </c>
      <c r="M239" s="6">
        <f>_xlfn.RANK.EQ(VLOOKUP($A239, 'First 10 GS'!$B$2:$AG$2201, 13, FALSE), 'First 10 GS'!N$2:N$2201, 0)</f>
        <v>2</v>
      </c>
      <c r="N239" s="6">
        <f>_xlfn.RANK.EQ(VLOOKUP($A239, 'First 10 GS'!$B$2:$AG$2201, 14, FALSE), 'First 10 GS'!O$2:O$2201, 1)</f>
        <v>235</v>
      </c>
      <c r="O239" s="6">
        <f>_xlfn.RANK.EQ(VLOOKUP($A239, 'First 10 GS'!$B$2:$AG$2201, 15, FALSE), 'First 10 GS'!P$2:P$2201, 0)</f>
        <v>390</v>
      </c>
      <c r="P239" s="6">
        <f>_xlfn.RANK.EQ(VLOOKUP($A239, 'First 10 GS'!$B$2:$AG$2201, 16, FALSE), 'First 10 GS'!Q$2:Q$2201, 0)</f>
        <v>99</v>
      </c>
      <c r="Q239" s="5">
        <f>_xlfn.RANK.EQ(VLOOKUP($A239, 'First 10 GS'!$B$2:$AG$2201, 17, FALSE), 'First 10 GS'!R$2:R$2201, 1)</f>
        <v>396</v>
      </c>
      <c r="R239" s="6">
        <f>_xlfn.RANK.EQ(VLOOKUP($A239, 'First 10 GS'!$B$2:$AG$2201, 18, FALSE), 'First 10 GS'!S$2:S$2201, 1)</f>
        <v>475</v>
      </c>
      <c r="S239" s="6">
        <f>_xlfn.RANK.EQ(VLOOKUP($A239, 'First 10 GS'!$B$2:$AG$2201, 19, FALSE), 'First 10 GS'!T$2:T$2201, 1)</f>
        <v>228</v>
      </c>
      <c r="T239" s="6">
        <f>_xlfn.RANK.EQ(VLOOKUP($A239, 'First 10 GS'!$B$2:$AG$2201, 20, FALSE), 'First 10 GS'!U$2:U$2201, 1)</f>
        <v>341</v>
      </c>
      <c r="U239" s="6">
        <f>_xlfn.RANK.EQ(VLOOKUP($A239, 'First 10 GS'!$B$2:$AG$2201, 21, FALSE), 'First 10 GS'!V$2:V$2201, 1)</f>
        <v>260</v>
      </c>
      <c r="V239" s="6">
        <f>_xlfn.RANK.EQ(VLOOKUP($A239, 'First 10 GS'!$B$2:$AG$2201, 22, FALSE), 'First 10 GS'!W$2:W$2201, 1)</f>
        <v>172</v>
      </c>
      <c r="W239" s="6">
        <f>_xlfn.RANK.EQ(VLOOKUP($A239, 'First 10 GS'!$B$2:$AG$2201, 23, FALSE), 'First 10 GS'!X$2:X$2201, 1)</f>
        <v>36</v>
      </c>
      <c r="X239" s="5">
        <f>_xlfn.RANK.EQ(VLOOKUP($A239, 'First 10 GS'!$B$2:$AG$2201, 24, FALSE), 'First 10 GS'!Y$2:Y$2201, 1)</f>
        <v>60</v>
      </c>
      <c r="Y239" s="6">
        <f>_xlfn.RANK.EQ(VLOOKUP($A239, 'First 10 GS'!$B$2:$AG$2201, 25, FALSE), 'First 10 GS'!Z$2:Z$2201, 1)</f>
        <v>1</v>
      </c>
      <c r="Z239" s="5">
        <f>_xlfn.RANK.EQ(VLOOKUP($A239, 'First 10 GS'!$B$2:$AG$2201, 26, FALSE), 'First 10 GS'!AA$2:AA$2201, 0)</f>
        <v>474</v>
      </c>
      <c r="AA239" s="5">
        <f>_xlfn.RANK.EQ(VLOOKUP($A239, 'First 10 GS'!$B$2:$AG$2201, 27, FALSE), 'First 10 GS'!AB$2:AB$2201, 0)</f>
        <v>438</v>
      </c>
      <c r="AB239" s="6">
        <f>_xlfn.RANK.EQ(VLOOKUP($A239, 'First 10 GS'!$B$2:$AG$2201, 28, FALSE), 'First 10 GS'!AC$2:AC$2201, 1)</f>
        <v>556</v>
      </c>
      <c r="AC239" s="6">
        <f>_xlfn.RANK.EQ(VLOOKUP($A239, 'First 10 GS'!$B$2:$AG$2201, 29, FALSE), 'First 10 GS'!AD$2:AD$2201, 1)</f>
        <v>1</v>
      </c>
      <c r="AD239" s="6">
        <f>_xlfn.RANK.EQ(VLOOKUP($A239, 'First 10 GS'!$B$2:$AG$2201, 30, FALSE), 'First 10 GS'!AE$2:AE$2201, 1)</f>
        <v>611</v>
      </c>
      <c r="AE239" s="6">
        <f>_xlfn.RANK.EQ(VLOOKUP($A239, 'First 10 GS'!$B$2:$AG$2201, 31, FALSE), 'First 10 GS'!AF$2:AF$2201, 0)</f>
        <v>366</v>
      </c>
      <c r="AF239" s="5">
        <f>_xlfn.RANK.EQ(VLOOKUP($A239, 'First 10 GS'!$B$2:$AG$2201, 32, FALSE), 'First 10 GS'!AG$2:AG$2201, 1)</f>
        <v>332</v>
      </c>
      <c r="AG239" s="7">
        <f>GEOMEAN(Table5[[#This Row],[W]],Table5[[#This Row],[L]],Table5[[#This Row],[ERA]],Table5[[#This Row],[BB/9]],Table5[[#This Row],[SO]],Table5[[#This Row],[K/9]],Table5[[#This Row],[WHIP]])</f>
        <v>202.7741932299592</v>
      </c>
    </row>
    <row r="240" spans="1:33" x14ac:dyDescent="0.45">
      <c r="A240" s="6" t="s">
        <v>531</v>
      </c>
      <c r="B240" s="6" t="s">
        <v>85</v>
      </c>
      <c r="C240" s="9">
        <v>42157</v>
      </c>
      <c r="D240" s="9">
        <v>42207</v>
      </c>
      <c r="E240" s="6">
        <f>_xlfn.RANK.EQ(VLOOKUP($A240, 'First 10 GS'!$B$2:$AG$2201, 5, FALSE), 'First 10 GS'!F$2:F$2201, 0)</f>
        <v>116</v>
      </c>
      <c r="F240" s="5">
        <f>_xlfn.RANK.EQ(VLOOKUP($A240, 'First 10 GS'!$B$2:$AG$2201, 6, FALSE), 'First 10 GS'!G$2:G$2201, 0)</f>
        <v>151</v>
      </c>
      <c r="G240" s="5">
        <f>_xlfn.RANK.EQ(VLOOKUP($A240, 'First 10 GS'!$B$2:$AG$2201, 7, FALSE), 'First 10 GS'!H$2:H$2201, 1)</f>
        <v>343</v>
      </c>
      <c r="H240" s="6">
        <f>_xlfn.RANK.EQ(VLOOKUP($A240, 'First 10 GS'!$B$2:$AG$2201, 8, FALSE), 'First 10 GS'!I$2:I$2201, 0)</f>
        <v>1</v>
      </c>
      <c r="I240" s="6">
        <f>_xlfn.RANK.EQ(VLOOKUP($A240, 'First 10 GS'!$B$2:$AG$2201, 9, FALSE), 'First 10 GS'!J$2:J$2201, 0)</f>
        <v>1</v>
      </c>
      <c r="J240" s="6">
        <f>_xlfn.RANK.EQ(VLOOKUP($A240, 'First 10 GS'!$B$2:$AG$2201, 10, FALSE), 'First 10 GS'!K$2:K$2201, 1)</f>
        <v>1</v>
      </c>
      <c r="K240" s="6">
        <f>_xlfn.RANK.EQ(VLOOKUP($A240, 'First 10 GS'!$B$2:$AG$2201, 11, FALSE), 'First 10 GS'!L$2:L$2201, 0)</f>
        <v>54</v>
      </c>
      <c r="L240" s="6">
        <f>_xlfn.RANK.EQ(VLOOKUP($A240, 'First 10 GS'!$B$2:$AG$2201, 12, FALSE), 'First 10 GS'!M$2:M$2201, 0)</f>
        <v>4</v>
      </c>
      <c r="M240" s="6">
        <f>_xlfn.RANK.EQ(VLOOKUP($A240, 'First 10 GS'!$B$2:$AG$2201, 13, FALSE), 'First 10 GS'!N$2:N$2201, 0)</f>
        <v>2</v>
      </c>
      <c r="N240" s="6">
        <f>_xlfn.RANK.EQ(VLOOKUP($A240, 'First 10 GS'!$B$2:$AG$2201, 14, FALSE), 'First 10 GS'!O$2:O$2201, 1)</f>
        <v>544</v>
      </c>
      <c r="O240" s="6">
        <f>_xlfn.RANK.EQ(VLOOKUP($A240, 'First 10 GS'!$B$2:$AG$2201, 15, FALSE), 'First 10 GS'!P$2:P$2201, 0)</f>
        <v>90</v>
      </c>
      <c r="P240" s="6">
        <f>_xlfn.RANK.EQ(VLOOKUP($A240, 'First 10 GS'!$B$2:$AG$2201, 16, FALSE), 'First 10 GS'!Q$2:Q$2201, 0)</f>
        <v>266</v>
      </c>
      <c r="Q240" s="5">
        <f>_xlfn.RANK.EQ(VLOOKUP($A240, 'First 10 GS'!$B$2:$AG$2201, 17, FALSE), 'First 10 GS'!R$2:R$2201, 1)</f>
        <v>155</v>
      </c>
      <c r="R240" s="6">
        <f>_xlfn.RANK.EQ(VLOOKUP($A240, 'First 10 GS'!$B$2:$AG$2201, 18, FALSE), 'First 10 GS'!S$2:S$2201, 1)</f>
        <v>276</v>
      </c>
      <c r="S240" s="6">
        <f>_xlfn.RANK.EQ(VLOOKUP($A240, 'First 10 GS'!$B$2:$AG$2201, 19, FALSE), 'First 10 GS'!T$2:T$2201, 1)</f>
        <v>162</v>
      </c>
      <c r="T240" s="6">
        <f>_xlfn.RANK.EQ(VLOOKUP($A240, 'First 10 GS'!$B$2:$AG$2201, 20, FALSE), 'First 10 GS'!U$2:U$2201, 1)</f>
        <v>173</v>
      </c>
      <c r="U240" s="6">
        <f>_xlfn.RANK.EQ(VLOOKUP($A240, 'First 10 GS'!$B$2:$AG$2201, 21, FALSE), 'First 10 GS'!V$2:V$2201, 1)</f>
        <v>278</v>
      </c>
      <c r="V240" s="6">
        <f>_xlfn.RANK.EQ(VLOOKUP($A240, 'First 10 GS'!$B$2:$AG$2201, 22, FALSE), 'First 10 GS'!W$2:W$2201, 1)</f>
        <v>274</v>
      </c>
      <c r="W240" s="6">
        <f>_xlfn.RANK.EQ(VLOOKUP($A240, 'First 10 GS'!$B$2:$AG$2201, 23, FALSE), 'First 10 GS'!X$2:X$2201, 1)</f>
        <v>307</v>
      </c>
      <c r="X240" s="5">
        <f>_xlfn.RANK.EQ(VLOOKUP($A240, 'First 10 GS'!$B$2:$AG$2201, 24, FALSE), 'First 10 GS'!Y$2:Y$2201, 1)</f>
        <v>235</v>
      </c>
      <c r="Y240" s="6">
        <f>_xlfn.RANK.EQ(VLOOKUP($A240, 'First 10 GS'!$B$2:$AG$2201, 25, FALSE), 'First 10 GS'!Z$2:Z$2201, 1)</f>
        <v>291</v>
      </c>
      <c r="Z240" s="5">
        <f>_xlfn.RANK.EQ(VLOOKUP($A240, 'First 10 GS'!$B$2:$AG$2201, 26, FALSE), 'First 10 GS'!AA$2:AA$2201, 0)</f>
        <v>193</v>
      </c>
      <c r="AA240" s="5">
        <f>_xlfn.RANK.EQ(VLOOKUP($A240, 'First 10 GS'!$B$2:$AG$2201, 27, FALSE), 'First 10 GS'!AB$2:AB$2201, 0)</f>
        <v>287</v>
      </c>
      <c r="AB240" s="6">
        <f>_xlfn.RANK.EQ(VLOOKUP($A240, 'First 10 GS'!$B$2:$AG$2201, 28, FALSE), 'First 10 GS'!AC$2:AC$2201, 1)</f>
        <v>452</v>
      </c>
      <c r="AC240" s="6">
        <f>_xlfn.RANK.EQ(VLOOKUP($A240, 'First 10 GS'!$B$2:$AG$2201, 29, FALSE), 'First 10 GS'!AD$2:AD$2201, 1)</f>
        <v>1</v>
      </c>
      <c r="AD240" s="6">
        <f>_xlfn.RANK.EQ(VLOOKUP($A240, 'First 10 GS'!$B$2:$AG$2201, 30, FALSE), 'First 10 GS'!AE$2:AE$2201, 1)</f>
        <v>641</v>
      </c>
      <c r="AE240" s="6">
        <f>_xlfn.RANK.EQ(VLOOKUP($A240, 'First 10 GS'!$B$2:$AG$2201, 31, FALSE), 'First 10 GS'!AF$2:AF$2201, 0)</f>
        <v>144</v>
      </c>
      <c r="AF240" s="5">
        <f>_xlfn.RANK.EQ(VLOOKUP($A240, 'First 10 GS'!$B$2:$AG$2201, 32, FALSE), 'First 10 GS'!AG$2:AG$2201, 1)</f>
        <v>136</v>
      </c>
      <c r="AG240" s="7">
        <f>GEOMEAN(Table5[[#This Row],[W]],Table5[[#This Row],[L]],Table5[[#This Row],[ERA]],Table5[[#This Row],[BB/9]],Table5[[#This Row],[SO]],Table5[[#This Row],[K/9]],Table5[[#This Row],[WHIP]])</f>
        <v>203.01178455446239</v>
      </c>
    </row>
    <row r="241" spans="1:33" x14ac:dyDescent="0.45">
      <c r="A241" s="6" t="s">
        <v>1363</v>
      </c>
      <c r="B241" s="6" t="s">
        <v>95</v>
      </c>
      <c r="C241" s="9">
        <v>34198</v>
      </c>
      <c r="D241" s="9">
        <v>34438</v>
      </c>
      <c r="E241" s="6">
        <f>_xlfn.RANK.EQ(VLOOKUP($A241, 'First 10 GS'!$B$2:$AG$2201, 5, FALSE), 'First 10 GS'!F$2:F$2201, 0)</f>
        <v>114</v>
      </c>
      <c r="F241" s="5">
        <f>_xlfn.RANK.EQ(VLOOKUP($A241, 'First 10 GS'!$B$2:$AG$2201, 6, FALSE), 'First 10 GS'!G$2:G$2201, 0)</f>
        <v>151</v>
      </c>
      <c r="G241" s="5">
        <f>_xlfn.RANK.EQ(VLOOKUP($A241, 'First 10 GS'!$B$2:$AG$2201, 7, FALSE), 'First 10 GS'!H$2:H$2201, 1)</f>
        <v>177</v>
      </c>
      <c r="H241" s="6">
        <f>_xlfn.RANK.EQ(VLOOKUP($A241, 'First 10 GS'!$B$2:$AG$2201, 8, FALSE), 'First 10 GS'!I$2:I$2201, 0)</f>
        <v>1</v>
      </c>
      <c r="I241" s="6">
        <f>_xlfn.RANK.EQ(VLOOKUP($A241, 'First 10 GS'!$B$2:$AG$2201, 9, FALSE), 'First 10 GS'!J$2:J$2201, 0)</f>
        <v>1</v>
      </c>
      <c r="J241" s="6">
        <f>_xlfn.RANK.EQ(VLOOKUP($A241, 'First 10 GS'!$B$2:$AG$2201, 10, FALSE), 'First 10 GS'!K$2:K$2201, 1)</f>
        <v>1</v>
      </c>
      <c r="K241" s="6">
        <f>_xlfn.RANK.EQ(VLOOKUP($A241, 'First 10 GS'!$B$2:$AG$2201, 11, FALSE), 'First 10 GS'!L$2:L$2201, 0)</f>
        <v>196</v>
      </c>
      <c r="L241" s="6">
        <f>_xlfn.RANK.EQ(VLOOKUP($A241, 'First 10 GS'!$B$2:$AG$2201, 12, FALSE), 'First 10 GS'!M$2:M$2201, 0)</f>
        <v>98</v>
      </c>
      <c r="M241" s="6">
        <f>_xlfn.RANK.EQ(VLOOKUP($A241, 'First 10 GS'!$B$2:$AG$2201, 13, FALSE), 'First 10 GS'!N$2:N$2201, 0)</f>
        <v>2</v>
      </c>
      <c r="N241" s="6">
        <f>_xlfn.RANK.EQ(VLOOKUP($A241, 'First 10 GS'!$B$2:$AG$2201, 14, FALSE), 'First 10 GS'!O$2:O$2201, 1)</f>
        <v>553</v>
      </c>
      <c r="O241" s="6">
        <f>_xlfn.RANK.EQ(VLOOKUP($A241, 'First 10 GS'!$B$2:$AG$2201, 15, FALSE), 'First 10 GS'!P$2:P$2201, 0)</f>
        <v>227</v>
      </c>
      <c r="P241" s="6">
        <f>_xlfn.RANK.EQ(VLOOKUP($A241, 'First 10 GS'!$B$2:$AG$2201, 16, FALSE), 'First 10 GS'!Q$2:Q$2201, 0)</f>
        <v>208</v>
      </c>
      <c r="Q241" s="5">
        <f>_xlfn.RANK.EQ(VLOOKUP($A241, 'First 10 GS'!$B$2:$AG$2201, 17, FALSE), 'First 10 GS'!R$2:R$2201, 1)</f>
        <v>152</v>
      </c>
      <c r="R241" s="6">
        <f>_xlfn.RANK.EQ(VLOOKUP($A241, 'First 10 GS'!$B$2:$AG$2201, 18, FALSE), 'First 10 GS'!S$2:S$2201, 1)</f>
        <v>410</v>
      </c>
      <c r="S241" s="6">
        <f>_xlfn.RANK.EQ(VLOOKUP($A241, 'First 10 GS'!$B$2:$AG$2201, 19, FALSE), 'First 10 GS'!T$2:T$2201, 1)</f>
        <v>137</v>
      </c>
      <c r="T241" s="6">
        <f>_xlfn.RANK.EQ(VLOOKUP($A241, 'First 10 GS'!$B$2:$AG$2201, 20, FALSE), 'First 10 GS'!U$2:U$2201, 1)</f>
        <v>173</v>
      </c>
      <c r="U241" s="6">
        <f>_xlfn.RANK.EQ(VLOOKUP($A241, 'First 10 GS'!$B$2:$AG$2201, 21, FALSE), 'First 10 GS'!V$2:V$2201, 1)</f>
        <v>111</v>
      </c>
      <c r="V241" s="6">
        <f>_xlfn.RANK.EQ(VLOOKUP($A241, 'First 10 GS'!$B$2:$AG$2201, 22, FALSE), 'First 10 GS'!W$2:W$2201, 1)</f>
        <v>103</v>
      </c>
      <c r="W241" s="6">
        <f>_xlfn.RANK.EQ(VLOOKUP($A241, 'First 10 GS'!$B$2:$AG$2201, 23, FALSE), 'First 10 GS'!X$2:X$2201, 1)</f>
        <v>221</v>
      </c>
      <c r="X241" s="5">
        <f>_xlfn.RANK.EQ(VLOOKUP($A241, 'First 10 GS'!$B$2:$AG$2201, 24, FALSE), 'First 10 GS'!Y$2:Y$2201, 1)</f>
        <v>168</v>
      </c>
      <c r="Y241" s="6">
        <f>_xlfn.RANK.EQ(VLOOKUP($A241, 'First 10 GS'!$B$2:$AG$2201, 25, FALSE), 'First 10 GS'!Z$2:Z$2201, 1)</f>
        <v>291</v>
      </c>
      <c r="Z241" s="5">
        <f>_xlfn.RANK.EQ(VLOOKUP($A241, 'First 10 GS'!$B$2:$AG$2201, 26, FALSE), 'First 10 GS'!AA$2:AA$2201, 0)</f>
        <v>313</v>
      </c>
      <c r="AA241" s="5">
        <f>_xlfn.RANK.EQ(VLOOKUP($A241, 'First 10 GS'!$B$2:$AG$2201, 27, FALSE), 'First 10 GS'!AB$2:AB$2201, 0)</f>
        <v>407</v>
      </c>
      <c r="AB241" s="6">
        <f>_xlfn.RANK.EQ(VLOOKUP($A241, 'First 10 GS'!$B$2:$AG$2201, 28, FALSE), 'First 10 GS'!AC$2:AC$2201, 1)</f>
        <v>452</v>
      </c>
      <c r="AC241" s="6">
        <f>_xlfn.RANK.EQ(VLOOKUP($A241, 'First 10 GS'!$B$2:$AG$2201, 29, FALSE), 'First 10 GS'!AD$2:AD$2201, 1)</f>
        <v>1</v>
      </c>
      <c r="AD241" s="6">
        <f>_xlfn.RANK.EQ(VLOOKUP($A241, 'First 10 GS'!$B$2:$AG$2201, 30, FALSE), 'First 10 GS'!AE$2:AE$2201, 1)</f>
        <v>146</v>
      </c>
      <c r="AE241" s="6">
        <f>_xlfn.RANK.EQ(VLOOKUP($A241, 'First 10 GS'!$B$2:$AG$2201, 31, FALSE), 'First 10 GS'!AF$2:AF$2201, 0)</f>
        <v>120</v>
      </c>
      <c r="AF241" s="5">
        <f>_xlfn.RANK.EQ(VLOOKUP($A241, 'First 10 GS'!$B$2:$AG$2201, 32, FALSE), 'First 10 GS'!AG$2:AG$2201, 1)</f>
        <v>169</v>
      </c>
      <c r="AG241" s="7">
        <f>GEOMEAN(Table5[[#This Row],[W]],Table5[[#This Row],[L]],Table5[[#This Row],[ERA]],Table5[[#This Row],[BB/9]],Table5[[#This Row],[SO]],Table5[[#This Row],[K/9]],Table5[[#This Row],[WHIP]])</f>
        <v>203.98103481611278</v>
      </c>
    </row>
    <row r="242" spans="1:33" x14ac:dyDescent="0.45">
      <c r="A242" s="6" t="s">
        <v>341</v>
      </c>
      <c r="B242" s="6" t="s">
        <v>95</v>
      </c>
      <c r="C242" s="9">
        <v>37401</v>
      </c>
      <c r="D242" s="9">
        <v>37469</v>
      </c>
      <c r="E242" s="6">
        <f>_xlfn.RANK.EQ(VLOOKUP($A242, 'First 10 GS'!$B$2:$AG$2201, 5, FALSE), 'First 10 GS'!F$2:F$2201, 0)</f>
        <v>467</v>
      </c>
      <c r="F242" s="5">
        <f>_xlfn.RANK.EQ(VLOOKUP($A242, 'First 10 GS'!$B$2:$AG$2201, 6, FALSE), 'First 10 GS'!G$2:G$2201, 0)</f>
        <v>294</v>
      </c>
      <c r="G242" s="5">
        <f>_xlfn.RANK.EQ(VLOOKUP($A242, 'First 10 GS'!$B$2:$AG$2201, 7, FALSE), 'First 10 GS'!H$2:H$2201, 1)</f>
        <v>57</v>
      </c>
      <c r="H242" s="6">
        <f>_xlfn.RANK.EQ(VLOOKUP($A242, 'First 10 GS'!$B$2:$AG$2201, 8, FALSE), 'First 10 GS'!I$2:I$2201, 0)</f>
        <v>1</v>
      </c>
      <c r="I242" s="6">
        <f>_xlfn.RANK.EQ(VLOOKUP($A242, 'First 10 GS'!$B$2:$AG$2201, 9, FALSE), 'First 10 GS'!J$2:J$2201, 0)</f>
        <v>1</v>
      </c>
      <c r="J242" s="6">
        <f>_xlfn.RANK.EQ(VLOOKUP($A242, 'First 10 GS'!$B$2:$AG$2201, 10, FALSE), 'First 10 GS'!K$2:K$2201, 1)</f>
        <v>1</v>
      </c>
      <c r="K242" s="6">
        <f>_xlfn.RANK.EQ(VLOOKUP($A242, 'First 10 GS'!$B$2:$AG$2201, 11, FALSE), 'First 10 GS'!L$2:L$2201, 0)</f>
        <v>196</v>
      </c>
      <c r="L242" s="6">
        <f>_xlfn.RANK.EQ(VLOOKUP($A242, 'First 10 GS'!$B$2:$AG$2201, 12, FALSE), 'First 10 GS'!M$2:M$2201, 0)</f>
        <v>98</v>
      </c>
      <c r="M242" s="6">
        <f>_xlfn.RANK.EQ(VLOOKUP($A242, 'First 10 GS'!$B$2:$AG$2201, 13, FALSE), 'First 10 GS'!N$2:N$2201, 0)</f>
        <v>2</v>
      </c>
      <c r="N242" s="6">
        <f>_xlfn.RANK.EQ(VLOOKUP($A242, 'First 10 GS'!$B$2:$AG$2201, 14, FALSE), 'First 10 GS'!O$2:O$2201, 1)</f>
        <v>194</v>
      </c>
      <c r="O242" s="6">
        <f>_xlfn.RANK.EQ(VLOOKUP($A242, 'First 10 GS'!$B$2:$AG$2201, 15, FALSE), 'First 10 GS'!P$2:P$2201, 0)</f>
        <v>530</v>
      </c>
      <c r="P242" s="6">
        <f>_xlfn.RANK.EQ(VLOOKUP($A242, 'First 10 GS'!$B$2:$AG$2201, 16, FALSE), 'First 10 GS'!Q$2:Q$2201, 0)</f>
        <v>169</v>
      </c>
      <c r="Q242" s="5">
        <f>_xlfn.RANK.EQ(VLOOKUP($A242, 'First 10 GS'!$B$2:$AG$2201, 17, FALSE), 'First 10 GS'!R$2:R$2201, 1)</f>
        <v>282</v>
      </c>
      <c r="R242" s="6">
        <f>_xlfn.RANK.EQ(VLOOKUP($A242, 'First 10 GS'!$B$2:$AG$2201, 18, FALSE), 'First 10 GS'!S$2:S$2201, 1)</f>
        <v>276</v>
      </c>
      <c r="S242" s="6">
        <f>_xlfn.RANK.EQ(VLOOKUP($A242, 'First 10 GS'!$B$2:$AG$2201, 19, FALSE), 'First 10 GS'!T$2:T$2201, 1)</f>
        <v>162</v>
      </c>
      <c r="T242" s="6">
        <f>_xlfn.RANK.EQ(VLOOKUP($A242, 'First 10 GS'!$B$2:$AG$2201, 20, FALSE), 'First 10 GS'!U$2:U$2201, 1)</f>
        <v>173</v>
      </c>
      <c r="U242" s="6">
        <f>_xlfn.RANK.EQ(VLOOKUP($A242, 'First 10 GS'!$B$2:$AG$2201, 21, FALSE), 'First 10 GS'!V$2:V$2201, 1)</f>
        <v>273</v>
      </c>
      <c r="V242" s="6">
        <f>_xlfn.RANK.EQ(VLOOKUP($A242, 'First 10 GS'!$B$2:$AG$2201, 22, FALSE), 'First 10 GS'!W$2:W$2201, 1)</f>
        <v>172</v>
      </c>
      <c r="W242" s="6">
        <f>_xlfn.RANK.EQ(VLOOKUP($A242, 'First 10 GS'!$B$2:$AG$2201, 23, FALSE), 'First 10 GS'!X$2:X$2201, 1)</f>
        <v>462</v>
      </c>
      <c r="X242" s="5">
        <f>_xlfn.RANK.EQ(VLOOKUP($A242, 'First 10 GS'!$B$2:$AG$2201, 24, FALSE), 'First 10 GS'!Y$2:Y$2201, 1)</f>
        <v>521</v>
      </c>
      <c r="Y242" s="6">
        <f>_xlfn.RANK.EQ(VLOOKUP($A242, 'First 10 GS'!$B$2:$AG$2201, 25, FALSE), 'First 10 GS'!Z$2:Z$2201, 1)</f>
        <v>291</v>
      </c>
      <c r="Z242" s="5">
        <f>_xlfn.RANK.EQ(VLOOKUP($A242, 'First 10 GS'!$B$2:$AG$2201, 26, FALSE), 'First 10 GS'!AA$2:AA$2201, 0)</f>
        <v>116</v>
      </c>
      <c r="AA242" s="5">
        <f>_xlfn.RANK.EQ(VLOOKUP($A242, 'First 10 GS'!$B$2:$AG$2201, 27, FALSE), 'First 10 GS'!AB$2:AB$2201, 0)</f>
        <v>103</v>
      </c>
      <c r="AB242" s="6">
        <f>_xlfn.RANK.EQ(VLOOKUP($A242, 'First 10 GS'!$B$2:$AG$2201, 28, FALSE), 'First 10 GS'!AC$2:AC$2201, 1)</f>
        <v>127</v>
      </c>
      <c r="AC242" s="6">
        <f>_xlfn.RANK.EQ(VLOOKUP($A242, 'First 10 GS'!$B$2:$AG$2201, 29, FALSE), 'First 10 GS'!AD$2:AD$2201, 1)</f>
        <v>1</v>
      </c>
      <c r="AD242" s="6">
        <f>_xlfn.RANK.EQ(VLOOKUP($A242, 'First 10 GS'!$B$2:$AG$2201, 30, FALSE), 'First 10 GS'!AE$2:AE$2201, 1)</f>
        <v>1</v>
      </c>
      <c r="AE242" s="6">
        <f>_xlfn.RANK.EQ(VLOOKUP($A242, 'First 10 GS'!$B$2:$AG$2201, 31, FALSE), 'First 10 GS'!AF$2:AF$2201, 0)</f>
        <v>384</v>
      </c>
      <c r="AF242" s="5">
        <f>_xlfn.RANK.EQ(VLOOKUP($A242, 'First 10 GS'!$B$2:$AG$2201, 32, FALSE), 'First 10 GS'!AG$2:AG$2201, 1)</f>
        <v>514</v>
      </c>
      <c r="AG242" s="7">
        <f>GEOMEAN(Table5[[#This Row],[W]],Table5[[#This Row],[L]],Table5[[#This Row],[ERA]],Table5[[#This Row],[BB/9]],Table5[[#This Row],[SO]],Table5[[#This Row],[K/9]],Table5[[#This Row],[WHIP]])</f>
        <v>204.81736018346447</v>
      </c>
    </row>
    <row r="243" spans="1:33" x14ac:dyDescent="0.45">
      <c r="A243" s="6" t="s">
        <v>1669</v>
      </c>
      <c r="B243" s="6" t="s">
        <v>240</v>
      </c>
      <c r="C243" s="9">
        <v>34158</v>
      </c>
      <c r="D243" s="9">
        <v>34210</v>
      </c>
      <c r="E243" s="6">
        <f>_xlfn.RANK.EQ(VLOOKUP($A243, 'First 10 GS'!$B$2:$AG$2201, 5, FALSE), 'First 10 GS'!F$2:F$2201, 0)</f>
        <v>381</v>
      </c>
      <c r="F243" s="5">
        <f>_xlfn.RANK.EQ(VLOOKUP($A243, 'First 10 GS'!$B$2:$AG$2201, 6, FALSE), 'First 10 GS'!G$2:G$2201, 0)</f>
        <v>23</v>
      </c>
      <c r="G243" s="5">
        <f>_xlfn.RANK.EQ(VLOOKUP($A243, 'First 10 GS'!$B$2:$AG$2201, 7, FALSE), 'First 10 GS'!H$2:H$2201, 1)</f>
        <v>57</v>
      </c>
      <c r="H243" s="6">
        <f>_xlfn.RANK.EQ(VLOOKUP($A243, 'First 10 GS'!$B$2:$AG$2201, 8, FALSE), 'First 10 GS'!I$2:I$2201, 0)</f>
        <v>1</v>
      </c>
      <c r="I243" s="6">
        <f>_xlfn.RANK.EQ(VLOOKUP($A243, 'First 10 GS'!$B$2:$AG$2201, 9, FALSE), 'First 10 GS'!J$2:J$2201, 0)</f>
        <v>1</v>
      </c>
      <c r="J243" s="6">
        <f>_xlfn.RANK.EQ(VLOOKUP($A243, 'First 10 GS'!$B$2:$AG$2201, 10, FALSE), 'First 10 GS'!K$2:K$2201, 1)</f>
        <v>1</v>
      </c>
      <c r="K243" s="6">
        <f>_xlfn.RANK.EQ(VLOOKUP($A243, 'First 10 GS'!$B$2:$AG$2201, 11, FALSE), 'First 10 GS'!L$2:L$2201, 0)</f>
        <v>196</v>
      </c>
      <c r="L243" s="6">
        <f>_xlfn.RANK.EQ(VLOOKUP($A243, 'First 10 GS'!$B$2:$AG$2201, 12, FALSE), 'First 10 GS'!M$2:M$2201, 0)</f>
        <v>98</v>
      </c>
      <c r="M243" s="6">
        <f>_xlfn.RANK.EQ(VLOOKUP($A243, 'First 10 GS'!$B$2:$AG$2201, 13, FALSE), 'First 10 GS'!N$2:N$2201, 0)</f>
        <v>2</v>
      </c>
      <c r="N243" s="6">
        <f>_xlfn.RANK.EQ(VLOOKUP($A243, 'First 10 GS'!$B$2:$AG$2201, 14, FALSE), 'First 10 GS'!O$2:O$2201, 1)</f>
        <v>275</v>
      </c>
      <c r="O243" s="6">
        <f>_xlfn.RANK.EQ(VLOOKUP($A243, 'First 10 GS'!$B$2:$AG$2201, 15, FALSE), 'First 10 GS'!P$2:P$2201, 0)</f>
        <v>90</v>
      </c>
      <c r="P243" s="6">
        <f>_xlfn.RANK.EQ(VLOOKUP($A243, 'First 10 GS'!$B$2:$AG$2201, 16, FALSE), 'First 10 GS'!Q$2:Q$2201, 0)</f>
        <v>54</v>
      </c>
      <c r="Q243" s="5">
        <f>_xlfn.RANK.EQ(VLOOKUP($A243, 'First 10 GS'!$B$2:$AG$2201, 17, FALSE), 'First 10 GS'!R$2:R$2201, 1)</f>
        <v>433</v>
      </c>
      <c r="R243" s="6">
        <f>_xlfn.RANK.EQ(VLOOKUP($A243, 'First 10 GS'!$B$2:$AG$2201, 18, FALSE), 'First 10 GS'!S$2:S$2201, 1)</f>
        <v>350</v>
      </c>
      <c r="S243" s="6">
        <f>_xlfn.RANK.EQ(VLOOKUP($A243, 'First 10 GS'!$B$2:$AG$2201, 19, FALSE), 'First 10 GS'!T$2:T$2201, 1)</f>
        <v>440</v>
      </c>
      <c r="T243" s="6">
        <f>_xlfn.RANK.EQ(VLOOKUP($A243, 'First 10 GS'!$B$2:$AG$2201, 20, FALSE), 'First 10 GS'!U$2:U$2201, 1)</f>
        <v>418</v>
      </c>
      <c r="U243" s="6">
        <f>_xlfn.RANK.EQ(VLOOKUP($A243, 'First 10 GS'!$B$2:$AG$2201, 21, FALSE), 'First 10 GS'!V$2:V$2201, 1)</f>
        <v>349</v>
      </c>
      <c r="V243" s="6">
        <f>_xlfn.RANK.EQ(VLOOKUP($A243, 'First 10 GS'!$B$2:$AG$2201, 22, FALSE), 'First 10 GS'!W$2:W$2201, 1)</f>
        <v>274</v>
      </c>
      <c r="W243" s="6">
        <f>_xlfn.RANK.EQ(VLOOKUP($A243, 'First 10 GS'!$B$2:$AG$2201, 23, FALSE), 'First 10 GS'!X$2:X$2201, 1)</f>
        <v>307</v>
      </c>
      <c r="X243" s="5">
        <f>_xlfn.RANK.EQ(VLOOKUP($A243, 'First 10 GS'!$B$2:$AG$2201, 24, FALSE), 'First 10 GS'!Y$2:Y$2201, 1)</f>
        <v>348</v>
      </c>
      <c r="Y243" s="6">
        <f>_xlfn.RANK.EQ(VLOOKUP($A243, 'First 10 GS'!$B$2:$AG$2201, 25, FALSE), 'First 10 GS'!Z$2:Z$2201, 1)</f>
        <v>1</v>
      </c>
      <c r="Z243" s="5">
        <f>_xlfn.RANK.EQ(VLOOKUP($A243, 'First 10 GS'!$B$2:$AG$2201, 26, FALSE), 'First 10 GS'!AA$2:AA$2201, 0)</f>
        <v>452</v>
      </c>
      <c r="AA243" s="5">
        <f>_xlfn.RANK.EQ(VLOOKUP($A243, 'First 10 GS'!$B$2:$AG$2201, 27, FALSE), 'First 10 GS'!AB$2:AB$2201, 0)</f>
        <v>424</v>
      </c>
      <c r="AB243" s="6">
        <f>_xlfn.RANK.EQ(VLOOKUP($A243, 'First 10 GS'!$B$2:$AG$2201, 28, FALSE), 'First 10 GS'!AC$2:AC$2201, 1)</f>
        <v>127</v>
      </c>
      <c r="AC243" s="6">
        <f>_xlfn.RANK.EQ(VLOOKUP($A243, 'First 10 GS'!$B$2:$AG$2201, 29, FALSE), 'First 10 GS'!AD$2:AD$2201, 1)</f>
        <v>1</v>
      </c>
      <c r="AD243" s="6">
        <f>_xlfn.RANK.EQ(VLOOKUP($A243, 'First 10 GS'!$B$2:$AG$2201, 30, FALSE), 'First 10 GS'!AE$2:AE$2201, 1)</f>
        <v>146</v>
      </c>
      <c r="AE243" s="6">
        <f>_xlfn.RANK.EQ(VLOOKUP($A243, 'First 10 GS'!$B$2:$AG$2201, 31, FALSE), 'First 10 GS'!AF$2:AF$2201, 0)</f>
        <v>384</v>
      </c>
      <c r="AF243" s="5">
        <f>_xlfn.RANK.EQ(VLOOKUP($A243, 'First 10 GS'!$B$2:$AG$2201, 32, FALSE), 'First 10 GS'!AG$2:AG$2201, 1)</f>
        <v>400</v>
      </c>
      <c r="AG243" s="7">
        <f>GEOMEAN(Table5[[#This Row],[W]],Table5[[#This Row],[L]],Table5[[#This Row],[ERA]],Table5[[#This Row],[BB/9]],Table5[[#This Row],[SO]],Table5[[#This Row],[K/9]],Table5[[#This Row],[WHIP]])</f>
        <v>204.86228685482143</v>
      </c>
    </row>
    <row r="244" spans="1:33" x14ac:dyDescent="0.45">
      <c r="A244" s="6" t="s">
        <v>158</v>
      </c>
      <c r="B244" s="6" t="s">
        <v>54</v>
      </c>
      <c r="C244" s="9">
        <v>42909</v>
      </c>
      <c r="D244" s="9">
        <v>42957</v>
      </c>
      <c r="E244" s="6">
        <f>_xlfn.RANK.EQ(VLOOKUP($A244, 'First 10 GS'!$B$2:$AG$2201, 5, FALSE), 'First 10 GS'!F$2:F$2201, 0)</f>
        <v>207</v>
      </c>
      <c r="F244" s="5">
        <f>_xlfn.RANK.EQ(VLOOKUP($A244, 'First 10 GS'!$B$2:$AG$2201, 6, FALSE), 'First 10 GS'!G$2:G$2201, 0)</f>
        <v>460</v>
      </c>
      <c r="G244" s="5">
        <f>_xlfn.RANK.EQ(VLOOKUP($A244, 'First 10 GS'!$B$2:$AG$2201, 7, FALSE), 'First 10 GS'!H$2:H$2201, 1)</f>
        <v>518</v>
      </c>
      <c r="H244" s="6">
        <f>_xlfn.RANK.EQ(VLOOKUP($A244, 'First 10 GS'!$B$2:$AG$2201, 8, FALSE), 'First 10 GS'!I$2:I$2201, 0)</f>
        <v>1</v>
      </c>
      <c r="I244" s="6">
        <f>_xlfn.RANK.EQ(VLOOKUP($A244, 'First 10 GS'!$B$2:$AG$2201, 9, FALSE), 'First 10 GS'!J$2:J$2201, 0)</f>
        <v>1</v>
      </c>
      <c r="J244" s="6">
        <f>_xlfn.RANK.EQ(VLOOKUP($A244, 'First 10 GS'!$B$2:$AG$2201, 10, FALSE), 'First 10 GS'!K$2:K$2201, 1)</f>
        <v>1</v>
      </c>
      <c r="K244" s="6">
        <f>_xlfn.RANK.EQ(VLOOKUP($A244, 'First 10 GS'!$B$2:$AG$2201, 11, FALSE), 'First 10 GS'!L$2:L$2201, 0)</f>
        <v>196</v>
      </c>
      <c r="L244" s="6">
        <f>_xlfn.RANK.EQ(VLOOKUP($A244, 'First 10 GS'!$B$2:$AG$2201, 12, FALSE), 'First 10 GS'!M$2:M$2201, 0)</f>
        <v>98</v>
      </c>
      <c r="M244" s="6">
        <f>_xlfn.RANK.EQ(VLOOKUP($A244, 'First 10 GS'!$B$2:$AG$2201, 13, FALSE), 'First 10 GS'!N$2:N$2201, 0)</f>
        <v>2</v>
      </c>
      <c r="N244" s="6">
        <f>_xlfn.RANK.EQ(VLOOKUP($A244, 'First 10 GS'!$B$2:$AG$2201, 14, FALSE), 'First 10 GS'!O$2:O$2201, 1)</f>
        <v>452</v>
      </c>
      <c r="O244" s="6">
        <f>_xlfn.RANK.EQ(VLOOKUP($A244, 'First 10 GS'!$B$2:$AG$2201, 15, FALSE), 'First 10 GS'!P$2:P$2201, 0)</f>
        <v>227</v>
      </c>
      <c r="P244" s="6">
        <f>_xlfn.RANK.EQ(VLOOKUP($A244, 'First 10 GS'!$B$2:$AG$2201, 16, FALSE), 'First 10 GS'!Q$2:Q$2201, 0)</f>
        <v>562</v>
      </c>
      <c r="Q244" s="5">
        <f>_xlfn.RANK.EQ(VLOOKUP($A244, 'First 10 GS'!$B$2:$AG$2201, 17, FALSE), 'First 10 GS'!R$2:R$2201, 1)</f>
        <v>250</v>
      </c>
      <c r="R244" s="6">
        <f>_xlfn.RANK.EQ(VLOOKUP($A244, 'First 10 GS'!$B$2:$AG$2201, 18, FALSE), 'First 10 GS'!S$2:S$2201, 1)</f>
        <v>115</v>
      </c>
      <c r="S244" s="6">
        <f>_xlfn.RANK.EQ(VLOOKUP($A244, 'First 10 GS'!$B$2:$AG$2201, 19, FALSE), 'First 10 GS'!T$2:T$2201, 1)</f>
        <v>201</v>
      </c>
      <c r="T244" s="6">
        <f>_xlfn.RANK.EQ(VLOOKUP($A244, 'First 10 GS'!$B$2:$AG$2201, 20, FALSE), 'First 10 GS'!U$2:U$2201, 1)</f>
        <v>254</v>
      </c>
      <c r="U244" s="6">
        <f>_xlfn.RANK.EQ(VLOOKUP($A244, 'First 10 GS'!$B$2:$AG$2201, 21, FALSE), 'First 10 GS'!V$2:V$2201, 1)</f>
        <v>513</v>
      </c>
      <c r="V244" s="6">
        <f>_xlfn.RANK.EQ(VLOOKUP($A244, 'First 10 GS'!$B$2:$AG$2201, 22, FALSE), 'First 10 GS'!W$2:W$2201, 1)</f>
        <v>537</v>
      </c>
      <c r="W244" s="6">
        <f>_xlfn.RANK.EQ(VLOOKUP($A244, 'First 10 GS'!$B$2:$AG$2201, 23, FALSE), 'First 10 GS'!X$2:X$2201, 1)</f>
        <v>462</v>
      </c>
      <c r="X244" s="5">
        <f>_xlfn.RANK.EQ(VLOOKUP($A244, 'First 10 GS'!$B$2:$AG$2201, 24, FALSE), 'First 10 GS'!Y$2:Y$2201, 1)</f>
        <v>434</v>
      </c>
      <c r="Y244" s="6">
        <f>_xlfn.RANK.EQ(VLOOKUP($A244, 'First 10 GS'!$B$2:$AG$2201, 25, FALSE), 'First 10 GS'!Z$2:Z$2201, 1)</f>
        <v>291</v>
      </c>
      <c r="Z244" s="5">
        <f>_xlfn.RANK.EQ(VLOOKUP($A244, 'First 10 GS'!$B$2:$AG$2201, 26, FALSE), 'First 10 GS'!AA$2:AA$2201, 0)</f>
        <v>48</v>
      </c>
      <c r="AA244" s="5">
        <f>_xlfn.RANK.EQ(VLOOKUP($A244, 'First 10 GS'!$B$2:$AG$2201, 27, FALSE), 'First 10 GS'!AB$2:AB$2201, 0)</f>
        <v>82</v>
      </c>
      <c r="AB244" s="6">
        <f>_xlfn.RANK.EQ(VLOOKUP($A244, 'First 10 GS'!$B$2:$AG$2201, 28, FALSE), 'First 10 GS'!AC$2:AC$2201, 1)</f>
        <v>290</v>
      </c>
      <c r="AC244" s="6">
        <f>_xlfn.RANK.EQ(VLOOKUP($A244, 'First 10 GS'!$B$2:$AG$2201, 29, FALSE), 'First 10 GS'!AD$2:AD$2201, 1)</f>
        <v>477</v>
      </c>
      <c r="AD244" s="6">
        <f>_xlfn.RANK.EQ(VLOOKUP($A244, 'First 10 GS'!$B$2:$AG$2201, 30, FALSE), 'First 10 GS'!AE$2:AE$2201, 1)</f>
        <v>146</v>
      </c>
      <c r="AE244" s="6">
        <f>_xlfn.RANK.EQ(VLOOKUP($A244, 'First 10 GS'!$B$2:$AG$2201, 31, FALSE), 'First 10 GS'!AF$2:AF$2201, 0)</f>
        <v>278</v>
      </c>
      <c r="AF244" s="5">
        <f>_xlfn.RANK.EQ(VLOOKUP($A244, 'First 10 GS'!$B$2:$AG$2201, 32, FALSE), 'First 10 GS'!AG$2:AG$2201, 1)</f>
        <v>167</v>
      </c>
      <c r="AG244" s="7">
        <f>GEOMEAN(Table5[[#This Row],[W]],Table5[[#This Row],[L]],Table5[[#This Row],[ERA]],Table5[[#This Row],[BB/9]],Table5[[#This Row],[SO]],Table5[[#This Row],[K/9]],Table5[[#This Row],[WHIP]])</f>
        <v>208.26327746047352</v>
      </c>
    </row>
    <row r="245" spans="1:33" x14ac:dyDescent="0.45">
      <c r="A245" s="6" t="s">
        <v>366</v>
      </c>
      <c r="B245" s="6" t="s">
        <v>184</v>
      </c>
      <c r="C245" s="9">
        <v>42220</v>
      </c>
      <c r="D245" s="9">
        <v>42482</v>
      </c>
      <c r="E245" s="6">
        <f>_xlfn.RANK.EQ(VLOOKUP($A245, 'First 10 GS'!$B$2:$AG$2201, 5, FALSE), 'First 10 GS'!F$2:F$2201, 0)</f>
        <v>639</v>
      </c>
      <c r="F245" s="5">
        <f>_xlfn.RANK.EQ(VLOOKUP($A245, 'First 10 GS'!$B$2:$AG$2201, 6, FALSE), 'First 10 GS'!G$2:G$2201, 0)</f>
        <v>660</v>
      </c>
      <c r="G245" s="5">
        <f>_xlfn.RANK.EQ(VLOOKUP($A245, 'First 10 GS'!$B$2:$AG$2201, 7, FALSE), 'First 10 GS'!H$2:H$2201, 1)</f>
        <v>57</v>
      </c>
      <c r="H245" s="6">
        <f>_xlfn.RANK.EQ(VLOOKUP($A245, 'First 10 GS'!$B$2:$AG$2201, 8, FALSE), 'First 10 GS'!I$2:I$2201, 0)</f>
        <v>1</v>
      </c>
      <c r="I245" s="6">
        <f>_xlfn.RANK.EQ(VLOOKUP($A245, 'First 10 GS'!$B$2:$AG$2201, 9, FALSE), 'First 10 GS'!J$2:J$2201, 0)</f>
        <v>1</v>
      </c>
      <c r="J245" s="6">
        <f>_xlfn.RANK.EQ(VLOOKUP($A245, 'First 10 GS'!$B$2:$AG$2201, 10, FALSE), 'First 10 GS'!K$2:K$2201, 1)</f>
        <v>1</v>
      </c>
      <c r="K245" s="6">
        <f>_xlfn.RANK.EQ(VLOOKUP($A245, 'First 10 GS'!$B$2:$AG$2201, 11, FALSE), 'First 10 GS'!L$2:L$2201, 0)</f>
        <v>196</v>
      </c>
      <c r="L245" s="6">
        <f>_xlfn.RANK.EQ(VLOOKUP($A245, 'First 10 GS'!$B$2:$AG$2201, 12, FALSE), 'First 10 GS'!M$2:M$2201, 0)</f>
        <v>98</v>
      </c>
      <c r="M245" s="6">
        <f>_xlfn.RANK.EQ(VLOOKUP($A245, 'First 10 GS'!$B$2:$AG$2201, 13, FALSE), 'First 10 GS'!N$2:N$2201, 0)</f>
        <v>2</v>
      </c>
      <c r="N245" s="6">
        <f>_xlfn.RANK.EQ(VLOOKUP($A245, 'First 10 GS'!$B$2:$AG$2201, 14, FALSE), 'First 10 GS'!O$2:O$2201, 1)</f>
        <v>28</v>
      </c>
      <c r="O245" s="6">
        <f>_xlfn.RANK.EQ(VLOOKUP($A245, 'First 10 GS'!$B$2:$AG$2201, 15, FALSE), 'First 10 GS'!P$2:P$2201, 0)</f>
        <v>665</v>
      </c>
      <c r="P245" s="6">
        <f>_xlfn.RANK.EQ(VLOOKUP($A245, 'First 10 GS'!$B$2:$AG$2201, 16, FALSE), 'First 10 GS'!Q$2:Q$2201, 0)</f>
        <v>660</v>
      </c>
      <c r="Q245" s="5">
        <f>_xlfn.RANK.EQ(VLOOKUP($A245, 'First 10 GS'!$B$2:$AG$2201, 17, FALSE), 'First 10 GS'!R$2:R$2201, 1)</f>
        <v>588</v>
      </c>
      <c r="R245" s="6">
        <f>_xlfn.RANK.EQ(VLOOKUP($A245, 'First 10 GS'!$B$2:$AG$2201, 18, FALSE), 'First 10 GS'!S$2:S$2201, 1)</f>
        <v>385</v>
      </c>
      <c r="S245" s="6">
        <f>_xlfn.RANK.EQ(VLOOKUP($A245, 'First 10 GS'!$B$2:$AG$2201, 19, FALSE), 'First 10 GS'!T$2:T$2201, 1)</f>
        <v>401</v>
      </c>
      <c r="T245" s="6">
        <f>_xlfn.RANK.EQ(VLOOKUP($A245, 'First 10 GS'!$B$2:$AG$2201, 20, FALSE), 'First 10 GS'!U$2:U$2201, 1)</f>
        <v>456</v>
      </c>
      <c r="U245" s="6">
        <f>_xlfn.RANK.EQ(VLOOKUP($A245, 'First 10 GS'!$B$2:$AG$2201, 21, FALSE), 'First 10 GS'!V$2:V$2201, 1)</f>
        <v>446</v>
      </c>
      <c r="V245" s="6">
        <f>_xlfn.RANK.EQ(VLOOKUP($A245, 'First 10 GS'!$B$2:$AG$2201, 22, FALSE), 'First 10 GS'!W$2:W$2201, 1)</f>
        <v>274</v>
      </c>
      <c r="W245" s="6">
        <f>_xlfn.RANK.EQ(VLOOKUP($A245, 'First 10 GS'!$B$2:$AG$2201, 23, FALSE), 'First 10 GS'!X$2:X$2201, 1)</f>
        <v>130</v>
      </c>
      <c r="X245" s="5">
        <f>_xlfn.RANK.EQ(VLOOKUP($A245, 'First 10 GS'!$B$2:$AG$2201, 24, FALSE), 'First 10 GS'!Y$2:Y$2201, 1)</f>
        <v>290</v>
      </c>
      <c r="Y245" s="6">
        <f>_xlfn.RANK.EQ(VLOOKUP($A245, 'First 10 GS'!$B$2:$AG$2201, 25, FALSE), 'First 10 GS'!Z$2:Z$2201, 1)</f>
        <v>490</v>
      </c>
      <c r="Z245" s="5">
        <f>_xlfn.RANK.EQ(VLOOKUP($A245, 'First 10 GS'!$B$2:$AG$2201, 26, FALSE), 'First 10 GS'!AA$2:AA$2201, 0)</f>
        <v>129</v>
      </c>
      <c r="AA245" s="5">
        <f>_xlfn.RANK.EQ(VLOOKUP($A245, 'First 10 GS'!$B$2:$AG$2201, 27, FALSE), 'First 10 GS'!AB$2:AB$2201, 0)</f>
        <v>35</v>
      </c>
      <c r="AB245" s="6">
        <f>_xlfn.RANK.EQ(VLOOKUP($A245, 'First 10 GS'!$B$2:$AG$2201, 28, FALSE), 'First 10 GS'!AC$2:AC$2201, 1)</f>
        <v>290</v>
      </c>
      <c r="AC245" s="6">
        <f>_xlfn.RANK.EQ(VLOOKUP($A245, 'First 10 GS'!$B$2:$AG$2201, 29, FALSE), 'First 10 GS'!AD$2:AD$2201, 1)</f>
        <v>1</v>
      </c>
      <c r="AD245" s="6">
        <f>_xlfn.RANK.EQ(VLOOKUP($A245, 'First 10 GS'!$B$2:$AG$2201, 30, FALSE), 'First 10 GS'!AE$2:AE$2201, 1)</f>
        <v>461</v>
      </c>
      <c r="AE245" s="6">
        <f>_xlfn.RANK.EQ(VLOOKUP($A245, 'First 10 GS'!$B$2:$AG$2201, 31, FALSE), 'First 10 GS'!AF$2:AF$2201, 0)</f>
        <v>632</v>
      </c>
      <c r="AF245" s="5">
        <f>_xlfn.RANK.EQ(VLOOKUP($A245, 'First 10 GS'!$B$2:$AG$2201, 32, FALSE), 'First 10 GS'!AG$2:AG$2201, 1)</f>
        <v>597</v>
      </c>
      <c r="AG245" s="7">
        <f>GEOMEAN(Table5[[#This Row],[W]],Table5[[#This Row],[L]],Table5[[#This Row],[ERA]],Table5[[#This Row],[BB/9]],Table5[[#This Row],[SO]],Table5[[#This Row],[K/9]],Table5[[#This Row],[WHIP]])</f>
        <v>208.78027114922799</v>
      </c>
    </row>
    <row r="246" spans="1:33" x14ac:dyDescent="0.45">
      <c r="A246" s="4" t="s">
        <v>875</v>
      </c>
      <c r="B246" s="4" t="s">
        <v>210</v>
      </c>
      <c r="C246" s="10">
        <v>33454</v>
      </c>
      <c r="D246" s="10">
        <v>33503</v>
      </c>
      <c r="E246" s="4">
        <f>_xlfn.RANK.EQ(VLOOKUP($A246, 'First 10 GS'!$B$2:$AG$2201, 5, FALSE), 'First 10 GS'!F$2:F$2201, 0)</f>
        <v>38</v>
      </c>
      <c r="F246" s="5">
        <f>_xlfn.RANK.EQ(VLOOKUP($A246, 'First 10 GS'!$B$2:$AG$2201, 6, FALSE), 'First 10 GS'!G$2:G$2201, 0)</f>
        <v>151</v>
      </c>
      <c r="G246" s="5">
        <f>_xlfn.RANK.EQ(VLOOKUP($A246, 'First 10 GS'!$B$2:$AG$2201, 7, FALSE), 'First 10 GS'!H$2:H$2201, 1)</f>
        <v>518</v>
      </c>
      <c r="H246" s="4">
        <f>_xlfn.RANK.EQ(VLOOKUP($A246, 'First 10 GS'!$B$2:$AG$2201, 8, FALSE), 'First 10 GS'!I$2:I$2201, 0)</f>
        <v>1</v>
      </c>
      <c r="I246" s="4">
        <f>_xlfn.RANK.EQ(VLOOKUP($A246, 'First 10 GS'!$B$2:$AG$2201, 9, FALSE), 'First 10 GS'!J$2:J$2201, 0)</f>
        <v>1</v>
      </c>
      <c r="J246" s="4">
        <f>_xlfn.RANK.EQ(VLOOKUP($A246, 'First 10 GS'!$B$2:$AG$2201, 10, FALSE), 'First 10 GS'!K$2:K$2201, 1)</f>
        <v>1</v>
      </c>
      <c r="K246" s="4">
        <f>_xlfn.RANK.EQ(VLOOKUP($A246, 'First 10 GS'!$B$2:$AG$2201, 11, FALSE), 'First 10 GS'!L$2:L$2201, 0)</f>
        <v>54</v>
      </c>
      <c r="L246" s="4">
        <f>_xlfn.RANK.EQ(VLOOKUP($A246, 'First 10 GS'!$B$2:$AG$2201, 12, FALSE), 'First 10 GS'!M$2:M$2201, 0)</f>
        <v>98</v>
      </c>
      <c r="M246" s="4">
        <f>_xlfn.RANK.EQ(VLOOKUP($A246, 'First 10 GS'!$B$2:$AG$2201, 13, FALSE), 'First 10 GS'!N$2:N$2201, 0)</f>
        <v>2</v>
      </c>
      <c r="N246" s="6">
        <f>_xlfn.RANK.EQ(VLOOKUP($A246, 'First 10 GS'!$B$2:$AG$2201, 14, FALSE), 'First 10 GS'!O$2:O$2201, 1)</f>
        <v>627</v>
      </c>
      <c r="O246" s="4">
        <f>_xlfn.RANK.EQ(VLOOKUP($A246, 'First 10 GS'!$B$2:$AG$2201, 15, FALSE), 'First 10 GS'!P$2:P$2201, 0)</f>
        <v>26</v>
      </c>
      <c r="P246" s="4">
        <f>_xlfn.RANK.EQ(VLOOKUP($A246, 'First 10 GS'!$B$2:$AG$2201, 16, FALSE), 'First 10 GS'!Q$2:Q$2201, 0)</f>
        <v>357</v>
      </c>
      <c r="Q246" s="5">
        <f>_xlfn.RANK.EQ(VLOOKUP($A246, 'First 10 GS'!$B$2:$AG$2201, 17, FALSE), 'First 10 GS'!R$2:R$2201, 1)</f>
        <v>166</v>
      </c>
      <c r="R246" s="4">
        <f>_xlfn.RANK.EQ(VLOOKUP($A246, 'First 10 GS'!$B$2:$AG$2201, 18, FALSE), 'First 10 GS'!S$2:S$2201, 1)</f>
        <v>620</v>
      </c>
      <c r="S246" s="4">
        <f>_xlfn.RANK.EQ(VLOOKUP($A246, 'First 10 GS'!$B$2:$AG$2201, 19, FALSE), 'First 10 GS'!T$2:T$2201, 1)</f>
        <v>270</v>
      </c>
      <c r="T246" s="4">
        <f>_xlfn.RANK.EQ(VLOOKUP($A246, 'First 10 GS'!$B$2:$AG$2201, 20, FALSE), 'First 10 GS'!U$2:U$2201, 1)</f>
        <v>306</v>
      </c>
      <c r="U246" s="4">
        <f>_xlfn.RANK.EQ(VLOOKUP($A246, 'First 10 GS'!$B$2:$AG$2201, 21, FALSE), 'First 10 GS'!V$2:V$2201, 1)</f>
        <v>216</v>
      </c>
      <c r="V246" s="4">
        <f>_xlfn.RANK.EQ(VLOOKUP($A246, 'First 10 GS'!$B$2:$AG$2201, 22, FALSE), 'First 10 GS'!W$2:W$2201, 1)</f>
        <v>274</v>
      </c>
      <c r="W246" s="4">
        <f>_xlfn.RANK.EQ(VLOOKUP($A246, 'First 10 GS'!$B$2:$AG$2201, 23, FALSE), 'First 10 GS'!X$2:X$2201, 1)</f>
        <v>130</v>
      </c>
      <c r="X246" s="5">
        <f>_xlfn.RANK.EQ(VLOOKUP($A246, 'First 10 GS'!$B$2:$AG$2201, 24, FALSE), 'First 10 GS'!Y$2:Y$2201, 1)</f>
        <v>68</v>
      </c>
      <c r="Y246" s="4">
        <f>_xlfn.RANK.EQ(VLOOKUP($A246, 'First 10 GS'!$B$2:$AG$2201, 25, FALSE), 'First 10 GS'!Z$2:Z$2201, 1)</f>
        <v>1</v>
      </c>
      <c r="Z246" s="5">
        <f>_xlfn.RANK.EQ(VLOOKUP($A246, 'First 10 GS'!$B$2:$AG$2201, 26, FALSE), 'First 10 GS'!AA$2:AA$2201, 0)</f>
        <v>293</v>
      </c>
      <c r="AA246" s="5">
        <f>_xlfn.RANK.EQ(VLOOKUP($A246, 'First 10 GS'!$B$2:$AG$2201, 27, FALSE), 'First 10 GS'!AB$2:AB$2201, 0)</f>
        <v>468</v>
      </c>
      <c r="AB246" s="4">
        <f>_xlfn.RANK.EQ(VLOOKUP($A246, 'First 10 GS'!$B$2:$AG$2201, 28, FALSE), 'First 10 GS'!AC$2:AC$2201, 1)</f>
        <v>127</v>
      </c>
      <c r="AC246" s="4">
        <f>_xlfn.RANK.EQ(VLOOKUP($A246, 'First 10 GS'!$B$2:$AG$2201, 29, FALSE), 'First 10 GS'!AD$2:AD$2201, 1)</f>
        <v>477</v>
      </c>
      <c r="AD246" s="4">
        <f>_xlfn.RANK.EQ(VLOOKUP($A246, 'First 10 GS'!$B$2:$AG$2201, 30, FALSE), 'First 10 GS'!AE$2:AE$2201, 1)</f>
        <v>461</v>
      </c>
      <c r="AE246" s="4">
        <f>_xlfn.RANK.EQ(VLOOKUP($A246, 'First 10 GS'!$B$2:$AG$2201, 31, FALSE), 'First 10 GS'!AF$2:AF$2201, 0)</f>
        <v>42</v>
      </c>
      <c r="AF246" s="5">
        <f>_xlfn.RANK.EQ(VLOOKUP($A246, 'First 10 GS'!$B$2:$AG$2201, 32, FALSE), 'First 10 GS'!AG$2:AG$2201, 1)</f>
        <v>144</v>
      </c>
      <c r="AG246" s="7">
        <f>GEOMEAN(Table5[[#This Row],[W]],Table5[[#This Row],[L]],Table5[[#This Row],[ERA]],Table5[[#This Row],[BB/9]],Table5[[#This Row],[SO]],Table5[[#This Row],[K/9]],Table5[[#This Row],[WHIP]])</f>
        <v>209.02582842340448</v>
      </c>
    </row>
    <row r="247" spans="1:33" x14ac:dyDescent="0.45">
      <c r="A247" s="4" t="s">
        <v>183</v>
      </c>
      <c r="B247" s="4" t="s">
        <v>184</v>
      </c>
      <c r="C247" s="10">
        <v>37010</v>
      </c>
      <c r="D247" s="10">
        <v>37061</v>
      </c>
      <c r="E247" s="4">
        <f>_xlfn.RANK.EQ(VLOOKUP($A247, 'First 10 GS'!$B$2:$AG$2201, 5, FALSE), 'First 10 GS'!F$2:F$2201, 0)</f>
        <v>266</v>
      </c>
      <c r="F247" s="5">
        <f>_xlfn.RANK.EQ(VLOOKUP($A247, 'First 10 GS'!$B$2:$AG$2201, 6, FALSE), 'First 10 GS'!G$2:G$2201, 0)</f>
        <v>151</v>
      </c>
      <c r="G247" s="5">
        <f>_xlfn.RANK.EQ(VLOOKUP($A247, 'First 10 GS'!$B$2:$AG$2201, 7, FALSE), 'First 10 GS'!H$2:H$2201, 1)</f>
        <v>343</v>
      </c>
      <c r="H247" s="4">
        <f>_xlfn.RANK.EQ(VLOOKUP($A247, 'First 10 GS'!$B$2:$AG$2201, 8, FALSE), 'First 10 GS'!I$2:I$2201, 0)</f>
        <v>1</v>
      </c>
      <c r="I247" s="4">
        <f>_xlfn.RANK.EQ(VLOOKUP($A247, 'First 10 GS'!$B$2:$AG$2201, 9, FALSE), 'First 10 GS'!J$2:J$2201, 0)</f>
        <v>1</v>
      </c>
      <c r="J247" s="4">
        <f>_xlfn.RANK.EQ(VLOOKUP($A247, 'First 10 GS'!$B$2:$AG$2201, 10, FALSE), 'First 10 GS'!K$2:K$2201, 1)</f>
        <v>1</v>
      </c>
      <c r="K247" s="4">
        <f>_xlfn.RANK.EQ(VLOOKUP($A247, 'First 10 GS'!$B$2:$AG$2201, 11, FALSE), 'First 10 GS'!L$2:L$2201, 0)</f>
        <v>196</v>
      </c>
      <c r="L247" s="4">
        <f>_xlfn.RANK.EQ(VLOOKUP($A247, 'First 10 GS'!$B$2:$AG$2201, 12, FALSE), 'First 10 GS'!M$2:M$2201, 0)</f>
        <v>98</v>
      </c>
      <c r="M247" s="4">
        <f>_xlfn.RANK.EQ(VLOOKUP($A247, 'First 10 GS'!$B$2:$AG$2201, 13, FALSE), 'First 10 GS'!N$2:N$2201, 0)</f>
        <v>2</v>
      </c>
      <c r="N247" s="6">
        <f>_xlfn.RANK.EQ(VLOOKUP($A247, 'First 10 GS'!$B$2:$AG$2201, 14, FALSE), 'First 10 GS'!O$2:O$2201, 1)</f>
        <v>391</v>
      </c>
      <c r="O247" s="4">
        <f>_xlfn.RANK.EQ(VLOOKUP($A247, 'First 10 GS'!$B$2:$AG$2201, 15, FALSE), 'First 10 GS'!P$2:P$2201, 0)</f>
        <v>90</v>
      </c>
      <c r="P247" s="4">
        <f>_xlfn.RANK.EQ(VLOOKUP($A247, 'First 10 GS'!$B$2:$AG$2201, 16, FALSE), 'First 10 GS'!Q$2:Q$2201, 0)</f>
        <v>266</v>
      </c>
      <c r="Q247" s="5">
        <f>_xlfn.RANK.EQ(VLOOKUP($A247, 'First 10 GS'!$B$2:$AG$2201, 17, FALSE), 'First 10 GS'!R$2:R$2201, 1)</f>
        <v>499</v>
      </c>
      <c r="R247" s="4">
        <f>_xlfn.RANK.EQ(VLOOKUP($A247, 'First 10 GS'!$B$2:$AG$2201, 18, FALSE), 'First 10 GS'!S$2:S$2201, 1)</f>
        <v>317</v>
      </c>
      <c r="S247" s="4">
        <f>_xlfn.RANK.EQ(VLOOKUP($A247, 'First 10 GS'!$B$2:$AG$2201, 19, FALSE), 'First 10 GS'!T$2:T$2201, 1)</f>
        <v>583</v>
      </c>
      <c r="T247" s="4">
        <f>_xlfn.RANK.EQ(VLOOKUP($A247, 'First 10 GS'!$B$2:$AG$2201, 20, FALSE), 'First 10 GS'!U$2:U$2201, 1)</f>
        <v>547</v>
      </c>
      <c r="U247" s="4">
        <f>_xlfn.RANK.EQ(VLOOKUP($A247, 'First 10 GS'!$B$2:$AG$2201, 21, FALSE), 'First 10 GS'!V$2:V$2201, 1)</f>
        <v>463</v>
      </c>
      <c r="V247" s="4">
        <f>_xlfn.RANK.EQ(VLOOKUP($A247, 'First 10 GS'!$B$2:$AG$2201, 22, FALSE), 'First 10 GS'!W$2:W$2201, 1)</f>
        <v>466</v>
      </c>
      <c r="W247" s="4">
        <f>_xlfn.RANK.EQ(VLOOKUP($A247, 'First 10 GS'!$B$2:$AG$2201, 23, FALSE), 'First 10 GS'!X$2:X$2201, 1)</f>
        <v>431</v>
      </c>
      <c r="X247" s="5">
        <f>_xlfn.RANK.EQ(VLOOKUP($A247, 'First 10 GS'!$B$2:$AG$2201, 24, FALSE), 'First 10 GS'!Y$2:Y$2201, 1)</f>
        <v>426</v>
      </c>
      <c r="Y247" s="4">
        <f>_xlfn.RANK.EQ(VLOOKUP($A247, 'First 10 GS'!$B$2:$AG$2201, 25, FALSE), 'First 10 GS'!Z$2:Z$2201, 1)</f>
        <v>665</v>
      </c>
      <c r="Z247" s="5">
        <f>_xlfn.RANK.EQ(VLOOKUP($A247, 'First 10 GS'!$B$2:$AG$2201, 26, FALSE), 'First 10 GS'!AA$2:AA$2201, 0)</f>
        <v>54</v>
      </c>
      <c r="AA247" s="5">
        <f>_xlfn.RANK.EQ(VLOOKUP($A247, 'First 10 GS'!$B$2:$AG$2201, 27, FALSE), 'First 10 GS'!AB$2:AB$2201, 0)</f>
        <v>79</v>
      </c>
      <c r="AB247" s="4">
        <f>_xlfn.RANK.EQ(VLOOKUP($A247, 'First 10 GS'!$B$2:$AG$2201, 28, FALSE), 'First 10 GS'!AC$2:AC$2201, 1)</f>
        <v>651</v>
      </c>
      <c r="AC247" s="4">
        <f>_xlfn.RANK.EQ(VLOOKUP($A247, 'First 10 GS'!$B$2:$AG$2201, 29, FALSE), 'First 10 GS'!AD$2:AD$2201, 1)</f>
        <v>1</v>
      </c>
      <c r="AD247" s="4">
        <f>_xlfn.RANK.EQ(VLOOKUP($A247, 'First 10 GS'!$B$2:$AG$2201, 30, FALSE), 'First 10 GS'!AE$2:AE$2201, 1)</f>
        <v>1</v>
      </c>
      <c r="AE247" s="4">
        <f>_xlfn.RANK.EQ(VLOOKUP($A247, 'First 10 GS'!$B$2:$AG$2201, 31, FALSE), 'First 10 GS'!AF$2:AF$2201, 0)</f>
        <v>192</v>
      </c>
      <c r="AF247" s="5">
        <f>_xlfn.RANK.EQ(VLOOKUP($A247, 'First 10 GS'!$B$2:$AG$2201, 32, FALSE), 'First 10 GS'!AG$2:AG$2201, 1)</f>
        <v>375</v>
      </c>
      <c r="AG247" s="7">
        <f>GEOMEAN(Table5[[#This Row],[W]],Table5[[#This Row],[L]],Table5[[#This Row],[ERA]],Table5[[#This Row],[BB/9]],Table5[[#This Row],[SO]],Table5[[#This Row],[K/9]],Table5[[#This Row],[WHIP]])</f>
        <v>209.33089630089933</v>
      </c>
    </row>
    <row r="248" spans="1:33" x14ac:dyDescent="0.45">
      <c r="A248" s="4" t="s">
        <v>2389</v>
      </c>
      <c r="B248" s="4" t="s">
        <v>54</v>
      </c>
      <c r="C248" s="10">
        <v>16182</v>
      </c>
      <c r="D248" s="10">
        <v>16224</v>
      </c>
      <c r="E248" s="4">
        <f>_xlfn.RANK.EQ(VLOOKUP($A248, 'First 10 GS'!$B$2:$AG$2201, 5, FALSE), 'First 10 GS'!F$2:F$2201, 0)</f>
        <v>50</v>
      </c>
      <c r="F248" s="5">
        <f>_xlfn.RANK.EQ(VLOOKUP($A248, 'First 10 GS'!$B$2:$AG$2201, 6, FALSE), 'First 10 GS'!G$2:G$2201, 0)</f>
        <v>460</v>
      </c>
      <c r="G248" s="5">
        <f>_xlfn.RANK.EQ(VLOOKUP($A248, 'First 10 GS'!$B$2:$AG$2201, 7, FALSE), 'First 10 GS'!H$2:H$2201, 1)</f>
        <v>343</v>
      </c>
      <c r="H248" s="4">
        <f>_xlfn.RANK.EQ(VLOOKUP($A248, 'First 10 GS'!$B$2:$AG$2201, 8, FALSE), 'First 10 GS'!I$2:I$2201, 0)</f>
        <v>1</v>
      </c>
      <c r="I248" s="4">
        <f>_xlfn.RANK.EQ(VLOOKUP($A248, 'First 10 GS'!$B$2:$AG$2201, 9, FALSE), 'First 10 GS'!J$2:J$2201, 0)</f>
        <v>1</v>
      </c>
      <c r="J248" s="4">
        <f>_xlfn.RANK.EQ(VLOOKUP($A248, 'First 10 GS'!$B$2:$AG$2201, 10, FALSE), 'First 10 GS'!K$2:K$2201, 1)</f>
        <v>1</v>
      </c>
      <c r="K248" s="4">
        <f>_xlfn.RANK.EQ(VLOOKUP($A248, 'First 10 GS'!$B$2:$AG$2201, 11, FALSE), 'First 10 GS'!L$2:L$2201, 0)</f>
        <v>29</v>
      </c>
      <c r="L248" s="4">
        <f>_xlfn.RANK.EQ(VLOOKUP($A248, 'First 10 GS'!$B$2:$AG$2201, 12, FALSE), 'First 10 GS'!M$2:M$2201, 0)</f>
        <v>98</v>
      </c>
      <c r="M248" s="4">
        <f>_xlfn.RANK.EQ(VLOOKUP($A248, 'First 10 GS'!$B$2:$AG$2201, 13, FALSE), 'First 10 GS'!N$2:N$2201, 0)</f>
        <v>2</v>
      </c>
      <c r="N248" s="6">
        <f>_xlfn.RANK.EQ(VLOOKUP($A248, 'First 10 GS'!$B$2:$AG$2201, 14, FALSE), 'First 10 GS'!O$2:O$2201, 1)</f>
        <v>615</v>
      </c>
      <c r="O248" s="4">
        <f>_xlfn.RANK.EQ(VLOOKUP($A248, 'First 10 GS'!$B$2:$AG$2201, 15, FALSE), 'First 10 GS'!P$2:P$2201, 0)</f>
        <v>390</v>
      </c>
      <c r="P248" s="4">
        <f>_xlfn.RANK.EQ(VLOOKUP($A248, 'First 10 GS'!$B$2:$AG$2201, 16, FALSE), 'First 10 GS'!Q$2:Q$2201, 0)</f>
        <v>500</v>
      </c>
      <c r="Q248" s="5">
        <f>_xlfn.RANK.EQ(VLOOKUP($A248, 'First 10 GS'!$B$2:$AG$2201, 17, FALSE), 'First 10 GS'!R$2:R$2201, 1)</f>
        <v>266</v>
      </c>
      <c r="R248" s="4">
        <f>_xlfn.RANK.EQ(VLOOKUP($A248, 'First 10 GS'!$B$2:$AG$2201, 18, FALSE), 'First 10 GS'!S$2:S$2201, 1)</f>
        <v>574</v>
      </c>
      <c r="S248" s="4">
        <f>_xlfn.RANK.EQ(VLOOKUP($A248, 'First 10 GS'!$B$2:$AG$2201, 19, FALSE), 'First 10 GS'!T$2:T$2201, 1)</f>
        <v>316</v>
      </c>
      <c r="T248" s="4">
        <f>_xlfn.RANK.EQ(VLOOKUP($A248, 'First 10 GS'!$B$2:$AG$2201, 20, FALSE), 'First 10 GS'!U$2:U$2201, 1)</f>
        <v>418</v>
      </c>
      <c r="U248" s="4">
        <f>_xlfn.RANK.EQ(VLOOKUP($A248, 'First 10 GS'!$B$2:$AG$2201, 21, FALSE), 'First 10 GS'!V$2:V$2201, 1)</f>
        <v>60</v>
      </c>
      <c r="V248" s="4">
        <f>_xlfn.RANK.EQ(VLOOKUP($A248, 'First 10 GS'!$B$2:$AG$2201, 22, FALSE), 'First 10 GS'!W$2:W$2201, 1)</f>
        <v>53</v>
      </c>
      <c r="W248" s="4">
        <f>_xlfn.RANK.EQ(VLOOKUP($A248, 'First 10 GS'!$B$2:$AG$2201, 23, FALSE), 'First 10 GS'!X$2:X$2201, 1)</f>
        <v>22</v>
      </c>
      <c r="X248" s="5">
        <f>_xlfn.RANK.EQ(VLOOKUP($A248, 'First 10 GS'!$B$2:$AG$2201, 24, FALSE), 'First 10 GS'!Y$2:Y$2201, 1)</f>
        <v>14</v>
      </c>
      <c r="Y248" s="4">
        <f>_xlfn.RANK.EQ(VLOOKUP($A248, 'First 10 GS'!$B$2:$AG$2201, 25, FALSE), 'First 10 GS'!Z$2:Z$2201, 1)</f>
        <v>490</v>
      </c>
      <c r="Z248" s="5">
        <f>_xlfn.RANK.EQ(VLOOKUP($A248, 'First 10 GS'!$B$2:$AG$2201, 26, FALSE), 'First 10 GS'!AA$2:AA$2201, 0)</f>
        <v>663</v>
      </c>
      <c r="AA248" s="5">
        <f>_xlfn.RANK.EQ(VLOOKUP($A248, 'First 10 GS'!$B$2:$AG$2201, 27, FALSE), 'First 10 GS'!AB$2:AB$2201, 0)</f>
        <v>666</v>
      </c>
      <c r="AB248" s="4">
        <f>_xlfn.RANK.EQ(VLOOKUP($A248, 'First 10 GS'!$B$2:$AG$2201, 28, FALSE), 'First 10 GS'!AC$2:AC$2201, 1)</f>
        <v>1</v>
      </c>
      <c r="AC248" s="4">
        <f>_xlfn.RANK.EQ(VLOOKUP($A248, 'First 10 GS'!$B$2:$AG$2201, 29, FALSE), 'First 10 GS'!AD$2:AD$2201, 1)</f>
        <v>1</v>
      </c>
      <c r="AD248" s="4">
        <f>_xlfn.RANK.EQ(VLOOKUP($A248, 'First 10 GS'!$B$2:$AG$2201, 30, FALSE), 'First 10 GS'!AE$2:AE$2201, 1)</f>
        <v>1</v>
      </c>
      <c r="AE248" s="4">
        <f>_xlfn.RANK.EQ(VLOOKUP($A248, 'First 10 GS'!$B$2:$AG$2201, 31, FALSE), 'First 10 GS'!AF$2:AF$2201, 0)</f>
        <v>99</v>
      </c>
      <c r="AF248" s="5">
        <f>_xlfn.RANK.EQ(VLOOKUP($A248, 'First 10 GS'!$B$2:$AG$2201, 32, FALSE), 'First 10 GS'!AG$2:AG$2201, 1)</f>
        <v>69</v>
      </c>
      <c r="AG248" s="7">
        <f>GEOMEAN(Table5[[#This Row],[W]],Table5[[#This Row],[L]],Table5[[#This Row],[ERA]],Table5[[#This Row],[BB/9]],Table5[[#This Row],[SO]],Table5[[#This Row],[K/9]],Table5[[#This Row],[WHIP]])</f>
        <v>209.81794971630478</v>
      </c>
    </row>
    <row r="249" spans="1:33" x14ac:dyDescent="0.45">
      <c r="A249" s="4" t="s">
        <v>1382</v>
      </c>
      <c r="B249" s="4" t="s">
        <v>379</v>
      </c>
      <c r="C249" s="10">
        <v>35938</v>
      </c>
      <c r="D249" s="10">
        <v>35992</v>
      </c>
      <c r="E249" s="4">
        <f>_xlfn.RANK.EQ(VLOOKUP($A249, 'First 10 GS'!$B$2:$AG$2201, 5, FALSE), 'First 10 GS'!F$2:F$2201, 0)</f>
        <v>354</v>
      </c>
      <c r="F249" s="5">
        <f>_xlfn.RANK.EQ(VLOOKUP($A249, 'First 10 GS'!$B$2:$AG$2201, 6, FALSE), 'First 10 GS'!G$2:G$2201, 0)</f>
        <v>294</v>
      </c>
      <c r="G249" s="5">
        <f>_xlfn.RANK.EQ(VLOOKUP($A249, 'First 10 GS'!$B$2:$AG$2201, 7, FALSE), 'First 10 GS'!H$2:H$2201, 1)</f>
        <v>177</v>
      </c>
      <c r="H249" s="4">
        <f>_xlfn.RANK.EQ(VLOOKUP($A249, 'First 10 GS'!$B$2:$AG$2201, 8, FALSE), 'First 10 GS'!I$2:I$2201, 0)</f>
        <v>1</v>
      </c>
      <c r="I249" s="4">
        <f>_xlfn.RANK.EQ(VLOOKUP($A249, 'First 10 GS'!$B$2:$AG$2201, 9, FALSE), 'First 10 GS'!J$2:J$2201, 0)</f>
        <v>1</v>
      </c>
      <c r="J249" s="4">
        <f>_xlfn.RANK.EQ(VLOOKUP($A249, 'First 10 GS'!$B$2:$AG$2201, 10, FALSE), 'First 10 GS'!K$2:K$2201, 1)</f>
        <v>1</v>
      </c>
      <c r="K249" s="4">
        <f>_xlfn.RANK.EQ(VLOOKUP($A249, 'First 10 GS'!$B$2:$AG$2201, 11, FALSE), 'First 10 GS'!L$2:L$2201, 0)</f>
        <v>196</v>
      </c>
      <c r="L249" s="4">
        <f>_xlfn.RANK.EQ(VLOOKUP($A249, 'First 10 GS'!$B$2:$AG$2201, 12, FALSE), 'First 10 GS'!M$2:M$2201, 0)</f>
        <v>98</v>
      </c>
      <c r="M249" s="4">
        <f>_xlfn.RANK.EQ(VLOOKUP($A249, 'First 10 GS'!$B$2:$AG$2201, 13, FALSE), 'First 10 GS'!N$2:N$2201, 0)</f>
        <v>2</v>
      </c>
      <c r="N249" s="6">
        <f>_xlfn.RANK.EQ(VLOOKUP($A249, 'First 10 GS'!$B$2:$AG$2201, 14, FALSE), 'First 10 GS'!O$2:O$2201, 1)</f>
        <v>303</v>
      </c>
      <c r="O249" s="4">
        <f>_xlfn.RANK.EQ(VLOOKUP($A249, 'First 10 GS'!$B$2:$AG$2201, 15, FALSE), 'First 10 GS'!P$2:P$2201, 0)</f>
        <v>390</v>
      </c>
      <c r="P249" s="4">
        <f>_xlfn.RANK.EQ(VLOOKUP($A249, 'First 10 GS'!$B$2:$AG$2201, 16, FALSE), 'First 10 GS'!Q$2:Q$2201, 0)</f>
        <v>266</v>
      </c>
      <c r="Q249" s="5">
        <f>_xlfn.RANK.EQ(VLOOKUP($A249, 'First 10 GS'!$B$2:$AG$2201, 17, FALSE), 'First 10 GS'!R$2:R$2201, 1)</f>
        <v>425</v>
      </c>
      <c r="R249" s="4">
        <f>_xlfn.RANK.EQ(VLOOKUP($A249, 'First 10 GS'!$B$2:$AG$2201, 18, FALSE), 'First 10 GS'!S$2:S$2201, 1)</f>
        <v>241</v>
      </c>
      <c r="S249" s="4">
        <f>_xlfn.RANK.EQ(VLOOKUP($A249, 'First 10 GS'!$B$2:$AG$2201, 19, FALSE), 'First 10 GS'!T$2:T$2201, 1)</f>
        <v>509</v>
      </c>
      <c r="T249" s="4">
        <f>_xlfn.RANK.EQ(VLOOKUP($A249, 'First 10 GS'!$B$2:$AG$2201, 20, FALSE), 'First 10 GS'!U$2:U$2201, 1)</f>
        <v>418</v>
      </c>
      <c r="U249" s="4">
        <f>_xlfn.RANK.EQ(VLOOKUP($A249, 'First 10 GS'!$B$2:$AG$2201, 21, FALSE), 'First 10 GS'!V$2:V$2201, 1)</f>
        <v>542</v>
      </c>
      <c r="V249" s="4">
        <f>_xlfn.RANK.EQ(VLOOKUP($A249, 'First 10 GS'!$B$2:$AG$2201, 22, FALSE), 'First 10 GS'!W$2:W$2201, 1)</f>
        <v>537</v>
      </c>
      <c r="W249" s="4">
        <f>_xlfn.RANK.EQ(VLOOKUP($A249, 'First 10 GS'!$B$2:$AG$2201, 23, FALSE), 'First 10 GS'!X$2:X$2201, 1)</f>
        <v>36</v>
      </c>
      <c r="X249" s="5">
        <f>_xlfn.RANK.EQ(VLOOKUP($A249, 'First 10 GS'!$B$2:$AG$2201, 24, FALSE), 'First 10 GS'!Y$2:Y$2201, 1)</f>
        <v>53</v>
      </c>
      <c r="Y249" s="4">
        <f>_xlfn.RANK.EQ(VLOOKUP($A249, 'First 10 GS'!$B$2:$AG$2201, 25, FALSE), 'First 10 GS'!Z$2:Z$2201, 1)</f>
        <v>1</v>
      </c>
      <c r="Z249" s="5">
        <f>_xlfn.RANK.EQ(VLOOKUP($A249, 'First 10 GS'!$B$2:$AG$2201, 26, FALSE), 'First 10 GS'!AA$2:AA$2201, 0)</f>
        <v>385</v>
      </c>
      <c r="AA249" s="5">
        <f>_xlfn.RANK.EQ(VLOOKUP($A249, 'First 10 GS'!$B$2:$AG$2201, 27, FALSE), 'First 10 GS'!AB$2:AB$2201, 0)</f>
        <v>363</v>
      </c>
      <c r="AB249" s="4">
        <f>_xlfn.RANK.EQ(VLOOKUP($A249, 'First 10 GS'!$B$2:$AG$2201, 28, FALSE), 'First 10 GS'!AC$2:AC$2201, 1)</f>
        <v>618</v>
      </c>
      <c r="AC249" s="4">
        <f>_xlfn.RANK.EQ(VLOOKUP($A249, 'First 10 GS'!$B$2:$AG$2201, 29, FALSE), 'First 10 GS'!AD$2:AD$2201, 1)</f>
        <v>1</v>
      </c>
      <c r="AD249" s="4">
        <f>_xlfn.RANK.EQ(VLOOKUP($A249, 'First 10 GS'!$B$2:$AG$2201, 30, FALSE), 'First 10 GS'!AE$2:AE$2201, 1)</f>
        <v>1</v>
      </c>
      <c r="AE249" s="4">
        <f>_xlfn.RANK.EQ(VLOOKUP($A249, 'First 10 GS'!$B$2:$AG$2201, 31, FALSE), 'First 10 GS'!AF$2:AF$2201, 0)</f>
        <v>384</v>
      </c>
      <c r="AF249" s="5">
        <f>_xlfn.RANK.EQ(VLOOKUP($A249, 'First 10 GS'!$B$2:$AG$2201, 32, FALSE), 'First 10 GS'!AG$2:AG$2201, 1)</f>
        <v>110</v>
      </c>
      <c r="AG249" s="7">
        <f>GEOMEAN(Table5[[#This Row],[W]],Table5[[#This Row],[L]],Table5[[#This Row],[ERA]],Table5[[#This Row],[BB/9]],Table5[[#This Row],[SO]],Table5[[#This Row],[K/9]],Table5[[#This Row],[WHIP]])</f>
        <v>210.01453255417695</v>
      </c>
    </row>
    <row r="250" spans="1:33" x14ac:dyDescent="0.45">
      <c r="A250" s="6" t="s">
        <v>1485</v>
      </c>
      <c r="B250" s="6" t="s">
        <v>140</v>
      </c>
      <c r="C250" s="9">
        <v>37107</v>
      </c>
      <c r="D250" s="9">
        <v>37166</v>
      </c>
      <c r="E250" s="6">
        <f>_xlfn.RANK.EQ(VLOOKUP($A250, 'First 10 GS'!$B$2:$AG$2201, 5, FALSE), 'First 10 GS'!F$2:F$2201, 0)</f>
        <v>326</v>
      </c>
      <c r="F250" s="5">
        <f>_xlfn.RANK.EQ(VLOOKUP($A250, 'First 10 GS'!$B$2:$AG$2201, 6, FALSE), 'First 10 GS'!G$2:G$2201, 0)</f>
        <v>64</v>
      </c>
      <c r="G250" s="5">
        <f>_xlfn.RANK.EQ(VLOOKUP($A250, 'First 10 GS'!$B$2:$AG$2201, 7, FALSE), 'First 10 GS'!H$2:H$2201, 1)</f>
        <v>177</v>
      </c>
      <c r="H250" s="6">
        <f>_xlfn.RANK.EQ(VLOOKUP($A250, 'First 10 GS'!$B$2:$AG$2201, 8, FALSE), 'First 10 GS'!I$2:I$2201, 0)</f>
        <v>1</v>
      </c>
      <c r="I250" s="6">
        <f>_xlfn.RANK.EQ(VLOOKUP($A250, 'First 10 GS'!$B$2:$AG$2201, 9, FALSE), 'First 10 GS'!J$2:J$2201, 0)</f>
        <v>1</v>
      </c>
      <c r="J250" s="6">
        <f>_xlfn.RANK.EQ(VLOOKUP($A250, 'First 10 GS'!$B$2:$AG$2201, 10, FALSE), 'First 10 GS'!K$2:K$2201, 1)</f>
        <v>1</v>
      </c>
      <c r="K250" s="6">
        <f>_xlfn.RANK.EQ(VLOOKUP($A250, 'First 10 GS'!$B$2:$AG$2201, 11, FALSE), 'First 10 GS'!L$2:L$2201, 0)</f>
        <v>196</v>
      </c>
      <c r="L250" s="6">
        <f>_xlfn.RANK.EQ(VLOOKUP($A250, 'First 10 GS'!$B$2:$AG$2201, 12, FALSE), 'First 10 GS'!M$2:M$2201, 0)</f>
        <v>98</v>
      </c>
      <c r="M250" s="6">
        <f>_xlfn.RANK.EQ(VLOOKUP($A250, 'First 10 GS'!$B$2:$AG$2201, 13, FALSE), 'First 10 GS'!N$2:N$2201, 0)</f>
        <v>2</v>
      </c>
      <c r="N250" s="6">
        <f>_xlfn.RANK.EQ(VLOOKUP($A250, 'First 10 GS'!$B$2:$AG$2201, 14, FALSE), 'First 10 GS'!O$2:O$2201, 1)</f>
        <v>327</v>
      </c>
      <c r="O250" s="6">
        <f>_xlfn.RANK.EQ(VLOOKUP($A250, 'First 10 GS'!$B$2:$AG$2201, 15, FALSE), 'First 10 GS'!P$2:P$2201, 0)</f>
        <v>90</v>
      </c>
      <c r="P250" s="6">
        <f>_xlfn.RANK.EQ(VLOOKUP($A250, 'First 10 GS'!$B$2:$AG$2201, 16, FALSE), 'First 10 GS'!Q$2:Q$2201, 0)</f>
        <v>139</v>
      </c>
      <c r="Q250" s="5">
        <f>_xlfn.RANK.EQ(VLOOKUP($A250, 'First 10 GS'!$B$2:$AG$2201, 17, FALSE), 'First 10 GS'!R$2:R$2201, 1)</f>
        <v>392</v>
      </c>
      <c r="R250" s="6">
        <f>_xlfn.RANK.EQ(VLOOKUP($A250, 'First 10 GS'!$B$2:$AG$2201, 18, FALSE), 'First 10 GS'!S$2:S$2201, 1)</f>
        <v>350</v>
      </c>
      <c r="S250" s="6">
        <f>_xlfn.RANK.EQ(VLOOKUP($A250, 'First 10 GS'!$B$2:$AG$2201, 19, FALSE), 'First 10 GS'!T$2:T$2201, 1)</f>
        <v>316</v>
      </c>
      <c r="T250" s="6">
        <f>_xlfn.RANK.EQ(VLOOKUP($A250, 'First 10 GS'!$B$2:$AG$2201, 20, FALSE), 'First 10 GS'!U$2:U$2201, 1)</f>
        <v>384</v>
      </c>
      <c r="U250" s="6">
        <f>_xlfn.RANK.EQ(VLOOKUP($A250, 'First 10 GS'!$B$2:$AG$2201, 21, FALSE), 'First 10 GS'!V$2:V$2201, 1)</f>
        <v>231</v>
      </c>
      <c r="V250" s="6">
        <f>_xlfn.RANK.EQ(VLOOKUP($A250, 'First 10 GS'!$B$2:$AG$2201, 22, FALSE), 'First 10 GS'!W$2:W$2201, 1)</f>
        <v>172</v>
      </c>
      <c r="W250" s="6">
        <f>_xlfn.RANK.EQ(VLOOKUP($A250, 'First 10 GS'!$B$2:$AG$2201, 23, FALSE), 'First 10 GS'!X$2:X$2201, 1)</f>
        <v>58</v>
      </c>
      <c r="X250" s="5">
        <f>_xlfn.RANK.EQ(VLOOKUP($A250, 'First 10 GS'!$B$2:$AG$2201, 24, FALSE), 'First 10 GS'!Y$2:Y$2201, 1)</f>
        <v>70</v>
      </c>
      <c r="Y250" s="6">
        <f>_xlfn.RANK.EQ(VLOOKUP($A250, 'First 10 GS'!$B$2:$AG$2201, 25, FALSE), 'First 10 GS'!Z$2:Z$2201, 1)</f>
        <v>1</v>
      </c>
      <c r="Z250" s="5">
        <f>_xlfn.RANK.EQ(VLOOKUP($A250, 'First 10 GS'!$B$2:$AG$2201, 26, FALSE), 'First 10 GS'!AA$2:AA$2201, 0)</f>
        <v>566</v>
      </c>
      <c r="AA250" s="5">
        <f>_xlfn.RANK.EQ(VLOOKUP($A250, 'First 10 GS'!$B$2:$AG$2201, 27, FALSE), 'First 10 GS'!AB$2:AB$2201, 0)</f>
        <v>569</v>
      </c>
      <c r="AB250" s="6">
        <f>_xlfn.RANK.EQ(VLOOKUP($A250, 'First 10 GS'!$B$2:$AG$2201, 28, FALSE), 'First 10 GS'!AC$2:AC$2201, 1)</f>
        <v>127</v>
      </c>
      <c r="AC250" s="6">
        <f>_xlfn.RANK.EQ(VLOOKUP($A250, 'First 10 GS'!$B$2:$AG$2201, 29, FALSE), 'First 10 GS'!AD$2:AD$2201, 1)</f>
        <v>477</v>
      </c>
      <c r="AD250" s="6">
        <f>_xlfn.RANK.EQ(VLOOKUP($A250, 'First 10 GS'!$B$2:$AG$2201, 30, FALSE), 'First 10 GS'!AE$2:AE$2201, 1)</f>
        <v>1</v>
      </c>
      <c r="AE250" s="6">
        <f>_xlfn.RANK.EQ(VLOOKUP($A250, 'First 10 GS'!$B$2:$AG$2201, 31, FALSE), 'First 10 GS'!AF$2:AF$2201, 0)</f>
        <v>427</v>
      </c>
      <c r="AF250" s="5">
        <f>_xlfn.RANK.EQ(VLOOKUP($A250, 'First 10 GS'!$B$2:$AG$2201, 32, FALSE), 'First 10 GS'!AG$2:AG$2201, 1)</f>
        <v>186</v>
      </c>
      <c r="AG250" s="7">
        <f>GEOMEAN(Table5[[#This Row],[W]],Table5[[#This Row],[L]],Table5[[#This Row],[ERA]],Table5[[#This Row],[BB/9]],Table5[[#This Row],[SO]],Table5[[#This Row],[K/9]],Table5[[#This Row],[WHIP]])</f>
        <v>211.0001250773276</v>
      </c>
    </row>
    <row r="251" spans="1:33" x14ac:dyDescent="0.45">
      <c r="A251" s="6" t="s">
        <v>1319</v>
      </c>
      <c r="B251" s="6" t="s">
        <v>199</v>
      </c>
      <c r="C251" s="9" t="s">
        <v>2380</v>
      </c>
      <c r="D251" s="9">
        <v>29092</v>
      </c>
      <c r="E251" s="6">
        <f>_xlfn.RANK.EQ(VLOOKUP($A251, 'First 10 GS'!$B$2:$AG$2201, 5, FALSE), 'First 10 GS'!F$2:F$2201, 0)</f>
        <v>42</v>
      </c>
      <c r="F251" s="5">
        <f>_xlfn.RANK.EQ(VLOOKUP($A251, 'First 10 GS'!$B$2:$AG$2201, 6, FALSE), 'First 10 GS'!G$2:G$2201, 0)</f>
        <v>64</v>
      </c>
      <c r="G251" s="5">
        <f>_xlfn.RANK.EQ(VLOOKUP($A251, 'First 10 GS'!$B$2:$AG$2201, 7, FALSE), 'First 10 GS'!H$2:H$2201, 1)</f>
        <v>343</v>
      </c>
      <c r="H251" s="6">
        <f>_xlfn.RANK.EQ(VLOOKUP($A251, 'First 10 GS'!$B$2:$AG$2201, 8, FALSE), 'First 10 GS'!I$2:I$2201, 0)</f>
        <v>1</v>
      </c>
      <c r="I251" s="6">
        <f>_xlfn.RANK.EQ(VLOOKUP($A251, 'First 10 GS'!$B$2:$AG$2201, 9, FALSE), 'First 10 GS'!J$2:J$2201, 0)</f>
        <v>1</v>
      </c>
      <c r="J251" s="6">
        <f>_xlfn.RANK.EQ(VLOOKUP($A251, 'First 10 GS'!$B$2:$AG$2201, 10, FALSE), 'First 10 GS'!K$2:K$2201, 1)</f>
        <v>1</v>
      </c>
      <c r="K251" s="6">
        <f>_xlfn.RANK.EQ(VLOOKUP($A251, 'First 10 GS'!$B$2:$AG$2201, 11, FALSE), 'First 10 GS'!L$2:L$2201, 0)</f>
        <v>54</v>
      </c>
      <c r="L251" s="6">
        <f>_xlfn.RANK.EQ(VLOOKUP($A251, 'First 10 GS'!$B$2:$AG$2201, 12, FALSE), 'First 10 GS'!M$2:M$2201, 0)</f>
        <v>98</v>
      </c>
      <c r="M251" s="6">
        <f>_xlfn.RANK.EQ(VLOOKUP($A251, 'First 10 GS'!$B$2:$AG$2201, 13, FALSE), 'First 10 GS'!N$2:N$2201, 0)</f>
        <v>2</v>
      </c>
      <c r="N251" s="6">
        <f>_xlfn.RANK.EQ(VLOOKUP($A251, 'First 10 GS'!$B$2:$AG$2201, 14, FALSE), 'First 10 GS'!O$2:O$2201, 1)</f>
        <v>626</v>
      </c>
      <c r="O251" s="6">
        <f>_xlfn.RANK.EQ(VLOOKUP($A251, 'First 10 GS'!$B$2:$AG$2201, 15, FALSE), 'First 10 GS'!P$2:P$2201, 0)</f>
        <v>26</v>
      </c>
      <c r="P251" s="6">
        <f>_xlfn.RANK.EQ(VLOOKUP($A251, 'First 10 GS'!$B$2:$AG$2201, 16, FALSE), 'First 10 GS'!Q$2:Q$2201, 0)</f>
        <v>252</v>
      </c>
      <c r="Q251" s="5">
        <f>_xlfn.RANK.EQ(VLOOKUP($A251, 'First 10 GS'!$B$2:$AG$2201, 17, FALSE), 'First 10 GS'!R$2:R$2201, 1)</f>
        <v>184</v>
      </c>
      <c r="R251" s="6">
        <f>_xlfn.RANK.EQ(VLOOKUP($A251, 'First 10 GS'!$B$2:$AG$2201, 18, FALSE), 'First 10 GS'!S$2:S$2201, 1)</f>
        <v>440</v>
      </c>
      <c r="S251" s="6">
        <f>_xlfn.RANK.EQ(VLOOKUP($A251, 'First 10 GS'!$B$2:$AG$2201, 19, FALSE), 'First 10 GS'!T$2:T$2201, 1)</f>
        <v>316</v>
      </c>
      <c r="T251" s="6">
        <f>_xlfn.RANK.EQ(VLOOKUP($A251, 'First 10 GS'!$B$2:$AG$2201, 20, FALSE), 'First 10 GS'!U$2:U$2201, 1)</f>
        <v>341</v>
      </c>
      <c r="U251" s="6">
        <f>_xlfn.RANK.EQ(VLOOKUP($A251, 'First 10 GS'!$B$2:$AG$2201, 21, FALSE), 'First 10 GS'!V$2:V$2201, 1)</f>
        <v>307</v>
      </c>
      <c r="V251" s="6">
        <f>_xlfn.RANK.EQ(VLOOKUP($A251, 'First 10 GS'!$B$2:$AG$2201, 22, FALSE), 'First 10 GS'!W$2:W$2201, 1)</f>
        <v>381</v>
      </c>
      <c r="W251" s="6">
        <f>_xlfn.RANK.EQ(VLOOKUP($A251, 'First 10 GS'!$B$2:$AG$2201, 23, FALSE), 'First 10 GS'!X$2:X$2201, 1)</f>
        <v>307</v>
      </c>
      <c r="X251" s="5">
        <f>_xlfn.RANK.EQ(VLOOKUP($A251, 'First 10 GS'!$B$2:$AG$2201, 24, FALSE), 'First 10 GS'!Y$2:Y$2201, 1)</f>
        <v>175</v>
      </c>
      <c r="Y251" s="6">
        <f>_xlfn.RANK.EQ(VLOOKUP($A251, 'First 10 GS'!$B$2:$AG$2201, 25, FALSE), 'First 10 GS'!Z$2:Z$2201, 1)</f>
        <v>642</v>
      </c>
      <c r="Z251" s="5">
        <f>_xlfn.RANK.EQ(VLOOKUP($A251, 'First 10 GS'!$B$2:$AG$2201, 26, FALSE), 'First 10 GS'!AA$2:AA$2201, 0)</f>
        <v>452</v>
      </c>
      <c r="AA251" s="5">
        <f>_xlfn.RANK.EQ(VLOOKUP($A251, 'First 10 GS'!$B$2:$AG$2201, 27, FALSE), 'First 10 GS'!AB$2:AB$2201, 0)</f>
        <v>574</v>
      </c>
      <c r="AB251" s="6">
        <f>_xlfn.RANK.EQ(VLOOKUP($A251, 'First 10 GS'!$B$2:$AG$2201, 28, FALSE), 'First 10 GS'!AC$2:AC$2201, 1)</f>
        <v>452</v>
      </c>
      <c r="AC251" s="6">
        <f>_xlfn.RANK.EQ(VLOOKUP($A251, 'First 10 GS'!$B$2:$AG$2201, 29, FALSE), 'First 10 GS'!AD$2:AD$2201, 1)</f>
        <v>1</v>
      </c>
      <c r="AD251" s="6">
        <f>_xlfn.RANK.EQ(VLOOKUP($A251, 'First 10 GS'!$B$2:$AG$2201, 30, FALSE), 'First 10 GS'!AE$2:AE$2201, 1)</f>
        <v>325</v>
      </c>
      <c r="AE251" s="6">
        <f>_xlfn.RANK.EQ(VLOOKUP($A251, 'First 10 GS'!$B$2:$AG$2201, 31, FALSE), 'First 10 GS'!AF$2:AF$2201, 0)</f>
        <v>51</v>
      </c>
      <c r="AF251" s="5">
        <f>_xlfn.RANK.EQ(VLOOKUP($A251, 'First 10 GS'!$B$2:$AG$2201, 32, FALSE), 'First 10 GS'!AG$2:AG$2201, 1)</f>
        <v>103</v>
      </c>
      <c r="AG251" s="7">
        <f>GEOMEAN(Table5[[#This Row],[W]],Table5[[#This Row],[L]],Table5[[#This Row],[ERA]],Table5[[#This Row],[BB/9]],Table5[[#This Row],[SO]],Table5[[#This Row],[K/9]],Table5[[#This Row],[WHIP]])</f>
        <v>211.43356429832008</v>
      </c>
    </row>
    <row r="252" spans="1:33" x14ac:dyDescent="0.45">
      <c r="A252" s="6" t="s">
        <v>1785</v>
      </c>
      <c r="B252" s="6" t="s">
        <v>555</v>
      </c>
      <c r="C252" s="9">
        <v>32331</v>
      </c>
      <c r="D252" s="9">
        <v>32382</v>
      </c>
      <c r="E252" s="6">
        <f>_xlfn.RANK.EQ(VLOOKUP($A252, 'First 10 GS'!$B$2:$AG$2201, 5, FALSE), 'First 10 GS'!F$2:F$2201, 0)</f>
        <v>68</v>
      </c>
      <c r="F252" s="5">
        <f>_xlfn.RANK.EQ(VLOOKUP($A252, 'First 10 GS'!$B$2:$AG$2201, 6, FALSE), 'First 10 GS'!G$2:G$2201, 0)</f>
        <v>23</v>
      </c>
      <c r="G252" s="5">
        <f>_xlfn.RANK.EQ(VLOOKUP($A252, 'First 10 GS'!$B$2:$AG$2201, 7, FALSE), 'First 10 GS'!H$2:H$2201, 1)</f>
        <v>57</v>
      </c>
      <c r="H252" s="6">
        <f>_xlfn.RANK.EQ(VLOOKUP($A252, 'First 10 GS'!$B$2:$AG$2201, 8, FALSE), 'First 10 GS'!I$2:I$2201, 0)</f>
        <v>1</v>
      </c>
      <c r="I252" s="6">
        <f>_xlfn.RANK.EQ(VLOOKUP($A252, 'First 10 GS'!$B$2:$AG$2201, 9, FALSE), 'First 10 GS'!J$2:J$2201, 0)</f>
        <v>1</v>
      </c>
      <c r="J252" s="6">
        <f>_xlfn.RANK.EQ(VLOOKUP($A252, 'First 10 GS'!$B$2:$AG$2201, 10, FALSE), 'First 10 GS'!K$2:K$2201, 1)</f>
        <v>1</v>
      </c>
      <c r="K252" s="6">
        <f>_xlfn.RANK.EQ(VLOOKUP($A252, 'First 10 GS'!$B$2:$AG$2201, 11, FALSE), 'First 10 GS'!L$2:L$2201, 0)</f>
        <v>54</v>
      </c>
      <c r="L252" s="6">
        <f>_xlfn.RANK.EQ(VLOOKUP($A252, 'First 10 GS'!$B$2:$AG$2201, 12, FALSE), 'First 10 GS'!M$2:M$2201, 0)</f>
        <v>18</v>
      </c>
      <c r="M252" s="6">
        <f>_xlfn.RANK.EQ(VLOOKUP($A252, 'First 10 GS'!$B$2:$AG$2201, 13, FALSE), 'First 10 GS'!N$2:N$2201, 0)</f>
        <v>2</v>
      </c>
      <c r="N252" s="6">
        <f>_xlfn.RANK.EQ(VLOOKUP($A252, 'First 10 GS'!$B$2:$AG$2201, 14, FALSE), 'First 10 GS'!O$2:O$2201, 1)</f>
        <v>594</v>
      </c>
      <c r="O252" s="6">
        <f>_xlfn.RANK.EQ(VLOOKUP($A252, 'First 10 GS'!$B$2:$AG$2201, 15, FALSE), 'First 10 GS'!P$2:P$2201, 0)</f>
        <v>90</v>
      </c>
      <c r="P252" s="6">
        <f>_xlfn.RANK.EQ(VLOOKUP($A252, 'First 10 GS'!$B$2:$AG$2201, 16, FALSE), 'First 10 GS'!Q$2:Q$2201, 0)</f>
        <v>54</v>
      </c>
      <c r="Q252" s="5">
        <f>_xlfn.RANK.EQ(VLOOKUP($A252, 'First 10 GS'!$B$2:$AG$2201, 17, FALSE), 'First 10 GS'!R$2:R$2201, 1)</f>
        <v>394</v>
      </c>
      <c r="R252" s="6">
        <f>_xlfn.RANK.EQ(VLOOKUP($A252, 'First 10 GS'!$B$2:$AG$2201, 18, FALSE), 'First 10 GS'!S$2:S$2201, 1)</f>
        <v>656</v>
      </c>
      <c r="S252" s="6">
        <f>_xlfn.RANK.EQ(VLOOKUP($A252, 'First 10 GS'!$B$2:$AG$2201, 19, FALSE), 'First 10 GS'!T$2:T$2201, 1)</f>
        <v>509</v>
      </c>
      <c r="T252" s="6">
        <f>_xlfn.RANK.EQ(VLOOKUP($A252, 'First 10 GS'!$B$2:$AG$2201, 20, FALSE), 'First 10 GS'!U$2:U$2201, 1)</f>
        <v>547</v>
      </c>
      <c r="U252" s="6">
        <f>_xlfn.RANK.EQ(VLOOKUP($A252, 'First 10 GS'!$B$2:$AG$2201, 21, FALSE), 'First 10 GS'!V$2:V$2201, 1)</f>
        <v>327</v>
      </c>
      <c r="V252" s="6">
        <f>_xlfn.RANK.EQ(VLOOKUP($A252, 'First 10 GS'!$B$2:$AG$2201, 22, FALSE), 'First 10 GS'!W$2:W$2201, 1)</f>
        <v>381</v>
      </c>
      <c r="W252" s="6">
        <f>_xlfn.RANK.EQ(VLOOKUP($A252, 'First 10 GS'!$B$2:$AG$2201, 23, FALSE), 'First 10 GS'!X$2:X$2201, 1)</f>
        <v>400</v>
      </c>
      <c r="X252" s="5">
        <f>_xlfn.RANK.EQ(VLOOKUP($A252, 'First 10 GS'!$B$2:$AG$2201, 24, FALSE), 'First 10 GS'!Y$2:Y$2201, 1)</f>
        <v>299</v>
      </c>
      <c r="Y252" s="6">
        <f>_xlfn.RANK.EQ(VLOOKUP($A252, 'First 10 GS'!$B$2:$AG$2201, 25, FALSE), 'First 10 GS'!Z$2:Z$2201, 1)</f>
        <v>490</v>
      </c>
      <c r="Z252" s="5">
        <f>_xlfn.RANK.EQ(VLOOKUP($A252, 'First 10 GS'!$B$2:$AG$2201, 26, FALSE), 'First 10 GS'!AA$2:AA$2201, 0)</f>
        <v>474</v>
      </c>
      <c r="AA252" s="5">
        <f>_xlfn.RANK.EQ(VLOOKUP($A252, 'First 10 GS'!$B$2:$AG$2201, 27, FALSE), 'First 10 GS'!AB$2:AB$2201, 0)</f>
        <v>564</v>
      </c>
      <c r="AB252" s="6">
        <f>_xlfn.RANK.EQ(VLOOKUP($A252, 'First 10 GS'!$B$2:$AG$2201, 28, FALSE), 'First 10 GS'!AC$2:AC$2201, 1)</f>
        <v>1</v>
      </c>
      <c r="AC252" s="6">
        <f>_xlfn.RANK.EQ(VLOOKUP($A252, 'First 10 GS'!$B$2:$AG$2201, 29, FALSE), 'First 10 GS'!AD$2:AD$2201, 1)</f>
        <v>477</v>
      </c>
      <c r="AD252" s="6">
        <f>_xlfn.RANK.EQ(VLOOKUP($A252, 'First 10 GS'!$B$2:$AG$2201, 30, FALSE), 'First 10 GS'!AE$2:AE$2201, 1)</f>
        <v>554</v>
      </c>
      <c r="AE252" s="6">
        <f>_xlfn.RANK.EQ(VLOOKUP($A252, 'First 10 GS'!$B$2:$AG$2201, 31, FALSE), 'First 10 GS'!AF$2:AF$2201, 0)</f>
        <v>55</v>
      </c>
      <c r="AF252" s="5">
        <f>_xlfn.RANK.EQ(VLOOKUP($A252, 'First 10 GS'!$B$2:$AG$2201, 32, FALSE), 'First 10 GS'!AG$2:AG$2201, 1)</f>
        <v>459</v>
      </c>
      <c r="AG252" s="7">
        <f>GEOMEAN(Table5[[#This Row],[W]],Table5[[#This Row],[L]],Table5[[#This Row],[ERA]],Table5[[#This Row],[BB/9]],Table5[[#This Row],[SO]],Table5[[#This Row],[K/9]],Table5[[#This Row],[WHIP]])</f>
        <v>211.53253604573081</v>
      </c>
    </row>
    <row r="253" spans="1:33" x14ac:dyDescent="0.45">
      <c r="A253" s="6" t="s">
        <v>798</v>
      </c>
      <c r="B253" s="6" t="s">
        <v>132</v>
      </c>
      <c r="C253" s="9">
        <v>31591</v>
      </c>
      <c r="D253" s="9">
        <v>31637</v>
      </c>
      <c r="E253" s="6">
        <f>_xlfn.RANK.EQ(VLOOKUP($A253, 'First 10 GS'!$B$2:$AG$2201, 5, FALSE), 'First 10 GS'!F$2:F$2201, 0)</f>
        <v>26</v>
      </c>
      <c r="F253" s="5">
        <f>_xlfn.RANK.EQ(VLOOKUP($A253, 'First 10 GS'!$B$2:$AG$2201, 6, FALSE), 'First 10 GS'!G$2:G$2201, 0)</f>
        <v>151</v>
      </c>
      <c r="G253" s="5">
        <f>_xlfn.RANK.EQ(VLOOKUP($A253, 'First 10 GS'!$B$2:$AG$2201, 7, FALSE), 'First 10 GS'!H$2:H$2201, 1)</f>
        <v>177</v>
      </c>
      <c r="H253" s="6">
        <f>_xlfn.RANK.EQ(VLOOKUP($A253, 'First 10 GS'!$B$2:$AG$2201, 8, FALSE), 'First 10 GS'!I$2:I$2201, 0)</f>
        <v>1</v>
      </c>
      <c r="I253" s="6">
        <f>_xlfn.RANK.EQ(VLOOKUP($A253, 'First 10 GS'!$B$2:$AG$2201, 9, FALSE), 'First 10 GS'!J$2:J$2201, 0)</f>
        <v>1</v>
      </c>
      <c r="J253" s="6">
        <f>_xlfn.RANK.EQ(VLOOKUP($A253, 'First 10 GS'!$B$2:$AG$2201, 10, FALSE), 'First 10 GS'!K$2:K$2201, 1)</f>
        <v>1</v>
      </c>
      <c r="K253" s="6">
        <f>_xlfn.RANK.EQ(VLOOKUP($A253, 'First 10 GS'!$B$2:$AG$2201, 11, FALSE), 'First 10 GS'!L$2:L$2201, 0)</f>
        <v>29</v>
      </c>
      <c r="L253" s="6">
        <f>_xlfn.RANK.EQ(VLOOKUP($A253, 'First 10 GS'!$B$2:$AG$2201, 12, FALSE), 'First 10 GS'!M$2:M$2201, 0)</f>
        <v>98</v>
      </c>
      <c r="M253" s="6">
        <f>_xlfn.RANK.EQ(VLOOKUP($A253, 'First 10 GS'!$B$2:$AG$2201, 13, FALSE), 'First 10 GS'!N$2:N$2201, 0)</f>
        <v>2</v>
      </c>
      <c r="N253" s="6">
        <f>_xlfn.RANK.EQ(VLOOKUP($A253, 'First 10 GS'!$B$2:$AG$2201, 14, FALSE), 'First 10 GS'!O$2:O$2201, 1)</f>
        <v>640</v>
      </c>
      <c r="O253" s="6">
        <f>_xlfn.RANK.EQ(VLOOKUP($A253, 'First 10 GS'!$B$2:$AG$2201, 15, FALSE), 'First 10 GS'!P$2:P$2201, 0)</f>
        <v>227</v>
      </c>
      <c r="P253" s="6">
        <f>_xlfn.RANK.EQ(VLOOKUP($A253, 'First 10 GS'!$B$2:$AG$2201, 16, FALSE), 'First 10 GS'!Q$2:Q$2201, 0)</f>
        <v>208</v>
      </c>
      <c r="Q253" s="5">
        <f>_xlfn.RANK.EQ(VLOOKUP($A253, 'First 10 GS'!$B$2:$AG$2201, 17, FALSE), 'First 10 GS'!R$2:R$2201, 1)</f>
        <v>90</v>
      </c>
      <c r="R253" s="6">
        <f>_xlfn.RANK.EQ(VLOOKUP($A253, 'First 10 GS'!$B$2:$AG$2201, 18, FALSE), 'First 10 GS'!S$2:S$2201, 1)</f>
        <v>612</v>
      </c>
      <c r="S253" s="6">
        <f>_xlfn.RANK.EQ(VLOOKUP($A253, 'First 10 GS'!$B$2:$AG$2201, 19, FALSE), 'First 10 GS'!T$2:T$2201, 1)</f>
        <v>228</v>
      </c>
      <c r="T253" s="6">
        <f>_xlfn.RANK.EQ(VLOOKUP($A253, 'First 10 GS'!$B$2:$AG$2201, 20, FALSE), 'First 10 GS'!U$2:U$2201, 1)</f>
        <v>173</v>
      </c>
      <c r="U253" s="6">
        <f>_xlfn.RANK.EQ(VLOOKUP($A253, 'First 10 GS'!$B$2:$AG$2201, 21, FALSE), 'First 10 GS'!V$2:V$2201, 1)</f>
        <v>96</v>
      </c>
      <c r="V253" s="6">
        <f>_xlfn.RANK.EQ(VLOOKUP($A253, 'First 10 GS'!$B$2:$AG$2201, 22, FALSE), 'First 10 GS'!W$2:W$2201, 1)</f>
        <v>103</v>
      </c>
      <c r="W253" s="6">
        <f>_xlfn.RANK.EQ(VLOOKUP($A253, 'First 10 GS'!$B$2:$AG$2201, 23, FALSE), 'First 10 GS'!X$2:X$2201, 1)</f>
        <v>331</v>
      </c>
      <c r="X253" s="5">
        <f>_xlfn.RANK.EQ(VLOOKUP($A253, 'First 10 GS'!$B$2:$AG$2201, 24, FALSE), 'First 10 GS'!Y$2:Y$2201, 1)</f>
        <v>187</v>
      </c>
      <c r="Y253" s="6">
        <f>_xlfn.RANK.EQ(VLOOKUP($A253, 'First 10 GS'!$B$2:$AG$2201, 25, FALSE), 'First 10 GS'!Z$2:Z$2201, 1)</f>
        <v>291</v>
      </c>
      <c r="Z253" s="5">
        <f>_xlfn.RANK.EQ(VLOOKUP($A253, 'First 10 GS'!$B$2:$AG$2201, 26, FALSE), 'First 10 GS'!AA$2:AA$2201, 0)</f>
        <v>423</v>
      </c>
      <c r="AA253" s="5">
        <f>_xlfn.RANK.EQ(VLOOKUP($A253, 'First 10 GS'!$B$2:$AG$2201, 27, FALSE), 'First 10 GS'!AB$2:AB$2201, 0)</f>
        <v>573</v>
      </c>
      <c r="AB253" s="6">
        <f>_xlfn.RANK.EQ(VLOOKUP($A253, 'First 10 GS'!$B$2:$AG$2201, 28, FALSE), 'First 10 GS'!AC$2:AC$2201, 1)</f>
        <v>127</v>
      </c>
      <c r="AC253" s="6">
        <f>_xlfn.RANK.EQ(VLOOKUP($A253, 'First 10 GS'!$B$2:$AG$2201, 29, FALSE), 'First 10 GS'!AD$2:AD$2201, 1)</f>
        <v>1</v>
      </c>
      <c r="AD253" s="6">
        <f>_xlfn.RANK.EQ(VLOOKUP($A253, 'First 10 GS'!$B$2:$AG$2201, 30, FALSE), 'First 10 GS'!AE$2:AE$2201, 1)</f>
        <v>1</v>
      </c>
      <c r="AE253" s="6">
        <f>_xlfn.RANK.EQ(VLOOKUP($A253, 'First 10 GS'!$B$2:$AG$2201, 31, FALSE), 'First 10 GS'!AF$2:AF$2201, 0)</f>
        <v>25</v>
      </c>
      <c r="AF253" s="5">
        <f>_xlfn.RANK.EQ(VLOOKUP($A253, 'First 10 GS'!$B$2:$AG$2201, 32, FALSE), 'First 10 GS'!AG$2:AG$2201, 1)</f>
        <v>187</v>
      </c>
      <c r="AG253" s="7">
        <f>GEOMEAN(Table5[[#This Row],[W]],Table5[[#This Row],[L]],Table5[[#This Row],[ERA]],Table5[[#This Row],[BB/9]],Table5[[#This Row],[SO]],Table5[[#This Row],[K/9]],Table5[[#This Row],[WHIP]])</f>
        <v>213.75197305813518</v>
      </c>
    </row>
    <row r="254" spans="1:33" x14ac:dyDescent="0.45">
      <c r="A254" s="4" t="s">
        <v>851</v>
      </c>
      <c r="B254" s="4" t="s">
        <v>34</v>
      </c>
      <c r="C254" s="10">
        <v>26407</v>
      </c>
      <c r="D254" s="10">
        <v>26444</v>
      </c>
      <c r="E254" s="4">
        <f>_xlfn.RANK.EQ(VLOOKUP($A254, 'First 10 GS'!$B$2:$AG$2201, 5, FALSE), 'First 10 GS'!F$2:F$2201, 0)</f>
        <v>141</v>
      </c>
      <c r="F254" s="5">
        <f>_xlfn.RANK.EQ(VLOOKUP($A254, 'First 10 GS'!$B$2:$AG$2201, 6, FALSE), 'First 10 GS'!G$2:G$2201, 0)</f>
        <v>151</v>
      </c>
      <c r="G254" s="5">
        <f>_xlfn.RANK.EQ(VLOOKUP($A254, 'First 10 GS'!$B$2:$AG$2201, 7, FALSE), 'First 10 GS'!H$2:H$2201, 1)</f>
        <v>343</v>
      </c>
      <c r="H254" s="4">
        <f>_xlfn.RANK.EQ(VLOOKUP($A254, 'First 10 GS'!$B$2:$AG$2201, 8, FALSE), 'First 10 GS'!I$2:I$2201, 0)</f>
        <v>1</v>
      </c>
      <c r="I254" s="4">
        <f>_xlfn.RANK.EQ(VLOOKUP($A254, 'First 10 GS'!$B$2:$AG$2201, 9, FALSE), 'First 10 GS'!J$2:J$2201, 0)</f>
        <v>1</v>
      </c>
      <c r="J254" s="4">
        <f>_xlfn.RANK.EQ(VLOOKUP($A254, 'First 10 GS'!$B$2:$AG$2201, 10, FALSE), 'First 10 GS'!K$2:K$2201, 1)</f>
        <v>1</v>
      </c>
      <c r="K254" s="4">
        <f>_xlfn.RANK.EQ(VLOOKUP($A254, 'First 10 GS'!$B$2:$AG$2201, 11, FALSE), 'First 10 GS'!L$2:L$2201, 0)</f>
        <v>99</v>
      </c>
      <c r="L254" s="4">
        <f>_xlfn.RANK.EQ(VLOOKUP($A254, 'First 10 GS'!$B$2:$AG$2201, 12, FALSE), 'First 10 GS'!M$2:M$2201, 0)</f>
        <v>98</v>
      </c>
      <c r="M254" s="4">
        <f>_xlfn.RANK.EQ(VLOOKUP($A254, 'First 10 GS'!$B$2:$AG$2201, 13, FALSE), 'First 10 GS'!N$2:N$2201, 0)</f>
        <v>2</v>
      </c>
      <c r="N254" s="6">
        <f>_xlfn.RANK.EQ(VLOOKUP($A254, 'First 10 GS'!$B$2:$AG$2201, 14, FALSE), 'First 10 GS'!O$2:O$2201, 1)</f>
        <v>521</v>
      </c>
      <c r="O254" s="4">
        <f>_xlfn.RANK.EQ(VLOOKUP($A254, 'First 10 GS'!$B$2:$AG$2201, 15, FALSE), 'First 10 GS'!P$2:P$2201, 0)</f>
        <v>90</v>
      </c>
      <c r="P254" s="4">
        <f>_xlfn.RANK.EQ(VLOOKUP($A254, 'First 10 GS'!$B$2:$AG$2201, 16, FALSE), 'First 10 GS'!Q$2:Q$2201, 0)</f>
        <v>266</v>
      </c>
      <c r="Q254" s="5">
        <f>_xlfn.RANK.EQ(VLOOKUP($A254, 'First 10 GS'!$B$2:$AG$2201, 17, FALSE), 'First 10 GS'!R$2:R$2201, 1)</f>
        <v>94</v>
      </c>
      <c r="R254" s="4">
        <f>_xlfn.RANK.EQ(VLOOKUP($A254, 'First 10 GS'!$B$2:$AG$2201, 18, FALSE), 'First 10 GS'!S$2:S$2201, 1)</f>
        <v>115</v>
      </c>
      <c r="S254" s="4">
        <f>_xlfn.RANK.EQ(VLOOKUP($A254, 'First 10 GS'!$B$2:$AG$2201, 19, FALSE), 'First 10 GS'!T$2:T$2201, 1)</f>
        <v>66</v>
      </c>
      <c r="T254" s="4">
        <f>_xlfn.RANK.EQ(VLOOKUP($A254, 'First 10 GS'!$B$2:$AG$2201, 20, FALSE), 'First 10 GS'!U$2:U$2201, 1)</f>
        <v>87</v>
      </c>
      <c r="U254" s="4">
        <f>_xlfn.RANK.EQ(VLOOKUP($A254, 'First 10 GS'!$B$2:$AG$2201, 21, FALSE), 'First 10 GS'!V$2:V$2201, 1)</f>
        <v>118</v>
      </c>
      <c r="V254" s="4">
        <f>_xlfn.RANK.EQ(VLOOKUP($A254, 'First 10 GS'!$B$2:$AG$2201, 22, FALSE), 'First 10 GS'!W$2:W$2201, 1)</f>
        <v>103</v>
      </c>
      <c r="W254" s="4">
        <f>_xlfn.RANK.EQ(VLOOKUP($A254, 'First 10 GS'!$B$2:$AG$2201, 23, FALSE), 'First 10 GS'!X$2:X$2201, 1)</f>
        <v>331</v>
      </c>
      <c r="X254" s="5">
        <f>_xlfn.RANK.EQ(VLOOKUP($A254, 'First 10 GS'!$B$2:$AG$2201, 24, FALSE), 'First 10 GS'!Y$2:Y$2201, 1)</f>
        <v>288</v>
      </c>
      <c r="Y254" s="4">
        <f>_xlfn.RANK.EQ(VLOOKUP($A254, 'First 10 GS'!$B$2:$AG$2201, 25, FALSE), 'First 10 GS'!Z$2:Z$2201, 1)</f>
        <v>599</v>
      </c>
      <c r="Z254" s="5">
        <f>_xlfn.RANK.EQ(VLOOKUP($A254, 'First 10 GS'!$B$2:$AG$2201, 26, FALSE), 'First 10 GS'!AA$2:AA$2201, 0)</f>
        <v>399</v>
      </c>
      <c r="AA254" s="5">
        <f>_xlfn.RANK.EQ(VLOOKUP($A254, 'First 10 GS'!$B$2:$AG$2201, 27, FALSE), 'First 10 GS'!AB$2:AB$2201, 0)</f>
        <v>480</v>
      </c>
      <c r="AB254" s="4">
        <f>_xlfn.RANK.EQ(VLOOKUP($A254, 'First 10 GS'!$B$2:$AG$2201, 28, FALSE), 'First 10 GS'!AC$2:AC$2201, 1)</f>
        <v>290</v>
      </c>
      <c r="AC254" s="4">
        <f>_xlfn.RANK.EQ(VLOOKUP($A254, 'First 10 GS'!$B$2:$AG$2201, 29, FALSE), 'First 10 GS'!AD$2:AD$2201, 1)</f>
        <v>477</v>
      </c>
      <c r="AD254" s="4">
        <f>_xlfn.RANK.EQ(VLOOKUP($A254, 'First 10 GS'!$B$2:$AG$2201, 30, FALSE), 'First 10 GS'!AE$2:AE$2201, 1)</f>
        <v>461</v>
      </c>
      <c r="AE254" s="4">
        <f>_xlfn.RANK.EQ(VLOOKUP($A254, 'First 10 GS'!$B$2:$AG$2201, 31, FALSE), 'First 10 GS'!AF$2:AF$2201, 0)</f>
        <v>200</v>
      </c>
      <c r="AF254" s="5">
        <f>_xlfn.RANK.EQ(VLOOKUP($A254, 'First 10 GS'!$B$2:$AG$2201, 32, FALSE), 'First 10 GS'!AG$2:AG$2201, 1)</f>
        <v>76</v>
      </c>
      <c r="AG254" s="7">
        <f>GEOMEAN(Table5[[#This Row],[W]],Table5[[#This Row],[L]],Table5[[#This Row],[ERA]],Table5[[#This Row],[BB/9]],Table5[[#This Row],[SO]],Table5[[#This Row],[K/9]],Table5[[#This Row],[WHIP]])</f>
        <v>213.78348969820661</v>
      </c>
    </row>
    <row r="255" spans="1:33" x14ac:dyDescent="0.45">
      <c r="A255" s="4" t="s">
        <v>276</v>
      </c>
      <c r="B255" s="4" t="s">
        <v>46</v>
      </c>
      <c r="C255" s="10">
        <v>42837</v>
      </c>
      <c r="D255" s="10">
        <v>42889</v>
      </c>
      <c r="E255" s="4">
        <f>_xlfn.RANK.EQ(VLOOKUP($A255, 'First 10 GS'!$B$2:$AG$2201, 5, FALSE), 'First 10 GS'!F$2:F$2201, 0)</f>
        <v>354</v>
      </c>
      <c r="F255" s="5">
        <f>_xlfn.RANK.EQ(VLOOKUP($A255, 'First 10 GS'!$B$2:$AG$2201, 6, FALSE), 'First 10 GS'!G$2:G$2201, 0)</f>
        <v>294</v>
      </c>
      <c r="G255" s="5">
        <f>_xlfn.RANK.EQ(VLOOKUP($A255, 'First 10 GS'!$B$2:$AG$2201, 7, FALSE), 'First 10 GS'!H$2:H$2201, 1)</f>
        <v>343</v>
      </c>
      <c r="H255" s="4">
        <f>_xlfn.RANK.EQ(VLOOKUP($A255, 'First 10 GS'!$B$2:$AG$2201, 8, FALSE), 'First 10 GS'!I$2:I$2201, 0)</f>
        <v>1</v>
      </c>
      <c r="I255" s="4">
        <f>_xlfn.RANK.EQ(VLOOKUP($A255, 'First 10 GS'!$B$2:$AG$2201, 9, FALSE), 'First 10 GS'!J$2:J$2201, 0)</f>
        <v>1</v>
      </c>
      <c r="J255" s="4">
        <f>_xlfn.RANK.EQ(VLOOKUP($A255, 'First 10 GS'!$B$2:$AG$2201, 10, FALSE), 'First 10 GS'!K$2:K$2201, 1)</f>
        <v>1</v>
      </c>
      <c r="K255" s="4">
        <f>_xlfn.RANK.EQ(VLOOKUP($A255, 'First 10 GS'!$B$2:$AG$2201, 11, FALSE), 'First 10 GS'!L$2:L$2201, 0)</f>
        <v>196</v>
      </c>
      <c r="L255" s="4">
        <f>_xlfn.RANK.EQ(VLOOKUP($A255, 'First 10 GS'!$B$2:$AG$2201, 12, FALSE), 'First 10 GS'!M$2:M$2201, 0)</f>
        <v>98</v>
      </c>
      <c r="M255" s="4">
        <f>_xlfn.RANK.EQ(VLOOKUP($A255, 'First 10 GS'!$B$2:$AG$2201, 13, FALSE), 'First 10 GS'!N$2:N$2201, 0)</f>
        <v>2</v>
      </c>
      <c r="N255" s="6">
        <f>_xlfn.RANK.EQ(VLOOKUP($A255, 'First 10 GS'!$B$2:$AG$2201, 14, FALSE), 'First 10 GS'!O$2:O$2201, 1)</f>
        <v>303</v>
      </c>
      <c r="O255" s="4">
        <f>_xlfn.RANK.EQ(VLOOKUP($A255, 'First 10 GS'!$B$2:$AG$2201, 15, FALSE), 'First 10 GS'!P$2:P$2201, 0)</f>
        <v>227</v>
      </c>
      <c r="P255" s="4">
        <f>_xlfn.RANK.EQ(VLOOKUP($A255, 'First 10 GS'!$B$2:$AG$2201, 16, FALSE), 'First 10 GS'!Q$2:Q$2201, 0)</f>
        <v>378</v>
      </c>
      <c r="Q255" s="5">
        <f>_xlfn.RANK.EQ(VLOOKUP($A255, 'First 10 GS'!$B$2:$AG$2201, 17, FALSE), 'First 10 GS'!R$2:R$2201, 1)</f>
        <v>237</v>
      </c>
      <c r="R255" s="4">
        <f>_xlfn.RANK.EQ(VLOOKUP($A255, 'First 10 GS'!$B$2:$AG$2201, 18, FALSE), 'First 10 GS'!S$2:S$2201, 1)</f>
        <v>160</v>
      </c>
      <c r="S255" s="4">
        <f>_xlfn.RANK.EQ(VLOOKUP($A255, 'First 10 GS'!$B$2:$AG$2201, 19, FALSE), 'First 10 GS'!T$2:T$2201, 1)</f>
        <v>228</v>
      </c>
      <c r="T255" s="4">
        <f>_xlfn.RANK.EQ(VLOOKUP($A255, 'First 10 GS'!$B$2:$AG$2201, 20, FALSE), 'First 10 GS'!U$2:U$2201, 1)</f>
        <v>173</v>
      </c>
      <c r="U255" s="4">
        <f>_xlfn.RANK.EQ(VLOOKUP($A255, 'First 10 GS'!$B$2:$AG$2201, 21, FALSE), 'First 10 GS'!V$2:V$2201, 1)</f>
        <v>242</v>
      </c>
      <c r="V255" s="4">
        <f>_xlfn.RANK.EQ(VLOOKUP($A255, 'First 10 GS'!$B$2:$AG$2201, 22, FALSE), 'First 10 GS'!W$2:W$2201, 1)</f>
        <v>172</v>
      </c>
      <c r="W255" s="4">
        <f>_xlfn.RANK.EQ(VLOOKUP($A255, 'First 10 GS'!$B$2:$AG$2201, 23, FALSE), 'First 10 GS'!X$2:X$2201, 1)</f>
        <v>331</v>
      </c>
      <c r="X255" s="5">
        <f>_xlfn.RANK.EQ(VLOOKUP($A255, 'First 10 GS'!$B$2:$AG$2201, 24, FALSE), 'First 10 GS'!Y$2:Y$2201, 1)</f>
        <v>370</v>
      </c>
      <c r="Y255" s="4">
        <f>_xlfn.RANK.EQ(VLOOKUP($A255, 'First 10 GS'!$B$2:$AG$2201, 25, FALSE), 'First 10 GS'!Z$2:Z$2201, 1)</f>
        <v>1</v>
      </c>
      <c r="Z255" s="5">
        <f>_xlfn.RANK.EQ(VLOOKUP($A255, 'First 10 GS'!$B$2:$AG$2201, 26, FALSE), 'First 10 GS'!AA$2:AA$2201, 0)</f>
        <v>91</v>
      </c>
      <c r="AA255" s="5">
        <f>_xlfn.RANK.EQ(VLOOKUP($A255, 'First 10 GS'!$B$2:$AG$2201, 27, FALSE), 'First 10 GS'!AB$2:AB$2201, 0)</f>
        <v>111</v>
      </c>
      <c r="AB255" s="4">
        <f>_xlfn.RANK.EQ(VLOOKUP($A255, 'First 10 GS'!$B$2:$AG$2201, 28, FALSE), 'First 10 GS'!AC$2:AC$2201, 1)</f>
        <v>127</v>
      </c>
      <c r="AC255" s="4">
        <f>_xlfn.RANK.EQ(VLOOKUP($A255, 'First 10 GS'!$B$2:$AG$2201, 29, FALSE), 'First 10 GS'!AD$2:AD$2201, 1)</f>
        <v>1</v>
      </c>
      <c r="AD255" s="4">
        <f>_xlfn.RANK.EQ(VLOOKUP($A255, 'First 10 GS'!$B$2:$AG$2201, 30, FALSE), 'First 10 GS'!AE$2:AE$2201, 1)</f>
        <v>325</v>
      </c>
      <c r="AE255" s="4">
        <f>_xlfn.RANK.EQ(VLOOKUP($A255, 'First 10 GS'!$B$2:$AG$2201, 31, FALSE), 'First 10 GS'!AF$2:AF$2201, 0)</f>
        <v>411</v>
      </c>
      <c r="AF255" s="5">
        <f>_xlfn.RANK.EQ(VLOOKUP($A255, 'First 10 GS'!$B$2:$AG$2201, 32, FALSE), 'First 10 GS'!AG$2:AG$2201, 1)</f>
        <v>232</v>
      </c>
      <c r="AG255" s="7">
        <f>GEOMEAN(Table5[[#This Row],[W]],Table5[[#This Row],[L]],Table5[[#This Row],[ERA]],Table5[[#This Row],[BB/9]],Table5[[#This Row],[SO]],Table5[[#This Row],[K/9]],Table5[[#This Row],[WHIP]])</f>
        <v>214.24986344408089</v>
      </c>
    </row>
    <row r="256" spans="1:33" x14ac:dyDescent="0.45">
      <c r="A256" s="6" t="s">
        <v>1676</v>
      </c>
      <c r="B256" s="6" t="s">
        <v>102</v>
      </c>
      <c r="C256" s="9">
        <v>42174</v>
      </c>
      <c r="D256" s="9">
        <v>42228</v>
      </c>
      <c r="E256" s="6">
        <f>_xlfn.RANK.EQ(VLOOKUP($A256, 'First 10 GS'!$B$2:$AG$2201, 5, FALSE), 'First 10 GS'!F$2:F$2201, 0)</f>
        <v>326</v>
      </c>
      <c r="F256" s="5">
        <f>_xlfn.RANK.EQ(VLOOKUP($A256, 'First 10 GS'!$B$2:$AG$2201, 6, FALSE), 'First 10 GS'!G$2:G$2201, 0)</f>
        <v>64</v>
      </c>
      <c r="G256" s="5">
        <f>_xlfn.RANK.EQ(VLOOKUP($A256, 'First 10 GS'!$B$2:$AG$2201, 7, FALSE), 'First 10 GS'!H$2:H$2201, 1)</f>
        <v>57</v>
      </c>
      <c r="H256" s="6">
        <f>_xlfn.RANK.EQ(VLOOKUP($A256, 'First 10 GS'!$B$2:$AG$2201, 8, FALSE), 'First 10 GS'!I$2:I$2201, 0)</f>
        <v>1</v>
      </c>
      <c r="I256" s="6">
        <f>_xlfn.RANK.EQ(VLOOKUP($A256, 'First 10 GS'!$B$2:$AG$2201, 9, FALSE), 'First 10 GS'!J$2:J$2201, 0)</f>
        <v>1</v>
      </c>
      <c r="J256" s="6">
        <f>_xlfn.RANK.EQ(VLOOKUP($A256, 'First 10 GS'!$B$2:$AG$2201, 10, FALSE), 'First 10 GS'!K$2:K$2201, 1)</f>
        <v>1</v>
      </c>
      <c r="K256" s="6">
        <f>_xlfn.RANK.EQ(VLOOKUP($A256, 'First 10 GS'!$B$2:$AG$2201, 11, FALSE), 'First 10 GS'!L$2:L$2201, 0)</f>
        <v>196</v>
      </c>
      <c r="L256" s="6">
        <f>_xlfn.RANK.EQ(VLOOKUP($A256, 'First 10 GS'!$B$2:$AG$2201, 12, FALSE), 'First 10 GS'!M$2:M$2201, 0)</f>
        <v>98</v>
      </c>
      <c r="M256" s="6">
        <f>_xlfn.RANK.EQ(VLOOKUP($A256, 'First 10 GS'!$B$2:$AG$2201, 13, FALSE), 'First 10 GS'!N$2:N$2201, 0)</f>
        <v>2</v>
      </c>
      <c r="N256" s="6">
        <f>_xlfn.RANK.EQ(VLOOKUP($A256, 'First 10 GS'!$B$2:$AG$2201, 14, FALSE), 'First 10 GS'!O$2:O$2201, 1)</f>
        <v>327</v>
      </c>
      <c r="O256" s="6">
        <f>_xlfn.RANK.EQ(VLOOKUP($A256, 'First 10 GS'!$B$2:$AG$2201, 15, FALSE), 'First 10 GS'!P$2:P$2201, 0)</f>
        <v>227</v>
      </c>
      <c r="P256" s="6">
        <f>_xlfn.RANK.EQ(VLOOKUP($A256, 'First 10 GS'!$B$2:$AG$2201, 16, FALSE), 'First 10 GS'!Q$2:Q$2201, 0)</f>
        <v>75</v>
      </c>
      <c r="Q256" s="5">
        <f>_xlfn.RANK.EQ(VLOOKUP($A256, 'First 10 GS'!$B$2:$AG$2201, 17, FALSE), 'First 10 GS'!R$2:R$2201, 1)</f>
        <v>440</v>
      </c>
      <c r="R256" s="6">
        <f>_xlfn.RANK.EQ(VLOOKUP($A256, 'First 10 GS'!$B$2:$AG$2201, 18, FALSE), 'First 10 GS'!S$2:S$2201, 1)</f>
        <v>612</v>
      </c>
      <c r="S256" s="6">
        <f>_xlfn.RANK.EQ(VLOOKUP($A256, 'First 10 GS'!$B$2:$AG$2201, 19, FALSE), 'First 10 GS'!T$2:T$2201, 1)</f>
        <v>440</v>
      </c>
      <c r="T256" s="6">
        <f>_xlfn.RANK.EQ(VLOOKUP($A256, 'First 10 GS'!$B$2:$AG$2201, 20, FALSE), 'First 10 GS'!U$2:U$2201, 1)</f>
        <v>456</v>
      </c>
      <c r="U256" s="6">
        <f>_xlfn.RANK.EQ(VLOOKUP($A256, 'First 10 GS'!$B$2:$AG$2201, 21, FALSE), 'First 10 GS'!V$2:V$2201, 1)</f>
        <v>483</v>
      </c>
      <c r="V256" s="6">
        <f>_xlfn.RANK.EQ(VLOOKUP($A256, 'First 10 GS'!$B$2:$AG$2201, 22, FALSE), 'First 10 GS'!W$2:W$2201, 1)</f>
        <v>466</v>
      </c>
      <c r="W256" s="6">
        <f>_xlfn.RANK.EQ(VLOOKUP($A256, 'First 10 GS'!$B$2:$AG$2201, 23, FALSE), 'First 10 GS'!X$2:X$2201, 1)</f>
        <v>187</v>
      </c>
      <c r="X256" s="5">
        <f>_xlfn.RANK.EQ(VLOOKUP($A256, 'First 10 GS'!$B$2:$AG$2201, 24, FALSE), 'First 10 GS'!Y$2:Y$2201, 1)</f>
        <v>209</v>
      </c>
      <c r="Y256" s="6">
        <f>_xlfn.RANK.EQ(VLOOKUP($A256, 'First 10 GS'!$B$2:$AG$2201, 25, FALSE), 'First 10 GS'!Z$2:Z$2201, 1)</f>
        <v>490</v>
      </c>
      <c r="Z256" s="5">
        <f>_xlfn.RANK.EQ(VLOOKUP($A256, 'First 10 GS'!$B$2:$AG$2201, 26, FALSE), 'First 10 GS'!AA$2:AA$2201, 0)</f>
        <v>356</v>
      </c>
      <c r="AA256" s="5">
        <f>_xlfn.RANK.EQ(VLOOKUP($A256, 'First 10 GS'!$B$2:$AG$2201, 27, FALSE), 'First 10 GS'!AB$2:AB$2201, 0)</f>
        <v>355</v>
      </c>
      <c r="AB256" s="6">
        <f>_xlfn.RANK.EQ(VLOOKUP($A256, 'First 10 GS'!$B$2:$AG$2201, 28, FALSE), 'First 10 GS'!AC$2:AC$2201, 1)</f>
        <v>127</v>
      </c>
      <c r="AC256" s="6">
        <f>_xlfn.RANK.EQ(VLOOKUP($A256, 'First 10 GS'!$B$2:$AG$2201, 29, FALSE), 'First 10 GS'!AD$2:AD$2201, 1)</f>
        <v>1</v>
      </c>
      <c r="AD256" s="6">
        <f>_xlfn.RANK.EQ(VLOOKUP($A256, 'First 10 GS'!$B$2:$AG$2201, 30, FALSE), 'First 10 GS'!AE$2:AE$2201, 1)</f>
        <v>1</v>
      </c>
      <c r="AE256" s="6">
        <f>_xlfn.RANK.EQ(VLOOKUP($A256, 'First 10 GS'!$B$2:$AG$2201, 31, FALSE), 'First 10 GS'!AF$2:AF$2201, 0)</f>
        <v>264</v>
      </c>
      <c r="AF256" s="5">
        <f>_xlfn.RANK.EQ(VLOOKUP($A256, 'First 10 GS'!$B$2:$AG$2201, 32, FALSE), 'First 10 GS'!AG$2:AG$2201, 1)</f>
        <v>498</v>
      </c>
      <c r="AG256" s="7">
        <f>GEOMEAN(Table5[[#This Row],[W]],Table5[[#This Row],[L]],Table5[[#This Row],[ERA]],Table5[[#This Row],[BB/9]],Table5[[#This Row],[SO]],Table5[[#This Row],[K/9]],Table5[[#This Row],[WHIP]])</f>
        <v>214.82272056626937</v>
      </c>
    </row>
    <row r="257" spans="1:33" x14ac:dyDescent="0.45">
      <c r="A257" s="4" t="s">
        <v>1445</v>
      </c>
      <c r="B257" s="4" t="s">
        <v>428</v>
      </c>
      <c r="C257" s="10">
        <v>35948</v>
      </c>
      <c r="D257" s="10">
        <v>36001</v>
      </c>
      <c r="E257" s="4">
        <f>_xlfn.RANK.EQ(VLOOKUP($A257, 'First 10 GS'!$B$2:$AG$2201, 5, FALSE), 'First 10 GS'!F$2:F$2201, 0)</f>
        <v>169</v>
      </c>
      <c r="F257" s="5">
        <f>_xlfn.RANK.EQ(VLOOKUP($A257, 'First 10 GS'!$B$2:$AG$2201, 6, FALSE), 'First 10 GS'!G$2:G$2201, 0)</f>
        <v>64</v>
      </c>
      <c r="G257" s="5">
        <f>_xlfn.RANK.EQ(VLOOKUP($A257, 'First 10 GS'!$B$2:$AG$2201, 7, FALSE), 'First 10 GS'!H$2:H$2201, 1)</f>
        <v>57</v>
      </c>
      <c r="H257" s="4">
        <f>_xlfn.RANK.EQ(VLOOKUP($A257, 'First 10 GS'!$B$2:$AG$2201, 8, FALSE), 'First 10 GS'!I$2:I$2201, 0)</f>
        <v>1</v>
      </c>
      <c r="I257" s="4">
        <f>_xlfn.RANK.EQ(VLOOKUP($A257, 'First 10 GS'!$B$2:$AG$2201, 9, FALSE), 'First 10 GS'!J$2:J$2201, 0)</f>
        <v>1</v>
      </c>
      <c r="J257" s="4">
        <f>_xlfn.RANK.EQ(VLOOKUP($A257, 'First 10 GS'!$B$2:$AG$2201, 10, FALSE), 'First 10 GS'!K$2:K$2201, 1)</f>
        <v>1</v>
      </c>
      <c r="K257" s="4">
        <f>_xlfn.RANK.EQ(VLOOKUP($A257, 'First 10 GS'!$B$2:$AG$2201, 11, FALSE), 'First 10 GS'!L$2:L$2201, 0)</f>
        <v>196</v>
      </c>
      <c r="L257" s="4">
        <f>_xlfn.RANK.EQ(VLOOKUP($A257, 'First 10 GS'!$B$2:$AG$2201, 12, FALSE), 'First 10 GS'!M$2:M$2201, 0)</f>
        <v>98</v>
      </c>
      <c r="M257" s="4">
        <f>_xlfn.RANK.EQ(VLOOKUP($A257, 'First 10 GS'!$B$2:$AG$2201, 13, FALSE), 'First 10 GS'!N$2:N$2201, 0)</f>
        <v>2</v>
      </c>
      <c r="N257" s="6">
        <f>_xlfn.RANK.EQ(VLOOKUP($A257, 'First 10 GS'!$B$2:$AG$2201, 14, FALSE), 'First 10 GS'!O$2:O$2201, 1)</f>
        <v>491</v>
      </c>
      <c r="O257" s="4">
        <f>_xlfn.RANK.EQ(VLOOKUP($A257, 'First 10 GS'!$B$2:$AG$2201, 15, FALSE), 'First 10 GS'!P$2:P$2201, 0)</f>
        <v>227</v>
      </c>
      <c r="P257" s="4">
        <f>_xlfn.RANK.EQ(VLOOKUP($A257, 'First 10 GS'!$B$2:$AG$2201, 16, FALSE), 'First 10 GS'!Q$2:Q$2201, 0)</f>
        <v>75</v>
      </c>
      <c r="Q257" s="5">
        <f>_xlfn.RANK.EQ(VLOOKUP($A257, 'First 10 GS'!$B$2:$AG$2201, 17, FALSE), 'First 10 GS'!R$2:R$2201, 1)</f>
        <v>384</v>
      </c>
      <c r="R257" s="4">
        <f>_xlfn.RANK.EQ(VLOOKUP($A257, 'First 10 GS'!$B$2:$AG$2201, 18, FALSE), 'First 10 GS'!S$2:S$2201, 1)</f>
        <v>440</v>
      </c>
      <c r="S257" s="4">
        <f>_xlfn.RANK.EQ(VLOOKUP($A257, 'First 10 GS'!$B$2:$AG$2201, 19, FALSE), 'First 10 GS'!T$2:T$2201, 1)</f>
        <v>440</v>
      </c>
      <c r="T257" s="4">
        <f>_xlfn.RANK.EQ(VLOOKUP($A257, 'First 10 GS'!$B$2:$AG$2201, 20, FALSE), 'First 10 GS'!U$2:U$2201, 1)</f>
        <v>456</v>
      </c>
      <c r="U257" s="4">
        <f>_xlfn.RANK.EQ(VLOOKUP($A257, 'First 10 GS'!$B$2:$AG$2201, 21, FALSE), 'First 10 GS'!V$2:V$2201, 1)</f>
        <v>438</v>
      </c>
      <c r="V257" s="4">
        <f>_xlfn.RANK.EQ(VLOOKUP($A257, 'First 10 GS'!$B$2:$AG$2201, 22, FALSE), 'First 10 GS'!W$2:W$2201, 1)</f>
        <v>466</v>
      </c>
      <c r="W257" s="4">
        <f>_xlfn.RANK.EQ(VLOOKUP($A257, 'First 10 GS'!$B$2:$AG$2201, 23, FALSE), 'First 10 GS'!X$2:X$2201, 1)</f>
        <v>400</v>
      </c>
      <c r="X257" s="5">
        <f>_xlfn.RANK.EQ(VLOOKUP($A257, 'First 10 GS'!$B$2:$AG$2201, 24, FALSE), 'First 10 GS'!Y$2:Y$2201, 1)</f>
        <v>370</v>
      </c>
      <c r="Y257" s="4">
        <f>_xlfn.RANK.EQ(VLOOKUP($A257, 'First 10 GS'!$B$2:$AG$2201, 25, FALSE), 'First 10 GS'!Z$2:Z$2201, 1)</f>
        <v>291</v>
      </c>
      <c r="Z257" s="5">
        <f>_xlfn.RANK.EQ(VLOOKUP($A257, 'First 10 GS'!$B$2:$AG$2201, 26, FALSE), 'First 10 GS'!AA$2:AA$2201, 0)</f>
        <v>313</v>
      </c>
      <c r="AA257" s="5">
        <f>_xlfn.RANK.EQ(VLOOKUP($A257, 'First 10 GS'!$B$2:$AG$2201, 27, FALSE), 'First 10 GS'!AB$2:AB$2201, 0)</f>
        <v>368</v>
      </c>
      <c r="AB257" s="4">
        <f>_xlfn.RANK.EQ(VLOOKUP($A257, 'First 10 GS'!$B$2:$AG$2201, 28, FALSE), 'First 10 GS'!AC$2:AC$2201, 1)</f>
        <v>290</v>
      </c>
      <c r="AC257" s="4">
        <f>_xlfn.RANK.EQ(VLOOKUP($A257, 'First 10 GS'!$B$2:$AG$2201, 29, FALSE), 'First 10 GS'!AD$2:AD$2201, 1)</f>
        <v>1</v>
      </c>
      <c r="AD257" s="4">
        <f>_xlfn.RANK.EQ(VLOOKUP($A257, 'First 10 GS'!$B$2:$AG$2201, 30, FALSE), 'First 10 GS'!AE$2:AE$2201, 1)</f>
        <v>1</v>
      </c>
      <c r="AE257" s="4">
        <f>_xlfn.RANK.EQ(VLOOKUP($A257, 'First 10 GS'!$B$2:$AG$2201, 31, FALSE), 'First 10 GS'!AF$2:AF$2201, 0)</f>
        <v>108</v>
      </c>
      <c r="AF257" s="5">
        <f>_xlfn.RANK.EQ(VLOOKUP($A257, 'First 10 GS'!$B$2:$AG$2201, 32, FALSE), 'First 10 GS'!AG$2:AG$2201, 1)</f>
        <v>355</v>
      </c>
      <c r="AG257" s="7">
        <f>GEOMEAN(Table5[[#This Row],[W]],Table5[[#This Row],[L]],Table5[[#This Row],[ERA]],Table5[[#This Row],[BB/9]],Table5[[#This Row],[SO]],Table5[[#This Row],[K/9]],Table5[[#This Row],[WHIP]])</f>
        <v>214.93912156392872</v>
      </c>
    </row>
    <row r="258" spans="1:33" x14ac:dyDescent="0.45">
      <c r="A258" s="6" t="s">
        <v>1227</v>
      </c>
      <c r="B258" s="6" t="s">
        <v>555</v>
      </c>
      <c r="C258" s="9">
        <v>30777</v>
      </c>
      <c r="D258" s="9">
        <v>30827</v>
      </c>
      <c r="E258" s="6">
        <f>_xlfn.RANK.EQ(VLOOKUP($A258, 'First 10 GS'!$B$2:$AG$2201, 5, FALSE), 'First 10 GS'!F$2:F$2201, 0)</f>
        <v>31</v>
      </c>
      <c r="F258" s="5">
        <f>_xlfn.RANK.EQ(VLOOKUP($A258, 'First 10 GS'!$B$2:$AG$2201, 6, FALSE), 'First 10 GS'!G$2:G$2201, 0)</f>
        <v>23</v>
      </c>
      <c r="G258" s="5">
        <f>_xlfn.RANK.EQ(VLOOKUP($A258, 'First 10 GS'!$B$2:$AG$2201, 7, FALSE), 'First 10 GS'!H$2:H$2201, 1)</f>
        <v>177</v>
      </c>
      <c r="H258" s="6">
        <f>_xlfn.RANK.EQ(VLOOKUP($A258, 'First 10 GS'!$B$2:$AG$2201, 8, FALSE), 'First 10 GS'!I$2:I$2201, 0)</f>
        <v>1</v>
      </c>
      <c r="I258" s="6">
        <f>_xlfn.RANK.EQ(VLOOKUP($A258, 'First 10 GS'!$B$2:$AG$2201, 9, FALSE), 'First 10 GS'!J$2:J$2201, 0)</f>
        <v>1</v>
      </c>
      <c r="J258" s="6">
        <f>_xlfn.RANK.EQ(VLOOKUP($A258, 'First 10 GS'!$B$2:$AG$2201, 10, FALSE), 'First 10 GS'!K$2:K$2201, 1)</f>
        <v>1</v>
      </c>
      <c r="K258" s="6">
        <f>_xlfn.RANK.EQ(VLOOKUP($A258, 'First 10 GS'!$B$2:$AG$2201, 11, FALSE), 'First 10 GS'!L$2:L$2201, 0)</f>
        <v>29</v>
      </c>
      <c r="L258" s="6">
        <f>_xlfn.RANK.EQ(VLOOKUP($A258, 'First 10 GS'!$B$2:$AG$2201, 12, FALSE), 'First 10 GS'!M$2:M$2201, 0)</f>
        <v>18</v>
      </c>
      <c r="M258" s="6">
        <f>_xlfn.RANK.EQ(VLOOKUP($A258, 'First 10 GS'!$B$2:$AG$2201, 13, FALSE), 'First 10 GS'!N$2:N$2201, 0)</f>
        <v>2</v>
      </c>
      <c r="N258" s="6">
        <f>_xlfn.RANK.EQ(VLOOKUP($A258, 'First 10 GS'!$B$2:$AG$2201, 14, FALSE), 'First 10 GS'!O$2:O$2201, 1)</f>
        <v>635</v>
      </c>
      <c r="O258" s="6">
        <f>_xlfn.RANK.EQ(VLOOKUP($A258, 'First 10 GS'!$B$2:$AG$2201, 15, FALSE), 'First 10 GS'!P$2:P$2201, 0)</f>
        <v>26</v>
      </c>
      <c r="P258" s="6">
        <f>_xlfn.RANK.EQ(VLOOKUP($A258, 'First 10 GS'!$B$2:$AG$2201, 16, FALSE), 'First 10 GS'!Q$2:Q$2201, 0)</f>
        <v>99</v>
      </c>
      <c r="Q258" s="5">
        <f>_xlfn.RANK.EQ(VLOOKUP($A258, 'First 10 GS'!$B$2:$AG$2201, 17, FALSE), 'First 10 GS'!R$2:R$2201, 1)</f>
        <v>337</v>
      </c>
      <c r="R258" s="6">
        <f>_xlfn.RANK.EQ(VLOOKUP($A258, 'First 10 GS'!$B$2:$AG$2201, 18, FALSE), 'First 10 GS'!S$2:S$2201, 1)</f>
        <v>639</v>
      </c>
      <c r="S258" s="6">
        <f>_xlfn.RANK.EQ(VLOOKUP($A258, 'First 10 GS'!$B$2:$AG$2201, 19, FALSE), 'First 10 GS'!T$2:T$2201, 1)</f>
        <v>567</v>
      </c>
      <c r="T258" s="6">
        <f>_xlfn.RANK.EQ(VLOOKUP($A258, 'First 10 GS'!$B$2:$AG$2201, 20, FALSE), 'First 10 GS'!U$2:U$2201, 1)</f>
        <v>547</v>
      </c>
      <c r="U258" s="6">
        <f>_xlfn.RANK.EQ(VLOOKUP($A258, 'First 10 GS'!$B$2:$AG$2201, 21, FALSE), 'First 10 GS'!V$2:V$2201, 1)</f>
        <v>142</v>
      </c>
      <c r="V258" s="6">
        <f>_xlfn.RANK.EQ(VLOOKUP($A258, 'First 10 GS'!$B$2:$AG$2201, 22, FALSE), 'First 10 GS'!W$2:W$2201, 1)</f>
        <v>172</v>
      </c>
      <c r="W258" s="6">
        <f>_xlfn.RANK.EQ(VLOOKUP($A258, 'First 10 GS'!$B$2:$AG$2201, 23, FALSE), 'First 10 GS'!X$2:X$2201, 1)</f>
        <v>331</v>
      </c>
      <c r="X258" s="5">
        <f>_xlfn.RANK.EQ(VLOOKUP($A258, 'First 10 GS'!$B$2:$AG$2201, 24, FALSE), 'First 10 GS'!Y$2:Y$2201, 1)</f>
        <v>189</v>
      </c>
      <c r="Y258" s="6">
        <f>_xlfn.RANK.EQ(VLOOKUP($A258, 'First 10 GS'!$B$2:$AG$2201, 25, FALSE), 'First 10 GS'!Z$2:Z$2201, 1)</f>
        <v>490</v>
      </c>
      <c r="Z258" s="5">
        <f>_xlfn.RANK.EQ(VLOOKUP($A258, 'First 10 GS'!$B$2:$AG$2201, 26, FALSE), 'First 10 GS'!AA$2:AA$2201, 0)</f>
        <v>532</v>
      </c>
      <c r="AA258" s="5">
        <f>_xlfn.RANK.EQ(VLOOKUP($A258, 'First 10 GS'!$B$2:$AG$2201, 27, FALSE), 'First 10 GS'!AB$2:AB$2201, 0)</f>
        <v>624</v>
      </c>
      <c r="AB258" s="6">
        <f>_xlfn.RANK.EQ(VLOOKUP($A258, 'First 10 GS'!$B$2:$AG$2201, 28, FALSE), 'First 10 GS'!AC$2:AC$2201, 1)</f>
        <v>127</v>
      </c>
      <c r="AC258" s="6">
        <f>_xlfn.RANK.EQ(VLOOKUP($A258, 'First 10 GS'!$B$2:$AG$2201, 29, FALSE), 'First 10 GS'!AD$2:AD$2201, 1)</f>
        <v>1</v>
      </c>
      <c r="AD258" s="6">
        <f>_xlfn.RANK.EQ(VLOOKUP($A258, 'First 10 GS'!$B$2:$AG$2201, 30, FALSE), 'First 10 GS'!AE$2:AE$2201, 1)</f>
        <v>1</v>
      </c>
      <c r="AE258" s="6">
        <f>_xlfn.RANK.EQ(VLOOKUP($A258, 'First 10 GS'!$B$2:$AG$2201, 31, FALSE), 'First 10 GS'!AF$2:AF$2201, 0)</f>
        <v>22</v>
      </c>
      <c r="AF258" s="5">
        <f>_xlfn.RANK.EQ(VLOOKUP($A258, 'First 10 GS'!$B$2:$AG$2201, 32, FALSE), 'First 10 GS'!AG$2:AG$2201, 1)</f>
        <v>247</v>
      </c>
      <c r="AG258" s="7">
        <f>GEOMEAN(Table5[[#This Row],[W]],Table5[[#This Row],[L]],Table5[[#This Row],[ERA]],Table5[[#This Row],[BB/9]],Table5[[#This Row],[SO]],Table5[[#This Row],[K/9]],Table5[[#This Row],[WHIP]])</f>
        <v>215.03654976957083</v>
      </c>
    </row>
    <row r="259" spans="1:33" x14ac:dyDescent="0.45">
      <c r="A259" s="6" t="s">
        <v>547</v>
      </c>
      <c r="B259" s="6" t="s">
        <v>425</v>
      </c>
      <c r="C259" s="9">
        <v>36285</v>
      </c>
      <c r="D259" s="9">
        <v>36337</v>
      </c>
      <c r="E259" s="6">
        <f>_xlfn.RANK.EQ(VLOOKUP($A259, 'First 10 GS'!$B$2:$AG$2201, 5, FALSE), 'First 10 GS'!F$2:F$2201, 0)</f>
        <v>148</v>
      </c>
      <c r="F259" s="5">
        <f>_xlfn.RANK.EQ(VLOOKUP($A259, 'First 10 GS'!$B$2:$AG$2201, 6, FALSE), 'First 10 GS'!G$2:G$2201, 0)</f>
        <v>151</v>
      </c>
      <c r="G259" s="5">
        <f>_xlfn.RANK.EQ(VLOOKUP($A259, 'First 10 GS'!$B$2:$AG$2201, 7, FALSE), 'First 10 GS'!H$2:H$2201, 1)</f>
        <v>177</v>
      </c>
      <c r="H259" s="6">
        <f>_xlfn.RANK.EQ(VLOOKUP($A259, 'First 10 GS'!$B$2:$AG$2201, 8, FALSE), 'First 10 GS'!I$2:I$2201, 0)</f>
        <v>1</v>
      </c>
      <c r="I259" s="6">
        <f>_xlfn.RANK.EQ(VLOOKUP($A259, 'First 10 GS'!$B$2:$AG$2201, 9, FALSE), 'First 10 GS'!J$2:J$2201, 0)</f>
        <v>1</v>
      </c>
      <c r="J259" s="6">
        <f>_xlfn.RANK.EQ(VLOOKUP($A259, 'First 10 GS'!$B$2:$AG$2201, 10, FALSE), 'First 10 GS'!K$2:K$2201, 1)</f>
        <v>1</v>
      </c>
      <c r="K259" s="6">
        <f>_xlfn.RANK.EQ(VLOOKUP($A259, 'First 10 GS'!$B$2:$AG$2201, 11, FALSE), 'First 10 GS'!L$2:L$2201, 0)</f>
        <v>196</v>
      </c>
      <c r="L259" s="6">
        <f>_xlfn.RANK.EQ(VLOOKUP($A259, 'First 10 GS'!$B$2:$AG$2201, 12, FALSE), 'First 10 GS'!M$2:M$2201, 0)</f>
        <v>98</v>
      </c>
      <c r="M259" s="6">
        <f>_xlfn.RANK.EQ(VLOOKUP($A259, 'First 10 GS'!$B$2:$AG$2201, 13, FALSE), 'First 10 GS'!N$2:N$2201, 0)</f>
        <v>2</v>
      </c>
      <c r="N259" s="6">
        <f>_xlfn.RANK.EQ(VLOOKUP($A259, 'First 10 GS'!$B$2:$AG$2201, 14, FALSE), 'First 10 GS'!O$2:O$2201, 1)</f>
        <v>508</v>
      </c>
      <c r="O259" s="6">
        <f>_xlfn.RANK.EQ(VLOOKUP($A259, 'First 10 GS'!$B$2:$AG$2201, 15, FALSE), 'First 10 GS'!P$2:P$2201, 0)</f>
        <v>227</v>
      </c>
      <c r="P259" s="6">
        <f>_xlfn.RANK.EQ(VLOOKUP($A259, 'First 10 GS'!$B$2:$AG$2201, 16, FALSE), 'First 10 GS'!Q$2:Q$2201, 0)</f>
        <v>208</v>
      </c>
      <c r="Q259" s="5">
        <f>_xlfn.RANK.EQ(VLOOKUP($A259, 'First 10 GS'!$B$2:$AG$2201, 17, FALSE), 'First 10 GS'!R$2:R$2201, 1)</f>
        <v>318</v>
      </c>
      <c r="R259" s="6">
        <f>_xlfn.RANK.EQ(VLOOKUP($A259, 'First 10 GS'!$B$2:$AG$2201, 18, FALSE), 'First 10 GS'!S$2:S$2201, 1)</f>
        <v>215</v>
      </c>
      <c r="S259" s="6">
        <f>_xlfn.RANK.EQ(VLOOKUP($A259, 'First 10 GS'!$B$2:$AG$2201, 19, FALSE), 'First 10 GS'!T$2:T$2201, 1)</f>
        <v>401</v>
      </c>
      <c r="T259" s="6">
        <f>_xlfn.RANK.EQ(VLOOKUP($A259, 'First 10 GS'!$B$2:$AG$2201, 20, FALSE), 'First 10 GS'!U$2:U$2201, 1)</f>
        <v>384</v>
      </c>
      <c r="U259" s="6">
        <f>_xlfn.RANK.EQ(VLOOKUP($A259, 'First 10 GS'!$B$2:$AG$2201, 21, FALSE), 'First 10 GS'!V$2:V$2201, 1)</f>
        <v>431</v>
      </c>
      <c r="V259" s="6">
        <f>_xlfn.RANK.EQ(VLOOKUP($A259, 'First 10 GS'!$B$2:$AG$2201, 22, FALSE), 'First 10 GS'!W$2:W$2201, 1)</f>
        <v>466</v>
      </c>
      <c r="W259" s="6">
        <f>_xlfn.RANK.EQ(VLOOKUP($A259, 'First 10 GS'!$B$2:$AG$2201, 23, FALSE), 'First 10 GS'!X$2:X$2201, 1)</f>
        <v>371</v>
      </c>
      <c r="X259" s="5">
        <f>_xlfn.RANK.EQ(VLOOKUP($A259, 'First 10 GS'!$B$2:$AG$2201, 24, FALSE), 'First 10 GS'!Y$2:Y$2201, 1)</f>
        <v>328</v>
      </c>
      <c r="Y259" s="6">
        <f>_xlfn.RANK.EQ(VLOOKUP($A259, 'First 10 GS'!$B$2:$AG$2201, 25, FALSE), 'First 10 GS'!Z$2:Z$2201, 1)</f>
        <v>291</v>
      </c>
      <c r="Z259" s="5">
        <f>_xlfn.RANK.EQ(VLOOKUP($A259, 'First 10 GS'!$B$2:$AG$2201, 26, FALSE), 'First 10 GS'!AA$2:AA$2201, 0)</f>
        <v>193</v>
      </c>
      <c r="AA259" s="5">
        <f>_xlfn.RANK.EQ(VLOOKUP($A259, 'First 10 GS'!$B$2:$AG$2201, 27, FALSE), 'First 10 GS'!AB$2:AB$2201, 0)</f>
        <v>271</v>
      </c>
      <c r="AB259" s="6">
        <f>_xlfn.RANK.EQ(VLOOKUP($A259, 'First 10 GS'!$B$2:$AG$2201, 28, FALSE), 'First 10 GS'!AC$2:AC$2201, 1)</f>
        <v>618</v>
      </c>
      <c r="AC259" s="6">
        <f>_xlfn.RANK.EQ(VLOOKUP($A259, 'First 10 GS'!$B$2:$AG$2201, 29, FALSE), 'First 10 GS'!AD$2:AD$2201, 1)</f>
        <v>477</v>
      </c>
      <c r="AD259" s="6">
        <f>_xlfn.RANK.EQ(VLOOKUP($A259, 'First 10 GS'!$B$2:$AG$2201, 30, FALSE), 'First 10 GS'!AE$2:AE$2201, 1)</f>
        <v>461</v>
      </c>
      <c r="AE259" s="6">
        <f>_xlfn.RANK.EQ(VLOOKUP($A259, 'First 10 GS'!$B$2:$AG$2201, 31, FALSE), 'First 10 GS'!AF$2:AF$2201, 0)</f>
        <v>192</v>
      </c>
      <c r="AF259" s="5">
        <f>_xlfn.RANK.EQ(VLOOKUP($A259, 'First 10 GS'!$B$2:$AG$2201, 32, FALSE), 'First 10 GS'!AG$2:AG$2201, 1)</f>
        <v>155</v>
      </c>
      <c r="AG259" s="7">
        <f>GEOMEAN(Table5[[#This Row],[W]],Table5[[#This Row],[L]],Table5[[#This Row],[ERA]],Table5[[#This Row],[BB/9]],Table5[[#This Row],[SO]],Table5[[#This Row],[K/9]],Table5[[#This Row],[WHIP]])</f>
        <v>216.92087801481964</v>
      </c>
    </row>
    <row r="260" spans="1:33" x14ac:dyDescent="0.45">
      <c r="A260" s="6" t="s">
        <v>1495</v>
      </c>
      <c r="B260" s="6" t="s">
        <v>168</v>
      </c>
      <c r="C260" s="9">
        <v>30803</v>
      </c>
      <c r="D260" s="9">
        <v>30849</v>
      </c>
      <c r="E260" s="6">
        <f>_xlfn.RANK.EQ(VLOOKUP($A260, 'First 10 GS'!$B$2:$AG$2201, 5, FALSE), 'First 10 GS'!F$2:F$2201, 0)</f>
        <v>255</v>
      </c>
      <c r="F260" s="5">
        <f>_xlfn.RANK.EQ(VLOOKUP($A260, 'First 10 GS'!$B$2:$AG$2201, 6, FALSE), 'First 10 GS'!G$2:G$2201, 0)</f>
        <v>294</v>
      </c>
      <c r="G260" s="5">
        <f>_xlfn.RANK.EQ(VLOOKUP($A260, 'First 10 GS'!$B$2:$AG$2201, 7, FALSE), 'First 10 GS'!H$2:H$2201, 1)</f>
        <v>57</v>
      </c>
      <c r="H260" s="6">
        <f>_xlfn.RANK.EQ(VLOOKUP($A260, 'First 10 GS'!$B$2:$AG$2201, 8, FALSE), 'First 10 GS'!I$2:I$2201, 0)</f>
        <v>1</v>
      </c>
      <c r="I260" s="6">
        <f>_xlfn.RANK.EQ(VLOOKUP($A260, 'First 10 GS'!$B$2:$AG$2201, 9, FALSE), 'First 10 GS'!J$2:J$2201, 0)</f>
        <v>1</v>
      </c>
      <c r="J260" s="6">
        <f>_xlfn.RANK.EQ(VLOOKUP($A260, 'First 10 GS'!$B$2:$AG$2201, 10, FALSE), 'First 10 GS'!K$2:K$2201, 1)</f>
        <v>1</v>
      </c>
      <c r="K260" s="6">
        <f>_xlfn.RANK.EQ(VLOOKUP($A260, 'First 10 GS'!$B$2:$AG$2201, 11, FALSE), 'First 10 GS'!L$2:L$2201, 0)</f>
        <v>196</v>
      </c>
      <c r="L260" s="6">
        <f>_xlfn.RANK.EQ(VLOOKUP($A260, 'First 10 GS'!$B$2:$AG$2201, 12, FALSE), 'First 10 GS'!M$2:M$2201, 0)</f>
        <v>98</v>
      </c>
      <c r="M260" s="6">
        <f>_xlfn.RANK.EQ(VLOOKUP($A260, 'First 10 GS'!$B$2:$AG$2201, 13, FALSE), 'First 10 GS'!N$2:N$2201, 0)</f>
        <v>2</v>
      </c>
      <c r="N260" s="6">
        <f>_xlfn.RANK.EQ(VLOOKUP($A260, 'First 10 GS'!$B$2:$AG$2201, 14, FALSE), 'First 10 GS'!O$2:O$2201, 1)</f>
        <v>403</v>
      </c>
      <c r="O260" s="6">
        <f>_xlfn.RANK.EQ(VLOOKUP($A260, 'First 10 GS'!$B$2:$AG$2201, 15, FALSE), 'First 10 GS'!P$2:P$2201, 0)</f>
        <v>530</v>
      </c>
      <c r="P260" s="6">
        <f>_xlfn.RANK.EQ(VLOOKUP($A260, 'First 10 GS'!$B$2:$AG$2201, 16, FALSE), 'First 10 GS'!Q$2:Q$2201, 0)</f>
        <v>169</v>
      </c>
      <c r="Q260" s="5">
        <f>_xlfn.RANK.EQ(VLOOKUP($A260, 'First 10 GS'!$B$2:$AG$2201, 17, FALSE), 'First 10 GS'!R$2:R$2201, 1)</f>
        <v>336</v>
      </c>
      <c r="R260" s="6">
        <f>_xlfn.RANK.EQ(VLOOKUP($A260, 'First 10 GS'!$B$2:$AG$2201, 18, FALSE), 'First 10 GS'!S$2:S$2201, 1)</f>
        <v>508</v>
      </c>
      <c r="S260" s="6">
        <f>_xlfn.RANK.EQ(VLOOKUP($A260, 'First 10 GS'!$B$2:$AG$2201, 19, FALSE), 'First 10 GS'!T$2:T$2201, 1)</f>
        <v>356</v>
      </c>
      <c r="T260" s="6">
        <f>_xlfn.RANK.EQ(VLOOKUP($A260, 'First 10 GS'!$B$2:$AG$2201, 20, FALSE), 'First 10 GS'!U$2:U$2201, 1)</f>
        <v>341</v>
      </c>
      <c r="U260" s="6">
        <f>_xlfn.RANK.EQ(VLOOKUP($A260, 'First 10 GS'!$B$2:$AG$2201, 21, FALSE), 'First 10 GS'!V$2:V$2201, 1)</f>
        <v>458</v>
      </c>
      <c r="V260" s="6">
        <f>_xlfn.RANK.EQ(VLOOKUP($A260, 'First 10 GS'!$B$2:$AG$2201, 22, FALSE), 'First 10 GS'!W$2:W$2201, 1)</f>
        <v>466</v>
      </c>
      <c r="W260" s="6">
        <f>_xlfn.RANK.EQ(VLOOKUP($A260, 'First 10 GS'!$B$2:$AG$2201, 23, FALSE), 'First 10 GS'!X$2:X$2201, 1)</f>
        <v>75</v>
      </c>
      <c r="X260" s="5">
        <f>_xlfn.RANK.EQ(VLOOKUP($A260, 'First 10 GS'!$B$2:$AG$2201, 24, FALSE), 'First 10 GS'!Y$2:Y$2201, 1)</f>
        <v>82</v>
      </c>
      <c r="Y260" s="6">
        <f>_xlfn.RANK.EQ(VLOOKUP($A260, 'First 10 GS'!$B$2:$AG$2201, 25, FALSE), 'First 10 GS'!Z$2:Z$2201, 1)</f>
        <v>291</v>
      </c>
      <c r="Z260" s="5">
        <f>_xlfn.RANK.EQ(VLOOKUP($A260, 'First 10 GS'!$B$2:$AG$2201, 26, FALSE), 'First 10 GS'!AA$2:AA$2201, 0)</f>
        <v>423</v>
      </c>
      <c r="AA260" s="5">
        <f>_xlfn.RANK.EQ(VLOOKUP($A260, 'First 10 GS'!$B$2:$AG$2201, 27, FALSE), 'First 10 GS'!AB$2:AB$2201, 0)</f>
        <v>453</v>
      </c>
      <c r="AB260" s="6">
        <f>_xlfn.RANK.EQ(VLOOKUP($A260, 'First 10 GS'!$B$2:$AG$2201, 28, FALSE), 'First 10 GS'!AC$2:AC$2201, 1)</f>
        <v>1</v>
      </c>
      <c r="AC260" s="6">
        <f>_xlfn.RANK.EQ(VLOOKUP($A260, 'First 10 GS'!$B$2:$AG$2201, 29, FALSE), 'First 10 GS'!AD$2:AD$2201, 1)</f>
        <v>609</v>
      </c>
      <c r="AD260" s="6">
        <f>_xlfn.RANK.EQ(VLOOKUP($A260, 'First 10 GS'!$B$2:$AG$2201, 30, FALSE), 'First 10 GS'!AE$2:AE$2201, 1)</f>
        <v>146</v>
      </c>
      <c r="AE260" s="6">
        <f>_xlfn.RANK.EQ(VLOOKUP($A260, 'First 10 GS'!$B$2:$AG$2201, 31, FALSE), 'First 10 GS'!AF$2:AF$2201, 0)</f>
        <v>312</v>
      </c>
      <c r="AF260" s="5">
        <f>_xlfn.RANK.EQ(VLOOKUP($A260, 'First 10 GS'!$B$2:$AG$2201, 32, FALSE), 'First 10 GS'!AG$2:AG$2201, 1)</f>
        <v>259</v>
      </c>
      <c r="AG260" s="7">
        <f>GEOMEAN(Table5[[#This Row],[W]],Table5[[#This Row],[L]],Table5[[#This Row],[ERA]],Table5[[#This Row],[BB/9]],Table5[[#This Row],[SO]],Table5[[#This Row],[K/9]],Table5[[#This Row],[WHIP]])</f>
        <v>217.34972385966859</v>
      </c>
    </row>
    <row r="261" spans="1:33" x14ac:dyDescent="0.45">
      <c r="A261" s="6" t="s">
        <v>312</v>
      </c>
      <c r="B261" s="6" t="s">
        <v>85</v>
      </c>
      <c r="C261" s="9">
        <v>41732</v>
      </c>
      <c r="D261" s="9">
        <v>41781</v>
      </c>
      <c r="E261" s="6">
        <f>_xlfn.RANK.EQ(VLOOKUP($A261, 'First 10 GS'!$B$2:$AG$2201, 5, FALSE), 'First 10 GS'!F$2:F$2201, 0)</f>
        <v>266</v>
      </c>
      <c r="F261" s="5">
        <f>_xlfn.RANK.EQ(VLOOKUP($A261, 'First 10 GS'!$B$2:$AG$2201, 6, FALSE), 'First 10 GS'!G$2:G$2201, 0)</f>
        <v>294</v>
      </c>
      <c r="G261" s="5">
        <f>_xlfn.RANK.EQ(VLOOKUP($A261, 'First 10 GS'!$B$2:$AG$2201, 7, FALSE), 'First 10 GS'!H$2:H$2201, 1)</f>
        <v>177</v>
      </c>
      <c r="H261" s="6">
        <f>_xlfn.RANK.EQ(VLOOKUP($A261, 'First 10 GS'!$B$2:$AG$2201, 8, FALSE), 'First 10 GS'!I$2:I$2201, 0)</f>
        <v>1</v>
      </c>
      <c r="I261" s="6">
        <f>_xlfn.RANK.EQ(VLOOKUP($A261, 'First 10 GS'!$B$2:$AG$2201, 9, FALSE), 'First 10 GS'!J$2:J$2201, 0)</f>
        <v>1</v>
      </c>
      <c r="J261" s="6">
        <f>_xlfn.RANK.EQ(VLOOKUP($A261, 'First 10 GS'!$B$2:$AG$2201, 10, FALSE), 'First 10 GS'!K$2:K$2201, 1)</f>
        <v>1</v>
      </c>
      <c r="K261" s="6">
        <f>_xlfn.RANK.EQ(VLOOKUP($A261, 'First 10 GS'!$B$2:$AG$2201, 11, FALSE), 'First 10 GS'!L$2:L$2201, 0)</f>
        <v>196</v>
      </c>
      <c r="L261" s="6">
        <f>_xlfn.RANK.EQ(VLOOKUP($A261, 'First 10 GS'!$B$2:$AG$2201, 12, FALSE), 'First 10 GS'!M$2:M$2201, 0)</f>
        <v>98</v>
      </c>
      <c r="M261" s="6">
        <f>_xlfn.RANK.EQ(VLOOKUP($A261, 'First 10 GS'!$B$2:$AG$2201, 13, FALSE), 'First 10 GS'!N$2:N$2201, 0)</f>
        <v>2</v>
      </c>
      <c r="N261" s="6">
        <f>_xlfn.RANK.EQ(VLOOKUP($A261, 'First 10 GS'!$B$2:$AG$2201, 14, FALSE), 'First 10 GS'!O$2:O$2201, 1)</f>
        <v>391</v>
      </c>
      <c r="O261" s="6">
        <f>_xlfn.RANK.EQ(VLOOKUP($A261, 'First 10 GS'!$B$2:$AG$2201, 15, FALSE), 'First 10 GS'!P$2:P$2201, 0)</f>
        <v>390</v>
      </c>
      <c r="P261" s="6">
        <f>_xlfn.RANK.EQ(VLOOKUP($A261, 'First 10 GS'!$B$2:$AG$2201, 16, FALSE), 'First 10 GS'!Q$2:Q$2201, 0)</f>
        <v>266</v>
      </c>
      <c r="Q261" s="5">
        <f>_xlfn.RANK.EQ(VLOOKUP($A261, 'First 10 GS'!$B$2:$AG$2201, 17, FALSE), 'First 10 GS'!R$2:R$2201, 1)</f>
        <v>240</v>
      </c>
      <c r="R261" s="6">
        <f>_xlfn.RANK.EQ(VLOOKUP($A261, 'First 10 GS'!$B$2:$AG$2201, 18, FALSE), 'First 10 GS'!S$2:S$2201, 1)</f>
        <v>215</v>
      </c>
      <c r="S261" s="6">
        <f>_xlfn.RANK.EQ(VLOOKUP($A261, 'First 10 GS'!$B$2:$AG$2201, 19, FALSE), 'First 10 GS'!T$2:T$2201, 1)</f>
        <v>270</v>
      </c>
      <c r="T261" s="6">
        <f>_xlfn.RANK.EQ(VLOOKUP($A261, 'First 10 GS'!$B$2:$AG$2201, 20, FALSE), 'First 10 GS'!U$2:U$2201, 1)</f>
        <v>214</v>
      </c>
      <c r="U261" s="6">
        <f>_xlfn.RANK.EQ(VLOOKUP($A261, 'First 10 GS'!$B$2:$AG$2201, 21, FALSE), 'First 10 GS'!V$2:V$2201, 1)</f>
        <v>406</v>
      </c>
      <c r="V261" s="6">
        <f>_xlfn.RANK.EQ(VLOOKUP($A261, 'First 10 GS'!$B$2:$AG$2201, 22, FALSE), 'First 10 GS'!W$2:W$2201, 1)</f>
        <v>381</v>
      </c>
      <c r="W261" s="6">
        <f>_xlfn.RANK.EQ(VLOOKUP($A261, 'First 10 GS'!$B$2:$AG$2201, 23, FALSE), 'First 10 GS'!X$2:X$2201, 1)</f>
        <v>431</v>
      </c>
      <c r="X261" s="5">
        <f>_xlfn.RANK.EQ(VLOOKUP($A261, 'First 10 GS'!$B$2:$AG$2201, 24, FALSE), 'First 10 GS'!Y$2:Y$2201, 1)</f>
        <v>426</v>
      </c>
      <c r="Y261" s="6">
        <f>_xlfn.RANK.EQ(VLOOKUP($A261, 'First 10 GS'!$B$2:$AG$2201, 25, FALSE), 'First 10 GS'!Z$2:Z$2201, 1)</f>
        <v>291</v>
      </c>
      <c r="Z261" s="5">
        <f>_xlfn.RANK.EQ(VLOOKUP($A261, 'First 10 GS'!$B$2:$AG$2201, 26, FALSE), 'First 10 GS'!AA$2:AA$2201, 0)</f>
        <v>106</v>
      </c>
      <c r="AA261" s="5">
        <f>_xlfn.RANK.EQ(VLOOKUP($A261, 'First 10 GS'!$B$2:$AG$2201, 27, FALSE), 'First 10 GS'!AB$2:AB$2201, 0)</f>
        <v>137</v>
      </c>
      <c r="AB261" s="6">
        <f>_xlfn.RANK.EQ(VLOOKUP($A261, 'First 10 GS'!$B$2:$AG$2201, 28, FALSE), 'First 10 GS'!AC$2:AC$2201, 1)</f>
        <v>290</v>
      </c>
      <c r="AC261" s="6">
        <f>_xlfn.RANK.EQ(VLOOKUP($A261, 'First 10 GS'!$B$2:$AG$2201, 29, FALSE), 'First 10 GS'!AD$2:AD$2201, 1)</f>
        <v>609</v>
      </c>
      <c r="AD261" s="6">
        <f>_xlfn.RANK.EQ(VLOOKUP($A261, 'First 10 GS'!$B$2:$AG$2201, 30, FALSE), 'First 10 GS'!AE$2:AE$2201, 1)</f>
        <v>461</v>
      </c>
      <c r="AE261" s="6">
        <f>_xlfn.RANK.EQ(VLOOKUP($A261, 'First 10 GS'!$B$2:$AG$2201, 31, FALSE), 'First 10 GS'!AF$2:AF$2201, 0)</f>
        <v>312</v>
      </c>
      <c r="AF261" s="5">
        <f>_xlfn.RANK.EQ(VLOOKUP($A261, 'First 10 GS'!$B$2:$AG$2201, 32, FALSE), 'First 10 GS'!AG$2:AG$2201, 1)</f>
        <v>302</v>
      </c>
      <c r="AG261" s="7">
        <f>GEOMEAN(Table5[[#This Row],[W]],Table5[[#This Row],[L]],Table5[[#This Row],[ERA]],Table5[[#This Row],[BB/9]],Table5[[#This Row],[SO]],Table5[[#This Row],[K/9]],Table5[[#This Row],[WHIP]])</f>
        <v>217.91248643817235</v>
      </c>
    </row>
    <row r="262" spans="1:33" x14ac:dyDescent="0.45">
      <c r="A262" s="6" t="s">
        <v>357</v>
      </c>
      <c r="B262" s="6" t="s">
        <v>56</v>
      </c>
      <c r="C262" s="9">
        <v>43645</v>
      </c>
      <c r="D262" s="9">
        <v>43720</v>
      </c>
      <c r="E262" s="6">
        <f>_xlfn.RANK.EQ(VLOOKUP($A262, 'First 10 GS'!$B$2:$AG$2201, 5, FALSE), 'First 10 GS'!F$2:F$2201, 0)</f>
        <v>658</v>
      </c>
      <c r="F262" s="5">
        <f>_xlfn.RANK.EQ(VLOOKUP($A262, 'First 10 GS'!$B$2:$AG$2201, 6, FALSE), 'First 10 GS'!G$2:G$2201, 0)</f>
        <v>460</v>
      </c>
      <c r="G262" s="5">
        <f>_xlfn.RANK.EQ(VLOOKUP($A262, 'First 10 GS'!$B$2:$AG$2201, 7, FALSE), 'First 10 GS'!H$2:H$2201, 1)</f>
        <v>343</v>
      </c>
      <c r="H262" s="6">
        <f>_xlfn.RANK.EQ(VLOOKUP($A262, 'First 10 GS'!$B$2:$AG$2201, 8, FALSE), 'First 10 GS'!I$2:I$2201, 0)</f>
        <v>1</v>
      </c>
      <c r="I262" s="6">
        <f>_xlfn.RANK.EQ(VLOOKUP($A262, 'First 10 GS'!$B$2:$AG$2201, 9, FALSE), 'First 10 GS'!J$2:J$2201, 0)</f>
        <v>1</v>
      </c>
      <c r="J262" s="6">
        <f>_xlfn.RANK.EQ(VLOOKUP($A262, 'First 10 GS'!$B$2:$AG$2201, 10, FALSE), 'First 10 GS'!K$2:K$2201, 1)</f>
        <v>1</v>
      </c>
      <c r="K262" s="6">
        <f>_xlfn.RANK.EQ(VLOOKUP($A262, 'First 10 GS'!$B$2:$AG$2201, 11, FALSE), 'First 10 GS'!L$2:L$2201, 0)</f>
        <v>196</v>
      </c>
      <c r="L262" s="6">
        <f>_xlfn.RANK.EQ(VLOOKUP($A262, 'First 10 GS'!$B$2:$AG$2201, 12, FALSE), 'First 10 GS'!M$2:M$2201, 0)</f>
        <v>98</v>
      </c>
      <c r="M262" s="6">
        <f>_xlfn.RANK.EQ(VLOOKUP($A262, 'First 10 GS'!$B$2:$AG$2201, 13, FALSE), 'First 10 GS'!N$2:N$2201, 0)</f>
        <v>2</v>
      </c>
      <c r="N262" s="6">
        <f>_xlfn.RANK.EQ(VLOOKUP($A262, 'First 10 GS'!$B$2:$AG$2201, 14, FALSE), 'First 10 GS'!O$2:O$2201, 1)</f>
        <v>8</v>
      </c>
      <c r="O262" s="6">
        <f>_xlfn.RANK.EQ(VLOOKUP($A262, 'First 10 GS'!$B$2:$AG$2201, 15, FALSE), 'First 10 GS'!P$2:P$2201, 0)</f>
        <v>390</v>
      </c>
      <c r="P262" s="6">
        <f>_xlfn.RANK.EQ(VLOOKUP($A262, 'First 10 GS'!$B$2:$AG$2201, 16, FALSE), 'First 10 GS'!Q$2:Q$2201, 0)</f>
        <v>500</v>
      </c>
      <c r="Q262" s="5">
        <f>_xlfn.RANK.EQ(VLOOKUP($A262, 'First 10 GS'!$B$2:$AG$2201, 17, FALSE), 'First 10 GS'!R$2:R$2201, 1)</f>
        <v>524</v>
      </c>
      <c r="R262" s="6">
        <f>_xlfn.RANK.EQ(VLOOKUP($A262, 'First 10 GS'!$B$2:$AG$2201, 18, FALSE), 'First 10 GS'!S$2:S$2201, 1)</f>
        <v>115</v>
      </c>
      <c r="S262" s="6">
        <f>_xlfn.RANK.EQ(VLOOKUP($A262, 'First 10 GS'!$B$2:$AG$2201, 19, FALSE), 'First 10 GS'!T$2:T$2201, 1)</f>
        <v>316</v>
      </c>
      <c r="T262" s="6">
        <f>_xlfn.RANK.EQ(VLOOKUP($A262, 'First 10 GS'!$B$2:$AG$2201, 20, FALSE), 'First 10 GS'!U$2:U$2201, 1)</f>
        <v>254</v>
      </c>
      <c r="U262" s="6">
        <f>_xlfn.RANK.EQ(VLOOKUP($A262, 'First 10 GS'!$B$2:$AG$2201, 21, FALSE), 'First 10 GS'!V$2:V$2201, 1)</f>
        <v>596</v>
      </c>
      <c r="V262" s="6">
        <f>_xlfn.RANK.EQ(VLOOKUP($A262, 'First 10 GS'!$B$2:$AG$2201, 22, FALSE), 'First 10 GS'!W$2:W$2201, 1)</f>
        <v>466</v>
      </c>
      <c r="W262" s="6">
        <f>_xlfn.RANK.EQ(VLOOKUP($A262, 'First 10 GS'!$B$2:$AG$2201, 23, FALSE), 'First 10 GS'!X$2:X$2201, 1)</f>
        <v>75</v>
      </c>
      <c r="X262" s="5">
        <f>_xlfn.RANK.EQ(VLOOKUP($A262, 'First 10 GS'!$B$2:$AG$2201, 24, FALSE), 'First 10 GS'!Y$2:Y$2201, 1)</f>
        <v>232</v>
      </c>
      <c r="Y262" s="6">
        <f>_xlfn.RANK.EQ(VLOOKUP($A262, 'First 10 GS'!$B$2:$AG$2201, 25, FALSE), 'First 10 GS'!Z$2:Z$2201, 1)</f>
        <v>1</v>
      </c>
      <c r="Z262" s="5">
        <f>_xlfn.RANK.EQ(VLOOKUP($A262, 'First 10 GS'!$B$2:$AG$2201, 26, FALSE), 'First 10 GS'!AA$2:AA$2201, 0)</f>
        <v>129</v>
      </c>
      <c r="AA262" s="5">
        <f>_xlfn.RANK.EQ(VLOOKUP($A262, 'First 10 GS'!$B$2:$AG$2201, 27, FALSE), 'First 10 GS'!AB$2:AB$2201, 0)</f>
        <v>22</v>
      </c>
      <c r="AB262" s="6">
        <f>_xlfn.RANK.EQ(VLOOKUP($A262, 'First 10 GS'!$B$2:$AG$2201, 28, FALSE), 'First 10 GS'!AC$2:AC$2201, 1)</f>
        <v>1</v>
      </c>
      <c r="AC262" s="6">
        <f>_xlfn.RANK.EQ(VLOOKUP($A262, 'First 10 GS'!$B$2:$AG$2201, 29, FALSE), 'First 10 GS'!AD$2:AD$2201, 1)</f>
        <v>1</v>
      </c>
      <c r="AD262" s="6">
        <f>_xlfn.RANK.EQ(VLOOKUP($A262, 'First 10 GS'!$B$2:$AG$2201, 30, FALSE), 'First 10 GS'!AE$2:AE$2201, 1)</f>
        <v>1</v>
      </c>
      <c r="AE262" s="6">
        <f>_xlfn.RANK.EQ(VLOOKUP($A262, 'First 10 GS'!$B$2:$AG$2201, 31, FALSE), 'First 10 GS'!AF$2:AF$2201, 0)</f>
        <v>660</v>
      </c>
      <c r="AF262" s="5">
        <f>_xlfn.RANK.EQ(VLOOKUP($A262, 'First 10 GS'!$B$2:$AG$2201, 32, FALSE), 'First 10 GS'!AG$2:AG$2201, 1)</f>
        <v>448</v>
      </c>
      <c r="AG262" s="7">
        <f>GEOMEAN(Table5[[#This Row],[W]],Table5[[#This Row],[L]],Table5[[#This Row],[ERA]],Table5[[#This Row],[BB/9]],Table5[[#This Row],[SO]],Table5[[#This Row],[K/9]],Table5[[#This Row],[WHIP]])</f>
        <v>219.29215217051365</v>
      </c>
    </row>
    <row r="263" spans="1:33" x14ac:dyDescent="0.45">
      <c r="A263" s="6" t="s">
        <v>931</v>
      </c>
      <c r="B263" s="6" t="s">
        <v>34</v>
      </c>
      <c r="C263" s="9">
        <v>42176</v>
      </c>
      <c r="D263" s="9">
        <v>42248</v>
      </c>
      <c r="E263" s="6">
        <f>_xlfn.RANK.EQ(VLOOKUP($A263, 'First 10 GS'!$B$2:$AG$2201, 5, FALSE), 'First 10 GS'!F$2:F$2201, 0)</f>
        <v>278</v>
      </c>
      <c r="F263" s="5">
        <f>_xlfn.RANK.EQ(VLOOKUP($A263, 'First 10 GS'!$B$2:$AG$2201, 6, FALSE), 'First 10 GS'!G$2:G$2201, 0)</f>
        <v>460</v>
      </c>
      <c r="G263" s="5">
        <f>_xlfn.RANK.EQ(VLOOKUP($A263, 'First 10 GS'!$B$2:$AG$2201, 7, FALSE), 'First 10 GS'!H$2:H$2201, 1)</f>
        <v>177</v>
      </c>
      <c r="H263" s="6">
        <f>_xlfn.RANK.EQ(VLOOKUP($A263, 'First 10 GS'!$B$2:$AG$2201, 8, FALSE), 'First 10 GS'!I$2:I$2201, 0)</f>
        <v>1</v>
      </c>
      <c r="I263" s="6">
        <f>_xlfn.RANK.EQ(VLOOKUP($A263, 'First 10 GS'!$B$2:$AG$2201, 9, FALSE), 'First 10 GS'!J$2:J$2201, 0)</f>
        <v>1</v>
      </c>
      <c r="J263" s="6">
        <f>_xlfn.RANK.EQ(VLOOKUP($A263, 'First 10 GS'!$B$2:$AG$2201, 10, FALSE), 'First 10 GS'!K$2:K$2201, 1)</f>
        <v>1</v>
      </c>
      <c r="K263" s="6">
        <f>_xlfn.RANK.EQ(VLOOKUP($A263, 'First 10 GS'!$B$2:$AG$2201, 11, FALSE), 'First 10 GS'!L$2:L$2201, 0)</f>
        <v>99</v>
      </c>
      <c r="L263" s="6">
        <f>_xlfn.RANK.EQ(VLOOKUP($A263, 'First 10 GS'!$B$2:$AG$2201, 12, FALSE), 'First 10 GS'!M$2:M$2201, 0)</f>
        <v>98</v>
      </c>
      <c r="M263" s="6">
        <f>_xlfn.RANK.EQ(VLOOKUP($A263, 'First 10 GS'!$B$2:$AG$2201, 13, FALSE), 'First 10 GS'!N$2:N$2201, 0)</f>
        <v>2</v>
      </c>
      <c r="N263" s="6">
        <f>_xlfn.RANK.EQ(VLOOKUP($A263, 'First 10 GS'!$B$2:$AG$2201, 14, FALSE), 'First 10 GS'!O$2:O$2201, 1)</f>
        <v>377</v>
      </c>
      <c r="O263" s="6">
        <f>_xlfn.RANK.EQ(VLOOKUP($A263, 'First 10 GS'!$B$2:$AG$2201, 15, FALSE), 'First 10 GS'!P$2:P$2201, 0)</f>
        <v>530</v>
      </c>
      <c r="P263" s="6">
        <f>_xlfn.RANK.EQ(VLOOKUP($A263, 'First 10 GS'!$B$2:$AG$2201, 16, FALSE), 'First 10 GS'!Q$2:Q$2201, 0)</f>
        <v>428</v>
      </c>
      <c r="Q263" s="5">
        <f>_xlfn.RANK.EQ(VLOOKUP($A263, 'First 10 GS'!$B$2:$AG$2201, 17, FALSE), 'First 10 GS'!R$2:R$2201, 1)</f>
        <v>347</v>
      </c>
      <c r="R263" s="6">
        <f>_xlfn.RANK.EQ(VLOOKUP($A263, 'First 10 GS'!$B$2:$AG$2201, 18, FALSE), 'First 10 GS'!S$2:S$2201, 1)</f>
        <v>181</v>
      </c>
      <c r="S263" s="6">
        <f>_xlfn.RANK.EQ(VLOOKUP($A263, 'First 10 GS'!$B$2:$AG$2201, 19, FALSE), 'First 10 GS'!T$2:T$2201, 1)</f>
        <v>270</v>
      </c>
      <c r="T263" s="6">
        <f>_xlfn.RANK.EQ(VLOOKUP($A263, 'First 10 GS'!$B$2:$AG$2201, 20, FALSE), 'First 10 GS'!U$2:U$2201, 1)</f>
        <v>341</v>
      </c>
      <c r="U263" s="6">
        <f>_xlfn.RANK.EQ(VLOOKUP($A263, 'First 10 GS'!$B$2:$AG$2201, 21, FALSE), 'First 10 GS'!V$2:V$2201, 1)</f>
        <v>408</v>
      </c>
      <c r="V263" s="6">
        <f>_xlfn.RANK.EQ(VLOOKUP($A263, 'First 10 GS'!$B$2:$AG$2201, 22, FALSE), 'First 10 GS'!W$2:W$2201, 1)</f>
        <v>381</v>
      </c>
      <c r="W263" s="6">
        <f>_xlfn.RANK.EQ(VLOOKUP($A263, 'First 10 GS'!$B$2:$AG$2201, 23, FALSE), 'First 10 GS'!X$2:X$2201, 1)</f>
        <v>36</v>
      </c>
      <c r="X263" s="5">
        <f>_xlfn.RANK.EQ(VLOOKUP($A263, 'First 10 GS'!$B$2:$AG$2201, 24, FALSE), 'First 10 GS'!Y$2:Y$2201, 1)</f>
        <v>48</v>
      </c>
      <c r="Y263" s="6">
        <f>_xlfn.RANK.EQ(VLOOKUP($A263, 'First 10 GS'!$B$2:$AG$2201, 25, FALSE), 'First 10 GS'!Z$2:Z$2201, 1)</f>
        <v>291</v>
      </c>
      <c r="Z263" s="5">
        <f>_xlfn.RANK.EQ(VLOOKUP($A263, 'First 10 GS'!$B$2:$AG$2201, 26, FALSE), 'First 10 GS'!AA$2:AA$2201, 0)</f>
        <v>586</v>
      </c>
      <c r="AA263" s="5">
        <f>_xlfn.RANK.EQ(VLOOKUP($A263, 'First 10 GS'!$B$2:$AG$2201, 27, FALSE), 'First 10 GS'!AB$2:AB$2201, 0)</f>
        <v>594</v>
      </c>
      <c r="AB263" s="6">
        <f>_xlfn.RANK.EQ(VLOOKUP($A263, 'First 10 GS'!$B$2:$AG$2201, 28, FALSE), 'First 10 GS'!AC$2:AC$2201, 1)</f>
        <v>127</v>
      </c>
      <c r="AC263" s="6">
        <f>_xlfn.RANK.EQ(VLOOKUP($A263, 'First 10 GS'!$B$2:$AG$2201, 29, FALSE), 'First 10 GS'!AD$2:AD$2201, 1)</f>
        <v>477</v>
      </c>
      <c r="AD263" s="6">
        <f>_xlfn.RANK.EQ(VLOOKUP($A263, 'First 10 GS'!$B$2:$AG$2201, 30, FALSE), 'First 10 GS'!AE$2:AE$2201, 1)</f>
        <v>1</v>
      </c>
      <c r="AE263" s="6">
        <f>_xlfn.RANK.EQ(VLOOKUP($A263, 'First 10 GS'!$B$2:$AG$2201, 31, FALSE), 'First 10 GS'!AF$2:AF$2201, 0)</f>
        <v>476</v>
      </c>
      <c r="AF263" s="5">
        <f>_xlfn.RANK.EQ(VLOOKUP($A263, 'First 10 GS'!$B$2:$AG$2201, 32, FALSE), 'First 10 GS'!AG$2:AG$2201, 1)</f>
        <v>55</v>
      </c>
      <c r="AG263" s="7">
        <f>GEOMEAN(Table5[[#This Row],[W]],Table5[[#This Row],[L]],Table5[[#This Row],[ERA]],Table5[[#This Row],[BB/9]],Table5[[#This Row],[SO]],Table5[[#This Row],[K/9]],Table5[[#This Row],[WHIP]])</f>
        <v>221.26205275980837</v>
      </c>
    </row>
    <row r="264" spans="1:33" x14ac:dyDescent="0.45">
      <c r="A264" s="4" t="s">
        <v>1663</v>
      </c>
      <c r="B264" s="4" t="s">
        <v>46</v>
      </c>
      <c r="C264" s="10">
        <v>41774</v>
      </c>
      <c r="D264" s="10">
        <v>41824</v>
      </c>
      <c r="E264" s="4">
        <f>_xlfn.RANK.EQ(VLOOKUP($A264, 'First 10 GS'!$B$2:$AG$2201, 5, FALSE), 'First 10 GS'!F$2:F$2201, 0)</f>
        <v>587</v>
      </c>
      <c r="F264" s="5">
        <f>_xlfn.RANK.EQ(VLOOKUP($A264, 'First 10 GS'!$B$2:$AG$2201, 6, FALSE), 'First 10 GS'!G$2:G$2201, 0)</f>
        <v>294</v>
      </c>
      <c r="G264" s="5">
        <f>_xlfn.RANK.EQ(VLOOKUP($A264, 'First 10 GS'!$B$2:$AG$2201, 7, FALSE), 'First 10 GS'!H$2:H$2201, 1)</f>
        <v>57</v>
      </c>
      <c r="H264" s="4">
        <f>_xlfn.RANK.EQ(VLOOKUP($A264, 'First 10 GS'!$B$2:$AG$2201, 8, FALSE), 'First 10 GS'!I$2:I$2201, 0)</f>
        <v>1</v>
      </c>
      <c r="I264" s="4">
        <f>_xlfn.RANK.EQ(VLOOKUP($A264, 'First 10 GS'!$B$2:$AG$2201, 9, FALSE), 'First 10 GS'!J$2:J$2201, 0)</f>
        <v>1</v>
      </c>
      <c r="J264" s="4">
        <f>_xlfn.RANK.EQ(VLOOKUP($A264, 'First 10 GS'!$B$2:$AG$2201, 10, FALSE), 'First 10 GS'!K$2:K$2201, 1)</f>
        <v>1</v>
      </c>
      <c r="K264" s="4">
        <f>_xlfn.RANK.EQ(VLOOKUP($A264, 'First 10 GS'!$B$2:$AG$2201, 11, FALSE), 'First 10 GS'!L$2:L$2201, 0)</f>
        <v>196</v>
      </c>
      <c r="L264" s="4">
        <f>_xlfn.RANK.EQ(VLOOKUP($A264, 'First 10 GS'!$B$2:$AG$2201, 12, FALSE), 'First 10 GS'!M$2:M$2201, 0)</f>
        <v>98</v>
      </c>
      <c r="M264" s="4">
        <f>_xlfn.RANK.EQ(VLOOKUP($A264, 'First 10 GS'!$B$2:$AG$2201, 13, FALSE), 'First 10 GS'!N$2:N$2201, 0)</f>
        <v>2</v>
      </c>
      <c r="N264" s="6">
        <f>_xlfn.RANK.EQ(VLOOKUP($A264, 'First 10 GS'!$B$2:$AG$2201, 14, FALSE), 'First 10 GS'!O$2:O$2201, 1)</f>
        <v>71</v>
      </c>
      <c r="O264" s="4">
        <f>_xlfn.RANK.EQ(VLOOKUP($A264, 'First 10 GS'!$B$2:$AG$2201, 15, FALSE), 'First 10 GS'!P$2:P$2201, 0)</f>
        <v>530</v>
      </c>
      <c r="P264" s="4">
        <f>_xlfn.RANK.EQ(VLOOKUP($A264, 'First 10 GS'!$B$2:$AG$2201, 16, FALSE), 'First 10 GS'!Q$2:Q$2201, 0)</f>
        <v>169</v>
      </c>
      <c r="Q264" s="5">
        <f>_xlfn.RANK.EQ(VLOOKUP($A264, 'First 10 GS'!$B$2:$AG$2201, 17, FALSE), 'First 10 GS'!R$2:R$2201, 1)</f>
        <v>508</v>
      </c>
      <c r="R264" s="4">
        <f>_xlfn.RANK.EQ(VLOOKUP($A264, 'First 10 GS'!$B$2:$AG$2201, 18, FALSE), 'First 10 GS'!S$2:S$2201, 1)</f>
        <v>508</v>
      </c>
      <c r="S264" s="4">
        <f>_xlfn.RANK.EQ(VLOOKUP($A264, 'First 10 GS'!$B$2:$AG$2201, 19, FALSE), 'First 10 GS'!T$2:T$2201, 1)</f>
        <v>270</v>
      </c>
      <c r="T264" s="4">
        <f>_xlfn.RANK.EQ(VLOOKUP($A264, 'First 10 GS'!$B$2:$AG$2201, 20, FALSE), 'First 10 GS'!U$2:U$2201, 1)</f>
        <v>384</v>
      </c>
      <c r="U264" s="4">
        <f>_xlfn.RANK.EQ(VLOOKUP($A264, 'First 10 GS'!$B$2:$AG$2201, 21, FALSE), 'First 10 GS'!V$2:V$2201, 1)</f>
        <v>318</v>
      </c>
      <c r="V264" s="4">
        <f>_xlfn.RANK.EQ(VLOOKUP($A264, 'First 10 GS'!$B$2:$AG$2201, 22, FALSE), 'First 10 GS'!W$2:W$2201, 1)</f>
        <v>172</v>
      </c>
      <c r="W264" s="4">
        <f>_xlfn.RANK.EQ(VLOOKUP($A264, 'First 10 GS'!$B$2:$AG$2201, 23, FALSE), 'First 10 GS'!X$2:X$2201, 1)</f>
        <v>10</v>
      </c>
      <c r="X264" s="5">
        <f>_xlfn.RANK.EQ(VLOOKUP($A264, 'First 10 GS'!$B$2:$AG$2201, 24, FALSE), 'First 10 GS'!Y$2:Y$2201, 1)</f>
        <v>43</v>
      </c>
      <c r="Y264" s="4">
        <f>_xlfn.RANK.EQ(VLOOKUP($A264, 'First 10 GS'!$B$2:$AG$2201, 25, FALSE), 'First 10 GS'!Z$2:Z$2201, 1)</f>
        <v>1</v>
      </c>
      <c r="Z264" s="5">
        <f>_xlfn.RANK.EQ(VLOOKUP($A264, 'First 10 GS'!$B$2:$AG$2201, 26, FALSE), 'First 10 GS'!AA$2:AA$2201, 0)</f>
        <v>452</v>
      </c>
      <c r="AA264" s="5">
        <f>_xlfn.RANK.EQ(VLOOKUP($A264, 'First 10 GS'!$B$2:$AG$2201, 27, FALSE), 'First 10 GS'!AB$2:AB$2201, 0)</f>
        <v>332</v>
      </c>
      <c r="AB264" s="4">
        <f>_xlfn.RANK.EQ(VLOOKUP($A264, 'First 10 GS'!$B$2:$AG$2201, 28, FALSE), 'First 10 GS'!AC$2:AC$2201, 1)</f>
        <v>556</v>
      </c>
      <c r="AC264" s="4">
        <f>_xlfn.RANK.EQ(VLOOKUP($A264, 'First 10 GS'!$B$2:$AG$2201, 29, FALSE), 'First 10 GS'!AD$2:AD$2201, 1)</f>
        <v>1</v>
      </c>
      <c r="AD264" s="4">
        <f>_xlfn.RANK.EQ(VLOOKUP($A264, 'First 10 GS'!$B$2:$AG$2201, 30, FALSE), 'First 10 GS'!AE$2:AE$2201, 1)</f>
        <v>146</v>
      </c>
      <c r="AE264" s="4">
        <f>_xlfn.RANK.EQ(VLOOKUP($A264, 'First 10 GS'!$B$2:$AG$2201, 31, FALSE), 'First 10 GS'!AF$2:AF$2201, 0)</f>
        <v>593</v>
      </c>
      <c r="AF264" s="5">
        <f>_xlfn.RANK.EQ(VLOOKUP($A264, 'First 10 GS'!$B$2:$AG$2201, 32, FALSE), 'First 10 GS'!AG$2:AG$2201, 1)</f>
        <v>475</v>
      </c>
      <c r="AG264" s="7">
        <f>GEOMEAN(Table5[[#This Row],[W]],Table5[[#This Row],[L]],Table5[[#This Row],[ERA]],Table5[[#This Row],[BB/9]],Table5[[#This Row],[SO]],Table5[[#This Row],[K/9]],Table5[[#This Row],[WHIP]])</f>
        <v>221.42047757844696</v>
      </c>
    </row>
    <row r="265" spans="1:33" x14ac:dyDescent="0.45">
      <c r="A265" s="6" t="s">
        <v>596</v>
      </c>
      <c r="B265" s="6" t="s">
        <v>121</v>
      </c>
      <c r="C265" s="9">
        <v>38593</v>
      </c>
      <c r="D265" s="9">
        <v>38826</v>
      </c>
      <c r="E265" s="6">
        <f>_xlfn.RANK.EQ(VLOOKUP($A265, 'First 10 GS'!$B$2:$AG$2201, 5, FALSE), 'First 10 GS'!F$2:F$2201, 0)</f>
        <v>148</v>
      </c>
      <c r="F265" s="5">
        <f>_xlfn.RANK.EQ(VLOOKUP($A265, 'First 10 GS'!$B$2:$AG$2201, 6, FALSE), 'First 10 GS'!G$2:G$2201, 0)</f>
        <v>460</v>
      </c>
      <c r="G265" s="5">
        <f>_xlfn.RANK.EQ(VLOOKUP($A265, 'First 10 GS'!$B$2:$AG$2201, 7, FALSE), 'First 10 GS'!H$2:H$2201, 1)</f>
        <v>177</v>
      </c>
      <c r="H265" s="6">
        <f>_xlfn.RANK.EQ(VLOOKUP($A265, 'First 10 GS'!$B$2:$AG$2201, 8, FALSE), 'First 10 GS'!I$2:I$2201, 0)</f>
        <v>1</v>
      </c>
      <c r="I265" s="6">
        <f>_xlfn.RANK.EQ(VLOOKUP($A265, 'First 10 GS'!$B$2:$AG$2201, 9, FALSE), 'First 10 GS'!J$2:J$2201, 0)</f>
        <v>1</v>
      </c>
      <c r="J265" s="6">
        <f>_xlfn.RANK.EQ(VLOOKUP($A265, 'First 10 GS'!$B$2:$AG$2201, 10, FALSE), 'First 10 GS'!K$2:K$2201, 1)</f>
        <v>1</v>
      </c>
      <c r="K265" s="6">
        <f>_xlfn.RANK.EQ(VLOOKUP($A265, 'First 10 GS'!$B$2:$AG$2201, 11, FALSE), 'First 10 GS'!L$2:L$2201, 0)</f>
        <v>99</v>
      </c>
      <c r="L265" s="6">
        <f>_xlfn.RANK.EQ(VLOOKUP($A265, 'First 10 GS'!$B$2:$AG$2201, 12, FALSE), 'First 10 GS'!M$2:M$2201, 0)</f>
        <v>98</v>
      </c>
      <c r="M265" s="6">
        <f>_xlfn.RANK.EQ(VLOOKUP($A265, 'First 10 GS'!$B$2:$AG$2201, 13, FALSE), 'First 10 GS'!N$2:N$2201, 0)</f>
        <v>2</v>
      </c>
      <c r="N265" s="6">
        <f>_xlfn.RANK.EQ(VLOOKUP($A265, 'First 10 GS'!$B$2:$AG$2201, 14, FALSE), 'First 10 GS'!O$2:O$2201, 1)</f>
        <v>508</v>
      </c>
      <c r="O265" s="6">
        <f>_xlfn.RANK.EQ(VLOOKUP($A265, 'First 10 GS'!$B$2:$AG$2201, 15, FALSE), 'First 10 GS'!P$2:P$2201, 0)</f>
        <v>530</v>
      </c>
      <c r="P265" s="6">
        <f>_xlfn.RANK.EQ(VLOOKUP($A265, 'First 10 GS'!$B$2:$AG$2201, 16, FALSE), 'First 10 GS'!Q$2:Q$2201, 0)</f>
        <v>428</v>
      </c>
      <c r="Q265" s="5">
        <f>_xlfn.RANK.EQ(VLOOKUP($A265, 'First 10 GS'!$B$2:$AG$2201, 17, FALSE), 'First 10 GS'!R$2:R$2201, 1)</f>
        <v>186</v>
      </c>
      <c r="R265" s="6">
        <f>_xlfn.RANK.EQ(VLOOKUP($A265, 'First 10 GS'!$B$2:$AG$2201, 18, FALSE), 'First 10 GS'!S$2:S$2201, 1)</f>
        <v>35</v>
      </c>
      <c r="S265" s="6">
        <f>_xlfn.RANK.EQ(VLOOKUP($A265, 'First 10 GS'!$B$2:$AG$2201, 19, FALSE), 'First 10 GS'!T$2:T$2201, 1)</f>
        <v>137</v>
      </c>
      <c r="T265" s="6">
        <f>_xlfn.RANK.EQ(VLOOKUP($A265, 'First 10 GS'!$B$2:$AG$2201, 20, FALSE), 'First 10 GS'!U$2:U$2201, 1)</f>
        <v>214</v>
      </c>
      <c r="U265" s="6">
        <f>_xlfn.RANK.EQ(VLOOKUP($A265, 'First 10 GS'!$B$2:$AG$2201, 21, FALSE), 'First 10 GS'!V$2:V$2201, 1)</f>
        <v>371</v>
      </c>
      <c r="V265" s="6">
        <f>_xlfn.RANK.EQ(VLOOKUP($A265, 'First 10 GS'!$B$2:$AG$2201, 22, FALSE), 'First 10 GS'!W$2:W$2201, 1)</f>
        <v>381</v>
      </c>
      <c r="W265" s="6">
        <f>_xlfn.RANK.EQ(VLOOKUP($A265, 'First 10 GS'!$B$2:$AG$2201, 23, FALSE), 'First 10 GS'!X$2:X$2201, 1)</f>
        <v>499</v>
      </c>
      <c r="X265" s="5">
        <f>_xlfn.RANK.EQ(VLOOKUP($A265, 'First 10 GS'!$B$2:$AG$2201, 24, FALSE), 'First 10 GS'!Y$2:Y$2201, 1)</f>
        <v>440</v>
      </c>
      <c r="Y265" s="6">
        <f>_xlfn.RANK.EQ(VLOOKUP($A265, 'First 10 GS'!$B$2:$AG$2201, 25, FALSE), 'First 10 GS'!Z$2:Z$2201, 1)</f>
        <v>291</v>
      </c>
      <c r="Z265" s="5">
        <f>_xlfn.RANK.EQ(VLOOKUP($A265, 'First 10 GS'!$B$2:$AG$2201, 26, FALSE), 'First 10 GS'!AA$2:AA$2201, 0)</f>
        <v>205</v>
      </c>
      <c r="AA265" s="5">
        <f>_xlfn.RANK.EQ(VLOOKUP($A265, 'First 10 GS'!$B$2:$AG$2201, 27, FALSE), 'First 10 GS'!AB$2:AB$2201, 0)</f>
        <v>292</v>
      </c>
      <c r="AB265" s="6">
        <f>_xlfn.RANK.EQ(VLOOKUP($A265, 'First 10 GS'!$B$2:$AG$2201, 28, FALSE), 'First 10 GS'!AC$2:AC$2201, 1)</f>
        <v>1</v>
      </c>
      <c r="AC265" s="6">
        <f>_xlfn.RANK.EQ(VLOOKUP($A265, 'First 10 GS'!$B$2:$AG$2201, 29, FALSE), 'First 10 GS'!AD$2:AD$2201, 1)</f>
        <v>477</v>
      </c>
      <c r="AD265" s="6">
        <f>_xlfn.RANK.EQ(VLOOKUP($A265, 'First 10 GS'!$B$2:$AG$2201, 30, FALSE), 'First 10 GS'!AE$2:AE$2201, 1)</f>
        <v>461</v>
      </c>
      <c r="AE265" s="6">
        <f>_xlfn.RANK.EQ(VLOOKUP($A265, 'First 10 GS'!$B$2:$AG$2201, 31, FALSE), 'First 10 GS'!AF$2:AF$2201, 0)</f>
        <v>221</v>
      </c>
      <c r="AF265" s="5">
        <f>_xlfn.RANK.EQ(VLOOKUP($A265, 'First 10 GS'!$B$2:$AG$2201, 32, FALSE), 'First 10 GS'!AG$2:AG$2201, 1)</f>
        <v>66</v>
      </c>
      <c r="AG265" s="7">
        <f>GEOMEAN(Table5[[#This Row],[W]],Table5[[#This Row],[L]],Table5[[#This Row],[ERA]],Table5[[#This Row],[BB/9]],Table5[[#This Row],[SO]],Table5[[#This Row],[K/9]],Table5[[#This Row],[WHIP]])</f>
        <v>221.70127730478418</v>
      </c>
    </row>
    <row r="266" spans="1:33" x14ac:dyDescent="0.45">
      <c r="A266" s="6" t="s">
        <v>424</v>
      </c>
      <c r="B266" s="6" t="s">
        <v>425</v>
      </c>
      <c r="C266" s="9">
        <v>39238</v>
      </c>
      <c r="D266" s="9">
        <v>39288</v>
      </c>
      <c r="E266" s="6">
        <f>_xlfn.RANK.EQ(VLOOKUP($A266, 'First 10 GS'!$B$2:$AG$2201, 5, FALSE), 'First 10 GS'!F$2:F$2201, 0)</f>
        <v>101</v>
      </c>
      <c r="F266" s="5">
        <f>_xlfn.RANK.EQ(VLOOKUP($A266, 'First 10 GS'!$B$2:$AG$2201, 6, FALSE), 'First 10 GS'!G$2:G$2201, 0)</f>
        <v>595</v>
      </c>
      <c r="G266" s="5">
        <f>_xlfn.RANK.EQ(VLOOKUP($A266, 'First 10 GS'!$B$2:$AG$2201, 7, FALSE), 'First 10 GS'!H$2:H$2201, 1)</f>
        <v>623</v>
      </c>
      <c r="H266" s="6">
        <f>_xlfn.RANK.EQ(VLOOKUP($A266, 'First 10 GS'!$B$2:$AG$2201, 8, FALSE), 'First 10 GS'!I$2:I$2201, 0)</f>
        <v>1</v>
      </c>
      <c r="I266" s="6">
        <f>_xlfn.RANK.EQ(VLOOKUP($A266, 'First 10 GS'!$B$2:$AG$2201, 9, FALSE), 'First 10 GS'!J$2:J$2201, 0)</f>
        <v>1</v>
      </c>
      <c r="J266" s="6">
        <f>_xlfn.RANK.EQ(VLOOKUP($A266, 'First 10 GS'!$B$2:$AG$2201, 10, FALSE), 'First 10 GS'!K$2:K$2201, 1)</f>
        <v>1</v>
      </c>
      <c r="K266" s="6">
        <f>_xlfn.RANK.EQ(VLOOKUP($A266, 'First 10 GS'!$B$2:$AG$2201, 11, FALSE), 'First 10 GS'!L$2:L$2201, 0)</f>
        <v>196</v>
      </c>
      <c r="L266" s="6">
        <f>_xlfn.RANK.EQ(VLOOKUP($A266, 'First 10 GS'!$B$2:$AG$2201, 12, FALSE), 'First 10 GS'!M$2:M$2201, 0)</f>
        <v>98</v>
      </c>
      <c r="M266" s="6">
        <f>_xlfn.RANK.EQ(VLOOKUP($A266, 'First 10 GS'!$B$2:$AG$2201, 13, FALSE), 'First 10 GS'!N$2:N$2201, 0)</f>
        <v>2</v>
      </c>
      <c r="N266" s="6">
        <f>_xlfn.RANK.EQ(VLOOKUP($A266, 'First 10 GS'!$B$2:$AG$2201, 14, FALSE), 'First 10 GS'!O$2:O$2201, 1)</f>
        <v>559</v>
      </c>
      <c r="O266" s="6">
        <f>_xlfn.RANK.EQ(VLOOKUP($A266, 'First 10 GS'!$B$2:$AG$2201, 15, FALSE), 'First 10 GS'!P$2:P$2201, 0)</f>
        <v>227</v>
      </c>
      <c r="P266" s="6">
        <f>_xlfn.RANK.EQ(VLOOKUP($A266, 'First 10 GS'!$B$2:$AG$2201, 16, FALSE), 'First 10 GS'!Q$2:Q$2201, 0)</f>
        <v>646</v>
      </c>
      <c r="Q266" s="5">
        <f>_xlfn.RANK.EQ(VLOOKUP($A266, 'First 10 GS'!$B$2:$AG$2201, 17, FALSE), 'First 10 GS'!R$2:R$2201, 1)</f>
        <v>558</v>
      </c>
      <c r="R266" s="6">
        <f>_xlfn.RANK.EQ(VLOOKUP($A266, 'First 10 GS'!$B$2:$AG$2201, 18, FALSE), 'First 10 GS'!S$2:S$2201, 1)</f>
        <v>653</v>
      </c>
      <c r="S266" s="6">
        <f>_xlfn.RANK.EQ(VLOOKUP($A266, 'First 10 GS'!$B$2:$AG$2201, 19, FALSE), 'First 10 GS'!T$2:T$2201, 1)</f>
        <v>640</v>
      </c>
      <c r="T266" s="6">
        <f>_xlfn.RANK.EQ(VLOOKUP($A266, 'First 10 GS'!$B$2:$AG$2201, 20, FALSE), 'First 10 GS'!U$2:U$2201, 1)</f>
        <v>651</v>
      </c>
      <c r="U266" s="6">
        <f>_xlfn.RANK.EQ(VLOOKUP($A266, 'First 10 GS'!$B$2:$AG$2201, 21, FALSE), 'First 10 GS'!V$2:V$2201, 1)</f>
        <v>560</v>
      </c>
      <c r="V266" s="6">
        <f>_xlfn.RANK.EQ(VLOOKUP($A266, 'First 10 GS'!$B$2:$AG$2201, 22, FALSE), 'First 10 GS'!W$2:W$2201, 1)</f>
        <v>607</v>
      </c>
      <c r="W266" s="6">
        <f>_xlfn.RANK.EQ(VLOOKUP($A266, 'First 10 GS'!$B$2:$AG$2201, 23, FALSE), 'First 10 GS'!X$2:X$2201, 1)</f>
        <v>10</v>
      </c>
      <c r="X266" s="5">
        <f>_xlfn.RANK.EQ(VLOOKUP($A266, 'First 10 GS'!$B$2:$AG$2201, 24, FALSE), 'First 10 GS'!Y$2:Y$2201, 1)</f>
        <v>13</v>
      </c>
      <c r="Y266" s="6">
        <f>_xlfn.RANK.EQ(VLOOKUP($A266, 'First 10 GS'!$B$2:$AG$2201, 25, FALSE), 'First 10 GS'!Z$2:Z$2201, 1)</f>
        <v>291</v>
      </c>
      <c r="Z266" s="5">
        <f>_xlfn.RANK.EQ(VLOOKUP($A266, 'First 10 GS'!$B$2:$AG$2201, 26, FALSE), 'First 10 GS'!AA$2:AA$2201, 0)</f>
        <v>154</v>
      </c>
      <c r="AA266" s="5">
        <f>_xlfn.RANK.EQ(VLOOKUP($A266, 'First 10 GS'!$B$2:$AG$2201, 27, FALSE), 'First 10 GS'!AB$2:AB$2201, 0)</f>
        <v>251</v>
      </c>
      <c r="AB266" s="6">
        <f>_xlfn.RANK.EQ(VLOOKUP($A266, 'First 10 GS'!$B$2:$AG$2201, 28, FALSE), 'First 10 GS'!AC$2:AC$2201, 1)</f>
        <v>290</v>
      </c>
      <c r="AC266" s="6">
        <f>_xlfn.RANK.EQ(VLOOKUP($A266, 'First 10 GS'!$B$2:$AG$2201, 29, FALSE), 'First 10 GS'!AD$2:AD$2201, 1)</f>
        <v>1</v>
      </c>
      <c r="AD266" s="6">
        <f>_xlfn.RANK.EQ(VLOOKUP($A266, 'First 10 GS'!$B$2:$AG$2201, 30, FALSE), 'First 10 GS'!AE$2:AE$2201, 1)</f>
        <v>1</v>
      </c>
      <c r="AE266" s="6">
        <f>_xlfn.RANK.EQ(VLOOKUP($A266, 'First 10 GS'!$B$2:$AG$2201, 31, FALSE), 'First 10 GS'!AF$2:AF$2201, 0)</f>
        <v>99</v>
      </c>
      <c r="AF266" s="5">
        <f>_xlfn.RANK.EQ(VLOOKUP($A266, 'First 10 GS'!$B$2:$AG$2201, 32, FALSE), 'First 10 GS'!AG$2:AG$2201, 1)</f>
        <v>266</v>
      </c>
      <c r="AG266" s="7">
        <f>GEOMEAN(Table5[[#This Row],[W]],Table5[[#This Row],[L]],Table5[[#This Row],[ERA]],Table5[[#This Row],[BB/9]],Table5[[#This Row],[SO]],Table5[[#This Row],[K/9]],Table5[[#This Row],[WHIP]])</f>
        <v>223.25869276539862</v>
      </c>
    </row>
    <row r="267" spans="1:33" x14ac:dyDescent="0.45">
      <c r="A267" s="4" t="s">
        <v>2145</v>
      </c>
      <c r="B267" s="4" t="s">
        <v>73</v>
      </c>
      <c r="C267" s="10">
        <v>33855</v>
      </c>
      <c r="D267" s="10" t="s">
        <v>2146</v>
      </c>
      <c r="E267" s="4">
        <f>_xlfn.RANK.EQ(VLOOKUP($A267, 'First 10 GS'!$B$2:$AG$2201, 5, FALSE), 'First 10 GS'!F$2:F$2201, 0)</f>
        <v>453</v>
      </c>
      <c r="F267" s="5">
        <f>_xlfn.RANK.EQ(VLOOKUP($A267, 'First 10 GS'!$B$2:$AG$2201, 6, FALSE), 'First 10 GS'!G$2:G$2201, 0)</f>
        <v>460</v>
      </c>
      <c r="G267" s="5">
        <f>_xlfn.RANK.EQ(VLOOKUP($A267, 'First 10 GS'!$B$2:$AG$2201, 7, FALSE), 'First 10 GS'!H$2:H$2201, 1)</f>
        <v>177</v>
      </c>
      <c r="H267" s="4">
        <f>_xlfn.RANK.EQ(VLOOKUP($A267, 'First 10 GS'!$B$2:$AG$2201, 8, FALSE), 'First 10 GS'!I$2:I$2201, 0)</f>
        <v>1</v>
      </c>
      <c r="I267" s="4">
        <f>_xlfn.RANK.EQ(VLOOKUP($A267, 'First 10 GS'!$B$2:$AG$2201, 9, FALSE), 'First 10 GS'!J$2:J$2201, 0)</f>
        <v>1</v>
      </c>
      <c r="J267" s="4">
        <f>_xlfn.RANK.EQ(VLOOKUP($A267, 'First 10 GS'!$B$2:$AG$2201, 10, FALSE), 'First 10 GS'!K$2:K$2201, 1)</f>
        <v>1</v>
      </c>
      <c r="K267" s="4">
        <f>_xlfn.RANK.EQ(VLOOKUP($A267, 'First 10 GS'!$B$2:$AG$2201, 11, FALSE), 'First 10 GS'!L$2:L$2201, 0)</f>
        <v>196</v>
      </c>
      <c r="L267" s="4">
        <f>_xlfn.RANK.EQ(VLOOKUP($A267, 'First 10 GS'!$B$2:$AG$2201, 12, FALSE), 'First 10 GS'!M$2:M$2201, 0)</f>
        <v>98</v>
      </c>
      <c r="M267" s="4">
        <f>_xlfn.RANK.EQ(VLOOKUP($A267, 'First 10 GS'!$B$2:$AG$2201, 13, FALSE), 'First 10 GS'!N$2:N$2201, 0)</f>
        <v>2</v>
      </c>
      <c r="N267" s="6">
        <f>_xlfn.RANK.EQ(VLOOKUP($A267, 'First 10 GS'!$B$2:$AG$2201, 14, FALSE), 'First 10 GS'!O$2:O$2201, 1)</f>
        <v>202</v>
      </c>
      <c r="O267" s="4">
        <f>_xlfn.RANK.EQ(VLOOKUP($A267, 'First 10 GS'!$B$2:$AG$2201, 15, FALSE), 'First 10 GS'!P$2:P$2201, 0)</f>
        <v>530</v>
      </c>
      <c r="P267" s="4">
        <f>_xlfn.RANK.EQ(VLOOKUP($A267, 'First 10 GS'!$B$2:$AG$2201, 16, FALSE), 'First 10 GS'!Q$2:Q$2201, 0)</f>
        <v>428</v>
      </c>
      <c r="Q267" s="5">
        <f>_xlfn.RANK.EQ(VLOOKUP($A267, 'First 10 GS'!$B$2:$AG$2201, 17, FALSE), 'First 10 GS'!R$2:R$2201, 1)</f>
        <v>371</v>
      </c>
      <c r="R267" s="4">
        <f>_xlfn.RANK.EQ(VLOOKUP($A267, 'First 10 GS'!$B$2:$AG$2201, 18, FALSE), 'First 10 GS'!S$2:S$2201, 1)</f>
        <v>317</v>
      </c>
      <c r="S267" s="4">
        <f>_xlfn.RANK.EQ(VLOOKUP($A267, 'First 10 GS'!$B$2:$AG$2201, 19, FALSE), 'First 10 GS'!T$2:T$2201, 1)</f>
        <v>201</v>
      </c>
      <c r="T267" s="4">
        <f>_xlfn.RANK.EQ(VLOOKUP($A267, 'First 10 GS'!$B$2:$AG$2201, 20, FALSE), 'First 10 GS'!U$2:U$2201, 1)</f>
        <v>306</v>
      </c>
      <c r="U267" s="4">
        <f>_xlfn.RANK.EQ(VLOOKUP($A267, 'First 10 GS'!$B$2:$AG$2201, 21, FALSE), 'First 10 GS'!V$2:V$2201, 1)</f>
        <v>508</v>
      </c>
      <c r="V267" s="4">
        <f>_xlfn.RANK.EQ(VLOOKUP($A267, 'First 10 GS'!$B$2:$AG$2201, 22, FALSE), 'First 10 GS'!W$2:W$2201, 1)</f>
        <v>466</v>
      </c>
      <c r="W267" s="4">
        <f>_xlfn.RANK.EQ(VLOOKUP($A267, 'First 10 GS'!$B$2:$AG$2201, 23, FALSE), 'First 10 GS'!X$2:X$2201, 1)</f>
        <v>36</v>
      </c>
      <c r="X267" s="5">
        <f>_xlfn.RANK.EQ(VLOOKUP($A267, 'First 10 GS'!$B$2:$AG$2201, 24, FALSE), 'First 10 GS'!Y$2:Y$2201, 1)</f>
        <v>63</v>
      </c>
      <c r="Y267" s="4">
        <f>_xlfn.RANK.EQ(VLOOKUP($A267, 'First 10 GS'!$B$2:$AG$2201, 25, FALSE), 'First 10 GS'!Z$2:Z$2201, 1)</f>
        <v>291</v>
      </c>
      <c r="Z267" s="5">
        <f>_xlfn.RANK.EQ(VLOOKUP($A267, 'First 10 GS'!$B$2:$AG$2201, 26, FALSE), 'First 10 GS'!AA$2:AA$2201, 0)</f>
        <v>274</v>
      </c>
      <c r="AA267" s="5">
        <f>_xlfn.RANK.EQ(VLOOKUP($A267, 'First 10 GS'!$B$2:$AG$2201, 27, FALSE), 'First 10 GS'!AB$2:AB$2201, 0)</f>
        <v>238</v>
      </c>
      <c r="AB267" s="4">
        <f>_xlfn.RANK.EQ(VLOOKUP($A267, 'First 10 GS'!$B$2:$AG$2201, 28, FALSE), 'First 10 GS'!AC$2:AC$2201, 1)</f>
        <v>1</v>
      </c>
      <c r="AC267" s="4">
        <f>_xlfn.RANK.EQ(VLOOKUP($A267, 'First 10 GS'!$B$2:$AG$2201, 29, FALSE), 'First 10 GS'!AD$2:AD$2201, 1)</f>
        <v>477</v>
      </c>
      <c r="AD267" s="4">
        <f>_xlfn.RANK.EQ(VLOOKUP($A267, 'First 10 GS'!$B$2:$AG$2201, 30, FALSE), 'First 10 GS'!AE$2:AE$2201, 1)</f>
        <v>146</v>
      </c>
      <c r="AE267" s="4">
        <f>_xlfn.RANK.EQ(VLOOKUP($A267, 'First 10 GS'!$B$2:$AG$2201, 31, FALSE), 'First 10 GS'!AF$2:AF$2201, 0)</f>
        <v>509</v>
      </c>
      <c r="AF267" s="5">
        <f>_xlfn.RANK.EQ(VLOOKUP($A267, 'First 10 GS'!$B$2:$AG$2201, 32, FALSE), 'First 10 GS'!AG$2:AG$2201, 1)</f>
        <v>227</v>
      </c>
      <c r="AG267" s="7">
        <f>GEOMEAN(Table5[[#This Row],[W]],Table5[[#This Row],[L]],Table5[[#This Row],[ERA]],Table5[[#This Row],[BB/9]],Table5[[#This Row],[SO]],Table5[[#This Row],[K/9]],Table5[[#This Row],[WHIP]])</f>
        <v>223.8573077277313</v>
      </c>
    </row>
    <row r="268" spans="1:33" x14ac:dyDescent="0.45">
      <c r="A268" s="6" t="s">
        <v>924</v>
      </c>
      <c r="B268" s="6" t="s">
        <v>54</v>
      </c>
      <c r="C268" s="9">
        <v>30541</v>
      </c>
      <c r="D268" s="9">
        <v>30591</v>
      </c>
      <c r="E268" s="6">
        <f>_xlfn.RANK.EQ(VLOOKUP($A268, 'First 10 GS'!$B$2:$AG$2201, 5, FALSE), 'First 10 GS'!F$2:F$2201, 0)</f>
        <v>56</v>
      </c>
      <c r="F268" s="5">
        <f>_xlfn.RANK.EQ(VLOOKUP($A268, 'First 10 GS'!$B$2:$AG$2201, 6, FALSE), 'First 10 GS'!G$2:G$2201, 0)</f>
        <v>151</v>
      </c>
      <c r="G268" s="5">
        <f>_xlfn.RANK.EQ(VLOOKUP($A268, 'First 10 GS'!$B$2:$AG$2201, 7, FALSE), 'First 10 GS'!H$2:H$2201, 1)</f>
        <v>518</v>
      </c>
      <c r="H268" s="6">
        <f>_xlfn.RANK.EQ(VLOOKUP($A268, 'First 10 GS'!$B$2:$AG$2201, 8, FALSE), 'First 10 GS'!I$2:I$2201, 0)</f>
        <v>1</v>
      </c>
      <c r="I268" s="6">
        <f>_xlfn.RANK.EQ(VLOOKUP($A268, 'First 10 GS'!$B$2:$AG$2201, 9, FALSE), 'First 10 GS'!J$2:J$2201, 0)</f>
        <v>1</v>
      </c>
      <c r="J268" s="6">
        <f>_xlfn.RANK.EQ(VLOOKUP($A268, 'First 10 GS'!$B$2:$AG$2201, 10, FALSE), 'First 10 GS'!K$2:K$2201, 1)</f>
        <v>1</v>
      </c>
      <c r="K268" s="6">
        <f>_xlfn.RANK.EQ(VLOOKUP($A268, 'First 10 GS'!$B$2:$AG$2201, 11, FALSE), 'First 10 GS'!L$2:L$2201, 0)</f>
        <v>54</v>
      </c>
      <c r="L268" s="6">
        <f>_xlfn.RANK.EQ(VLOOKUP($A268, 'First 10 GS'!$B$2:$AG$2201, 12, FALSE), 'First 10 GS'!M$2:M$2201, 0)</f>
        <v>98</v>
      </c>
      <c r="M268" s="6">
        <f>_xlfn.RANK.EQ(VLOOKUP($A268, 'First 10 GS'!$B$2:$AG$2201, 13, FALSE), 'First 10 GS'!N$2:N$2201, 0)</f>
        <v>2</v>
      </c>
      <c r="N268" s="6">
        <f>_xlfn.RANK.EQ(VLOOKUP($A268, 'First 10 GS'!$B$2:$AG$2201, 14, FALSE), 'First 10 GS'!O$2:O$2201, 1)</f>
        <v>609</v>
      </c>
      <c r="O268" s="6">
        <f>_xlfn.RANK.EQ(VLOOKUP($A268, 'First 10 GS'!$B$2:$AG$2201, 15, FALSE), 'First 10 GS'!P$2:P$2201, 0)</f>
        <v>26</v>
      </c>
      <c r="P268" s="6">
        <f>_xlfn.RANK.EQ(VLOOKUP($A268, 'First 10 GS'!$B$2:$AG$2201, 16, FALSE), 'First 10 GS'!Q$2:Q$2201, 0)</f>
        <v>357</v>
      </c>
      <c r="Q268" s="5">
        <f>_xlfn.RANK.EQ(VLOOKUP($A268, 'First 10 GS'!$B$2:$AG$2201, 17, FALSE), 'First 10 GS'!R$2:R$2201, 1)</f>
        <v>119</v>
      </c>
      <c r="R268" s="6">
        <f>_xlfn.RANK.EQ(VLOOKUP($A268, 'First 10 GS'!$B$2:$AG$2201, 18, FALSE), 'First 10 GS'!S$2:S$2201, 1)</f>
        <v>350</v>
      </c>
      <c r="S268" s="6">
        <f>_xlfn.RANK.EQ(VLOOKUP($A268, 'First 10 GS'!$B$2:$AG$2201, 19, FALSE), 'First 10 GS'!T$2:T$2201, 1)</f>
        <v>356</v>
      </c>
      <c r="T268" s="6">
        <f>_xlfn.RANK.EQ(VLOOKUP($A268, 'First 10 GS'!$B$2:$AG$2201, 20, FALSE), 'First 10 GS'!U$2:U$2201, 1)</f>
        <v>173</v>
      </c>
      <c r="U268" s="6">
        <f>_xlfn.RANK.EQ(VLOOKUP($A268, 'First 10 GS'!$B$2:$AG$2201, 21, FALSE), 'First 10 GS'!V$2:V$2201, 1)</f>
        <v>321</v>
      </c>
      <c r="V268" s="6">
        <f>_xlfn.RANK.EQ(VLOOKUP($A268, 'First 10 GS'!$B$2:$AG$2201, 22, FALSE), 'First 10 GS'!W$2:W$2201, 1)</f>
        <v>381</v>
      </c>
      <c r="W268" s="6">
        <f>_xlfn.RANK.EQ(VLOOKUP($A268, 'First 10 GS'!$B$2:$AG$2201, 23, FALSE), 'First 10 GS'!X$2:X$2201, 1)</f>
        <v>331</v>
      </c>
      <c r="X268" s="5">
        <f>_xlfn.RANK.EQ(VLOOKUP($A268, 'First 10 GS'!$B$2:$AG$2201, 24, FALSE), 'First 10 GS'!Y$2:Y$2201, 1)</f>
        <v>220</v>
      </c>
      <c r="Y268" s="6">
        <f>_xlfn.RANK.EQ(VLOOKUP($A268, 'First 10 GS'!$B$2:$AG$2201, 25, FALSE), 'First 10 GS'!Z$2:Z$2201, 1)</f>
        <v>599</v>
      </c>
      <c r="Z268" s="5">
        <f>_xlfn.RANK.EQ(VLOOKUP($A268, 'First 10 GS'!$B$2:$AG$2201, 26, FALSE), 'First 10 GS'!AA$2:AA$2201, 0)</f>
        <v>293</v>
      </c>
      <c r="AA268" s="5">
        <f>_xlfn.RANK.EQ(VLOOKUP($A268, 'First 10 GS'!$B$2:$AG$2201, 27, FALSE), 'First 10 GS'!AB$2:AB$2201, 0)</f>
        <v>440</v>
      </c>
      <c r="AB268" s="6">
        <f>_xlfn.RANK.EQ(VLOOKUP($A268, 'First 10 GS'!$B$2:$AG$2201, 28, FALSE), 'First 10 GS'!AC$2:AC$2201, 1)</f>
        <v>1</v>
      </c>
      <c r="AC268" s="6">
        <f>_xlfn.RANK.EQ(VLOOKUP($A268, 'First 10 GS'!$B$2:$AG$2201, 29, FALSE), 'First 10 GS'!AD$2:AD$2201, 1)</f>
        <v>477</v>
      </c>
      <c r="AD268" s="6">
        <f>_xlfn.RANK.EQ(VLOOKUP($A268, 'First 10 GS'!$B$2:$AG$2201, 30, FALSE), 'First 10 GS'!AE$2:AE$2201, 1)</f>
        <v>146</v>
      </c>
      <c r="AE268" s="6">
        <f>_xlfn.RANK.EQ(VLOOKUP($A268, 'First 10 GS'!$B$2:$AG$2201, 31, FALSE), 'First 10 GS'!AF$2:AF$2201, 0)</f>
        <v>59</v>
      </c>
      <c r="AF268" s="5">
        <f>_xlfn.RANK.EQ(VLOOKUP($A268, 'First 10 GS'!$B$2:$AG$2201, 32, FALSE), 'First 10 GS'!AG$2:AG$2201, 1)</f>
        <v>107</v>
      </c>
      <c r="AG268" s="7">
        <f>GEOMEAN(Table5[[#This Row],[W]],Table5[[#This Row],[L]],Table5[[#This Row],[ERA]],Table5[[#This Row],[BB/9]],Table5[[#This Row],[SO]],Table5[[#This Row],[K/9]],Table5[[#This Row],[WHIP]])</f>
        <v>223.9443245504618</v>
      </c>
    </row>
    <row r="269" spans="1:33" x14ac:dyDescent="0.45">
      <c r="A269" s="6" t="s">
        <v>232</v>
      </c>
      <c r="B269" s="6" t="s">
        <v>54</v>
      </c>
      <c r="C269" s="9">
        <v>39541</v>
      </c>
      <c r="D269" s="9">
        <v>39589</v>
      </c>
      <c r="E269" s="6">
        <f>_xlfn.RANK.EQ(VLOOKUP($A269, 'First 10 GS'!$B$2:$AG$2201, 5, FALSE), 'First 10 GS'!F$2:F$2201, 0)</f>
        <v>342</v>
      </c>
      <c r="F269" s="5">
        <f>_xlfn.RANK.EQ(VLOOKUP($A269, 'First 10 GS'!$B$2:$AG$2201, 6, FALSE), 'First 10 GS'!G$2:G$2201, 0)</f>
        <v>460</v>
      </c>
      <c r="G269" s="5">
        <f>_xlfn.RANK.EQ(VLOOKUP($A269, 'First 10 GS'!$B$2:$AG$2201, 7, FALSE), 'First 10 GS'!H$2:H$2201, 1)</f>
        <v>518</v>
      </c>
      <c r="H269" s="6">
        <f>_xlfn.RANK.EQ(VLOOKUP($A269, 'First 10 GS'!$B$2:$AG$2201, 8, FALSE), 'First 10 GS'!I$2:I$2201, 0)</f>
        <v>1</v>
      </c>
      <c r="I269" s="6">
        <f>_xlfn.RANK.EQ(VLOOKUP($A269, 'First 10 GS'!$B$2:$AG$2201, 9, FALSE), 'First 10 GS'!J$2:J$2201, 0)</f>
        <v>1</v>
      </c>
      <c r="J269" s="6">
        <f>_xlfn.RANK.EQ(VLOOKUP($A269, 'First 10 GS'!$B$2:$AG$2201, 10, FALSE), 'First 10 GS'!K$2:K$2201, 1)</f>
        <v>1</v>
      </c>
      <c r="K269" s="6">
        <f>_xlfn.RANK.EQ(VLOOKUP($A269, 'First 10 GS'!$B$2:$AG$2201, 11, FALSE), 'First 10 GS'!L$2:L$2201, 0)</f>
        <v>196</v>
      </c>
      <c r="L269" s="6">
        <f>_xlfn.RANK.EQ(VLOOKUP($A269, 'First 10 GS'!$B$2:$AG$2201, 12, FALSE), 'First 10 GS'!M$2:M$2201, 0)</f>
        <v>98</v>
      </c>
      <c r="M269" s="6">
        <f>_xlfn.RANK.EQ(VLOOKUP($A269, 'First 10 GS'!$B$2:$AG$2201, 13, FALSE), 'First 10 GS'!N$2:N$2201, 0)</f>
        <v>2</v>
      </c>
      <c r="N269" s="6">
        <f>_xlfn.RANK.EQ(VLOOKUP($A269, 'First 10 GS'!$B$2:$AG$2201, 14, FALSE), 'First 10 GS'!O$2:O$2201, 1)</f>
        <v>315</v>
      </c>
      <c r="O269" s="6">
        <f>_xlfn.RANK.EQ(VLOOKUP($A269, 'First 10 GS'!$B$2:$AG$2201, 15, FALSE), 'First 10 GS'!P$2:P$2201, 0)</f>
        <v>227</v>
      </c>
      <c r="P269" s="6">
        <f>_xlfn.RANK.EQ(VLOOKUP($A269, 'First 10 GS'!$B$2:$AG$2201, 16, FALSE), 'First 10 GS'!Q$2:Q$2201, 0)</f>
        <v>562</v>
      </c>
      <c r="Q269" s="5">
        <f>_xlfn.RANK.EQ(VLOOKUP($A269, 'First 10 GS'!$B$2:$AG$2201, 17, FALSE), 'First 10 GS'!R$2:R$2201, 1)</f>
        <v>556</v>
      </c>
      <c r="R269" s="6">
        <f>_xlfn.RANK.EQ(VLOOKUP($A269, 'First 10 GS'!$B$2:$AG$2201, 18, FALSE), 'First 10 GS'!S$2:S$2201, 1)</f>
        <v>299</v>
      </c>
      <c r="S269" s="6">
        <f>_xlfn.RANK.EQ(VLOOKUP($A269, 'First 10 GS'!$B$2:$AG$2201, 19, FALSE), 'First 10 GS'!T$2:T$2201, 1)</f>
        <v>614</v>
      </c>
      <c r="T269" s="6">
        <f>_xlfn.RANK.EQ(VLOOKUP($A269, 'First 10 GS'!$B$2:$AG$2201, 20, FALSE), 'First 10 GS'!U$2:U$2201, 1)</f>
        <v>595</v>
      </c>
      <c r="U269" s="6">
        <f>_xlfn.RANK.EQ(VLOOKUP($A269, 'First 10 GS'!$B$2:$AG$2201, 21, FALSE), 'First 10 GS'!V$2:V$2201, 1)</f>
        <v>621</v>
      </c>
      <c r="V269" s="6">
        <f>_xlfn.RANK.EQ(VLOOKUP($A269, 'First 10 GS'!$B$2:$AG$2201, 22, FALSE), 'First 10 GS'!W$2:W$2201, 1)</f>
        <v>636</v>
      </c>
      <c r="W269" s="6">
        <f>_xlfn.RANK.EQ(VLOOKUP($A269, 'First 10 GS'!$B$2:$AG$2201, 23, FALSE), 'First 10 GS'!X$2:X$2201, 1)</f>
        <v>130</v>
      </c>
      <c r="X269" s="5">
        <f>_xlfn.RANK.EQ(VLOOKUP($A269, 'First 10 GS'!$B$2:$AG$2201, 24, FALSE), 'First 10 GS'!Y$2:Y$2201, 1)</f>
        <v>145</v>
      </c>
      <c r="Y269" s="6">
        <f>_xlfn.RANK.EQ(VLOOKUP($A269, 'First 10 GS'!$B$2:$AG$2201, 25, FALSE), 'First 10 GS'!Z$2:Z$2201, 1)</f>
        <v>1</v>
      </c>
      <c r="Z269" s="5">
        <f>_xlfn.RANK.EQ(VLOOKUP($A269, 'First 10 GS'!$B$2:$AG$2201, 26, FALSE), 'First 10 GS'!AA$2:AA$2201, 0)</f>
        <v>76</v>
      </c>
      <c r="AA269" s="5">
        <f>_xlfn.RANK.EQ(VLOOKUP($A269, 'First 10 GS'!$B$2:$AG$2201, 27, FALSE), 'First 10 GS'!AB$2:AB$2201, 0)</f>
        <v>86</v>
      </c>
      <c r="AB269" s="6">
        <f>_xlfn.RANK.EQ(VLOOKUP($A269, 'First 10 GS'!$B$2:$AG$2201, 28, FALSE), 'First 10 GS'!AC$2:AC$2201, 1)</f>
        <v>290</v>
      </c>
      <c r="AC269" s="6">
        <f>_xlfn.RANK.EQ(VLOOKUP($A269, 'First 10 GS'!$B$2:$AG$2201, 29, FALSE), 'First 10 GS'!AD$2:AD$2201, 1)</f>
        <v>1</v>
      </c>
      <c r="AD269" s="6">
        <f>_xlfn.RANK.EQ(VLOOKUP($A269, 'First 10 GS'!$B$2:$AG$2201, 30, FALSE), 'First 10 GS'!AE$2:AE$2201, 1)</f>
        <v>325</v>
      </c>
      <c r="AE269" s="6">
        <f>_xlfn.RANK.EQ(VLOOKUP($A269, 'First 10 GS'!$B$2:$AG$2201, 31, FALSE), 'First 10 GS'!AF$2:AF$2201, 0)</f>
        <v>352</v>
      </c>
      <c r="AF269" s="5">
        <f>_xlfn.RANK.EQ(VLOOKUP($A269, 'First 10 GS'!$B$2:$AG$2201, 32, FALSE), 'First 10 GS'!AG$2:AG$2201, 1)</f>
        <v>230</v>
      </c>
      <c r="AG269" s="7">
        <f>GEOMEAN(Table5[[#This Row],[W]],Table5[[#This Row],[L]],Table5[[#This Row],[ERA]],Table5[[#This Row],[BB/9]],Table5[[#This Row],[SO]],Table5[[#This Row],[K/9]],Table5[[#This Row],[WHIP]])</f>
        <v>224.65186990656431</v>
      </c>
    </row>
    <row r="270" spans="1:33" x14ac:dyDescent="0.45">
      <c r="A270" s="6" t="s">
        <v>525</v>
      </c>
      <c r="B270" s="6" t="s">
        <v>115</v>
      </c>
      <c r="C270" s="9">
        <v>44354</v>
      </c>
      <c r="D270" s="9">
        <v>44417</v>
      </c>
      <c r="E270" s="6">
        <f>_xlfn.RANK.EQ(VLOOKUP($A270, 'First 10 GS'!$B$2:$AG$2201, 5, FALSE), 'First 10 GS'!F$2:F$2201, 0)</f>
        <v>628</v>
      </c>
      <c r="F270" s="5">
        <f>_xlfn.RANK.EQ(VLOOKUP($A270, 'First 10 GS'!$B$2:$AG$2201, 6, FALSE), 'First 10 GS'!G$2:G$2201, 0)</f>
        <v>460</v>
      </c>
      <c r="G270" s="5">
        <f>_xlfn.RANK.EQ(VLOOKUP($A270, 'First 10 GS'!$B$2:$AG$2201, 7, FALSE), 'First 10 GS'!H$2:H$2201, 1)</f>
        <v>518</v>
      </c>
      <c r="H270" s="6">
        <f>_xlfn.RANK.EQ(VLOOKUP($A270, 'First 10 GS'!$B$2:$AG$2201, 8, FALSE), 'First 10 GS'!I$2:I$2201, 0)</f>
        <v>1</v>
      </c>
      <c r="I270" s="6">
        <f>_xlfn.RANK.EQ(VLOOKUP($A270, 'First 10 GS'!$B$2:$AG$2201, 9, FALSE), 'First 10 GS'!J$2:J$2201, 0)</f>
        <v>1</v>
      </c>
      <c r="J270" s="6">
        <f>_xlfn.RANK.EQ(VLOOKUP($A270, 'First 10 GS'!$B$2:$AG$2201, 10, FALSE), 'First 10 GS'!K$2:K$2201, 1)</f>
        <v>1</v>
      </c>
      <c r="K270" s="6">
        <f>_xlfn.RANK.EQ(VLOOKUP($A270, 'First 10 GS'!$B$2:$AG$2201, 11, FALSE), 'First 10 GS'!L$2:L$2201, 0)</f>
        <v>196</v>
      </c>
      <c r="L270" s="6">
        <f>_xlfn.RANK.EQ(VLOOKUP($A270, 'First 10 GS'!$B$2:$AG$2201, 12, FALSE), 'First 10 GS'!M$2:M$2201, 0)</f>
        <v>98</v>
      </c>
      <c r="M270" s="6">
        <f>_xlfn.RANK.EQ(VLOOKUP($A270, 'First 10 GS'!$B$2:$AG$2201, 13, FALSE), 'First 10 GS'!N$2:N$2201, 0)</f>
        <v>2</v>
      </c>
      <c r="N270" s="6">
        <f>_xlfn.RANK.EQ(VLOOKUP($A270, 'First 10 GS'!$B$2:$AG$2201, 14, FALSE), 'First 10 GS'!O$2:O$2201, 1)</f>
        <v>36</v>
      </c>
      <c r="O270" s="6">
        <f>_xlfn.RANK.EQ(VLOOKUP($A270, 'First 10 GS'!$B$2:$AG$2201, 15, FALSE), 'First 10 GS'!P$2:P$2201, 0)</f>
        <v>227</v>
      </c>
      <c r="P270" s="6">
        <f>_xlfn.RANK.EQ(VLOOKUP($A270, 'First 10 GS'!$B$2:$AG$2201, 16, FALSE), 'First 10 GS'!Q$2:Q$2201, 0)</f>
        <v>562</v>
      </c>
      <c r="Q270" s="5">
        <f>_xlfn.RANK.EQ(VLOOKUP($A270, 'First 10 GS'!$B$2:$AG$2201, 17, FALSE), 'First 10 GS'!R$2:R$2201, 1)</f>
        <v>129</v>
      </c>
      <c r="R270" s="6">
        <f>_xlfn.RANK.EQ(VLOOKUP($A270, 'First 10 GS'!$B$2:$AG$2201, 18, FALSE), 'First 10 GS'!S$2:S$2201, 1)</f>
        <v>10</v>
      </c>
      <c r="S270" s="6">
        <f>_xlfn.RANK.EQ(VLOOKUP($A270, 'First 10 GS'!$B$2:$AG$2201, 19, FALSE), 'First 10 GS'!T$2:T$2201, 1)</f>
        <v>66</v>
      </c>
      <c r="T270" s="6">
        <f>_xlfn.RANK.EQ(VLOOKUP($A270, 'First 10 GS'!$B$2:$AG$2201, 20, FALSE), 'First 10 GS'!U$2:U$2201, 1)</f>
        <v>25</v>
      </c>
      <c r="U270" s="6">
        <f>_xlfn.RANK.EQ(VLOOKUP($A270, 'First 10 GS'!$B$2:$AG$2201, 21, FALSE), 'First 10 GS'!V$2:V$2201, 1)</f>
        <v>226</v>
      </c>
      <c r="V270" s="6">
        <f>_xlfn.RANK.EQ(VLOOKUP($A270, 'First 10 GS'!$B$2:$AG$2201, 22, FALSE), 'First 10 GS'!W$2:W$2201, 1)</f>
        <v>103</v>
      </c>
      <c r="W270" s="6">
        <f>_xlfn.RANK.EQ(VLOOKUP($A270, 'First 10 GS'!$B$2:$AG$2201, 23, FALSE), 'First 10 GS'!X$2:X$2201, 1)</f>
        <v>262</v>
      </c>
      <c r="X270" s="5">
        <f>_xlfn.RANK.EQ(VLOOKUP($A270, 'First 10 GS'!$B$2:$AG$2201, 24, FALSE), 'First 10 GS'!Y$2:Y$2201, 1)</f>
        <v>437</v>
      </c>
      <c r="Y270" s="6">
        <f>_xlfn.RANK.EQ(VLOOKUP($A270, 'First 10 GS'!$B$2:$AG$2201, 25, FALSE), 'First 10 GS'!Z$2:Z$2201, 1)</f>
        <v>1</v>
      </c>
      <c r="Z270" s="5">
        <f>_xlfn.RANK.EQ(VLOOKUP($A270, 'First 10 GS'!$B$2:$AG$2201, 26, FALSE), 'First 10 GS'!AA$2:AA$2201, 0)</f>
        <v>193</v>
      </c>
      <c r="AA270" s="5">
        <f>_xlfn.RANK.EQ(VLOOKUP($A270, 'First 10 GS'!$B$2:$AG$2201, 27, FALSE), 'First 10 GS'!AB$2:AB$2201, 0)</f>
        <v>90</v>
      </c>
      <c r="AB270" s="6">
        <f>_xlfn.RANK.EQ(VLOOKUP($A270, 'First 10 GS'!$B$2:$AG$2201, 28, FALSE), 'First 10 GS'!AC$2:AC$2201, 1)</f>
        <v>290</v>
      </c>
      <c r="AC270" s="6">
        <f>_xlfn.RANK.EQ(VLOOKUP($A270, 'First 10 GS'!$B$2:$AG$2201, 29, FALSE), 'First 10 GS'!AD$2:AD$2201, 1)</f>
        <v>1</v>
      </c>
      <c r="AD270" s="6">
        <f>_xlfn.RANK.EQ(VLOOKUP($A270, 'First 10 GS'!$B$2:$AG$2201, 30, FALSE), 'First 10 GS'!AE$2:AE$2201, 1)</f>
        <v>461</v>
      </c>
      <c r="AE270" s="6">
        <f>_xlfn.RANK.EQ(VLOOKUP($A270, 'First 10 GS'!$B$2:$AG$2201, 31, FALSE), 'First 10 GS'!AF$2:AF$2201, 0)</f>
        <v>652</v>
      </c>
      <c r="AF270" s="5">
        <f>_xlfn.RANK.EQ(VLOOKUP($A270, 'First 10 GS'!$B$2:$AG$2201, 32, FALSE), 'First 10 GS'!AG$2:AG$2201, 1)</f>
        <v>126</v>
      </c>
      <c r="AG270" s="7">
        <f>GEOMEAN(Table5[[#This Row],[W]],Table5[[#This Row],[L]],Table5[[#This Row],[ERA]],Table5[[#This Row],[BB/9]],Table5[[#This Row],[SO]],Table5[[#This Row],[K/9]],Table5[[#This Row],[WHIP]])</f>
        <v>225.22595816143996</v>
      </c>
    </row>
    <row r="271" spans="1:33" x14ac:dyDescent="0.45">
      <c r="A271" s="6" t="s">
        <v>1664</v>
      </c>
      <c r="B271" s="6" t="s">
        <v>59</v>
      </c>
      <c r="C271" s="9">
        <v>36986</v>
      </c>
      <c r="D271" s="9">
        <v>37045</v>
      </c>
      <c r="E271" s="6">
        <f>_xlfn.RANK.EQ(VLOOKUP($A271, 'First 10 GS'!$B$2:$AG$2201, 5, FALSE), 'First 10 GS'!F$2:F$2201, 0)</f>
        <v>169</v>
      </c>
      <c r="F271" s="5">
        <f>_xlfn.RANK.EQ(VLOOKUP($A271, 'First 10 GS'!$B$2:$AG$2201, 6, FALSE), 'First 10 GS'!G$2:G$2201, 0)</f>
        <v>23</v>
      </c>
      <c r="G271" s="5">
        <f>_xlfn.RANK.EQ(VLOOKUP($A271, 'First 10 GS'!$B$2:$AG$2201, 7, FALSE), 'First 10 GS'!H$2:H$2201, 1)</f>
        <v>343</v>
      </c>
      <c r="H271" s="6">
        <f>_xlfn.RANK.EQ(VLOOKUP($A271, 'First 10 GS'!$B$2:$AG$2201, 8, FALSE), 'First 10 GS'!I$2:I$2201, 0)</f>
        <v>1</v>
      </c>
      <c r="I271" s="6">
        <f>_xlfn.RANK.EQ(VLOOKUP($A271, 'First 10 GS'!$B$2:$AG$2201, 9, FALSE), 'First 10 GS'!J$2:J$2201, 0)</f>
        <v>1</v>
      </c>
      <c r="J271" s="6">
        <f>_xlfn.RANK.EQ(VLOOKUP($A271, 'First 10 GS'!$B$2:$AG$2201, 10, FALSE), 'First 10 GS'!K$2:K$2201, 1)</f>
        <v>1</v>
      </c>
      <c r="K271" s="6">
        <f>_xlfn.RANK.EQ(VLOOKUP($A271, 'First 10 GS'!$B$2:$AG$2201, 11, FALSE), 'First 10 GS'!L$2:L$2201, 0)</f>
        <v>99</v>
      </c>
      <c r="L271" s="6">
        <f>_xlfn.RANK.EQ(VLOOKUP($A271, 'First 10 GS'!$B$2:$AG$2201, 12, FALSE), 'First 10 GS'!M$2:M$2201, 0)</f>
        <v>18</v>
      </c>
      <c r="M271" s="6">
        <f>_xlfn.RANK.EQ(VLOOKUP($A271, 'First 10 GS'!$B$2:$AG$2201, 13, FALSE), 'First 10 GS'!N$2:N$2201, 0)</f>
        <v>2</v>
      </c>
      <c r="N271" s="6">
        <f>_xlfn.RANK.EQ(VLOOKUP($A271, 'First 10 GS'!$B$2:$AG$2201, 14, FALSE), 'First 10 GS'!O$2:O$2201, 1)</f>
        <v>491</v>
      </c>
      <c r="O271" s="6">
        <f>_xlfn.RANK.EQ(VLOOKUP($A271, 'First 10 GS'!$B$2:$AG$2201, 15, FALSE), 'First 10 GS'!P$2:P$2201, 0)</f>
        <v>1</v>
      </c>
      <c r="P271" s="6">
        <f>_xlfn.RANK.EQ(VLOOKUP($A271, 'First 10 GS'!$B$2:$AG$2201, 16, FALSE), 'First 10 GS'!Q$2:Q$2201, 0)</f>
        <v>169</v>
      </c>
      <c r="Q271" s="5">
        <f>_xlfn.RANK.EQ(VLOOKUP($A271, 'First 10 GS'!$B$2:$AG$2201, 17, FALSE), 'First 10 GS'!R$2:R$2201, 1)</f>
        <v>124</v>
      </c>
      <c r="R271" s="6">
        <f>_xlfn.RANK.EQ(VLOOKUP($A271, 'First 10 GS'!$B$2:$AG$2201, 18, FALSE), 'First 10 GS'!S$2:S$2201, 1)</f>
        <v>385</v>
      </c>
      <c r="S271" s="6">
        <f>_xlfn.RANK.EQ(VLOOKUP($A271, 'First 10 GS'!$B$2:$AG$2201, 19, FALSE), 'First 10 GS'!T$2:T$2201, 1)</f>
        <v>162</v>
      </c>
      <c r="T271" s="6">
        <f>_xlfn.RANK.EQ(VLOOKUP($A271, 'First 10 GS'!$B$2:$AG$2201, 20, FALSE), 'First 10 GS'!U$2:U$2201, 1)</f>
        <v>109</v>
      </c>
      <c r="U271" s="6">
        <f>_xlfn.RANK.EQ(VLOOKUP($A271, 'First 10 GS'!$B$2:$AG$2201, 21, FALSE), 'First 10 GS'!V$2:V$2201, 1)</f>
        <v>290</v>
      </c>
      <c r="V271" s="6">
        <f>_xlfn.RANK.EQ(VLOOKUP($A271, 'First 10 GS'!$B$2:$AG$2201, 22, FALSE), 'First 10 GS'!W$2:W$2201, 1)</f>
        <v>274</v>
      </c>
      <c r="W271" s="6">
        <f>_xlfn.RANK.EQ(VLOOKUP($A271, 'First 10 GS'!$B$2:$AG$2201, 23, FALSE), 'First 10 GS'!X$2:X$2201, 1)</f>
        <v>551</v>
      </c>
      <c r="X271" s="5">
        <f>_xlfn.RANK.EQ(VLOOKUP($A271, 'First 10 GS'!$B$2:$AG$2201, 24, FALSE), 'First 10 GS'!Y$2:Y$2201, 1)</f>
        <v>504</v>
      </c>
      <c r="Y271" s="6">
        <f>_xlfn.RANK.EQ(VLOOKUP($A271, 'First 10 GS'!$B$2:$AG$2201, 25, FALSE), 'First 10 GS'!Z$2:Z$2201, 1)</f>
        <v>642</v>
      </c>
      <c r="Z271" s="5">
        <f>_xlfn.RANK.EQ(VLOOKUP($A271, 'First 10 GS'!$B$2:$AG$2201, 26, FALSE), 'First 10 GS'!AA$2:AA$2201, 0)</f>
        <v>356</v>
      </c>
      <c r="AA271" s="5">
        <f>_xlfn.RANK.EQ(VLOOKUP($A271, 'First 10 GS'!$B$2:$AG$2201, 27, FALSE), 'First 10 GS'!AB$2:AB$2201, 0)</f>
        <v>414</v>
      </c>
      <c r="AB271" s="6">
        <f>_xlfn.RANK.EQ(VLOOKUP($A271, 'First 10 GS'!$B$2:$AG$2201, 28, FALSE), 'First 10 GS'!AC$2:AC$2201, 1)</f>
        <v>452</v>
      </c>
      <c r="AC271" s="6">
        <f>_xlfn.RANK.EQ(VLOOKUP($A271, 'First 10 GS'!$B$2:$AG$2201, 29, FALSE), 'First 10 GS'!AD$2:AD$2201, 1)</f>
        <v>1</v>
      </c>
      <c r="AD271" s="6">
        <f>_xlfn.RANK.EQ(VLOOKUP($A271, 'First 10 GS'!$B$2:$AG$2201, 30, FALSE), 'First 10 GS'!AE$2:AE$2201, 1)</f>
        <v>325</v>
      </c>
      <c r="AE271" s="6">
        <f>_xlfn.RANK.EQ(VLOOKUP($A271, 'First 10 GS'!$B$2:$AG$2201, 31, FALSE), 'First 10 GS'!AF$2:AF$2201, 0)</f>
        <v>116</v>
      </c>
      <c r="AF271" s="5">
        <f>_xlfn.RANK.EQ(VLOOKUP($A271, 'First 10 GS'!$B$2:$AG$2201, 32, FALSE), 'First 10 GS'!AG$2:AG$2201, 1)</f>
        <v>408</v>
      </c>
      <c r="AG271" s="7">
        <f>GEOMEAN(Table5[[#This Row],[W]],Table5[[#This Row],[L]],Table5[[#This Row],[ERA]],Table5[[#This Row],[BB/9]],Table5[[#This Row],[SO]],Table5[[#This Row],[K/9]],Table5[[#This Row],[WHIP]])</f>
        <v>225.49694814404424</v>
      </c>
    </row>
    <row r="272" spans="1:33" x14ac:dyDescent="0.45">
      <c r="A272" s="6" t="s">
        <v>235</v>
      </c>
      <c r="B272" s="6" t="s">
        <v>95</v>
      </c>
      <c r="C272" s="9">
        <v>37823</v>
      </c>
      <c r="D272" s="9">
        <v>37870</v>
      </c>
      <c r="E272" s="6">
        <f>_xlfn.RANK.EQ(VLOOKUP($A272, 'First 10 GS'!$B$2:$AG$2201, 5, FALSE), 'First 10 GS'!F$2:F$2201, 0)</f>
        <v>434</v>
      </c>
      <c r="F272" s="5">
        <f>_xlfn.RANK.EQ(VLOOKUP($A272, 'First 10 GS'!$B$2:$AG$2201, 6, FALSE), 'First 10 GS'!G$2:G$2201, 0)</f>
        <v>151</v>
      </c>
      <c r="G272" s="5">
        <f>_xlfn.RANK.EQ(VLOOKUP($A272, 'First 10 GS'!$B$2:$AG$2201, 7, FALSE), 'First 10 GS'!H$2:H$2201, 1)</f>
        <v>343</v>
      </c>
      <c r="H272" s="6">
        <f>_xlfn.RANK.EQ(VLOOKUP($A272, 'First 10 GS'!$B$2:$AG$2201, 8, FALSE), 'First 10 GS'!I$2:I$2201, 0)</f>
        <v>1</v>
      </c>
      <c r="I272" s="6">
        <f>_xlfn.RANK.EQ(VLOOKUP($A272, 'First 10 GS'!$B$2:$AG$2201, 9, FALSE), 'First 10 GS'!J$2:J$2201, 0)</f>
        <v>1</v>
      </c>
      <c r="J272" s="6">
        <f>_xlfn.RANK.EQ(VLOOKUP($A272, 'First 10 GS'!$B$2:$AG$2201, 10, FALSE), 'First 10 GS'!K$2:K$2201, 1)</f>
        <v>1</v>
      </c>
      <c r="K272" s="6">
        <f>_xlfn.RANK.EQ(VLOOKUP($A272, 'First 10 GS'!$B$2:$AG$2201, 11, FALSE), 'First 10 GS'!L$2:L$2201, 0)</f>
        <v>196</v>
      </c>
      <c r="L272" s="6">
        <f>_xlfn.RANK.EQ(VLOOKUP($A272, 'First 10 GS'!$B$2:$AG$2201, 12, FALSE), 'First 10 GS'!M$2:M$2201, 0)</f>
        <v>98</v>
      </c>
      <c r="M272" s="6">
        <f>_xlfn.RANK.EQ(VLOOKUP($A272, 'First 10 GS'!$B$2:$AG$2201, 13, FALSE), 'First 10 GS'!N$2:N$2201, 0)</f>
        <v>2</v>
      </c>
      <c r="N272" s="6">
        <f>_xlfn.RANK.EQ(VLOOKUP($A272, 'First 10 GS'!$B$2:$AG$2201, 14, FALSE), 'First 10 GS'!O$2:O$2201, 1)</f>
        <v>216</v>
      </c>
      <c r="O272" s="6">
        <f>_xlfn.RANK.EQ(VLOOKUP($A272, 'First 10 GS'!$B$2:$AG$2201, 15, FALSE), 'First 10 GS'!P$2:P$2201, 0)</f>
        <v>90</v>
      </c>
      <c r="P272" s="6">
        <f>_xlfn.RANK.EQ(VLOOKUP($A272, 'First 10 GS'!$B$2:$AG$2201, 16, FALSE), 'First 10 GS'!Q$2:Q$2201, 0)</f>
        <v>266</v>
      </c>
      <c r="Q272" s="5">
        <f>_xlfn.RANK.EQ(VLOOKUP($A272, 'First 10 GS'!$B$2:$AG$2201, 17, FALSE), 'First 10 GS'!R$2:R$2201, 1)</f>
        <v>454</v>
      </c>
      <c r="R272" s="6">
        <f>_xlfn.RANK.EQ(VLOOKUP($A272, 'First 10 GS'!$B$2:$AG$2201, 18, FALSE), 'First 10 GS'!S$2:S$2201, 1)</f>
        <v>215</v>
      </c>
      <c r="S272" s="6">
        <f>_xlfn.RANK.EQ(VLOOKUP($A272, 'First 10 GS'!$B$2:$AG$2201, 19, FALSE), 'First 10 GS'!T$2:T$2201, 1)</f>
        <v>316</v>
      </c>
      <c r="T272" s="6">
        <f>_xlfn.RANK.EQ(VLOOKUP($A272, 'First 10 GS'!$B$2:$AG$2201, 20, FALSE), 'First 10 GS'!U$2:U$2201, 1)</f>
        <v>418</v>
      </c>
      <c r="U272" s="6">
        <f>_xlfn.RANK.EQ(VLOOKUP($A272, 'First 10 GS'!$B$2:$AG$2201, 21, FALSE), 'First 10 GS'!V$2:V$2201, 1)</f>
        <v>264</v>
      </c>
      <c r="V272" s="6">
        <f>_xlfn.RANK.EQ(VLOOKUP($A272, 'First 10 GS'!$B$2:$AG$2201, 22, FALSE), 'First 10 GS'!W$2:W$2201, 1)</f>
        <v>172</v>
      </c>
      <c r="W272" s="6">
        <f>_xlfn.RANK.EQ(VLOOKUP($A272, 'First 10 GS'!$B$2:$AG$2201, 23, FALSE), 'First 10 GS'!X$2:X$2201, 1)</f>
        <v>499</v>
      </c>
      <c r="X272" s="5">
        <f>_xlfn.RANK.EQ(VLOOKUP($A272, 'First 10 GS'!$B$2:$AG$2201, 24, FALSE), 'First 10 GS'!Y$2:Y$2201, 1)</f>
        <v>538</v>
      </c>
      <c r="Y272" s="6">
        <f>_xlfn.RANK.EQ(VLOOKUP($A272, 'First 10 GS'!$B$2:$AG$2201, 25, FALSE), 'First 10 GS'!Z$2:Z$2201, 1)</f>
        <v>1</v>
      </c>
      <c r="Z272" s="5">
        <f>_xlfn.RANK.EQ(VLOOKUP($A272, 'First 10 GS'!$B$2:$AG$2201, 26, FALSE), 'First 10 GS'!AA$2:AA$2201, 0)</f>
        <v>76</v>
      </c>
      <c r="AA272" s="5">
        <f>_xlfn.RANK.EQ(VLOOKUP($A272, 'First 10 GS'!$B$2:$AG$2201, 27, FALSE), 'First 10 GS'!AB$2:AB$2201, 0)</f>
        <v>68</v>
      </c>
      <c r="AB272" s="6">
        <f>_xlfn.RANK.EQ(VLOOKUP($A272, 'First 10 GS'!$B$2:$AG$2201, 28, FALSE), 'First 10 GS'!AC$2:AC$2201, 1)</f>
        <v>127</v>
      </c>
      <c r="AC272" s="6">
        <f>_xlfn.RANK.EQ(VLOOKUP($A272, 'First 10 GS'!$B$2:$AG$2201, 29, FALSE), 'First 10 GS'!AD$2:AD$2201, 1)</f>
        <v>1</v>
      </c>
      <c r="AD272" s="6">
        <f>_xlfn.RANK.EQ(VLOOKUP($A272, 'First 10 GS'!$B$2:$AG$2201, 30, FALSE), 'First 10 GS'!AE$2:AE$2201, 1)</f>
        <v>641</v>
      </c>
      <c r="AE272" s="6">
        <f>_xlfn.RANK.EQ(VLOOKUP($A272, 'First 10 GS'!$B$2:$AG$2201, 31, FALSE), 'First 10 GS'!AF$2:AF$2201, 0)</f>
        <v>476</v>
      </c>
      <c r="AF272" s="5">
        <f>_xlfn.RANK.EQ(VLOOKUP($A272, 'First 10 GS'!$B$2:$AG$2201, 32, FALSE), 'First 10 GS'!AG$2:AG$2201, 1)</f>
        <v>460</v>
      </c>
      <c r="AG272" s="7">
        <f>GEOMEAN(Table5[[#This Row],[W]],Table5[[#This Row],[L]],Table5[[#This Row],[ERA]],Table5[[#This Row],[BB/9]],Table5[[#This Row],[SO]],Table5[[#This Row],[K/9]],Table5[[#This Row],[WHIP]])</f>
        <v>225.95766390622106</v>
      </c>
    </row>
    <row r="273" spans="1:33" x14ac:dyDescent="0.45">
      <c r="A273" s="4" t="s">
        <v>1474</v>
      </c>
      <c r="B273" s="4" t="s">
        <v>85</v>
      </c>
      <c r="C273" s="10">
        <v>40727</v>
      </c>
      <c r="D273" s="10">
        <v>40784</v>
      </c>
      <c r="E273" s="4">
        <f>_xlfn.RANK.EQ(VLOOKUP($A273, 'First 10 GS'!$B$2:$AG$2201, 5, FALSE), 'First 10 GS'!F$2:F$2201, 0)</f>
        <v>87</v>
      </c>
      <c r="F273" s="5">
        <f>_xlfn.RANK.EQ(VLOOKUP($A273, 'First 10 GS'!$B$2:$AG$2201, 6, FALSE), 'First 10 GS'!G$2:G$2201, 0)</f>
        <v>294</v>
      </c>
      <c r="G273" s="5">
        <f>_xlfn.RANK.EQ(VLOOKUP($A273, 'First 10 GS'!$B$2:$AG$2201, 7, FALSE), 'First 10 GS'!H$2:H$2201, 1)</f>
        <v>343</v>
      </c>
      <c r="H273" s="4">
        <f>_xlfn.RANK.EQ(VLOOKUP($A273, 'First 10 GS'!$B$2:$AG$2201, 8, FALSE), 'First 10 GS'!I$2:I$2201, 0)</f>
        <v>1</v>
      </c>
      <c r="I273" s="4">
        <f>_xlfn.RANK.EQ(VLOOKUP($A273, 'First 10 GS'!$B$2:$AG$2201, 9, FALSE), 'First 10 GS'!J$2:J$2201, 0)</f>
        <v>1</v>
      </c>
      <c r="J273" s="4">
        <f>_xlfn.RANK.EQ(VLOOKUP($A273, 'First 10 GS'!$B$2:$AG$2201, 10, FALSE), 'First 10 GS'!K$2:K$2201, 1)</f>
        <v>1</v>
      </c>
      <c r="K273" s="4">
        <f>_xlfn.RANK.EQ(VLOOKUP($A273, 'First 10 GS'!$B$2:$AG$2201, 11, FALSE), 'First 10 GS'!L$2:L$2201, 0)</f>
        <v>196</v>
      </c>
      <c r="L273" s="4">
        <f>_xlfn.RANK.EQ(VLOOKUP($A273, 'First 10 GS'!$B$2:$AG$2201, 12, FALSE), 'First 10 GS'!M$2:M$2201, 0)</f>
        <v>98</v>
      </c>
      <c r="M273" s="4">
        <f>_xlfn.RANK.EQ(VLOOKUP($A273, 'First 10 GS'!$B$2:$AG$2201, 13, FALSE), 'First 10 GS'!N$2:N$2201, 0)</f>
        <v>2</v>
      </c>
      <c r="N273" s="6">
        <f>_xlfn.RANK.EQ(VLOOKUP($A273, 'First 10 GS'!$B$2:$AG$2201, 14, FALSE), 'First 10 GS'!O$2:O$2201, 1)</f>
        <v>575</v>
      </c>
      <c r="O273" s="4">
        <f>_xlfn.RANK.EQ(VLOOKUP($A273, 'First 10 GS'!$B$2:$AG$2201, 15, FALSE), 'First 10 GS'!P$2:P$2201, 0)</f>
        <v>227</v>
      </c>
      <c r="P273" s="4">
        <f>_xlfn.RANK.EQ(VLOOKUP($A273, 'First 10 GS'!$B$2:$AG$2201, 16, FALSE), 'First 10 GS'!Q$2:Q$2201, 0)</f>
        <v>378</v>
      </c>
      <c r="Q273" s="5">
        <f>_xlfn.RANK.EQ(VLOOKUP($A273, 'First 10 GS'!$B$2:$AG$2201, 17, FALSE), 'First 10 GS'!R$2:R$2201, 1)</f>
        <v>333</v>
      </c>
      <c r="R273" s="4">
        <f>_xlfn.RANK.EQ(VLOOKUP($A273, 'First 10 GS'!$B$2:$AG$2201, 18, FALSE), 'First 10 GS'!S$2:S$2201, 1)</f>
        <v>645</v>
      </c>
      <c r="S273" s="4">
        <f>_xlfn.RANK.EQ(VLOOKUP($A273, 'First 10 GS'!$B$2:$AG$2201, 19, FALSE), 'First 10 GS'!T$2:T$2201, 1)</f>
        <v>356</v>
      </c>
      <c r="T273" s="4">
        <f>_xlfn.RANK.EQ(VLOOKUP($A273, 'First 10 GS'!$B$2:$AG$2201, 20, FALSE), 'First 10 GS'!U$2:U$2201, 1)</f>
        <v>456</v>
      </c>
      <c r="U273" s="4">
        <f>_xlfn.RANK.EQ(VLOOKUP($A273, 'First 10 GS'!$B$2:$AG$2201, 21, FALSE), 'First 10 GS'!V$2:V$2201, 1)</f>
        <v>529</v>
      </c>
      <c r="V273" s="4">
        <f>_xlfn.RANK.EQ(VLOOKUP($A273, 'First 10 GS'!$B$2:$AG$2201, 22, FALSE), 'First 10 GS'!W$2:W$2201, 1)</f>
        <v>570</v>
      </c>
      <c r="W273" s="4">
        <f>_xlfn.RANK.EQ(VLOOKUP($A273, 'First 10 GS'!$B$2:$AG$2201, 23, FALSE), 'First 10 GS'!X$2:X$2201, 1)</f>
        <v>10</v>
      </c>
      <c r="X273" s="5">
        <f>_xlfn.RANK.EQ(VLOOKUP($A273, 'First 10 GS'!$B$2:$AG$2201, 24, FALSE), 'First 10 GS'!Y$2:Y$2201, 1)</f>
        <v>12</v>
      </c>
      <c r="Y273" s="4">
        <f>_xlfn.RANK.EQ(VLOOKUP($A273, 'First 10 GS'!$B$2:$AG$2201, 25, FALSE), 'First 10 GS'!Z$2:Z$2201, 1)</f>
        <v>1</v>
      </c>
      <c r="Z273" s="5">
        <f>_xlfn.RANK.EQ(VLOOKUP($A273, 'First 10 GS'!$B$2:$AG$2201, 26, FALSE), 'First 10 GS'!AA$2:AA$2201, 0)</f>
        <v>598</v>
      </c>
      <c r="AA273" s="5">
        <f>_xlfn.RANK.EQ(VLOOKUP($A273, 'First 10 GS'!$B$2:$AG$2201, 27, FALSE), 'First 10 GS'!AB$2:AB$2201, 0)</f>
        <v>634</v>
      </c>
      <c r="AB273" s="4">
        <f>_xlfn.RANK.EQ(VLOOKUP($A273, 'First 10 GS'!$B$2:$AG$2201, 28, FALSE), 'First 10 GS'!AC$2:AC$2201, 1)</f>
        <v>452</v>
      </c>
      <c r="AC273" s="4">
        <f>_xlfn.RANK.EQ(VLOOKUP($A273, 'First 10 GS'!$B$2:$AG$2201, 29, FALSE), 'First 10 GS'!AD$2:AD$2201, 1)</f>
        <v>1</v>
      </c>
      <c r="AD273" s="4">
        <f>_xlfn.RANK.EQ(VLOOKUP($A273, 'First 10 GS'!$B$2:$AG$2201, 30, FALSE), 'First 10 GS'!AE$2:AE$2201, 1)</f>
        <v>461</v>
      </c>
      <c r="AE273" s="4">
        <f>_xlfn.RANK.EQ(VLOOKUP($A273, 'First 10 GS'!$B$2:$AG$2201, 31, FALSE), 'First 10 GS'!AF$2:AF$2201, 0)</f>
        <v>88</v>
      </c>
      <c r="AF273" s="5">
        <f>_xlfn.RANK.EQ(VLOOKUP($A273, 'First 10 GS'!$B$2:$AG$2201, 32, FALSE), 'First 10 GS'!AG$2:AG$2201, 1)</f>
        <v>198</v>
      </c>
      <c r="AG273" s="7">
        <f>GEOMEAN(Table5[[#This Row],[W]],Table5[[#This Row],[L]],Table5[[#This Row],[ERA]],Table5[[#This Row],[BB/9]],Table5[[#This Row],[SO]],Table5[[#This Row],[K/9]],Table5[[#This Row],[WHIP]])</f>
        <v>226.14601404085337</v>
      </c>
    </row>
    <row r="274" spans="1:33" x14ac:dyDescent="0.45">
      <c r="A274" s="6" t="s">
        <v>2151</v>
      </c>
      <c r="B274" s="6" t="s">
        <v>210</v>
      </c>
      <c r="C274" s="9">
        <v>30947</v>
      </c>
      <c r="D274" s="9">
        <v>31196</v>
      </c>
      <c r="E274" s="6">
        <f>_xlfn.RANK.EQ(VLOOKUP($A274, 'First 10 GS'!$B$2:$AG$2201, 5, FALSE), 'First 10 GS'!F$2:F$2201, 0)</f>
        <v>354</v>
      </c>
      <c r="F274" s="5">
        <f>_xlfn.RANK.EQ(VLOOKUP($A274, 'First 10 GS'!$B$2:$AG$2201, 6, FALSE), 'First 10 GS'!G$2:G$2201, 0)</f>
        <v>151</v>
      </c>
      <c r="G274" s="5">
        <f>_xlfn.RANK.EQ(VLOOKUP($A274, 'First 10 GS'!$B$2:$AG$2201, 7, FALSE), 'First 10 GS'!H$2:H$2201, 1)</f>
        <v>177</v>
      </c>
      <c r="H274" s="6">
        <f>_xlfn.RANK.EQ(VLOOKUP($A274, 'First 10 GS'!$B$2:$AG$2201, 8, FALSE), 'First 10 GS'!I$2:I$2201, 0)</f>
        <v>1</v>
      </c>
      <c r="I274" s="6">
        <f>_xlfn.RANK.EQ(VLOOKUP($A274, 'First 10 GS'!$B$2:$AG$2201, 9, FALSE), 'First 10 GS'!J$2:J$2201, 0)</f>
        <v>1</v>
      </c>
      <c r="J274" s="6">
        <f>_xlfn.RANK.EQ(VLOOKUP($A274, 'First 10 GS'!$B$2:$AG$2201, 10, FALSE), 'First 10 GS'!K$2:K$2201, 1)</f>
        <v>1</v>
      </c>
      <c r="K274" s="6">
        <f>_xlfn.RANK.EQ(VLOOKUP($A274, 'First 10 GS'!$B$2:$AG$2201, 11, FALSE), 'First 10 GS'!L$2:L$2201, 0)</f>
        <v>99</v>
      </c>
      <c r="L274" s="6">
        <f>_xlfn.RANK.EQ(VLOOKUP($A274, 'First 10 GS'!$B$2:$AG$2201, 12, FALSE), 'First 10 GS'!M$2:M$2201, 0)</f>
        <v>98</v>
      </c>
      <c r="M274" s="6">
        <f>_xlfn.RANK.EQ(VLOOKUP($A274, 'First 10 GS'!$B$2:$AG$2201, 13, FALSE), 'First 10 GS'!N$2:N$2201, 0)</f>
        <v>2</v>
      </c>
      <c r="N274" s="6">
        <f>_xlfn.RANK.EQ(VLOOKUP($A274, 'First 10 GS'!$B$2:$AG$2201, 14, FALSE), 'First 10 GS'!O$2:O$2201, 1)</f>
        <v>303</v>
      </c>
      <c r="O274" s="6">
        <f>_xlfn.RANK.EQ(VLOOKUP($A274, 'First 10 GS'!$B$2:$AG$2201, 15, FALSE), 'First 10 GS'!P$2:P$2201, 0)</f>
        <v>227</v>
      </c>
      <c r="P274" s="6">
        <f>_xlfn.RANK.EQ(VLOOKUP($A274, 'First 10 GS'!$B$2:$AG$2201, 16, FALSE), 'First 10 GS'!Q$2:Q$2201, 0)</f>
        <v>208</v>
      </c>
      <c r="Q274" s="5">
        <f>_xlfn.RANK.EQ(VLOOKUP($A274, 'First 10 GS'!$B$2:$AG$2201, 17, FALSE), 'First 10 GS'!R$2:R$2201, 1)</f>
        <v>311</v>
      </c>
      <c r="R274" s="6">
        <f>_xlfn.RANK.EQ(VLOOKUP($A274, 'First 10 GS'!$B$2:$AG$2201, 18, FALSE), 'First 10 GS'!S$2:S$2201, 1)</f>
        <v>196</v>
      </c>
      <c r="S274" s="6">
        <f>_xlfn.RANK.EQ(VLOOKUP($A274, 'First 10 GS'!$B$2:$AG$2201, 19, FALSE), 'First 10 GS'!T$2:T$2201, 1)</f>
        <v>162</v>
      </c>
      <c r="T274" s="6">
        <f>_xlfn.RANK.EQ(VLOOKUP($A274, 'First 10 GS'!$B$2:$AG$2201, 20, FALSE), 'First 10 GS'!U$2:U$2201, 1)</f>
        <v>254</v>
      </c>
      <c r="U274" s="6">
        <f>_xlfn.RANK.EQ(VLOOKUP($A274, 'First 10 GS'!$B$2:$AG$2201, 21, FALSE), 'First 10 GS'!V$2:V$2201, 1)</f>
        <v>242</v>
      </c>
      <c r="V274" s="6">
        <f>_xlfn.RANK.EQ(VLOOKUP($A274, 'First 10 GS'!$B$2:$AG$2201, 22, FALSE), 'First 10 GS'!W$2:W$2201, 1)</f>
        <v>172</v>
      </c>
      <c r="W274" s="6">
        <f>_xlfn.RANK.EQ(VLOOKUP($A274, 'First 10 GS'!$B$2:$AG$2201, 23, FALSE), 'First 10 GS'!X$2:X$2201, 1)</f>
        <v>221</v>
      </c>
      <c r="X274" s="5">
        <f>_xlfn.RANK.EQ(VLOOKUP($A274, 'First 10 GS'!$B$2:$AG$2201, 24, FALSE), 'First 10 GS'!Y$2:Y$2201, 1)</f>
        <v>250</v>
      </c>
      <c r="Y274" s="6">
        <f>_xlfn.RANK.EQ(VLOOKUP($A274, 'First 10 GS'!$B$2:$AG$2201, 25, FALSE), 'First 10 GS'!Z$2:Z$2201, 1)</f>
        <v>291</v>
      </c>
      <c r="Z274" s="5">
        <f>_xlfn.RANK.EQ(VLOOKUP($A274, 'First 10 GS'!$B$2:$AG$2201, 26, FALSE), 'First 10 GS'!AA$2:AA$2201, 0)</f>
        <v>274</v>
      </c>
      <c r="AA274" s="5">
        <f>_xlfn.RANK.EQ(VLOOKUP($A274, 'First 10 GS'!$B$2:$AG$2201, 27, FALSE), 'First 10 GS'!AB$2:AB$2201, 0)</f>
        <v>263</v>
      </c>
      <c r="AB274" s="6">
        <f>_xlfn.RANK.EQ(VLOOKUP($A274, 'First 10 GS'!$B$2:$AG$2201, 28, FALSE), 'First 10 GS'!AC$2:AC$2201, 1)</f>
        <v>1</v>
      </c>
      <c r="AC274" s="6">
        <f>_xlfn.RANK.EQ(VLOOKUP($A274, 'First 10 GS'!$B$2:$AG$2201, 29, FALSE), 'First 10 GS'!AD$2:AD$2201, 1)</f>
        <v>1</v>
      </c>
      <c r="AD274" s="6">
        <f>_xlfn.RANK.EQ(VLOOKUP($A274, 'First 10 GS'!$B$2:$AG$2201, 30, FALSE), 'First 10 GS'!AE$2:AE$2201, 1)</f>
        <v>325</v>
      </c>
      <c r="AE274" s="6">
        <f>_xlfn.RANK.EQ(VLOOKUP($A274, 'First 10 GS'!$B$2:$AG$2201, 31, FALSE), 'First 10 GS'!AF$2:AF$2201, 0)</f>
        <v>427</v>
      </c>
      <c r="AF274" s="5">
        <f>_xlfn.RANK.EQ(VLOOKUP($A274, 'First 10 GS'!$B$2:$AG$2201, 32, FALSE), 'First 10 GS'!AG$2:AG$2201, 1)</f>
        <v>203</v>
      </c>
      <c r="AG274" s="7">
        <f>GEOMEAN(Table5[[#This Row],[W]],Table5[[#This Row],[L]],Table5[[#This Row],[ERA]],Table5[[#This Row],[BB/9]],Table5[[#This Row],[SO]],Table5[[#This Row],[K/9]],Table5[[#This Row],[WHIP]])</f>
        <v>226.30454701274459</v>
      </c>
    </row>
    <row r="275" spans="1:33" x14ac:dyDescent="0.45">
      <c r="A275" s="4" t="s">
        <v>1132</v>
      </c>
      <c r="B275" s="4" t="s">
        <v>73</v>
      </c>
      <c r="C275" s="10">
        <v>36697</v>
      </c>
      <c r="D275" s="10">
        <v>36746</v>
      </c>
      <c r="E275" s="4">
        <f>_xlfn.RANK.EQ(VLOOKUP($A275, 'First 10 GS'!$B$2:$AG$2201, 5, FALSE), 'First 10 GS'!F$2:F$2201, 0)</f>
        <v>217</v>
      </c>
      <c r="F275" s="5">
        <f>_xlfn.RANK.EQ(VLOOKUP($A275, 'First 10 GS'!$B$2:$AG$2201, 6, FALSE), 'First 10 GS'!G$2:G$2201, 0)</f>
        <v>460</v>
      </c>
      <c r="G275" s="5">
        <f>_xlfn.RANK.EQ(VLOOKUP($A275, 'First 10 GS'!$B$2:$AG$2201, 7, FALSE), 'First 10 GS'!H$2:H$2201, 1)</f>
        <v>57</v>
      </c>
      <c r="H275" s="4">
        <f>_xlfn.RANK.EQ(VLOOKUP($A275, 'First 10 GS'!$B$2:$AG$2201, 8, FALSE), 'First 10 GS'!I$2:I$2201, 0)</f>
        <v>1</v>
      </c>
      <c r="I275" s="4">
        <f>_xlfn.RANK.EQ(VLOOKUP($A275, 'First 10 GS'!$B$2:$AG$2201, 9, FALSE), 'First 10 GS'!J$2:J$2201, 0)</f>
        <v>1</v>
      </c>
      <c r="J275" s="4">
        <f>_xlfn.RANK.EQ(VLOOKUP($A275, 'First 10 GS'!$B$2:$AG$2201, 10, FALSE), 'First 10 GS'!K$2:K$2201, 1)</f>
        <v>1</v>
      </c>
      <c r="K275" s="4">
        <f>_xlfn.RANK.EQ(VLOOKUP($A275, 'First 10 GS'!$B$2:$AG$2201, 11, FALSE), 'First 10 GS'!L$2:L$2201, 0)</f>
        <v>196</v>
      </c>
      <c r="L275" s="4">
        <f>_xlfn.RANK.EQ(VLOOKUP($A275, 'First 10 GS'!$B$2:$AG$2201, 12, FALSE), 'First 10 GS'!M$2:M$2201, 0)</f>
        <v>98</v>
      </c>
      <c r="M275" s="4">
        <f>_xlfn.RANK.EQ(VLOOKUP($A275, 'First 10 GS'!$B$2:$AG$2201, 13, FALSE), 'First 10 GS'!N$2:N$2201, 0)</f>
        <v>2</v>
      </c>
      <c r="N275" s="6">
        <f>_xlfn.RANK.EQ(VLOOKUP($A275, 'First 10 GS'!$B$2:$AG$2201, 14, FALSE), 'First 10 GS'!O$2:O$2201, 1)</f>
        <v>442</v>
      </c>
      <c r="O275" s="4">
        <f>_xlfn.RANK.EQ(VLOOKUP($A275, 'First 10 GS'!$B$2:$AG$2201, 15, FALSE), 'First 10 GS'!P$2:P$2201, 0)</f>
        <v>629</v>
      </c>
      <c r="P275" s="4">
        <f>_xlfn.RANK.EQ(VLOOKUP($A275, 'First 10 GS'!$B$2:$AG$2201, 16, FALSE), 'First 10 GS'!Q$2:Q$2201, 0)</f>
        <v>266</v>
      </c>
      <c r="Q275" s="5">
        <f>_xlfn.RANK.EQ(VLOOKUP($A275, 'First 10 GS'!$B$2:$AG$2201, 17, FALSE), 'First 10 GS'!R$2:R$2201, 1)</f>
        <v>256</v>
      </c>
      <c r="R275" s="4">
        <f>_xlfn.RANK.EQ(VLOOKUP($A275, 'First 10 GS'!$B$2:$AG$2201, 18, FALSE), 'First 10 GS'!S$2:S$2201, 1)</f>
        <v>597</v>
      </c>
      <c r="S275" s="4">
        <f>_xlfn.RANK.EQ(VLOOKUP($A275, 'First 10 GS'!$B$2:$AG$2201, 19, FALSE), 'First 10 GS'!T$2:T$2201, 1)</f>
        <v>440</v>
      </c>
      <c r="T275" s="4">
        <f>_xlfn.RANK.EQ(VLOOKUP($A275, 'First 10 GS'!$B$2:$AG$2201, 20, FALSE), 'First 10 GS'!U$2:U$2201, 1)</f>
        <v>254</v>
      </c>
      <c r="U275" s="4">
        <f>_xlfn.RANK.EQ(VLOOKUP($A275, 'First 10 GS'!$B$2:$AG$2201, 21, FALSE), 'First 10 GS'!V$2:V$2201, 1)</f>
        <v>449</v>
      </c>
      <c r="V275" s="4">
        <f>_xlfn.RANK.EQ(VLOOKUP($A275, 'First 10 GS'!$B$2:$AG$2201, 22, FALSE), 'First 10 GS'!W$2:W$2201, 1)</f>
        <v>466</v>
      </c>
      <c r="W275" s="4">
        <f>_xlfn.RANK.EQ(VLOOKUP($A275, 'First 10 GS'!$B$2:$AG$2201, 23, FALSE), 'First 10 GS'!X$2:X$2201, 1)</f>
        <v>130</v>
      </c>
      <c r="X275" s="5">
        <f>_xlfn.RANK.EQ(VLOOKUP($A275, 'First 10 GS'!$B$2:$AG$2201, 24, FALSE), 'First 10 GS'!Y$2:Y$2201, 1)</f>
        <v>117</v>
      </c>
      <c r="Y275" s="4">
        <f>_xlfn.RANK.EQ(VLOOKUP($A275, 'First 10 GS'!$B$2:$AG$2201, 25, FALSE), 'First 10 GS'!Z$2:Z$2201, 1)</f>
        <v>490</v>
      </c>
      <c r="Z275" s="5">
        <f>_xlfn.RANK.EQ(VLOOKUP($A275, 'First 10 GS'!$B$2:$AG$2201, 26, FALSE), 'First 10 GS'!AA$2:AA$2201, 0)</f>
        <v>313</v>
      </c>
      <c r="AA275" s="5">
        <f>_xlfn.RANK.EQ(VLOOKUP($A275, 'First 10 GS'!$B$2:$AG$2201, 27, FALSE), 'First 10 GS'!AB$2:AB$2201, 0)</f>
        <v>354</v>
      </c>
      <c r="AB275" s="4">
        <f>_xlfn.RANK.EQ(VLOOKUP($A275, 'First 10 GS'!$B$2:$AG$2201, 28, FALSE), 'First 10 GS'!AC$2:AC$2201, 1)</f>
        <v>618</v>
      </c>
      <c r="AC275" s="4">
        <f>_xlfn.RANK.EQ(VLOOKUP($A275, 'First 10 GS'!$B$2:$AG$2201, 29, FALSE), 'First 10 GS'!AD$2:AD$2201, 1)</f>
        <v>477</v>
      </c>
      <c r="AD275" s="4">
        <f>_xlfn.RANK.EQ(VLOOKUP($A275, 'First 10 GS'!$B$2:$AG$2201, 30, FALSE), 'First 10 GS'!AE$2:AE$2201, 1)</f>
        <v>1</v>
      </c>
      <c r="AE275" s="4">
        <f>_xlfn.RANK.EQ(VLOOKUP($A275, 'First 10 GS'!$B$2:$AG$2201, 31, FALSE), 'First 10 GS'!AF$2:AF$2201, 0)</f>
        <v>178</v>
      </c>
      <c r="AF275" s="5">
        <f>_xlfn.RANK.EQ(VLOOKUP($A275, 'First 10 GS'!$B$2:$AG$2201, 32, FALSE), 'First 10 GS'!AG$2:AG$2201, 1)</f>
        <v>350</v>
      </c>
      <c r="AG275" s="7">
        <f>GEOMEAN(Table5[[#This Row],[W]],Table5[[#This Row],[L]],Table5[[#This Row],[ERA]],Table5[[#This Row],[BB/9]],Table5[[#This Row],[SO]],Table5[[#This Row],[K/9]],Table5[[#This Row],[WHIP]])</f>
        <v>226.3656858734729</v>
      </c>
    </row>
    <row r="276" spans="1:33" x14ac:dyDescent="0.45">
      <c r="A276" s="6" t="s">
        <v>1759</v>
      </c>
      <c r="B276" s="6" t="s">
        <v>59</v>
      </c>
      <c r="C276" s="9">
        <v>31512</v>
      </c>
      <c r="D276" s="9">
        <v>31556</v>
      </c>
      <c r="E276" s="6">
        <f>_xlfn.RANK.EQ(VLOOKUP($A276, 'First 10 GS'!$B$2:$AG$2201, 5, FALSE), 'First 10 GS'!F$2:F$2201, 0)</f>
        <v>238</v>
      </c>
      <c r="F276" s="5">
        <f>_xlfn.RANK.EQ(VLOOKUP($A276, 'First 10 GS'!$B$2:$AG$2201, 6, FALSE), 'First 10 GS'!G$2:G$2201, 0)</f>
        <v>151</v>
      </c>
      <c r="G276" s="5">
        <f>_xlfn.RANK.EQ(VLOOKUP($A276, 'First 10 GS'!$B$2:$AG$2201, 7, FALSE), 'First 10 GS'!H$2:H$2201, 1)</f>
        <v>11</v>
      </c>
      <c r="H276" s="6">
        <f>_xlfn.RANK.EQ(VLOOKUP($A276, 'First 10 GS'!$B$2:$AG$2201, 8, FALSE), 'First 10 GS'!I$2:I$2201, 0)</f>
        <v>1</v>
      </c>
      <c r="I276" s="6">
        <f>_xlfn.RANK.EQ(VLOOKUP($A276, 'First 10 GS'!$B$2:$AG$2201, 9, FALSE), 'First 10 GS'!J$2:J$2201, 0)</f>
        <v>1</v>
      </c>
      <c r="J276" s="6">
        <f>_xlfn.RANK.EQ(VLOOKUP($A276, 'First 10 GS'!$B$2:$AG$2201, 10, FALSE), 'First 10 GS'!K$2:K$2201, 1)</f>
        <v>1</v>
      </c>
      <c r="K276" s="6">
        <f>_xlfn.RANK.EQ(VLOOKUP($A276, 'First 10 GS'!$B$2:$AG$2201, 11, FALSE), 'First 10 GS'!L$2:L$2201, 0)</f>
        <v>54</v>
      </c>
      <c r="L276" s="6">
        <f>_xlfn.RANK.EQ(VLOOKUP($A276, 'First 10 GS'!$B$2:$AG$2201, 12, FALSE), 'First 10 GS'!M$2:M$2201, 0)</f>
        <v>18</v>
      </c>
      <c r="M276" s="6">
        <f>_xlfn.RANK.EQ(VLOOKUP($A276, 'First 10 GS'!$B$2:$AG$2201, 13, FALSE), 'First 10 GS'!N$2:N$2201, 0)</f>
        <v>2</v>
      </c>
      <c r="N276" s="6">
        <f>_xlfn.RANK.EQ(VLOOKUP($A276, 'First 10 GS'!$B$2:$AG$2201, 14, FALSE), 'First 10 GS'!O$2:O$2201, 1)</f>
        <v>414</v>
      </c>
      <c r="O276" s="6">
        <f>_xlfn.RANK.EQ(VLOOKUP($A276, 'First 10 GS'!$B$2:$AG$2201, 15, FALSE), 'First 10 GS'!P$2:P$2201, 0)</f>
        <v>530</v>
      </c>
      <c r="P276" s="6">
        <f>_xlfn.RANK.EQ(VLOOKUP($A276, 'First 10 GS'!$B$2:$AG$2201, 16, FALSE), 'First 10 GS'!Q$2:Q$2201, 0)</f>
        <v>42</v>
      </c>
      <c r="Q276" s="5">
        <f>_xlfn.RANK.EQ(VLOOKUP($A276, 'First 10 GS'!$B$2:$AG$2201, 17, FALSE), 'First 10 GS'!R$2:R$2201, 1)</f>
        <v>414</v>
      </c>
      <c r="R276" s="6">
        <f>_xlfn.RANK.EQ(VLOOKUP($A276, 'First 10 GS'!$B$2:$AG$2201, 18, FALSE), 'First 10 GS'!S$2:S$2201, 1)</f>
        <v>440</v>
      </c>
      <c r="S276" s="6">
        <f>_xlfn.RANK.EQ(VLOOKUP($A276, 'First 10 GS'!$B$2:$AG$2201, 19, FALSE), 'First 10 GS'!T$2:T$2201, 1)</f>
        <v>583</v>
      </c>
      <c r="T276" s="6">
        <f>_xlfn.RANK.EQ(VLOOKUP($A276, 'First 10 GS'!$B$2:$AG$2201, 20, FALSE), 'First 10 GS'!U$2:U$2201, 1)</f>
        <v>456</v>
      </c>
      <c r="U276" s="6">
        <f>_xlfn.RANK.EQ(VLOOKUP($A276, 'First 10 GS'!$B$2:$AG$2201, 21, FALSE), 'First 10 GS'!V$2:V$2201, 1)</f>
        <v>86</v>
      </c>
      <c r="V276" s="6">
        <f>_xlfn.RANK.EQ(VLOOKUP($A276, 'First 10 GS'!$B$2:$AG$2201, 22, FALSE), 'First 10 GS'!W$2:W$2201, 1)</f>
        <v>53</v>
      </c>
      <c r="W276" s="6">
        <f>_xlfn.RANK.EQ(VLOOKUP($A276, 'First 10 GS'!$B$2:$AG$2201, 23, FALSE), 'First 10 GS'!X$2:X$2201, 1)</f>
        <v>567</v>
      </c>
      <c r="X276" s="5">
        <f>_xlfn.RANK.EQ(VLOOKUP($A276, 'First 10 GS'!$B$2:$AG$2201, 24, FALSE), 'First 10 GS'!Y$2:Y$2201, 1)</f>
        <v>547</v>
      </c>
      <c r="Y276" s="6">
        <f>_xlfn.RANK.EQ(VLOOKUP($A276, 'First 10 GS'!$B$2:$AG$2201, 25, FALSE), 'First 10 GS'!Z$2:Z$2201, 1)</f>
        <v>1</v>
      </c>
      <c r="Z276" s="5">
        <f>_xlfn.RANK.EQ(VLOOKUP($A276, 'First 10 GS'!$B$2:$AG$2201, 26, FALSE), 'First 10 GS'!AA$2:AA$2201, 0)</f>
        <v>385</v>
      </c>
      <c r="AA276" s="5">
        <f>_xlfn.RANK.EQ(VLOOKUP($A276, 'First 10 GS'!$B$2:$AG$2201, 27, FALSE), 'First 10 GS'!AB$2:AB$2201, 0)</f>
        <v>408</v>
      </c>
      <c r="AB276" s="6">
        <f>_xlfn.RANK.EQ(VLOOKUP($A276, 'First 10 GS'!$B$2:$AG$2201, 28, FALSE), 'First 10 GS'!AC$2:AC$2201, 1)</f>
        <v>1</v>
      </c>
      <c r="AC276" s="6">
        <f>_xlfn.RANK.EQ(VLOOKUP($A276, 'First 10 GS'!$B$2:$AG$2201, 29, FALSE), 'First 10 GS'!AD$2:AD$2201, 1)</f>
        <v>1</v>
      </c>
      <c r="AD276" s="6">
        <f>_xlfn.RANK.EQ(VLOOKUP($A276, 'First 10 GS'!$B$2:$AG$2201, 30, FALSE), 'First 10 GS'!AE$2:AE$2201, 1)</f>
        <v>146</v>
      </c>
      <c r="AE276" s="6">
        <f>_xlfn.RANK.EQ(VLOOKUP($A276, 'First 10 GS'!$B$2:$AG$2201, 31, FALSE), 'First 10 GS'!AF$2:AF$2201, 0)</f>
        <v>169</v>
      </c>
      <c r="AF276" s="5">
        <f>_xlfn.RANK.EQ(VLOOKUP($A276, 'First 10 GS'!$B$2:$AG$2201, 32, FALSE), 'First 10 GS'!AG$2:AG$2201, 1)</f>
        <v>529</v>
      </c>
      <c r="AG276" s="7">
        <f>GEOMEAN(Table5[[#This Row],[W]],Table5[[#This Row],[L]],Table5[[#This Row],[ERA]],Table5[[#This Row],[BB/9]],Table5[[#This Row],[SO]],Table5[[#This Row],[K/9]],Table5[[#This Row],[WHIP]])</f>
        <v>227.20564821293195</v>
      </c>
    </row>
    <row r="277" spans="1:33" x14ac:dyDescent="0.45">
      <c r="A277" s="4" t="s">
        <v>239</v>
      </c>
      <c r="B277" s="4" t="s">
        <v>240</v>
      </c>
      <c r="C277" s="10">
        <v>34961</v>
      </c>
      <c r="D277" s="10">
        <v>35190</v>
      </c>
      <c r="E277" s="4">
        <f>_xlfn.RANK.EQ(VLOOKUP($A277, 'First 10 GS'!$B$2:$AG$2201, 5, FALSE), 'First 10 GS'!F$2:F$2201, 0)</f>
        <v>489</v>
      </c>
      <c r="F277" s="5">
        <f>_xlfn.RANK.EQ(VLOOKUP($A277, 'First 10 GS'!$B$2:$AG$2201, 6, FALSE), 'First 10 GS'!G$2:G$2201, 0)</f>
        <v>151</v>
      </c>
      <c r="G277" s="5">
        <f>_xlfn.RANK.EQ(VLOOKUP($A277, 'First 10 GS'!$B$2:$AG$2201, 7, FALSE), 'First 10 GS'!H$2:H$2201, 1)</f>
        <v>343</v>
      </c>
      <c r="H277" s="4">
        <f>_xlfn.RANK.EQ(VLOOKUP($A277, 'First 10 GS'!$B$2:$AG$2201, 8, FALSE), 'First 10 GS'!I$2:I$2201, 0)</f>
        <v>1</v>
      </c>
      <c r="I277" s="4">
        <f>_xlfn.RANK.EQ(VLOOKUP($A277, 'First 10 GS'!$B$2:$AG$2201, 9, FALSE), 'First 10 GS'!J$2:J$2201, 0)</f>
        <v>1</v>
      </c>
      <c r="J277" s="4">
        <f>_xlfn.RANK.EQ(VLOOKUP($A277, 'First 10 GS'!$B$2:$AG$2201, 10, FALSE), 'First 10 GS'!K$2:K$2201, 1)</f>
        <v>1</v>
      </c>
      <c r="K277" s="4">
        <f>_xlfn.RANK.EQ(VLOOKUP($A277, 'First 10 GS'!$B$2:$AG$2201, 11, FALSE), 'First 10 GS'!L$2:L$2201, 0)</f>
        <v>99</v>
      </c>
      <c r="L277" s="4">
        <f>_xlfn.RANK.EQ(VLOOKUP($A277, 'First 10 GS'!$B$2:$AG$2201, 12, FALSE), 'First 10 GS'!M$2:M$2201, 0)</f>
        <v>98</v>
      </c>
      <c r="M277" s="4">
        <f>_xlfn.RANK.EQ(VLOOKUP($A277, 'First 10 GS'!$B$2:$AG$2201, 13, FALSE), 'First 10 GS'!N$2:N$2201, 0)</f>
        <v>2</v>
      </c>
      <c r="N277" s="6">
        <f>_xlfn.RANK.EQ(VLOOKUP($A277, 'First 10 GS'!$B$2:$AG$2201, 14, FALSE), 'First 10 GS'!O$2:O$2201, 1)</f>
        <v>170</v>
      </c>
      <c r="O277" s="4">
        <f>_xlfn.RANK.EQ(VLOOKUP($A277, 'First 10 GS'!$B$2:$AG$2201, 15, FALSE), 'First 10 GS'!P$2:P$2201, 0)</f>
        <v>90</v>
      </c>
      <c r="P277" s="4">
        <f>_xlfn.RANK.EQ(VLOOKUP($A277, 'First 10 GS'!$B$2:$AG$2201, 16, FALSE), 'First 10 GS'!Q$2:Q$2201, 0)</f>
        <v>266</v>
      </c>
      <c r="Q277" s="5">
        <f>_xlfn.RANK.EQ(VLOOKUP($A277, 'First 10 GS'!$B$2:$AG$2201, 17, FALSE), 'First 10 GS'!R$2:R$2201, 1)</f>
        <v>651</v>
      </c>
      <c r="R277" s="4">
        <f>_xlfn.RANK.EQ(VLOOKUP($A277, 'First 10 GS'!$B$2:$AG$2201, 18, FALSE), 'First 10 GS'!S$2:S$2201, 1)</f>
        <v>550</v>
      </c>
      <c r="S277" s="4">
        <f>_xlfn.RANK.EQ(VLOOKUP($A277, 'First 10 GS'!$B$2:$AG$2201, 19, FALSE), 'First 10 GS'!T$2:T$2201, 1)</f>
        <v>666</v>
      </c>
      <c r="T277" s="4">
        <f>_xlfn.RANK.EQ(VLOOKUP($A277, 'First 10 GS'!$B$2:$AG$2201, 20, FALSE), 'First 10 GS'!U$2:U$2201, 1)</f>
        <v>660</v>
      </c>
      <c r="U277" s="4">
        <f>_xlfn.RANK.EQ(VLOOKUP($A277, 'First 10 GS'!$B$2:$AG$2201, 21, FALSE), 'First 10 GS'!V$2:V$2201, 1)</f>
        <v>444</v>
      </c>
      <c r="V277" s="4">
        <f>_xlfn.RANK.EQ(VLOOKUP($A277, 'First 10 GS'!$B$2:$AG$2201, 22, FALSE), 'First 10 GS'!W$2:W$2201, 1)</f>
        <v>381</v>
      </c>
      <c r="W277" s="4">
        <f>_xlfn.RANK.EQ(VLOOKUP($A277, 'First 10 GS'!$B$2:$AG$2201, 23, FALSE), 'First 10 GS'!X$2:X$2201, 1)</f>
        <v>307</v>
      </c>
      <c r="X277" s="5">
        <f>_xlfn.RANK.EQ(VLOOKUP($A277, 'First 10 GS'!$B$2:$AG$2201, 24, FALSE), 'First 10 GS'!Y$2:Y$2201, 1)</f>
        <v>376</v>
      </c>
      <c r="Y277" s="4">
        <f>_xlfn.RANK.EQ(VLOOKUP($A277, 'First 10 GS'!$B$2:$AG$2201, 25, FALSE), 'First 10 GS'!Z$2:Z$2201, 1)</f>
        <v>291</v>
      </c>
      <c r="Z277" s="5">
        <f>_xlfn.RANK.EQ(VLOOKUP($A277, 'First 10 GS'!$B$2:$AG$2201, 26, FALSE), 'First 10 GS'!AA$2:AA$2201, 0)</f>
        <v>76</v>
      </c>
      <c r="AA277" s="5">
        <f>_xlfn.RANK.EQ(VLOOKUP($A277, 'First 10 GS'!$B$2:$AG$2201, 27, FALSE), 'First 10 GS'!AB$2:AB$2201, 0)</f>
        <v>56</v>
      </c>
      <c r="AB277" s="4">
        <f>_xlfn.RANK.EQ(VLOOKUP($A277, 'First 10 GS'!$B$2:$AG$2201, 28, FALSE), 'First 10 GS'!AC$2:AC$2201, 1)</f>
        <v>290</v>
      </c>
      <c r="AC277" s="4">
        <f>_xlfn.RANK.EQ(VLOOKUP($A277, 'First 10 GS'!$B$2:$AG$2201, 29, FALSE), 'First 10 GS'!AD$2:AD$2201, 1)</f>
        <v>1</v>
      </c>
      <c r="AD277" s="4">
        <f>_xlfn.RANK.EQ(VLOOKUP($A277, 'First 10 GS'!$B$2:$AG$2201, 30, FALSE), 'First 10 GS'!AE$2:AE$2201, 1)</f>
        <v>611</v>
      </c>
      <c r="AE277" s="4">
        <f>_xlfn.RANK.EQ(VLOOKUP($A277, 'First 10 GS'!$B$2:$AG$2201, 31, FALSE), 'First 10 GS'!AF$2:AF$2201, 0)</f>
        <v>264</v>
      </c>
      <c r="AF277" s="5">
        <f>_xlfn.RANK.EQ(VLOOKUP($A277, 'First 10 GS'!$B$2:$AG$2201, 32, FALSE), 'First 10 GS'!AG$2:AG$2201, 1)</f>
        <v>581</v>
      </c>
      <c r="AG277" s="7">
        <f>GEOMEAN(Table5[[#This Row],[W]],Table5[[#This Row],[L]],Table5[[#This Row],[ERA]],Table5[[#This Row],[BB/9]],Table5[[#This Row],[SO]],Table5[[#This Row],[K/9]],Table5[[#This Row],[WHIP]])</f>
        <v>227.30161518145979</v>
      </c>
    </row>
    <row r="278" spans="1:33" x14ac:dyDescent="0.45">
      <c r="A278" s="6" t="s">
        <v>339</v>
      </c>
      <c r="B278" s="6" t="s">
        <v>140</v>
      </c>
      <c r="C278" s="9">
        <v>40001</v>
      </c>
      <c r="D278" s="9">
        <v>40051</v>
      </c>
      <c r="E278" s="6">
        <f>_xlfn.RANK.EQ(VLOOKUP($A278, 'First 10 GS'!$B$2:$AG$2201, 5, FALSE), 'First 10 GS'!F$2:F$2201, 0)</f>
        <v>394</v>
      </c>
      <c r="F278" s="5">
        <f>_xlfn.RANK.EQ(VLOOKUP($A278, 'First 10 GS'!$B$2:$AG$2201, 6, FALSE), 'First 10 GS'!G$2:G$2201, 0)</f>
        <v>460</v>
      </c>
      <c r="G278" s="5">
        <f>_xlfn.RANK.EQ(VLOOKUP($A278, 'First 10 GS'!$B$2:$AG$2201, 7, FALSE), 'First 10 GS'!H$2:H$2201, 1)</f>
        <v>177</v>
      </c>
      <c r="H278" s="6">
        <f>_xlfn.RANK.EQ(VLOOKUP($A278, 'First 10 GS'!$B$2:$AG$2201, 8, FALSE), 'First 10 GS'!I$2:I$2201, 0)</f>
        <v>1</v>
      </c>
      <c r="I278" s="6">
        <f>_xlfn.RANK.EQ(VLOOKUP($A278, 'First 10 GS'!$B$2:$AG$2201, 9, FALSE), 'First 10 GS'!J$2:J$2201, 0)</f>
        <v>1</v>
      </c>
      <c r="J278" s="6">
        <f>_xlfn.RANK.EQ(VLOOKUP($A278, 'First 10 GS'!$B$2:$AG$2201, 10, FALSE), 'First 10 GS'!K$2:K$2201, 1)</f>
        <v>1</v>
      </c>
      <c r="K278" s="6">
        <f>_xlfn.RANK.EQ(VLOOKUP($A278, 'First 10 GS'!$B$2:$AG$2201, 11, FALSE), 'First 10 GS'!L$2:L$2201, 0)</f>
        <v>196</v>
      </c>
      <c r="L278" s="6">
        <f>_xlfn.RANK.EQ(VLOOKUP($A278, 'First 10 GS'!$B$2:$AG$2201, 12, FALSE), 'First 10 GS'!M$2:M$2201, 0)</f>
        <v>98</v>
      </c>
      <c r="M278" s="6">
        <f>_xlfn.RANK.EQ(VLOOKUP($A278, 'First 10 GS'!$B$2:$AG$2201, 13, FALSE), 'First 10 GS'!N$2:N$2201, 0)</f>
        <v>2</v>
      </c>
      <c r="N278" s="6">
        <f>_xlfn.RANK.EQ(VLOOKUP($A278, 'First 10 GS'!$B$2:$AG$2201, 14, FALSE), 'First 10 GS'!O$2:O$2201, 1)</f>
        <v>265</v>
      </c>
      <c r="O278" s="6">
        <f>_xlfn.RANK.EQ(VLOOKUP($A278, 'First 10 GS'!$B$2:$AG$2201, 15, FALSE), 'First 10 GS'!P$2:P$2201, 0)</f>
        <v>530</v>
      </c>
      <c r="P278" s="6">
        <f>_xlfn.RANK.EQ(VLOOKUP($A278, 'First 10 GS'!$B$2:$AG$2201, 16, FALSE), 'First 10 GS'!Q$2:Q$2201, 0)</f>
        <v>428</v>
      </c>
      <c r="Q278" s="5">
        <f>_xlfn.RANK.EQ(VLOOKUP($A278, 'First 10 GS'!$B$2:$AG$2201, 17, FALSE), 'First 10 GS'!R$2:R$2201, 1)</f>
        <v>216</v>
      </c>
      <c r="R278" s="6">
        <f>_xlfn.RANK.EQ(VLOOKUP($A278, 'First 10 GS'!$B$2:$AG$2201, 18, FALSE), 'First 10 GS'!S$2:S$2201, 1)</f>
        <v>45</v>
      </c>
      <c r="S278" s="6">
        <f>_xlfn.RANK.EQ(VLOOKUP($A278, 'First 10 GS'!$B$2:$AG$2201, 19, FALSE), 'First 10 GS'!T$2:T$2201, 1)</f>
        <v>137</v>
      </c>
      <c r="T278" s="6">
        <f>_xlfn.RANK.EQ(VLOOKUP($A278, 'First 10 GS'!$B$2:$AG$2201, 20, FALSE), 'First 10 GS'!U$2:U$2201, 1)</f>
        <v>140</v>
      </c>
      <c r="U278" s="6">
        <f>_xlfn.RANK.EQ(VLOOKUP($A278, 'First 10 GS'!$B$2:$AG$2201, 21, FALSE), 'First 10 GS'!V$2:V$2201, 1)</f>
        <v>351</v>
      </c>
      <c r="V278" s="6">
        <f>_xlfn.RANK.EQ(VLOOKUP($A278, 'First 10 GS'!$B$2:$AG$2201, 22, FALSE), 'First 10 GS'!W$2:W$2201, 1)</f>
        <v>274</v>
      </c>
      <c r="W278" s="6">
        <f>_xlfn.RANK.EQ(VLOOKUP($A278, 'First 10 GS'!$B$2:$AG$2201, 23, FALSE), 'First 10 GS'!X$2:X$2201, 1)</f>
        <v>521</v>
      </c>
      <c r="X278" s="5">
        <f>_xlfn.RANK.EQ(VLOOKUP($A278, 'First 10 GS'!$B$2:$AG$2201, 24, FALSE), 'First 10 GS'!Y$2:Y$2201, 1)</f>
        <v>549</v>
      </c>
      <c r="Y278" s="6">
        <f>_xlfn.RANK.EQ(VLOOKUP($A278, 'First 10 GS'!$B$2:$AG$2201, 25, FALSE), 'First 10 GS'!Z$2:Z$2201, 1)</f>
        <v>1</v>
      </c>
      <c r="Z278" s="5">
        <f>_xlfn.RANK.EQ(VLOOKUP($A278, 'First 10 GS'!$B$2:$AG$2201, 26, FALSE), 'First 10 GS'!AA$2:AA$2201, 0)</f>
        <v>116</v>
      </c>
      <c r="AA278" s="5">
        <f>_xlfn.RANK.EQ(VLOOKUP($A278, 'First 10 GS'!$B$2:$AG$2201, 27, FALSE), 'First 10 GS'!AB$2:AB$2201, 0)</f>
        <v>118</v>
      </c>
      <c r="AB278" s="6">
        <f>_xlfn.RANK.EQ(VLOOKUP($A278, 'First 10 GS'!$B$2:$AG$2201, 28, FALSE), 'First 10 GS'!AC$2:AC$2201, 1)</f>
        <v>127</v>
      </c>
      <c r="AC278" s="6">
        <f>_xlfn.RANK.EQ(VLOOKUP($A278, 'First 10 GS'!$B$2:$AG$2201, 29, FALSE), 'First 10 GS'!AD$2:AD$2201, 1)</f>
        <v>477</v>
      </c>
      <c r="AD278" s="6">
        <f>_xlfn.RANK.EQ(VLOOKUP($A278, 'First 10 GS'!$B$2:$AG$2201, 30, FALSE), 'First 10 GS'!AE$2:AE$2201, 1)</f>
        <v>461</v>
      </c>
      <c r="AE278" s="6">
        <f>_xlfn.RANK.EQ(VLOOKUP($A278, 'First 10 GS'!$B$2:$AG$2201, 31, FALSE), 'First 10 GS'!AF$2:AF$2201, 0)</f>
        <v>463</v>
      </c>
      <c r="AF278" s="5">
        <f>_xlfn.RANK.EQ(VLOOKUP($A278, 'First 10 GS'!$B$2:$AG$2201, 32, FALSE), 'First 10 GS'!AG$2:AG$2201, 1)</f>
        <v>244</v>
      </c>
      <c r="AG278" s="7">
        <f>GEOMEAN(Table5[[#This Row],[W]],Table5[[#This Row],[L]],Table5[[#This Row],[ERA]],Table5[[#This Row],[BB/9]],Table5[[#This Row],[SO]],Table5[[#This Row],[K/9]],Table5[[#This Row],[WHIP]])</f>
        <v>228.22083398489698</v>
      </c>
    </row>
    <row r="279" spans="1:33" x14ac:dyDescent="0.45">
      <c r="A279" s="6" t="s">
        <v>728</v>
      </c>
      <c r="B279" s="6" t="s">
        <v>229</v>
      </c>
      <c r="C279" s="9">
        <v>25834</v>
      </c>
      <c r="D279" s="9" t="s">
        <v>729</v>
      </c>
      <c r="E279" s="6">
        <f>_xlfn.RANK.EQ(VLOOKUP($A279, 'First 10 GS'!$B$2:$AG$2201, 5, FALSE), 'First 10 GS'!F$2:F$2201, 0)</f>
        <v>116</v>
      </c>
      <c r="F279" s="5">
        <f>_xlfn.RANK.EQ(VLOOKUP($A279, 'First 10 GS'!$B$2:$AG$2201, 6, FALSE), 'First 10 GS'!G$2:G$2201, 0)</f>
        <v>151</v>
      </c>
      <c r="G279" s="5">
        <f>_xlfn.RANK.EQ(VLOOKUP($A279, 'First 10 GS'!$B$2:$AG$2201, 7, FALSE), 'First 10 GS'!H$2:H$2201, 1)</f>
        <v>343</v>
      </c>
      <c r="H279" s="6">
        <f>_xlfn.RANK.EQ(VLOOKUP($A279, 'First 10 GS'!$B$2:$AG$2201, 8, FALSE), 'First 10 GS'!I$2:I$2201, 0)</f>
        <v>1</v>
      </c>
      <c r="I279" s="6">
        <f>_xlfn.RANK.EQ(VLOOKUP($A279, 'First 10 GS'!$B$2:$AG$2201, 9, FALSE), 'First 10 GS'!J$2:J$2201, 0)</f>
        <v>1</v>
      </c>
      <c r="J279" s="6">
        <f>_xlfn.RANK.EQ(VLOOKUP($A279, 'First 10 GS'!$B$2:$AG$2201, 10, FALSE), 'First 10 GS'!K$2:K$2201, 1)</f>
        <v>1</v>
      </c>
      <c r="K279" s="6">
        <f>_xlfn.RANK.EQ(VLOOKUP($A279, 'First 10 GS'!$B$2:$AG$2201, 11, FALSE), 'First 10 GS'!L$2:L$2201, 0)</f>
        <v>54</v>
      </c>
      <c r="L279" s="6">
        <f>_xlfn.RANK.EQ(VLOOKUP($A279, 'First 10 GS'!$B$2:$AG$2201, 12, FALSE), 'First 10 GS'!M$2:M$2201, 0)</f>
        <v>18</v>
      </c>
      <c r="M279" s="6">
        <f>_xlfn.RANK.EQ(VLOOKUP($A279, 'First 10 GS'!$B$2:$AG$2201, 13, FALSE), 'First 10 GS'!N$2:N$2201, 0)</f>
        <v>2</v>
      </c>
      <c r="N279" s="6">
        <f>_xlfn.RANK.EQ(VLOOKUP($A279, 'First 10 GS'!$B$2:$AG$2201, 14, FALSE), 'First 10 GS'!O$2:O$2201, 1)</f>
        <v>544</v>
      </c>
      <c r="O279" s="6">
        <f>_xlfn.RANK.EQ(VLOOKUP($A279, 'First 10 GS'!$B$2:$AG$2201, 15, FALSE), 'First 10 GS'!P$2:P$2201, 0)</f>
        <v>90</v>
      </c>
      <c r="P279" s="6">
        <f>_xlfn.RANK.EQ(VLOOKUP($A279, 'First 10 GS'!$B$2:$AG$2201, 16, FALSE), 'First 10 GS'!Q$2:Q$2201, 0)</f>
        <v>266</v>
      </c>
      <c r="Q279" s="5">
        <f>_xlfn.RANK.EQ(VLOOKUP($A279, 'First 10 GS'!$B$2:$AG$2201, 17, FALSE), 'First 10 GS'!R$2:R$2201, 1)</f>
        <v>111</v>
      </c>
      <c r="R279" s="6">
        <f>_xlfn.RANK.EQ(VLOOKUP($A279, 'First 10 GS'!$B$2:$AG$2201, 18, FALSE), 'First 10 GS'!S$2:S$2201, 1)</f>
        <v>628</v>
      </c>
      <c r="S279" s="6">
        <f>_xlfn.RANK.EQ(VLOOKUP($A279, 'First 10 GS'!$B$2:$AG$2201, 19, FALSE), 'First 10 GS'!T$2:T$2201, 1)</f>
        <v>162</v>
      </c>
      <c r="T279" s="6">
        <f>_xlfn.RANK.EQ(VLOOKUP($A279, 'First 10 GS'!$B$2:$AG$2201, 20, FALSE), 'First 10 GS'!U$2:U$2201, 1)</f>
        <v>109</v>
      </c>
      <c r="U279" s="6">
        <f>_xlfn.RANK.EQ(VLOOKUP($A279, 'First 10 GS'!$B$2:$AG$2201, 21, FALSE), 'First 10 GS'!V$2:V$2201, 1)</f>
        <v>10</v>
      </c>
      <c r="V279" s="6">
        <f>_xlfn.RANK.EQ(VLOOKUP($A279, 'First 10 GS'!$B$2:$AG$2201, 22, FALSE), 'First 10 GS'!W$2:W$2201, 1)</f>
        <v>3</v>
      </c>
      <c r="W279" s="6">
        <f>_xlfn.RANK.EQ(VLOOKUP($A279, 'First 10 GS'!$B$2:$AG$2201, 23, FALSE), 'First 10 GS'!X$2:X$2201, 1)</f>
        <v>221</v>
      </c>
      <c r="X279" s="5">
        <f>_xlfn.RANK.EQ(VLOOKUP($A279, 'First 10 GS'!$B$2:$AG$2201, 24, FALSE), 'First 10 GS'!Y$2:Y$2201, 1)</f>
        <v>177</v>
      </c>
      <c r="Y279" s="6">
        <f>_xlfn.RANK.EQ(VLOOKUP($A279, 'First 10 GS'!$B$2:$AG$2201, 25, FALSE), 'First 10 GS'!Z$2:Z$2201, 1)</f>
        <v>1</v>
      </c>
      <c r="Z279" s="5">
        <f>_xlfn.RANK.EQ(VLOOKUP($A279, 'First 10 GS'!$B$2:$AG$2201, 26, FALSE), 'First 10 GS'!AA$2:AA$2201, 0)</f>
        <v>251</v>
      </c>
      <c r="AA279" s="5">
        <f>_xlfn.RANK.EQ(VLOOKUP($A279, 'First 10 GS'!$B$2:$AG$2201, 27, FALSE), 'First 10 GS'!AB$2:AB$2201, 0)</f>
        <v>342</v>
      </c>
      <c r="AB279" s="6">
        <f>_xlfn.RANK.EQ(VLOOKUP($A279, 'First 10 GS'!$B$2:$AG$2201, 28, FALSE), 'First 10 GS'!AC$2:AC$2201, 1)</f>
        <v>1</v>
      </c>
      <c r="AC279" s="6">
        <f>_xlfn.RANK.EQ(VLOOKUP($A279, 'First 10 GS'!$B$2:$AG$2201, 29, FALSE), 'First 10 GS'!AD$2:AD$2201, 1)</f>
        <v>1</v>
      </c>
      <c r="AD279" s="6">
        <f>_xlfn.RANK.EQ(VLOOKUP($A279, 'First 10 GS'!$B$2:$AG$2201, 30, FALSE), 'First 10 GS'!AE$2:AE$2201, 1)</f>
        <v>146</v>
      </c>
      <c r="AE279" s="6">
        <f>_xlfn.RANK.EQ(VLOOKUP($A279, 'First 10 GS'!$B$2:$AG$2201, 31, FALSE), 'First 10 GS'!AF$2:AF$2201, 0)</f>
        <v>92</v>
      </c>
      <c r="AF279" s="5">
        <f>_xlfn.RANK.EQ(VLOOKUP($A279, 'First 10 GS'!$B$2:$AG$2201, 32, FALSE), 'First 10 GS'!AG$2:AG$2201, 1)</f>
        <v>374</v>
      </c>
      <c r="AG279" s="7">
        <f>GEOMEAN(Table5[[#This Row],[W]],Table5[[#This Row],[L]],Table5[[#This Row],[ERA]],Table5[[#This Row],[BB/9]],Table5[[#This Row],[SO]],Table5[[#This Row],[K/9]],Table5[[#This Row],[WHIP]])</f>
        <v>228.64551003578717</v>
      </c>
    </row>
    <row r="280" spans="1:33" x14ac:dyDescent="0.45">
      <c r="A280" s="4" t="s">
        <v>2104</v>
      </c>
      <c r="B280" s="4" t="s">
        <v>184</v>
      </c>
      <c r="C280" s="10">
        <v>43622</v>
      </c>
      <c r="D280" s="10">
        <v>43679</v>
      </c>
      <c r="E280" s="4">
        <f>_xlfn.RANK.EQ(VLOOKUP($A280, 'First 10 GS'!$B$2:$AG$2201, 5, FALSE), 'First 10 GS'!F$2:F$2201, 0)</f>
        <v>513</v>
      </c>
      <c r="F280" s="5">
        <f>_xlfn.RANK.EQ(VLOOKUP($A280, 'First 10 GS'!$B$2:$AG$2201, 6, FALSE), 'First 10 GS'!G$2:G$2201, 0)</f>
        <v>460</v>
      </c>
      <c r="G280" s="5">
        <f>_xlfn.RANK.EQ(VLOOKUP($A280, 'First 10 GS'!$B$2:$AG$2201, 7, FALSE), 'First 10 GS'!H$2:H$2201, 1)</f>
        <v>57</v>
      </c>
      <c r="H280" s="4">
        <f>_xlfn.RANK.EQ(VLOOKUP($A280, 'First 10 GS'!$B$2:$AG$2201, 8, FALSE), 'First 10 GS'!I$2:I$2201, 0)</f>
        <v>1</v>
      </c>
      <c r="I280" s="4">
        <f>_xlfn.RANK.EQ(VLOOKUP($A280, 'First 10 GS'!$B$2:$AG$2201, 9, FALSE), 'First 10 GS'!J$2:J$2201, 0)</f>
        <v>1</v>
      </c>
      <c r="J280" s="4">
        <f>_xlfn.RANK.EQ(VLOOKUP($A280, 'First 10 GS'!$B$2:$AG$2201, 10, FALSE), 'First 10 GS'!K$2:K$2201, 1)</f>
        <v>1</v>
      </c>
      <c r="K280" s="4">
        <f>_xlfn.RANK.EQ(VLOOKUP($A280, 'First 10 GS'!$B$2:$AG$2201, 11, FALSE), 'First 10 GS'!L$2:L$2201, 0)</f>
        <v>196</v>
      </c>
      <c r="L280" s="4">
        <f>_xlfn.RANK.EQ(VLOOKUP($A280, 'First 10 GS'!$B$2:$AG$2201, 12, FALSE), 'First 10 GS'!M$2:M$2201, 0)</f>
        <v>98</v>
      </c>
      <c r="M280" s="4">
        <f>_xlfn.RANK.EQ(VLOOKUP($A280, 'First 10 GS'!$B$2:$AG$2201, 13, FALSE), 'First 10 GS'!N$2:N$2201, 0)</f>
        <v>2</v>
      </c>
      <c r="N280" s="6">
        <f>_xlfn.RANK.EQ(VLOOKUP($A280, 'First 10 GS'!$B$2:$AG$2201, 14, FALSE), 'First 10 GS'!O$2:O$2201, 1)</f>
        <v>146</v>
      </c>
      <c r="O280" s="4">
        <f>_xlfn.RANK.EQ(VLOOKUP($A280, 'First 10 GS'!$B$2:$AG$2201, 15, FALSE), 'First 10 GS'!P$2:P$2201, 0)</f>
        <v>629</v>
      </c>
      <c r="P280" s="4">
        <f>_xlfn.RANK.EQ(VLOOKUP($A280, 'First 10 GS'!$B$2:$AG$2201, 16, FALSE), 'First 10 GS'!Q$2:Q$2201, 0)</f>
        <v>266</v>
      </c>
      <c r="Q280" s="5">
        <f>_xlfn.RANK.EQ(VLOOKUP($A280, 'First 10 GS'!$B$2:$AG$2201, 17, FALSE), 'First 10 GS'!R$2:R$2201, 1)</f>
        <v>571</v>
      </c>
      <c r="R280" s="4">
        <f>_xlfn.RANK.EQ(VLOOKUP($A280, 'First 10 GS'!$B$2:$AG$2201, 18, FALSE), 'First 10 GS'!S$2:S$2201, 1)</f>
        <v>530</v>
      </c>
      <c r="S280" s="4">
        <f>_xlfn.RANK.EQ(VLOOKUP($A280, 'First 10 GS'!$B$2:$AG$2201, 19, FALSE), 'First 10 GS'!T$2:T$2201, 1)</f>
        <v>473</v>
      </c>
      <c r="T280" s="4">
        <f>_xlfn.RANK.EQ(VLOOKUP($A280, 'First 10 GS'!$B$2:$AG$2201, 20, FALSE), 'First 10 GS'!U$2:U$2201, 1)</f>
        <v>547</v>
      </c>
      <c r="U280" s="4">
        <f>_xlfn.RANK.EQ(VLOOKUP($A280, 'First 10 GS'!$B$2:$AG$2201, 21, FALSE), 'First 10 GS'!V$2:V$2201, 1)</f>
        <v>620</v>
      </c>
      <c r="V280" s="4">
        <f>_xlfn.RANK.EQ(VLOOKUP($A280, 'First 10 GS'!$B$2:$AG$2201, 22, FALSE), 'First 10 GS'!W$2:W$2201, 1)</f>
        <v>607</v>
      </c>
      <c r="W280" s="4">
        <f>_xlfn.RANK.EQ(VLOOKUP($A280, 'First 10 GS'!$B$2:$AG$2201, 23, FALSE), 'First 10 GS'!X$2:X$2201, 1)</f>
        <v>36</v>
      </c>
      <c r="X280" s="5">
        <f>_xlfn.RANK.EQ(VLOOKUP($A280, 'First 10 GS'!$B$2:$AG$2201, 24, FALSE), 'First 10 GS'!Y$2:Y$2201, 1)</f>
        <v>74</v>
      </c>
      <c r="Y280" s="4">
        <f>_xlfn.RANK.EQ(VLOOKUP($A280, 'First 10 GS'!$B$2:$AG$2201, 25, FALSE), 'First 10 GS'!Z$2:Z$2201, 1)</f>
        <v>291</v>
      </c>
      <c r="Z280" s="5">
        <f>_xlfn.RANK.EQ(VLOOKUP($A280, 'First 10 GS'!$B$2:$AG$2201, 26, FALSE), 'First 10 GS'!AA$2:AA$2201, 0)</f>
        <v>293</v>
      </c>
      <c r="AA280" s="5">
        <f>_xlfn.RANK.EQ(VLOOKUP($A280, 'First 10 GS'!$B$2:$AG$2201, 27, FALSE), 'First 10 GS'!AB$2:AB$2201, 0)</f>
        <v>232</v>
      </c>
      <c r="AB280" s="4">
        <f>_xlfn.RANK.EQ(VLOOKUP($A280, 'First 10 GS'!$B$2:$AG$2201, 28, FALSE), 'First 10 GS'!AC$2:AC$2201, 1)</f>
        <v>290</v>
      </c>
      <c r="AC280" s="4">
        <f>_xlfn.RANK.EQ(VLOOKUP($A280, 'First 10 GS'!$B$2:$AG$2201, 29, FALSE), 'First 10 GS'!AD$2:AD$2201, 1)</f>
        <v>1</v>
      </c>
      <c r="AD280" s="4">
        <f>_xlfn.RANK.EQ(VLOOKUP($A280, 'First 10 GS'!$B$2:$AG$2201, 30, FALSE), 'First 10 GS'!AE$2:AE$2201, 1)</f>
        <v>554</v>
      </c>
      <c r="AE280" s="4">
        <f>_xlfn.RANK.EQ(VLOOKUP($A280, 'First 10 GS'!$B$2:$AG$2201, 31, FALSE), 'First 10 GS'!AF$2:AF$2201, 0)</f>
        <v>495</v>
      </c>
      <c r="AF280" s="5">
        <f>_xlfn.RANK.EQ(VLOOKUP($A280, 'First 10 GS'!$B$2:$AG$2201, 32, FALSE), 'First 10 GS'!AG$2:AG$2201, 1)</f>
        <v>441</v>
      </c>
      <c r="AG280" s="7">
        <f>GEOMEAN(Table5[[#This Row],[W]],Table5[[#This Row],[L]],Table5[[#This Row],[ERA]],Table5[[#This Row],[BB/9]],Table5[[#This Row],[SO]],Table5[[#This Row],[K/9]],Table5[[#This Row],[WHIP]])</f>
        <v>229.1843501828221</v>
      </c>
    </row>
    <row r="281" spans="1:33" x14ac:dyDescent="0.45">
      <c r="A281" s="4" t="s">
        <v>1498</v>
      </c>
      <c r="B281" s="4" t="s">
        <v>140</v>
      </c>
      <c r="C281" s="10" t="s">
        <v>2371</v>
      </c>
      <c r="D281" s="10">
        <v>29084</v>
      </c>
      <c r="E281" s="4">
        <f>_xlfn.RANK.EQ(VLOOKUP($A281, 'First 10 GS'!$B$2:$AG$2201, 5, FALSE), 'First 10 GS'!F$2:F$2201, 0)</f>
        <v>20</v>
      </c>
      <c r="F281" s="5">
        <f>_xlfn.RANK.EQ(VLOOKUP($A281, 'First 10 GS'!$B$2:$AG$2201, 6, FALSE), 'First 10 GS'!G$2:G$2201, 0)</f>
        <v>64</v>
      </c>
      <c r="G281" s="5">
        <f>_xlfn.RANK.EQ(VLOOKUP($A281, 'First 10 GS'!$B$2:$AG$2201, 7, FALSE), 'First 10 GS'!H$2:H$2201, 1)</f>
        <v>177</v>
      </c>
      <c r="H281" s="4">
        <f>_xlfn.RANK.EQ(VLOOKUP($A281, 'First 10 GS'!$B$2:$AG$2201, 8, FALSE), 'First 10 GS'!I$2:I$2201, 0)</f>
        <v>1</v>
      </c>
      <c r="I281" s="4">
        <f>_xlfn.RANK.EQ(VLOOKUP($A281, 'First 10 GS'!$B$2:$AG$2201, 9, FALSE), 'First 10 GS'!J$2:J$2201, 0)</f>
        <v>1</v>
      </c>
      <c r="J281" s="4">
        <f>_xlfn.RANK.EQ(VLOOKUP($A281, 'First 10 GS'!$B$2:$AG$2201, 10, FALSE), 'First 10 GS'!K$2:K$2201, 1)</f>
        <v>1</v>
      </c>
      <c r="K281" s="4">
        <f>_xlfn.RANK.EQ(VLOOKUP($A281, 'First 10 GS'!$B$2:$AG$2201, 11, FALSE), 'First 10 GS'!L$2:L$2201, 0)</f>
        <v>14</v>
      </c>
      <c r="L281" s="4">
        <f>_xlfn.RANK.EQ(VLOOKUP($A281, 'First 10 GS'!$B$2:$AG$2201, 12, FALSE), 'First 10 GS'!M$2:M$2201, 0)</f>
        <v>18</v>
      </c>
      <c r="M281" s="4">
        <f>_xlfn.RANK.EQ(VLOOKUP($A281, 'First 10 GS'!$B$2:$AG$2201, 13, FALSE), 'First 10 GS'!N$2:N$2201, 0)</f>
        <v>2</v>
      </c>
      <c r="N281" s="6">
        <f>_xlfn.RANK.EQ(VLOOKUP($A281, 'First 10 GS'!$B$2:$AG$2201, 14, FALSE), 'First 10 GS'!O$2:O$2201, 1)</f>
        <v>647</v>
      </c>
      <c r="O281" s="4">
        <f>_xlfn.RANK.EQ(VLOOKUP($A281, 'First 10 GS'!$B$2:$AG$2201, 15, FALSE), 'First 10 GS'!P$2:P$2201, 0)</f>
        <v>90</v>
      </c>
      <c r="P281" s="4">
        <f>_xlfn.RANK.EQ(VLOOKUP($A281, 'First 10 GS'!$B$2:$AG$2201, 16, FALSE), 'First 10 GS'!Q$2:Q$2201, 0)</f>
        <v>139</v>
      </c>
      <c r="Q281" s="5">
        <f>_xlfn.RANK.EQ(VLOOKUP($A281, 'First 10 GS'!$B$2:$AG$2201, 17, FALSE), 'First 10 GS'!R$2:R$2201, 1)</f>
        <v>254</v>
      </c>
      <c r="R281" s="4">
        <f>_xlfn.RANK.EQ(VLOOKUP($A281, 'First 10 GS'!$B$2:$AG$2201, 18, FALSE), 'First 10 GS'!S$2:S$2201, 1)</f>
        <v>550</v>
      </c>
      <c r="S281" s="4">
        <f>_xlfn.RANK.EQ(VLOOKUP($A281, 'First 10 GS'!$B$2:$AG$2201, 19, FALSE), 'First 10 GS'!T$2:T$2201, 1)</f>
        <v>549</v>
      </c>
      <c r="T281" s="4">
        <f>_xlfn.RANK.EQ(VLOOKUP($A281, 'First 10 GS'!$B$2:$AG$2201, 20, FALSE), 'First 10 GS'!U$2:U$2201, 1)</f>
        <v>499</v>
      </c>
      <c r="U281" s="4">
        <f>_xlfn.RANK.EQ(VLOOKUP($A281, 'First 10 GS'!$B$2:$AG$2201, 21, FALSE), 'First 10 GS'!V$2:V$2201, 1)</f>
        <v>131</v>
      </c>
      <c r="V281" s="4">
        <f>_xlfn.RANK.EQ(VLOOKUP($A281, 'First 10 GS'!$B$2:$AG$2201, 22, FALSE), 'First 10 GS'!W$2:W$2201, 1)</f>
        <v>172</v>
      </c>
      <c r="W281" s="4">
        <f>_xlfn.RANK.EQ(VLOOKUP($A281, 'First 10 GS'!$B$2:$AG$2201, 23, FALSE), 'First 10 GS'!X$2:X$2201, 1)</f>
        <v>462</v>
      </c>
      <c r="X281" s="5">
        <f>_xlfn.RANK.EQ(VLOOKUP($A281, 'First 10 GS'!$B$2:$AG$2201, 24, FALSE), 'First 10 GS'!Y$2:Y$2201, 1)</f>
        <v>278</v>
      </c>
      <c r="Y281" s="4">
        <f>_xlfn.RANK.EQ(VLOOKUP($A281, 'First 10 GS'!$B$2:$AG$2201, 25, FALSE), 'First 10 GS'!Z$2:Z$2201, 1)</f>
        <v>1</v>
      </c>
      <c r="Z281" s="5">
        <f>_xlfn.RANK.EQ(VLOOKUP($A281, 'First 10 GS'!$B$2:$AG$2201, 26, FALSE), 'First 10 GS'!AA$2:AA$2201, 0)</f>
        <v>452</v>
      </c>
      <c r="AA281" s="5">
        <f>_xlfn.RANK.EQ(VLOOKUP($A281, 'First 10 GS'!$B$2:$AG$2201, 27, FALSE), 'First 10 GS'!AB$2:AB$2201, 0)</f>
        <v>596</v>
      </c>
      <c r="AB281" s="4">
        <f>_xlfn.RANK.EQ(VLOOKUP($A281, 'First 10 GS'!$B$2:$AG$2201, 28, FALSE), 'First 10 GS'!AC$2:AC$2201, 1)</f>
        <v>452</v>
      </c>
      <c r="AC281" s="4">
        <f>_xlfn.RANK.EQ(VLOOKUP($A281, 'First 10 GS'!$B$2:$AG$2201, 29, FALSE), 'First 10 GS'!AD$2:AD$2201, 1)</f>
        <v>477</v>
      </c>
      <c r="AD281" s="4">
        <f>_xlfn.RANK.EQ(VLOOKUP($A281, 'First 10 GS'!$B$2:$AG$2201, 30, FALSE), 'First 10 GS'!AE$2:AE$2201, 1)</f>
        <v>325</v>
      </c>
      <c r="AE281" s="4">
        <f>_xlfn.RANK.EQ(VLOOKUP($A281, 'First 10 GS'!$B$2:$AG$2201, 31, FALSE), 'First 10 GS'!AF$2:AF$2201, 0)</f>
        <v>19</v>
      </c>
      <c r="AF281" s="5">
        <f>_xlfn.RANK.EQ(VLOOKUP($A281, 'First 10 GS'!$B$2:$AG$2201, 32, FALSE), 'First 10 GS'!AG$2:AG$2201, 1)</f>
        <v>158</v>
      </c>
      <c r="AG281" s="7">
        <f>GEOMEAN(Table5[[#This Row],[W]],Table5[[#This Row],[L]],Table5[[#This Row],[ERA]],Table5[[#This Row],[BB/9]],Table5[[#This Row],[SO]],Table5[[#This Row],[K/9]],Table5[[#This Row],[WHIP]])</f>
        <v>229.99838718338569</v>
      </c>
    </row>
    <row r="282" spans="1:33" x14ac:dyDescent="0.45">
      <c r="A282" s="4" t="s">
        <v>592</v>
      </c>
      <c r="B282" s="4" t="s">
        <v>40</v>
      </c>
      <c r="C282" s="10">
        <v>40296</v>
      </c>
      <c r="D282" s="10">
        <v>40346</v>
      </c>
      <c r="E282" s="4">
        <f>_xlfn.RANK.EQ(VLOOKUP($A282, 'First 10 GS'!$B$2:$AG$2201, 5, FALSE), 'First 10 GS'!F$2:F$2201, 0)</f>
        <v>195</v>
      </c>
      <c r="F282" s="5">
        <f>_xlfn.RANK.EQ(VLOOKUP($A282, 'First 10 GS'!$B$2:$AG$2201, 6, FALSE), 'First 10 GS'!G$2:G$2201, 0)</f>
        <v>294</v>
      </c>
      <c r="G282" s="5">
        <f>_xlfn.RANK.EQ(VLOOKUP($A282, 'First 10 GS'!$B$2:$AG$2201, 7, FALSE), 'First 10 GS'!H$2:H$2201, 1)</f>
        <v>343</v>
      </c>
      <c r="H282" s="4">
        <f>_xlfn.RANK.EQ(VLOOKUP($A282, 'First 10 GS'!$B$2:$AG$2201, 8, FALSE), 'First 10 GS'!I$2:I$2201, 0)</f>
        <v>1</v>
      </c>
      <c r="I282" s="4">
        <f>_xlfn.RANK.EQ(VLOOKUP($A282, 'First 10 GS'!$B$2:$AG$2201, 9, FALSE), 'First 10 GS'!J$2:J$2201, 0)</f>
        <v>1</v>
      </c>
      <c r="J282" s="4">
        <f>_xlfn.RANK.EQ(VLOOKUP($A282, 'First 10 GS'!$B$2:$AG$2201, 10, FALSE), 'First 10 GS'!K$2:K$2201, 1)</f>
        <v>1</v>
      </c>
      <c r="K282" s="4">
        <f>_xlfn.RANK.EQ(VLOOKUP($A282, 'First 10 GS'!$B$2:$AG$2201, 11, FALSE), 'First 10 GS'!L$2:L$2201, 0)</f>
        <v>196</v>
      </c>
      <c r="L282" s="4">
        <f>_xlfn.RANK.EQ(VLOOKUP($A282, 'First 10 GS'!$B$2:$AG$2201, 12, FALSE), 'First 10 GS'!M$2:M$2201, 0)</f>
        <v>98</v>
      </c>
      <c r="M282" s="4">
        <f>_xlfn.RANK.EQ(VLOOKUP($A282, 'First 10 GS'!$B$2:$AG$2201, 13, FALSE), 'First 10 GS'!N$2:N$2201, 0)</f>
        <v>2</v>
      </c>
      <c r="N282" s="6">
        <f>_xlfn.RANK.EQ(VLOOKUP($A282, 'First 10 GS'!$B$2:$AG$2201, 14, FALSE), 'First 10 GS'!O$2:O$2201, 1)</f>
        <v>462</v>
      </c>
      <c r="O282" s="4">
        <f>_xlfn.RANK.EQ(VLOOKUP($A282, 'First 10 GS'!$B$2:$AG$2201, 15, FALSE), 'First 10 GS'!P$2:P$2201, 0)</f>
        <v>227</v>
      </c>
      <c r="P282" s="4">
        <f>_xlfn.RANK.EQ(VLOOKUP($A282, 'First 10 GS'!$B$2:$AG$2201, 16, FALSE), 'First 10 GS'!Q$2:Q$2201, 0)</f>
        <v>378</v>
      </c>
      <c r="Q282" s="5">
        <f>_xlfn.RANK.EQ(VLOOKUP($A282, 'First 10 GS'!$B$2:$AG$2201, 17, FALSE), 'First 10 GS'!R$2:R$2201, 1)</f>
        <v>345</v>
      </c>
      <c r="R282" s="4">
        <f>_xlfn.RANK.EQ(VLOOKUP($A282, 'First 10 GS'!$B$2:$AG$2201, 18, FALSE), 'First 10 GS'!S$2:S$2201, 1)</f>
        <v>350</v>
      </c>
      <c r="S282" s="4">
        <f>_xlfn.RANK.EQ(VLOOKUP($A282, 'First 10 GS'!$B$2:$AG$2201, 19, FALSE), 'First 10 GS'!T$2:T$2201, 1)</f>
        <v>270</v>
      </c>
      <c r="T282" s="4">
        <f>_xlfn.RANK.EQ(VLOOKUP($A282, 'First 10 GS'!$B$2:$AG$2201, 20, FALSE), 'First 10 GS'!U$2:U$2201, 1)</f>
        <v>384</v>
      </c>
      <c r="U282" s="4">
        <f>_xlfn.RANK.EQ(VLOOKUP($A282, 'First 10 GS'!$B$2:$AG$2201, 21, FALSE), 'First 10 GS'!V$2:V$2201, 1)</f>
        <v>301</v>
      </c>
      <c r="V282" s="4">
        <f>_xlfn.RANK.EQ(VLOOKUP($A282, 'First 10 GS'!$B$2:$AG$2201, 22, FALSE), 'First 10 GS'!W$2:W$2201, 1)</f>
        <v>274</v>
      </c>
      <c r="W282" s="4">
        <f>_xlfn.RANK.EQ(VLOOKUP($A282, 'First 10 GS'!$B$2:$AG$2201, 23, FALSE), 'First 10 GS'!X$2:X$2201, 1)</f>
        <v>130</v>
      </c>
      <c r="X282" s="5">
        <f>_xlfn.RANK.EQ(VLOOKUP($A282, 'First 10 GS'!$B$2:$AG$2201, 24, FALSE), 'First 10 GS'!Y$2:Y$2201, 1)</f>
        <v>116</v>
      </c>
      <c r="Y282" s="4">
        <f>_xlfn.RANK.EQ(VLOOKUP($A282, 'First 10 GS'!$B$2:$AG$2201, 25, FALSE), 'First 10 GS'!Z$2:Z$2201, 1)</f>
        <v>291</v>
      </c>
      <c r="Z282" s="5">
        <f>_xlfn.RANK.EQ(VLOOKUP($A282, 'First 10 GS'!$B$2:$AG$2201, 26, FALSE), 'First 10 GS'!AA$2:AA$2201, 0)</f>
        <v>205</v>
      </c>
      <c r="AA282" s="5">
        <f>_xlfn.RANK.EQ(VLOOKUP($A282, 'First 10 GS'!$B$2:$AG$2201, 27, FALSE), 'First 10 GS'!AB$2:AB$2201, 0)</f>
        <v>260</v>
      </c>
      <c r="AB282" s="4">
        <f>_xlfn.RANK.EQ(VLOOKUP($A282, 'First 10 GS'!$B$2:$AG$2201, 28, FALSE), 'First 10 GS'!AC$2:AC$2201, 1)</f>
        <v>127</v>
      </c>
      <c r="AC282" s="4">
        <f>_xlfn.RANK.EQ(VLOOKUP($A282, 'First 10 GS'!$B$2:$AG$2201, 29, FALSE), 'First 10 GS'!AD$2:AD$2201, 1)</f>
        <v>1</v>
      </c>
      <c r="AD282" s="4">
        <f>_xlfn.RANK.EQ(VLOOKUP($A282, 'First 10 GS'!$B$2:$AG$2201, 30, FALSE), 'First 10 GS'!AE$2:AE$2201, 1)</f>
        <v>461</v>
      </c>
      <c r="AE282" s="4">
        <f>_xlfn.RANK.EQ(VLOOKUP($A282, 'First 10 GS'!$B$2:$AG$2201, 31, FALSE), 'First 10 GS'!AF$2:AF$2201, 0)</f>
        <v>278</v>
      </c>
      <c r="AF282" s="5">
        <f>_xlfn.RANK.EQ(VLOOKUP($A282, 'First 10 GS'!$B$2:$AG$2201, 32, FALSE), 'First 10 GS'!AG$2:AG$2201, 1)</f>
        <v>162</v>
      </c>
      <c r="AG282" s="7">
        <f>GEOMEAN(Table5[[#This Row],[W]],Table5[[#This Row],[L]],Table5[[#This Row],[ERA]],Table5[[#This Row],[BB/9]],Table5[[#This Row],[SO]],Table5[[#This Row],[K/9]],Table5[[#This Row],[WHIP]])</f>
        <v>230.76281206864232</v>
      </c>
    </row>
    <row r="283" spans="1:33" x14ac:dyDescent="0.45">
      <c r="A283" s="6" t="s">
        <v>381</v>
      </c>
      <c r="B283" s="6" t="s">
        <v>271</v>
      </c>
      <c r="C283" s="9" t="s">
        <v>382</v>
      </c>
      <c r="D283" s="9">
        <v>33134</v>
      </c>
      <c r="E283" s="6">
        <f>_xlfn.RANK.EQ(VLOOKUP($A283, 'First 10 GS'!$B$2:$AG$2201, 5, FALSE), 'First 10 GS'!F$2:F$2201, 0)</f>
        <v>62</v>
      </c>
      <c r="F283" s="5">
        <f>_xlfn.RANK.EQ(VLOOKUP($A283, 'First 10 GS'!$B$2:$AG$2201, 6, FALSE), 'First 10 GS'!G$2:G$2201, 0)</f>
        <v>151</v>
      </c>
      <c r="G283" s="5">
        <f>_xlfn.RANK.EQ(VLOOKUP($A283, 'First 10 GS'!$B$2:$AG$2201, 7, FALSE), 'First 10 GS'!H$2:H$2201, 1)</f>
        <v>177</v>
      </c>
      <c r="H283" s="6">
        <f>_xlfn.RANK.EQ(VLOOKUP($A283, 'First 10 GS'!$B$2:$AG$2201, 8, FALSE), 'First 10 GS'!I$2:I$2201, 0)</f>
        <v>1</v>
      </c>
      <c r="I283" s="6">
        <f>_xlfn.RANK.EQ(VLOOKUP($A283, 'First 10 GS'!$B$2:$AG$2201, 9, FALSE), 'First 10 GS'!J$2:J$2201, 0)</f>
        <v>1</v>
      </c>
      <c r="J283" s="6">
        <f>_xlfn.RANK.EQ(VLOOKUP($A283, 'First 10 GS'!$B$2:$AG$2201, 10, FALSE), 'First 10 GS'!K$2:K$2201, 1)</f>
        <v>1</v>
      </c>
      <c r="K283" s="6">
        <f>_xlfn.RANK.EQ(VLOOKUP($A283, 'First 10 GS'!$B$2:$AG$2201, 11, FALSE), 'First 10 GS'!L$2:L$2201, 0)</f>
        <v>54</v>
      </c>
      <c r="L283" s="6">
        <f>_xlfn.RANK.EQ(VLOOKUP($A283, 'First 10 GS'!$B$2:$AG$2201, 12, FALSE), 'First 10 GS'!M$2:M$2201, 0)</f>
        <v>98</v>
      </c>
      <c r="M283" s="6">
        <f>_xlfn.RANK.EQ(VLOOKUP($A283, 'First 10 GS'!$B$2:$AG$2201, 13, FALSE), 'First 10 GS'!N$2:N$2201, 0)</f>
        <v>2</v>
      </c>
      <c r="N283" s="6">
        <f>_xlfn.RANK.EQ(VLOOKUP($A283, 'First 10 GS'!$B$2:$AG$2201, 14, FALSE), 'First 10 GS'!O$2:O$2201, 1)</f>
        <v>602</v>
      </c>
      <c r="O283" s="6">
        <f>_xlfn.RANK.EQ(VLOOKUP($A283, 'First 10 GS'!$B$2:$AG$2201, 15, FALSE), 'First 10 GS'!P$2:P$2201, 0)</f>
        <v>227</v>
      </c>
      <c r="P283" s="6">
        <f>_xlfn.RANK.EQ(VLOOKUP($A283, 'First 10 GS'!$B$2:$AG$2201, 16, FALSE), 'First 10 GS'!Q$2:Q$2201, 0)</f>
        <v>208</v>
      </c>
      <c r="Q283" s="5">
        <f>_xlfn.RANK.EQ(VLOOKUP($A283, 'First 10 GS'!$B$2:$AG$2201, 17, FALSE), 'First 10 GS'!R$2:R$2201, 1)</f>
        <v>282</v>
      </c>
      <c r="R283" s="6">
        <f>_xlfn.RANK.EQ(VLOOKUP($A283, 'First 10 GS'!$B$2:$AG$2201, 18, FALSE), 'First 10 GS'!S$2:S$2201, 1)</f>
        <v>628</v>
      </c>
      <c r="S283" s="6">
        <f>_xlfn.RANK.EQ(VLOOKUP($A283, 'First 10 GS'!$B$2:$AG$2201, 19, FALSE), 'First 10 GS'!T$2:T$2201, 1)</f>
        <v>356</v>
      </c>
      <c r="T283" s="6">
        <f>_xlfn.RANK.EQ(VLOOKUP($A283, 'First 10 GS'!$B$2:$AG$2201, 20, FALSE), 'First 10 GS'!U$2:U$2201, 1)</f>
        <v>418</v>
      </c>
      <c r="U283" s="6">
        <f>_xlfn.RANK.EQ(VLOOKUP($A283, 'First 10 GS'!$B$2:$AG$2201, 21, FALSE), 'First 10 GS'!V$2:V$2201, 1)</f>
        <v>247</v>
      </c>
      <c r="V283" s="6">
        <f>_xlfn.RANK.EQ(VLOOKUP($A283, 'First 10 GS'!$B$2:$AG$2201, 22, FALSE), 'First 10 GS'!W$2:W$2201, 1)</f>
        <v>274</v>
      </c>
      <c r="W283" s="6">
        <f>_xlfn.RANK.EQ(VLOOKUP($A283, 'First 10 GS'!$B$2:$AG$2201, 23, FALSE), 'First 10 GS'!X$2:X$2201, 1)</f>
        <v>462</v>
      </c>
      <c r="X283" s="5">
        <f>_xlfn.RANK.EQ(VLOOKUP($A283, 'First 10 GS'!$B$2:$AG$2201, 24, FALSE), 'First 10 GS'!Y$2:Y$2201, 1)</f>
        <v>360</v>
      </c>
      <c r="Y283" s="6">
        <f>_xlfn.RANK.EQ(VLOOKUP($A283, 'First 10 GS'!$B$2:$AG$2201, 25, FALSE), 'First 10 GS'!Z$2:Z$2201, 1)</f>
        <v>1</v>
      </c>
      <c r="Z283" s="5">
        <f>_xlfn.RANK.EQ(VLOOKUP($A283, 'First 10 GS'!$B$2:$AG$2201, 26, FALSE), 'First 10 GS'!AA$2:AA$2201, 0)</f>
        <v>129</v>
      </c>
      <c r="AA283" s="5">
        <f>_xlfn.RANK.EQ(VLOOKUP($A283, 'First 10 GS'!$B$2:$AG$2201, 27, FALSE), 'First 10 GS'!AB$2:AB$2201, 0)</f>
        <v>253</v>
      </c>
      <c r="AB283" s="6">
        <f>_xlfn.RANK.EQ(VLOOKUP($A283, 'First 10 GS'!$B$2:$AG$2201, 28, FALSE), 'First 10 GS'!AC$2:AC$2201, 1)</f>
        <v>452</v>
      </c>
      <c r="AC283" s="6">
        <f>_xlfn.RANK.EQ(VLOOKUP($A283, 'First 10 GS'!$B$2:$AG$2201, 29, FALSE), 'First 10 GS'!AD$2:AD$2201, 1)</f>
        <v>1</v>
      </c>
      <c r="AD283" s="6">
        <f>_xlfn.RANK.EQ(VLOOKUP($A283, 'First 10 GS'!$B$2:$AG$2201, 30, FALSE), 'First 10 GS'!AE$2:AE$2201, 1)</f>
        <v>146</v>
      </c>
      <c r="AE283" s="6">
        <f>_xlfn.RANK.EQ(VLOOKUP($A283, 'First 10 GS'!$B$2:$AG$2201, 31, FALSE), 'First 10 GS'!AF$2:AF$2201, 0)</f>
        <v>34</v>
      </c>
      <c r="AF283" s="5">
        <f>_xlfn.RANK.EQ(VLOOKUP($A283, 'First 10 GS'!$B$2:$AG$2201, 32, FALSE), 'First 10 GS'!AG$2:AG$2201, 1)</f>
        <v>396</v>
      </c>
      <c r="AG283" s="7">
        <f>GEOMEAN(Table5[[#This Row],[W]],Table5[[#This Row],[L]],Table5[[#This Row],[ERA]],Table5[[#This Row],[BB/9]],Table5[[#This Row],[SO]],Table5[[#This Row],[K/9]],Table5[[#This Row],[WHIP]])</f>
        <v>230.97138425402127</v>
      </c>
    </row>
    <row r="284" spans="1:33" x14ac:dyDescent="0.45">
      <c r="A284" s="4" t="s">
        <v>469</v>
      </c>
      <c r="B284" s="4" t="s">
        <v>132</v>
      </c>
      <c r="C284" s="10">
        <v>30467</v>
      </c>
      <c r="D284" s="10">
        <v>30512</v>
      </c>
      <c r="E284" s="4">
        <f>_xlfn.RANK.EQ(VLOOKUP($A284, 'First 10 GS'!$B$2:$AG$2201, 5, FALSE), 'First 10 GS'!F$2:F$2201, 0)</f>
        <v>87</v>
      </c>
      <c r="F284" s="5">
        <f>_xlfn.RANK.EQ(VLOOKUP($A284, 'First 10 GS'!$B$2:$AG$2201, 6, FALSE), 'First 10 GS'!G$2:G$2201, 0)</f>
        <v>460</v>
      </c>
      <c r="G284" s="5">
        <f>_xlfn.RANK.EQ(VLOOKUP($A284, 'First 10 GS'!$B$2:$AG$2201, 7, FALSE), 'First 10 GS'!H$2:H$2201, 1)</f>
        <v>177</v>
      </c>
      <c r="H284" s="4">
        <f>_xlfn.RANK.EQ(VLOOKUP($A284, 'First 10 GS'!$B$2:$AG$2201, 8, FALSE), 'First 10 GS'!I$2:I$2201, 0)</f>
        <v>1</v>
      </c>
      <c r="I284" s="4">
        <f>_xlfn.RANK.EQ(VLOOKUP($A284, 'First 10 GS'!$B$2:$AG$2201, 9, FALSE), 'First 10 GS'!J$2:J$2201, 0)</f>
        <v>1</v>
      </c>
      <c r="J284" s="4">
        <f>_xlfn.RANK.EQ(VLOOKUP($A284, 'First 10 GS'!$B$2:$AG$2201, 10, FALSE), 'First 10 GS'!K$2:K$2201, 1)</f>
        <v>1</v>
      </c>
      <c r="K284" s="4">
        <f>_xlfn.RANK.EQ(VLOOKUP($A284, 'First 10 GS'!$B$2:$AG$2201, 11, FALSE), 'First 10 GS'!L$2:L$2201, 0)</f>
        <v>99</v>
      </c>
      <c r="L284" s="4">
        <f>_xlfn.RANK.EQ(VLOOKUP($A284, 'First 10 GS'!$B$2:$AG$2201, 12, FALSE), 'First 10 GS'!M$2:M$2201, 0)</f>
        <v>98</v>
      </c>
      <c r="M284" s="4">
        <f>_xlfn.RANK.EQ(VLOOKUP($A284, 'First 10 GS'!$B$2:$AG$2201, 13, FALSE), 'First 10 GS'!N$2:N$2201, 0)</f>
        <v>2</v>
      </c>
      <c r="N284" s="6">
        <f>_xlfn.RANK.EQ(VLOOKUP($A284, 'First 10 GS'!$B$2:$AG$2201, 14, FALSE), 'First 10 GS'!O$2:O$2201, 1)</f>
        <v>575</v>
      </c>
      <c r="O284" s="4">
        <f>_xlfn.RANK.EQ(VLOOKUP($A284, 'First 10 GS'!$B$2:$AG$2201, 15, FALSE), 'First 10 GS'!P$2:P$2201, 0)</f>
        <v>530</v>
      </c>
      <c r="P284" s="4">
        <f>_xlfn.RANK.EQ(VLOOKUP($A284, 'First 10 GS'!$B$2:$AG$2201, 16, FALSE), 'First 10 GS'!Q$2:Q$2201, 0)</f>
        <v>428</v>
      </c>
      <c r="Q284" s="5">
        <f>_xlfn.RANK.EQ(VLOOKUP($A284, 'First 10 GS'!$B$2:$AG$2201, 17, FALSE), 'First 10 GS'!R$2:R$2201, 1)</f>
        <v>242</v>
      </c>
      <c r="R284" s="4">
        <f>_xlfn.RANK.EQ(VLOOKUP($A284, 'First 10 GS'!$B$2:$AG$2201, 18, FALSE), 'First 10 GS'!S$2:S$2201, 1)</f>
        <v>574</v>
      </c>
      <c r="S284" s="4">
        <f>_xlfn.RANK.EQ(VLOOKUP($A284, 'First 10 GS'!$B$2:$AG$2201, 19, FALSE), 'First 10 GS'!T$2:T$2201, 1)</f>
        <v>270</v>
      </c>
      <c r="T284" s="4">
        <f>_xlfn.RANK.EQ(VLOOKUP($A284, 'First 10 GS'!$B$2:$AG$2201, 20, FALSE), 'First 10 GS'!U$2:U$2201, 1)</f>
        <v>341</v>
      </c>
      <c r="U284" s="4">
        <f>_xlfn.RANK.EQ(VLOOKUP($A284, 'First 10 GS'!$B$2:$AG$2201, 21, FALSE), 'First 10 GS'!V$2:V$2201, 1)</f>
        <v>170</v>
      </c>
      <c r="V284" s="4">
        <f>_xlfn.RANK.EQ(VLOOKUP($A284, 'First 10 GS'!$B$2:$AG$2201, 22, FALSE), 'First 10 GS'!W$2:W$2201, 1)</f>
        <v>172</v>
      </c>
      <c r="W284" s="4">
        <f>_xlfn.RANK.EQ(VLOOKUP($A284, 'First 10 GS'!$B$2:$AG$2201, 23, FALSE), 'First 10 GS'!X$2:X$2201, 1)</f>
        <v>221</v>
      </c>
      <c r="X284" s="5">
        <f>_xlfn.RANK.EQ(VLOOKUP($A284, 'First 10 GS'!$B$2:$AG$2201, 24, FALSE), 'First 10 GS'!Y$2:Y$2201, 1)</f>
        <v>157</v>
      </c>
      <c r="Y284" s="4">
        <f>_xlfn.RANK.EQ(VLOOKUP($A284, 'First 10 GS'!$B$2:$AG$2201, 25, FALSE), 'First 10 GS'!Z$2:Z$2201, 1)</f>
        <v>490</v>
      </c>
      <c r="Z284" s="5">
        <f>_xlfn.RANK.EQ(VLOOKUP($A284, 'First 10 GS'!$B$2:$AG$2201, 26, FALSE), 'First 10 GS'!AA$2:AA$2201, 0)</f>
        <v>160</v>
      </c>
      <c r="AA284" s="5">
        <f>_xlfn.RANK.EQ(VLOOKUP($A284, 'First 10 GS'!$B$2:$AG$2201, 27, FALSE), 'First 10 GS'!AB$2:AB$2201, 0)</f>
        <v>280</v>
      </c>
      <c r="AB284" s="4">
        <f>_xlfn.RANK.EQ(VLOOKUP($A284, 'First 10 GS'!$B$2:$AG$2201, 28, FALSE), 'First 10 GS'!AC$2:AC$2201, 1)</f>
        <v>1</v>
      </c>
      <c r="AC284" s="4">
        <f>_xlfn.RANK.EQ(VLOOKUP($A284, 'First 10 GS'!$B$2:$AG$2201, 29, FALSE), 'First 10 GS'!AD$2:AD$2201, 1)</f>
        <v>609</v>
      </c>
      <c r="AD284" s="4">
        <f>_xlfn.RANK.EQ(VLOOKUP($A284, 'First 10 GS'!$B$2:$AG$2201, 30, FALSE), 'First 10 GS'!AE$2:AE$2201, 1)</f>
        <v>146</v>
      </c>
      <c r="AE284" s="4">
        <f>_xlfn.RANK.EQ(VLOOKUP($A284, 'First 10 GS'!$B$2:$AG$2201, 31, FALSE), 'First 10 GS'!AF$2:AF$2201, 0)</f>
        <v>99</v>
      </c>
      <c r="AF284" s="5">
        <f>_xlfn.RANK.EQ(VLOOKUP($A284, 'First 10 GS'!$B$2:$AG$2201, 32, FALSE), 'First 10 GS'!AG$2:AG$2201, 1)</f>
        <v>258</v>
      </c>
      <c r="AG284" s="7">
        <f>GEOMEAN(Table5[[#This Row],[W]],Table5[[#This Row],[L]],Table5[[#This Row],[ERA]],Table5[[#This Row],[BB/9]],Table5[[#This Row],[SO]],Table5[[#This Row],[K/9]],Table5[[#This Row],[WHIP]])</f>
        <v>231.61325243171567</v>
      </c>
    </row>
    <row r="285" spans="1:33" x14ac:dyDescent="0.45">
      <c r="A285" s="6" t="s">
        <v>345</v>
      </c>
      <c r="B285" s="6" t="s">
        <v>124</v>
      </c>
      <c r="C285" s="9">
        <v>35525</v>
      </c>
      <c r="D285" s="9">
        <v>35631</v>
      </c>
      <c r="E285" s="6">
        <f>_xlfn.RANK.EQ(VLOOKUP($A285, 'First 10 GS'!$B$2:$AG$2201, 5, FALSE), 'First 10 GS'!F$2:F$2201, 0)</f>
        <v>316</v>
      </c>
      <c r="F285" s="5">
        <f>_xlfn.RANK.EQ(VLOOKUP($A285, 'First 10 GS'!$B$2:$AG$2201, 6, FALSE), 'First 10 GS'!G$2:G$2201, 0)</f>
        <v>460</v>
      </c>
      <c r="G285" s="5">
        <f>_xlfn.RANK.EQ(VLOOKUP($A285, 'First 10 GS'!$B$2:$AG$2201, 7, FALSE), 'First 10 GS'!H$2:H$2201, 1)</f>
        <v>177</v>
      </c>
      <c r="H285" s="6">
        <f>_xlfn.RANK.EQ(VLOOKUP($A285, 'First 10 GS'!$B$2:$AG$2201, 8, FALSE), 'First 10 GS'!I$2:I$2201, 0)</f>
        <v>1</v>
      </c>
      <c r="I285" s="6">
        <f>_xlfn.RANK.EQ(VLOOKUP($A285, 'First 10 GS'!$B$2:$AG$2201, 9, FALSE), 'First 10 GS'!J$2:J$2201, 0)</f>
        <v>1</v>
      </c>
      <c r="J285" s="6">
        <f>_xlfn.RANK.EQ(VLOOKUP($A285, 'First 10 GS'!$B$2:$AG$2201, 10, FALSE), 'First 10 GS'!K$2:K$2201, 1)</f>
        <v>1</v>
      </c>
      <c r="K285" s="6">
        <f>_xlfn.RANK.EQ(VLOOKUP($A285, 'First 10 GS'!$B$2:$AG$2201, 11, FALSE), 'First 10 GS'!L$2:L$2201, 0)</f>
        <v>196</v>
      </c>
      <c r="L285" s="6">
        <f>_xlfn.RANK.EQ(VLOOKUP($A285, 'First 10 GS'!$B$2:$AG$2201, 12, FALSE), 'First 10 GS'!M$2:M$2201, 0)</f>
        <v>98</v>
      </c>
      <c r="M285" s="6">
        <f>_xlfn.RANK.EQ(VLOOKUP($A285, 'First 10 GS'!$B$2:$AG$2201, 13, FALSE), 'First 10 GS'!N$2:N$2201, 0)</f>
        <v>2</v>
      </c>
      <c r="N285" s="6">
        <f>_xlfn.RANK.EQ(VLOOKUP($A285, 'First 10 GS'!$B$2:$AG$2201, 14, FALSE), 'First 10 GS'!O$2:O$2201, 1)</f>
        <v>343</v>
      </c>
      <c r="O285" s="6">
        <f>_xlfn.RANK.EQ(VLOOKUP($A285, 'First 10 GS'!$B$2:$AG$2201, 15, FALSE), 'First 10 GS'!P$2:P$2201, 0)</f>
        <v>530</v>
      </c>
      <c r="P285" s="6">
        <f>_xlfn.RANK.EQ(VLOOKUP($A285, 'First 10 GS'!$B$2:$AG$2201, 16, FALSE), 'First 10 GS'!Q$2:Q$2201, 0)</f>
        <v>428</v>
      </c>
      <c r="Q285" s="5">
        <f>_xlfn.RANK.EQ(VLOOKUP($A285, 'First 10 GS'!$B$2:$AG$2201, 17, FALSE), 'First 10 GS'!R$2:R$2201, 1)</f>
        <v>220</v>
      </c>
      <c r="R285" s="6">
        <f>_xlfn.RANK.EQ(VLOOKUP($A285, 'First 10 GS'!$B$2:$AG$2201, 18, FALSE), 'First 10 GS'!S$2:S$2201, 1)</f>
        <v>100</v>
      </c>
      <c r="S285" s="6">
        <f>_xlfn.RANK.EQ(VLOOKUP($A285, 'First 10 GS'!$B$2:$AG$2201, 19, FALSE), 'First 10 GS'!T$2:T$2201, 1)</f>
        <v>228</v>
      </c>
      <c r="T285" s="6">
        <f>_xlfn.RANK.EQ(VLOOKUP($A285, 'First 10 GS'!$B$2:$AG$2201, 20, FALSE), 'First 10 GS'!U$2:U$2201, 1)</f>
        <v>173</v>
      </c>
      <c r="U285" s="6">
        <f>_xlfn.RANK.EQ(VLOOKUP($A285, 'First 10 GS'!$B$2:$AG$2201, 21, FALSE), 'First 10 GS'!V$2:V$2201, 1)</f>
        <v>145</v>
      </c>
      <c r="V285" s="6">
        <f>_xlfn.RANK.EQ(VLOOKUP($A285, 'First 10 GS'!$B$2:$AG$2201, 22, FALSE), 'First 10 GS'!W$2:W$2201, 1)</f>
        <v>103</v>
      </c>
      <c r="W285" s="6">
        <f>_xlfn.RANK.EQ(VLOOKUP($A285, 'First 10 GS'!$B$2:$AG$2201, 23, FALSE), 'First 10 GS'!X$2:X$2201, 1)</f>
        <v>499</v>
      </c>
      <c r="X285" s="5">
        <f>_xlfn.RANK.EQ(VLOOKUP($A285, 'First 10 GS'!$B$2:$AG$2201, 24, FALSE), 'First 10 GS'!Y$2:Y$2201, 1)</f>
        <v>502</v>
      </c>
      <c r="Y285" s="6">
        <f>_xlfn.RANK.EQ(VLOOKUP($A285, 'First 10 GS'!$B$2:$AG$2201, 25, FALSE), 'First 10 GS'!Z$2:Z$2201, 1)</f>
        <v>291</v>
      </c>
      <c r="Z285" s="5">
        <f>_xlfn.RANK.EQ(VLOOKUP($A285, 'First 10 GS'!$B$2:$AG$2201, 26, FALSE), 'First 10 GS'!AA$2:AA$2201, 0)</f>
        <v>116</v>
      </c>
      <c r="AA285" s="5">
        <f>_xlfn.RANK.EQ(VLOOKUP($A285, 'First 10 GS'!$B$2:$AG$2201, 27, FALSE), 'First 10 GS'!AB$2:AB$2201, 0)</f>
        <v>138</v>
      </c>
      <c r="AB285" s="6">
        <f>_xlfn.RANK.EQ(VLOOKUP($A285, 'First 10 GS'!$B$2:$AG$2201, 28, FALSE), 'First 10 GS'!AC$2:AC$2201, 1)</f>
        <v>290</v>
      </c>
      <c r="AC285" s="6">
        <f>_xlfn.RANK.EQ(VLOOKUP($A285, 'First 10 GS'!$B$2:$AG$2201, 29, FALSE), 'First 10 GS'!AD$2:AD$2201, 1)</f>
        <v>477</v>
      </c>
      <c r="AD285" s="6">
        <f>_xlfn.RANK.EQ(VLOOKUP($A285, 'First 10 GS'!$B$2:$AG$2201, 30, FALSE), 'First 10 GS'!AE$2:AE$2201, 1)</f>
        <v>146</v>
      </c>
      <c r="AE285" s="6">
        <f>_xlfn.RANK.EQ(VLOOKUP($A285, 'First 10 GS'!$B$2:$AG$2201, 31, FALSE), 'First 10 GS'!AF$2:AF$2201, 0)</f>
        <v>384</v>
      </c>
      <c r="AF285" s="5">
        <f>_xlfn.RANK.EQ(VLOOKUP($A285, 'First 10 GS'!$B$2:$AG$2201, 32, FALSE), 'First 10 GS'!AG$2:AG$2201, 1)</f>
        <v>250</v>
      </c>
      <c r="AG285" s="7">
        <f>GEOMEAN(Table5[[#This Row],[W]],Table5[[#This Row],[L]],Table5[[#This Row],[ERA]],Table5[[#This Row],[BB/9]],Table5[[#This Row],[SO]],Table5[[#This Row],[K/9]],Table5[[#This Row],[WHIP]])</f>
        <v>231.82596854775923</v>
      </c>
    </row>
    <row r="286" spans="1:33" x14ac:dyDescent="0.45">
      <c r="A286" s="6" t="s">
        <v>1178</v>
      </c>
      <c r="B286" s="6" t="s">
        <v>140</v>
      </c>
      <c r="C286" s="9">
        <v>38170</v>
      </c>
      <c r="D286" s="9">
        <v>38225</v>
      </c>
      <c r="E286" s="6">
        <f>_xlfn.RANK.EQ(VLOOKUP($A286, 'First 10 GS'!$B$2:$AG$2201, 5, FALSE), 'First 10 GS'!F$2:F$2201, 0)</f>
        <v>238</v>
      </c>
      <c r="F286" s="5">
        <f>_xlfn.RANK.EQ(VLOOKUP($A286, 'First 10 GS'!$B$2:$AG$2201, 6, FALSE), 'First 10 GS'!G$2:G$2201, 0)</f>
        <v>460</v>
      </c>
      <c r="G286" s="5">
        <f>_xlfn.RANK.EQ(VLOOKUP($A286, 'First 10 GS'!$B$2:$AG$2201, 7, FALSE), 'First 10 GS'!H$2:H$2201, 1)</f>
        <v>177</v>
      </c>
      <c r="H286" s="6">
        <f>_xlfn.RANK.EQ(VLOOKUP($A286, 'First 10 GS'!$B$2:$AG$2201, 8, FALSE), 'First 10 GS'!I$2:I$2201, 0)</f>
        <v>1</v>
      </c>
      <c r="I286" s="6">
        <f>_xlfn.RANK.EQ(VLOOKUP($A286, 'First 10 GS'!$B$2:$AG$2201, 9, FALSE), 'First 10 GS'!J$2:J$2201, 0)</f>
        <v>1</v>
      </c>
      <c r="J286" s="6">
        <f>_xlfn.RANK.EQ(VLOOKUP($A286, 'First 10 GS'!$B$2:$AG$2201, 10, FALSE), 'First 10 GS'!K$2:K$2201, 1)</f>
        <v>1</v>
      </c>
      <c r="K286" s="6">
        <f>_xlfn.RANK.EQ(VLOOKUP($A286, 'First 10 GS'!$B$2:$AG$2201, 11, FALSE), 'First 10 GS'!L$2:L$2201, 0)</f>
        <v>196</v>
      </c>
      <c r="L286" s="6">
        <f>_xlfn.RANK.EQ(VLOOKUP($A286, 'First 10 GS'!$B$2:$AG$2201, 12, FALSE), 'First 10 GS'!M$2:M$2201, 0)</f>
        <v>98</v>
      </c>
      <c r="M286" s="6">
        <f>_xlfn.RANK.EQ(VLOOKUP($A286, 'First 10 GS'!$B$2:$AG$2201, 13, FALSE), 'First 10 GS'!N$2:N$2201, 0)</f>
        <v>2</v>
      </c>
      <c r="N286" s="6">
        <f>_xlfn.RANK.EQ(VLOOKUP($A286, 'First 10 GS'!$B$2:$AG$2201, 14, FALSE), 'First 10 GS'!O$2:O$2201, 1)</f>
        <v>414</v>
      </c>
      <c r="O286" s="6">
        <f>_xlfn.RANK.EQ(VLOOKUP($A286, 'First 10 GS'!$B$2:$AG$2201, 15, FALSE), 'First 10 GS'!P$2:P$2201, 0)</f>
        <v>530</v>
      </c>
      <c r="P286" s="6">
        <f>_xlfn.RANK.EQ(VLOOKUP($A286, 'First 10 GS'!$B$2:$AG$2201, 16, FALSE), 'First 10 GS'!Q$2:Q$2201, 0)</f>
        <v>428</v>
      </c>
      <c r="Q286" s="5">
        <f>_xlfn.RANK.EQ(VLOOKUP($A286, 'First 10 GS'!$B$2:$AG$2201, 17, FALSE), 'First 10 GS'!R$2:R$2201, 1)</f>
        <v>269</v>
      </c>
      <c r="R286" s="6">
        <f>_xlfn.RANK.EQ(VLOOKUP($A286, 'First 10 GS'!$B$2:$AG$2201, 18, FALSE), 'First 10 GS'!S$2:S$2201, 1)</f>
        <v>597</v>
      </c>
      <c r="S286" s="6">
        <f>_xlfn.RANK.EQ(VLOOKUP($A286, 'First 10 GS'!$B$2:$AG$2201, 19, FALSE), 'First 10 GS'!T$2:T$2201, 1)</f>
        <v>270</v>
      </c>
      <c r="T286" s="6">
        <f>_xlfn.RANK.EQ(VLOOKUP($A286, 'First 10 GS'!$B$2:$AG$2201, 20, FALSE), 'First 10 GS'!U$2:U$2201, 1)</f>
        <v>254</v>
      </c>
      <c r="U286" s="6">
        <f>_xlfn.RANK.EQ(VLOOKUP($A286, 'First 10 GS'!$B$2:$AG$2201, 21, FALSE), 'First 10 GS'!V$2:V$2201, 1)</f>
        <v>210</v>
      </c>
      <c r="V286" s="6">
        <f>_xlfn.RANK.EQ(VLOOKUP($A286, 'First 10 GS'!$B$2:$AG$2201, 22, FALSE), 'First 10 GS'!W$2:W$2201, 1)</f>
        <v>172</v>
      </c>
      <c r="W286" s="6">
        <f>_xlfn.RANK.EQ(VLOOKUP($A286, 'First 10 GS'!$B$2:$AG$2201, 23, FALSE), 'First 10 GS'!X$2:X$2201, 1)</f>
        <v>58</v>
      </c>
      <c r="X286" s="5">
        <f>_xlfn.RANK.EQ(VLOOKUP($A286, 'First 10 GS'!$B$2:$AG$2201, 24, FALSE), 'First 10 GS'!Y$2:Y$2201, 1)</f>
        <v>59</v>
      </c>
      <c r="Y286" s="6">
        <f>_xlfn.RANK.EQ(VLOOKUP($A286, 'First 10 GS'!$B$2:$AG$2201, 25, FALSE), 'First 10 GS'!Z$2:Z$2201, 1)</f>
        <v>291</v>
      </c>
      <c r="Z286" s="5">
        <f>_xlfn.RANK.EQ(VLOOKUP($A286, 'First 10 GS'!$B$2:$AG$2201, 26, FALSE), 'First 10 GS'!AA$2:AA$2201, 0)</f>
        <v>274</v>
      </c>
      <c r="AA286" s="5">
        <f>_xlfn.RANK.EQ(VLOOKUP($A286, 'First 10 GS'!$B$2:$AG$2201, 27, FALSE), 'First 10 GS'!AB$2:AB$2201, 0)</f>
        <v>316</v>
      </c>
      <c r="AB286" s="6">
        <f>_xlfn.RANK.EQ(VLOOKUP($A286, 'First 10 GS'!$B$2:$AG$2201, 28, FALSE), 'First 10 GS'!AC$2:AC$2201, 1)</f>
        <v>452</v>
      </c>
      <c r="AC286" s="6">
        <f>_xlfn.RANK.EQ(VLOOKUP($A286, 'First 10 GS'!$B$2:$AG$2201, 29, FALSE), 'First 10 GS'!AD$2:AD$2201, 1)</f>
        <v>1</v>
      </c>
      <c r="AD286" s="6">
        <f>_xlfn.RANK.EQ(VLOOKUP($A286, 'First 10 GS'!$B$2:$AG$2201, 30, FALSE), 'First 10 GS'!AE$2:AE$2201, 1)</f>
        <v>325</v>
      </c>
      <c r="AE286" s="6">
        <f>_xlfn.RANK.EQ(VLOOKUP($A286, 'First 10 GS'!$B$2:$AG$2201, 31, FALSE), 'First 10 GS'!AF$2:AF$2201, 0)</f>
        <v>211</v>
      </c>
      <c r="AF286" s="5">
        <f>_xlfn.RANK.EQ(VLOOKUP($A286, 'First 10 GS'!$B$2:$AG$2201, 32, FALSE), 'First 10 GS'!AG$2:AG$2201, 1)</f>
        <v>323</v>
      </c>
      <c r="AG286" s="7">
        <f>GEOMEAN(Table5[[#This Row],[W]],Table5[[#This Row],[L]],Table5[[#This Row],[ERA]],Table5[[#This Row],[BB/9]],Table5[[#This Row],[SO]],Table5[[#This Row],[K/9]],Table5[[#This Row],[WHIP]])</f>
        <v>231.96639846309463</v>
      </c>
    </row>
    <row r="287" spans="1:33" x14ac:dyDescent="0.45">
      <c r="A287" s="4" t="s">
        <v>554</v>
      </c>
      <c r="B287" s="4" t="s">
        <v>555</v>
      </c>
      <c r="C287" s="10" t="s">
        <v>556</v>
      </c>
      <c r="D287" s="10">
        <v>27147</v>
      </c>
      <c r="E287" s="4">
        <f>_xlfn.RANK.EQ(VLOOKUP($A287, 'First 10 GS'!$B$2:$AG$2201, 5, FALSE), 'First 10 GS'!F$2:F$2201, 0)</f>
        <v>45</v>
      </c>
      <c r="F287" s="5">
        <f>_xlfn.RANK.EQ(VLOOKUP($A287, 'First 10 GS'!$B$2:$AG$2201, 6, FALSE), 'First 10 GS'!G$2:G$2201, 0)</f>
        <v>151</v>
      </c>
      <c r="G287" s="5">
        <f>_xlfn.RANK.EQ(VLOOKUP($A287, 'First 10 GS'!$B$2:$AG$2201, 7, FALSE), 'First 10 GS'!H$2:H$2201, 1)</f>
        <v>343</v>
      </c>
      <c r="H287" s="4">
        <f>_xlfn.RANK.EQ(VLOOKUP($A287, 'First 10 GS'!$B$2:$AG$2201, 8, FALSE), 'First 10 GS'!I$2:I$2201, 0)</f>
        <v>1</v>
      </c>
      <c r="I287" s="4">
        <f>_xlfn.RANK.EQ(VLOOKUP($A287, 'First 10 GS'!$B$2:$AG$2201, 9, FALSE), 'First 10 GS'!J$2:J$2201, 0)</f>
        <v>1</v>
      </c>
      <c r="J287" s="4">
        <f>_xlfn.RANK.EQ(VLOOKUP($A287, 'First 10 GS'!$B$2:$AG$2201, 10, FALSE), 'First 10 GS'!K$2:K$2201, 1)</f>
        <v>1</v>
      </c>
      <c r="K287" s="4">
        <f>_xlfn.RANK.EQ(VLOOKUP($A287, 'First 10 GS'!$B$2:$AG$2201, 11, FALSE), 'First 10 GS'!L$2:L$2201, 0)</f>
        <v>29</v>
      </c>
      <c r="L287" s="4">
        <f>_xlfn.RANK.EQ(VLOOKUP($A287, 'First 10 GS'!$B$2:$AG$2201, 12, FALSE), 'First 10 GS'!M$2:M$2201, 0)</f>
        <v>18</v>
      </c>
      <c r="M287" s="4">
        <f>_xlfn.RANK.EQ(VLOOKUP($A287, 'First 10 GS'!$B$2:$AG$2201, 13, FALSE), 'First 10 GS'!N$2:N$2201, 0)</f>
        <v>2</v>
      </c>
      <c r="N287" s="6">
        <f>_xlfn.RANK.EQ(VLOOKUP($A287, 'First 10 GS'!$B$2:$AG$2201, 14, FALSE), 'First 10 GS'!O$2:O$2201, 1)</f>
        <v>621</v>
      </c>
      <c r="O287" s="4">
        <f>_xlfn.RANK.EQ(VLOOKUP($A287, 'First 10 GS'!$B$2:$AG$2201, 15, FALSE), 'First 10 GS'!P$2:P$2201, 0)</f>
        <v>90</v>
      </c>
      <c r="P287" s="4">
        <f>_xlfn.RANK.EQ(VLOOKUP($A287, 'First 10 GS'!$B$2:$AG$2201, 16, FALSE), 'First 10 GS'!Q$2:Q$2201, 0)</f>
        <v>266</v>
      </c>
      <c r="Q287" s="5">
        <f>_xlfn.RANK.EQ(VLOOKUP($A287, 'First 10 GS'!$B$2:$AG$2201, 17, FALSE), 'First 10 GS'!R$2:R$2201, 1)</f>
        <v>152</v>
      </c>
      <c r="R287" s="4">
        <f>_xlfn.RANK.EQ(VLOOKUP($A287, 'First 10 GS'!$B$2:$AG$2201, 18, FALSE), 'First 10 GS'!S$2:S$2201, 1)</f>
        <v>574</v>
      </c>
      <c r="S287" s="4">
        <f>_xlfn.RANK.EQ(VLOOKUP($A287, 'First 10 GS'!$B$2:$AG$2201, 19, FALSE), 'First 10 GS'!T$2:T$2201, 1)</f>
        <v>270</v>
      </c>
      <c r="T287" s="4">
        <f>_xlfn.RANK.EQ(VLOOKUP($A287, 'First 10 GS'!$B$2:$AG$2201, 20, FALSE), 'First 10 GS'!U$2:U$2201, 1)</f>
        <v>254</v>
      </c>
      <c r="U287" s="4">
        <f>_xlfn.RANK.EQ(VLOOKUP($A287, 'First 10 GS'!$B$2:$AG$2201, 21, FALSE), 'First 10 GS'!V$2:V$2201, 1)</f>
        <v>388</v>
      </c>
      <c r="V287" s="4">
        <f>_xlfn.RANK.EQ(VLOOKUP($A287, 'First 10 GS'!$B$2:$AG$2201, 22, FALSE), 'First 10 GS'!W$2:W$2201, 1)</f>
        <v>466</v>
      </c>
      <c r="W287" s="4">
        <f>_xlfn.RANK.EQ(VLOOKUP($A287, 'First 10 GS'!$B$2:$AG$2201, 23, FALSE), 'First 10 GS'!X$2:X$2201, 1)</f>
        <v>400</v>
      </c>
      <c r="X287" s="5">
        <f>_xlfn.RANK.EQ(VLOOKUP($A287, 'First 10 GS'!$B$2:$AG$2201, 24, FALSE), 'First 10 GS'!Y$2:Y$2201, 1)</f>
        <v>270</v>
      </c>
      <c r="Y287" s="4">
        <f>_xlfn.RANK.EQ(VLOOKUP($A287, 'First 10 GS'!$B$2:$AG$2201, 25, FALSE), 'First 10 GS'!Z$2:Z$2201, 1)</f>
        <v>291</v>
      </c>
      <c r="Z287" s="5">
        <f>_xlfn.RANK.EQ(VLOOKUP($A287, 'First 10 GS'!$B$2:$AG$2201, 26, FALSE), 'First 10 GS'!AA$2:AA$2201, 0)</f>
        <v>193</v>
      </c>
      <c r="AA287" s="5">
        <f>_xlfn.RANK.EQ(VLOOKUP($A287, 'First 10 GS'!$B$2:$AG$2201, 27, FALSE), 'First 10 GS'!AB$2:AB$2201, 0)</f>
        <v>353</v>
      </c>
      <c r="AB287" s="4">
        <f>_xlfn.RANK.EQ(VLOOKUP($A287, 'First 10 GS'!$B$2:$AG$2201, 28, FALSE), 'First 10 GS'!AC$2:AC$2201, 1)</f>
        <v>290</v>
      </c>
      <c r="AC287" s="4">
        <f>_xlfn.RANK.EQ(VLOOKUP($A287, 'First 10 GS'!$B$2:$AG$2201, 29, FALSE), 'First 10 GS'!AD$2:AD$2201, 1)</f>
        <v>1</v>
      </c>
      <c r="AD287" s="4">
        <f>_xlfn.RANK.EQ(VLOOKUP($A287, 'First 10 GS'!$B$2:$AG$2201, 30, FALSE), 'First 10 GS'!AE$2:AE$2201, 1)</f>
        <v>325</v>
      </c>
      <c r="AE287" s="4">
        <f>_xlfn.RANK.EQ(VLOOKUP($A287, 'First 10 GS'!$B$2:$AG$2201, 31, FALSE), 'First 10 GS'!AF$2:AF$2201, 0)</f>
        <v>30</v>
      </c>
      <c r="AF287" s="5">
        <f>_xlfn.RANK.EQ(VLOOKUP($A287, 'First 10 GS'!$B$2:$AG$2201, 32, FALSE), 'First 10 GS'!AG$2:AG$2201, 1)</f>
        <v>252</v>
      </c>
      <c r="AG287" s="7">
        <f>GEOMEAN(Table5[[#This Row],[W]],Table5[[#This Row],[L]],Table5[[#This Row],[ERA]],Table5[[#This Row],[BB/9]],Table5[[#This Row],[SO]],Table5[[#This Row],[K/9]],Table5[[#This Row],[WHIP]])</f>
        <v>232.28979955730856</v>
      </c>
    </row>
    <row r="288" spans="1:33" x14ac:dyDescent="0.45">
      <c r="A288" s="4" t="s">
        <v>951</v>
      </c>
      <c r="B288" s="4" t="s">
        <v>229</v>
      </c>
      <c r="C288" s="10">
        <v>28610</v>
      </c>
      <c r="D288" s="10">
        <v>28658</v>
      </c>
      <c r="E288" s="4">
        <f>_xlfn.RANK.EQ(VLOOKUP($A288, 'First 10 GS'!$B$2:$AG$2201, 5, FALSE), 'First 10 GS'!F$2:F$2201, 0)</f>
        <v>116</v>
      </c>
      <c r="F288" s="5">
        <f>_xlfn.RANK.EQ(VLOOKUP($A288, 'First 10 GS'!$B$2:$AG$2201, 6, FALSE), 'First 10 GS'!G$2:G$2201, 0)</f>
        <v>23</v>
      </c>
      <c r="G288" s="5">
        <f>_xlfn.RANK.EQ(VLOOKUP($A288, 'First 10 GS'!$B$2:$AG$2201, 7, FALSE), 'First 10 GS'!H$2:H$2201, 1)</f>
        <v>57</v>
      </c>
      <c r="H288" s="4">
        <f>_xlfn.RANK.EQ(VLOOKUP($A288, 'First 10 GS'!$B$2:$AG$2201, 8, FALSE), 'First 10 GS'!I$2:I$2201, 0)</f>
        <v>1</v>
      </c>
      <c r="I288" s="4">
        <f>_xlfn.RANK.EQ(VLOOKUP($A288, 'First 10 GS'!$B$2:$AG$2201, 9, FALSE), 'First 10 GS'!J$2:J$2201, 0)</f>
        <v>1</v>
      </c>
      <c r="J288" s="4">
        <f>_xlfn.RANK.EQ(VLOOKUP($A288, 'First 10 GS'!$B$2:$AG$2201, 10, FALSE), 'First 10 GS'!K$2:K$2201, 1)</f>
        <v>1</v>
      </c>
      <c r="K288" s="4">
        <f>_xlfn.RANK.EQ(VLOOKUP($A288, 'First 10 GS'!$B$2:$AG$2201, 11, FALSE), 'First 10 GS'!L$2:L$2201, 0)</f>
        <v>29</v>
      </c>
      <c r="L288" s="4">
        <f>_xlfn.RANK.EQ(VLOOKUP($A288, 'First 10 GS'!$B$2:$AG$2201, 12, FALSE), 'First 10 GS'!M$2:M$2201, 0)</f>
        <v>18</v>
      </c>
      <c r="M288" s="4">
        <f>_xlfn.RANK.EQ(VLOOKUP($A288, 'First 10 GS'!$B$2:$AG$2201, 13, FALSE), 'First 10 GS'!N$2:N$2201, 0)</f>
        <v>2</v>
      </c>
      <c r="N288" s="6">
        <f>_xlfn.RANK.EQ(VLOOKUP($A288, 'First 10 GS'!$B$2:$AG$2201, 14, FALSE), 'First 10 GS'!O$2:O$2201, 1)</f>
        <v>544</v>
      </c>
      <c r="O288" s="4">
        <f>_xlfn.RANK.EQ(VLOOKUP($A288, 'First 10 GS'!$B$2:$AG$2201, 15, FALSE), 'First 10 GS'!P$2:P$2201, 0)</f>
        <v>90</v>
      </c>
      <c r="P288" s="4">
        <f>_xlfn.RANK.EQ(VLOOKUP($A288, 'First 10 GS'!$B$2:$AG$2201, 16, FALSE), 'First 10 GS'!Q$2:Q$2201, 0)</f>
        <v>54</v>
      </c>
      <c r="Q288" s="5">
        <f>_xlfn.RANK.EQ(VLOOKUP($A288, 'First 10 GS'!$B$2:$AG$2201, 17, FALSE), 'First 10 GS'!R$2:R$2201, 1)</f>
        <v>203</v>
      </c>
      <c r="R288" s="4">
        <f>_xlfn.RANK.EQ(VLOOKUP($A288, 'First 10 GS'!$B$2:$AG$2201, 18, FALSE), 'First 10 GS'!S$2:S$2201, 1)</f>
        <v>241</v>
      </c>
      <c r="S288" s="4">
        <f>_xlfn.RANK.EQ(VLOOKUP($A288, 'First 10 GS'!$B$2:$AG$2201, 19, FALSE), 'First 10 GS'!T$2:T$2201, 1)</f>
        <v>228</v>
      </c>
      <c r="T288" s="4">
        <f>_xlfn.RANK.EQ(VLOOKUP($A288, 'First 10 GS'!$B$2:$AG$2201, 20, FALSE), 'First 10 GS'!U$2:U$2201, 1)</f>
        <v>254</v>
      </c>
      <c r="U288" s="4">
        <f>_xlfn.RANK.EQ(VLOOKUP($A288, 'First 10 GS'!$B$2:$AG$2201, 21, FALSE), 'First 10 GS'!V$2:V$2201, 1)</f>
        <v>10</v>
      </c>
      <c r="V288" s="4">
        <f>_xlfn.RANK.EQ(VLOOKUP($A288, 'First 10 GS'!$B$2:$AG$2201, 22, FALSE), 'First 10 GS'!W$2:W$2201, 1)</f>
        <v>3</v>
      </c>
      <c r="W288" s="4">
        <f>_xlfn.RANK.EQ(VLOOKUP($A288, 'First 10 GS'!$B$2:$AG$2201, 23, FALSE), 'First 10 GS'!X$2:X$2201, 1)</f>
        <v>661</v>
      </c>
      <c r="X288" s="5">
        <f>_xlfn.RANK.EQ(VLOOKUP($A288, 'First 10 GS'!$B$2:$AG$2201, 24, FALSE), 'First 10 GS'!Y$2:Y$2201, 1)</f>
        <v>647</v>
      </c>
      <c r="Y288" s="4">
        <f>_xlfn.RANK.EQ(VLOOKUP($A288, 'First 10 GS'!$B$2:$AG$2201, 25, FALSE), 'First 10 GS'!Z$2:Z$2201, 1)</f>
        <v>490</v>
      </c>
      <c r="Z288" s="5">
        <f>_xlfn.RANK.EQ(VLOOKUP($A288, 'First 10 GS'!$B$2:$AG$2201, 26, FALSE), 'First 10 GS'!AA$2:AA$2201, 0)</f>
        <v>640</v>
      </c>
      <c r="AA288" s="5">
        <f>_xlfn.RANK.EQ(VLOOKUP($A288, 'First 10 GS'!$B$2:$AG$2201, 27, FALSE), 'First 10 GS'!AB$2:AB$2201, 0)</f>
        <v>654</v>
      </c>
      <c r="AB288" s="4">
        <f>_xlfn.RANK.EQ(VLOOKUP($A288, 'First 10 GS'!$B$2:$AG$2201, 28, FALSE), 'First 10 GS'!AC$2:AC$2201, 1)</f>
        <v>127</v>
      </c>
      <c r="AC288" s="4">
        <f>_xlfn.RANK.EQ(VLOOKUP($A288, 'First 10 GS'!$B$2:$AG$2201, 29, FALSE), 'First 10 GS'!AD$2:AD$2201, 1)</f>
        <v>1</v>
      </c>
      <c r="AD288" s="4">
        <f>_xlfn.RANK.EQ(VLOOKUP($A288, 'First 10 GS'!$B$2:$AG$2201, 30, FALSE), 'First 10 GS'!AE$2:AE$2201, 1)</f>
        <v>146</v>
      </c>
      <c r="AE288" s="4">
        <f>_xlfn.RANK.EQ(VLOOKUP($A288, 'First 10 GS'!$B$2:$AG$2201, 31, FALSE), 'First 10 GS'!AF$2:AF$2201, 0)</f>
        <v>76</v>
      </c>
      <c r="AF288" s="5">
        <f>_xlfn.RANK.EQ(VLOOKUP($A288, 'First 10 GS'!$B$2:$AG$2201, 32, FALSE), 'First 10 GS'!AG$2:AG$2201, 1)</f>
        <v>507</v>
      </c>
      <c r="AG288" s="7">
        <f>GEOMEAN(Table5[[#This Row],[W]],Table5[[#This Row],[L]],Table5[[#This Row],[ERA]],Table5[[#This Row],[BB/9]],Table5[[#This Row],[SO]],Table5[[#This Row],[K/9]],Table5[[#This Row],[WHIP]])</f>
        <v>232.33241840851227</v>
      </c>
    </row>
    <row r="289" spans="1:33" x14ac:dyDescent="0.45">
      <c r="A289" s="6" t="s">
        <v>1707</v>
      </c>
      <c r="B289" s="6" t="s">
        <v>82</v>
      </c>
      <c r="C289" s="9">
        <v>41373</v>
      </c>
      <c r="D289" s="9">
        <v>41426</v>
      </c>
      <c r="E289" s="6">
        <f>_xlfn.RANK.EQ(VLOOKUP($A289, 'First 10 GS'!$B$2:$AG$2201, 5, FALSE), 'First 10 GS'!F$2:F$2201, 0)</f>
        <v>404</v>
      </c>
      <c r="F289" s="5">
        <f>_xlfn.RANK.EQ(VLOOKUP($A289, 'First 10 GS'!$B$2:$AG$2201, 6, FALSE), 'First 10 GS'!G$2:G$2201, 0)</f>
        <v>294</v>
      </c>
      <c r="G289" s="5">
        <f>_xlfn.RANK.EQ(VLOOKUP($A289, 'First 10 GS'!$B$2:$AG$2201, 7, FALSE), 'First 10 GS'!H$2:H$2201, 1)</f>
        <v>343</v>
      </c>
      <c r="H289" s="6">
        <f>_xlfn.RANK.EQ(VLOOKUP($A289, 'First 10 GS'!$B$2:$AG$2201, 8, FALSE), 'First 10 GS'!I$2:I$2201, 0)</f>
        <v>1</v>
      </c>
      <c r="I289" s="6">
        <f>_xlfn.RANK.EQ(VLOOKUP($A289, 'First 10 GS'!$B$2:$AG$2201, 9, FALSE), 'First 10 GS'!J$2:J$2201, 0)</f>
        <v>1</v>
      </c>
      <c r="J289" s="6">
        <f>_xlfn.RANK.EQ(VLOOKUP($A289, 'First 10 GS'!$B$2:$AG$2201, 10, FALSE), 'First 10 GS'!K$2:K$2201, 1)</f>
        <v>1</v>
      </c>
      <c r="K289" s="6">
        <f>_xlfn.RANK.EQ(VLOOKUP($A289, 'First 10 GS'!$B$2:$AG$2201, 11, FALSE), 'First 10 GS'!L$2:L$2201, 0)</f>
        <v>196</v>
      </c>
      <c r="L289" s="6">
        <f>_xlfn.RANK.EQ(VLOOKUP($A289, 'First 10 GS'!$B$2:$AG$2201, 12, FALSE), 'First 10 GS'!M$2:M$2201, 0)</f>
        <v>98</v>
      </c>
      <c r="M289" s="6">
        <f>_xlfn.RANK.EQ(VLOOKUP($A289, 'First 10 GS'!$B$2:$AG$2201, 13, FALSE), 'First 10 GS'!N$2:N$2201, 0)</f>
        <v>2</v>
      </c>
      <c r="N289" s="6">
        <f>_xlfn.RANK.EQ(VLOOKUP($A289, 'First 10 GS'!$B$2:$AG$2201, 14, FALSE), 'First 10 GS'!O$2:O$2201, 1)</f>
        <v>246</v>
      </c>
      <c r="O289" s="6">
        <f>_xlfn.RANK.EQ(VLOOKUP($A289, 'First 10 GS'!$B$2:$AG$2201, 15, FALSE), 'First 10 GS'!P$2:P$2201, 0)</f>
        <v>227</v>
      </c>
      <c r="P289" s="6">
        <f>_xlfn.RANK.EQ(VLOOKUP($A289, 'First 10 GS'!$B$2:$AG$2201, 16, FALSE), 'First 10 GS'!Q$2:Q$2201, 0)</f>
        <v>378</v>
      </c>
      <c r="Q289" s="5">
        <f>_xlfn.RANK.EQ(VLOOKUP($A289, 'First 10 GS'!$B$2:$AG$2201, 17, FALSE), 'First 10 GS'!R$2:R$2201, 1)</f>
        <v>182</v>
      </c>
      <c r="R289" s="6">
        <f>_xlfn.RANK.EQ(VLOOKUP($A289, 'First 10 GS'!$B$2:$AG$2201, 18, FALSE), 'First 10 GS'!S$2:S$2201, 1)</f>
        <v>299</v>
      </c>
      <c r="S289" s="6">
        <f>_xlfn.RANK.EQ(VLOOKUP($A289, 'First 10 GS'!$B$2:$AG$2201, 19, FALSE), 'First 10 GS'!T$2:T$2201, 1)</f>
        <v>116</v>
      </c>
      <c r="T289" s="6">
        <f>_xlfn.RANK.EQ(VLOOKUP($A289, 'First 10 GS'!$B$2:$AG$2201, 20, FALSE), 'First 10 GS'!U$2:U$2201, 1)</f>
        <v>109</v>
      </c>
      <c r="U289" s="6">
        <f>_xlfn.RANK.EQ(VLOOKUP($A289, 'First 10 GS'!$B$2:$AG$2201, 21, FALSE), 'First 10 GS'!V$2:V$2201, 1)</f>
        <v>355</v>
      </c>
      <c r="V289" s="6">
        <f>_xlfn.RANK.EQ(VLOOKUP($A289, 'First 10 GS'!$B$2:$AG$2201, 22, FALSE), 'First 10 GS'!W$2:W$2201, 1)</f>
        <v>274</v>
      </c>
      <c r="W289" s="6">
        <f>_xlfn.RANK.EQ(VLOOKUP($A289, 'First 10 GS'!$B$2:$AG$2201, 23, FALSE), 'First 10 GS'!X$2:X$2201, 1)</f>
        <v>75</v>
      </c>
      <c r="X289" s="5">
        <f>_xlfn.RANK.EQ(VLOOKUP($A289, 'First 10 GS'!$B$2:$AG$2201, 24, FALSE), 'First 10 GS'!Y$2:Y$2201, 1)</f>
        <v>104</v>
      </c>
      <c r="Y289" s="6">
        <f>_xlfn.RANK.EQ(VLOOKUP($A289, 'First 10 GS'!$B$2:$AG$2201, 25, FALSE), 'First 10 GS'!Z$2:Z$2201, 1)</f>
        <v>291</v>
      </c>
      <c r="Z289" s="5">
        <f>_xlfn.RANK.EQ(VLOOKUP($A289, 'First 10 GS'!$B$2:$AG$2201, 26, FALSE), 'First 10 GS'!AA$2:AA$2201, 0)</f>
        <v>313</v>
      </c>
      <c r="AA289" s="5">
        <f>_xlfn.RANK.EQ(VLOOKUP($A289, 'First 10 GS'!$B$2:$AG$2201, 27, FALSE), 'First 10 GS'!AB$2:AB$2201, 0)</f>
        <v>291</v>
      </c>
      <c r="AB289" s="6">
        <f>_xlfn.RANK.EQ(VLOOKUP($A289, 'First 10 GS'!$B$2:$AG$2201, 28, FALSE), 'First 10 GS'!AC$2:AC$2201, 1)</f>
        <v>290</v>
      </c>
      <c r="AC289" s="6">
        <f>_xlfn.RANK.EQ(VLOOKUP($A289, 'First 10 GS'!$B$2:$AG$2201, 29, FALSE), 'First 10 GS'!AD$2:AD$2201, 1)</f>
        <v>1</v>
      </c>
      <c r="AD289" s="6">
        <f>_xlfn.RANK.EQ(VLOOKUP($A289, 'First 10 GS'!$B$2:$AG$2201, 30, FALSE), 'First 10 GS'!AE$2:AE$2201, 1)</f>
        <v>1</v>
      </c>
      <c r="AE289" s="6">
        <f>_xlfn.RANK.EQ(VLOOKUP($A289, 'First 10 GS'!$B$2:$AG$2201, 31, FALSE), 'First 10 GS'!AF$2:AF$2201, 0)</f>
        <v>463</v>
      </c>
      <c r="AF289" s="5">
        <f>_xlfn.RANK.EQ(VLOOKUP($A289, 'First 10 GS'!$B$2:$AG$2201, 32, FALSE), 'First 10 GS'!AG$2:AG$2201, 1)</f>
        <v>216</v>
      </c>
      <c r="AG289" s="7">
        <f>GEOMEAN(Table5[[#This Row],[W]],Table5[[#This Row],[L]],Table5[[#This Row],[ERA]],Table5[[#This Row],[BB/9]],Table5[[#This Row],[SO]],Table5[[#This Row],[K/9]],Table5[[#This Row],[WHIP]])</f>
        <v>233.24122956591617</v>
      </c>
    </row>
    <row r="290" spans="1:33" x14ac:dyDescent="0.45">
      <c r="A290" s="4" t="s">
        <v>2308</v>
      </c>
      <c r="B290" s="4" t="s">
        <v>34</v>
      </c>
      <c r="C290" s="10">
        <v>37489</v>
      </c>
      <c r="D290" s="10">
        <v>37724</v>
      </c>
      <c r="E290" s="4">
        <f>_xlfn.RANK.EQ(VLOOKUP($A290, 'First 10 GS'!$B$2:$AG$2201, 5, FALSE), 'First 10 GS'!F$2:F$2201, 0)</f>
        <v>178</v>
      </c>
      <c r="F290" s="5">
        <f>_xlfn.RANK.EQ(VLOOKUP($A290, 'First 10 GS'!$B$2:$AG$2201, 6, FALSE), 'First 10 GS'!G$2:G$2201, 0)</f>
        <v>151</v>
      </c>
      <c r="G290" s="5">
        <f>_xlfn.RANK.EQ(VLOOKUP($A290, 'First 10 GS'!$B$2:$AG$2201, 7, FALSE), 'First 10 GS'!H$2:H$2201, 1)</f>
        <v>57</v>
      </c>
      <c r="H290" s="4">
        <f>_xlfn.RANK.EQ(VLOOKUP($A290, 'First 10 GS'!$B$2:$AG$2201, 8, FALSE), 'First 10 GS'!I$2:I$2201, 0)</f>
        <v>1</v>
      </c>
      <c r="I290" s="4">
        <f>_xlfn.RANK.EQ(VLOOKUP($A290, 'First 10 GS'!$B$2:$AG$2201, 9, FALSE), 'First 10 GS'!J$2:J$2201, 0)</f>
        <v>1</v>
      </c>
      <c r="J290" s="4">
        <f>_xlfn.RANK.EQ(VLOOKUP($A290, 'First 10 GS'!$B$2:$AG$2201, 10, FALSE), 'First 10 GS'!K$2:K$2201, 1)</f>
        <v>1</v>
      </c>
      <c r="K290" s="4">
        <f>_xlfn.RANK.EQ(VLOOKUP($A290, 'First 10 GS'!$B$2:$AG$2201, 11, FALSE), 'First 10 GS'!L$2:L$2201, 0)</f>
        <v>196</v>
      </c>
      <c r="L290" s="4">
        <f>_xlfn.RANK.EQ(VLOOKUP($A290, 'First 10 GS'!$B$2:$AG$2201, 12, FALSE), 'First 10 GS'!M$2:M$2201, 0)</f>
        <v>98</v>
      </c>
      <c r="M290" s="4">
        <f>_xlfn.RANK.EQ(VLOOKUP($A290, 'First 10 GS'!$B$2:$AG$2201, 13, FALSE), 'First 10 GS'!N$2:N$2201, 0)</f>
        <v>2</v>
      </c>
      <c r="N290" s="6">
        <f>_xlfn.RANK.EQ(VLOOKUP($A290, 'First 10 GS'!$B$2:$AG$2201, 14, FALSE), 'First 10 GS'!O$2:O$2201, 1)</f>
        <v>481</v>
      </c>
      <c r="O290" s="4">
        <f>_xlfn.RANK.EQ(VLOOKUP($A290, 'First 10 GS'!$B$2:$AG$2201, 15, FALSE), 'First 10 GS'!P$2:P$2201, 0)</f>
        <v>390</v>
      </c>
      <c r="P290" s="4">
        <f>_xlfn.RANK.EQ(VLOOKUP($A290, 'First 10 GS'!$B$2:$AG$2201, 16, FALSE), 'First 10 GS'!Q$2:Q$2201, 0)</f>
        <v>99</v>
      </c>
      <c r="Q290" s="5">
        <f>_xlfn.RANK.EQ(VLOOKUP($A290, 'First 10 GS'!$B$2:$AG$2201, 17, FALSE), 'First 10 GS'!R$2:R$2201, 1)</f>
        <v>359</v>
      </c>
      <c r="R290" s="4">
        <f>_xlfn.RANK.EQ(VLOOKUP($A290, 'First 10 GS'!$B$2:$AG$2201, 18, FALSE), 'First 10 GS'!S$2:S$2201, 1)</f>
        <v>299</v>
      </c>
      <c r="S290" s="4">
        <f>_xlfn.RANK.EQ(VLOOKUP($A290, 'First 10 GS'!$B$2:$AG$2201, 19, FALSE), 'First 10 GS'!T$2:T$2201, 1)</f>
        <v>356</v>
      </c>
      <c r="T290" s="4">
        <f>_xlfn.RANK.EQ(VLOOKUP($A290, 'First 10 GS'!$B$2:$AG$2201, 20, FALSE), 'First 10 GS'!U$2:U$2201, 1)</f>
        <v>418</v>
      </c>
      <c r="U290" s="4">
        <f>_xlfn.RANK.EQ(VLOOKUP($A290, 'First 10 GS'!$B$2:$AG$2201, 21, FALSE), 'First 10 GS'!V$2:V$2201, 1)</f>
        <v>382</v>
      </c>
      <c r="V290" s="4">
        <f>_xlfn.RANK.EQ(VLOOKUP($A290, 'First 10 GS'!$B$2:$AG$2201, 22, FALSE), 'First 10 GS'!W$2:W$2201, 1)</f>
        <v>381</v>
      </c>
      <c r="W290" s="4">
        <f>_xlfn.RANK.EQ(VLOOKUP($A290, 'First 10 GS'!$B$2:$AG$2201, 23, FALSE), 'First 10 GS'!X$2:X$2201, 1)</f>
        <v>331</v>
      </c>
      <c r="X290" s="5">
        <f>_xlfn.RANK.EQ(VLOOKUP($A290, 'First 10 GS'!$B$2:$AG$2201, 24, FALSE), 'First 10 GS'!Y$2:Y$2201, 1)</f>
        <v>303</v>
      </c>
      <c r="Y290" s="4">
        <f>_xlfn.RANK.EQ(VLOOKUP($A290, 'First 10 GS'!$B$2:$AG$2201, 25, FALSE), 'First 10 GS'!Z$2:Z$2201, 1)</f>
        <v>599</v>
      </c>
      <c r="Z290" s="5">
        <f>_xlfn.RANK.EQ(VLOOKUP($A290, 'First 10 GS'!$B$2:$AG$2201, 26, FALSE), 'First 10 GS'!AA$2:AA$2201, 0)</f>
        <v>399</v>
      </c>
      <c r="AA290" s="5">
        <f>_xlfn.RANK.EQ(VLOOKUP($A290, 'First 10 GS'!$B$2:$AG$2201, 27, FALSE), 'First 10 GS'!AB$2:AB$2201, 0)</f>
        <v>463</v>
      </c>
      <c r="AB290" s="4">
        <f>_xlfn.RANK.EQ(VLOOKUP($A290, 'First 10 GS'!$B$2:$AG$2201, 28, FALSE), 'First 10 GS'!AC$2:AC$2201, 1)</f>
        <v>665</v>
      </c>
      <c r="AC290" s="4">
        <f>_xlfn.RANK.EQ(VLOOKUP($A290, 'First 10 GS'!$B$2:$AG$2201, 29, FALSE), 'First 10 GS'!AD$2:AD$2201, 1)</f>
        <v>1</v>
      </c>
      <c r="AD290" s="4">
        <f>_xlfn.RANK.EQ(VLOOKUP($A290, 'First 10 GS'!$B$2:$AG$2201, 30, FALSE), 'First 10 GS'!AE$2:AE$2201, 1)</f>
        <v>146</v>
      </c>
      <c r="AE290" s="4">
        <f>_xlfn.RANK.EQ(VLOOKUP($A290, 'First 10 GS'!$B$2:$AG$2201, 31, FALSE), 'First 10 GS'!AF$2:AF$2201, 0)</f>
        <v>144</v>
      </c>
      <c r="AF290" s="5">
        <f>_xlfn.RANK.EQ(VLOOKUP($A290, 'First 10 GS'!$B$2:$AG$2201, 32, FALSE), 'First 10 GS'!AG$2:AG$2201, 1)</f>
        <v>225</v>
      </c>
      <c r="AG290" s="7">
        <f>GEOMEAN(Table5[[#This Row],[W]],Table5[[#This Row],[L]],Table5[[#This Row],[ERA]],Table5[[#This Row],[BB/9]],Table5[[#This Row],[SO]],Table5[[#This Row],[K/9]],Table5[[#This Row],[WHIP]])</f>
        <v>234.43254260130172</v>
      </c>
    </row>
    <row r="291" spans="1:33" x14ac:dyDescent="0.45">
      <c r="A291" s="6" t="s">
        <v>1582</v>
      </c>
      <c r="B291" s="6" t="s">
        <v>184</v>
      </c>
      <c r="C291" s="9">
        <v>37126</v>
      </c>
      <c r="D291" s="9">
        <v>37362</v>
      </c>
      <c r="E291" s="6">
        <f>_xlfn.RANK.EQ(VLOOKUP($A291, 'First 10 GS'!$B$2:$AG$2201, 5, FALSE), 'First 10 GS'!F$2:F$2201, 0)</f>
        <v>475</v>
      </c>
      <c r="F291" s="5">
        <f>_xlfn.RANK.EQ(VLOOKUP($A291, 'First 10 GS'!$B$2:$AG$2201, 6, FALSE), 'First 10 GS'!G$2:G$2201, 0)</f>
        <v>64</v>
      </c>
      <c r="G291" s="5">
        <f>_xlfn.RANK.EQ(VLOOKUP($A291, 'First 10 GS'!$B$2:$AG$2201, 7, FALSE), 'First 10 GS'!H$2:H$2201, 1)</f>
        <v>57</v>
      </c>
      <c r="H291" s="6">
        <f>_xlfn.RANK.EQ(VLOOKUP($A291, 'First 10 GS'!$B$2:$AG$2201, 8, FALSE), 'First 10 GS'!I$2:I$2201, 0)</f>
        <v>1</v>
      </c>
      <c r="I291" s="6">
        <f>_xlfn.RANK.EQ(VLOOKUP($A291, 'First 10 GS'!$B$2:$AG$2201, 9, FALSE), 'First 10 GS'!J$2:J$2201, 0)</f>
        <v>1</v>
      </c>
      <c r="J291" s="6">
        <f>_xlfn.RANK.EQ(VLOOKUP($A291, 'First 10 GS'!$B$2:$AG$2201, 10, FALSE), 'First 10 GS'!K$2:K$2201, 1)</f>
        <v>1</v>
      </c>
      <c r="K291" s="6">
        <f>_xlfn.RANK.EQ(VLOOKUP($A291, 'First 10 GS'!$B$2:$AG$2201, 11, FALSE), 'First 10 GS'!L$2:L$2201, 0)</f>
        <v>99</v>
      </c>
      <c r="L291" s="6">
        <f>_xlfn.RANK.EQ(VLOOKUP($A291, 'First 10 GS'!$B$2:$AG$2201, 12, FALSE), 'First 10 GS'!M$2:M$2201, 0)</f>
        <v>18</v>
      </c>
      <c r="M291" s="6">
        <f>_xlfn.RANK.EQ(VLOOKUP($A291, 'First 10 GS'!$B$2:$AG$2201, 13, FALSE), 'First 10 GS'!N$2:N$2201, 0)</f>
        <v>2</v>
      </c>
      <c r="N291" s="6">
        <f>_xlfn.RANK.EQ(VLOOKUP($A291, 'First 10 GS'!$B$2:$AG$2201, 14, FALSE), 'First 10 GS'!O$2:O$2201, 1)</f>
        <v>180</v>
      </c>
      <c r="O291" s="6">
        <f>_xlfn.RANK.EQ(VLOOKUP($A291, 'First 10 GS'!$B$2:$AG$2201, 15, FALSE), 'First 10 GS'!P$2:P$2201, 0)</f>
        <v>227</v>
      </c>
      <c r="P291" s="6">
        <f>_xlfn.RANK.EQ(VLOOKUP($A291, 'First 10 GS'!$B$2:$AG$2201, 16, FALSE), 'First 10 GS'!Q$2:Q$2201, 0)</f>
        <v>75</v>
      </c>
      <c r="Q291" s="5">
        <f>_xlfn.RANK.EQ(VLOOKUP($A291, 'First 10 GS'!$B$2:$AG$2201, 17, FALSE), 'First 10 GS'!R$2:R$2201, 1)</f>
        <v>437</v>
      </c>
      <c r="R291" s="6">
        <f>_xlfn.RANK.EQ(VLOOKUP($A291, 'First 10 GS'!$B$2:$AG$2201, 18, FALSE), 'First 10 GS'!S$2:S$2201, 1)</f>
        <v>475</v>
      </c>
      <c r="S291" s="6">
        <f>_xlfn.RANK.EQ(VLOOKUP($A291, 'First 10 GS'!$B$2:$AG$2201, 19, FALSE), 'First 10 GS'!T$2:T$2201, 1)</f>
        <v>316</v>
      </c>
      <c r="T291" s="6">
        <f>_xlfn.RANK.EQ(VLOOKUP($A291, 'First 10 GS'!$B$2:$AG$2201, 20, FALSE), 'First 10 GS'!U$2:U$2201, 1)</f>
        <v>384</v>
      </c>
      <c r="U291" s="6">
        <f>_xlfn.RANK.EQ(VLOOKUP($A291, 'First 10 GS'!$B$2:$AG$2201, 21, FALSE), 'First 10 GS'!V$2:V$2201, 1)</f>
        <v>379</v>
      </c>
      <c r="V291" s="6">
        <f>_xlfn.RANK.EQ(VLOOKUP($A291, 'First 10 GS'!$B$2:$AG$2201, 22, FALSE), 'First 10 GS'!W$2:W$2201, 1)</f>
        <v>274</v>
      </c>
      <c r="W291" s="6">
        <f>_xlfn.RANK.EQ(VLOOKUP($A291, 'First 10 GS'!$B$2:$AG$2201, 23, FALSE), 'First 10 GS'!X$2:X$2201, 1)</f>
        <v>262</v>
      </c>
      <c r="X291" s="5">
        <f>_xlfn.RANK.EQ(VLOOKUP($A291, 'First 10 GS'!$B$2:$AG$2201, 24, FALSE), 'First 10 GS'!Y$2:Y$2201, 1)</f>
        <v>340</v>
      </c>
      <c r="Y291" s="6">
        <f>_xlfn.RANK.EQ(VLOOKUP($A291, 'First 10 GS'!$B$2:$AG$2201, 25, FALSE), 'First 10 GS'!Z$2:Z$2201, 1)</f>
        <v>1</v>
      </c>
      <c r="Z291" s="5">
        <f>_xlfn.RANK.EQ(VLOOKUP($A291, 'First 10 GS'!$B$2:$AG$2201, 26, FALSE), 'First 10 GS'!AA$2:AA$2201, 0)</f>
        <v>399</v>
      </c>
      <c r="AA291" s="5">
        <f>_xlfn.RANK.EQ(VLOOKUP($A291, 'First 10 GS'!$B$2:$AG$2201, 27, FALSE), 'First 10 GS'!AB$2:AB$2201, 0)</f>
        <v>346</v>
      </c>
      <c r="AB291" s="6">
        <f>_xlfn.RANK.EQ(VLOOKUP($A291, 'First 10 GS'!$B$2:$AG$2201, 28, FALSE), 'First 10 GS'!AC$2:AC$2201, 1)</f>
        <v>290</v>
      </c>
      <c r="AC291" s="6">
        <f>_xlfn.RANK.EQ(VLOOKUP($A291, 'First 10 GS'!$B$2:$AG$2201, 29, FALSE), 'First 10 GS'!AD$2:AD$2201, 1)</f>
        <v>1</v>
      </c>
      <c r="AD291" s="6">
        <f>_xlfn.RANK.EQ(VLOOKUP($A291, 'First 10 GS'!$B$2:$AG$2201, 30, FALSE), 'First 10 GS'!AE$2:AE$2201, 1)</f>
        <v>146</v>
      </c>
      <c r="AE291" s="6">
        <f>_xlfn.RANK.EQ(VLOOKUP($A291, 'First 10 GS'!$B$2:$AG$2201, 31, FALSE), 'First 10 GS'!AF$2:AF$2201, 0)</f>
        <v>463</v>
      </c>
      <c r="AF291" s="5">
        <f>_xlfn.RANK.EQ(VLOOKUP($A291, 'First 10 GS'!$B$2:$AG$2201, 32, FALSE), 'First 10 GS'!AG$2:AG$2201, 1)</f>
        <v>534</v>
      </c>
      <c r="AG291" s="7">
        <f>GEOMEAN(Table5[[#This Row],[W]],Table5[[#This Row],[L]],Table5[[#This Row],[ERA]],Table5[[#This Row],[BB/9]],Table5[[#This Row],[SO]],Table5[[#This Row],[K/9]],Table5[[#This Row],[WHIP]])</f>
        <v>235.31950128463424</v>
      </c>
    </row>
    <row r="292" spans="1:33" x14ac:dyDescent="0.45">
      <c r="A292" s="4" t="s">
        <v>1070</v>
      </c>
      <c r="B292" s="4" t="s">
        <v>210</v>
      </c>
      <c r="C292" s="10">
        <v>39924</v>
      </c>
      <c r="D292" s="10">
        <v>39973</v>
      </c>
      <c r="E292" s="4">
        <f>_xlfn.RANK.EQ(VLOOKUP($A292, 'First 10 GS'!$B$2:$AG$2201, 5, FALSE), 'First 10 GS'!F$2:F$2201, 0)</f>
        <v>148</v>
      </c>
      <c r="F292" s="5">
        <f>_xlfn.RANK.EQ(VLOOKUP($A292, 'First 10 GS'!$B$2:$AG$2201, 6, FALSE), 'First 10 GS'!G$2:G$2201, 0)</f>
        <v>294</v>
      </c>
      <c r="G292" s="5">
        <f>_xlfn.RANK.EQ(VLOOKUP($A292, 'First 10 GS'!$B$2:$AG$2201, 7, FALSE), 'First 10 GS'!H$2:H$2201, 1)</f>
        <v>57</v>
      </c>
      <c r="H292" s="4">
        <f>_xlfn.RANK.EQ(VLOOKUP($A292, 'First 10 GS'!$B$2:$AG$2201, 8, FALSE), 'First 10 GS'!I$2:I$2201, 0)</f>
        <v>1</v>
      </c>
      <c r="I292" s="4">
        <f>_xlfn.RANK.EQ(VLOOKUP($A292, 'First 10 GS'!$B$2:$AG$2201, 9, FALSE), 'First 10 GS'!J$2:J$2201, 0)</f>
        <v>1</v>
      </c>
      <c r="J292" s="4">
        <f>_xlfn.RANK.EQ(VLOOKUP($A292, 'First 10 GS'!$B$2:$AG$2201, 10, FALSE), 'First 10 GS'!K$2:K$2201, 1)</f>
        <v>1</v>
      </c>
      <c r="K292" s="4">
        <f>_xlfn.RANK.EQ(VLOOKUP($A292, 'First 10 GS'!$B$2:$AG$2201, 11, FALSE), 'First 10 GS'!L$2:L$2201, 0)</f>
        <v>196</v>
      </c>
      <c r="L292" s="4">
        <f>_xlfn.RANK.EQ(VLOOKUP($A292, 'First 10 GS'!$B$2:$AG$2201, 12, FALSE), 'First 10 GS'!M$2:M$2201, 0)</f>
        <v>98</v>
      </c>
      <c r="M292" s="4">
        <f>_xlfn.RANK.EQ(VLOOKUP($A292, 'First 10 GS'!$B$2:$AG$2201, 13, FALSE), 'First 10 GS'!N$2:N$2201, 0)</f>
        <v>2</v>
      </c>
      <c r="N292" s="6">
        <f>_xlfn.RANK.EQ(VLOOKUP($A292, 'First 10 GS'!$B$2:$AG$2201, 14, FALSE), 'First 10 GS'!O$2:O$2201, 1)</f>
        <v>508</v>
      </c>
      <c r="O292" s="4">
        <f>_xlfn.RANK.EQ(VLOOKUP($A292, 'First 10 GS'!$B$2:$AG$2201, 15, FALSE), 'First 10 GS'!P$2:P$2201, 0)</f>
        <v>530</v>
      </c>
      <c r="P292" s="4">
        <f>_xlfn.RANK.EQ(VLOOKUP($A292, 'First 10 GS'!$B$2:$AG$2201, 16, FALSE), 'First 10 GS'!Q$2:Q$2201, 0)</f>
        <v>169</v>
      </c>
      <c r="Q292" s="5">
        <f>_xlfn.RANK.EQ(VLOOKUP($A292, 'First 10 GS'!$B$2:$AG$2201, 17, FALSE), 'First 10 GS'!R$2:R$2201, 1)</f>
        <v>318</v>
      </c>
      <c r="R292" s="4">
        <f>_xlfn.RANK.EQ(VLOOKUP($A292, 'First 10 GS'!$B$2:$AG$2201, 18, FALSE), 'First 10 GS'!S$2:S$2201, 1)</f>
        <v>612</v>
      </c>
      <c r="S292" s="4">
        <f>_xlfn.RANK.EQ(VLOOKUP($A292, 'First 10 GS'!$B$2:$AG$2201, 19, FALSE), 'First 10 GS'!T$2:T$2201, 1)</f>
        <v>356</v>
      </c>
      <c r="T292" s="4">
        <f>_xlfn.RANK.EQ(VLOOKUP($A292, 'First 10 GS'!$B$2:$AG$2201, 20, FALSE), 'First 10 GS'!U$2:U$2201, 1)</f>
        <v>384</v>
      </c>
      <c r="U292" s="4">
        <f>_xlfn.RANK.EQ(VLOOKUP($A292, 'First 10 GS'!$B$2:$AG$2201, 21, FALSE), 'First 10 GS'!V$2:V$2201, 1)</f>
        <v>371</v>
      </c>
      <c r="V292" s="4">
        <f>_xlfn.RANK.EQ(VLOOKUP($A292, 'First 10 GS'!$B$2:$AG$2201, 22, FALSE), 'First 10 GS'!W$2:W$2201, 1)</f>
        <v>381</v>
      </c>
      <c r="W292" s="4">
        <f>_xlfn.RANK.EQ(VLOOKUP($A292, 'First 10 GS'!$B$2:$AG$2201, 23, FALSE), 'First 10 GS'!X$2:X$2201, 1)</f>
        <v>101</v>
      </c>
      <c r="X292" s="5">
        <f>_xlfn.RANK.EQ(VLOOKUP($A292, 'First 10 GS'!$B$2:$AG$2201, 24, FALSE), 'First 10 GS'!Y$2:Y$2201, 1)</f>
        <v>91</v>
      </c>
      <c r="Y292" s="4">
        <f>_xlfn.RANK.EQ(VLOOKUP($A292, 'First 10 GS'!$B$2:$AG$2201, 25, FALSE), 'First 10 GS'!Z$2:Z$2201, 1)</f>
        <v>490</v>
      </c>
      <c r="Z292" s="5">
        <f>_xlfn.RANK.EQ(VLOOKUP($A292, 'First 10 GS'!$B$2:$AG$2201, 26, FALSE), 'First 10 GS'!AA$2:AA$2201, 0)</f>
        <v>514</v>
      </c>
      <c r="AA292" s="5">
        <f>_xlfn.RANK.EQ(VLOOKUP($A292, 'First 10 GS'!$B$2:$AG$2201, 27, FALSE), 'First 10 GS'!AB$2:AB$2201, 0)</f>
        <v>555</v>
      </c>
      <c r="AB292" s="4">
        <f>_xlfn.RANK.EQ(VLOOKUP($A292, 'First 10 GS'!$B$2:$AG$2201, 28, FALSE), 'First 10 GS'!AC$2:AC$2201, 1)</f>
        <v>452</v>
      </c>
      <c r="AC292" s="4">
        <f>_xlfn.RANK.EQ(VLOOKUP($A292, 'First 10 GS'!$B$2:$AG$2201, 29, FALSE), 'First 10 GS'!AD$2:AD$2201, 1)</f>
        <v>1</v>
      </c>
      <c r="AD292" s="4">
        <f>_xlfn.RANK.EQ(VLOOKUP($A292, 'First 10 GS'!$B$2:$AG$2201, 30, FALSE), 'First 10 GS'!AE$2:AE$2201, 1)</f>
        <v>325</v>
      </c>
      <c r="AE292" s="4">
        <f>_xlfn.RANK.EQ(VLOOKUP($A292, 'First 10 GS'!$B$2:$AG$2201, 31, FALSE), 'First 10 GS'!AF$2:AF$2201, 0)</f>
        <v>144</v>
      </c>
      <c r="AF292" s="5">
        <f>_xlfn.RANK.EQ(VLOOKUP($A292, 'First 10 GS'!$B$2:$AG$2201, 32, FALSE), 'First 10 GS'!AG$2:AG$2201, 1)</f>
        <v>298</v>
      </c>
      <c r="AG292" s="7">
        <f>GEOMEAN(Table5[[#This Row],[W]],Table5[[#This Row],[L]],Table5[[#This Row],[ERA]],Table5[[#This Row],[BB/9]],Table5[[#This Row],[SO]],Table5[[#This Row],[K/9]],Table5[[#This Row],[WHIP]])</f>
        <v>236.37128898643815</v>
      </c>
    </row>
    <row r="293" spans="1:33" x14ac:dyDescent="0.45">
      <c r="A293" s="4" t="s">
        <v>479</v>
      </c>
      <c r="B293" s="4" t="s">
        <v>34</v>
      </c>
      <c r="C293" s="10">
        <v>44344</v>
      </c>
      <c r="D293" s="10">
        <v>44420</v>
      </c>
      <c r="E293" s="4">
        <f>_xlfn.RANK.EQ(VLOOKUP($A293, 'First 10 GS'!$B$2:$AG$2201, 5, FALSE), 'First 10 GS'!F$2:F$2201, 0)</f>
        <v>603</v>
      </c>
      <c r="F293" s="5">
        <f>_xlfn.RANK.EQ(VLOOKUP($A293, 'First 10 GS'!$B$2:$AG$2201, 6, FALSE), 'First 10 GS'!G$2:G$2201, 0)</f>
        <v>595</v>
      </c>
      <c r="G293" s="5">
        <f>_xlfn.RANK.EQ(VLOOKUP($A293, 'First 10 GS'!$B$2:$AG$2201, 7, FALSE), 'First 10 GS'!H$2:H$2201, 1)</f>
        <v>518</v>
      </c>
      <c r="H293" s="4">
        <f>_xlfn.RANK.EQ(VLOOKUP($A293, 'First 10 GS'!$B$2:$AG$2201, 8, FALSE), 'First 10 GS'!I$2:I$2201, 0)</f>
        <v>1</v>
      </c>
      <c r="I293" s="4">
        <f>_xlfn.RANK.EQ(VLOOKUP($A293, 'First 10 GS'!$B$2:$AG$2201, 9, FALSE), 'First 10 GS'!J$2:J$2201, 0)</f>
        <v>1</v>
      </c>
      <c r="J293" s="4">
        <f>_xlfn.RANK.EQ(VLOOKUP($A293, 'First 10 GS'!$B$2:$AG$2201, 10, FALSE), 'First 10 GS'!K$2:K$2201, 1)</f>
        <v>1</v>
      </c>
      <c r="K293" s="4">
        <f>_xlfn.RANK.EQ(VLOOKUP($A293, 'First 10 GS'!$B$2:$AG$2201, 11, FALSE), 'First 10 GS'!L$2:L$2201, 0)</f>
        <v>196</v>
      </c>
      <c r="L293" s="4">
        <f>_xlfn.RANK.EQ(VLOOKUP($A293, 'First 10 GS'!$B$2:$AG$2201, 12, FALSE), 'First 10 GS'!M$2:M$2201, 0)</f>
        <v>98</v>
      </c>
      <c r="M293" s="4">
        <f>_xlfn.RANK.EQ(VLOOKUP($A293, 'First 10 GS'!$B$2:$AG$2201, 13, FALSE), 'First 10 GS'!N$2:N$2201, 0)</f>
        <v>2</v>
      </c>
      <c r="N293" s="6">
        <f>_xlfn.RANK.EQ(VLOOKUP($A293, 'First 10 GS'!$B$2:$AG$2201, 14, FALSE), 'First 10 GS'!O$2:O$2201, 1)</f>
        <v>58</v>
      </c>
      <c r="O293" s="4">
        <f>_xlfn.RANK.EQ(VLOOKUP($A293, 'First 10 GS'!$B$2:$AG$2201, 15, FALSE), 'First 10 GS'!P$2:P$2201, 0)</f>
        <v>390</v>
      </c>
      <c r="P293" s="4">
        <f>_xlfn.RANK.EQ(VLOOKUP($A293, 'First 10 GS'!$B$2:$AG$2201, 16, FALSE), 'First 10 GS'!Q$2:Q$2201, 0)</f>
        <v>630</v>
      </c>
      <c r="Q293" s="5">
        <f>_xlfn.RANK.EQ(VLOOKUP($A293, 'First 10 GS'!$B$2:$AG$2201, 17, FALSE), 'First 10 GS'!R$2:R$2201, 1)</f>
        <v>625</v>
      </c>
      <c r="R293" s="4">
        <f>_xlfn.RANK.EQ(VLOOKUP($A293, 'First 10 GS'!$B$2:$AG$2201, 18, FALSE), 'First 10 GS'!S$2:S$2201, 1)</f>
        <v>196</v>
      </c>
      <c r="S293" s="4">
        <f>_xlfn.RANK.EQ(VLOOKUP($A293, 'First 10 GS'!$B$2:$AG$2201, 19, FALSE), 'First 10 GS'!T$2:T$2201, 1)</f>
        <v>549</v>
      </c>
      <c r="T293" s="4">
        <f>_xlfn.RANK.EQ(VLOOKUP($A293, 'First 10 GS'!$B$2:$AG$2201, 20, FALSE), 'First 10 GS'!U$2:U$2201, 1)</f>
        <v>595</v>
      </c>
      <c r="U293" s="4">
        <f>_xlfn.RANK.EQ(VLOOKUP($A293, 'First 10 GS'!$B$2:$AG$2201, 21, FALSE), 'First 10 GS'!V$2:V$2201, 1)</f>
        <v>650</v>
      </c>
      <c r="V293" s="4">
        <f>_xlfn.RANK.EQ(VLOOKUP($A293, 'First 10 GS'!$B$2:$AG$2201, 22, FALSE), 'First 10 GS'!W$2:W$2201, 1)</f>
        <v>636</v>
      </c>
      <c r="W293" s="4">
        <f>_xlfn.RANK.EQ(VLOOKUP($A293, 'First 10 GS'!$B$2:$AG$2201, 23, FALSE), 'First 10 GS'!X$2:X$2201, 1)</f>
        <v>10</v>
      </c>
      <c r="X293" s="5">
        <f>_xlfn.RANK.EQ(VLOOKUP($A293, 'First 10 GS'!$B$2:$AG$2201, 24, FALSE), 'First 10 GS'!Y$2:Y$2201, 1)</f>
        <v>51</v>
      </c>
      <c r="Y293" s="4">
        <f>_xlfn.RANK.EQ(VLOOKUP($A293, 'First 10 GS'!$B$2:$AG$2201, 25, FALSE), 'First 10 GS'!Z$2:Z$2201, 1)</f>
        <v>1</v>
      </c>
      <c r="Z293" s="5">
        <f>_xlfn.RANK.EQ(VLOOKUP($A293, 'First 10 GS'!$B$2:$AG$2201, 26, FALSE), 'First 10 GS'!AA$2:AA$2201, 0)</f>
        <v>176</v>
      </c>
      <c r="AA293" s="5">
        <f>_xlfn.RANK.EQ(VLOOKUP($A293, 'First 10 GS'!$B$2:$AG$2201, 27, FALSE), 'First 10 GS'!AB$2:AB$2201, 0)</f>
        <v>104</v>
      </c>
      <c r="AB293" s="4">
        <f>_xlfn.RANK.EQ(VLOOKUP($A293, 'First 10 GS'!$B$2:$AG$2201, 28, FALSE), 'First 10 GS'!AC$2:AC$2201, 1)</f>
        <v>452</v>
      </c>
      <c r="AC293" s="4">
        <f>_xlfn.RANK.EQ(VLOOKUP($A293, 'First 10 GS'!$B$2:$AG$2201, 29, FALSE), 'First 10 GS'!AD$2:AD$2201, 1)</f>
        <v>1</v>
      </c>
      <c r="AD293" s="4">
        <f>_xlfn.RANK.EQ(VLOOKUP($A293, 'First 10 GS'!$B$2:$AG$2201, 30, FALSE), 'First 10 GS'!AE$2:AE$2201, 1)</f>
        <v>1</v>
      </c>
      <c r="AE293" s="4">
        <f>_xlfn.RANK.EQ(VLOOKUP($A293, 'First 10 GS'!$B$2:$AG$2201, 31, FALSE), 'First 10 GS'!AF$2:AF$2201, 0)</f>
        <v>618</v>
      </c>
      <c r="AF293" s="5">
        <f>_xlfn.RANK.EQ(VLOOKUP($A293, 'First 10 GS'!$B$2:$AG$2201, 32, FALSE), 'First 10 GS'!AG$2:AG$2201, 1)</f>
        <v>245</v>
      </c>
      <c r="AG293" s="7">
        <f>GEOMEAN(Table5[[#This Row],[W]],Table5[[#This Row],[L]],Table5[[#This Row],[ERA]],Table5[[#This Row],[BB/9]],Table5[[#This Row],[SO]],Table5[[#This Row],[K/9]],Table5[[#This Row],[WHIP]])</f>
        <v>238.62479753252458</v>
      </c>
    </row>
    <row r="294" spans="1:33" x14ac:dyDescent="0.45">
      <c r="A294" s="6" t="s">
        <v>1668</v>
      </c>
      <c r="B294" s="6" t="s">
        <v>271</v>
      </c>
      <c r="C294" s="9">
        <v>25668</v>
      </c>
      <c r="D294" s="9">
        <v>25714</v>
      </c>
      <c r="E294" s="6">
        <f>_xlfn.RANK.EQ(VLOOKUP($A294, 'First 10 GS'!$B$2:$AG$2201, 5, FALSE), 'First 10 GS'!F$2:F$2201, 0)</f>
        <v>68</v>
      </c>
      <c r="F294" s="5">
        <f>_xlfn.RANK.EQ(VLOOKUP($A294, 'First 10 GS'!$B$2:$AG$2201, 6, FALSE), 'First 10 GS'!G$2:G$2201, 0)</f>
        <v>151</v>
      </c>
      <c r="G294" s="5">
        <f>_xlfn.RANK.EQ(VLOOKUP($A294, 'First 10 GS'!$B$2:$AG$2201, 7, FALSE), 'First 10 GS'!H$2:H$2201, 1)</f>
        <v>57</v>
      </c>
      <c r="H294" s="6">
        <f>_xlfn.RANK.EQ(VLOOKUP($A294, 'First 10 GS'!$B$2:$AG$2201, 8, FALSE), 'First 10 GS'!I$2:I$2201, 0)</f>
        <v>1</v>
      </c>
      <c r="I294" s="6">
        <f>_xlfn.RANK.EQ(VLOOKUP($A294, 'First 10 GS'!$B$2:$AG$2201, 9, FALSE), 'First 10 GS'!J$2:J$2201, 0)</f>
        <v>1</v>
      </c>
      <c r="J294" s="6">
        <f>_xlfn.RANK.EQ(VLOOKUP($A294, 'First 10 GS'!$B$2:$AG$2201, 10, FALSE), 'First 10 GS'!K$2:K$2201, 1)</f>
        <v>1</v>
      </c>
      <c r="K294" s="6">
        <f>_xlfn.RANK.EQ(VLOOKUP($A294, 'First 10 GS'!$B$2:$AG$2201, 11, FALSE), 'First 10 GS'!L$2:L$2201, 0)</f>
        <v>99</v>
      </c>
      <c r="L294" s="6">
        <f>_xlfn.RANK.EQ(VLOOKUP($A294, 'First 10 GS'!$B$2:$AG$2201, 12, FALSE), 'First 10 GS'!M$2:M$2201, 0)</f>
        <v>18</v>
      </c>
      <c r="M294" s="6">
        <f>_xlfn.RANK.EQ(VLOOKUP($A294, 'First 10 GS'!$B$2:$AG$2201, 13, FALSE), 'First 10 GS'!N$2:N$2201, 0)</f>
        <v>2</v>
      </c>
      <c r="N294" s="6">
        <f>_xlfn.RANK.EQ(VLOOKUP($A294, 'First 10 GS'!$B$2:$AG$2201, 14, FALSE), 'First 10 GS'!O$2:O$2201, 1)</f>
        <v>594</v>
      </c>
      <c r="O294" s="6">
        <f>_xlfn.RANK.EQ(VLOOKUP($A294, 'First 10 GS'!$B$2:$AG$2201, 15, FALSE), 'First 10 GS'!P$2:P$2201, 0)</f>
        <v>390</v>
      </c>
      <c r="P294" s="6">
        <f>_xlfn.RANK.EQ(VLOOKUP($A294, 'First 10 GS'!$B$2:$AG$2201, 16, FALSE), 'First 10 GS'!Q$2:Q$2201, 0)</f>
        <v>99</v>
      </c>
      <c r="Q294" s="5">
        <f>_xlfn.RANK.EQ(VLOOKUP($A294, 'First 10 GS'!$B$2:$AG$2201, 17, FALSE), 'First 10 GS'!R$2:R$2201, 1)</f>
        <v>149</v>
      </c>
      <c r="R294" s="6">
        <f>_xlfn.RANK.EQ(VLOOKUP($A294, 'First 10 GS'!$B$2:$AG$2201, 18, FALSE), 'First 10 GS'!S$2:S$2201, 1)</f>
        <v>628</v>
      </c>
      <c r="S294" s="6">
        <f>_xlfn.RANK.EQ(VLOOKUP($A294, 'First 10 GS'!$B$2:$AG$2201, 19, FALSE), 'First 10 GS'!T$2:T$2201, 1)</f>
        <v>270</v>
      </c>
      <c r="T294" s="6">
        <f>_xlfn.RANK.EQ(VLOOKUP($A294, 'First 10 GS'!$B$2:$AG$2201, 20, FALSE), 'First 10 GS'!U$2:U$2201, 1)</f>
        <v>214</v>
      </c>
      <c r="U294" s="6">
        <f>_xlfn.RANK.EQ(VLOOKUP($A294, 'First 10 GS'!$B$2:$AG$2201, 21, FALSE), 'First 10 GS'!V$2:V$2201, 1)</f>
        <v>64</v>
      </c>
      <c r="V294" s="6">
        <f>_xlfn.RANK.EQ(VLOOKUP($A294, 'First 10 GS'!$B$2:$AG$2201, 22, FALSE), 'First 10 GS'!W$2:W$2201, 1)</f>
        <v>53</v>
      </c>
      <c r="W294" s="6">
        <f>_xlfn.RANK.EQ(VLOOKUP($A294, 'First 10 GS'!$B$2:$AG$2201, 23, FALSE), 'First 10 GS'!X$2:X$2201, 1)</f>
        <v>431</v>
      </c>
      <c r="X294" s="5">
        <f>_xlfn.RANK.EQ(VLOOKUP($A294, 'First 10 GS'!$B$2:$AG$2201, 24, FALSE), 'First 10 GS'!Y$2:Y$2201, 1)</f>
        <v>336</v>
      </c>
      <c r="Y294" s="6">
        <f>_xlfn.RANK.EQ(VLOOKUP($A294, 'First 10 GS'!$B$2:$AG$2201, 25, FALSE), 'First 10 GS'!Z$2:Z$2201, 1)</f>
        <v>490</v>
      </c>
      <c r="Z294" s="5">
        <f>_xlfn.RANK.EQ(VLOOKUP($A294, 'First 10 GS'!$B$2:$AG$2201, 26, FALSE), 'First 10 GS'!AA$2:AA$2201, 0)</f>
        <v>474</v>
      </c>
      <c r="AA294" s="5">
        <f>_xlfn.RANK.EQ(VLOOKUP($A294, 'First 10 GS'!$B$2:$AG$2201, 27, FALSE), 'First 10 GS'!AB$2:AB$2201, 0)</f>
        <v>564</v>
      </c>
      <c r="AB294" s="6">
        <f>_xlfn.RANK.EQ(VLOOKUP($A294, 'First 10 GS'!$B$2:$AG$2201, 28, FALSE), 'First 10 GS'!AC$2:AC$2201, 1)</f>
        <v>290</v>
      </c>
      <c r="AC294" s="6">
        <f>_xlfn.RANK.EQ(VLOOKUP($A294, 'First 10 GS'!$B$2:$AG$2201, 29, FALSE), 'First 10 GS'!AD$2:AD$2201, 1)</f>
        <v>1</v>
      </c>
      <c r="AD294" s="6">
        <f>_xlfn.RANK.EQ(VLOOKUP($A294, 'First 10 GS'!$B$2:$AG$2201, 30, FALSE), 'First 10 GS'!AE$2:AE$2201, 1)</f>
        <v>325</v>
      </c>
      <c r="AE294" s="6">
        <f>_xlfn.RANK.EQ(VLOOKUP($A294, 'First 10 GS'!$B$2:$AG$2201, 31, FALSE), 'First 10 GS'!AF$2:AF$2201, 0)</f>
        <v>34</v>
      </c>
      <c r="AF294" s="5">
        <f>_xlfn.RANK.EQ(VLOOKUP($A294, 'First 10 GS'!$B$2:$AG$2201, 32, FALSE), 'First 10 GS'!AG$2:AG$2201, 1)</f>
        <v>384</v>
      </c>
      <c r="AG294" s="7">
        <f>GEOMEAN(Table5[[#This Row],[W]],Table5[[#This Row],[L]],Table5[[#This Row],[ERA]],Table5[[#This Row],[BB/9]],Table5[[#This Row],[SO]],Table5[[#This Row],[K/9]],Table5[[#This Row],[WHIP]])</f>
        <v>238.7627509825044</v>
      </c>
    </row>
    <row r="295" spans="1:33" x14ac:dyDescent="0.45">
      <c r="A295" s="4" t="s">
        <v>1370</v>
      </c>
      <c r="B295" s="4" t="s">
        <v>210</v>
      </c>
      <c r="C295" s="10">
        <v>39911</v>
      </c>
      <c r="D295" s="10">
        <v>39975</v>
      </c>
      <c r="E295" s="4">
        <f>_xlfn.RANK.EQ(VLOOKUP($A295, 'First 10 GS'!$B$2:$AG$2201, 5, FALSE), 'First 10 GS'!F$2:F$2201, 0)</f>
        <v>381</v>
      </c>
      <c r="F295" s="5">
        <f>_xlfn.RANK.EQ(VLOOKUP($A295, 'First 10 GS'!$B$2:$AG$2201, 6, FALSE), 'First 10 GS'!G$2:G$2201, 0)</f>
        <v>460</v>
      </c>
      <c r="G295" s="5">
        <f>_xlfn.RANK.EQ(VLOOKUP($A295, 'First 10 GS'!$B$2:$AG$2201, 7, FALSE), 'First 10 GS'!H$2:H$2201, 1)</f>
        <v>343</v>
      </c>
      <c r="H295" s="4">
        <f>_xlfn.RANK.EQ(VLOOKUP($A295, 'First 10 GS'!$B$2:$AG$2201, 8, FALSE), 'First 10 GS'!I$2:I$2201, 0)</f>
        <v>1</v>
      </c>
      <c r="I295" s="4">
        <f>_xlfn.RANK.EQ(VLOOKUP($A295, 'First 10 GS'!$B$2:$AG$2201, 9, FALSE), 'First 10 GS'!J$2:J$2201, 0)</f>
        <v>1</v>
      </c>
      <c r="J295" s="4">
        <f>_xlfn.RANK.EQ(VLOOKUP($A295, 'First 10 GS'!$B$2:$AG$2201, 10, FALSE), 'First 10 GS'!K$2:K$2201, 1)</f>
        <v>1</v>
      </c>
      <c r="K295" s="4">
        <f>_xlfn.RANK.EQ(VLOOKUP($A295, 'First 10 GS'!$B$2:$AG$2201, 11, FALSE), 'First 10 GS'!L$2:L$2201, 0)</f>
        <v>196</v>
      </c>
      <c r="L295" s="4">
        <f>_xlfn.RANK.EQ(VLOOKUP($A295, 'First 10 GS'!$B$2:$AG$2201, 12, FALSE), 'First 10 GS'!M$2:M$2201, 0)</f>
        <v>98</v>
      </c>
      <c r="M295" s="4">
        <f>_xlfn.RANK.EQ(VLOOKUP($A295, 'First 10 GS'!$B$2:$AG$2201, 13, FALSE), 'First 10 GS'!N$2:N$2201, 0)</f>
        <v>2</v>
      </c>
      <c r="N295" s="6">
        <f>_xlfn.RANK.EQ(VLOOKUP($A295, 'First 10 GS'!$B$2:$AG$2201, 14, FALSE), 'First 10 GS'!O$2:O$2201, 1)</f>
        <v>275</v>
      </c>
      <c r="O295" s="4">
        <f>_xlfn.RANK.EQ(VLOOKUP($A295, 'First 10 GS'!$B$2:$AG$2201, 15, FALSE), 'First 10 GS'!P$2:P$2201, 0)</f>
        <v>390</v>
      </c>
      <c r="P295" s="4">
        <f>_xlfn.RANK.EQ(VLOOKUP($A295, 'First 10 GS'!$B$2:$AG$2201, 16, FALSE), 'First 10 GS'!Q$2:Q$2201, 0)</f>
        <v>500</v>
      </c>
      <c r="Q295" s="5">
        <f>_xlfn.RANK.EQ(VLOOKUP($A295, 'First 10 GS'!$B$2:$AG$2201, 17, FALSE), 'First 10 GS'!R$2:R$2201, 1)</f>
        <v>381</v>
      </c>
      <c r="R295" s="4">
        <f>_xlfn.RANK.EQ(VLOOKUP($A295, 'First 10 GS'!$B$2:$AG$2201, 18, FALSE), 'First 10 GS'!S$2:S$2201, 1)</f>
        <v>317</v>
      </c>
      <c r="S295" s="4">
        <f>_xlfn.RANK.EQ(VLOOKUP($A295, 'First 10 GS'!$B$2:$AG$2201, 19, FALSE), 'First 10 GS'!T$2:T$2201, 1)</f>
        <v>356</v>
      </c>
      <c r="T295" s="4">
        <f>_xlfn.RANK.EQ(VLOOKUP($A295, 'First 10 GS'!$B$2:$AG$2201, 20, FALSE), 'First 10 GS'!U$2:U$2201, 1)</f>
        <v>341</v>
      </c>
      <c r="U295" s="4">
        <f>_xlfn.RANK.EQ(VLOOKUP($A295, 'First 10 GS'!$B$2:$AG$2201, 21, FALSE), 'First 10 GS'!V$2:V$2201, 1)</f>
        <v>349</v>
      </c>
      <c r="V295" s="4">
        <f>_xlfn.RANK.EQ(VLOOKUP($A295, 'First 10 GS'!$B$2:$AG$2201, 22, FALSE), 'First 10 GS'!W$2:W$2201, 1)</f>
        <v>274</v>
      </c>
      <c r="W295" s="4">
        <f>_xlfn.RANK.EQ(VLOOKUP($A295, 'First 10 GS'!$B$2:$AG$2201, 23, FALSE), 'First 10 GS'!X$2:X$2201, 1)</f>
        <v>36</v>
      </c>
      <c r="X295" s="5">
        <f>_xlfn.RANK.EQ(VLOOKUP($A295, 'First 10 GS'!$B$2:$AG$2201, 24, FALSE), 'First 10 GS'!Y$2:Y$2201, 1)</f>
        <v>56</v>
      </c>
      <c r="Y295" s="4">
        <f>_xlfn.RANK.EQ(VLOOKUP($A295, 'First 10 GS'!$B$2:$AG$2201, 25, FALSE), 'First 10 GS'!Z$2:Z$2201, 1)</f>
        <v>291</v>
      </c>
      <c r="Z295" s="5">
        <f>_xlfn.RANK.EQ(VLOOKUP($A295, 'First 10 GS'!$B$2:$AG$2201, 26, FALSE), 'First 10 GS'!AA$2:AA$2201, 0)</f>
        <v>274</v>
      </c>
      <c r="AA295" s="5">
        <f>_xlfn.RANK.EQ(VLOOKUP($A295, 'First 10 GS'!$B$2:$AG$2201, 27, FALSE), 'First 10 GS'!AB$2:AB$2201, 0)</f>
        <v>255</v>
      </c>
      <c r="AB295" s="4">
        <f>_xlfn.RANK.EQ(VLOOKUP($A295, 'First 10 GS'!$B$2:$AG$2201, 28, FALSE), 'First 10 GS'!AC$2:AC$2201, 1)</f>
        <v>1</v>
      </c>
      <c r="AC295" s="4">
        <f>_xlfn.RANK.EQ(VLOOKUP($A295, 'First 10 GS'!$B$2:$AG$2201, 29, FALSE), 'First 10 GS'!AD$2:AD$2201, 1)</f>
        <v>1</v>
      </c>
      <c r="AD295" s="4">
        <f>_xlfn.RANK.EQ(VLOOKUP($A295, 'First 10 GS'!$B$2:$AG$2201, 30, FALSE), 'First 10 GS'!AE$2:AE$2201, 1)</f>
        <v>1</v>
      </c>
      <c r="AE295" s="4">
        <f>_xlfn.RANK.EQ(VLOOKUP($A295, 'First 10 GS'!$B$2:$AG$2201, 31, FALSE), 'First 10 GS'!AF$2:AF$2201, 0)</f>
        <v>476</v>
      </c>
      <c r="AF295" s="5">
        <f>_xlfn.RANK.EQ(VLOOKUP($A295, 'First 10 GS'!$B$2:$AG$2201, 32, FALSE), 'First 10 GS'!AG$2:AG$2201, 1)</f>
        <v>191</v>
      </c>
      <c r="AG295" s="7">
        <f>GEOMEAN(Table5[[#This Row],[W]],Table5[[#This Row],[L]],Table5[[#This Row],[ERA]],Table5[[#This Row],[BB/9]],Table5[[#This Row],[SO]],Table5[[#This Row],[K/9]],Table5[[#This Row],[WHIP]])</f>
        <v>239.29135519422519</v>
      </c>
    </row>
    <row r="296" spans="1:33" x14ac:dyDescent="0.45">
      <c r="A296" s="4" t="s">
        <v>432</v>
      </c>
      <c r="B296" s="4" t="s">
        <v>37</v>
      </c>
      <c r="C296" s="10">
        <v>34871</v>
      </c>
      <c r="D296" s="10" t="s">
        <v>433</v>
      </c>
      <c r="E296" s="4">
        <f>_xlfn.RANK.EQ(VLOOKUP($A296, 'First 10 GS'!$B$2:$AG$2201, 5, FALSE), 'First 10 GS'!F$2:F$2201, 0)</f>
        <v>342</v>
      </c>
      <c r="F296" s="5">
        <f>_xlfn.RANK.EQ(VLOOKUP($A296, 'First 10 GS'!$B$2:$AG$2201, 6, FALSE), 'First 10 GS'!G$2:G$2201, 0)</f>
        <v>151</v>
      </c>
      <c r="G296" s="5">
        <f>_xlfn.RANK.EQ(VLOOKUP($A296, 'First 10 GS'!$B$2:$AG$2201, 7, FALSE), 'First 10 GS'!H$2:H$2201, 1)</f>
        <v>343</v>
      </c>
      <c r="H296" s="4">
        <f>_xlfn.RANK.EQ(VLOOKUP($A296, 'First 10 GS'!$B$2:$AG$2201, 8, FALSE), 'First 10 GS'!I$2:I$2201, 0)</f>
        <v>1</v>
      </c>
      <c r="I296" s="4">
        <f>_xlfn.RANK.EQ(VLOOKUP($A296, 'First 10 GS'!$B$2:$AG$2201, 9, FALSE), 'First 10 GS'!J$2:J$2201, 0)</f>
        <v>1</v>
      </c>
      <c r="J296" s="4">
        <f>_xlfn.RANK.EQ(VLOOKUP($A296, 'First 10 GS'!$B$2:$AG$2201, 10, FALSE), 'First 10 GS'!K$2:K$2201, 1)</f>
        <v>1</v>
      </c>
      <c r="K296" s="4">
        <f>_xlfn.RANK.EQ(VLOOKUP($A296, 'First 10 GS'!$B$2:$AG$2201, 11, FALSE), 'First 10 GS'!L$2:L$2201, 0)</f>
        <v>196</v>
      </c>
      <c r="L296" s="4">
        <f>_xlfn.RANK.EQ(VLOOKUP($A296, 'First 10 GS'!$B$2:$AG$2201, 12, FALSE), 'First 10 GS'!M$2:M$2201, 0)</f>
        <v>98</v>
      </c>
      <c r="M296" s="4">
        <f>_xlfn.RANK.EQ(VLOOKUP($A296, 'First 10 GS'!$B$2:$AG$2201, 13, FALSE), 'First 10 GS'!N$2:N$2201, 0)</f>
        <v>2</v>
      </c>
      <c r="N296" s="6">
        <f>_xlfn.RANK.EQ(VLOOKUP($A296, 'First 10 GS'!$B$2:$AG$2201, 14, FALSE), 'First 10 GS'!O$2:O$2201, 1)</f>
        <v>315</v>
      </c>
      <c r="O296" s="4">
        <f>_xlfn.RANK.EQ(VLOOKUP($A296, 'First 10 GS'!$B$2:$AG$2201, 15, FALSE), 'First 10 GS'!P$2:P$2201, 0)</f>
        <v>90</v>
      </c>
      <c r="P296" s="4">
        <f>_xlfn.RANK.EQ(VLOOKUP($A296, 'First 10 GS'!$B$2:$AG$2201, 16, FALSE), 'First 10 GS'!Q$2:Q$2201, 0)</f>
        <v>266</v>
      </c>
      <c r="Q296" s="5">
        <f>_xlfn.RANK.EQ(VLOOKUP($A296, 'First 10 GS'!$B$2:$AG$2201, 17, FALSE), 'First 10 GS'!R$2:R$2201, 1)</f>
        <v>368</v>
      </c>
      <c r="R296" s="4">
        <f>_xlfn.RANK.EQ(VLOOKUP($A296, 'First 10 GS'!$B$2:$AG$2201, 18, FALSE), 'First 10 GS'!S$2:S$2201, 1)</f>
        <v>317</v>
      </c>
      <c r="S296" s="4">
        <f>_xlfn.RANK.EQ(VLOOKUP($A296, 'First 10 GS'!$B$2:$AG$2201, 19, FALSE), 'First 10 GS'!T$2:T$2201, 1)</f>
        <v>228</v>
      </c>
      <c r="T296" s="4">
        <f>_xlfn.RANK.EQ(VLOOKUP($A296, 'First 10 GS'!$B$2:$AG$2201, 20, FALSE), 'First 10 GS'!U$2:U$2201, 1)</f>
        <v>341</v>
      </c>
      <c r="U296" s="4">
        <f>_xlfn.RANK.EQ(VLOOKUP($A296, 'First 10 GS'!$B$2:$AG$2201, 21, FALSE), 'First 10 GS'!V$2:V$2201, 1)</f>
        <v>344</v>
      </c>
      <c r="V296" s="4">
        <f>_xlfn.RANK.EQ(VLOOKUP($A296, 'First 10 GS'!$B$2:$AG$2201, 22, FALSE), 'First 10 GS'!W$2:W$2201, 1)</f>
        <v>274</v>
      </c>
      <c r="W296" s="4">
        <f>_xlfn.RANK.EQ(VLOOKUP($A296, 'First 10 GS'!$B$2:$AG$2201, 23, FALSE), 'First 10 GS'!X$2:X$2201, 1)</f>
        <v>262</v>
      </c>
      <c r="X296" s="5">
        <f>_xlfn.RANK.EQ(VLOOKUP($A296, 'First 10 GS'!$B$2:$AG$2201, 24, FALSE), 'First 10 GS'!Y$2:Y$2201, 1)</f>
        <v>293</v>
      </c>
      <c r="Y296" s="4">
        <f>_xlfn.RANK.EQ(VLOOKUP($A296, 'First 10 GS'!$B$2:$AG$2201, 25, FALSE), 'First 10 GS'!Z$2:Z$2201, 1)</f>
        <v>1</v>
      </c>
      <c r="Z296" s="5">
        <f>_xlfn.RANK.EQ(VLOOKUP($A296, 'First 10 GS'!$B$2:$AG$2201, 26, FALSE), 'First 10 GS'!AA$2:AA$2201, 0)</f>
        <v>154</v>
      </c>
      <c r="AA296" s="5">
        <f>_xlfn.RANK.EQ(VLOOKUP($A296, 'First 10 GS'!$B$2:$AG$2201, 27, FALSE), 'First 10 GS'!AB$2:AB$2201, 0)</f>
        <v>162</v>
      </c>
      <c r="AB296" s="4">
        <f>_xlfn.RANK.EQ(VLOOKUP($A296, 'First 10 GS'!$B$2:$AG$2201, 28, FALSE), 'First 10 GS'!AC$2:AC$2201, 1)</f>
        <v>556</v>
      </c>
      <c r="AC296" s="4">
        <f>_xlfn.RANK.EQ(VLOOKUP($A296, 'First 10 GS'!$B$2:$AG$2201, 29, FALSE), 'First 10 GS'!AD$2:AD$2201, 1)</f>
        <v>1</v>
      </c>
      <c r="AD296" s="4">
        <f>_xlfn.RANK.EQ(VLOOKUP($A296, 'First 10 GS'!$B$2:$AG$2201, 30, FALSE), 'First 10 GS'!AE$2:AE$2201, 1)</f>
        <v>554</v>
      </c>
      <c r="AE296" s="4">
        <f>_xlfn.RANK.EQ(VLOOKUP($A296, 'First 10 GS'!$B$2:$AG$2201, 31, FALSE), 'First 10 GS'!AF$2:AF$2201, 0)</f>
        <v>384</v>
      </c>
      <c r="AF296" s="5">
        <f>_xlfn.RANK.EQ(VLOOKUP($A296, 'First 10 GS'!$B$2:$AG$2201, 32, FALSE), 'First 10 GS'!AG$2:AG$2201, 1)</f>
        <v>340</v>
      </c>
      <c r="AG296" s="7">
        <f>GEOMEAN(Table5[[#This Row],[W]],Table5[[#This Row],[L]],Table5[[#This Row],[ERA]],Table5[[#This Row],[BB/9]],Table5[[#This Row],[SO]],Table5[[#This Row],[K/9]],Table5[[#This Row],[WHIP]])</f>
        <v>241.10957151945718</v>
      </c>
    </row>
    <row r="297" spans="1:33" x14ac:dyDescent="0.45">
      <c r="A297" s="6" t="s">
        <v>177</v>
      </c>
      <c r="B297" s="6" t="s">
        <v>54</v>
      </c>
      <c r="C297" s="9">
        <v>42230</v>
      </c>
      <c r="D297" s="9">
        <v>42278</v>
      </c>
      <c r="E297" s="6">
        <f>_xlfn.RANK.EQ(VLOOKUP($A297, 'First 10 GS'!$B$2:$AG$2201, 5, FALSE), 'First 10 GS'!F$2:F$2201, 0)</f>
        <v>574</v>
      </c>
      <c r="F297" s="5">
        <f>_xlfn.RANK.EQ(VLOOKUP($A297, 'First 10 GS'!$B$2:$AG$2201, 6, FALSE), 'First 10 GS'!G$2:G$2201, 0)</f>
        <v>595</v>
      </c>
      <c r="G297" s="5">
        <f>_xlfn.RANK.EQ(VLOOKUP($A297, 'First 10 GS'!$B$2:$AG$2201, 7, FALSE), 'First 10 GS'!H$2:H$2201, 1)</f>
        <v>518</v>
      </c>
      <c r="H297" s="6">
        <f>_xlfn.RANK.EQ(VLOOKUP($A297, 'First 10 GS'!$B$2:$AG$2201, 8, FALSE), 'First 10 GS'!I$2:I$2201, 0)</f>
        <v>1</v>
      </c>
      <c r="I297" s="6">
        <f>_xlfn.RANK.EQ(VLOOKUP($A297, 'First 10 GS'!$B$2:$AG$2201, 9, FALSE), 'First 10 GS'!J$2:J$2201, 0)</f>
        <v>1</v>
      </c>
      <c r="J297" s="6">
        <f>_xlfn.RANK.EQ(VLOOKUP($A297, 'First 10 GS'!$B$2:$AG$2201, 10, FALSE), 'First 10 GS'!K$2:K$2201, 1)</f>
        <v>1</v>
      </c>
      <c r="K297" s="6">
        <f>_xlfn.RANK.EQ(VLOOKUP($A297, 'First 10 GS'!$B$2:$AG$2201, 11, FALSE), 'First 10 GS'!L$2:L$2201, 0)</f>
        <v>196</v>
      </c>
      <c r="L297" s="6">
        <f>_xlfn.RANK.EQ(VLOOKUP($A297, 'First 10 GS'!$B$2:$AG$2201, 12, FALSE), 'First 10 GS'!M$2:M$2201, 0)</f>
        <v>98</v>
      </c>
      <c r="M297" s="6">
        <f>_xlfn.RANK.EQ(VLOOKUP($A297, 'First 10 GS'!$B$2:$AG$2201, 13, FALSE), 'First 10 GS'!N$2:N$2201, 0)</f>
        <v>2</v>
      </c>
      <c r="N297" s="6">
        <f>_xlfn.RANK.EQ(VLOOKUP($A297, 'First 10 GS'!$B$2:$AG$2201, 14, FALSE), 'First 10 GS'!O$2:O$2201, 1)</f>
        <v>88</v>
      </c>
      <c r="O297" s="6">
        <f>_xlfn.RANK.EQ(VLOOKUP($A297, 'First 10 GS'!$B$2:$AG$2201, 15, FALSE), 'First 10 GS'!P$2:P$2201, 0)</f>
        <v>390</v>
      </c>
      <c r="P297" s="6">
        <f>_xlfn.RANK.EQ(VLOOKUP($A297, 'First 10 GS'!$B$2:$AG$2201, 16, FALSE), 'First 10 GS'!Q$2:Q$2201, 0)</f>
        <v>630</v>
      </c>
      <c r="Q297" s="5">
        <f>_xlfn.RANK.EQ(VLOOKUP($A297, 'First 10 GS'!$B$2:$AG$2201, 17, FALSE), 'First 10 GS'!R$2:R$2201, 1)</f>
        <v>579</v>
      </c>
      <c r="R297" s="6">
        <f>_xlfn.RANK.EQ(VLOOKUP($A297, 'First 10 GS'!$B$2:$AG$2201, 18, FALSE), 'First 10 GS'!S$2:S$2201, 1)</f>
        <v>350</v>
      </c>
      <c r="S297" s="6">
        <f>_xlfn.RANK.EQ(VLOOKUP($A297, 'First 10 GS'!$B$2:$AG$2201, 19, FALSE), 'First 10 GS'!T$2:T$2201, 1)</f>
        <v>440</v>
      </c>
      <c r="T297" s="6">
        <f>_xlfn.RANK.EQ(VLOOKUP($A297, 'First 10 GS'!$B$2:$AG$2201, 20, FALSE), 'First 10 GS'!U$2:U$2201, 1)</f>
        <v>529</v>
      </c>
      <c r="U297" s="6">
        <f>_xlfn.RANK.EQ(VLOOKUP($A297, 'First 10 GS'!$B$2:$AG$2201, 21, FALSE), 'First 10 GS'!V$2:V$2201, 1)</f>
        <v>544</v>
      </c>
      <c r="V297" s="6">
        <f>_xlfn.RANK.EQ(VLOOKUP($A297, 'First 10 GS'!$B$2:$AG$2201, 22, FALSE), 'First 10 GS'!W$2:W$2201, 1)</f>
        <v>466</v>
      </c>
      <c r="W297" s="6">
        <f>_xlfn.RANK.EQ(VLOOKUP($A297, 'First 10 GS'!$B$2:$AG$2201, 23, FALSE), 'First 10 GS'!X$2:X$2201, 1)</f>
        <v>221</v>
      </c>
      <c r="X297" s="5">
        <f>_xlfn.RANK.EQ(VLOOKUP($A297, 'First 10 GS'!$B$2:$AG$2201, 24, FALSE), 'First 10 GS'!Y$2:Y$2201, 1)</f>
        <v>359</v>
      </c>
      <c r="Y297" s="6">
        <f>_xlfn.RANK.EQ(VLOOKUP($A297, 'First 10 GS'!$B$2:$AG$2201, 25, FALSE), 'First 10 GS'!Z$2:Z$2201, 1)</f>
        <v>1</v>
      </c>
      <c r="Z297" s="5">
        <f>_xlfn.RANK.EQ(VLOOKUP($A297, 'First 10 GS'!$B$2:$AG$2201, 26, FALSE), 'First 10 GS'!AA$2:AA$2201, 0)</f>
        <v>54</v>
      </c>
      <c r="AA297" s="5">
        <f>_xlfn.RANK.EQ(VLOOKUP($A297, 'First 10 GS'!$B$2:$AG$2201, 27, FALSE), 'First 10 GS'!AB$2:AB$2201, 0)</f>
        <v>25</v>
      </c>
      <c r="AB297" s="6">
        <f>_xlfn.RANK.EQ(VLOOKUP($A297, 'First 10 GS'!$B$2:$AG$2201, 28, FALSE), 'First 10 GS'!AC$2:AC$2201, 1)</f>
        <v>290</v>
      </c>
      <c r="AC297" s="6">
        <f>_xlfn.RANK.EQ(VLOOKUP($A297, 'First 10 GS'!$B$2:$AG$2201, 29, FALSE), 'First 10 GS'!AD$2:AD$2201, 1)</f>
        <v>1</v>
      </c>
      <c r="AD297" s="6">
        <f>_xlfn.RANK.EQ(VLOOKUP($A297, 'First 10 GS'!$B$2:$AG$2201, 30, FALSE), 'First 10 GS'!AE$2:AE$2201, 1)</f>
        <v>1</v>
      </c>
      <c r="AE297" s="6">
        <f>_xlfn.RANK.EQ(VLOOKUP($A297, 'First 10 GS'!$B$2:$AG$2201, 31, FALSE), 'First 10 GS'!AF$2:AF$2201, 0)</f>
        <v>562</v>
      </c>
      <c r="AF297" s="5">
        <f>_xlfn.RANK.EQ(VLOOKUP($A297, 'First 10 GS'!$B$2:$AG$2201, 32, FALSE), 'First 10 GS'!AG$2:AG$2201, 1)</f>
        <v>550</v>
      </c>
      <c r="AG297" s="7">
        <f>GEOMEAN(Table5[[#This Row],[W]],Table5[[#This Row],[L]],Table5[[#This Row],[ERA]],Table5[[#This Row],[BB/9]],Table5[[#This Row],[SO]],Table5[[#This Row],[K/9]],Table5[[#This Row],[WHIP]])</f>
        <v>241.25356645929031</v>
      </c>
    </row>
    <row r="298" spans="1:33" x14ac:dyDescent="0.45">
      <c r="A298" s="6" t="s">
        <v>308</v>
      </c>
      <c r="B298" s="6" t="s">
        <v>54</v>
      </c>
      <c r="C298" s="9">
        <v>42974</v>
      </c>
      <c r="D298" s="9">
        <v>43219</v>
      </c>
      <c r="E298" s="6">
        <f>_xlfn.RANK.EQ(VLOOKUP($A298, 'First 10 GS'!$B$2:$AG$2201, 5, FALSE), 'First 10 GS'!F$2:F$2201, 0)</f>
        <v>475</v>
      </c>
      <c r="F298" s="5">
        <f>_xlfn.RANK.EQ(VLOOKUP($A298, 'First 10 GS'!$B$2:$AG$2201, 6, FALSE), 'First 10 GS'!G$2:G$2201, 0)</f>
        <v>294</v>
      </c>
      <c r="G298" s="5">
        <f>_xlfn.RANK.EQ(VLOOKUP($A298, 'First 10 GS'!$B$2:$AG$2201, 7, FALSE), 'First 10 GS'!H$2:H$2201, 1)</f>
        <v>518</v>
      </c>
      <c r="H298" s="6">
        <f>_xlfn.RANK.EQ(VLOOKUP($A298, 'First 10 GS'!$B$2:$AG$2201, 8, FALSE), 'First 10 GS'!I$2:I$2201, 0)</f>
        <v>1</v>
      </c>
      <c r="I298" s="6">
        <f>_xlfn.RANK.EQ(VLOOKUP($A298, 'First 10 GS'!$B$2:$AG$2201, 9, FALSE), 'First 10 GS'!J$2:J$2201, 0)</f>
        <v>1</v>
      </c>
      <c r="J298" s="6">
        <f>_xlfn.RANK.EQ(VLOOKUP($A298, 'First 10 GS'!$B$2:$AG$2201, 10, FALSE), 'First 10 GS'!K$2:K$2201, 1)</f>
        <v>1</v>
      </c>
      <c r="K298" s="6">
        <f>_xlfn.RANK.EQ(VLOOKUP($A298, 'First 10 GS'!$B$2:$AG$2201, 11, FALSE), 'First 10 GS'!L$2:L$2201, 0)</f>
        <v>196</v>
      </c>
      <c r="L298" s="6">
        <f>_xlfn.RANK.EQ(VLOOKUP($A298, 'First 10 GS'!$B$2:$AG$2201, 12, FALSE), 'First 10 GS'!M$2:M$2201, 0)</f>
        <v>98</v>
      </c>
      <c r="M298" s="6">
        <f>_xlfn.RANK.EQ(VLOOKUP($A298, 'First 10 GS'!$B$2:$AG$2201, 13, FALSE), 'First 10 GS'!N$2:N$2201, 0)</f>
        <v>2</v>
      </c>
      <c r="N298" s="6">
        <f>_xlfn.RANK.EQ(VLOOKUP($A298, 'First 10 GS'!$B$2:$AG$2201, 14, FALSE), 'First 10 GS'!O$2:O$2201, 1)</f>
        <v>180</v>
      </c>
      <c r="O298" s="6">
        <f>_xlfn.RANK.EQ(VLOOKUP($A298, 'First 10 GS'!$B$2:$AG$2201, 15, FALSE), 'First 10 GS'!P$2:P$2201, 0)</f>
        <v>90</v>
      </c>
      <c r="P298" s="6">
        <f>_xlfn.RANK.EQ(VLOOKUP($A298, 'First 10 GS'!$B$2:$AG$2201, 16, FALSE), 'First 10 GS'!Q$2:Q$2201, 0)</f>
        <v>467</v>
      </c>
      <c r="Q298" s="5">
        <f>_xlfn.RANK.EQ(VLOOKUP($A298, 'First 10 GS'!$B$2:$AG$2201, 17, FALSE), 'First 10 GS'!R$2:R$2201, 1)</f>
        <v>248</v>
      </c>
      <c r="R298" s="6">
        <f>_xlfn.RANK.EQ(VLOOKUP($A298, 'First 10 GS'!$B$2:$AG$2201, 18, FALSE), 'First 10 GS'!S$2:S$2201, 1)</f>
        <v>196</v>
      </c>
      <c r="S298" s="6">
        <f>_xlfn.RANK.EQ(VLOOKUP($A298, 'First 10 GS'!$B$2:$AG$2201, 19, FALSE), 'First 10 GS'!T$2:T$2201, 1)</f>
        <v>91</v>
      </c>
      <c r="T298" s="6">
        <f>_xlfn.RANK.EQ(VLOOKUP($A298, 'First 10 GS'!$B$2:$AG$2201, 20, FALSE), 'First 10 GS'!U$2:U$2201, 1)</f>
        <v>140</v>
      </c>
      <c r="U298" s="6">
        <f>_xlfn.RANK.EQ(VLOOKUP($A298, 'First 10 GS'!$B$2:$AG$2201, 21, FALSE), 'First 10 GS'!V$2:V$2201, 1)</f>
        <v>442</v>
      </c>
      <c r="V298" s="6">
        <f>_xlfn.RANK.EQ(VLOOKUP($A298, 'First 10 GS'!$B$2:$AG$2201, 22, FALSE), 'First 10 GS'!W$2:W$2201, 1)</f>
        <v>381</v>
      </c>
      <c r="W298" s="6">
        <f>_xlfn.RANK.EQ(VLOOKUP($A298, 'First 10 GS'!$B$2:$AG$2201, 23, FALSE), 'First 10 GS'!X$2:X$2201, 1)</f>
        <v>331</v>
      </c>
      <c r="X298" s="5">
        <f>_xlfn.RANK.EQ(VLOOKUP($A298, 'First 10 GS'!$B$2:$AG$2201, 24, FALSE), 'First 10 GS'!Y$2:Y$2201, 1)</f>
        <v>400</v>
      </c>
      <c r="Y298" s="6">
        <f>_xlfn.RANK.EQ(VLOOKUP($A298, 'First 10 GS'!$B$2:$AG$2201, 25, FALSE), 'First 10 GS'!Z$2:Z$2201, 1)</f>
        <v>490</v>
      </c>
      <c r="Z298" s="5">
        <f>_xlfn.RANK.EQ(VLOOKUP($A298, 'First 10 GS'!$B$2:$AG$2201, 26, FALSE), 'First 10 GS'!AA$2:AA$2201, 0)</f>
        <v>106</v>
      </c>
      <c r="AA298" s="5">
        <f>_xlfn.RANK.EQ(VLOOKUP($A298, 'First 10 GS'!$B$2:$AG$2201, 27, FALSE), 'First 10 GS'!AB$2:AB$2201, 0)</f>
        <v>85</v>
      </c>
      <c r="AB298" s="6">
        <f>_xlfn.RANK.EQ(VLOOKUP($A298, 'First 10 GS'!$B$2:$AG$2201, 28, FALSE), 'First 10 GS'!AC$2:AC$2201, 1)</f>
        <v>618</v>
      </c>
      <c r="AC298" s="6">
        <f>_xlfn.RANK.EQ(VLOOKUP($A298, 'First 10 GS'!$B$2:$AG$2201, 29, FALSE), 'First 10 GS'!AD$2:AD$2201, 1)</f>
        <v>1</v>
      </c>
      <c r="AD298" s="6">
        <f>_xlfn.RANK.EQ(VLOOKUP($A298, 'First 10 GS'!$B$2:$AG$2201, 30, FALSE), 'First 10 GS'!AE$2:AE$2201, 1)</f>
        <v>146</v>
      </c>
      <c r="AE298" s="6">
        <f>_xlfn.RANK.EQ(VLOOKUP($A298, 'First 10 GS'!$B$2:$AG$2201, 31, FALSE), 'First 10 GS'!AF$2:AF$2201, 0)</f>
        <v>495</v>
      </c>
      <c r="AF298" s="5">
        <f>_xlfn.RANK.EQ(VLOOKUP($A298, 'First 10 GS'!$B$2:$AG$2201, 32, FALSE), 'First 10 GS'!AG$2:AG$2201, 1)</f>
        <v>358</v>
      </c>
      <c r="AG298" s="7">
        <f>GEOMEAN(Table5[[#This Row],[W]],Table5[[#This Row],[L]],Table5[[#This Row],[ERA]],Table5[[#This Row],[BB/9]],Table5[[#This Row],[SO]],Table5[[#This Row],[K/9]],Table5[[#This Row],[WHIP]])</f>
        <v>242.08670534899071</v>
      </c>
    </row>
    <row r="299" spans="1:33" x14ac:dyDescent="0.45">
      <c r="A299" s="4" t="s">
        <v>1520</v>
      </c>
      <c r="B299" s="4" t="s">
        <v>34</v>
      </c>
      <c r="C299" s="10">
        <v>35605</v>
      </c>
      <c r="D299" s="10">
        <v>35664</v>
      </c>
      <c r="E299" s="4">
        <f>_xlfn.RANK.EQ(VLOOKUP($A299, 'First 10 GS'!$B$2:$AG$2201, 5, FALSE), 'First 10 GS'!F$2:F$2201, 0)</f>
        <v>404</v>
      </c>
      <c r="F299" s="5">
        <f>_xlfn.RANK.EQ(VLOOKUP($A299, 'First 10 GS'!$B$2:$AG$2201, 6, FALSE), 'First 10 GS'!G$2:G$2201, 0)</f>
        <v>151</v>
      </c>
      <c r="G299" s="5">
        <f>_xlfn.RANK.EQ(VLOOKUP($A299, 'First 10 GS'!$B$2:$AG$2201, 7, FALSE), 'First 10 GS'!H$2:H$2201, 1)</f>
        <v>57</v>
      </c>
      <c r="H299" s="4">
        <f>_xlfn.RANK.EQ(VLOOKUP($A299, 'First 10 GS'!$B$2:$AG$2201, 8, FALSE), 'First 10 GS'!I$2:I$2201, 0)</f>
        <v>1</v>
      </c>
      <c r="I299" s="4">
        <f>_xlfn.RANK.EQ(VLOOKUP($A299, 'First 10 GS'!$B$2:$AG$2201, 9, FALSE), 'First 10 GS'!J$2:J$2201, 0)</f>
        <v>1</v>
      </c>
      <c r="J299" s="4">
        <f>_xlfn.RANK.EQ(VLOOKUP($A299, 'First 10 GS'!$B$2:$AG$2201, 10, FALSE), 'First 10 GS'!K$2:K$2201, 1)</f>
        <v>1</v>
      </c>
      <c r="K299" s="4">
        <f>_xlfn.RANK.EQ(VLOOKUP($A299, 'First 10 GS'!$B$2:$AG$2201, 11, FALSE), 'First 10 GS'!L$2:L$2201, 0)</f>
        <v>196</v>
      </c>
      <c r="L299" s="4">
        <f>_xlfn.RANK.EQ(VLOOKUP($A299, 'First 10 GS'!$B$2:$AG$2201, 12, FALSE), 'First 10 GS'!M$2:M$2201, 0)</f>
        <v>98</v>
      </c>
      <c r="M299" s="4">
        <f>_xlfn.RANK.EQ(VLOOKUP($A299, 'First 10 GS'!$B$2:$AG$2201, 13, FALSE), 'First 10 GS'!N$2:N$2201, 0)</f>
        <v>2</v>
      </c>
      <c r="N299" s="6">
        <f>_xlfn.RANK.EQ(VLOOKUP($A299, 'First 10 GS'!$B$2:$AG$2201, 14, FALSE), 'First 10 GS'!O$2:O$2201, 1)</f>
        <v>246</v>
      </c>
      <c r="O299" s="4">
        <f>_xlfn.RANK.EQ(VLOOKUP($A299, 'First 10 GS'!$B$2:$AG$2201, 15, FALSE), 'First 10 GS'!P$2:P$2201, 0)</f>
        <v>390</v>
      </c>
      <c r="P299" s="4">
        <f>_xlfn.RANK.EQ(VLOOKUP($A299, 'First 10 GS'!$B$2:$AG$2201, 16, FALSE), 'First 10 GS'!Q$2:Q$2201, 0)</f>
        <v>99</v>
      </c>
      <c r="Q299" s="5">
        <f>_xlfn.RANK.EQ(VLOOKUP($A299, 'First 10 GS'!$B$2:$AG$2201, 17, FALSE), 'First 10 GS'!R$2:R$2201, 1)</f>
        <v>443</v>
      </c>
      <c r="R299" s="4">
        <f>_xlfn.RANK.EQ(VLOOKUP($A299, 'First 10 GS'!$B$2:$AG$2201, 18, FALSE), 'First 10 GS'!S$2:S$2201, 1)</f>
        <v>132</v>
      </c>
      <c r="S299" s="4">
        <f>_xlfn.RANK.EQ(VLOOKUP($A299, 'First 10 GS'!$B$2:$AG$2201, 19, FALSE), 'First 10 GS'!T$2:T$2201, 1)</f>
        <v>356</v>
      </c>
      <c r="T299" s="4">
        <f>_xlfn.RANK.EQ(VLOOKUP($A299, 'First 10 GS'!$B$2:$AG$2201, 20, FALSE), 'First 10 GS'!U$2:U$2201, 1)</f>
        <v>418</v>
      </c>
      <c r="U299" s="4">
        <f>_xlfn.RANK.EQ(VLOOKUP($A299, 'First 10 GS'!$B$2:$AG$2201, 21, FALSE), 'First 10 GS'!V$2:V$2201, 1)</f>
        <v>251</v>
      </c>
      <c r="V299" s="4">
        <f>_xlfn.RANK.EQ(VLOOKUP($A299, 'First 10 GS'!$B$2:$AG$2201, 22, FALSE), 'First 10 GS'!W$2:W$2201, 1)</f>
        <v>172</v>
      </c>
      <c r="W299" s="4">
        <f>_xlfn.RANK.EQ(VLOOKUP($A299, 'First 10 GS'!$B$2:$AG$2201, 23, FALSE), 'First 10 GS'!X$2:X$2201, 1)</f>
        <v>371</v>
      </c>
      <c r="X299" s="5">
        <f>_xlfn.RANK.EQ(VLOOKUP($A299, 'First 10 GS'!$B$2:$AG$2201, 24, FALSE), 'First 10 GS'!Y$2:Y$2201, 1)</f>
        <v>405</v>
      </c>
      <c r="Y299" s="4">
        <f>_xlfn.RANK.EQ(VLOOKUP($A299, 'First 10 GS'!$B$2:$AG$2201, 25, FALSE), 'First 10 GS'!Z$2:Z$2201, 1)</f>
        <v>1</v>
      </c>
      <c r="Z299" s="5">
        <f>_xlfn.RANK.EQ(VLOOKUP($A299, 'First 10 GS'!$B$2:$AG$2201, 26, FALSE), 'First 10 GS'!AA$2:AA$2201, 0)</f>
        <v>356</v>
      </c>
      <c r="AA299" s="5">
        <f>_xlfn.RANK.EQ(VLOOKUP($A299, 'First 10 GS'!$B$2:$AG$2201, 27, FALSE), 'First 10 GS'!AB$2:AB$2201, 0)</f>
        <v>334</v>
      </c>
      <c r="AB299" s="4">
        <f>_xlfn.RANK.EQ(VLOOKUP($A299, 'First 10 GS'!$B$2:$AG$2201, 28, FALSE), 'First 10 GS'!AC$2:AC$2201, 1)</f>
        <v>556</v>
      </c>
      <c r="AC299" s="4">
        <f>_xlfn.RANK.EQ(VLOOKUP($A299, 'First 10 GS'!$B$2:$AG$2201, 29, FALSE), 'First 10 GS'!AD$2:AD$2201, 1)</f>
        <v>1</v>
      </c>
      <c r="AD299" s="4">
        <f>_xlfn.RANK.EQ(VLOOKUP($A299, 'First 10 GS'!$B$2:$AG$2201, 30, FALSE), 'First 10 GS'!AE$2:AE$2201, 1)</f>
        <v>146</v>
      </c>
      <c r="AE299" s="4">
        <f>_xlfn.RANK.EQ(VLOOKUP($A299, 'First 10 GS'!$B$2:$AG$2201, 31, FALSE), 'First 10 GS'!AF$2:AF$2201, 0)</f>
        <v>384</v>
      </c>
      <c r="AF299" s="5">
        <f>_xlfn.RANK.EQ(VLOOKUP($A299, 'First 10 GS'!$B$2:$AG$2201, 32, FALSE), 'First 10 GS'!AG$2:AG$2201, 1)</f>
        <v>268</v>
      </c>
      <c r="AG299" s="7">
        <f>GEOMEAN(Table5[[#This Row],[W]],Table5[[#This Row],[L]],Table5[[#This Row],[ERA]],Table5[[#This Row],[BB/9]],Table5[[#This Row],[SO]],Table5[[#This Row],[K/9]],Table5[[#This Row],[WHIP]])</f>
        <v>242.42499850411542</v>
      </c>
    </row>
    <row r="300" spans="1:33" x14ac:dyDescent="0.45">
      <c r="A300" s="6" t="s">
        <v>657</v>
      </c>
      <c r="B300" s="6" t="s">
        <v>37</v>
      </c>
      <c r="C300" s="9">
        <v>34874</v>
      </c>
      <c r="D300" s="9">
        <v>34916</v>
      </c>
      <c r="E300" s="6">
        <f>_xlfn.RANK.EQ(VLOOKUP($A300, 'First 10 GS'!$B$2:$AG$2201, 5, FALSE), 'First 10 GS'!F$2:F$2201, 0)</f>
        <v>188</v>
      </c>
      <c r="F300" s="5">
        <f>_xlfn.RANK.EQ(VLOOKUP($A300, 'First 10 GS'!$B$2:$AG$2201, 6, FALSE), 'First 10 GS'!G$2:G$2201, 0)</f>
        <v>294</v>
      </c>
      <c r="G300" s="5">
        <f>_xlfn.RANK.EQ(VLOOKUP($A300, 'First 10 GS'!$B$2:$AG$2201, 7, FALSE), 'First 10 GS'!H$2:H$2201, 1)</f>
        <v>343</v>
      </c>
      <c r="H300" s="6">
        <f>_xlfn.RANK.EQ(VLOOKUP($A300, 'First 10 GS'!$B$2:$AG$2201, 8, FALSE), 'First 10 GS'!I$2:I$2201, 0)</f>
        <v>1</v>
      </c>
      <c r="I300" s="6">
        <f>_xlfn.RANK.EQ(VLOOKUP($A300, 'First 10 GS'!$B$2:$AG$2201, 9, FALSE), 'First 10 GS'!J$2:J$2201, 0)</f>
        <v>1</v>
      </c>
      <c r="J300" s="6">
        <f>_xlfn.RANK.EQ(VLOOKUP($A300, 'First 10 GS'!$B$2:$AG$2201, 10, FALSE), 'First 10 GS'!K$2:K$2201, 1)</f>
        <v>1</v>
      </c>
      <c r="K300" s="6">
        <f>_xlfn.RANK.EQ(VLOOKUP($A300, 'First 10 GS'!$B$2:$AG$2201, 11, FALSE), 'First 10 GS'!L$2:L$2201, 0)</f>
        <v>99</v>
      </c>
      <c r="L300" s="6">
        <f>_xlfn.RANK.EQ(VLOOKUP($A300, 'First 10 GS'!$B$2:$AG$2201, 12, FALSE), 'First 10 GS'!M$2:M$2201, 0)</f>
        <v>98</v>
      </c>
      <c r="M300" s="6">
        <f>_xlfn.RANK.EQ(VLOOKUP($A300, 'First 10 GS'!$B$2:$AG$2201, 13, FALSE), 'First 10 GS'!N$2:N$2201, 0)</f>
        <v>2</v>
      </c>
      <c r="N300" s="6">
        <f>_xlfn.RANK.EQ(VLOOKUP($A300, 'First 10 GS'!$B$2:$AG$2201, 14, FALSE), 'First 10 GS'!O$2:O$2201, 1)</f>
        <v>474</v>
      </c>
      <c r="O300" s="6">
        <f>_xlfn.RANK.EQ(VLOOKUP($A300, 'First 10 GS'!$B$2:$AG$2201, 15, FALSE), 'First 10 GS'!P$2:P$2201, 0)</f>
        <v>227</v>
      </c>
      <c r="P300" s="6">
        <f>_xlfn.RANK.EQ(VLOOKUP($A300, 'First 10 GS'!$B$2:$AG$2201, 16, FALSE), 'First 10 GS'!Q$2:Q$2201, 0)</f>
        <v>378</v>
      </c>
      <c r="Q300" s="5">
        <f>_xlfn.RANK.EQ(VLOOKUP($A300, 'First 10 GS'!$B$2:$AG$2201, 17, FALSE), 'First 10 GS'!R$2:R$2201, 1)</f>
        <v>277</v>
      </c>
      <c r="R300" s="6">
        <f>_xlfn.RANK.EQ(VLOOKUP($A300, 'First 10 GS'!$B$2:$AG$2201, 18, FALSE), 'First 10 GS'!S$2:S$2201, 1)</f>
        <v>241</v>
      </c>
      <c r="S300" s="6">
        <f>_xlfn.RANK.EQ(VLOOKUP($A300, 'First 10 GS'!$B$2:$AG$2201, 19, FALSE), 'First 10 GS'!T$2:T$2201, 1)</f>
        <v>356</v>
      </c>
      <c r="T300" s="6">
        <f>_xlfn.RANK.EQ(VLOOKUP($A300, 'First 10 GS'!$B$2:$AG$2201, 20, FALSE), 'First 10 GS'!U$2:U$2201, 1)</f>
        <v>306</v>
      </c>
      <c r="U300" s="6">
        <f>_xlfn.RANK.EQ(VLOOKUP($A300, 'First 10 GS'!$B$2:$AG$2201, 21, FALSE), 'First 10 GS'!V$2:V$2201, 1)</f>
        <v>81</v>
      </c>
      <c r="V300" s="6">
        <f>_xlfn.RANK.EQ(VLOOKUP($A300, 'First 10 GS'!$B$2:$AG$2201, 22, FALSE), 'First 10 GS'!W$2:W$2201, 1)</f>
        <v>53</v>
      </c>
      <c r="W300" s="6">
        <f>_xlfn.RANK.EQ(VLOOKUP($A300, 'First 10 GS'!$B$2:$AG$2201, 23, FALSE), 'First 10 GS'!X$2:X$2201, 1)</f>
        <v>221</v>
      </c>
      <c r="X300" s="5">
        <f>_xlfn.RANK.EQ(VLOOKUP($A300, 'First 10 GS'!$B$2:$AG$2201, 24, FALSE), 'First 10 GS'!Y$2:Y$2201, 1)</f>
        <v>201</v>
      </c>
      <c r="Y300" s="6">
        <f>_xlfn.RANK.EQ(VLOOKUP($A300, 'First 10 GS'!$B$2:$AG$2201, 25, FALSE), 'First 10 GS'!Z$2:Z$2201, 1)</f>
        <v>291</v>
      </c>
      <c r="Z300" s="5">
        <f>_xlfn.RANK.EQ(VLOOKUP($A300, 'First 10 GS'!$B$2:$AG$2201, 26, FALSE), 'First 10 GS'!AA$2:AA$2201, 0)</f>
        <v>227</v>
      </c>
      <c r="AA300" s="5">
        <f>_xlfn.RANK.EQ(VLOOKUP($A300, 'First 10 GS'!$B$2:$AG$2201, 27, FALSE), 'First 10 GS'!AB$2:AB$2201, 0)</f>
        <v>298</v>
      </c>
      <c r="AB300" s="6">
        <f>_xlfn.RANK.EQ(VLOOKUP($A300, 'First 10 GS'!$B$2:$AG$2201, 28, FALSE), 'First 10 GS'!AC$2:AC$2201, 1)</f>
        <v>1</v>
      </c>
      <c r="AC300" s="6">
        <f>_xlfn.RANK.EQ(VLOOKUP($A300, 'First 10 GS'!$B$2:$AG$2201, 29, FALSE), 'First 10 GS'!AD$2:AD$2201, 1)</f>
        <v>1</v>
      </c>
      <c r="AD300" s="6">
        <f>_xlfn.RANK.EQ(VLOOKUP($A300, 'First 10 GS'!$B$2:$AG$2201, 30, FALSE), 'First 10 GS'!AE$2:AE$2201, 1)</f>
        <v>663</v>
      </c>
      <c r="AE300" s="6">
        <f>_xlfn.RANK.EQ(VLOOKUP($A300, 'First 10 GS'!$B$2:$AG$2201, 31, FALSE), 'First 10 GS'!AF$2:AF$2201, 0)</f>
        <v>205</v>
      </c>
      <c r="AF300" s="5">
        <f>_xlfn.RANK.EQ(VLOOKUP($A300, 'First 10 GS'!$B$2:$AG$2201, 32, FALSE), 'First 10 GS'!AG$2:AG$2201, 1)</f>
        <v>130</v>
      </c>
      <c r="AG300" s="7">
        <f>GEOMEAN(Table5[[#This Row],[W]],Table5[[#This Row],[L]],Table5[[#This Row],[ERA]],Table5[[#This Row],[BB/9]],Table5[[#This Row],[SO]],Table5[[#This Row],[K/9]],Table5[[#This Row],[WHIP]])</f>
        <v>242.54152684929781</v>
      </c>
    </row>
    <row r="301" spans="1:33" x14ac:dyDescent="0.45">
      <c r="A301" s="6" t="s">
        <v>659</v>
      </c>
      <c r="B301" s="6" t="s">
        <v>73</v>
      </c>
      <c r="C301" s="9" t="s">
        <v>660</v>
      </c>
      <c r="D301" s="9">
        <v>34432</v>
      </c>
      <c r="E301" s="6">
        <f>_xlfn.RANK.EQ(VLOOKUP($A301, 'First 10 GS'!$B$2:$AG$2201, 5, FALSE), 'First 10 GS'!F$2:F$2201, 0)</f>
        <v>227</v>
      </c>
      <c r="F301" s="5">
        <f>_xlfn.RANK.EQ(VLOOKUP($A301, 'First 10 GS'!$B$2:$AG$2201, 6, FALSE), 'First 10 GS'!G$2:G$2201, 0)</f>
        <v>151</v>
      </c>
      <c r="G301" s="5">
        <f>_xlfn.RANK.EQ(VLOOKUP($A301, 'First 10 GS'!$B$2:$AG$2201, 7, FALSE), 'First 10 GS'!H$2:H$2201, 1)</f>
        <v>177</v>
      </c>
      <c r="H301" s="6">
        <f>_xlfn.RANK.EQ(VLOOKUP($A301, 'First 10 GS'!$B$2:$AG$2201, 8, FALSE), 'First 10 GS'!I$2:I$2201, 0)</f>
        <v>1</v>
      </c>
      <c r="I301" s="6">
        <f>_xlfn.RANK.EQ(VLOOKUP($A301, 'First 10 GS'!$B$2:$AG$2201, 9, FALSE), 'First 10 GS'!J$2:J$2201, 0)</f>
        <v>1</v>
      </c>
      <c r="J301" s="6">
        <f>_xlfn.RANK.EQ(VLOOKUP($A301, 'First 10 GS'!$B$2:$AG$2201, 10, FALSE), 'First 10 GS'!K$2:K$2201, 1)</f>
        <v>1</v>
      </c>
      <c r="K301" s="6">
        <f>_xlfn.RANK.EQ(VLOOKUP($A301, 'First 10 GS'!$B$2:$AG$2201, 11, FALSE), 'First 10 GS'!L$2:L$2201, 0)</f>
        <v>196</v>
      </c>
      <c r="L301" s="6">
        <f>_xlfn.RANK.EQ(VLOOKUP($A301, 'First 10 GS'!$B$2:$AG$2201, 12, FALSE), 'First 10 GS'!M$2:M$2201, 0)</f>
        <v>98</v>
      </c>
      <c r="M301" s="6">
        <f>_xlfn.RANK.EQ(VLOOKUP($A301, 'First 10 GS'!$B$2:$AG$2201, 13, FALSE), 'First 10 GS'!N$2:N$2201, 0)</f>
        <v>2</v>
      </c>
      <c r="N301" s="6">
        <f>_xlfn.RANK.EQ(VLOOKUP($A301, 'First 10 GS'!$B$2:$AG$2201, 14, FALSE), 'First 10 GS'!O$2:O$2201, 1)</f>
        <v>431</v>
      </c>
      <c r="O301" s="6">
        <f>_xlfn.RANK.EQ(VLOOKUP($A301, 'First 10 GS'!$B$2:$AG$2201, 15, FALSE), 'First 10 GS'!P$2:P$2201, 0)</f>
        <v>227</v>
      </c>
      <c r="P301" s="6">
        <f>_xlfn.RANK.EQ(VLOOKUP($A301, 'First 10 GS'!$B$2:$AG$2201, 16, FALSE), 'First 10 GS'!Q$2:Q$2201, 0)</f>
        <v>208</v>
      </c>
      <c r="Q301" s="5">
        <f>_xlfn.RANK.EQ(VLOOKUP($A301, 'First 10 GS'!$B$2:$AG$2201, 17, FALSE), 'First 10 GS'!R$2:R$2201, 1)</f>
        <v>223</v>
      </c>
      <c r="R301" s="6">
        <f>_xlfn.RANK.EQ(VLOOKUP($A301, 'First 10 GS'!$B$2:$AG$2201, 18, FALSE), 'First 10 GS'!S$2:S$2201, 1)</f>
        <v>299</v>
      </c>
      <c r="S301" s="6">
        <f>_xlfn.RANK.EQ(VLOOKUP($A301, 'First 10 GS'!$B$2:$AG$2201, 19, FALSE), 'First 10 GS'!T$2:T$2201, 1)</f>
        <v>440</v>
      </c>
      <c r="T301" s="6">
        <f>_xlfn.RANK.EQ(VLOOKUP($A301, 'First 10 GS'!$B$2:$AG$2201, 20, FALSE), 'First 10 GS'!U$2:U$2201, 1)</f>
        <v>214</v>
      </c>
      <c r="U301" s="6">
        <f>_xlfn.RANK.EQ(VLOOKUP($A301, 'First 10 GS'!$B$2:$AG$2201, 21, FALSE), 'First 10 GS'!V$2:V$2201, 1)</f>
        <v>132</v>
      </c>
      <c r="V301" s="6">
        <f>_xlfn.RANK.EQ(VLOOKUP($A301, 'First 10 GS'!$B$2:$AG$2201, 22, FALSE), 'First 10 GS'!W$2:W$2201, 1)</f>
        <v>103</v>
      </c>
      <c r="W301" s="6">
        <f>_xlfn.RANK.EQ(VLOOKUP($A301, 'First 10 GS'!$B$2:$AG$2201, 23, FALSE), 'First 10 GS'!X$2:X$2201, 1)</f>
        <v>431</v>
      </c>
      <c r="X301" s="5">
        <f>_xlfn.RANK.EQ(VLOOKUP($A301, 'First 10 GS'!$B$2:$AG$2201, 24, FALSE), 'First 10 GS'!Y$2:Y$2201, 1)</f>
        <v>409</v>
      </c>
      <c r="Y301" s="6">
        <f>_xlfn.RANK.EQ(VLOOKUP($A301, 'First 10 GS'!$B$2:$AG$2201, 25, FALSE), 'First 10 GS'!Z$2:Z$2201, 1)</f>
        <v>291</v>
      </c>
      <c r="Z301" s="5">
        <f>_xlfn.RANK.EQ(VLOOKUP($A301, 'First 10 GS'!$B$2:$AG$2201, 26, FALSE), 'First 10 GS'!AA$2:AA$2201, 0)</f>
        <v>227</v>
      </c>
      <c r="AA301" s="5">
        <f>_xlfn.RANK.EQ(VLOOKUP($A301, 'First 10 GS'!$B$2:$AG$2201, 27, FALSE), 'First 10 GS'!AB$2:AB$2201, 0)</f>
        <v>268</v>
      </c>
      <c r="AB301" s="6">
        <f>_xlfn.RANK.EQ(VLOOKUP($A301, 'First 10 GS'!$B$2:$AG$2201, 28, FALSE), 'First 10 GS'!AC$2:AC$2201, 1)</f>
        <v>290</v>
      </c>
      <c r="AC301" s="6">
        <f>_xlfn.RANK.EQ(VLOOKUP($A301, 'First 10 GS'!$B$2:$AG$2201, 29, FALSE), 'First 10 GS'!AD$2:AD$2201, 1)</f>
        <v>477</v>
      </c>
      <c r="AD301" s="6">
        <f>_xlfn.RANK.EQ(VLOOKUP($A301, 'First 10 GS'!$B$2:$AG$2201, 30, FALSE), 'First 10 GS'!AE$2:AE$2201, 1)</f>
        <v>146</v>
      </c>
      <c r="AE301" s="6">
        <f>_xlfn.RANK.EQ(VLOOKUP($A301, 'First 10 GS'!$B$2:$AG$2201, 31, FALSE), 'First 10 GS'!AF$2:AF$2201, 0)</f>
        <v>192</v>
      </c>
      <c r="AF301" s="5">
        <f>_xlfn.RANK.EQ(VLOOKUP($A301, 'First 10 GS'!$B$2:$AG$2201, 32, FALSE), 'First 10 GS'!AG$2:AG$2201, 1)</f>
        <v>337</v>
      </c>
      <c r="AG301" s="7">
        <f>GEOMEAN(Table5[[#This Row],[W]],Table5[[#This Row],[L]],Table5[[#This Row],[ERA]],Table5[[#This Row],[BB/9]],Table5[[#This Row],[SO]],Table5[[#This Row],[K/9]],Table5[[#This Row],[WHIP]])</f>
        <v>242.96203671007109</v>
      </c>
    </row>
    <row r="302" spans="1:33" x14ac:dyDescent="0.45">
      <c r="A302" s="4" t="s">
        <v>1222</v>
      </c>
      <c r="B302" s="4" t="s">
        <v>132</v>
      </c>
      <c r="C302" s="10">
        <v>41783</v>
      </c>
      <c r="D302" s="10">
        <v>41830</v>
      </c>
      <c r="E302" s="4">
        <f>_xlfn.RANK.EQ(VLOOKUP($A302, 'First 10 GS'!$B$2:$AG$2201, 5, FALSE), 'First 10 GS'!F$2:F$2201, 0)</f>
        <v>238</v>
      </c>
      <c r="F302" s="5">
        <f>_xlfn.RANK.EQ(VLOOKUP($A302, 'First 10 GS'!$B$2:$AG$2201, 6, FALSE), 'First 10 GS'!G$2:G$2201, 0)</f>
        <v>64</v>
      </c>
      <c r="G302" s="5">
        <f>_xlfn.RANK.EQ(VLOOKUP($A302, 'First 10 GS'!$B$2:$AG$2201, 7, FALSE), 'First 10 GS'!H$2:H$2201, 1)</f>
        <v>518</v>
      </c>
      <c r="H302" s="4">
        <f>_xlfn.RANK.EQ(VLOOKUP($A302, 'First 10 GS'!$B$2:$AG$2201, 8, FALSE), 'First 10 GS'!I$2:I$2201, 0)</f>
        <v>1</v>
      </c>
      <c r="I302" s="4">
        <f>_xlfn.RANK.EQ(VLOOKUP($A302, 'First 10 GS'!$B$2:$AG$2201, 9, FALSE), 'First 10 GS'!J$2:J$2201, 0)</f>
        <v>1</v>
      </c>
      <c r="J302" s="4">
        <f>_xlfn.RANK.EQ(VLOOKUP($A302, 'First 10 GS'!$B$2:$AG$2201, 10, FALSE), 'First 10 GS'!K$2:K$2201, 1)</f>
        <v>1</v>
      </c>
      <c r="K302" s="4">
        <f>_xlfn.RANK.EQ(VLOOKUP($A302, 'First 10 GS'!$B$2:$AG$2201, 11, FALSE), 'First 10 GS'!L$2:L$2201, 0)</f>
        <v>196</v>
      </c>
      <c r="L302" s="4">
        <f>_xlfn.RANK.EQ(VLOOKUP($A302, 'First 10 GS'!$B$2:$AG$2201, 12, FALSE), 'First 10 GS'!M$2:M$2201, 0)</f>
        <v>98</v>
      </c>
      <c r="M302" s="4">
        <f>_xlfn.RANK.EQ(VLOOKUP($A302, 'First 10 GS'!$B$2:$AG$2201, 13, FALSE), 'First 10 GS'!N$2:N$2201, 0)</f>
        <v>2</v>
      </c>
      <c r="N302" s="6">
        <f>_xlfn.RANK.EQ(VLOOKUP($A302, 'First 10 GS'!$B$2:$AG$2201, 14, FALSE), 'First 10 GS'!O$2:O$2201, 1)</f>
        <v>414</v>
      </c>
      <c r="O302" s="4">
        <f>_xlfn.RANK.EQ(VLOOKUP($A302, 'First 10 GS'!$B$2:$AG$2201, 15, FALSE), 'First 10 GS'!P$2:P$2201, 0)</f>
        <v>1</v>
      </c>
      <c r="P302" s="4">
        <f>_xlfn.RANK.EQ(VLOOKUP($A302, 'First 10 GS'!$B$2:$AG$2201, 16, FALSE), 'First 10 GS'!Q$2:Q$2201, 0)</f>
        <v>266</v>
      </c>
      <c r="Q302" s="5">
        <f>_xlfn.RANK.EQ(VLOOKUP($A302, 'First 10 GS'!$B$2:$AG$2201, 17, FALSE), 'First 10 GS'!R$2:R$2201, 1)</f>
        <v>386</v>
      </c>
      <c r="R302" s="4">
        <f>_xlfn.RANK.EQ(VLOOKUP($A302, 'First 10 GS'!$B$2:$AG$2201, 18, FALSE), 'First 10 GS'!S$2:S$2201, 1)</f>
        <v>385</v>
      </c>
      <c r="S302" s="4">
        <f>_xlfn.RANK.EQ(VLOOKUP($A302, 'First 10 GS'!$B$2:$AG$2201, 19, FALSE), 'First 10 GS'!T$2:T$2201, 1)</f>
        <v>356</v>
      </c>
      <c r="T302" s="4">
        <f>_xlfn.RANK.EQ(VLOOKUP($A302, 'First 10 GS'!$B$2:$AG$2201, 20, FALSE), 'First 10 GS'!U$2:U$2201, 1)</f>
        <v>418</v>
      </c>
      <c r="U302" s="4">
        <f>_xlfn.RANK.EQ(VLOOKUP($A302, 'First 10 GS'!$B$2:$AG$2201, 21, FALSE), 'First 10 GS'!V$2:V$2201, 1)</f>
        <v>527</v>
      </c>
      <c r="V302" s="4">
        <f>_xlfn.RANK.EQ(VLOOKUP($A302, 'First 10 GS'!$B$2:$AG$2201, 22, FALSE), 'First 10 GS'!W$2:W$2201, 1)</f>
        <v>537</v>
      </c>
      <c r="W302" s="4">
        <f>_xlfn.RANK.EQ(VLOOKUP($A302, 'First 10 GS'!$B$2:$AG$2201, 23, FALSE), 'First 10 GS'!X$2:X$2201, 1)</f>
        <v>160</v>
      </c>
      <c r="X302" s="5">
        <f>_xlfn.RANK.EQ(VLOOKUP($A302, 'First 10 GS'!$B$2:$AG$2201, 24, FALSE), 'First 10 GS'!Y$2:Y$2201, 1)</f>
        <v>152</v>
      </c>
      <c r="Y302" s="4">
        <f>_xlfn.RANK.EQ(VLOOKUP($A302, 'First 10 GS'!$B$2:$AG$2201, 25, FALSE), 'First 10 GS'!Z$2:Z$2201, 1)</f>
        <v>490</v>
      </c>
      <c r="Z302" s="5">
        <f>_xlfn.RANK.EQ(VLOOKUP($A302, 'First 10 GS'!$B$2:$AG$2201, 26, FALSE), 'First 10 GS'!AA$2:AA$2201, 0)</f>
        <v>313</v>
      </c>
      <c r="AA302" s="5">
        <f>_xlfn.RANK.EQ(VLOOKUP($A302, 'First 10 GS'!$B$2:$AG$2201, 27, FALSE), 'First 10 GS'!AB$2:AB$2201, 0)</f>
        <v>345</v>
      </c>
      <c r="AB302" s="4">
        <f>_xlfn.RANK.EQ(VLOOKUP($A302, 'First 10 GS'!$B$2:$AG$2201, 28, FALSE), 'First 10 GS'!AC$2:AC$2201, 1)</f>
        <v>556</v>
      </c>
      <c r="AC302" s="4">
        <f>_xlfn.RANK.EQ(VLOOKUP($A302, 'First 10 GS'!$B$2:$AG$2201, 29, FALSE), 'First 10 GS'!AD$2:AD$2201, 1)</f>
        <v>1</v>
      </c>
      <c r="AD302" s="4">
        <f>_xlfn.RANK.EQ(VLOOKUP($A302, 'First 10 GS'!$B$2:$AG$2201, 30, FALSE), 'First 10 GS'!AE$2:AE$2201, 1)</f>
        <v>1</v>
      </c>
      <c r="AE302" s="4">
        <f>_xlfn.RANK.EQ(VLOOKUP($A302, 'First 10 GS'!$B$2:$AG$2201, 31, FALSE), 'First 10 GS'!AF$2:AF$2201, 0)</f>
        <v>238</v>
      </c>
      <c r="AF302" s="5">
        <f>_xlfn.RANK.EQ(VLOOKUP($A302, 'First 10 GS'!$B$2:$AG$2201, 32, FALSE), 'First 10 GS'!AG$2:AG$2201, 1)</f>
        <v>240</v>
      </c>
      <c r="AG302" s="7">
        <f>GEOMEAN(Table5[[#This Row],[W]],Table5[[#This Row],[L]],Table5[[#This Row],[ERA]],Table5[[#This Row],[BB/9]],Table5[[#This Row],[SO]],Table5[[#This Row],[K/9]],Table5[[#This Row],[WHIP]])</f>
        <v>243.26163108155174</v>
      </c>
    </row>
    <row r="303" spans="1:33" x14ac:dyDescent="0.45">
      <c r="A303" s="6" t="s">
        <v>1524</v>
      </c>
      <c r="B303" s="6" t="s">
        <v>34</v>
      </c>
      <c r="C303" s="9">
        <v>36989</v>
      </c>
      <c r="D303" s="9">
        <v>37043</v>
      </c>
      <c r="E303" s="6">
        <f>_xlfn.RANK.EQ(VLOOKUP($A303, 'First 10 GS'!$B$2:$AG$2201, 5, FALSE), 'First 10 GS'!F$2:F$2201, 0)</f>
        <v>559</v>
      </c>
      <c r="F303" s="5">
        <f>_xlfn.RANK.EQ(VLOOKUP($A303, 'First 10 GS'!$B$2:$AG$2201, 6, FALSE), 'First 10 GS'!G$2:G$2201, 0)</f>
        <v>23</v>
      </c>
      <c r="G303" s="5">
        <f>_xlfn.RANK.EQ(VLOOKUP($A303, 'First 10 GS'!$B$2:$AG$2201, 7, FALSE), 'First 10 GS'!H$2:H$2201, 1)</f>
        <v>57</v>
      </c>
      <c r="H303" s="6">
        <f>_xlfn.RANK.EQ(VLOOKUP($A303, 'First 10 GS'!$B$2:$AG$2201, 8, FALSE), 'First 10 GS'!I$2:I$2201, 0)</f>
        <v>1</v>
      </c>
      <c r="I303" s="6">
        <f>_xlfn.RANK.EQ(VLOOKUP($A303, 'First 10 GS'!$B$2:$AG$2201, 9, FALSE), 'First 10 GS'!J$2:J$2201, 0)</f>
        <v>1</v>
      </c>
      <c r="J303" s="6">
        <f>_xlfn.RANK.EQ(VLOOKUP($A303, 'First 10 GS'!$B$2:$AG$2201, 10, FALSE), 'First 10 GS'!K$2:K$2201, 1)</f>
        <v>1</v>
      </c>
      <c r="K303" s="6">
        <f>_xlfn.RANK.EQ(VLOOKUP($A303, 'First 10 GS'!$B$2:$AG$2201, 11, FALSE), 'First 10 GS'!L$2:L$2201, 0)</f>
        <v>196</v>
      </c>
      <c r="L303" s="6">
        <f>_xlfn.RANK.EQ(VLOOKUP($A303, 'First 10 GS'!$B$2:$AG$2201, 12, FALSE), 'First 10 GS'!M$2:M$2201, 0)</f>
        <v>98</v>
      </c>
      <c r="M303" s="6">
        <f>_xlfn.RANK.EQ(VLOOKUP($A303, 'First 10 GS'!$B$2:$AG$2201, 13, FALSE), 'First 10 GS'!N$2:N$2201, 0)</f>
        <v>2</v>
      </c>
      <c r="N303" s="6">
        <f>_xlfn.RANK.EQ(VLOOKUP($A303, 'First 10 GS'!$B$2:$AG$2201, 14, FALSE), 'First 10 GS'!O$2:O$2201, 1)</f>
        <v>103</v>
      </c>
      <c r="O303" s="6">
        <f>_xlfn.RANK.EQ(VLOOKUP($A303, 'First 10 GS'!$B$2:$AG$2201, 15, FALSE), 'First 10 GS'!P$2:P$2201, 0)</f>
        <v>90</v>
      </c>
      <c r="P303" s="6">
        <f>_xlfn.RANK.EQ(VLOOKUP($A303, 'First 10 GS'!$B$2:$AG$2201, 16, FALSE), 'First 10 GS'!Q$2:Q$2201, 0)</f>
        <v>54</v>
      </c>
      <c r="Q303" s="5">
        <f>_xlfn.RANK.EQ(VLOOKUP($A303, 'First 10 GS'!$B$2:$AG$2201, 17, FALSE), 'First 10 GS'!R$2:R$2201, 1)</f>
        <v>532</v>
      </c>
      <c r="R303" s="6">
        <f>_xlfn.RANK.EQ(VLOOKUP($A303, 'First 10 GS'!$B$2:$AG$2201, 18, FALSE), 'First 10 GS'!S$2:S$2201, 1)</f>
        <v>241</v>
      </c>
      <c r="S303" s="6">
        <f>_xlfn.RANK.EQ(VLOOKUP($A303, 'First 10 GS'!$B$2:$AG$2201, 19, FALSE), 'First 10 GS'!T$2:T$2201, 1)</f>
        <v>440</v>
      </c>
      <c r="T303" s="6">
        <f>_xlfn.RANK.EQ(VLOOKUP($A303, 'First 10 GS'!$B$2:$AG$2201, 20, FALSE), 'First 10 GS'!U$2:U$2201, 1)</f>
        <v>456</v>
      </c>
      <c r="U303" s="6">
        <f>_xlfn.RANK.EQ(VLOOKUP($A303, 'First 10 GS'!$B$2:$AG$2201, 21, FALSE), 'First 10 GS'!V$2:V$2201, 1)</f>
        <v>404</v>
      </c>
      <c r="V303" s="6">
        <f>_xlfn.RANK.EQ(VLOOKUP($A303, 'First 10 GS'!$B$2:$AG$2201, 22, FALSE), 'First 10 GS'!W$2:W$2201, 1)</f>
        <v>274</v>
      </c>
      <c r="W303" s="6">
        <f>_xlfn.RANK.EQ(VLOOKUP($A303, 'First 10 GS'!$B$2:$AG$2201, 23, FALSE), 'First 10 GS'!X$2:X$2201, 1)</f>
        <v>499</v>
      </c>
      <c r="X303" s="5">
        <f>_xlfn.RANK.EQ(VLOOKUP($A303, 'First 10 GS'!$B$2:$AG$2201, 24, FALSE), 'First 10 GS'!Y$2:Y$2201, 1)</f>
        <v>581</v>
      </c>
      <c r="Y303" s="6">
        <f>_xlfn.RANK.EQ(VLOOKUP($A303, 'First 10 GS'!$B$2:$AG$2201, 25, FALSE), 'First 10 GS'!Z$2:Z$2201, 1)</f>
        <v>291</v>
      </c>
      <c r="Z303" s="5">
        <f>_xlfn.RANK.EQ(VLOOKUP($A303, 'First 10 GS'!$B$2:$AG$2201, 26, FALSE), 'First 10 GS'!AA$2:AA$2201, 0)</f>
        <v>514</v>
      </c>
      <c r="AA303" s="5">
        <f>_xlfn.RANK.EQ(VLOOKUP($A303, 'First 10 GS'!$B$2:$AG$2201, 27, FALSE), 'First 10 GS'!AB$2:AB$2201, 0)</f>
        <v>421</v>
      </c>
      <c r="AB303" s="6">
        <f>_xlfn.RANK.EQ(VLOOKUP($A303, 'First 10 GS'!$B$2:$AG$2201, 28, FALSE), 'First 10 GS'!AC$2:AC$2201, 1)</f>
        <v>127</v>
      </c>
      <c r="AC303" s="6">
        <f>_xlfn.RANK.EQ(VLOOKUP($A303, 'First 10 GS'!$B$2:$AG$2201, 29, FALSE), 'First 10 GS'!AD$2:AD$2201, 1)</f>
        <v>609</v>
      </c>
      <c r="AD303" s="6">
        <f>_xlfn.RANK.EQ(VLOOKUP($A303, 'First 10 GS'!$B$2:$AG$2201, 30, FALSE), 'First 10 GS'!AE$2:AE$2201, 1)</f>
        <v>554</v>
      </c>
      <c r="AE303" s="6">
        <f>_xlfn.RANK.EQ(VLOOKUP($A303, 'First 10 GS'!$B$2:$AG$2201, 31, FALSE), 'First 10 GS'!AF$2:AF$2201, 0)</f>
        <v>545</v>
      </c>
      <c r="AF303" s="5">
        <f>_xlfn.RANK.EQ(VLOOKUP($A303, 'First 10 GS'!$B$2:$AG$2201, 32, FALSE), 'First 10 GS'!AG$2:AG$2201, 1)</f>
        <v>577</v>
      </c>
      <c r="AG303" s="7">
        <f>GEOMEAN(Table5[[#This Row],[W]],Table5[[#This Row],[L]],Table5[[#This Row],[ERA]],Table5[[#This Row],[BB/9]],Table5[[#This Row],[SO]],Table5[[#This Row],[K/9]],Table5[[#This Row],[WHIP]])</f>
        <v>243.38938909455501</v>
      </c>
    </row>
    <row r="304" spans="1:33" x14ac:dyDescent="0.45">
      <c r="A304" s="6" t="s">
        <v>1361</v>
      </c>
      <c r="B304" s="6" t="s">
        <v>132</v>
      </c>
      <c r="C304" s="9">
        <v>41386</v>
      </c>
      <c r="D304" s="9">
        <v>41434</v>
      </c>
      <c r="E304" s="6">
        <f>_xlfn.RANK.EQ(VLOOKUP($A304, 'First 10 GS'!$B$2:$AG$2201, 5, FALSE), 'First 10 GS'!F$2:F$2201, 0)</f>
        <v>278</v>
      </c>
      <c r="F304" s="5">
        <f>_xlfn.RANK.EQ(VLOOKUP($A304, 'First 10 GS'!$B$2:$AG$2201, 6, FALSE), 'First 10 GS'!G$2:G$2201, 0)</f>
        <v>294</v>
      </c>
      <c r="G304" s="5">
        <f>_xlfn.RANK.EQ(VLOOKUP($A304, 'First 10 GS'!$B$2:$AG$2201, 7, FALSE), 'First 10 GS'!H$2:H$2201, 1)</f>
        <v>57</v>
      </c>
      <c r="H304" s="6">
        <f>_xlfn.RANK.EQ(VLOOKUP($A304, 'First 10 GS'!$B$2:$AG$2201, 8, FALSE), 'First 10 GS'!I$2:I$2201, 0)</f>
        <v>1</v>
      </c>
      <c r="I304" s="6">
        <f>_xlfn.RANK.EQ(VLOOKUP($A304, 'First 10 GS'!$B$2:$AG$2201, 9, FALSE), 'First 10 GS'!J$2:J$2201, 0)</f>
        <v>1</v>
      </c>
      <c r="J304" s="6">
        <f>_xlfn.RANK.EQ(VLOOKUP($A304, 'First 10 GS'!$B$2:$AG$2201, 10, FALSE), 'First 10 GS'!K$2:K$2201, 1)</f>
        <v>1</v>
      </c>
      <c r="K304" s="6">
        <f>_xlfn.RANK.EQ(VLOOKUP($A304, 'First 10 GS'!$B$2:$AG$2201, 11, FALSE), 'First 10 GS'!L$2:L$2201, 0)</f>
        <v>196</v>
      </c>
      <c r="L304" s="6">
        <f>_xlfn.RANK.EQ(VLOOKUP($A304, 'First 10 GS'!$B$2:$AG$2201, 12, FALSE), 'First 10 GS'!M$2:M$2201, 0)</f>
        <v>98</v>
      </c>
      <c r="M304" s="6">
        <f>_xlfn.RANK.EQ(VLOOKUP($A304, 'First 10 GS'!$B$2:$AG$2201, 13, FALSE), 'First 10 GS'!N$2:N$2201, 0)</f>
        <v>2</v>
      </c>
      <c r="N304" s="6">
        <f>_xlfn.RANK.EQ(VLOOKUP($A304, 'First 10 GS'!$B$2:$AG$2201, 14, FALSE), 'First 10 GS'!O$2:O$2201, 1)</f>
        <v>377</v>
      </c>
      <c r="O304" s="6">
        <f>_xlfn.RANK.EQ(VLOOKUP($A304, 'First 10 GS'!$B$2:$AG$2201, 15, FALSE), 'First 10 GS'!P$2:P$2201, 0)</f>
        <v>530</v>
      </c>
      <c r="P304" s="6">
        <f>_xlfn.RANK.EQ(VLOOKUP($A304, 'First 10 GS'!$B$2:$AG$2201, 16, FALSE), 'First 10 GS'!Q$2:Q$2201, 0)</f>
        <v>169</v>
      </c>
      <c r="Q304" s="5">
        <f>_xlfn.RANK.EQ(VLOOKUP($A304, 'First 10 GS'!$B$2:$AG$2201, 17, FALSE), 'First 10 GS'!R$2:R$2201, 1)</f>
        <v>242</v>
      </c>
      <c r="R304" s="6">
        <f>_xlfn.RANK.EQ(VLOOKUP($A304, 'First 10 GS'!$B$2:$AG$2201, 18, FALSE), 'First 10 GS'!S$2:S$2201, 1)</f>
        <v>475</v>
      </c>
      <c r="S304" s="6">
        <f>_xlfn.RANK.EQ(VLOOKUP($A304, 'First 10 GS'!$B$2:$AG$2201, 19, FALSE), 'First 10 GS'!T$2:T$2201, 1)</f>
        <v>270</v>
      </c>
      <c r="T304" s="6">
        <f>_xlfn.RANK.EQ(VLOOKUP($A304, 'First 10 GS'!$B$2:$AG$2201, 20, FALSE), 'First 10 GS'!U$2:U$2201, 1)</f>
        <v>214</v>
      </c>
      <c r="U304" s="6">
        <f>_xlfn.RANK.EQ(VLOOKUP($A304, 'First 10 GS'!$B$2:$AG$2201, 21, FALSE), 'First 10 GS'!V$2:V$2201, 1)</f>
        <v>408</v>
      </c>
      <c r="V304" s="6">
        <f>_xlfn.RANK.EQ(VLOOKUP($A304, 'First 10 GS'!$B$2:$AG$2201, 22, FALSE), 'First 10 GS'!W$2:W$2201, 1)</f>
        <v>381</v>
      </c>
      <c r="W304" s="6">
        <f>_xlfn.RANK.EQ(VLOOKUP($A304, 'First 10 GS'!$B$2:$AG$2201, 23, FALSE), 'First 10 GS'!X$2:X$2201, 1)</f>
        <v>262</v>
      </c>
      <c r="X304" s="5">
        <f>_xlfn.RANK.EQ(VLOOKUP($A304, 'First 10 GS'!$B$2:$AG$2201, 24, FALSE), 'First 10 GS'!Y$2:Y$2201, 1)</f>
        <v>256</v>
      </c>
      <c r="Y304" s="6">
        <f>_xlfn.RANK.EQ(VLOOKUP($A304, 'First 10 GS'!$B$2:$AG$2201, 25, FALSE), 'First 10 GS'!Z$2:Z$2201, 1)</f>
        <v>490</v>
      </c>
      <c r="Z304" s="5">
        <f>_xlfn.RANK.EQ(VLOOKUP($A304, 'First 10 GS'!$B$2:$AG$2201, 26, FALSE), 'First 10 GS'!AA$2:AA$2201, 0)</f>
        <v>356</v>
      </c>
      <c r="AA304" s="5">
        <f>_xlfn.RANK.EQ(VLOOKUP($A304, 'First 10 GS'!$B$2:$AG$2201, 27, FALSE), 'First 10 GS'!AB$2:AB$2201, 0)</f>
        <v>369</v>
      </c>
      <c r="AB304" s="6">
        <f>_xlfn.RANK.EQ(VLOOKUP($A304, 'First 10 GS'!$B$2:$AG$2201, 28, FALSE), 'First 10 GS'!AC$2:AC$2201, 1)</f>
        <v>618</v>
      </c>
      <c r="AC304" s="6">
        <f>_xlfn.RANK.EQ(VLOOKUP($A304, 'First 10 GS'!$B$2:$AG$2201, 29, FALSE), 'First 10 GS'!AD$2:AD$2201, 1)</f>
        <v>1</v>
      </c>
      <c r="AD304" s="6">
        <f>_xlfn.RANK.EQ(VLOOKUP($A304, 'First 10 GS'!$B$2:$AG$2201, 30, FALSE), 'First 10 GS'!AE$2:AE$2201, 1)</f>
        <v>146</v>
      </c>
      <c r="AE304" s="6">
        <f>_xlfn.RANK.EQ(VLOOKUP($A304, 'First 10 GS'!$B$2:$AG$2201, 31, FALSE), 'First 10 GS'!AF$2:AF$2201, 0)</f>
        <v>248</v>
      </c>
      <c r="AF304" s="5">
        <f>_xlfn.RANK.EQ(VLOOKUP($A304, 'First 10 GS'!$B$2:$AG$2201, 32, FALSE), 'First 10 GS'!AG$2:AG$2201, 1)</f>
        <v>376</v>
      </c>
      <c r="AG304" s="7">
        <f>GEOMEAN(Table5[[#This Row],[W]],Table5[[#This Row],[L]],Table5[[#This Row],[ERA]],Table5[[#This Row],[BB/9]],Table5[[#This Row],[SO]],Table5[[#This Row],[K/9]],Table5[[#This Row],[WHIP]])</f>
        <v>243.85661013152264</v>
      </c>
    </row>
    <row r="305" spans="1:33" x14ac:dyDescent="0.45">
      <c r="A305" s="4" t="s">
        <v>221</v>
      </c>
      <c r="B305" s="4" t="s">
        <v>68</v>
      </c>
      <c r="C305" s="10">
        <v>45392</v>
      </c>
      <c r="D305" s="10">
        <v>45447</v>
      </c>
      <c r="E305" s="4">
        <f>_xlfn.RANK.EQ(VLOOKUP($A305, 'First 10 GS'!$B$2:$AG$2201, 5, FALSE), 'First 10 GS'!F$2:F$2201, 0)</f>
        <v>628</v>
      </c>
      <c r="F305" s="5">
        <f>_xlfn.RANK.EQ(VLOOKUP($A305, 'First 10 GS'!$B$2:$AG$2201, 6, FALSE), 'First 10 GS'!G$2:G$2201, 0)</f>
        <v>294</v>
      </c>
      <c r="G305" s="5">
        <f>_xlfn.RANK.EQ(VLOOKUP($A305, 'First 10 GS'!$B$2:$AG$2201, 7, FALSE), 'First 10 GS'!H$2:H$2201, 1)</f>
        <v>518</v>
      </c>
      <c r="H305" s="4">
        <f>_xlfn.RANK.EQ(VLOOKUP($A305, 'First 10 GS'!$B$2:$AG$2201, 8, FALSE), 'First 10 GS'!I$2:I$2201, 0)</f>
        <v>1</v>
      </c>
      <c r="I305" s="4">
        <f>_xlfn.RANK.EQ(VLOOKUP($A305, 'First 10 GS'!$B$2:$AG$2201, 9, FALSE), 'First 10 GS'!J$2:J$2201, 0)</f>
        <v>1</v>
      </c>
      <c r="J305" s="4">
        <f>_xlfn.RANK.EQ(VLOOKUP($A305, 'First 10 GS'!$B$2:$AG$2201, 10, FALSE), 'First 10 GS'!K$2:K$2201, 1)</f>
        <v>1</v>
      </c>
      <c r="K305" s="4">
        <f>_xlfn.RANK.EQ(VLOOKUP($A305, 'First 10 GS'!$B$2:$AG$2201, 11, FALSE), 'First 10 GS'!L$2:L$2201, 0)</f>
        <v>196</v>
      </c>
      <c r="L305" s="4">
        <f>_xlfn.RANK.EQ(VLOOKUP($A305, 'First 10 GS'!$B$2:$AG$2201, 12, FALSE), 'First 10 GS'!M$2:M$2201, 0)</f>
        <v>98</v>
      </c>
      <c r="M305" s="4">
        <f>_xlfn.RANK.EQ(VLOOKUP($A305, 'First 10 GS'!$B$2:$AG$2201, 13, FALSE), 'First 10 GS'!N$2:N$2201, 0)</f>
        <v>2</v>
      </c>
      <c r="N305" s="6">
        <f>_xlfn.RANK.EQ(VLOOKUP($A305, 'First 10 GS'!$B$2:$AG$2201, 14, FALSE), 'First 10 GS'!O$2:O$2201, 1)</f>
        <v>36</v>
      </c>
      <c r="O305" s="4">
        <f>_xlfn.RANK.EQ(VLOOKUP($A305, 'First 10 GS'!$B$2:$AG$2201, 15, FALSE), 'First 10 GS'!P$2:P$2201, 0)</f>
        <v>90</v>
      </c>
      <c r="P305" s="4">
        <f>_xlfn.RANK.EQ(VLOOKUP($A305, 'First 10 GS'!$B$2:$AG$2201, 16, FALSE), 'First 10 GS'!Q$2:Q$2201, 0)</f>
        <v>467</v>
      </c>
      <c r="Q305" s="5">
        <f>_xlfn.RANK.EQ(VLOOKUP($A305, 'First 10 GS'!$B$2:$AG$2201, 17, FALSE), 'First 10 GS'!R$2:R$2201, 1)</f>
        <v>577</v>
      </c>
      <c r="R305" s="4">
        <f>_xlfn.RANK.EQ(VLOOKUP($A305, 'First 10 GS'!$B$2:$AG$2201, 18, FALSE), 'First 10 GS'!S$2:S$2201, 1)</f>
        <v>196</v>
      </c>
      <c r="S305" s="4">
        <f>_xlfn.RANK.EQ(VLOOKUP($A305, 'First 10 GS'!$B$2:$AG$2201, 19, FALSE), 'First 10 GS'!T$2:T$2201, 1)</f>
        <v>356</v>
      </c>
      <c r="T305" s="4">
        <f>_xlfn.RANK.EQ(VLOOKUP($A305, 'First 10 GS'!$B$2:$AG$2201, 20, FALSE), 'First 10 GS'!U$2:U$2201, 1)</f>
        <v>456</v>
      </c>
      <c r="U305" s="4">
        <f>_xlfn.RANK.EQ(VLOOKUP($A305, 'First 10 GS'!$B$2:$AG$2201, 21, FALSE), 'First 10 GS'!V$2:V$2201, 1)</f>
        <v>348</v>
      </c>
      <c r="V305" s="4">
        <f>_xlfn.RANK.EQ(VLOOKUP($A305, 'First 10 GS'!$B$2:$AG$2201, 22, FALSE), 'First 10 GS'!W$2:W$2201, 1)</f>
        <v>172</v>
      </c>
      <c r="W305" s="4">
        <f>_xlfn.RANK.EQ(VLOOKUP($A305, 'First 10 GS'!$B$2:$AG$2201, 23, FALSE), 'First 10 GS'!X$2:X$2201, 1)</f>
        <v>462</v>
      </c>
      <c r="X305" s="5">
        <f>_xlfn.RANK.EQ(VLOOKUP($A305, 'First 10 GS'!$B$2:$AG$2201, 24, FALSE), 'First 10 GS'!Y$2:Y$2201, 1)</f>
        <v>599</v>
      </c>
      <c r="Y305" s="4">
        <f>_xlfn.RANK.EQ(VLOOKUP($A305, 'First 10 GS'!$B$2:$AG$2201, 25, FALSE), 'First 10 GS'!Z$2:Z$2201, 1)</f>
        <v>1</v>
      </c>
      <c r="Z305" s="5">
        <f>_xlfn.RANK.EQ(VLOOKUP($A305, 'First 10 GS'!$B$2:$AG$2201, 26, FALSE), 'First 10 GS'!AA$2:AA$2201, 0)</f>
        <v>76</v>
      </c>
      <c r="AA305" s="5">
        <f>_xlfn.RANK.EQ(VLOOKUP($A305, 'First 10 GS'!$B$2:$AG$2201, 27, FALSE), 'First 10 GS'!AB$2:AB$2201, 0)</f>
        <v>21</v>
      </c>
      <c r="AB305" s="4">
        <f>_xlfn.RANK.EQ(VLOOKUP($A305, 'First 10 GS'!$B$2:$AG$2201, 28, FALSE), 'First 10 GS'!AC$2:AC$2201, 1)</f>
        <v>290</v>
      </c>
      <c r="AC305" s="4">
        <f>_xlfn.RANK.EQ(VLOOKUP($A305, 'First 10 GS'!$B$2:$AG$2201, 29, FALSE), 'First 10 GS'!AD$2:AD$2201, 1)</f>
        <v>1</v>
      </c>
      <c r="AD305" s="4">
        <f>_xlfn.RANK.EQ(VLOOKUP($A305, 'First 10 GS'!$B$2:$AG$2201, 30, FALSE), 'First 10 GS'!AE$2:AE$2201, 1)</f>
        <v>146</v>
      </c>
      <c r="AE305" s="4">
        <f>_xlfn.RANK.EQ(VLOOKUP($A305, 'First 10 GS'!$B$2:$AG$2201, 31, FALSE), 'First 10 GS'!AF$2:AF$2201, 0)</f>
        <v>597</v>
      </c>
      <c r="AF305" s="5">
        <f>_xlfn.RANK.EQ(VLOOKUP($A305, 'First 10 GS'!$B$2:$AG$2201, 32, FALSE), 'First 10 GS'!AG$2:AG$2201, 1)</f>
        <v>614</v>
      </c>
      <c r="AG305" s="7">
        <f>GEOMEAN(Table5[[#This Row],[W]],Table5[[#This Row],[L]],Table5[[#This Row],[ERA]],Table5[[#This Row],[BB/9]],Table5[[#This Row],[SO]],Table5[[#This Row],[K/9]],Table5[[#This Row],[WHIP]])</f>
        <v>244.06038015696458</v>
      </c>
    </row>
    <row r="306" spans="1:33" x14ac:dyDescent="0.45">
      <c r="A306" s="4" t="s">
        <v>1562</v>
      </c>
      <c r="B306" s="4" t="s">
        <v>121</v>
      </c>
      <c r="C306" s="10">
        <v>30779</v>
      </c>
      <c r="D306" s="10">
        <v>30827</v>
      </c>
      <c r="E306" s="4">
        <f>_xlfn.RANK.EQ(VLOOKUP($A306, 'First 10 GS'!$B$2:$AG$2201, 5, FALSE), 'First 10 GS'!F$2:F$2201, 0)</f>
        <v>354</v>
      </c>
      <c r="F306" s="5">
        <f>_xlfn.RANK.EQ(VLOOKUP($A306, 'First 10 GS'!$B$2:$AG$2201, 6, FALSE), 'First 10 GS'!G$2:G$2201, 0)</f>
        <v>294</v>
      </c>
      <c r="G306" s="5">
        <f>_xlfn.RANK.EQ(VLOOKUP($A306, 'First 10 GS'!$B$2:$AG$2201, 7, FALSE), 'First 10 GS'!H$2:H$2201, 1)</f>
        <v>518</v>
      </c>
      <c r="H306" s="4">
        <f>_xlfn.RANK.EQ(VLOOKUP($A306, 'First 10 GS'!$B$2:$AG$2201, 8, FALSE), 'First 10 GS'!I$2:I$2201, 0)</f>
        <v>1</v>
      </c>
      <c r="I306" s="4">
        <f>_xlfn.RANK.EQ(VLOOKUP($A306, 'First 10 GS'!$B$2:$AG$2201, 9, FALSE), 'First 10 GS'!J$2:J$2201, 0)</f>
        <v>1</v>
      </c>
      <c r="J306" s="4">
        <f>_xlfn.RANK.EQ(VLOOKUP($A306, 'First 10 GS'!$B$2:$AG$2201, 10, FALSE), 'First 10 GS'!K$2:K$2201, 1)</f>
        <v>1</v>
      </c>
      <c r="K306" s="4">
        <f>_xlfn.RANK.EQ(VLOOKUP($A306, 'First 10 GS'!$B$2:$AG$2201, 11, FALSE), 'First 10 GS'!L$2:L$2201, 0)</f>
        <v>196</v>
      </c>
      <c r="L306" s="4">
        <f>_xlfn.RANK.EQ(VLOOKUP($A306, 'First 10 GS'!$B$2:$AG$2201, 12, FALSE), 'First 10 GS'!M$2:M$2201, 0)</f>
        <v>98</v>
      </c>
      <c r="M306" s="4">
        <f>_xlfn.RANK.EQ(VLOOKUP($A306, 'First 10 GS'!$B$2:$AG$2201, 13, FALSE), 'First 10 GS'!N$2:N$2201, 0)</f>
        <v>2</v>
      </c>
      <c r="N306" s="6">
        <f>_xlfn.RANK.EQ(VLOOKUP($A306, 'First 10 GS'!$B$2:$AG$2201, 14, FALSE), 'First 10 GS'!O$2:O$2201, 1)</f>
        <v>303</v>
      </c>
      <c r="O306" s="4">
        <f>_xlfn.RANK.EQ(VLOOKUP($A306, 'First 10 GS'!$B$2:$AG$2201, 15, FALSE), 'First 10 GS'!P$2:P$2201, 0)</f>
        <v>90</v>
      </c>
      <c r="P306" s="4">
        <f>_xlfn.RANK.EQ(VLOOKUP($A306, 'First 10 GS'!$B$2:$AG$2201, 16, FALSE), 'First 10 GS'!Q$2:Q$2201, 0)</f>
        <v>467</v>
      </c>
      <c r="Q306" s="5">
        <f>_xlfn.RANK.EQ(VLOOKUP($A306, 'First 10 GS'!$B$2:$AG$2201, 17, FALSE), 'First 10 GS'!R$2:R$2201, 1)</f>
        <v>197</v>
      </c>
      <c r="R306" s="4">
        <f>_xlfn.RANK.EQ(VLOOKUP($A306, 'First 10 GS'!$B$2:$AG$2201, 18, FALSE), 'First 10 GS'!S$2:S$2201, 1)</f>
        <v>215</v>
      </c>
      <c r="S306" s="4">
        <f>_xlfn.RANK.EQ(VLOOKUP($A306, 'First 10 GS'!$B$2:$AG$2201, 19, FALSE), 'First 10 GS'!T$2:T$2201, 1)</f>
        <v>228</v>
      </c>
      <c r="T306" s="4">
        <f>_xlfn.RANK.EQ(VLOOKUP($A306, 'First 10 GS'!$B$2:$AG$2201, 20, FALSE), 'First 10 GS'!U$2:U$2201, 1)</f>
        <v>140</v>
      </c>
      <c r="U306" s="4">
        <f>_xlfn.RANK.EQ(VLOOKUP($A306, 'First 10 GS'!$B$2:$AG$2201, 21, FALSE), 'First 10 GS'!V$2:V$2201, 1)</f>
        <v>242</v>
      </c>
      <c r="V306" s="4">
        <f>_xlfn.RANK.EQ(VLOOKUP($A306, 'First 10 GS'!$B$2:$AG$2201, 22, FALSE), 'First 10 GS'!W$2:W$2201, 1)</f>
        <v>172</v>
      </c>
      <c r="W306" s="4">
        <f>_xlfn.RANK.EQ(VLOOKUP($A306, 'First 10 GS'!$B$2:$AG$2201, 23, FALSE), 'First 10 GS'!X$2:X$2201, 1)</f>
        <v>130</v>
      </c>
      <c r="X306" s="5">
        <f>_xlfn.RANK.EQ(VLOOKUP($A306, 'First 10 GS'!$B$2:$AG$2201, 24, FALSE), 'First 10 GS'!Y$2:Y$2201, 1)</f>
        <v>146</v>
      </c>
      <c r="Y306" s="4">
        <f>_xlfn.RANK.EQ(VLOOKUP($A306, 'First 10 GS'!$B$2:$AG$2201, 25, FALSE), 'First 10 GS'!Z$2:Z$2201, 1)</f>
        <v>490</v>
      </c>
      <c r="Z306" s="5">
        <f>_xlfn.RANK.EQ(VLOOKUP($A306, 'First 10 GS'!$B$2:$AG$2201, 26, FALSE), 'First 10 GS'!AA$2:AA$2201, 0)</f>
        <v>274</v>
      </c>
      <c r="AA306" s="5">
        <f>_xlfn.RANK.EQ(VLOOKUP($A306, 'First 10 GS'!$B$2:$AG$2201, 27, FALSE), 'First 10 GS'!AB$2:AB$2201, 0)</f>
        <v>263</v>
      </c>
      <c r="AB306" s="4">
        <f>_xlfn.RANK.EQ(VLOOKUP($A306, 'First 10 GS'!$B$2:$AG$2201, 28, FALSE), 'First 10 GS'!AC$2:AC$2201, 1)</f>
        <v>290</v>
      </c>
      <c r="AC306" s="4">
        <f>_xlfn.RANK.EQ(VLOOKUP($A306, 'First 10 GS'!$B$2:$AG$2201, 29, FALSE), 'First 10 GS'!AD$2:AD$2201, 1)</f>
        <v>1</v>
      </c>
      <c r="AD306" s="4">
        <f>_xlfn.RANK.EQ(VLOOKUP($A306, 'First 10 GS'!$B$2:$AG$2201, 30, FALSE), 'First 10 GS'!AE$2:AE$2201, 1)</f>
        <v>325</v>
      </c>
      <c r="AE306" s="4">
        <f>_xlfn.RANK.EQ(VLOOKUP($A306, 'First 10 GS'!$B$2:$AG$2201, 31, FALSE), 'First 10 GS'!AF$2:AF$2201, 0)</f>
        <v>411</v>
      </c>
      <c r="AF306" s="5">
        <f>_xlfn.RANK.EQ(VLOOKUP($A306, 'First 10 GS'!$B$2:$AG$2201, 32, FALSE), 'First 10 GS'!AG$2:AG$2201, 1)</f>
        <v>164</v>
      </c>
      <c r="AG306" s="7">
        <f>GEOMEAN(Table5[[#This Row],[W]],Table5[[#This Row],[L]],Table5[[#This Row],[ERA]],Table5[[#This Row],[BB/9]],Table5[[#This Row],[SO]],Table5[[#This Row],[K/9]],Table5[[#This Row],[WHIP]])</f>
        <v>244.18608081175205</v>
      </c>
    </row>
    <row r="307" spans="1:33" x14ac:dyDescent="0.45">
      <c r="A307" s="4" t="s">
        <v>620</v>
      </c>
      <c r="B307" s="4" t="s">
        <v>30</v>
      </c>
      <c r="C307" s="10">
        <v>45164</v>
      </c>
      <c r="D307" s="10">
        <v>45394</v>
      </c>
      <c r="E307" s="4">
        <f>_xlfn.RANK.EQ(VLOOKUP($A307, 'First 10 GS'!$B$2:$AG$2201, 5, FALSE), 'First 10 GS'!F$2:F$2201, 0)</f>
        <v>619</v>
      </c>
      <c r="F307" s="5">
        <f>_xlfn.RANK.EQ(VLOOKUP($A307, 'First 10 GS'!$B$2:$AG$2201, 6, FALSE), 'First 10 GS'!G$2:G$2201, 0)</f>
        <v>151</v>
      </c>
      <c r="G307" s="5">
        <f>_xlfn.RANK.EQ(VLOOKUP($A307, 'First 10 GS'!$B$2:$AG$2201, 7, FALSE), 'First 10 GS'!H$2:H$2201, 1)</f>
        <v>177</v>
      </c>
      <c r="H307" s="4">
        <f>_xlfn.RANK.EQ(VLOOKUP($A307, 'First 10 GS'!$B$2:$AG$2201, 8, FALSE), 'First 10 GS'!I$2:I$2201, 0)</f>
        <v>1</v>
      </c>
      <c r="I307" s="4">
        <f>_xlfn.RANK.EQ(VLOOKUP($A307, 'First 10 GS'!$B$2:$AG$2201, 9, FALSE), 'First 10 GS'!J$2:J$2201, 0)</f>
        <v>1</v>
      </c>
      <c r="J307" s="4">
        <f>_xlfn.RANK.EQ(VLOOKUP($A307, 'First 10 GS'!$B$2:$AG$2201, 10, FALSE), 'First 10 GS'!K$2:K$2201, 1)</f>
        <v>1</v>
      </c>
      <c r="K307" s="4">
        <f>_xlfn.RANK.EQ(VLOOKUP($A307, 'First 10 GS'!$B$2:$AG$2201, 11, FALSE), 'First 10 GS'!L$2:L$2201, 0)</f>
        <v>196</v>
      </c>
      <c r="L307" s="4">
        <f>_xlfn.RANK.EQ(VLOOKUP($A307, 'First 10 GS'!$B$2:$AG$2201, 12, FALSE), 'First 10 GS'!M$2:M$2201, 0)</f>
        <v>98</v>
      </c>
      <c r="M307" s="4">
        <f>_xlfn.RANK.EQ(VLOOKUP($A307, 'First 10 GS'!$B$2:$AG$2201, 13, FALSE), 'First 10 GS'!N$2:N$2201, 0)</f>
        <v>2</v>
      </c>
      <c r="N307" s="6">
        <f>_xlfn.RANK.EQ(VLOOKUP($A307, 'First 10 GS'!$B$2:$AG$2201, 14, FALSE), 'First 10 GS'!O$2:O$2201, 1)</f>
        <v>43</v>
      </c>
      <c r="O307" s="4">
        <f>_xlfn.RANK.EQ(VLOOKUP($A307, 'First 10 GS'!$B$2:$AG$2201, 15, FALSE), 'First 10 GS'!P$2:P$2201, 0)</f>
        <v>227</v>
      </c>
      <c r="P307" s="4">
        <f>_xlfn.RANK.EQ(VLOOKUP($A307, 'First 10 GS'!$B$2:$AG$2201, 16, FALSE), 'First 10 GS'!Q$2:Q$2201, 0)</f>
        <v>208</v>
      </c>
      <c r="Q307" s="5">
        <f>_xlfn.RANK.EQ(VLOOKUP($A307, 'First 10 GS'!$B$2:$AG$2201, 17, FALSE), 'First 10 GS'!R$2:R$2201, 1)</f>
        <v>443</v>
      </c>
      <c r="R307" s="4">
        <f>_xlfn.RANK.EQ(VLOOKUP($A307, 'First 10 GS'!$B$2:$AG$2201, 18, FALSE), 'First 10 GS'!S$2:S$2201, 1)</f>
        <v>132</v>
      </c>
      <c r="S307" s="4">
        <f>_xlfn.RANK.EQ(VLOOKUP($A307, 'First 10 GS'!$B$2:$AG$2201, 19, FALSE), 'First 10 GS'!T$2:T$2201, 1)</f>
        <v>270</v>
      </c>
      <c r="T307" s="4">
        <f>_xlfn.RANK.EQ(VLOOKUP($A307, 'First 10 GS'!$B$2:$AG$2201, 20, FALSE), 'First 10 GS'!U$2:U$2201, 1)</f>
        <v>254</v>
      </c>
      <c r="U307" s="4">
        <f>_xlfn.RANK.EQ(VLOOKUP($A307, 'First 10 GS'!$B$2:$AG$2201, 21, FALSE), 'First 10 GS'!V$2:V$2201, 1)</f>
        <v>342</v>
      </c>
      <c r="V307" s="4">
        <f>_xlfn.RANK.EQ(VLOOKUP($A307, 'First 10 GS'!$B$2:$AG$2201, 22, FALSE), 'First 10 GS'!W$2:W$2201, 1)</f>
        <v>172</v>
      </c>
      <c r="W307" s="4">
        <f>_xlfn.RANK.EQ(VLOOKUP($A307, 'First 10 GS'!$B$2:$AG$2201, 23, FALSE), 'First 10 GS'!X$2:X$2201, 1)</f>
        <v>221</v>
      </c>
      <c r="X307" s="5">
        <f>_xlfn.RANK.EQ(VLOOKUP($A307, 'First 10 GS'!$B$2:$AG$2201, 24, FALSE), 'First 10 GS'!Y$2:Y$2201, 1)</f>
        <v>384</v>
      </c>
      <c r="Y307" s="4">
        <f>_xlfn.RANK.EQ(VLOOKUP($A307, 'First 10 GS'!$B$2:$AG$2201, 25, FALSE), 'First 10 GS'!Z$2:Z$2201, 1)</f>
        <v>1</v>
      </c>
      <c r="Z307" s="5">
        <f>_xlfn.RANK.EQ(VLOOKUP($A307, 'First 10 GS'!$B$2:$AG$2201, 26, FALSE), 'First 10 GS'!AA$2:AA$2201, 0)</f>
        <v>227</v>
      </c>
      <c r="AA307" s="5">
        <f>_xlfn.RANK.EQ(VLOOKUP($A307, 'First 10 GS'!$B$2:$AG$2201, 27, FALSE), 'First 10 GS'!AB$2:AB$2201, 0)</f>
        <v>122</v>
      </c>
      <c r="AB307" s="4">
        <f>_xlfn.RANK.EQ(VLOOKUP($A307, 'First 10 GS'!$B$2:$AG$2201, 28, FALSE), 'First 10 GS'!AC$2:AC$2201, 1)</f>
        <v>127</v>
      </c>
      <c r="AC307" s="4">
        <f>_xlfn.RANK.EQ(VLOOKUP($A307, 'First 10 GS'!$B$2:$AG$2201, 29, FALSE), 'First 10 GS'!AD$2:AD$2201, 1)</f>
        <v>1</v>
      </c>
      <c r="AD307" s="4">
        <f>_xlfn.RANK.EQ(VLOOKUP($A307, 'First 10 GS'!$B$2:$AG$2201, 30, FALSE), 'First 10 GS'!AE$2:AE$2201, 1)</f>
        <v>611</v>
      </c>
      <c r="AE307" s="4">
        <f>_xlfn.RANK.EQ(VLOOKUP($A307, 'First 10 GS'!$B$2:$AG$2201, 31, FALSE), 'First 10 GS'!AF$2:AF$2201, 0)</f>
        <v>609</v>
      </c>
      <c r="AF307" s="5">
        <f>_xlfn.RANK.EQ(VLOOKUP($A307, 'First 10 GS'!$B$2:$AG$2201, 32, FALSE), 'First 10 GS'!AG$2:AG$2201, 1)</f>
        <v>420</v>
      </c>
      <c r="AG307" s="7">
        <f>GEOMEAN(Table5[[#This Row],[W]],Table5[[#This Row],[L]],Table5[[#This Row],[ERA]],Table5[[#This Row],[BB/9]],Table5[[#This Row],[SO]],Table5[[#This Row],[K/9]],Table5[[#This Row],[WHIP]])</f>
        <v>244.9321161157927</v>
      </c>
    </row>
    <row r="308" spans="1:33" x14ac:dyDescent="0.45">
      <c r="A308" s="6" t="s">
        <v>1122</v>
      </c>
      <c r="B308" s="6" t="s">
        <v>54</v>
      </c>
      <c r="C308" s="9">
        <v>26069</v>
      </c>
      <c r="D308" s="9" t="s">
        <v>2414</v>
      </c>
      <c r="E308" s="6">
        <f>_xlfn.RANK.EQ(VLOOKUP($A308, 'First 10 GS'!$B$2:$AG$2201, 5, FALSE), 'First 10 GS'!F$2:F$2201, 0)</f>
        <v>125</v>
      </c>
      <c r="F308" s="5">
        <f>_xlfn.RANK.EQ(VLOOKUP($A308, 'First 10 GS'!$B$2:$AG$2201, 6, FALSE), 'First 10 GS'!G$2:G$2201, 0)</f>
        <v>151</v>
      </c>
      <c r="G308" s="5">
        <f>_xlfn.RANK.EQ(VLOOKUP($A308, 'First 10 GS'!$B$2:$AG$2201, 7, FALSE), 'First 10 GS'!H$2:H$2201, 1)</f>
        <v>177</v>
      </c>
      <c r="H308" s="6">
        <f>_xlfn.RANK.EQ(VLOOKUP($A308, 'First 10 GS'!$B$2:$AG$2201, 8, FALSE), 'First 10 GS'!I$2:I$2201, 0)</f>
        <v>1</v>
      </c>
      <c r="I308" s="6">
        <f>_xlfn.RANK.EQ(VLOOKUP($A308, 'First 10 GS'!$B$2:$AG$2201, 9, FALSE), 'First 10 GS'!J$2:J$2201, 0)</f>
        <v>1</v>
      </c>
      <c r="J308" s="6">
        <f>_xlfn.RANK.EQ(VLOOKUP($A308, 'First 10 GS'!$B$2:$AG$2201, 10, FALSE), 'First 10 GS'!K$2:K$2201, 1)</f>
        <v>1</v>
      </c>
      <c r="K308" s="6">
        <f>_xlfn.RANK.EQ(VLOOKUP($A308, 'First 10 GS'!$B$2:$AG$2201, 11, FALSE), 'First 10 GS'!L$2:L$2201, 0)</f>
        <v>54</v>
      </c>
      <c r="L308" s="6">
        <f>_xlfn.RANK.EQ(VLOOKUP($A308, 'First 10 GS'!$B$2:$AG$2201, 12, FALSE), 'First 10 GS'!M$2:M$2201, 0)</f>
        <v>18</v>
      </c>
      <c r="M308" s="6">
        <f>_xlfn.RANK.EQ(VLOOKUP($A308, 'First 10 GS'!$B$2:$AG$2201, 13, FALSE), 'First 10 GS'!N$2:N$2201, 0)</f>
        <v>2</v>
      </c>
      <c r="N308" s="6">
        <f>_xlfn.RANK.EQ(VLOOKUP($A308, 'First 10 GS'!$B$2:$AG$2201, 14, FALSE), 'First 10 GS'!O$2:O$2201, 1)</f>
        <v>537</v>
      </c>
      <c r="O308" s="6">
        <f>_xlfn.RANK.EQ(VLOOKUP($A308, 'First 10 GS'!$B$2:$AG$2201, 15, FALSE), 'First 10 GS'!P$2:P$2201, 0)</f>
        <v>227</v>
      </c>
      <c r="P308" s="6">
        <f>_xlfn.RANK.EQ(VLOOKUP($A308, 'First 10 GS'!$B$2:$AG$2201, 16, FALSE), 'First 10 GS'!Q$2:Q$2201, 0)</f>
        <v>208</v>
      </c>
      <c r="Q308" s="5">
        <f>_xlfn.RANK.EQ(VLOOKUP($A308, 'First 10 GS'!$B$2:$AG$2201, 17, FALSE), 'First 10 GS'!R$2:R$2201, 1)</f>
        <v>277</v>
      </c>
      <c r="R308" s="6">
        <f>_xlfn.RANK.EQ(VLOOKUP($A308, 'First 10 GS'!$B$2:$AG$2201, 18, FALSE), 'First 10 GS'!S$2:S$2201, 1)</f>
        <v>550</v>
      </c>
      <c r="S308" s="6">
        <f>_xlfn.RANK.EQ(VLOOKUP($A308, 'First 10 GS'!$B$2:$AG$2201, 19, FALSE), 'First 10 GS'!T$2:T$2201, 1)</f>
        <v>270</v>
      </c>
      <c r="T308" s="6">
        <f>_xlfn.RANK.EQ(VLOOKUP($A308, 'First 10 GS'!$B$2:$AG$2201, 20, FALSE), 'First 10 GS'!U$2:U$2201, 1)</f>
        <v>341</v>
      </c>
      <c r="U308" s="6">
        <f>_xlfn.RANK.EQ(VLOOKUP($A308, 'First 10 GS'!$B$2:$AG$2201, 21, FALSE), 'First 10 GS'!V$2:V$2201, 1)</f>
        <v>279</v>
      </c>
      <c r="V308" s="6">
        <f>_xlfn.RANK.EQ(VLOOKUP($A308, 'First 10 GS'!$B$2:$AG$2201, 22, FALSE), 'First 10 GS'!W$2:W$2201, 1)</f>
        <v>274</v>
      </c>
      <c r="W308" s="6">
        <f>_xlfn.RANK.EQ(VLOOKUP($A308, 'First 10 GS'!$B$2:$AG$2201, 23, FALSE), 'First 10 GS'!X$2:X$2201, 1)</f>
        <v>101</v>
      </c>
      <c r="X308" s="5">
        <f>_xlfn.RANK.EQ(VLOOKUP($A308, 'First 10 GS'!$B$2:$AG$2201, 24, FALSE), 'First 10 GS'!Y$2:Y$2201, 1)</f>
        <v>84</v>
      </c>
      <c r="Y308" s="6">
        <f>_xlfn.RANK.EQ(VLOOKUP($A308, 'First 10 GS'!$B$2:$AG$2201, 25, FALSE), 'First 10 GS'!Z$2:Z$2201, 1)</f>
        <v>1</v>
      </c>
      <c r="Z308" s="5">
        <f>_xlfn.RANK.EQ(VLOOKUP($A308, 'First 10 GS'!$B$2:$AG$2201, 26, FALSE), 'First 10 GS'!AA$2:AA$2201, 0)</f>
        <v>640</v>
      </c>
      <c r="AA308" s="5">
        <f>_xlfn.RANK.EQ(VLOOKUP($A308, 'First 10 GS'!$B$2:$AG$2201, 27, FALSE), 'First 10 GS'!AB$2:AB$2201, 0)</f>
        <v>653</v>
      </c>
      <c r="AB308" s="6">
        <f>_xlfn.RANK.EQ(VLOOKUP($A308, 'First 10 GS'!$B$2:$AG$2201, 28, FALSE), 'First 10 GS'!AC$2:AC$2201, 1)</f>
        <v>290</v>
      </c>
      <c r="AC308" s="6">
        <f>_xlfn.RANK.EQ(VLOOKUP($A308, 'First 10 GS'!$B$2:$AG$2201, 29, FALSE), 'First 10 GS'!AD$2:AD$2201, 1)</f>
        <v>1</v>
      </c>
      <c r="AD308" s="6">
        <f>_xlfn.RANK.EQ(VLOOKUP($A308, 'First 10 GS'!$B$2:$AG$2201, 30, FALSE), 'First 10 GS'!AE$2:AE$2201, 1)</f>
        <v>146</v>
      </c>
      <c r="AE308" s="6">
        <f>_xlfn.RANK.EQ(VLOOKUP($A308, 'First 10 GS'!$B$2:$AG$2201, 31, FALSE), 'First 10 GS'!AF$2:AF$2201, 0)</f>
        <v>192</v>
      </c>
      <c r="AF308" s="5">
        <f>_xlfn.RANK.EQ(VLOOKUP($A308, 'First 10 GS'!$B$2:$AG$2201, 32, FALSE), 'First 10 GS'!AG$2:AG$2201, 1)</f>
        <v>205</v>
      </c>
      <c r="AG308" s="7">
        <f>GEOMEAN(Table5[[#This Row],[W]],Table5[[#This Row],[L]],Table5[[#This Row],[ERA]],Table5[[#This Row],[BB/9]],Table5[[#This Row],[SO]],Table5[[#This Row],[K/9]],Table5[[#This Row],[WHIP]])</f>
        <v>245.19298495474669</v>
      </c>
    </row>
    <row r="309" spans="1:33" x14ac:dyDescent="0.45">
      <c r="A309" s="6" t="s">
        <v>2382</v>
      </c>
      <c r="B309" s="6" t="s">
        <v>210</v>
      </c>
      <c r="C309" s="9">
        <v>32404</v>
      </c>
      <c r="D309" s="9">
        <v>32636</v>
      </c>
      <c r="E309" s="6">
        <f>_xlfn.RANK.EQ(VLOOKUP($A309, 'First 10 GS'!$B$2:$AG$2201, 5, FALSE), 'First 10 GS'!F$2:F$2201, 0)</f>
        <v>43</v>
      </c>
      <c r="F309" s="5">
        <f>_xlfn.RANK.EQ(VLOOKUP($A309, 'First 10 GS'!$B$2:$AG$2201, 6, FALSE), 'First 10 GS'!G$2:G$2201, 0)</f>
        <v>294</v>
      </c>
      <c r="G309" s="5">
        <f>_xlfn.RANK.EQ(VLOOKUP($A309, 'First 10 GS'!$B$2:$AG$2201, 7, FALSE), 'First 10 GS'!H$2:H$2201, 1)</f>
        <v>177</v>
      </c>
      <c r="H309" s="6">
        <f>_xlfn.RANK.EQ(VLOOKUP($A309, 'First 10 GS'!$B$2:$AG$2201, 8, FALSE), 'First 10 GS'!I$2:I$2201, 0)</f>
        <v>1</v>
      </c>
      <c r="I309" s="6">
        <f>_xlfn.RANK.EQ(VLOOKUP($A309, 'First 10 GS'!$B$2:$AG$2201, 9, FALSE), 'First 10 GS'!J$2:J$2201, 0)</f>
        <v>1</v>
      </c>
      <c r="J309" s="6">
        <f>_xlfn.RANK.EQ(VLOOKUP($A309, 'First 10 GS'!$B$2:$AG$2201, 10, FALSE), 'First 10 GS'!K$2:K$2201, 1)</f>
        <v>1</v>
      </c>
      <c r="K309" s="6">
        <f>_xlfn.RANK.EQ(VLOOKUP($A309, 'First 10 GS'!$B$2:$AG$2201, 11, FALSE), 'First 10 GS'!L$2:L$2201, 0)</f>
        <v>54</v>
      </c>
      <c r="L309" s="6">
        <f>_xlfn.RANK.EQ(VLOOKUP($A309, 'First 10 GS'!$B$2:$AG$2201, 12, FALSE), 'First 10 GS'!M$2:M$2201, 0)</f>
        <v>4</v>
      </c>
      <c r="M309" s="6">
        <f>_xlfn.RANK.EQ(VLOOKUP($A309, 'First 10 GS'!$B$2:$AG$2201, 13, FALSE), 'First 10 GS'!N$2:N$2201, 0)</f>
        <v>2</v>
      </c>
      <c r="N309" s="6">
        <f>_xlfn.RANK.EQ(VLOOKUP($A309, 'First 10 GS'!$B$2:$AG$2201, 14, FALSE), 'First 10 GS'!O$2:O$2201, 1)</f>
        <v>624</v>
      </c>
      <c r="O309" s="6">
        <f>_xlfn.RANK.EQ(VLOOKUP($A309, 'First 10 GS'!$B$2:$AG$2201, 15, FALSE), 'First 10 GS'!P$2:P$2201, 0)</f>
        <v>390</v>
      </c>
      <c r="P309" s="6">
        <f>_xlfn.RANK.EQ(VLOOKUP($A309, 'First 10 GS'!$B$2:$AG$2201, 16, FALSE), 'First 10 GS'!Q$2:Q$2201, 0)</f>
        <v>266</v>
      </c>
      <c r="Q309" s="5">
        <f>_xlfn.RANK.EQ(VLOOKUP($A309, 'First 10 GS'!$B$2:$AG$2201, 17, FALSE), 'First 10 GS'!R$2:R$2201, 1)</f>
        <v>85</v>
      </c>
      <c r="R309" s="6">
        <f>_xlfn.RANK.EQ(VLOOKUP($A309, 'First 10 GS'!$B$2:$AG$2201, 18, FALSE), 'First 10 GS'!S$2:S$2201, 1)</f>
        <v>215</v>
      </c>
      <c r="S309" s="6">
        <f>_xlfn.RANK.EQ(VLOOKUP($A309, 'First 10 GS'!$B$2:$AG$2201, 19, FALSE), 'First 10 GS'!T$2:T$2201, 1)</f>
        <v>91</v>
      </c>
      <c r="T309" s="6">
        <f>_xlfn.RANK.EQ(VLOOKUP($A309, 'First 10 GS'!$B$2:$AG$2201, 20, FALSE), 'First 10 GS'!U$2:U$2201, 1)</f>
        <v>140</v>
      </c>
      <c r="U309" s="6">
        <f>_xlfn.RANK.EQ(VLOOKUP($A309, 'First 10 GS'!$B$2:$AG$2201, 21, FALSE), 'First 10 GS'!V$2:V$2201, 1)</f>
        <v>59</v>
      </c>
      <c r="V309" s="6">
        <f>_xlfn.RANK.EQ(VLOOKUP($A309, 'First 10 GS'!$B$2:$AG$2201, 22, FALSE), 'First 10 GS'!W$2:W$2201, 1)</f>
        <v>53</v>
      </c>
      <c r="W309" s="6">
        <f>_xlfn.RANK.EQ(VLOOKUP($A309, 'First 10 GS'!$B$2:$AG$2201, 23, FALSE), 'First 10 GS'!X$2:X$2201, 1)</f>
        <v>567</v>
      </c>
      <c r="X309" s="5">
        <f>_xlfn.RANK.EQ(VLOOKUP($A309, 'First 10 GS'!$B$2:$AG$2201, 24, FALSE), 'First 10 GS'!Y$2:Y$2201, 1)</f>
        <v>422</v>
      </c>
      <c r="Y309" s="6">
        <f>_xlfn.RANK.EQ(VLOOKUP($A309, 'First 10 GS'!$B$2:$AG$2201, 25, FALSE), 'First 10 GS'!Z$2:Z$2201, 1)</f>
        <v>291</v>
      </c>
      <c r="Z309" s="5">
        <f>_xlfn.RANK.EQ(VLOOKUP($A309, 'First 10 GS'!$B$2:$AG$2201, 26, FALSE), 'First 10 GS'!AA$2:AA$2201, 0)</f>
        <v>452</v>
      </c>
      <c r="AA309" s="5">
        <f>_xlfn.RANK.EQ(VLOOKUP($A309, 'First 10 GS'!$B$2:$AG$2201, 27, FALSE), 'First 10 GS'!AB$2:AB$2201, 0)</f>
        <v>572</v>
      </c>
      <c r="AB309" s="6">
        <f>_xlfn.RANK.EQ(VLOOKUP($A309, 'First 10 GS'!$B$2:$AG$2201, 28, FALSE), 'First 10 GS'!AC$2:AC$2201, 1)</f>
        <v>127</v>
      </c>
      <c r="AC309" s="6">
        <f>_xlfn.RANK.EQ(VLOOKUP($A309, 'First 10 GS'!$B$2:$AG$2201, 29, FALSE), 'First 10 GS'!AD$2:AD$2201, 1)</f>
        <v>1</v>
      </c>
      <c r="AD309" s="6">
        <f>_xlfn.RANK.EQ(VLOOKUP($A309, 'First 10 GS'!$B$2:$AG$2201, 30, FALSE), 'First 10 GS'!AE$2:AE$2201, 1)</f>
        <v>1</v>
      </c>
      <c r="AE309" s="6">
        <f>_xlfn.RANK.EQ(VLOOKUP($A309, 'First 10 GS'!$B$2:$AG$2201, 31, FALSE), 'First 10 GS'!AF$2:AF$2201, 0)</f>
        <v>59</v>
      </c>
      <c r="AF309" s="5">
        <f>_xlfn.RANK.EQ(VLOOKUP($A309, 'First 10 GS'!$B$2:$AG$2201, 32, FALSE), 'First 10 GS'!AG$2:AG$2201, 1)</f>
        <v>122</v>
      </c>
      <c r="AG309" s="7">
        <f>GEOMEAN(Table5[[#This Row],[W]],Table5[[#This Row],[L]],Table5[[#This Row],[ERA]],Table5[[#This Row],[BB/9]],Table5[[#This Row],[SO]],Table5[[#This Row],[K/9]],Table5[[#This Row],[WHIP]])</f>
        <v>248.71765231211032</v>
      </c>
    </row>
    <row r="310" spans="1:33" x14ac:dyDescent="0.45">
      <c r="A310" s="4" t="s">
        <v>2272</v>
      </c>
      <c r="B310" s="4" t="s">
        <v>2273</v>
      </c>
      <c r="C310" s="10">
        <v>32024</v>
      </c>
      <c r="D310" s="10">
        <v>32281</v>
      </c>
      <c r="E310" s="4">
        <f>_xlfn.RANK.EQ(VLOOKUP($A310, 'First 10 GS'!$B$2:$AG$2201, 5, FALSE), 'First 10 GS'!F$2:F$2201, 0)</f>
        <v>404</v>
      </c>
      <c r="F310" s="5">
        <f>_xlfn.RANK.EQ(VLOOKUP($A310, 'First 10 GS'!$B$2:$AG$2201, 6, FALSE), 'First 10 GS'!G$2:G$2201, 0)</f>
        <v>151</v>
      </c>
      <c r="G310" s="5">
        <f>_xlfn.RANK.EQ(VLOOKUP($A310, 'First 10 GS'!$B$2:$AG$2201, 7, FALSE), 'First 10 GS'!H$2:H$2201, 1)</f>
        <v>57</v>
      </c>
      <c r="H310" s="4">
        <f>_xlfn.RANK.EQ(VLOOKUP($A310, 'First 10 GS'!$B$2:$AG$2201, 8, FALSE), 'First 10 GS'!I$2:I$2201, 0)</f>
        <v>1</v>
      </c>
      <c r="I310" s="4">
        <f>_xlfn.RANK.EQ(VLOOKUP($A310, 'First 10 GS'!$B$2:$AG$2201, 9, FALSE), 'First 10 GS'!J$2:J$2201, 0)</f>
        <v>1</v>
      </c>
      <c r="J310" s="4">
        <f>_xlfn.RANK.EQ(VLOOKUP($A310, 'First 10 GS'!$B$2:$AG$2201, 10, FALSE), 'First 10 GS'!K$2:K$2201, 1)</f>
        <v>1</v>
      </c>
      <c r="K310" s="4">
        <f>_xlfn.RANK.EQ(VLOOKUP($A310, 'First 10 GS'!$B$2:$AG$2201, 11, FALSE), 'First 10 GS'!L$2:L$2201, 0)</f>
        <v>99</v>
      </c>
      <c r="L310" s="4">
        <f>_xlfn.RANK.EQ(VLOOKUP($A310, 'First 10 GS'!$B$2:$AG$2201, 12, FALSE), 'First 10 GS'!M$2:M$2201, 0)</f>
        <v>98</v>
      </c>
      <c r="M310" s="4">
        <f>_xlfn.RANK.EQ(VLOOKUP($A310, 'First 10 GS'!$B$2:$AG$2201, 13, FALSE), 'First 10 GS'!N$2:N$2201, 0)</f>
        <v>2</v>
      </c>
      <c r="N310" s="6">
        <f>_xlfn.RANK.EQ(VLOOKUP($A310, 'First 10 GS'!$B$2:$AG$2201, 14, FALSE), 'First 10 GS'!O$2:O$2201, 1)</f>
        <v>246</v>
      </c>
      <c r="O310" s="4">
        <f>_xlfn.RANK.EQ(VLOOKUP($A310, 'First 10 GS'!$B$2:$AG$2201, 15, FALSE), 'First 10 GS'!P$2:P$2201, 0)</f>
        <v>390</v>
      </c>
      <c r="P310" s="4">
        <f>_xlfn.RANK.EQ(VLOOKUP($A310, 'First 10 GS'!$B$2:$AG$2201, 16, FALSE), 'First 10 GS'!Q$2:Q$2201, 0)</f>
        <v>99</v>
      </c>
      <c r="Q310" s="5">
        <f>_xlfn.RANK.EQ(VLOOKUP($A310, 'First 10 GS'!$B$2:$AG$2201, 17, FALSE), 'First 10 GS'!R$2:R$2201, 1)</f>
        <v>355</v>
      </c>
      <c r="R310" s="4">
        <f>_xlfn.RANK.EQ(VLOOKUP($A310, 'First 10 GS'!$B$2:$AG$2201, 18, FALSE), 'First 10 GS'!S$2:S$2201, 1)</f>
        <v>181</v>
      </c>
      <c r="S310" s="4">
        <f>_xlfn.RANK.EQ(VLOOKUP($A310, 'First 10 GS'!$B$2:$AG$2201, 19, FALSE), 'First 10 GS'!T$2:T$2201, 1)</f>
        <v>316</v>
      </c>
      <c r="T310" s="4">
        <f>_xlfn.RANK.EQ(VLOOKUP($A310, 'First 10 GS'!$B$2:$AG$2201, 20, FALSE), 'First 10 GS'!U$2:U$2201, 1)</f>
        <v>306</v>
      </c>
      <c r="U310" s="4">
        <f>_xlfn.RANK.EQ(VLOOKUP($A310, 'First 10 GS'!$B$2:$AG$2201, 21, FALSE), 'First 10 GS'!V$2:V$2201, 1)</f>
        <v>425</v>
      </c>
      <c r="V310" s="4">
        <f>_xlfn.RANK.EQ(VLOOKUP($A310, 'First 10 GS'!$B$2:$AG$2201, 22, FALSE), 'First 10 GS'!W$2:W$2201, 1)</f>
        <v>381</v>
      </c>
      <c r="W310" s="4">
        <f>_xlfn.RANK.EQ(VLOOKUP($A310, 'First 10 GS'!$B$2:$AG$2201, 23, FALSE), 'First 10 GS'!X$2:X$2201, 1)</f>
        <v>431</v>
      </c>
      <c r="X310" s="5">
        <f>_xlfn.RANK.EQ(VLOOKUP($A310, 'First 10 GS'!$B$2:$AG$2201, 24, FALSE), 'First 10 GS'!Y$2:Y$2201, 1)</f>
        <v>472</v>
      </c>
      <c r="Y310" s="4">
        <f>_xlfn.RANK.EQ(VLOOKUP($A310, 'First 10 GS'!$B$2:$AG$2201, 25, FALSE), 'First 10 GS'!Z$2:Z$2201, 1)</f>
        <v>1</v>
      </c>
      <c r="Z310" s="5">
        <f>_xlfn.RANK.EQ(VLOOKUP($A310, 'First 10 GS'!$B$2:$AG$2201, 26, FALSE), 'First 10 GS'!AA$2:AA$2201, 0)</f>
        <v>356</v>
      </c>
      <c r="AA310" s="5">
        <f>_xlfn.RANK.EQ(VLOOKUP($A310, 'First 10 GS'!$B$2:$AG$2201, 27, FALSE), 'First 10 GS'!AB$2:AB$2201, 0)</f>
        <v>334</v>
      </c>
      <c r="AB310" s="4">
        <f>_xlfn.RANK.EQ(VLOOKUP($A310, 'First 10 GS'!$B$2:$AG$2201, 28, FALSE), 'First 10 GS'!AC$2:AC$2201, 1)</f>
        <v>127</v>
      </c>
      <c r="AC310" s="4">
        <f>_xlfn.RANK.EQ(VLOOKUP($A310, 'First 10 GS'!$B$2:$AG$2201, 29, FALSE), 'First 10 GS'!AD$2:AD$2201, 1)</f>
        <v>1</v>
      </c>
      <c r="AD310" s="4">
        <f>_xlfn.RANK.EQ(VLOOKUP($A310, 'First 10 GS'!$B$2:$AG$2201, 30, FALSE), 'First 10 GS'!AE$2:AE$2201, 1)</f>
        <v>611</v>
      </c>
      <c r="AE310" s="4">
        <f>_xlfn.RANK.EQ(VLOOKUP($A310, 'First 10 GS'!$B$2:$AG$2201, 31, FALSE), 'First 10 GS'!AF$2:AF$2201, 0)</f>
        <v>442</v>
      </c>
      <c r="AF310" s="5">
        <f>_xlfn.RANK.EQ(VLOOKUP($A310, 'First 10 GS'!$B$2:$AG$2201, 32, FALSE), 'First 10 GS'!AG$2:AG$2201, 1)</f>
        <v>348</v>
      </c>
      <c r="AG310" s="7">
        <f>GEOMEAN(Table5[[#This Row],[W]],Table5[[#This Row],[L]],Table5[[#This Row],[ERA]],Table5[[#This Row],[BB/9]],Table5[[#This Row],[SO]],Table5[[#This Row],[K/9]],Table5[[#This Row],[WHIP]])</f>
        <v>249.19685208705459</v>
      </c>
    </row>
    <row r="311" spans="1:33" x14ac:dyDescent="0.45">
      <c r="A311" s="4" t="s">
        <v>1415</v>
      </c>
      <c r="B311" s="4" t="s">
        <v>184</v>
      </c>
      <c r="C311" s="10">
        <v>42832</v>
      </c>
      <c r="D311" s="10">
        <v>42882</v>
      </c>
      <c r="E311" s="4">
        <f>_xlfn.RANK.EQ(VLOOKUP($A311, 'First 10 GS'!$B$2:$AG$2201, 5, FALSE), 'First 10 GS'!F$2:F$2201, 0)</f>
        <v>304</v>
      </c>
      <c r="F311" s="5">
        <f>_xlfn.RANK.EQ(VLOOKUP($A311, 'First 10 GS'!$B$2:$AG$2201, 6, FALSE), 'First 10 GS'!G$2:G$2201, 0)</f>
        <v>64</v>
      </c>
      <c r="G311" s="5">
        <f>_xlfn.RANK.EQ(VLOOKUP($A311, 'First 10 GS'!$B$2:$AG$2201, 7, FALSE), 'First 10 GS'!H$2:H$2201, 1)</f>
        <v>177</v>
      </c>
      <c r="H311" s="4">
        <f>_xlfn.RANK.EQ(VLOOKUP($A311, 'First 10 GS'!$B$2:$AG$2201, 8, FALSE), 'First 10 GS'!I$2:I$2201, 0)</f>
        <v>1</v>
      </c>
      <c r="I311" s="4">
        <f>_xlfn.RANK.EQ(VLOOKUP($A311, 'First 10 GS'!$B$2:$AG$2201, 9, FALSE), 'First 10 GS'!J$2:J$2201, 0)</f>
        <v>1</v>
      </c>
      <c r="J311" s="4">
        <f>_xlfn.RANK.EQ(VLOOKUP($A311, 'First 10 GS'!$B$2:$AG$2201, 10, FALSE), 'First 10 GS'!K$2:K$2201, 1)</f>
        <v>1</v>
      </c>
      <c r="K311" s="4">
        <f>_xlfn.RANK.EQ(VLOOKUP($A311, 'First 10 GS'!$B$2:$AG$2201, 11, FALSE), 'First 10 GS'!L$2:L$2201, 0)</f>
        <v>196</v>
      </c>
      <c r="L311" s="4">
        <f>_xlfn.RANK.EQ(VLOOKUP($A311, 'First 10 GS'!$B$2:$AG$2201, 12, FALSE), 'First 10 GS'!M$2:M$2201, 0)</f>
        <v>98</v>
      </c>
      <c r="M311" s="4">
        <f>_xlfn.RANK.EQ(VLOOKUP($A311, 'First 10 GS'!$B$2:$AG$2201, 13, FALSE), 'First 10 GS'!N$2:N$2201, 0)</f>
        <v>2</v>
      </c>
      <c r="N311" s="6">
        <f>_xlfn.RANK.EQ(VLOOKUP($A311, 'First 10 GS'!$B$2:$AG$2201, 14, FALSE), 'First 10 GS'!O$2:O$2201, 1)</f>
        <v>353</v>
      </c>
      <c r="O311" s="4">
        <f>_xlfn.RANK.EQ(VLOOKUP($A311, 'First 10 GS'!$B$2:$AG$2201, 15, FALSE), 'First 10 GS'!P$2:P$2201, 0)</f>
        <v>90</v>
      </c>
      <c r="P311" s="4">
        <f>_xlfn.RANK.EQ(VLOOKUP($A311, 'First 10 GS'!$B$2:$AG$2201, 16, FALSE), 'First 10 GS'!Q$2:Q$2201, 0)</f>
        <v>139</v>
      </c>
      <c r="Q311" s="5">
        <f>_xlfn.RANK.EQ(VLOOKUP($A311, 'First 10 GS'!$B$2:$AG$2201, 17, FALSE), 'First 10 GS'!R$2:R$2201, 1)</f>
        <v>218</v>
      </c>
      <c r="R311" s="4">
        <f>_xlfn.RANK.EQ(VLOOKUP($A311, 'First 10 GS'!$B$2:$AG$2201, 18, FALSE), 'First 10 GS'!S$2:S$2201, 1)</f>
        <v>241</v>
      </c>
      <c r="S311" s="4">
        <f>_xlfn.RANK.EQ(VLOOKUP($A311, 'First 10 GS'!$B$2:$AG$2201, 19, FALSE), 'First 10 GS'!T$2:T$2201, 1)</f>
        <v>162</v>
      </c>
      <c r="T311" s="4">
        <f>_xlfn.RANK.EQ(VLOOKUP($A311, 'First 10 GS'!$B$2:$AG$2201, 20, FALSE), 'First 10 GS'!U$2:U$2201, 1)</f>
        <v>173</v>
      </c>
      <c r="U311" s="4">
        <f>_xlfn.RANK.EQ(VLOOKUP($A311, 'First 10 GS'!$B$2:$AG$2201, 21, FALSE), 'First 10 GS'!V$2:V$2201, 1)</f>
        <v>229</v>
      </c>
      <c r="V311" s="4">
        <f>_xlfn.RANK.EQ(VLOOKUP($A311, 'First 10 GS'!$B$2:$AG$2201, 22, FALSE), 'First 10 GS'!W$2:W$2201, 1)</f>
        <v>172</v>
      </c>
      <c r="W311" s="4">
        <f>_xlfn.RANK.EQ(VLOOKUP($A311, 'First 10 GS'!$B$2:$AG$2201, 23, FALSE), 'First 10 GS'!X$2:X$2201, 1)</f>
        <v>462</v>
      </c>
      <c r="X311" s="5">
        <f>_xlfn.RANK.EQ(VLOOKUP($A311, 'First 10 GS'!$B$2:$AG$2201, 24, FALSE), 'First 10 GS'!Y$2:Y$2201, 1)</f>
        <v>472</v>
      </c>
      <c r="Y311" s="4">
        <f>_xlfn.RANK.EQ(VLOOKUP($A311, 'First 10 GS'!$B$2:$AG$2201, 25, FALSE), 'First 10 GS'!Z$2:Z$2201, 1)</f>
        <v>291</v>
      </c>
      <c r="Z311" s="5">
        <f>_xlfn.RANK.EQ(VLOOKUP($A311, 'First 10 GS'!$B$2:$AG$2201, 26, FALSE), 'First 10 GS'!AA$2:AA$2201, 0)</f>
        <v>385</v>
      </c>
      <c r="AA311" s="5">
        <f>_xlfn.RANK.EQ(VLOOKUP($A311, 'First 10 GS'!$B$2:$AG$2201, 27, FALSE), 'First 10 GS'!AB$2:AB$2201, 0)</f>
        <v>380</v>
      </c>
      <c r="AB311" s="4">
        <f>_xlfn.RANK.EQ(VLOOKUP($A311, 'First 10 GS'!$B$2:$AG$2201, 28, FALSE), 'First 10 GS'!AC$2:AC$2201, 1)</f>
        <v>452</v>
      </c>
      <c r="AC311" s="4">
        <f>_xlfn.RANK.EQ(VLOOKUP($A311, 'First 10 GS'!$B$2:$AG$2201, 29, FALSE), 'First 10 GS'!AD$2:AD$2201, 1)</f>
        <v>477</v>
      </c>
      <c r="AD311" s="4">
        <f>_xlfn.RANK.EQ(VLOOKUP($A311, 'First 10 GS'!$B$2:$AG$2201, 30, FALSE), 'First 10 GS'!AE$2:AE$2201, 1)</f>
        <v>1</v>
      </c>
      <c r="AE311" s="4">
        <f>_xlfn.RANK.EQ(VLOOKUP($A311, 'First 10 GS'!$B$2:$AG$2201, 31, FALSE), 'First 10 GS'!AF$2:AF$2201, 0)</f>
        <v>301</v>
      </c>
      <c r="AF311" s="5">
        <f>_xlfn.RANK.EQ(VLOOKUP($A311, 'First 10 GS'!$B$2:$AG$2201, 32, FALSE), 'First 10 GS'!AG$2:AG$2201, 1)</f>
        <v>360</v>
      </c>
      <c r="AG311" s="7">
        <f>GEOMEAN(Table5[[#This Row],[W]],Table5[[#This Row],[L]],Table5[[#This Row],[ERA]],Table5[[#This Row],[BB/9]],Table5[[#This Row],[SO]],Table5[[#This Row],[K/9]],Table5[[#This Row],[WHIP]])</f>
        <v>250.20719501681145</v>
      </c>
    </row>
    <row r="312" spans="1:33" x14ac:dyDescent="0.45">
      <c r="A312" s="4" t="s">
        <v>588</v>
      </c>
      <c r="B312" s="4" t="s">
        <v>132</v>
      </c>
      <c r="C312" s="10">
        <v>41150</v>
      </c>
      <c r="D312" s="10">
        <v>41426</v>
      </c>
      <c r="E312" s="4">
        <f>_xlfn.RANK.EQ(VLOOKUP($A312, 'First 10 GS'!$B$2:$AG$2201, 5, FALSE), 'First 10 GS'!F$2:F$2201, 0)</f>
        <v>381</v>
      </c>
      <c r="F312" s="5">
        <f>_xlfn.RANK.EQ(VLOOKUP($A312, 'First 10 GS'!$B$2:$AG$2201, 6, FALSE), 'First 10 GS'!G$2:G$2201, 0)</f>
        <v>294</v>
      </c>
      <c r="G312" s="5">
        <f>_xlfn.RANK.EQ(VLOOKUP($A312, 'First 10 GS'!$B$2:$AG$2201, 7, FALSE), 'First 10 GS'!H$2:H$2201, 1)</f>
        <v>343</v>
      </c>
      <c r="H312" s="4">
        <f>_xlfn.RANK.EQ(VLOOKUP($A312, 'First 10 GS'!$B$2:$AG$2201, 8, FALSE), 'First 10 GS'!I$2:I$2201, 0)</f>
        <v>1</v>
      </c>
      <c r="I312" s="4">
        <f>_xlfn.RANK.EQ(VLOOKUP($A312, 'First 10 GS'!$B$2:$AG$2201, 9, FALSE), 'First 10 GS'!J$2:J$2201, 0)</f>
        <v>1</v>
      </c>
      <c r="J312" s="4">
        <f>_xlfn.RANK.EQ(VLOOKUP($A312, 'First 10 GS'!$B$2:$AG$2201, 10, FALSE), 'First 10 GS'!K$2:K$2201, 1)</f>
        <v>1</v>
      </c>
      <c r="K312" s="4">
        <f>_xlfn.RANK.EQ(VLOOKUP($A312, 'First 10 GS'!$B$2:$AG$2201, 11, FALSE), 'First 10 GS'!L$2:L$2201, 0)</f>
        <v>196</v>
      </c>
      <c r="L312" s="4">
        <f>_xlfn.RANK.EQ(VLOOKUP($A312, 'First 10 GS'!$B$2:$AG$2201, 12, FALSE), 'First 10 GS'!M$2:M$2201, 0)</f>
        <v>98</v>
      </c>
      <c r="M312" s="4">
        <f>_xlfn.RANK.EQ(VLOOKUP($A312, 'First 10 GS'!$B$2:$AG$2201, 13, FALSE), 'First 10 GS'!N$2:N$2201, 0)</f>
        <v>2</v>
      </c>
      <c r="N312" s="6">
        <f>_xlfn.RANK.EQ(VLOOKUP($A312, 'First 10 GS'!$B$2:$AG$2201, 14, FALSE), 'First 10 GS'!O$2:O$2201, 1)</f>
        <v>275</v>
      </c>
      <c r="O312" s="4">
        <f>_xlfn.RANK.EQ(VLOOKUP($A312, 'First 10 GS'!$B$2:$AG$2201, 15, FALSE), 'First 10 GS'!P$2:P$2201, 0)</f>
        <v>227</v>
      </c>
      <c r="P312" s="4">
        <f>_xlfn.RANK.EQ(VLOOKUP($A312, 'First 10 GS'!$B$2:$AG$2201, 16, FALSE), 'First 10 GS'!Q$2:Q$2201, 0)</f>
        <v>378</v>
      </c>
      <c r="Q312" s="5">
        <f>_xlfn.RANK.EQ(VLOOKUP($A312, 'First 10 GS'!$B$2:$AG$2201, 17, FALSE), 'First 10 GS'!R$2:R$2201, 1)</f>
        <v>465</v>
      </c>
      <c r="R312" s="4">
        <f>_xlfn.RANK.EQ(VLOOKUP($A312, 'First 10 GS'!$B$2:$AG$2201, 18, FALSE), 'First 10 GS'!S$2:S$2201, 1)</f>
        <v>410</v>
      </c>
      <c r="S312" s="4">
        <f>_xlfn.RANK.EQ(VLOOKUP($A312, 'First 10 GS'!$B$2:$AG$2201, 19, FALSE), 'First 10 GS'!T$2:T$2201, 1)</f>
        <v>401</v>
      </c>
      <c r="T312" s="4">
        <f>_xlfn.RANK.EQ(VLOOKUP($A312, 'First 10 GS'!$B$2:$AG$2201, 20, FALSE), 'First 10 GS'!U$2:U$2201, 1)</f>
        <v>456</v>
      </c>
      <c r="U312" s="4">
        <f>_xlfn.RANK.EQ(VLOOKUP($A312, 'First 10 GS'!$B$2:$AG$2201, 21, FALSE), 'First 10 GS'!V$2:V$2201, 1)</f>
        <v>581</v>
      </c>
      <c r="V312" s="4">
        <f>_xlfn.RANK.EQ(VLOOKUP($A312, 'First 10 GS'!$B$2:$AG$2201, 22, FALSE), 'First 10 GS'!W$2:W$2201, 1)</f>
        <v>570</v>
      </c>
      <c r="W312" s="4">
        <f>_xlfn.RANK.EQ(VLOOKUP($A312, 'First 10 GS'!$B$2:$AG$2201, 23, FALSE), 'First 10 GS'!X$2:X$2201, 1)</f>
        <v>75</v>
      </c>
      <c r="X312" s="5">
        <f>_xlfn.RANK.EQ(VLOOKUP($A312, 'First 10 GS'!$B$2:$AG$2201, 24, FALSE), 'First 10 GS'!Y$2:Y$2201, 1)</f>
        <v>103</v>
      </c>
      <c r="Y312" s="4">
        <f>_xlfn.RANK.EQ(VLOOKUP($A312, 'First 10 GS'!$B$2:$AG$2201, 25, FALSE), 'First 10 GS'!Z$2:Z$2201, 1)</f>
        <v>1</v>
      </c>
      <c r="Z312" s="5">
        <f>_xlfn.RANK.EQ(VLOOKUP($A312, 'First 10 GS'!$B$2:$AG$2201, 26, FALSE), 'First 10 GS'!AA$2:AA$2201, 0)</f>
        <v>205</v>
      </c>
      <c r="AA312" s="5">
        <f>_xlfn.RANK.EQ(VLOOKUP($A312, 'First 10 GS'!$B$2:$AG$2201, 27, FALSE), 'First 10 GS'!AB$2:AB$2201, 0)</f>
        <v>207</v>
      </c>
      <c r="AB312" s="4">
        <f>_xlfn.RANK.EQ(VLOOKUP($A312, 'First 10 GS'!$B$2:$AG$2201, 28, FALSE), 'First 10 GS'!AC$2:AC$2201, 1)</f>
        <v>290</v>
      </c>
      <c r="AC312" s="4">
        <f>_xlfn.RANK.EQ(VLOOKUP($A312, 'First 10 GS'!$B$2:$AG$2201, 29, FALSE), 'First 10 GS'!AD$2:AD$2201, 1)</f>
        <v>1</v>
      </c>
      <c r="AD312" s="4">
        <f>_xlfn.RANK.EQ(VLOOKUP($A312, 'First 10 GS'!$B$2:$AG$2201, 30, FALSE), 'First 10 GS'!AE$2:AE$2201, 1)</f>
        <v>146</v>
      </c>
      <c r="AE312" s="4">
        <f>_xlfn.RANK.EQ(VLOOKUP($A312, 'First 10 GS'!$B$2:$AG$2201, 31, FALSE), 'First 10 GS'!AF$2:AF$2201, 0)</f>
        <v>442</v>
      </c>
      <c r="AF312" s="5">
        <f>_xlfn.RANK.EQ(VLOOKUP($A312, 'First 10 GS'!$B$2:$AG$2201, 32, FALSE), 'First 10 GS'!AG$2:AG$2201, 1)</f>
        <v>304</v>
      </c>
      <c r="AG312" s="7">
        <f>GEOMEAN(Table5[[#This Row],[W]],Table5[[#This Row],[L]],Table5[[#This Row],[ERA]],Table5[[#This Row],[BB/9]],Table5[[#This Row],[SO]],Table5[[#This Row],[K/9]],Table5[[#This Row],[WHIP]])</f>
        <v>250.73703635369026</v>
      </c>
    </row>
    <row r="313" spans="1:33" x14ac:dyDescent="0.45">
      <c r="A313" s="4" t="s">
        <v>1571</v>
      </c>
      <c r="B313" s="4" t="s">
        <v>132</v>
      </c>
      <c r="C313" s="10">
        <v>42176</v>
      </c>
      <c r="D313" s="10">
        <v>42235</v>
      </c>
      <c r="E313" s="4">
        <f>_xlfn.RANK.EQ(VLOOKUP($A313, 'First 10 GS'!$B$2:$AG$2201, 5, FALSE), 'First 10 GS'!F$2:F$2201, 0)</f>
        <v>316</v>
      </c>
      <c r="F313" s="5">
        <f>_xlfn.RANK.EQ(VLOOKUP($A313, 'First 10 GS'!$B$2:$AG$2201, 6, FALSE), 'First 10 GS'!G$2:G$2201, 0)</f>
        <v>151</v>
      </c>
      <c r="G313" s="5">
        <f>_xlfn.RANK.EQ(VLOOKUP($A313, 'First 10 GS'!$B$2:$AG$2201, 7, FALSE), 'First 10 GS'!H$2:H$2201, 1)</f>
        <v>343</v>
      </c>
      <c r="H313" s="4">
        <f>_xlfn.RANK.EQ(VLOOKUP($A313, 'First 10 GS'!$B$2:$AG$2201, 8, FALSE), 'First 10 GS'!I$2:I$2201, 0)</f>
        <v>1</v>
      </c>
      <c r="I313" s="4">
        <f>_xlfn.RANK.EQ(VLOOKUP($A313, 'First 10 GS'!$B$2:$AG$2201, 9, FALSE), 'First 10 GS'!J$2:J$2201, 0)</f>
        <v>1</v>
      </c>
      <c r="J313" s="4">
        <f>_xlfn.RANK.EQ(VLOOKUP($A313, 'First 10 GS'!$B$2:$AG$2201, 10, FALSE), 'First 10 GS'!K$2:K$2201, 1)</f>
        <v>1</v>
      </c>
      <c r="K313" s="4">
        <f>_xlfn.RANK.EQ(VLOOKUP($A313, 'First 10 GS'!$B$2:$AG$2201, 11, FALSE), 'First 10 GS'!L$2:L$2201, 0)</f>
        <v>196</v>
      </c>
      <c r="L313" s="4">
        <f>_xlfn.RANK.EQ(VLOOKUP($A313, 'First 10 GS'!$B$2:$AG$2201, 12, FALSE), 'First 10 GS'!M$2:M$2201, 0)</f>
        <v>98</v>
      </c>
      <c r="M313" s="4">
        <f>_xlfn.RANK.EQ(VLOOKUP($A313, 'First 10 GS'!$B$2:$AG$2201, 13, FALSE), 'First 10 GS'!N$2:N$2201, 0)</f>
        <v>2</v>
      </c>
      <c r="N313" s="6">
        <f>_xlfn.RANK.EQ(VLOOKUP($A313, 'First 10 GS'!$B$2:$AG$2201, 14, FALSE), 'First 10 GS'!O$2:O$2201, 1)</f>
        <v>343</v>
      </c>
      <c r="O313" s="4">
        <f>_xlfn.RANK.EQ(VLOOKUP($A313, 'First 10 GS'!$B$2:$AG$2201, 15, FALSE), 'First 10 GS'!P$2:P$2201, 0)</f>
        <v>90</v>
      </c>
      <c r="P313" s="4">
        <f>_xlfn.RANK.EQ(VLOOKUP($A313, 'First 10 GS'!$B$2:$AG$2201, 16, FALSE), 'First 10 GS'!Q$2:Q$2201, 0)</f>
        <v>266</v>
      </c>
      <c r="Q313" s="5">
        <f>_xlfn.RANK.EQ(VLOOKUP($A313, 'First 10 GS'!$B$2:$AG$2201, 17, FALSE), 'First 10 GS'!R$2:R$2201, 1)</f>
        <v>298</v>
      </c>
      <c r="R313" s="4">
        <f>_xlfn.RANK.EQ(VLOOKUP($A313, 'First 10 GS'!$B$2:$AG$2201, 18, FALSE), 'First 10 GS'!S$2:S$2201, 1)</f>
        <v>299</v>
      </c>
      <c r="S313" s="4">
        <f>_xlfn.RANK.EQ(VLOOKUP($A313, 'First 10 GS'!$B$2:$AG$2201, 19, FALSE), 'First 10 GS'!T$2:T$2201, 1)</f>
        <v>201</v>
      </c>
      <c r="T313" s="4">
        <f>_xlfn.RANK.EQ(VLOOKUP($A313, 'First 10 GS'!$B$2:$AG$2201, 20, FALSE), 'First 10 GS'!U$2:U$2201, 1)</f>
        <v>254</v>
      </c>
      <c r="U313" s="4">
        <f>_xlfn.RANK.EQ(VLOOKUP($A313, 'First 10 GS'!$B$2:$AG$2201, 21, FALSE), 'First 10 GS'!V$2:V$2201, 1)</f>
        <v>536</v>
      </c>
      <c r="V313" s="4">
        <f>_xlfn.RANK.EQ(VLOOKUP($A313, 'First 10 GS'!$B$2:$AG$2201, 22, FALSE), 'First 10 GS'!W$2:W$2201, 1)</f>
        <v>537</v>
      </c>
      <c r="W313" s="4">
        <f>_xlfn.RANK.EQ(VLOOKUP($A313, 'First 10 GS'!$B$2:$AG$2201, 23, FALSE), 'First 10 GS'!X$2:X$2201, 1)</f>
        <v>75</v>
      </c>
      <c r="X313" s="5">
        <f>_xlfn.RANK.EQ(VLOOKUP($A313, 'First 10 GS'!$B$2:$AG$2201, 24, FALSE), 'First 10 GS'!Y$2:Y$2201, 1)</f>
        <v>92</v>
      </c>
      <c r="Y313" s="4">
        <f>_xlfn.RANK.EQ(VLOOKUP($A313, 'First 10 GS'!$B$2:$AG$2201, 25, FALSE), 'First 10 GS'!Z$2:Z$2201, 1)</f>
        <v>1</v>
      </c>
      <c r="Z313" s="5">
        <f>_xlfn.RANK.EQ(VLOOKUP($A313, 'First 10 GS'!$B$2:$AG$2201, 26, FALSE), 'First 10 GS'!AA$2:AA$2201, 0)</f>
        <v>532</v>
      </c>
      <c r="AA313" s="5">
        <f>_xlfn.RANK.EQ(VLOOKUP($A313, 'First 10 GS'!$B$2:$AG$2201, 27, FALSE), 'First 10 GS'!AB$2:AB$2201, 0)</f>
        <v>538</v>
      </c>
      <c r="AB313" s="4">
        <f>_xlfn.RANK.EQ(VLOOKUP($A313, 'First 10 GS'!$B$2:$AG$2201, 28, FALSE), 'First 10 GS'!AC$2:AC$2201, 1)</f>
        <v>452</v>
      </c>
      <c r="AC313" s="4">
        <f>_xlfn.RANK.EQ(VLOOKUP($A313, 'First 10 GS'!$B$2:$AG$2201, 29, FALSE), 'First 10 GS'!AD$2:AD$2201, 1)</f>
        <v>477</v>
      </c>
      <c r="AD313" s="4">
        <f>_xlfn.RANK.EQ(VLOOKUP($A313, 'First 10 GS'!$B$2:$AG$2201, 30, FALSE), 'First 10 GS'!AE$2:AE$2201, 1)</f>
        <v>325</v>
      </c>
      <c r="AE313" s="4">
        <f>_xlfn.RANK.EQ(VLOOKUP($A313, 'First 10 GS'!$B$2:$AG$2201, 31, FALSE), 'First 10 GS'!AF$2:AF$2201, 0)</f>
        <v>453</v>
      </c>
      <c r="AF313" s="5">
        <f>_xlfn.RANK.EQ(VLOOKUP($A313, 'First 10 GS'!$B$2:$AG$2201, 32, FALSE), 'First 10 GS'!AG$2:AG$2201, 1)</f>
        <v>157</v>
      </c>
      <c r="AG313" s="7">
        <f>GEOMEAN(Table5[[#This Row],[W]],Table5[[#This Row],[L]],Table5[[#This Row],[ERA]],Table5[[#This Row],[BB/9]],Table5[[#This Row],[SO]],Table5[[#This Row],[K/9]],Table5[[#This Row],[WHIP]])</f>
        <v>251.59124909454721</v>
      </c>
    </row>
    <row r="314" spans="1:33" x14ac:dyDescent="0.45">
      <c r="A314" s="6" t="s">
        <v>448</v>
      </c>
      <c r="B314" s="6" t="s">
        <v>40</v>
      </c>
      <c r="C314" s="9">
        <v>41107</v>
      </c>
      <c r="D314" s="9">
        <v>41445</v>
      </c>
      <c r="E314" s="6">
        <f>_xlfn.RANK.EQ(VLOOKUP($A314, 'First 10 GS'!$B$2:$AG$2201, 5, FALSE), 'First 10 GS'!F$2:F$2201, 0)</f>
        <v>434</v>
      </c>
      <c r="F314" s="5">
        <f>_xlfn.RANK.EQ(VLOOKUP($A314, 'First 10 GS'!$B$2:$AG$2201, 6, FALSE), 'First 10 GS'!G$2:G$2201, 0)</f>
        <v>595</v>
      </c>
      <c r="G314" s="5">
        <f>_xlfn.RANK.EQ(VLOOKUP($A314, 'First 10 GS'!$B$2:$AG$2201, 7, FALSE), 'First 10 GS'!H$2:H$2201, 1)</f>
        <v>343</v>
      </c>
      <c r="H314" s="6">
        <f>_xlfn.RANK.EQ(VLOOKUP($A314, 'First 10 GS'!$B$2:$AG$2201, 8, FALSE), 'First 10 GS'!I$2:I$2201, 0)</f>
        <v>1</v>
      </c>
      <c r="I314" s="6">
        <f>_xlfn.RANK.EQ(VLOOKUP($A314, 'First 10 GS'!$B$2:$AG$2201, 9, FALSE), 'First 10 GS'!J$2:J$2201, 0)</f>
        <v>1</v>
      </c>
      <c r="J314" s="6">
        <f>_xlfn.RANK.EQ(VLOOKUP($A314, 'First 10 GS'!$B$2:$AG$2201, 10, FALSE), 'First 10 GS'!K$2:K$2201, 1)</f>
        <v>1</v>
      </c>
      <c r="K314" s="6">
        <f>_xlfn.RANK.EQ(VLOOKUP($A314, 'First 10 GS'!$B$2:$AG$2201, 11, FALSE), 'First 10 GS'!L$2:L$2201, 0)</f>
        <v>196</v>
      </c>
      <c r="L314" s="6">
        <f>_xlfn.RANK.EQ(VLOOKUP($A314, 'First 10 GS'!$B$2:$AG$2201, 12, FALSE), 'First 10 GS'!M$2:M$2201, 0)</f>
        <v>98</v>
      </c>
      <c r="M314" s="6">
        <f>_xlfn.RANK.EQ(VLOOKUP($A314, 'First 10 GS'!$B$2:$AG$2201, 13, FALSE), 'First 10 GS'!N$2:N$2201, 0)</f>
        <v>2</v>
      </c>
      <c r="N314" s="6">
        <f>_xlfn.RANK.EQ(VLOOKUP($A314, 'First 10 GS'!$B$2:$AG$2201, 14, FALSE), 'First 10 GS'!O$2:O$2201, 1)</f>
        <v>216</v>
      </c>
      <c r="O314" s="6">
        <f>_xlfn.RANK.EQ(VLOOKUP($A314, 'First 10 GS'!$B$2:$AG$2201, 15, FALSE), 'First 10 GS'!P$2:P$2201, 0)</f>
        <v>530</v>
      </c>
      <c r="P314" s="6">
        <f>_xlfn.RANK.EQ(VLOOKUP($A314, 'First 10 GS'!$B$2:$AG$2201, 16, FALSE), 'First 10 GS'!Q$2:Q$2201, 0)</f>
        <v>612</v>
      </c>
      <c r="Q314" s="5">
        <f>_xlfn.RANK.EQ(VLOOKUP($A314, 'First 10 GS'!$B$2:$AG$2201, 17, FALSE), 'First 10 GS'!R$2:R$2201, 1)</f>
        <v>113</v>
      </c>
      <c r="R314" s="6">
        <f>_xlfn.RANK.EQ(VLOOKUP($A314, 'First 10 GS'!$B$2:$AG$2201, 18, FALSE), 'First 10 GS'!S$2:S$2201, 1)</f>
        <v>299</v>
      </c>
      <c r="S314" s="6">
        <f>_xlfn.RANK.EQ(VLOOKUP($A314, 'First 10 GS'!$B$2:$AG$2201, 19, FALSE), 'First 10 GS'!T$2:T$2201, 1)</f>
        <v>36</v>
      </c>
      <c r="T314" s="6">
        <f>_xlfn.RANK.EQ(VLOOKUP($A314, 'First 10 GS'!$B$2:$AG$2201, 20, FALSE), 'First 10 GS'!U$2:U$2201, 1)</f>
        <v>45</v>
      </c>
      <c r="U314" s="6">
        <f>_xlfn.RANK.EQ(VLOOKUP($A314, 'First 10 GS'!$B$2:$AG$2201, 21, FALSE), 'First 10 GS'!V$2:V$2201, 1)</f>
        <v>264</v>
      </c>
      <c r="V314" s="6">
        <f>_xlfn.RANK.EQ(VLOOKUP($A314, 'First 10 GS'!$B$2:$AG$2201, 22, FALSE), 'First 10 GS'!W$2:W$2201, 1)</f>
        <v>172</v>
      </c>
      <c r="W314" s="6">
        <f>_xlfn.RANK.EQ(VLOOKUP($A314, 'First 10 GS'!$B$2:$AG$2201, 23, FALSE), 'First 10 GS'!X$2:X$2201, 1)</f>
        <v>262</v>
      </c>
      <c r="X314" s="5">
        <f>_xlfn.RANK.EQ(VLOOKUP($A314, 'First 10 GS'!$B$2:$AG$2201, 24, FALSE), 'First 10 GS'!Y$2:Y$2201, 1)</f>
        <v>326</v>
      </c>
      <c r="Y314" s="6">
        <f>_xlfn.RANK.EQ(VLOOKUP($A314, 'First 10 GS'!$B$2:$AG$2201, 25, FALSE), 'First 10 GS'!Z$2:Z$2201, 1)</f>
        <v>291</v>
      </c>
      <c r="Z314" s="5">
        <f>_xlfn.RANK.EQ(VLOOKUP($A314, 'First 10 GS'!$B$2:$AG$2201, 26, FALSE), 'First 10 GS'!AA$2:AA$2201, 0)</f>
        <v>160</v>
      </c>
      <c r="AA314" s="5">
        <f>_xlfn.RANK.EQ(VLOOKUP($A314, 'First 10 GS'!$B$2:$AG$2201, 27, FALSE), 'First 10 GS'!AB$2:AB$2201, 0)</f>
        <v>146</v>
      </c>
      <c r="AB314" s="6">
        <f>_xlfn.RANK.EQ(VLOOKUP($A314, 'First 10 GS'!$B$2:$AG$2201, 28, FALSE), 'First 10 GS'!AC$2:AC$2201, 1)</f>
        <v>452</v>
      </c>
      <c r="AC314" s="6">
        <f>_xlfn.RANK.EQ(VLOOKUP($A314, 'First 10 GS'!$B$2:$AG$2201, 29, FALSE), 'First 10 GS'!AD$2:AD$2201, 1)</f>
        <v>1</v>
      </c>
      <c r="AD314" s="6">
        <f>_xlfn.RANK.EQ(VLOOKUP($A314, 'First 10 GS'!$B$2:$AG$2201, 30, FALSE), 'First 10 GS'!AE$2:AE$2201, 1)</f>
        <v>611</v>
      </c>
      <c r="AE314" s="6">
        <f>_xlfn.RANK.EQ(VLOOKUP($A314, 'First 10 GS'!$B$2:$AG$2201, 31, FALSE), 'First 10 GS'!AF$2:AF$2201, 0)</f>
        <v>487</v>
      </c>
      <c r="AF314" s="5">
        <f>_xlfn.RANK.EQ(VLOOKUP($A314, 'First 10 GS'!$B$2:$AG$2201, 32, FALSE), 'First 10 GS'!AG$2:AG$2201, 1)</f>
        <v>369</v>
      </c>
      <c r="AG314" s="7">
        <f>GEOMEAN(Table5[[#This Row],[W]],Table5[[#This Row],[L]],Table5[[#This Row],[ERA]],Table5[[#This Row],[BB/9]],Table5[[#This Row],[SO]],Table5[[#This Row],[K/9]],Table5[[#This Row],[WHIP]])</f>
        <v>252.14946306926987</v>
      </c>
    </row>
    <row r="315" spans="1:33" x14ac:dyDescent="0.45">
      <c r="A315" s="4" t="s">
        <v>1621</v>
      </c>
      <c r="B315" s="4" t="s">
        <v>121</v>
      </c>
      <c r="C315" s="10">
        <v>38206</v>
      </c>
      <c r="D315" s="10">
        <v>38490</v>
      </c>
      <c r="E315" s="4">
        <f>_xlfn.RANK.EQ(VLOOKUP($A315, 'First 10 GS'!$B$2:$AG$2201, 5, FALSE), 'First 10 GS'!F$2:F$2201, 0)</f>
        <v>453</v>
      </c>
      <c r="F315" s="5">
        <f>_xlfn.RANK.EQ(VLOOKUP($A315, 'First 10 GS'!$B$2:$AG$2201, 6, FALSE), 'First 10 GS'!G$2:G$2201, 0)</f>
        <v>151</v>
      </c>
      <c r="G315" s="5">
        <f>_xlfn.RANK.EQ(VLOOKUP($A315, 'First 10 GS'!$B$2:$AG$2201, 7, FALSE), 'First 10 GS'!H$2:H$2201, 1)</f>
        <v>57</v>
      </c>
      <c r="H315" s="4">
        <f>_xlfn.RANK.EQ(VLOOKUP($A315, 'First 10 GS'!$B$2:$AG$2201, 8, FALSE), 'First 10 GS'!I$2:I$2201, 0)</f>
        <v>1</v>
      </c>
      <c r="I315" s="4">
        <f>_xlfn.RANK.EQ(VLOOKUP($A315, 'First 10 GS'!$B$2:$AG$2201, 9, FALSE), 'First 10 GS'!J$2:J$2201, 0)</f>
        <v>1</v>
      </c>
      <c r="J315" s="4">
        <f>_xlfn.RANK.EQ(VLOOKUP($A315, 'First 10 GS'!$B$2:$AG$2201, 10, FALSE), 'First 10 GS'!K$2:K$2201, 1)</f>
        <v>1</v>
      </c>
      <c r="K315" s="4">
        <f>_xlfn.RANK.EQ(VLOOKUP($A315, 'First 10 GS'!$B$2:$AG$2201, 11, FALSE), 'First 10 GS'!L$2:L$2201, 0)</f>
        <v>196</v>
      </c>
      <c r="L315" s="4">
        <f>_xlfn.RANK.EQ(VLOOKUP($A315, 'First 10 GS'!$B$2:$AG$2201, 12, FALSE), 'First 10 GS'!M$2:M$2201, 0)</f>
        <v>98</v>
      </c>
      <c r="M315" s="4">
        <f>_xlfn.RANK.EQ(VLOOKUP($A315, 'First 10 GS'!$B$2:$AG$2201, 13, FALSE), 'First 10 GS'!N$2:N$2201, 0)</f>
        <v>2</v>
      </c>
      <c r="N315" s="6">
        <f>_xlfn.RANK.EQ(VLOOKUP($A315, 'First 10 GS'!$B$2:$AG$2201, 14, FALSE), 'First 10 GS'!O$2:O$2201, 1)</f>
        <v>202</v>
      </c>
      <c r="O315" s="4">
        <f>_xlfn.RANK.EQ(VLOOKUP($A315, 'First 10 GS'!$B$2:$AG$2201, 15, FALSE), 'First 10 GS'!P$2:P$2201, 0)</f>
        <v>390</v>
      </c>
      <c r="P315" s="4">
        <f>_xlfn.RANK.EQ(VLOOKUP($A315, 'First 10 GS'!$B$2:$AG$2201, 16, FALSE), 'First 10 GS'!Q$2:Q$2201, 0)</f>
        <v>99</v>
      </c>
      <c r="Q315" s="5">
        <f>_xlfn.RANK.EQ(VLOOKUP($A315, 'First 10 GS'!$B$2:$AG$2201, 17, FALSE), 'First 10 GS'!R$2:R$2201, 1)</f>
        <v>404</v>
      </c>
      <c r="R315" s="4">
        <f>_xlfn.RANK.EQ(VLOOKUP($A315, 'First 10 GS'!$B$2:$AG$2201, 18, FALSE), 'First 10 GS'!S$2:S$2201, 1)</f>
        <v>410</v>
      </c>
      <c r="S315" s="4">
        <f>_xlfn.RANK.EQ(VLOOKUP($A315, 'First 10 GS'!$B$2:$AG$2201, 19, FALSE), 'First 10 GS'!T$2:T$2201, 1)</f>
        <v>440</v>
      </c>
      <c r="T315" s="4">
        <f>_xlfn.RANK.EQ(VLOOKUP($A315, 'First 10 GS'!$B$2:$AG$2201, 20, FALSE), 'First 10 GS'!U$2:U$2201, 1)</f>
        <v>341</v>
      </c>
      <c r="U315" s="4">
        <f>_xlfn.RANK.EQ(VLOOKUP($A315, 'First 10 GS'!$B$2:$AG$2201, 21, FALSE), 'First 10 GS'!V$2:V$2201, 1)</f>
        <v>435</v>
      </c>
      <c r="V315" s="4">
        <f>_xlfn.RANK.EQ(VLOOKUP($A315, 'First 10 GS'!$B$2:$AG$2201, 22, FALSE), 'First 10 GS'!W$2:W$2201, 1)</f>
        <v>381</v>
      </c>
      <c r="W315" s="4">
        <f>_xlfn.RANK.EQ(VLOOKUP($A315, 'First 10 GS'!$B$2:$AG$2201, 23, FALSE), 'First 10 GS'!X$2:X$2201, 1)</f>
        <v>371</v>
      </c>
      <c r="X315" s="5">
        <f>_xlfn.RANK.EQ(VLOOKUP($A315, 'First 10 GS'!$B$2:$AG$2201, 24, FALSE), 'First 10 GS'!Y$2:Y$2201, 1)</f>
        <v>414</v>
      </c>
      <c r="Y315" s="4">
        <f>_xlfn.RANK.EQ(VLOOKUP($A315, 'First 10 GS'!$B$2:$AG$2201, 25, FALSE), 'First 10 GS'!Z$2:Z$2201, 1)</f>
        <v>291</v>
      </c>
      <c r="Z315" s="5">
        <f>_xlfn.RANK.EQ(VLOOKUP($A315, 'First 10 GS'!$B$2:$AG$2201, 26, FALSE), 'First 10 GS'!AA$2:AA$2201, 0)</f>
        <v>313</v>
      </c>
      <c r="AA315" s="5">
        <f>_xlfn.RANK.EQ(VLOOKUP($A315, 'First 10 GS'!$B$2:$AG$2201, 27, FALSE), 'First 10 GS'!AB$2:AB$2201, 0)</f>
        <v>276</v>
      </c>
      <c r="AB315" s="4">
        <f>_xlfn.RANK.EQ(VLOOKUP($A315, 'First 10 GS'!$B$2:$AG$2201, 28, FALSE), 'First 10 GS'!AC$2:AC$2201, 1)</f>
        <v>1</v>
      </c>
      <c r="AC315" s="4">
        <f>_xlfn.RANK.EQ(VLOOKUP($A315, 'First 10 GS'!$B$2:$AG$2201, 29, FALSE), 'First 10 GS'!AD$2:AD$2201, 1)</f>
        <v>477</v>
      </c>
      <c r="AD315" s="4">
        <f>_xlfn.RANK.EQ(VLOOKUP($A315, 'First 10 GS'!$B$2:$AG$2201, 30, FALSE), 'First 10 GS'!AE$2:AE$2201, 1)</f>
        <v>146</v>
      </c>
      <c r="AE315" s="4">
        <f>_xlfn.RANK.EQ(VLOOKUP($A315, 'First 10 GS'!$B$2:$AG$2201, 31, FALSE), 'First 10 GS'!AF$2:AF$2201, 0)</f>
        <v>329</v>
      </c>
      <c r="AF315" s="5">
        <f>_xlfn.RANK.EQ(VLOOKUP($A315, 'First 10 GS'!$B$2:$AG$2201, 32, FALSE), 'First 10 GS'!AG$2:AG$2201, 1)</f>
        <v>526</v>
      </c>
      <c r="AG315" s="7">
        <f>GEOMEAN(Table5[[#This Row],[W]],Table5[[#This Row],[L]],Table5[[#This Row],[ERA]],Table5[[#This Row],[BB/9]],Table5[[#This Row],[SO]],Table5[[#This Row],[K/9]],Table5[[#This Row],[WHIP]])</f>
        <v>252.48695995341865</v>
      </c>
    </row>
    <row r="316" spans="1:33" x14ac:dyDescent="0.45">
      <c r="A316" s="4" t="s">
        <v>579</v>
      </c>
      <c r="B316" s="4" t="s">
        <v>168</v>
      </c>
      <c r="C316" s="10">
        <v>43222</v>
      </c>
      <c r="D316" s="10">
        <v>43273</v>
      </c>
      <c r="E316" s="4">
        <f>_xlfn.RANK.EQ(VLOOKUP($A316, 'First 10 GS'!$B$2:$AG$2201, 5, FALSE), 'First 10 GS'!F$2:F$2201, 0)</f>
        <v>531</v>
      </c>
      <c r="F316" s="5">
        <f>_xlfn.RANK.EQ(VLOOKUP($A316, 'First 10 GS'!$B$2:$AG$2201, 6, FALSE), 'First 10 GS'!G$2:G$2201, 0)</f>
        <v>294</v>
      </c>
      <c r="G316" s="5">
        <f>_xlfn.RANK.EQ(VLOOKUP($A316, 'First 10 GS'!$B$2:$AG$2201, 7, FALSE), 'First 10 GS'!H$2:H$2201, 1)</f>
        <v>177</v>
      </c>
      <c r="H316" s="4">
        <f>_xlfn.RANK.EQ(VLOOKUP($A316, 'First 10 GS'!$B$2:$AG$2201, 8, FALSE), 'First 10 GS'!I$2:I$2201, 0)</f>
        <v>1</v>
      </c>
      <c r="I316" s="4">
        <f>_xlfn.RANK.EQ(VLOOKUP($A316, 'First 10 GS'!$B$2:$AG$2201, 9, FALSE), 'First 10 GS'!J$2:J$2201, 0)</f>
        <v>1</v>
      </c>
      <c r="J316" s="4">
        <f>_xlfn.RANK.EQ(VLOOKUP($A316, 'First 10 GS'!$B$2:$AG$2201, 10, FALSE), 'First 10 GS'!K$2:K$2201, 1)</f>
        <v>1</v>
      </c>
      <c r="K316" s="4">
        <f>_xlfn.RANK.EQ(VLOOKUP($A316, 'First 10 GS'!$B$2:$AG$2201, 11, FALSE), 'First 10 GS'!L$2:L$2201, 0)</f>
        <v>196</v>
      </c>
      <c r="L316" s="4">
        <f>_xlfn.RANK.EQ(VLOOKUP($A316, 'First 10 GS'!$B$2:$AG$2201, 12, FALSE), 'First 10 GS'!M$2:M$2201, 0)</f>
        <v>98</v>
      </c>
      <c r="M316" s="4">
        <f>_xlfn.RANK.EQ(VLOOKUP($A316, 'First 10 GS'!$B$2:$AG$2201, 13, FALSE), 'First 10 GS'!N$2:N$2201, 0)</f>
        <v>2</v>
      </c>
      <c r="N316" s="6">
        <f>_xlfn.RANK.EQ(VLOOKUP($A316, 'First 10 GS'!$B$2:$AG$2201, 14, FALSE), 'First 10 GS'!O$2:O$2201, 1)</f>
        <v>127</v>
      </c>
      <c r="O316" s="4">
        <f>_xlfn.RANK.EQ(VLOOKUP($A316, 'First 10 GS'!$B$2:$AG$2201, 15, FALSE), 'First 10 GS'!P$2:P$2201, 0)</f>
        <v>390</v>
      </c>
      <c r="P316" s="4">
        <f>_xlfn.RANK.EQ(VLOOKUP($A316, 'First 10 GS'!$B$2:$AG$2201, 16, FALSE), 'First 10 GS'!Q$2:Q$2201, 0)</f>
        <v>266</v>
      </c>
      <c r="Q316" s="5">
        <f>_xlfn.RANK.EQ(VLOOKUP($A316, 'First 10 GS'!$B$2:$AG$2201, 17, FALSE), 'First 10 GS'!R$2:R$2201, 1)</f>
        <v>384</v>
      </c>
      <c r="R316" s="4">
        <f>_xlfn.RANK.EQ(VLOOKUP($A316, 'First 10 GS'!$B$2:$AG$2201, 18, FALSE), 'First 10 GS'!S$2:S$2201, 1)</f>
        <v>160</v>
      </c>
      <c r="S316" s="4">
        <f>_xlfn.RANK.EQ(VLOOKUP($A316, 'First 10 GS'!$B$2:$AG$2201, 19, FALSE), 'First 10 GS'!T$2:T$2201, 1)</f>
        <v>228</v>
      </c>
      <c r="T316" s="4">
        <f>_xlfn.RANK.EQ(VLOOKUP($A316, 'First 10 GS'!$B$2:$AG$2201, 20, FALSE), 'First 10 GS'!U$2:U$2201, 1)</f>
        <v>254</v>
      </c>
      <c r="U316" s="4">
        <f>_xlfn.RANK.EQ(VLOOKUP($A316, 'First 10 GS'!$B$2:$AG$2201, 21, FALSE), 'First 10 GS'!V$2:V$2201, 1)</f>
        <v>395</v>
      </c>
      <c r="V316" s="4">
        <f>_xlfn.RANK.EQ(VLOOKUP($A316, 'First 10 GS'!$B$2:$AG$2201, 22, FALSE), 'First 10 GS'!W$2:W$2201, 1)</f>
        <v>274</v>
      </c>
      <c r="W316" s="4">
        <f>_xlfn.RANK.EQ(VLOOKUP($A316, 'First 10 GS'!$B$2:$AG$2201, 23, FALSE), 'First 10 GS'!X$2:X$2201, 1)</f>
        <v>221</v>
      </c>
      <c r="X316" s="5">
        <f>_xlfn.RANK.EQ(VLOOKUP($A316, 'First 10 GS'!$B$2:$AG$2201, 24, FALSE), 'First 10 GS'!Y$2:Y$2201, 1)</f>
        <v>334</v>
      </c>
      <c r="Y316" s="4">
        <f>_xlfn.RANK.EQ(VLOOKUP($A316, 'First 10 GS'!$B$2:$AG$2201, 25, FALSE), 'First 10 GS'!Z$2:Z$2201, 1)</f>
        <v>291</v>
      </c>
      <c r="Z316" s="5">
        <f>_xlfn.RANK.EQ(VLOOKUP($A316, 'First 10 GS'!$B$2:$AG$2201, 26, FALSE), 'First 10 GS'!AA$2:AA$2201, 0)</f>
        <v>205</v>
      </c>
      <c r="AA316" s="5">
        <f>_xlfn.RANK.EQ(VLOOKUP($A316, 'First 10 GS'!$B$2:$AG$2201, 27, FALSE), 'First 10 GS'!AB$2:AB$2201, 0)</f>
        <v>155</v>
      </c>
      <c r="AB316" s="4">
        <f>_xlfn.RANK.EQ(VLOOKUP($A316, 'First 10 GS'!$B$2:$AG$2201, 28, FALSE), 'First 10 GS'!AC$2:AC$2201, 1)</f>
        <v>651</v>
      </c>
      <c r="AC316" s="4">
        <f>_xlfn.RANK.EQ(VLOOKUP($A316, 'First 10 GS'!$B$2:$AG$2201, 29, FALSE), 'First 10 GS'!AD$2:AD$2201, 1)</f>
        <v>1</v>
      </c>
      <c r="AD316" s="4">
        <f>_xlfn.RANK.EQ(VLOOKUP($A316, 'First 10 GS'!$B$2:$AG$2201, 30, FALSE), 'First 10 GS'!AE$2:AE$2201, 1)</f>
        <v>657</v>
      </c>
      <c r="AE316" s="4">
        <f>_xlfn.RANK.EQ(VLOOKUP($A316, 'First 10 GS'!$B$2:$AG$2201, 31, FALSE), 'First 10 GS'!AF$2:AF$2201, 0)</f>
        <v>545</v>
      </c>
      <c r="AF316" s="5">
        <f>_xlfn.RANK.EQ(VLOOKUP($A316, 'First 10 GS'!$B$2:$AG$2201, 32, FALSE), 'First 10 GS'!AG$2:AG$2201, 1)</f>
        <v>315</v>
      </c>
      <c r="AG316" s="7">
        <f>GEOMEAN(Table5[[#This Row],[W]],Table5[[#This Row],[L]],Table5[[#This Row],[ERA]],Table5[[#This Row],[BB/9]],Table5[[#This Row],[SO]],Table5[[#This Row],[K/9]],Table5[[#This Row],[WHIP]])</f>
        <v>253.24568677168219</v>
      </c>
    </row>
    <row r="317" spans="1:33" x14ac:dyDescent="0.45">
      <c r="A317" s="6" t="s">
        <v>359</v>
      </c>
      <c r="B317" s="6" t="s">
        <v>140</v>
      </c>
      <c r="C317" s="9">
        <v>43555</v>
      </c>
      <c r="D317" s="9">
        <v>43604</v>
      </c>
      <c r="E317" s="6">
        <f>_xlfn.RANK.EQ(VLOOKUP($A317, 'First 10 GS'!$B$2:$AG$2201, 5, FALSE), 'First 10 GS'!F$2:F$2201, 0)</f>
        <v>587</v>
      </c>
      <c r="F317" s="5">
        <f>_xlfn.RANK.EQ(VLOOKUP($A317, 'First 10 GS'!$B$2:$AG$2201, 6, FALSE), 'First 10 GS'!G$2:G$2201, 0)</f>
        <v>595</v>
      </c>
      <c r="G317" s="5">
        <f>_xlfn.RANK.EQ(VLOOKUP($A317, 'First 10 GS'!$B$2:$AG$2201, 7, FALSE), 'First 10 GS'!H$2:H$2201, 1)</f>
        <v>343</v>
      </c>
      <c r="H317" s="6">
        <f>_xlfn.RANK.EQ(VLOOKUP($A317, 'First 10 GS'!$B$2:$AG$2201, 8, FALSE), 'First 10 GS'!I$2:I$2201, 0)</f>
        <v>1</v>
      </c>
      <c r="I317" s="6">
        <f>_xlfn.RANK.EQ(VLOOKUP($A317, 'First 10 GS'!$B$2:$AG$2201, 9, FALSE), 'First 10 GS'!J$2:J$2201, 0)</f>
        <v>1</v>
      </c>
      <c r="J317" s="6">
        <f>_xlfn.RANK.EQ(VLOOKUP($A317, 'First 10 GS'!$B$2:$AG$2201, 10, FALSE), 'First 10 GS'!K$2:K$2201, 1)</f>
        <v>1</v>
      </c>
      <c r="K317" s="6">
        <f>_xlfn.RANK.EQ(VLOOKUP($A317, 'First 10 GS'!$B$2:$AG$2201, 11, FALSE), 'First 10 GS'!L$2:L$2201, 0)</f>
        <v>196</v>
      </c>
      <c r="L317" s="6">
        <f>_xlfn.RANK.EQ(VLOOKUP($A317, 'First 10 GS'!$B$2:$AG$2201, 12, FALSE), 'First 10 GS'!M$2:M$2201, 0)</f>
        <v>98</v>
      </c>
      <c r="M317" s="6">
        <f>_xlfn.RANK.EQ(VLOOKUP($A317, 'First 10 GS'!$B$2:$AG$2201, 13, FALSE), 'First 10 GS'!N$2:N$2201, 0)</f>
        <v>2</v>
      </c>
      <c r="N317" s="6">
        <f>_xlfn.RANK.EQ(VLOOKUP($A317, 'First 10 GS'!$B$2:$AG$2201, 14, FALSE), 'First 10 GS'!O$2:O$2201, 1)</f>
        <v>71</v>
      </c>
      <c r="O317" s="6">
        <f>_xlfn.RANK.EQ(VLOOKUP($A317, 'First 10 GS'!$B$2:$AG$2201, 15, FALSE), 'First 10 GS'!P$2:P$2201, 0)</f>
        <v>530</v>
      </c>
      <c r="P317" s="6">
        <f>_xlfn.RANK.EQ(VLOOKUP($A317, 'First 10 GS'!$B$2:$AG$2201, 16, FALSE), 'First 10 GS'!Q$2:Q$2201, 0)</f>
        <v>612</v>
      </c>
      <c r="Q317" s="5">
        <f>_xlfn.RANK.EQ(VLOOKUP($A317, 'First 10 GS'!$B$2:$AG$2201, 17, FALSE), 'First 10 GS'!R$2:R$2201, 1)</f>
        <v>390</v>
      </c>
      <c r="R317" s="6">
        <f>_xlfn.RANK.EQ(VLOOKUP($A317, 'First 10 GS'!$B$2:$AG$2201, 18, FALSE), 'First 10 GS'!S$2:S$2201, 1)</f>
        <v>32</v>
      </c>
      <c r="S317" s="6">
        <f>_xlfn.RANK.EQ(VLOOKUP($A317, 'First 10 GS'!$B$2:$AG$2201, 19, FALSE), 'First 10 GS'!T$2:T$2201, 1)</f>
        <v>137</v>
      </c>
      <c r="T317" s="6">
        <f>_xlfn.RANK.EQ(VLOOKUP($A317, 'First 10 GS'!$B$2:$AG$2201, 20, FALSE), 'First 10 GS'!U$2:U$2201, 1)</f>
        <v>214</v>
      </c>
      <c r="U317" s="6">
        <f>_xlfn.RANK.EQ(VLOOKUP($A317, 'First 10 GS'!$B$2:$AG$2201, 21, FALSE), 'First 10 GS'!V$2:V$2201, 1)</f>
        <v>546</v>
      </c>
      <c r="V317" s="6">
        <f>_xlfn.RANK.EQ(VLOOKUP($A317, 'First 10 GS'!$B$2:$AG$2201, 22, FALSE), 'First 10 GS'!W$2:W$2201, 1)</f>
        <v>466</v>
      </c>
      <c r="W317" s="6">
        <f>_xlfn.RANK.EQ(VLOOKUP($A317, 'First 10 GS'!$B$2:$AG$2201, 23, FALSE), 'First 10 GS'!X$2:X$2201, 1)</f>
        <v>331</v>
      </c>
      <c r="X317" s="5">
        <f>_xlfn.RANK.EQ(VLOOKUP($A317, 'First 10 GS'!$B$2:$AG$2201, 24, FALSE), 'First 10 GS'!Y$2:Y$2201, 1)</f>
        <v>463</v>
      </c>
      <c r="Y317" s="6">
        <f>_xlfn.RANK.EQ(VLOOKUP($A317, 'First 10 GS'!$B$2:$AG$2201, 25, FALSE), 'First 10 GS'!Z$2:Z$2201, 1)</f>
        <v>1</v>
      </c>
      <c r="Z317" s="5">
        <f>_xlfn.RANK.EQ(VLOOKUP($A317, 'First 10 GS'!$B$2:$AG$2201, 26, FALSE), 'First 10 GS'!AA$2:AA$2201, 0)</f>
        <v>129</v>
      </c>
      <c r="AA317" s="5">
        <f>_xlfn.RANK.EQ(VLOOKUP($A317, 'First 10 GS'!$B$2:$AG$2201, 27, FALSE), 'First 10 GS'!AB$2:AB$2201, 0)</f>
        <v>60</v>
      </c>
      <c r="AB317" s="6">
        <f>_xlfn.RANK.EQ(VLOOKUP($A317, 'First 10 GS'!$B$2:$AG$2201, 28, FALSE), 'First 10 GS'!AC$2:AC$2201, 1)</f>
        <v>127</v>
      </c>
      <c r="AC317" s="6">
        <f>_xlfn.RANK.EQ(VLOOKUP($A317, 'First 10 GS'!$B$2:$AG$2201, 29, FALSE), 'First 10 GS'!AD$2:AD$2201, 1)</f>
        <v>1</v>
      </c>
      <c r="AD317" s="6">
        <f>_xlfn.RANK.EQ(VLOOKUP($A317, 'First 10 GS'!$B$2:$AG$2201, 30, FALSE), 'First 10 GS'!AE$2:AE$2201, 1)</f>
        <v>325</v>
      </c>
      <c r="AE317" s="6">
        <f>_xlfn.RANK.EQ(VLOOKUP($A317, 'First 10 GS'!$B$2:$AG$2201, 31, FALSE), 'First 10 GS'!AF$2:AF$2201, 0)</f>
        <v>635</v>
      </c>
      <c r="AF317" s="5">
        <f>_xlfn.RANK.EQ(VLOOKUP($A317, 'First 10 GS'!$B$2:$AG$2201, 32, FALSE), 'First 10 GS'!AG$2:AG$2201, 1)</f>
        <v>235</v>
      </c>
      <c r="AG317" s="7">
        <f>GEOMEAN(Table5[[#This Row],[W]],Table5[[#This Row],[L]],Table5[[#This Row],[ERA]],Table5[[#This Row],[BB/9]],Table5[[#This Row],[SO]],Table5[[#This Row],[K/9]],Table5[[#This Row],[WHIP]])</f>
        <v>253.36826368965833</v>
      </c>
    </row>
    <row r="318" spans="1:33" x14ac:dyDescent="0.45">
      <c r="A318" s="4" t="s">
        <v>1764</v>
      </c>
      <c r="B318" s="4" t="s">
        <v>210</v>
      </c>
      <c r="C318" s="10" t="s">
        <v>2416</v>
      </c>
      <c r="D318" s="10">
        <v>38168</v>
      </c>
      <c r="E318" s="4">
        <f>_xlfn.RANK.EQ(VLOOKUP($A318, 'First 10 GS'!$B$2:$AG$2201, 5, FALSE), 'First 10 GS'!F$2:F$2201, 0)</f>
        <v>132</v>
      </c>
      <c r="F318" s="5">
        <f>_xlfn.RANK.EQ(VLOOKUP($A318, 'First 10 GS'!$B$2:$AG$2201, 6, FALSE), 'First 10 GS'!G$2:G$2201, 0)</f>
        <v>64</v>
      </c>
      <c r="G318" s="5">
        <f>_xlfn.RANK.EQ(VLOOKUP($A318, 'First 10 GS'!$B$2:$AG$2201, 7, FALSE), 'First 10 GS'!H$2:H$2201, 1)</f>
        <v>177</v>
      </c>
      <c r="H318" s="4">
        <f>_xlfn.RANK.EQ(VLOOKUP($A318, 'First 10 GS'!$B$2:$AG$2201, 8, FALSE), 'First 10 GS'!I$2:I$2201, 0)</f>
        <v>1</v>
      </c>
      <c r="I318" s="4">
        <f>_xlfn.RANK.EQ(VLOOKUP($A318, 'First 10 GS'!$B$2:$AG$2201, 9, FALSE), 'First 10 GS'!J$2:J$2201, 0)</f>
        <v>1</v>
      </c>
      <c r="J318" s="4">
        <f>_xlfn.RANK.EQ(VLOOKUP($A318, 'First 10 GS'!$B$2:$AG$2201, 10, FALSE), 'First 10 GS'!K$2:K$2201, 1)</f>
        <v>1</v>
      </c>
      <c r="K318" s="4">
        <f>_xlfn.RANK.EQ(VLOOKUP($A318, 'First 10 GS'!$B$2:$AG$2201, 11, FALSE), 'First 10 GS'!L$2:L$2201, 0)</f>
        <v>99</v>
      </c>
      <c r="L318" s="4">
        <f>_xlfn.RANK.EQ(VLOOKUP($A318, 'First 10 GS'!$B$2:$AG$2201, 12, FALSE), 'First 10 GS'!M$2:M$2201, 0)</f>
        <v>18</v>
      </c>
      <c r="M318" s="4">
        <f>_xlfn.RANK.EQ(VLOOKUP($A318, 'First 10 GS'!$B$2:$AG$2201, 13, FALSE), 'First 10 GS'!N$2:N$2201, 0)</f>
        <v>2</v>
      </c>
      <c r="N318" s="6">
        <f>_xlfn.RANK.EQ(VLOOKUP($A318, 'First 10 GS'!$B$2:$AG$2201, 14, FALSE), 'First 10 GS'!O$2:O$2201, 1)</f>
        <v>528</v>
      </c>
      <c r="O318" s="4">
        <f>_xlfn.RANK.EQ(VLOOKUP($A318, 'First 10 GS'!$B$2:$AG$2201, 15, FALSE), 'First 10 GS'!P$2:P$2201, 0)</f>
        <v>90</v>
      </c>
      <c r="P318" s="4">
        <f>_xlfn.RANK.EQ(VLOOKUP($A318, 'First 10 GS'!$B$2:$AG$2201, 16, FALSE), 'First 10 GS'!Q$2:Q$2201, 0)</f>
        <v>139</v>
      </c>
      <c r="Q318" s="5">
        <f>_xlfn.RANK.EQ(VLOOKUP($A318, 'First 10 GS'!$B$2:$AG$2201, 17, FALSE), 'First 10 GS'!R$2:R$2201, 1)</f>
        <v>161</v>
      </c>
      <c r="R318" s="4">
        <f>_xlfn.RANK.EQ(VLOOKUP($A318, 'First 10 GS'!$B$2:$AG$2201, 18, FALSE), 'First 10 GS'!S$2:S$2201, 1)</f>
        <v>215</v>
      </c>
      <c r="S318" s="4">
        <f>_xlfn.RANK.EQ(VLOOKUP($A318, 'First 10 GS'!$B$2:$AG$2201, 19, FALSE), 'First 10 GS'!T$2:T$2201, 1)</f>
        <v>162</v>
      </c>
      <c r="T318" s="4">
        <f>_xlfn.RANK.EQ(VLOOKUP($A318, 'First 10 GS'!$B$2:$AG$2201, 20, FALSE), 'First 10 GS'!U$2:U$2201, 1)</f>
        <v>173</v>
      </c>
      <c r="U318" s="4">
        <f>_xlfn.RANK.EQ(VLOOKUP($A318, 'First 10 GS'!$B$2:$AG$2201, 21, FALSE), 'First 10 GS'!V$2:V$2201, 1)</f>
        <v>116</v>
      </c>
      <c r="V318" s="4">
        <f>_xlfn.RANK.EQ(VLOOKUP($A318, 'First 10 GS'!$B$2:$AG$2201, 22, FALSE), 'First 10 GS'!W$2:W$2201, 1)</f>
        <v>103</v>
      </c>
      <c r="W318" s="4">
        <f>_xlfn.RANK.EQ(VLOOKUP($A318, 'First 10 GS'!$B$2:$AG$2201, 23, FALSE), 'First 10 GS'!X$2:X$2201, 1)</f>
        <v>521</v>
      </c>
      <c r="X318" s="5">
        <f>_xlfn.RANK.EQ(VLOOKUP($A318, 'First 10 GS'!$B$2:$AG$2201, 24, FALSE), 'First 10 GS'!Y$2:Y$2201, 1)</f>
        <v>459</v>
      </c>
      <c r="Y318" s="4">
        <f>_xlfn.RANK.EQ(VLOOKUP($A318, 'First 10 GS'!$B$2:$AG$2201, 25, FALSE), 'First 10 GS'!Z$2:Z$2201, 1)</f>
        <v>490</v>
      </c>
      <c r="Z318" s="5">
        <f>_xlfn.RANK.EQ(VLOOKUP($A318, 'First 10 GS'!$B$2:$AG$2201, 26, FALSE), 'First 10 GS'!AA$2:AA$2201, 0)</f>
        <v>566</v>
      </c>
      <c r="AA318" s="5">
        <f>_xlfn.RANK.EQ(VLOOKUP($A318, 'First 10 GS'!$B$2:$AG$2201, 27, FALSE), 'First 10 GS'!AB$2:AB$2201, 0)</f>
        <v>607</v>
      </c>
      <c r="AB318" s="4">
        <f>_xlfn.RANK.EQ(VLOOKUP($A318, 'First 10 GS'!$B$2:$AG$2201, 28, FALSE), 'First 10 GS'!AC$2:AC$2201, 1)</f>
        <v>127</v>
      </c>
      <c r="AC318" s="4">
        <f>_xlfn.RANK.EQ(VLOOKUP($A318, 'First 10 GS'!$B$2:$AG$2201, 29, FALSE), 'First 10 GS'!AD$2:AD$2201, 1)</f>
        <v>1</v>
      </c>
      <c r="AD318" s="4">
        <f>_xlfn.RANK.EQ(VLOOKUP($A318, 'First 10 GS'!$B$2:$AG$2201, 30, FALSE), 'First 10 GS'!AE$2:AE$2201, 1)</f>
        <v>611</v>
      </c>
      <c r="AE318" s="4">
        <f>_xlfn.RANK.EQ(VLOOKUP($A318, 'First 10 GS'!$B$2:$AG$2201, 31, FALSE), 'First 10 GS'!AF$2:AF$2201, 0)</f>
        <v>169</v>
      </c>
      <c r="AF318" s="5">
        <f>_xlfn.RANK.EQ(VLOOKUP($A318, 'First 10 GS'!$B$2:$AG$2201, 32, FALSE), 'First 10 GS'!AG$2:AG$2201, 1)</f>
        <v>235</v>
      </c>
      <c r="AG318" s="7">
        <f>GEOMEAN(Table5[[#This Row],[W]],Table5[[#This Row],[L]],Table5[[#This Row],[ERA]],Table5[[#This Row],[BB/9]],Table5[[#This Row],[SO]],Table5[[#This Row],[K/9]],Table5[[#This Row],[WHIP]])</f>
        <v>253.66841661142035</v>
      </c>
    </row>
    <row r="319" spans="1:33" x14ac:dyDescent="0.45">
      <c r="A319" s="6" t="s">
        <v>922</v>
      </c>
      <c r="B319" s="6" t="s">
        <v>68</v>
      </c>
      <c r="C319" s="9" t="s">
        <v>2324</v>
      </c>
      <c r="D319" s="9">
        <v>28008</v>
      </c>
      <c r="E319" s="6">
        <f>_xlfn.RANK.EQ(VLOOKUP($A319, 'First 10 GS'!$B$2:$AG$2201, 5, FALSE), 'First 10 GS'!F$2:F$2201, 0)</f>
        <v>24</v>
      </c>
      <c r="F319" s="5">
        <f>_xlfn.RANK.EQ(VLOOKUP($A319, 'First 10 GS'!$B$2:$AG$2201, 6, FALSE), 'First 10 GS'!G$2:G$2201, 0)</f>
        <v>151</v>
      </c>
      <c r="G319" s="5">
        <f>_xlfn.RANK.EQ(VLOOKUP($A319, 'First 10 GS'!$B$2:$AG$2201, 7, FALSE), 'First 10 GS'!H$2:H$2201, 1)</f>
        <v>623</v>
      </c>
      <c r="H319" s="6">
        <f>_xlfn.RANK.EQ(VLOOKUP($A319, 'First 10 GS'!$B$2:$AG$2201, 8, FALSE), 'First 10 GS'!I$2:I$2201, 0)</f>
        <v>1</v>
      </c>
      <c r="I319" s="6">
        <f>_xlfn.RANK.EQ(VLOOKUP($A319, 'First 10 GS'!$B$2:$AG$2201, 9, FALSE), 'First 10 GS'!J$2:J$2201, 0)</f>
        <v>1</v>
      </c>
      <c r="J319" s="6">
        <f>_xlfn.RANK.EQ(VLOOKUP($A319, 'First 10 GS'!$B$2:$AG$2201, 10, FALSE), 'First 10 GS'!K$2:K$2201, 1)</f>
        <v>1</v>
      </c>
      <c r="K319" s="6">
        <f>_xlfn.RANK.EQ(VLOOKUP($A319, 'First 10 GS'!$B$2:$AG$2201, 11, FALSE), 'First 10 GS'!L$2:L$2201, 0)</f>
        <v>14</v>
      </c>
      <c r="L319" s="6">
        <f>_xlfn.RANK.EQ(VLOOKUP($A319, 'First 10 GS'!$B$2:$AG$2201, 12, FALSE), 'First 10 GS'!M$2:M$2201, 0)</f>
        <v>98</v>
      </c>
      <c r="M319" s="6">
        <f>_xlfn.RANK.EQ(VLOOKUP($A319, 'First 10 GS'!$B$2:$AG$2201, 13, FALSE), 'First 10 GS'!N$2:N$2201, 0)</f>
        <v>2</v>
      </c>
      <c r="N319" s="6">
        <f>_xlfn.RANK.EQ(VLOOKUP($A319, 'First 10 GS'!$B$2:$AG$2201, 14, FALSE), 'First 10 GS'!O$2:O$2201, 1)</f>
        <v>644</v>
      </c>
      <c r="O319" s="6">
        <f>_xlfn.RANK.EQ(VLOOKUP($A319, 'First 10 GS'!$B$2:$AG$2201, 15, FALSE), 'First 10 GS'!P$2:P$2201, 0)</f>
        <v>1</v>
      </c>
      <c r="P319" s="6">
        <f>_xlfn.RANK.EQ(VLOOKUP($A319, 'First 10 GS'!$B$2:$AG$2201, 16, FALSE), 'First 10 GS'!Q$2:Q$2201, 0)</f>
        <v>428</v>
      </c>
      <c r="Q319" s="5">
        <f>_xlfn.RANK.EQ(VLOOKUP($A319, 'First 10 GS'!$B$2:$AG$2201, 17, FALSE), 'First 10 GS'!R$2:R$2201, 1)</f>
        <v>125</v>
      </c>
      <c r="R319" s="6">
        <f>_xlfn.RANK.EQ(VLOOKUP($A319, 'First 10 GS'!$B$2:$AG$2201, 18, FALSE), 'First 10 GS'!S$2:S$2201, 1)</f>
        <v>530</v>
      </c>
      <c r="S319" s="6">
        <f>_xlfn.RANK.EQ(VLOOKUP($A319, 'First 10 GS'!$B$2:$AG$2201, 19, FALSE), 'First 10 GS'!T$2:T$2201, 1)</f>
        <v>440</v>
      </c>
      <c r="T319" s="6">
        <f>_xlfn.RANK.EQ(VLOOKUP($A319, 'First 10 GS'!$B$2:$AG$2201, 20, FALSE), 'First 10 GS'!U$2:U$2201, 1)</f>
        <v>254</v>
      </c>
      <c r="U319" s="6">
        <f>_xlfn.RANK.EQ(VLOOKUP($A319, 'First 10 GS'!$B$2:$AG$2201, 21, FALSE), 'First 10 GS'!V$2:V$2201, 1)</f>
        <v>55</v>
      </c>
      <c r="V319" s="6">
        <f>_xlfn.RANK.EQ(VLOOKUP($A319, 'First 10 GS'!$B$2:$AG$2201, 22, FALSE), 'First 10 GS'!W$2:W$2201, 1)</f>
        <v>53</v>
      </c>
      <c r="W319" s="6">
        <f>_xlfn.RANK.EQ(VLOOKUP($A319, 'First 10 GS'!$B$2:$AG$2201, 23, FALSE), 'First 10 GS'!X$2:X$2201, 1)</f>
        <v>371</v>
      </c>
      <c r="X319" s="5">
        <f>_xlfn.RANK.EQ(VLOOKUP($A319, 'First 10 GS'!$B$2:$AG$2201, 24, FALSE), 'First 10 GS'!Y$2:Y$2201, 1)</f>
        <v>206</v>
      </c>
      <c r="Y319" s="6">
        <f>_xlfn.RANK.EQ(VLOOKUP($A319, 'First 10 GS'!$B$2:$AG$2201, 25, FALSE), 'First 10 GS'!Z$2:Z$2201, 1)</f>
        <v>291</v>
      </c>
      <c r="Z319" s="5">
        <f>_xlfn.RANK.EQ(VLOOKUP($A319, 'First 10 GS'!$B$2:$AG$2201, 26, FALSE), 'First 10 GS'!AA$2:AA$2201, 0)</f>
        <v>399</v>
      </c>
      <c r="AA319" s="5">
        <f>_xlfn.RANK.EQ(VLOOKUP($A319, 'First 10 GS'!$B$2:$AG$2201, 27, FALSE), 'First 10 GS'!AB$2:AB$2201, 0)</f>
        <v>562</v>
      </c>
      <c r="AB319" s="6">
        <f>_xlfn.RANK.EQ(VLOOKUP($A319, 'First 10 GS'!$B$2:$AG$2201, 28, FALSE), 'First 10 GS'!AC$2:AC$2201, 1)</f>
        <v>127</v>
      </c>
      <c r="AC319" s="6">
        <f>_xlfn.RANK.EQ(VLOOKUP($A319, 'First 10 GS'!$B$2:$AG$2201, 29, FALSE), 'First 10 GS'!AD$2:AD$2201, 1)</f>
        <v>609</v>
      </c>
      <c r="AD319" s="6">
        <f>_xlfn.RANK.EQ(VLOOKUP($A319, 'First 10 GS'!$B$2:$AG$2201, 30, FALSE), 'First 10 GS'!AE$2:AE$2201, 1)</f>
        <v>1</v>
      </c>
      <c r="AE319" s="6">
        <f>_xlfn.RANK.EQ(VLOOKUP($A319, 'First 10 GS'!$B$2:$AG$2201, 31, FALSE), 'First 10 GS'!AF$2:AF$2201, 0)</f>
        <v>22</v>
      </c>
      <c r="AF319" s="5">
        <f>_xlfn.RANK.EQ(VLOOKUP($A319, 'First 10 GS'!$B$2:$AG$2201, 32, FALSE), 'First 10 GS'!AG$2:AG$2201, 1)</f>
        <v>125</v>
      </c>
      <c r="AG319" s="7">
        <f>GEOMEAN(Table5[[#This Row],[W]],Table5[[#This Row],[L]],Table5[[#This Row],[ERA]],Table5[[#This Row],[BB/9]],Table5[[#This Row],[SO]],Table5[[#This Row],[K/9]],Table5[[#This Row],[WHIP]])</f>
        <v>253.83507681570404</v>
      </c>
    </row>
    <row r="320" spans="1:33" x14ac:dyDescent="0.45">
      <c r="A320" s="4" t="s">
        <v>925</v>
      </c>
      <c r="B320" s="4" t="s">
        <v>37</v>
      </c>
      <c r="C320" s="10">
        <v>31933</v>
      </c>
      <c r="D320" s="10">
        <v>31982</v>
      </c>
      <c r="E320" s="4">
        <f>_xlfn.RANK.EQ(VLOOKUP($A320, 'First 10 GS'!$B$2:$AG$2201, 5, FALSE), 'First 10 GS'!F$2:F$2201, 0)</f>
        <v>50</v>
      </c>
      <c r="F320" s="5">
        <f>_xlfn.RANK.EQ(VLOOKUP($A320, 'First 10 GS'!$B$2:$AG$2201, 6, FALSE), 'First 10 GS'!G$2:G$2201, 0)</f>
        <v>23</v>
      </c>
      <c r="G320" s="5">
        <f>_xlfn.RANK.EQ(VLOOKUP($A320, 'First 10 GS'!$B$2:$AG$2201, 7, FALSE), 'First 10 GS'!H$2:H$2201, 1)</f>
        <v>343</v>
      </c>
      <c r="H320" s="4">
        <f>_xlfn.RANK.EQ(VLOOKUP($A320, 'First 10 GS'!$B$2:$AG$2201, 8, FALSE), 'First 10 GS'!I$2:I$2201, 0)</f>
        <v>1</v>
      </c>
      <c r="I320" s="4">
        <f>_xlfn.RANK.EQ(VLOOKUP($A320, 'First 10 GS'!$B$2:$AG$2201, 9, FALSE), 'First 10 GS'!J$2:J$2201, 0)</f>
        <v>1</v>
      </c>
      <c r="J320" s="4">
        <f>_xlfn.RANK.EQ(VLOOKUP($A320, 'First 10 GS'!$B$2:$AG$2201, 10, FALSE), 'First 10 GS'!K$2:K$2201, 1)</f>
        <v>1</v>
      </c>
      <c r="K320" s="4">
        <f>_xlfn.RANK.EQ(VLOOKUP($A320, 'First 10 GS'!$B$2:$AG$2201, 11, FALSE), 'First 10 GS'!L$2:L$2201, 0)</f>
        <v>29</v>
      </c>
      <c r="L320" s="4">
        <f>_xlfn.RANK.EQ(VLOOKUP($A320, 'First 10 GS'!$B$2:$AG$2201, 12, FALSE), 'First 10 GS'!M$2:M$2201, 0)</f>
        <v>98</v>
      </c>
      <c r="M320" s="4">
        <f>_xlfn.RANK.EQ(VLOOKUP($A320, 'First 10 GS'!$B$2:$AG$2201, 13, FALSE), 'First 10 GS'!N$2:N$2201, 0)</f>
        <v>2</v>
      </c>
      <c r="N320" s="6">
        <f>_xlfn.RANK.EQ(VLOOKUP($A320, 'First 10 GS'!$B$2:$AG$2201, 14, FALSE), 'First 10 GS'!O$2:O$2201, 1)</f>
        <v>615</v>
      </c>
      <c r="O320" s="4">
        <f>_xlfn.RANK.EQ(VLOOKUP($A320, 'First 10 GS'!$B$2:$AG$2201, 15, FALSE), 'First 10 GS'!P$2:P$2201, 0)</f>
        <v>1</v>
      </c>
      <c r="P320" s="4">
        <f>_xlfn.RANK.EQ(VLOOKUP($A320, 'First 10 GS'!$B$2:$AG$2201, 16, FALSE), 'First 10 GS'!Q$2:Q$2201, 0)</f>
        <v>169</v>
      </c>
      <c r="Q320" s="5">
        <f>_xlfn.RANK.EQ(VLOOKUP($A320, 'First 10 GS'!$B$2:$AG$2201, 17, FALSE), 'First 10 GS'!R$2:R$2201, 1)</f>
        <v>173</v>
      </c>
      <c r="R320" s="4">
        <f>_xlfn.RANK.EQ(VLOOKUP($A320, 'First 10 GS'!$B$2:$AG$2201, 18, FALSE), 'First 10 GS'!S$2:S$2201, 1)</f>
        <v>620</v>
      </c>
      <c r="S320" s="4">
        <f>_xlfn.RANK.EQ(VLOOKUP($A320, 'First 10 GS'!$B$2:$AG$2201, 19, FALSE), 'First 10 GS'!T$2:T$2201, 1)</f>
        <v>473</v>
      </c>
      <c r="T320" s="4">
        <f>_xlfn.RANK.EQ(VLOOKUP($A320, 'First 10 GS'!$B$2:$AG$2201, 20, FALSE), 'First 10 GS'!U$2:U$2201, 1)</f>
        <v>306</v>
      </c>
      <c r="U320" s="4">
        <f>_xlfn.RANK.EQ(VLOOKUP($A320, 'First 10 GS'!$B$2:$AG$2201, 21, FALSE), 'First 10 GS'!V$2:V$2201, 1)</f>
        <v>23</v>
      </c>
      <c r="V320" s="4">
        <f>_xlfn.RANK.EQ(VLOOKUP($A320, 'First 10 GS'!$B$2:$AG$2201, 22, FALSE), 'First 10 GS'!W$2:W$2201, 1)</f>
        <v>19</v>
      </c>
      <c r="W320" s="4">
        <f>_xlfn.RANK.EQ(VLOOKUP($A320, 'First 10 GS'!$B$2:$AG$2201, 23, FALSE), 'First 10 GS'!X$2:X$2201, 1)</f>
        <v>593</v>
      </c>
      <c r="X320" s="5">
        <f>_xlfn.RANK.EQ(VLOOKUP($A320, 'First 10 GS'!$B$2:$AG$2201, 24, FALSE), 'First 10 GS'!Y$2:Y$2201, 1)</f>
        <v>464</v>
      </c>
      <c r="Y320" s="4">
        <f>_xlfn.RANK.EQ(VLOOKUP($A320, 'First 10 GS'!$B$2:$AG$2201, 25, FALSE), 'First 10 GS'!Z$2:Z$2201, 1)</f>
        <v>660</v>
      </c>
      <c r="Z320" s="5">
        <f>_xlfn.RANK.EQ(VLOOKUP($A320, 'First 10 GS'!$B$2:$AG$2201, 26, FALSE), 'First 10 GS'!AA$2:AA$2201, 0)</f>
        <v>452</v>
      </c>
      <c r="AA320" s="5">
        <f>_xlfn.RANK.EQ(VLOOKUP($A320, 'First 10 GS'!$B$2:$AG$2201, 27, FALSE), 'First 10 GS'!AB$2:AB$2201, 0)</f>
        <v>563</v>
      </c>
      <c r="AB320" s="4">
        <f>_xlfn.RANK.EQ(VLOOKUP($A320, 'First 10 GS'!$B$2:$AG$2201, 28, FALSE), 'First 10 GS'!AC$2:AC$2201, 1)</f>
        <v>1</v>
      </c>
      <c r="AC320" s="4">
        <f>_xlfn.RANK.EQ(VLOOKUP($A320, 'First 10 GS'!$B$2:$AG$2201, 29, FALSE), 'First 10 GS'!AD$2:AD$2201, 1)</f>
        <v>652</v>
      </c>
      <c r="AD320" s="4">
        <f>_xlfn.RANK.EQ(VLOOKUP($A320, 'First 10 GS'!$B$2:$AG$2201, 30, FALSE), 'First 10 GS'!AE$2:AE$2201, 1)</f>
        <v>554</v>
      </c>
      <c r="AE320" s="4">
        <f>_xlfn.RANK.EQ(VLOOKUP($A320, 'First 10 GS'!$B$2:$AG$2201, 31, FALSE), 'First 10 GS'!AF$2:AF$2201, 0)</f>
        <v>28</v>
      </c>
      <c r="AF320" s="5">
        <f>_xlfn.RANK.EQ(VLOOKUP($A320, 'First 10 GS'!$B$2:$AG$2201, 32, FALSE), 'First 10 GS'!AG$2:AG$2201, 1)</f>
        <v>427</v>
      </c>
      <c r="AG320" s="7">
        <f>GEOMEAN(Table5[[#This Row],[W]],Table5[[#This Row],[L]],Table5[[#This Row],[ERA]],Table5[[#This Row],[BB/9]],Table5[[#This Row],[SO]],Table5[[#This Row],[K/9]],Table5[[#This Row],[WHIP]])</f>
        <v>254.31976075045591</v>
      </c>
    </row>
    <row r="321" spans="1:33" x14ac:dyDescent="0.45">
      <c r="A321" s="4" t="s">
        <v>1453</v>
      </c>
      <c r="B321" s="4" t="s">
        <v>34</v>
      </c>
      <c r="C321" s="10">
        <v>39298</v>
      </c>
      <c r="D321" s="10">
        <v>39566</v>
      </c>
      <c r="E321" s="4">
        <f>_xlfn.RANK.EQ(VLOOKUP($A321, 'First 10 GS'!$B$2:$AG$2201, 5, FALSE), 'First 10 GS'!F$2:F$2201, 0)</f>
        <v>404</v>
      </c>
      <c r="F321" s="5">
        <f>_xlfn.RANK.EQ(VLOOKUP($A321, 'First 10 GS'!$B$2:$AG$2201, 6, FALSE), 'First 10 GS'!G$2:G$2201, 0)</f>
        <v>151</v>
      </c>
      <c r="G321" s="5">
        <f>_xlfn.RANK.EQ(VLOOKUP($A321, 'First 10 GS'!$B$2:$AG$2201, 7, FALSE), 'First 10 GS'!H$2:H$2201, 1)</f>
        <v>177</v>
      </c>
      <c r="H321" s="4">
        <f>_xlfn.RANK.EQ(VLOOKUP($A321, 'First 10 GS'!$B$2:$AG$2201, 8, FALSE), 'First 10 GS'!I$2:I$2201, 0)</f>
        <v>1</v>
      </c>
      <c r="I321" s="4">
        <f>_xlfn.RANK.EQ(VLOOKUP($A321, 'First 10 GS'!$B$2:$AG$2201, 9, FALSE), 'First 10 GS'!J$2:J$2201, 0)</f>
        <v>1</v>
      </c>
      <c r="J321" s="4">
        <f>_xlfn.RANK.EQ(VLOOKUP($A321, 'First 10 GS'!$B$2:$AG$2201, 10, FALSE), 'First 10 GS'!K$2:K$2201, 1)</f>
        <v>1</v>
      </c>
      <c r="K321" s="4">
        <f>_xlfn.RANK.EQ(VLOOKUP($A321, 'First 10 GS'!$B$2:$AG$2201, 11, FALSE), 'First 10 GS'!L$2:L$2201, 0)</f>
        <v>196</v>
      </c>
      <c r="L321" s="4">
        <f>_xlfn.RANK.EQ(VLOOKUP($A321, 'First 10 GS'!$B$2:$AG$2201, 12, FALSE), 'First 10 GS'!M$2:M$2201, 0)</f>
        <v>98</v>
      </c>
      <c r="M321" s="4">
        <f>_xlfn.RANK.EQ(VLOOKUP($A321, 'First 10 GS'!$B$2:$AG$2201, 13, FALSE), 'First 10 GS'!N$2:N$2201, 0)</f>
        <v>2</v>
      </c>
      <c r="N321" s="6">
        <f>_xlfn.RANK.EQ(VLOOKUP($A321, 'First 10 GS'!$B$2:$AG$2201, 14, FALSE), 'First 10 GS'!O$2:O$2201, 1)</f>
        <v>246</v>
      </c>
      <c r="O321" s="4">
        <f>_xlfn.RANK.EQ(VLOOKUP($A321, 'First 10 GS'!$B$2:$AG$2201, 15, FALSE), 'First 10 GS'!P$2:P$2201, 0)</f>
        <v>227</v>
      </c>
      <c r="P321" s="4">
        <f>_xlfn.RANK.EQ(VLOOKUP($A321, 'First 10 GS'!$B$2:$AG$2201, 16, FALSE), 'First 10 GS'!Q$2:Q$2201, 0)</f>
        <v>208</v>
      </c>
      <c r="Q321" s="5">
        <f>_xlfn.RANK.EQ(VLOOKUP($A321, 'First 10 GS'!$B$2:$AG$2201, 17, FALSE), 'First 10 GS'!R$2:R$2201, 1)</f>
        <v>443</v>
      </c>
      <c r="R321" s="4">
        <f>_xlfn.RANK.EQ(VLOOKUP($A321, 'First 10 GS'!$B$2:$AG$2201, 18, FALSE), 'First 10 GS'!S$2:S$2201, 1)</f>
        <v>317</v>
      </c>
      <c r="S321" s="4">
        <f>_xlfn.RANK.EQ(VLOOKUP($A321, 'First 10 GS'!$B$2:$AG$2201, 19, FALSE), 'First 10 GS'!T$2:T$2201, 1)</f>
        <v>356</v>
      </c>
      <c r="T321" s="4">
        <f>_xlfn.RANK.EQ(VLOOKUP($A321, 'First 10 GS'!$B$2:$AG$2201, 20, FALSE), 'First 10 GS'!U$2:U$2201, 1)</f>
        <v>418</v>
      </c>
      <c r="U321" s="4">
        <f>_xlfn.RANK.EQ(VLOOKUP($A321, 'First 10 GS'!$B$2:$AG$2201, 21, FALSE), 'First 10 GS'!V$2:V$2201, 1)</f>
        <v>49</v>
      </c>
      <c r="V321" s="4">
        <f>_xlfn.RANK.EQ(VLOOKUP($A321, 'First 10 GS'!$B$2:$AG$2201, 22, FALSE), 'First 10 GS'!W$2:W$2201, 1)</f>
        <v>19</v>
      </c>
      <c r="W321" s="4">
        <f>_xlfn.RANK.EQ(VLOOKUP($A321, 'First 10 GS'!$B$2:$AG$2201, 23, FALSE), 'First 10 GS'!X$2:X$2201, 1)</f>
        <v>58</v>
      </c>
      <c r="X321" s="5">
        <f>_xlfn.RANK.EQ(VLOOKUP($A321, 'First 10 GS'!$B$2:$AG$2201, 24, FALSE), 'First 10 GS'!Y$2:Y$2201, 1)</f>
        <v>81</v>
      </c>
      <c r="Y321" s="4">
        <f>_xlfn.RANK.EQ(VLOOKUP($A321, 'First 10 GS'!$B$2:$AG$2201, 25, FALSE), 'First 10 GS'!Z$2:Z$2201, 1)</f>
        <v>1</v>
      </c>
      <c r="Z321" s="5">
        <f>_xlfn.RANK.EQ(VLOOKUP($A321, 'First 10 GS'!$B$2:$AG$2201, 26, FALSE), 'First 10 GS'!AA$2:AA$2201, 0)</f>
        <v>586</v>
      </c>
      <c r="AA321" s="5">
        <f>_xlfn.RANK.EQ(VLOOKUP($A321, 'First 10 GS'!$B$2:$AG$2201, 27, FALSE), 'First 10 GS'!AB$2:AB$2201, 0)</f>
        <v>570</v>
      </c>
      <c r="AB321" s="4">
        <f>_xlfn.RANK.EQ(VLOOKUP($A321, 'First 10 GS'!$B$2:$AG$2201, 28, FALSE), 'First 10 GS'!AC$2:AC$2201, 1)</f>
        <v>651</v>
      </c>
      <c r="AC321" s="4">
        <f>_xlfn.RANK.EQ(VLOOKUP($A321, 'First 10 GS'!$B$2:$AG$2201, 29, FALSE), 'First 10 GS'!AD$2:AD$2201, 1)</f>
        <v>477</v>
      </c>
      <c r="AD321" s="4">
        <f>_xlfn.RANK.EQ(VLOOKUP($A321, 'First 10 GS'!$B$2:$AG$2201, 30, FALSE), 'First 10 GS'!AE$2:AE$2201, 1)</f>
        <v>325</v>
      </c>
      <c r="AE321" s="4">
        <f>_xlfn.RANK.EQ(VLOOKUP($A321, 'First 10 GS'!$B$2:$AG$2201, 31, FALSE), 'First 10 GS'!AF$2:AF$2201, 0)</f>
        <v>495</v>
      </c>
      <c r="AF321" s="5">
        <f>_xlfn.RANK.EQ(VLOOKUP($A321, 'First 10 GS'!$B$2:$AG$2201, 32, FALSE), 'First 10 GS'!AG$2:AG$2201, 1)</f>
        <v>216</v>
      </c>
      <c r="AG321" s="7">
        <f>GEOMEAN(Table5[[#This Row],[W]],Table5[[#This Row],[L]],Table5[[#This Row],[ERA]],Table5[[#This Row],[BB/9]],Table5[[#This Row],[SO]],Table5[[#This Row],[K/9]],Table5[[#This Row],[WHIP]])</f>
        <v>254.52098621760516</v>
      </c>
    </row>
    <row r="322" spans="1:33" x14ac:dyDescent="0.45">
      <c r="A322" s="4" t="s">
        <v>1568</v>
      </c>
      <c r="B322" s="4" t="s">
        <v>106</v>
      </c>
      <c r="C322" s="10">
        <v>23855</v>
      </c>
      <c r="D322" s="10">
        <v>23900</v>
      </c>
      <c r="E322" s="4">
        <f>_xlfn.RANK.EQ(VLOOKUP($A322, 'First 10 GS'!$B$2:$AG$2201, 5, FALSE), 'First 10 GS'!F$2:F$2201, 0)</f>
        <v>132</v>
      </c>
      <c r="F322" s="5">
        <f>_xlfn.RANK.EQ(VLOOKUP($A322, 'First 10 GS'!$B$2:$AG$2201, 6, FALSE), 'First 10 GS'!G$2:G$2201, 0)</f>
        <v>151</v>
      </c>
      <c r="G322" s="5">
        <f>_xlfn.RANK.EQ(VLOOKUP($A322, 'First 10 GS'!$B$2:$AG$2201, 7, FALSE), 'First 10 GS'!H$2:H$2201, 1)</f>
        <v>343</v>
      </c>
      <c r="H322" s="4">
        <f>_xlfn.RANK.EQ(VLOOKUP($A322, 'First 10 GS'!$B$2:$AG$2201, 8, FALSE), 'First 10 GS'!I$2:I$2201, 0)</f>
        <v>1</v>
      </c>
      <c r="I322" s="4">
        <f>_xlfn.RANK.EQ(VLOOKUP($A322, 'First 10 GS'!$B$2:$AG$2201, 9, FALSE), 'First 10 GS'!J$2:J$2201, 0)</f>
        <v>1</v>
      </c>
      <c r="J322" s="4">
        <f>_xlfn.RANK.EQ(VLOOKUP($A322, 'First 10 GS'!$B$2:$AG$2201, 10, FALSE), 'First 10 GS'!K$2:K$2201, 1)</f>
        <v>1</v>
      </c>
      <c r="K322" s="4">
        <f>_xlfn.RANK.EQ(VLOOKUP($A322, 'First 10 GS'!$B$2:$AG$2201, 11, FALSE), 'First 10 GS'!L$2:L$2201, 0)</f>
        <v>54</v>
      </c>
      <c r="L322" s="4">
        <f>_xlfn.RANK.EQ(VLOOKUP($A322, 'First 10 GS'!$B$2:$AG$2201, 12, FALSE), 'First 10 GS'!M$2:M$2201, 0)</f>
        <v>18</v>
      </c>
      <c r="M322" s="4">
        <f>_xlfn.RANK.EQ(VLOOKUP($A322, 'First 10 GS'!$B$2:$AG$2201, 13, FALSE), 'First 10 GS'!N$2:N$2201, 0)</f>
        <v>2</v>
      </c>
      <c r="N322" s="6">
        <f>_xlfn.RANK.EQ(VLOOKUP($A322, 'First 10 GS'!$B$2:$AG$2201, 14, FALSE), 'First 10 GS'!O$2:O$2201, 1)</f>
        <v>528</v>
      </c>
      <c r="O322" s="4">
        <f>_xlfn.RANK.EQ(VLOOKUP($A322, 'First 10 GS'!$B$2:$AG$2201, 15, FALSE), 'First 10 GS'!P$2:P$2201, 0)</f>
        <v>90</v>
      </c>
      <c r="P322" s="4">
        <f>_xlfn.RANK.EQ(VLOOKUP($A322, 'First 10 GS'!$B$2:$AG$2201, 16, FALSE), 'First 10 GS'!Q$2:Q$2201, 0)</f>
        <v>266</v>
      </c>
      <c r="Q322" s="5">
        <f>_xlfn.RANK.EQ(VLOOKUP($A322, 'First 10 GS'!$B$2:$AG$2201, 17, FALSE), 'First 10 GS'!R$2:R$2201, 1)</f>
        <v>116</v>
      </c>
      <c r="R322" s="4">
        <f>_xlfn.RANK.EQ(VLOOKUP($A322, 'First 10 GS'!$B$2:$AG$2201, 18, FALSE), 'First 10 GS'!S$2:S$2201, 1)</f>
        <v>241</v>
      </c>
      <c r="S322" s="4">
        <f>_xlfn.RANK.EQ(VLOOKUP($A322, 'First 10 GS'!$B$2:$AG$2201, 19, FALSE), 'First 10 GS'!T$2:T$2201, 1)</f>
        <v>228</v>
      </c>
      <c r="T322" s="4">
        <f>_xlfn.RANK.EQ(VLOOKUP($A322, 'First 10 GS'!$B$2:$AG$2201, 20, FALSE), 'First 10 GS'!U$2:U$2201, 1)</f>
        <v>109</v>
      </c>
      <c r="U322" s="4">
        <f>_xlfn.RANK.EQ(VLOOKUP($A322, 'First 10 GS'!$B$2:$AG$2201, 21, FALSE), 'First 10 GS'!V$2:V$2201, 1)</f>
        <v>280</v>
      </c>
      <c r="V322" s="4">
        <f>_xlfn.RANK.EQ(VLOOKUP($A322, 'First 10 GS'!$B$2:$AG$2201, 22, FALSE), 'First 10 GS'!W$2:W$2201, 1)</f>
        <v>274</v>
      </c>
      <c r="W322" s="4">
        <f>_xlfn.RANK.EQ(VLOOKUP($A322, 'First 10 GS'!$B$2:$AG$2201, 23, FALSE), 'First 10 GS'!X$2:X$2201, 1)</f>
        <v>371</v>
      </c>
      <c r="X322" s="5">
        <f>_xlfn.RANK.EQ(VLOOKUP($A322, 'First 10 GS'!$B$2:$AG$2201, 24, FALSE), 'First 10 GS'!Y$2:Y$2201, 1)</f>
        <v>319</v>
      </c>
      <c r="Y322" s="4">
        <f>_xlfn.RANK.EQ(VLOOKUP($A322, 'First 10 GS'!$B$2:$AG$2201, 25, FALSE), 'First 10 GS'!Z$2:Z$2201, 1)</f>
        <v>291</v>
      </c>
      <c r="Z322" s="5">
        <f>_xlfn.RANK.EQ(VLOOKUP($A322, 'First 10 GS'!$B$2:$AG$2201, 26, FALSE), 'First 10 GS'!AA$2:AA$2201, 0)</f>
        <v>452</v>
      </c>
      <c r="AA322" s="5">
        <f>_xlfn.RANK.EQ(VLOOKUP($A322, 'First 10 GS'!$B$2:$AG$2201, 27, FALSE), 'First 10 GS'!AB$2:AB$2201, 0)</f>
        <v>526</v>
      </c>
      <c r="AB322" s="4">
        <f>_xlfn.RANK.EQ(VLOOKUP($A322, 'First 10 GS'!$B$2:$AG$2201, 28, FALSE), 'First 10 GS'!AC$2:AC$2201, 1)</f>
        <v>1</v>
      </c>
      <c r="AC322" s="4">
        <f>_xlfn.RANK.EQ(VLOOKUP($A322, 'First 10 GS'!$B$2:$AG$2201, 29, FALSE), 'First 10 GS'!AD$2:AD$2201, 1)</f>
        <v>477</v>
      </c>
      <c r="AD322" s="4">
        <f>_xlfn.RANK.EQ(VLOOKUP($A322, 'First 10 GS'!$B$2:$AG$2201, 30, FALSE), 'First 10 GS'!AE$2:AE$2201, 1)</f>
        <v>325</v>
      </c>
      <c r="AE322" s="4">
        <f>_xlfn.RANK.EQ(VLOOKUP($A322, 'First 10 GS'!$B$2:$AG$2201, 31, FALSE), 'First 10 GS'!AF$2:AF$2201, 0)</f>
        <v>169</v>
      </c>
      <c r="AF322" s="5">
        <f>_xlfn.RANK.EQ(VLOOKUP($A322, 'First 10 GS'!$B$2:$AG$2201, 32, FALSE), 'First 10 GS'!AG$2:AG$2201, 1)</f>
        <v>152</v>
      </c>
      <c r="AG322" s="7">
        <f>GEOMEAN(Table5[[#This Row],[W]],Table5[[#This Row],[L]],Table5[[#This Row],[ERA]],Table5[[#This Row],[BB/9]],Table5[[#This Row],[SO]],Table5[[#This Row],[K/9]],Table5[[#This Row],[WHIP]])</f>
        <v>254.55634669608204</v>
      </c>
    </row>
    <row r="323" spans="1:33" x14ac:dyDescent="0.45">
      <c r="A323" s="6" t="s">
        <v>459</v>
      </c>
      <c r="B323" s="6" t="s">
        <v>46</v>
      </c>
      <c r="C323" s="9">
        <v>39198</v>
      </c>
      <c r="D323" s="9">
        <v>39336</v>
      </c>
      <c r="E323" s="6">
        <f>_xlfn.RANK.EQ(VLOOKUP($A323, 'First 10 GS'!$B$2:$AG$2201, 5, FALSE), 'First 10 GS'!F$2:F$2201, 0)</f>
        <v>404</v>
      </c>
      <c r="F323" s="5">
        <f>_xlfn.RANK.EQ(VLOOKUP($A323, 'First 10 GS'!$B$2:$AG$2201, 6, FALSE), 'First 10 GS'!G$2:G$2201, 0)</f>
        <v>294</v>
      </c>
      <c r="G323" s="5">
        <f>_xlfn.RANK.EQ(VLOOKUP($A323, 'First 10 GS'!$B$2:$AG$2201, 7, FALSE), 'First 10 GS'!H$2:H$2201, 1)</f>
        <v>177</v>
      </c>
      <c r="H323" s="6">
        <f>_xlfn.RANK.EQ(VLOOKUP($A323, 'First 10 GS'!$B$2:$AG$2201, 8, FALSE), 'First 10 GS'!I$2:I$2201, 0)</f>
        <v>1</v>
      </c>
      <c r="I323" s="6">
        <f>_xlfn.RANK.EQ(VLOOKUP($A323, 'First 10 GS'!$B$2:$AG$2201, 9, FALSE), 'First 10 GS'!J$2:J$2201, 0)</f>
        <v>1</v>
      </c>
      <c r="J323" s="6">
        <f>_xlfn.RANK.EQ(VLOOKUP($A323, 'First 10 GS'!$B$2:$AG$2201, 10, FALSE), 'First 10 GS'!K$2:K$2201, 1)</f>
        <v>1</v>
      </c>
      <c r="K323" s="6">
        <f>_xlfn.RANK.EQ(VLOOKUP($A323, 'First 10 GS'!$B$2:$AG$2201, 11, FALSE), 'First 10 GS'!L$2:L$2201, 0)</f>
        <v>196</v>
      </c>
      <c r="L323" s="6">
        <f>_xlfn.RANK.EQ(VLOOKUP($A323, 'First 10 GS'!$B$2:$AG$2201, 12, FALSE), 'First 10 GS'!M$2:M$2201, 0)</f>
        <v>98</v>
      </c>
      <c r="M323" s="6">
        <f>_xlfn.RANK.EQ(VLOOKUP($A323, 'First 10 GS'!$B$2:$AG$2201, 13, FALSE), 'First 10 GS'!N$2:N$2201, 0)</f>
        <v>2</v>
      </c>
      <c r="N323" s="6">
        <f>_xlfn.RANK.EQ(VLOOKUP($A323, 'First 10 GS'!$B$2:$AG$2201, 14, FALSE), 'First 10 GS'!O$2:O$2201, 1)</f>
        <v>246</v>
      </c>
      <c r="O323" s="6">
        <f>_xlfn.RANK.EQ(VLOOKUP($A323, 'First 10 GS'!$B$2:$AG$2201, 15, FALSE), 'First 10 GS'!P$2:P$2201, 0)</f>
        <v>390</v>
      </c>
      <c r="P323" s="6">
        <f>_xlfn.RANK.EQ(VLOOKUP($A323, 'First 10 GS'!$B$2:$AG$2201, 16, FALSE), 'First 10 GS'!Q$2:Q$2201, 0)</f>
        <v>266</v>
      </c>
      <c r="Q323" s="5">
        <f>_xlfn.RANK.EQ(VLOOKUP($A323, 'First 10 GS'!$B$2:$AG$2201, 17, FALSE), 'First 10 GS'!R$2:R$2201, 1)</f>
        <v>477</v>
      </c>
      <c r="R323" s="6">
        <f>_xlfn.RANK.EQ(VLOOKUP($A323, 'First 10 GS'!$B$2:$AG$2201, 18, FALSE), 'First 10 GS'!S$2:S$2201, 1)</f>
        <v>100</v>
      </c>
      <c r="S323" s="6">
        <f>_xlfn.RANK.EQ(VLOOKUP($A323, 'First 10 GS'!$B$2:$AG$2201, 19, FALSE), 'First 10 GS'!T$2:T$2201, 1)</f>
        <v>473</v>
      </c>
      <c r="T323" s="6">
        <f>_xlfn.RANK.EQ(VLOOKUP($A323, 'First 10 GS'!$B$2:$AG$2201, 20, FALSE), 'First 10 GS'!U$2:U$2201, 1)</f>
        <v>456</v>
      </c>
      <c r="U323" s="6">
        <f>_xlfn.RANK.EQ(VLOOKUP($A323, 'First 10 GS'!$B$2:$AG$2201, 21, FALSE), 'First 10 GS'!V$2:V$2201, 1)</f>
        <v>425</v>
      </c>
      <c r="V323" s="6">
        <f>_xlfn.RANK.EQ(VLOOKUP($A323, 'First 10 GS'!$B$2:$AG$2201, 22, FALSE), 'First 10 GS'!W$2:W$2201, 1)</f>
        <v>381</v>
      </c>
      <c r="W323" s="6">
        <f>_xlfn.RANK.EQ(VLOOKUP($A323, 'First 10 GS'!$B$2:$AG$2201, 23, FALSE), 'First 10 GS'!X$2:X$2201, 1)</f>
        <v>400</v>
      </c>
      <c r="X323" s="5">
        <f>_xlfn.RANK.EQ(VLOOKUP($A323, 'First 10 GS'!$B$2:$AG$2201, 24, FALSE), 'First 10 GS'!Y$2:Y$2201, 1)</f>
        <v>442</v>
      </c>
      <c r="Y323" s="6">
        <f>_xlfn.RANK.EQ(VLOOKUP($A323, 'First 10 GS'!$B$2:$AG$2201, 25, FALSE), 'First 10 GS'!Z$2:Z$2201, 1)</f>
        <v>1</v>
      </c>
      <c r="Z323" s="5">
        <f>_xlfn.RANK.EQ(VLOOKUP($A323, 'First 10 GS'!$B$2:$AG$2201, 26, FALSE), 'First 10 GS'!AA$2:AA$2201, 0)</f>
        <v>160</v>
      </c>
      <c r="AA323" s="5">
        <f>_xlfn.RANK.EQ(VLOOKUP($A323, 'First 10 GS'!$B$2:$AG$2201, 27, FALSE), 'First 10 GS'!AB$2:AB$2201, 0)</f>
        <v>161</v>
      </c>
      <c r="AB323" s="6">
        <f>_xlfn.RANK.EQ(VLOOKUP($A323, 'First 10 GS'!$B$2:$AG$2201, 28, FALSE), 'First 10 GS'!AC$2:AC$2201, 1)</f>
        <v>127</v>
      </c>
      <c r="AC323" s="6">
        <f>_xlfn.RANK.EQ(VLOOKUP($A323, 'First 10 GS'!$B$2:$AG$2201, 29, FALSE), 'First 10 GS'!AD$2:AD$2201, 1)</f>
        <v>1</v>
      </c>
      <c r="AD323" s="6">
        <f>_xlfn.RANK.EQ(VLOOKUP($A323, 'First 10 GS'!$B$2:$AG$2201, 30, FALSE), 'First 10 GS'!AE$2:AE$2201, 1)</f>
        <v>461</v>
      </c>
      <c r="AE323" s="6">
        <f>_xlfn.RANK.EQ(VLOOKUP($A323, 'First 10 GS'!$B$2:$AG$2201, 31, FALSE), 'First 10 GS'!AF$2:AF$2201, 0)</f>
        <v>476</v>
      </c>
      <c r="AF323" s="5">
        <f>_xlfn.RANK.EQ(VLOOKUP($A323, 'First 10 GS'!$B$2:$AG$2201, 32, FALSE), 'First 10 GS'!AG$2:AG$2201, 1)</f>
        <v>246</v>
      </c>
      <c r="AG323" s="7">
        <f>GEOMEAN(Table5[[#This Row],[W]],Table5[[#This Row],[L]],Table5[[#This Row],[ERA]],Table5[[#This Row],[BB/9]],Table5[[#This Row],[SO]],Table5[[#This Row],[K/9]],Table5[[#This Row],[WHIP]])</f>
        <v>254.69493934798277</v>
      </c>
    </row>
    <row r="324" spans="1:33" x14ac:dyDescent="0.45">
      <c r="A324" s="6" t="s">
        <v>351</v>
      </c>
      <c r="B324" s="6" t="s">
        <v>82</v>
      </c>
      <c r="C324" s="9">
        <v>26842</v>
      </c>
      <c r="D324" s="9">
        <v>26886</v>
      </c>
      <c r="E324" s="6">
        <f>_xlfn.RANK.EQ(VLOOKUP($A324, 'First 10 GS'!$B$2:$AG$2201, 5, FALSE), 'First 10 GS'!F$2:F$2201, 0)</f>
        <v>255</v>
      </c>
      <c r="F324" s="5">
        <f>_xlfn.RANK.EQ(VLOOKUP($A324, 'First 10 GS'!$B$2:$AG$2201, 6, FALSE), 'First 10 GS'!G$2:G$2201, 0)</f>
        <v>294</v>
      </c>
      <c r="G324" s="5">
        <f>_xlfn.RANK.EQ(VLOOKUP($A324, 'First 10 GS'!$B$2:$AG$2201, 7, FALSE), 'First 10 GS'!H$2:H$2201, 1)</f>
        <v>343</v>
      </c>
      <c r="H324" s="6">
        <f>_xlfn.RANK.EQ(VLOOKUP($A324, 'First 10 GS'!$B$2:$AG$2201, 8, FALSE), 'First 10 GS'!I$2:I$2201, 0)</f>
        <v>1</v>
      </c>
      <c r="I324" s="6">
        <f>_xlfn.RANK.EQ(VLOOKUP($A324, 'First 10 GS'!$B$2:$AG$2201, 9, FALSE), 'First 10 GS'!J$2:J$2201, 0)</f>
        <v>1</v>
      </c>
      <c r="J324" s="6">
        <f>_xlfn.RANK.EQ(VLOOKUP($A324, 'First 10 GS'!$B$2:$AG$2201, 10, FALSE), 'First 10 GS'!K$2:K$2201, 1)</f>
        <v>1</v>
      </c>
      <c r="K324" s="6">
        <f>_xlfn.RANK.EQ(VLOOKUP($A324, 'First 10 GS'!$B$2:$AG$2201, 11, FALSE), 'First 10 GS'!L$2:L$2201, 0)</f>
        <v>196</v>
      </c>
      <c r="L324" s="6">
        <f>_xlfn.RANK.EQ(VLOOKUP($A324, 'First 10 GS'!$B$2:$AG$2201, 12, FALSE), 'First 10 GS'!M$2:M$2201, 0)</f>
        <v>98</v>
      </c>
      <c r="M324" s="6">
        <f>_xlfn.RANK.EQ(VLOOKUP($A324, 'First 10 GS'!$B$2:$AG$2201, 13, FALSE), 'First 10 GS'!N$2:N$2201, 0)</f>
        <v>2</v>
      </c>
      <c r="N324" s="6">
        <f>_xlfn.RANK.EQ(VLOOKUP($A324, 'First 10 GS'!$B$2:$AG$2201, 14, FALSE), 'First 10 GS'!O$2:O$2201, 1)</f>
        <v>403</v>
      </c>
      <c r="O324" s="6">
        <f>_xlfn.RANK.EQ(VLOOKUP($A324, 'First 10 GS'!$B$2:$AG$2201, 15, FALSE), 'First 10 GS'!P$2:P$2201, 0)</f>
        <v>227</v>
      </c>
      <c r="P324" s="6">
        <f>_xlfn.RANK.EQ(VLOOKUP($A324, 'First 10 GS'!$B$2:$AG$2201, 16, FALSE), 'First 10 GS'!Q$2:Q$2201, 0)</f>
        <v>378</v>
      </c>
      <c r="Q324" s="5">
        <f>_xlfn.RANK.EQ(VLOOKUP($A324, 'First 10 GS'!$B$2:$AG$2201, 17, FALSE), 'First 10 GS'!R$2:R$2201, 1)</f>
        <v>197</v>
      </c>
      <c r="R324" s="6">
        <f>_xlfn.RANK.EQ(VLOOKUP($A324, 'First 10 GS'!$B$2:$AG$2201, 18, FALSE), 'First 10 GS'!S$2:S$2201, 1)</f>
        <v>299</v>
      </c>
      <c r="S324" s="6">
        <f>_xlfn.RANK.EQ(VLOOKUP($A324, 'First 10 GS'!$B$2:$AG$2201, 19, FALSE), 'First 10 GS'!T$2:T$2201, 1)</f>
        <v>356</v>
      </c>
      <c r="T324" s="6">
        <f>_xlfn.RANK.EQ(VLOOKUP($A324, 'First 10 GS'!$B$2:$AG$2201, 20, FALSE), 'First 10 GS'!U$2:U$2201, 1)</f>
        <v>173</v>
      </c>
      <c r="U324" s="6">
        <f>_xlfn.RANK.EQ(VLOOKUP($A324, 'First 10 GS'!$B$2:$AG$2201, 21, FALSE), 'First 10 GS'!V$2:V$2201, 1)</f>
        <v>315</v>
      </c>
      <c r="V324" s="6">
        <f>_xlfn.RANK.EQ(VLOOKUP($A324, 'First 10 GS'!$B$2:$AG$2201, 22, FALSE), 'First 10 GS'!W$2:W$2201, 1)</f>
        <v>274</v>
      </c>
      <c r="W324" s="6">
        <f>_xlfn.RANK.EQ(VLOOKUP($A324, 'First 10 GS'!$B$2:$AG$2201, 23, FALSE), 'First 10 GS'!X$2:X$2201, 1)</f>
        <v>521</v>
      </c>
      <c r="X324" s="5">
        <f>_xlfn.RANK.EQ(VLOOKUP($A324, 'First 10 GS'!$B$2:$AG$2201, 24, FALSE), 'First 10 GS'!Y$2:Y$2201, 1)</f>
        <v>505</v>
      </c>
      <c r="Y324" s="6">
        <f>_xlfn.RANK.EQ(VLOOKUP($A324, 'First 10 GS'!$B$2:$AG$2201, 25, FALSE), 'First 10 GS'!Z$2:Z$2201, 1)</f>
        <v>291</v>
      </c>
      <c r="Z324" s="5">
        <f>_xlfn.RANK.EQ(VLOOKUP($A324, 'First 10 GS'!$B$2:$AG$2201, 26, FALSE), 'First 10 GS'!AA$2:AA$2201, 0)</f>
        <v>116</v>
      </c>
      <c r="AA324" s="5">
        <f>_xlfn.RANK.EQ(VLOOKUP($A324, 'First 10 GS'!$B$2:$AG$2201, 27, FALSE), 'First 10 GS'!AB$2:AB$2201, 0)</f>
        <v>153</v>
      </c>
      <c r="AB324" s="6">
        <f>_xlfn.RANK.EQ(VLOOKUP($A324, 'First 10 GS'!$B$2:$AG$2201, 28, FALSE), 'First 10 GS'!AC$2:AC$2201, 1)</f>
        <v>290</v>
      </c>
      <c r="AC324" s="6">
        <f>_xlfn.RANK.EQ(VLOOKUP($A324, 'First 10 GS'!$B$2:$AG$2201, 29, FALSE), 'First 10 GS'!AD$2:AD$2201, 1)</f>
        <v>477</v>
      </c>
      <c r="AD324" s="6">
        <f>_xlfn.RANK.EQ(VLOOKUP($A324, 'First 10 GS'!$B$2:$AG$2201, 30, FALSE), 'First 10 GS'!AE$2:AE$2201, 1)</f>
        <v>325</v>
      </c>
      <c r="AE324" s="6">
        <f>_xlfn.RANK.EQ(VLOOKUP($A324, 'First 10 GS'!$B$2:$AG$2201, 31, FALSE), 'First 10 GS'!AF$2:AF$2201, 0)</f>
        <v>278</v>
      </c>
      <c r="AF324" s="5">
        <f>_xlfn.RANK.EQ(VLOOKUP($A324, 'First 10 GS'!$B$2:$AG$2201, 32, FALSE), 'First 10 GS'!AG$2:AG$2201, 1)</f>
        <v>392</v>
      </c>
      <c r="AG324" s="7">
        <f>GEOMEAN(Table5[[#This Row],[W]],Table5[[#This Row],[L]],Table5[[#This Row],[ERA]],Table5[[#This Row],[BB/9]],Table5[[#This Row],[SO]],Table5[[#This Row],[K/9]],Table5[[#This Row],[WHIP]])</f>
        <v>254.83676151637735</v>
      </c>
    </row>
    <row r="325" spans="1:33" x14ac:dyDescent="0.45">
      <c r="A325" s="4" t="s">
        <v>609</v>
      </c>
      <c r="B325" s="4" t="s">
        <v>102</v>
      </c>
      <c r="C325" s="10">
        <v>36045</v>
      </c>
      <c r="D325" s="10">
        <v>36369</v>
      </c>
      <c r="E325" s="4">
        <f>_xlfn.RANK.EQ(VLOOKUP($A325, 'First 10 GS'!$B$2:$AG$2201, 5, FALSE), 'First 10 GS'!F$2:F$2201, 0)</f>
        <v>434</v>
      </c>
      <c r="F325" s="5">
        <f>_xlfn.RANK.EQ(VLOOKUP($A325, 'First 10 GS'!$B$2:$AG$2201, 6, FALSE), 'First 10 GS'!G$2:G$2201, 0)</f>
        <v>294</v>
      </c>
      <c r="G325" s="5">
        <f>_xlfn.RANK.EQ(VLOOKUP($A325, 'First 10 GS'!$B$2:$AG$2201, 7, FALSE), 'First 10 GS'!H$2:H$2201, 1)</f>
        <v>57</v>
      </c>
      <c r="H325" s="4">
        <f>_xlfn.RANK.EQ(VLOOKUP($A325, 'First 10 GS'!$B$2:$AG$2201, 8, FALSE), 'First 10 GS'!I$2:I$2201, 0)</f>
        <v>1</v>
      </c>
      <c r="I325" s="4">
        <f>_xlfn.RANK.EQ(VLOOKUP($A325, 'First 10 GS'!$B$2:$AG$2201, 9, FALSE), 'First 10 GS'!J$2:J$2201, 0)</f>
        <v>1</v>
      </c>
      <c r="J325" s="4">
        <f>_xlfn.RANK.EQ(VLOOKUP($A325, 'First 10 GS'!$B$2:$AG$2201, 10, FALSE), 'First 10 GS'!K$2:K$2201, 1)</f>
        <v>1</v>
      </c>
      <c r="K325" s="4">
        <f>_xlfn.RANK.EQ(VLOOKUP($A325, 'First 10 GS'!$B$2:$AG$2201, 11, FALSE), 'First 10 GS'!L$2:L$2201, 0)</f>
        <v>196</v>
      </c>
      <c r="L325" s="4">
        <f>_xlfn.RANK.EQ(VLOOKUP($A325, 'First 10 GS'!$B$2:$AG$2201, 12, FALSE), 'First 10 GS'!M$2:M$2201, 0)</f>
        <v>98</v>
      </c>
      <c r="M325" s="4">
        <f>_xlfn.RANK.EQ(VLOOKUP($A325, 'First 10 GS'!$B$2:$AG$2201, 13, FALSE), 'First 10 GS'!N$2:N$2201, 0)</f>
        <v>2</v>
      </c>
      <c r="N325" s="6">
        <f>_xlfn.RANK.EQ(VLOOKUP($A325, 'First 10 GS'!$B$2:$AG$2201, 14, FALSE), 'First 10 GS'!O$2:O$2201, 1)</f>
        <v>216</v>
      </c>
      <c r="O325" s="4">
        <f>_xlfn.RANK.EQ(VLOOKUP($A325, 'First 10 GS'!$B$2:$AG$2201, 15, FALSE), 'First 10 GS'!P$2:P$2201, 0)</f>
        <v>530</v>
      </c>
      <c r="P325" s="4">
        <f>_xlfn.RANK.EQ(VLOOKUP($A325, 'First 10 GS'!$B$2:$AG$2201, 16, FALSE), 'First 10 GS'!Q$2:Q$2201, 0)</f>
        <v>169</v>
      </c>
      <c r="Q325" s="5">
        <f>_xlfn.RANK.EQ(VLOOKUP($A325, 'First 10 GS'!$B$2:$AG$2201, 17, FALSE), 'First 10 GS'!R$2:R$2201, 1)</f>
        <v>506</v>
      </c>
      <c r="R325" s="4">
        <f>_xlfn.RANK.EQ(VLOOKUP($A325, 'First 10 GS'!$B$2:$AG$2201, 18, FALSE), 'First 10 GS'!S$2:S$2201, 1)</f>
        <v>196</v>
      </c>
      <c r="S325" s="4">
        <f>_xlfn.RANK.EQ(VLOOKUP($A325, 'First 10 GS'!$B$2:$AG$2201, 19, FALSE), 'First 10 GS'!T$2:T$2201, 1)</f>
        <v>440</v>
      </c>
      <c r="T325" s="4">
        <f>_xlfn.RANK.EQ(VLOOKUP($A325, 'First 10 GS'!$B$2:$AG$2201, 20, FALSE), 'First 10 GS'!U$2:U$2201, 1)</f>
        <v>499</v>
      </c>
      <c r="U325" s="4">
        <f>_xlfn.RANK.EQ(VLOOKUP($A325, 'First 10 GS'!$B$2:$AG$2201, 21, FALSE), 'First 10 GS'!V$2:V$2201, 1)</f>
        <v>611</v>
      </c>
      <c r="V325" s="4">
        <f>_xlfn.RANK.EQ(VLOOKUP($A325, 'First 10 GS'!$B$2:$AG$2201, 22, FALSE), 'First 10 GS'!W$2:W$2201, 1)</f>
        <v>607</v>
      </c>
      <c r="W325" s="4">
        <f>_xlfn.RANK.EQ(VLOOKUP($A325, 'First 10 GS'!$B$2:$AG$2201, 23, FALSE), 'First 10 GS'!X$2:X$2201, 1)</f>
        <v>462</v>
      </c>
      <c r="X325" s="5">
        <f>_xlfn.RANK.EQ(VLOOKUP($A325, 'First 10 GS'!$B$2:$AG$2201, 24, FALSE), 'First 10 GS'!Y$2:Y$2201, 1)</f>
        <v>512</v>
      </c>
      <c r="Y325" s="4">
        <f>_xlfn.RANK.EQ(VLOOKUP($A325, 'First 10 GS'!$B$2:$AG$2201, 25, FALSE), 'First 10 GS'!Z$2:Z$2201, 1)</f>
        <v>642</v>
      </c>
      <c r="Z325" s="5">
        <f>_xlfn.RANK.EQ(VLOOKUP($A325, 'First 10 GS'!$B$2:$AG$2201, 26, FALSE), 'First 10 GS'!AA$2:AA$2201, 0)</f>
        <v>205</v>
      </c>
      <c r="AA325" s="5">
        <f>_xlfn.RANK.EQ(VLOOKUP($A325, 'First 10 GS'!$B$2:$AG$2201, 27, FALSE), 'First 10 GS'!AB$2:AB$2201, 0)</f>
        <v>192</v>
      </c>
      <c r="AB325" s="4">
        <f>_xlfn.RANK.EQ(VLOOKUP($A325, 'First 10 GS'!$B$2:$AG$2201, 28, FALSE), 'First 10 GS'!AC$2:AC$2201, 1)</f>
        <v>452</v>
      </c>
      <c r="AC325" s="4">
        <f>_xlfn.RANK.EQ(VLOOKUP($A325, 'First 10 GS'!$B$2:$AG$2201, 29, FALSE), 'First 10 GS'!AD$2:AD$2201, 1)</f>
        <v>1</v>
      </c>
      <c r="AD325" s="4">
        <f>_xlfn.RANK.EQ(VLOOKUP($A325, 'First 10 GS'!$B$2:$AG$2201, 30, FALSE), 'First 10 GS'!AE$2:AE$2201, 1)</f>
        <v>1</v>
      </c>
      <c r="AE325" s="4">
        <f>_xlfn.RANK.EQ(VLOOKUP($A325, 'First 10 GS'!$B$2:$AG$2201, 31, FALSE), 'First 10 GS'!AF$2:AF$2201, 0)</f>
        <v>442</v>
      </c>
      <c r="AF325" s="5">
        <f>_xlfn.RANK.EQ(VLOOKUP($A325, 'First 10 GS'!$B$2:$AG$2201, 32, FALSE), 'First 10 GS'!AG$2:AG$2201, 1)</f>
        <v>414</v>
      </c>
      <c r="AG325" s="7">
        <f>GEOMEAN(Table5[[#This Row],[W]],Table5[[#This Row],[L]],Table5[[#This Row],[ERA]],Table5[[#This Row],[BB/9]],Table5[[#This Row],[SO]],Table5[[#This Row],[K/9]],Table5[[#This Row],[WHIP]])</f>
        <v>255.32875513771145</v>
      </c>
    </row>
    <row r="326" spans="1:33" x14ac:dyDescent="0.45">
      <c r="A326" s="6" t="s">
        <v>1542</v>
      </c>
      <c r="B326" s="6" t="s">
        <v>102</v>
      </c>
      <c r="C326" s="9">
        <v>40711</v>
      </c>
      <c r="D326" s="9">
        <v>41021</v>
      </c>
      <c r="E326" s="6">
        <f>_xlfn.RANK.EQ(VLOOKUP($A326, 'First 10 GS'!$B$2:$AG$2201, 5, FALSE), 'First 10 GS'!F$2:F$2201, 0)</f>
        <v>547</v>
      </c>
      <c r="F326" s="5">
        <f>_xlfn.RANK.EQ(VLOOKUP($A326, 'First 10 GS'!$B$2:$AG$2201, 6, FALSE), 'First 10 GS'!G$2:G$2201, 0)</f>
        <v>294</v>
      </c>
      <c r="G326" s="5">
        <f>_xlfn.RANK.EQ(VLOOKUP($A326, 'First 10 GS'!$B$2:$AG$2201, 7, FALSE), 'First 10 GS'!H$2:H$2201, 1)</f>
        <v>57</v>
      </c>
      <c r="H326" s="6">
        <f>_xlfn.RANK.EQ(VLOOKUP($A326, 'First 10 GS'!$B$2:$AG$2201, 8, FALSE), 'First 10 GS'!I$2:I$2201, 0)</f>
        <v>1</v>
      </c>
      <c r="I326" s="6">
        <f>_xlfn.RANK.EQ(VLOOKUP($A326, 'First 10 GS'!$B$2:$AG$2201, 9, FALSE), 'First 10 GS'!J$2:J$2201, 0)</f>
        <v>1</v>
      </c>
      <c r="J326" s="6">
        <f>_xlfn.RANK.EQ(VLOOKUP($A326, 'First 10 GS'!$B$2:$AG$2201, 10, FALSE), 'First 10 GS'!K$2:K$2201, 1)</f>
        <v>1</v>
      </c>
      <c r="K326" s="6">
        <f>_xlfn.RANK.EQ(VLOOKUP($A326, 'First 10 GS'!$B$2:$AG$2201, 11, FALSE), 'First 10 GS'!L$2:L$2201, 0)</f>
        <v>196</v>
      </c>
      <c r="L326" s="6">
        <f>_xlfn.RANK.EQ(VLOOKUP($A326, 'First 10 GS'!$B$2:$AG$2201, 12, FALSE), 'First 10 GS'!M$2:M$2201, 0)</f>
        <v>98</v>
      </c>
      <c r="M326" s="6">
        <f>_xlfn.RANK.EQ(VLOOKUP($A326, 'First 10 GS'!$B$2:$AG$2201, 13, FALSE), 'First 10 GS'!N$2:N$2201, 0)</f>
        <v>2</v>
      </c>
      <c r="N326" s="6">
        <f>_xlfn.RANK.EQ(VLOOKUP($A326, 'First 10 GS'!$B$2:$AG$2201, 14, FALSE), 'First 10 GS'!O$2:O$2201, 1)</f>
        <v>110</v>
      </c>
      <c r="O326" s="6">
        <f>_xlfn.RANK.EQ(VLOOKUP($A326, 'First 10 GS'!$B$2:$AG$2201, 15, FALSE), 'First 10 GS'!P$2:P$2201, 0)</f>
        <v>530</v>
      </c>
      <c r="P326" s="6">
        <f>_xlfn.RANK.EQ(VLOOKUP($A326, 'First 10 GS'!$B$2:$AG$2201, 16, FALSE), 'First 10 GS'!Q$2:Q$2201, 0)</f>
        <v>169</v>
      </c>
      <c r="Q326" s="5">
        <f>_xlfn.RANK.EQ(VLOOKUP($A326, 'First 10 GS'!$B$2:$AG$2201, 17, FALSE), 'First 10 GS'!R$2:R$2201, 1)</f>
        <v>250</v>
      </c>
      <c r="R326" s="6">
        <f>_xlfn.RANK.EQ(VLOOKUP($A326, 'First 10 GS'!$B$2:$AG$2201, 18, FALSE), 'First 10 GS'!S$2:S$2201, 1)</f>
        <v>60</v>
      </c>
      <c r="S326" s="6">
        <f>_xlfn.RANK.EQ(VLOOKUP($A326, 'First 10 GS'!$B$2:$AG$2201, 19, FALSE), 'First 10 GS'!T$2:T$2201, 1)</f>
        <v>91</v>
      </c>
      <c r="T326" s="6">
        <f>_xlfn.RANK.EQ(VLOOKUP($A326, 'First 10 GS'!$B$2:$AG$2201, 20, FALSE), 'First 10 GS'!U$2:U$2201, 1)</f>
        <v>109</v>
      </c>
      <c r="U326" s="6">
        <f>_xlfn.RANK.EQ(VLOOKUP($A326, 'First 10 GS'!$B$2:$AG$2201, 21, FALSE), 'First 10 GS'!V$2:V$2201, 1)</f>
        <v>471</v>
      </c>
      <c r="V326" s="6">
        <f>_xlfn.RANK.EQ(VLOOKUP($A326, 'First 10 GS'!$B$2:$AG$2201, 22, FALSE), 'First 10 GS'!W$2:W$2201, 1)</f>
        <v>381</v>
      </c>
      <c r="W326" s="6">
        <f>_xlfn.RANK.EQ(VLOOKUP($A326, 'First 10 GS'!$B$2:$AG$2201, 23, FALSE), 'First 10 GS'!X$2:X$2201, 1)</f>
        <v>371</v>
      </c>
      <c r="X326" s="5">
        <f>_xlfn.RANK.EQ(VLOOKUP($A326, 'First 10 GS'!$B$2:$AG$2201, 24, FALSE), 'First 10 GS'!Y$2:Y$2201, 1)</f>
        <v>479</v>
      </c>
      <c r="Y326" s="6">
        <f>_xlfn.RANK.EQ(VLOOKUP($A326, 'First 10 GS'!$B$2:$AG$2201, 25, FALSE), 'First 10 GS'!Z$2:Z$2201, 1)</f>
        <v>490</v>
      </c>
      <c r="Z326" s="5">
        <f>_xlfn.RANK.EQ(VLOOKUP($A326, 'First 10 GS'!$B$2:$AG$2201, 26, FALSE), 'First 10 GS'!AA$2:AA$2201, 0)</f>
        <v>399</v>
      </c>
      <c r="AA326" s="5">
        <f>_xlfn.RANK.EQ(VLOOKUP($A326, 'First 10 GS'!$B$2:$AG$2201, 27, FALSE), 'First 10 GS'!AB$2:AB$2201, 0)</f>
        <v>309</v>
      </c>
      <c r="AB326" s="6">
        <f>_xlfn.RANK.EQ(VLOOKUP($A326, 'First 10 GS'!$B$2:$AG$2201, 28, FALSE), 'First 10 GS'!AC$2:AC$2201, 1)</f>
        <v>452</v>
      </c>
      <c r="AC326" s="6">
        <f>_xlfn.RANK.EQ(VLOOKUP($A326, 'First 10 GS'!$B$2:$AG$2201, 29, FALSE), 'First 10 GS'!AD$2:AD$2201, 1)</f>
        <v>1</v>
      </c>
      <c r="AD326" s="6">
        <f>_xlfn.RANK.EQ(VLOOKUP($A326, 'First 10 GS'!$B$2:$AG$2201, 30, FALSE), 'First 10 GS'!AE$2:AE$2201, 1)</f>
        <v>461</v>
      </c>
      <c r="AE326" s="6">
        <f>_xlfn.RANK.EQ(VLOOKUP($A326, 'First 10 GS'!$B$2:$AG$2201, 31, FALSE), 'First 10 GS'!AF$2:AF$2201, 0)</f>
        <v>571</v>
      </c>
      <c r="AF326" s="5">
        <f>_xlfn.RANK.EQ(VLOOKUP($A326, 'First 10 GS'!$B$2:$AG$2201, 32, FALSE), 'First 10 GS'!AG$2:AG$2201, 1)</f>
        <v>297</v>
      </c>
      <c r="AG326" s="7">
        <f>GEOMEAN(Table5[[#This Row],[W]],Table5[[#This Row],[L]],Table5[[#This Row],[ERA]],Table5[[#This Row],[BB/9]],Table5[[#This Row],[SO]],Table5[[#This Row],[K/9]],Table5[[#This Row],[WHIP]])</f>
        <v>256.71726431183805</v>
      </c>
    </row>
    <row r="327" spans="1:33" x14ac:dyDescent="0.45">
      <c r="A327" s="4" t="s">
        <v>465</v>
      </c>
      <c r="B327" s="4" t="s">
        <v>210</v>
      </c>
      <c r="C327" s="10">
        <v>34887</v>
      </c>
      <c r="D327" s="10">
        <v>34951</v>
      </c>
      <c r="E327" s="4">
        <f>_xlfn.RANK.EQ(VLOOKUP($A327, 'First 10 GS'!$B$2:$AG$2201, 5, FALSE), 'First 10 GS'!F$2:F$2201, 0)</f>
        <v>161</v>
      </c>
      <c r="F327" s="5">
        <f>_xlfn.RANK.EQ(VLOOKUP($A327, 'First 10 GS'!$B$2:$AG$2201, 6, FALSE), 'First 10 GS'!G$2:G$2201, 0)</f>
        <v>460</v>
      </c>
      <c r="G327" s="5">
        <f>_xlfn.RANK.EQ(VLOOKUP($A327, 'First 10 GS'!$B$2:$AG$2201, 7, FALSE), 'First 10 GS'!H$2:H$2201, 1)</f>
        <v>343</v>
      </c>
      <c r="H327" s="4">
        <f>_xlfn.RANK.EQ(VLOOKUP($A327, 'First 10 GS'!$B$2:$AG$2201, 8, FALSE), 'First 10 GS'!I$2:I$2201, 0)</f>
        <v>1</v>
      </c>
      <c r="I327" s="4">
        <f>_xlfn.RANK.EQ(VLOOKUP($A327, 'First 10 GS'!$B$2:$AG$2201, 9, FALSE), 'First 10 GS'!J$2:J$2201, 0)</f>
        <v>1</v>
      </c>
      <c r="J327" s="4">
        <f>_xlfn.RANK.EQ(VLOOKUP($A327, 'First 10 GS'!$B$2:$AG$2201, 10, FALSE), 'First 10 GS'!K$2:K$2201, 1)</f>
        <v>1</v>
      </c>
      <c r="K327" s="4">
        <f>_xlfn.RANK.EQ(VLOOKUP($A327, 'First 10 GS'!$B$2:$AG$2201, 11, FALSE), 'First 10 GS'!L$2:L$2201, 0)</f>
        <v>99</v>
      </c>
      <c r="L327" s="4">
        <f>_xlfn.RANK.EQ(VLOOKUP($A327, 'First 10 GS'!$B$2:$AG$2201, 12, FALSE), 'First 10 GS'!M$2:M$2201, 0)</f>
        <v>98</v>
      </c>
      <c r="M327" s="4">
        <f>_xlfn.RANK.EQ(VLOOKUP($A327, 'First 10 GS'!$B$2:$AG$2201, 13, FALSE), 'First 10 GS'!N$2:N$2201, 0)</f>
        <v>2</v>
      </c>
      <c r="N327" s="6">
        <f>_xlfn.RANK.EQ(VLOOKUP($A327, 'First 10 GS'!$B$2:$AG$2201, 14, FALSE), 'First 10 GS'!O$2:O$2201, 1)</f>
        <v>500</v>
      </c>
      <c r="O327" s="4">
        <f>_xlfn.RANK.EQ(VLOOKUP($A327, 'First 10 GS'!$B$2:$AG$2201, 15, FALSE), 'First 10 GS'!P$2:P$2201, 0)</f>
        <v>390</v>
      </c>
      <c r="P327" s="4">
        <f>_xlfn.RANK.EQ(VLOOKUP($A327, 'First 10 GS'!$B$2:$AG$2201, 16, FALSE), 'First 10 GS'!Q$2:Q$2201, 0)</f>
        <v>500</v>
      </c>
      <c r="Q327" s="5">
        <f>_xlfn.RANK.EQ(VLOOKUP($A327, 'First 10 GS'!$B$2:$AG$2201, 17, FALSE), 'First 10 GS'!R$2:R$2201, 1)</f>
        <v>226</v>
      </c>
      <c r="R327" s="4">
        <f>_xlfn.RANK.EQ(VLOOKUP($A327, 'First 10 GS'!$B$2:$AG$2201, 18, FALSE), 'First 10 GS'!S$2:S$2201, 1)</f>
        <v>350</v>
      </c>
      <c r="S327" s="4">
        <f>_xlfn.RANK.EQ(VLOOKUP($A327, 'First 10 GS'!$B$2:$AG$2201, 19, FALSE), 'First 10 GS'!T$2:T$2201, 1)</f>
        <v>201</v>
      </c>
      <c r="T327" s="4">
        <f>_xlfn.RANK.EQ(VLOOKUP($A327, 'First 10 GS'!$B$2:$AG$2201, 20, FALSE), 'First 10 GS'!U$2:U$2201, 1)</f>
        <v>254</v>
      </c>
      <c r="U327" s="4">
        <f>_xlfn.RANK.EQ(VLOOKUP($A327, 'First 10 GS'!$B$2:$AG$2201, 21, FALSE), 'First 10 GS'!V$2:V$2201, 1)</f>
        <v>376</v>
      </c>
      <c r="V327" s="4">
        <f>_xlfn.RANK.EQ(VLOOKUP($A327, 'First 10 GS'!$B$2:$AG$2201, 22, FALSE), 'First 10 GS'!W$2:W$2201, 1)</f>
        <v>381</v>
      </c>
      <c r="W327" s="4">
        <f>_xlfn.RANK.EQ(VLOOKUP($A327, 'First 10 GS'!$B$2:$AG$2201, 23, FALSE), 'First 10 GS'!X$2:X$2201, 1)</f>
        <v>307</v>
      </c>
      <c r="X327" s="5">
        <f>_xlfn.RANK.EQ(VLOOKUP($A327, 'First 10 GS'!$B$2:$AG$2201, 24, FALSE), 'First 10 GS'!Y$2:Y$2201, 1)</f>
        <v>251</v>
      </c>
      <c r="Y327" s="4">
        <f>_xlfn.RANK.EQ(VLOOKUP($A327, 'First 10 GS'!$B$2:$AG$2201, 25, FALSE), 'First 10 GS'!Z$2:Z$2201, 1)</f>
        <v>291</v>
      </c>
      <c r="Z327" s="5">
        <f>_xlfn.RANK.EQ(VLOOKUP($A327, 'First 10 GS'!$B$2:$AG$2201, 26, FALSE), 'First 10 GS'!AA$2:AA$2201, 0)</f>
        <v>160</v>
      </c>
      <c r="AA327" s="5">
        <f>_xlfn.RANK.EQ(VLOOKUP($A327, 'First 10 GS'!$B$2:$AG$2201, 27, FALSE), 'First 10 GS'!AB$2:AB$2201, 0)</f>
        <v>240</v>
      </c>
      <c r="AB327" s="4">
        <f>_xlfn.RANK.EQ(VLOOKUP($A327, 'First 10 GS'!$B$2:$AG$2201, 28, FALSE), 'First 10 GS'!AC$2:AC$2201, 1)</f>
        <v>452</v>
      </c>
      <c r="AC327" s="4">
        <f>_xlfn.RANK.EQ(VLOOKUP($A327, 'First 10 GS'!$B$2:$AG$2201, 29, FALSE), 'First 10 GS'!AD$2:AD$2201, 1)</f>
        <v>609</v>
      </c>
      <c r="AD327" s="4">
        <f>_xlfn.RANK.EQ(VLOOKUP($A327, 'First 10 GS'!$B$2:$AG$2201, 30, FALSE), 'First 10 GS'!AE$2:AE$2201, 1)</f>
        <v>1</v>
      </c>
      <c r="AE327" s="4">
        <f>_xlfn.RANK.EQ(VLOOKUP($A327, 'First 10 GS'!$B$2:$AG$2201, 31, FALSE), 'First 10 GS'!AF$2:AF$2201, 0)</f>
        <v>200</v>
      </c>
      <c r="AF327" s="5">
        <f>_xlfn.RANK.EQ(VLOOKUP($A327, 'First 10 GS'!$B$2:$AG$2201, 32, FALSE), 'First 10 GS'!AG$2:AG$2201, 1)</f>
        <v>219</v>
      </c>
      <c r="AG327" s="7">
        <f>GEOMEAN(Table5[[#This Row],[W]],Table5[[#This Row],[L]],Table5[[#This Row],[ERA]],Table5[[#This Row],[BB/9]],Table5[[#This Row],[SO]],Table5[[#This Row],[K/9]],Table5[[#This Row],[WHIP]])</f>
        <v>257.59902052695628</v>
      </c>
    </row>
    <row r="328" spans="1:33" x14ac:dyDescent="0.45">
      <c r="A328" s="4" t="s">
        <v>378</v>
      </c>
      <c r="B328" s="4" t="s">
        <v>379</v>
      </c>
      <c r="C328" s="10">
        <v>33130</v>
      </c>
      <c r="D328" s="10">
        <v>33397</v>
      </c>
      <c r="E328" s="4">
        <f>_xlfn.RANK.EQ(VLOOKUP($A328, 'First 10 GS'!$B$2:$AG$2201, 5, FALSE), 'First 10 GS'!F$2:F$2201, 0)</f>
        <v>278</v>
      </c>
      <c r="F328" s="5">
        <f>_xlfn.RANK.EQ(VLOOKUP($A328, 'First 10 GS'!$B$2:$AG$2201, 6, FALSE), 'First 10 GS'!G$2:G$2201, 0)</f>
        <v>595</v>
      </c>
      <c r="G328" s="5">
        <f>_xlfn.RANK.EQ(VLOOKUP($A328, 'First 10 GS'!$B$2:$AG$2201, 7, FALSE), 'First 10 GS'!H$2:H$2201, 1)</f>
        <v>177</v>
      </c>
      <c r="H328" s="4">
        <f>_xlfn.RANK.EQ(VLOOKUP($A328, 'First 10 GS'!$B$2:$AG$2201, 8, FALSE), 'First 10 GS'!I$2:I$2201, 0)</f>
        <v>1</v>
      </c>
      <c r="I328" s="4">
        <f>_xlfn.RANK.EQ(VLOOKUP($A328, 'First 10 GS'!$B$2:$AG$2201, 9, FALSE), 'First 10 GS'!J$2:J$2201, 0)</f>
        <v>1</v>
      </c>
      <c r="J328" s="4">
        <f>_xlfn.RANK.EQ(VLOOKUP($A328, 'First 10 GS'!$B$2:$AG$2201, 10, FALSE), 'First 10 GS'!K$2:K$2201, 1)</f>
        <v>1</v>
      </c>
      <c r="K328" s="4">
        <f>_xlfn.RANK.EQ(VLOOKUP($A328, 'First 10 GS'!$B$2:$AG$2201, 11, FALSE), 'First 10 GS'!L$2:L$2201, 0)</f>
        <v>99</v>
      </c>
      <c r="L328" s="4">
        <f>_xlfn.RANK.EQ(VLOOKUP($A328, 'First 10 GS'!$B$2:$AG$2201, 12, FALSE), 'First 10 GS'!M$2:M$2201, 0)</f>
        <v>98</v>
      </c>
      <c r="M328" s="4">
        <f>_xlfn.RANK.EQ(VLOOKUP($A328, 'First 10 GS'!$B$2:$AG$2201, 13, FALSE), 'First 10 GS'!N$2:N$2201, 0)</f>
        <v>2</v>
      </c>
      <c r="N328" s="6">
        <f>_xlfn.RANK.EQ(VLOOKUP($A328, 'First 10 GS'!$B$2:$AG$2201, 14, FALSE), 'First 10 GS'!O$2:O$2201, 1)</f>
        <v>377</v>
      </c>
      <c r="O328" s="4">
        <f>_xlfn.RANK.EQ(VLOOKUP($A328, 'First 10 GS'!$B$2:$AG$2201, 15, FALSE), 'First 10 GS'!P$2:P$2201, 0)</f>
        <v>629</v>
      </c>
      <c r="P328" s="4">
        <f>_xlfn.RANK.EQ(VLOOKUP($A328, 'First 10 GS'!$B$2:$AG$2201, 16, FALSE), 'First 10 GS'!Q$2:Q$2201, 0)</f>
        <v>589</v>
      </c>
      <c r="Q328" s="5">
        <f>_xlfn.RANK.EQ(VLOOKUP($A328, 'First 10 GS'!$B$2:$AG$2201, 17, FALSE), 'First 10 GS'!R$2:R$2201, 1)</f>
        <v>503</v>
      </c>
      <c r="R328" s="4">
        <f>_xlfn.RANK.EQ(VLOOKUP($A328, 'First 10 GS'!$B$2:$AG$2201, 18, FALSE), 'First 10 GS'!S$2:S$2201, 1)</f>
        <v>317</v>
      </c>
      <c r="S328" s="4">
        <f>_xlfn.RANK.EQ(VLOOKUP($A328, 'First 10 GS'!$B$2:$AG$2201, 19, FALSE), 'First 10 GS'!T$2:T$2201, 1)</f>
        <v>509</v>
      </c>
      <c r="T328" s="4">
        <f>_xlfn.RANK.EQ(VLOOKUP($A328, 'First 10 GS'!$B$2:$AG$2201, 20, FALSE), 'First 10 GS'!U$2:U$2201, 1)</f>
        <v>547</v>
      </c>
      <c r="U328" s="4">
        <f>_xlfn.RANK.EQ(VLOOKUP($A328, 'First 10 GS'!$B$2:$AG$2201, 21, FALSE), 'First 10 GS'!V$2:V$2201, 1)</f>
        <v>219</v>
      </c>
      <c r="V328" s="4">
        <f>_xlfn.RANK.EQ(VLOOKUP($A328, 'First 10 GS'!$B$2:$AG$2201, 22, FALSE), 'First 10 GS'!W$2:W$2201, 1)</f>
        <v>172</v>
      </c>
      <c r="W328" s="4">
        <f>_xlfn.RANK.EQ(VLOOKUP($A328, 'First 10 GS'!$B$2:$AG$2201, 23, FALSE), 'First 10 GS'!X$2:X$2201, 1)</f>
        <v>262</v>
      </c>
      <c r="X328" s="5">
        <f>_xlfn.RANK.EQ(VLOOKUP($A328, 'First 10 GS'!$B$2:$AG$2201, 24, FALSE), 'First 10 GS'!Y$2:Y$2201, 1)</f>
        <v>256</v>
      </c>
      <c r="Y328" s="4">
        <f>_xlfn.RANK.EQ(VLOOKUP($A328, 'First 10 GS'!$B$2:$AG$2201, 25, FALSE), 'First 10 GS'!Z$2:Z$2201, 1)</f>
        <v>1</v>
      </c>
      <c r="Z328" s="5">
        <f>_xlfn.RANK.EQ(VLOOKUP($A328, 'First 10 GS'!$B$2:$AG$2201, 26, FALSE), 'First 10 GS'!AA$2:AA$2201, 0)</f>
        <v>129</v>
      </c>
      <c r="AA328" s="5">
        <f>_xlfn.RANK.EQ(VLOOKUP($A328, 'First 10 GS'!$B$2:$AG$2201, 27, FALSE), 'First 10 GS'!AB$2:AB$2201, 0)</f>
        <v>157</v>
      </c>
      <c r="AB328" s="4">
        <f>_xlfn.RANK.EQ(VLOOKUP($A328, 'First 10 GS'!$B$2:$AG$2201, 28, FALSE), 'First 10 GS'!AC$2:AC$2201, 1)</f>
        <v>290</v>
      </c>
      <c r="AC328" s="4">
        <f>_xlfn.RANK.EQ(VLOOKUP($A328, 'First 10 GS'!$B$2:$AG$2201, 29, FALSE), 'First 10 GS'!AD$2:AD$2201, 1)</f>
        <v>1</v>
      </c>
      <c r="AD328" s="4">
        <f>_xlfn.RANK.EQ(VLOOKUP($A328, 'First 10 GS'!$B$2:$AG$2201, 30, FALSE), 'First 10 GS'!AE$2:AE$2201, 1)</f>
        <v>554</v>
      </c>
      <c r="AE328" s="4">
        <f>_xlfn.RANK.EQ(VLOOKUP($A328, 'First 10 GS'!$B$2:$AG$2201, 31, FALSE), 'First 10 GS'!AF$2:AF$2201, 0)</f>
        <v>270</v>
      </c>
      <c r="AF328" s="5">
        <f>_xlfn.RANK.EQ(VLOOKUP($A328, 'First 10 GS'!$B$2:$AG$2201, 32, FALSE), 'First 10 GS'!AG$2:AG$2201, 1)</f>
        <v>286</v>
      </c>
      <c r="AG328" s="7">
        <f>GEOMEAN(Table5[[#This Row],[W]],Table5[[#This Row],[L]],Table5[[#This Row],[ERA]],Table5[[#This Row],[BB/9]],Table5[[#This Row],[SO]],Table5[[#This Row],[K/9]],Table5[[#This Row],[WHIP]])</f>
        <v>259.17515582954741</v>
      </c>
    </row>
    <row r="329" spans="1:33" x14ac:dyDescent="0.45">
      <c r="A329" s="6" t="s">
        <v>1523</v>
      </c>
      <c r="B329" s="6" t="s">
        <v>95</v>
      </c>
      <c r="C329" s="9">
        <v>45189</v>
      </c>
      <c r="D329" s="9">
        <v>45464</v>
      </c>
      <c r="E329" s="6">
        <f>_xlfn.RANK.EQ(VLOOKUP($A329, 'First 10 GS'!$B$2:$AG$2201, 5, FALSE), 'First 10 GS'!F$2:F$2201, 0)</f>
        <v>547</v>
      </c>
      <c r="F329" s="5">
        <f>_xlfn.RANK.EQ(VLOOKUP($A329, 'First 10 GS'!$B$2:$AG$2201, 6, FALSE), 'First 10 GS'!G$2:G$2201, 0)</f>
        <v>460</v>
      </c>
      <c r="G329" s="5">
        <f>_xlfn.RANK.EQ(VLOOKUP($A329, 'First 10 GS'!$B$2:$AG$2201, 7, FALSE), 'First 10 GS'!H$2:H$2201, 1)</f>
        <v>177</v>
      </c>
      <c r="H329" s="6">
        <f>_xlfn.RANK.EQ(VLOOKUP($A329, 'First 10 GS'!$B$2:$AG$2201, 8, FALSE), 'First 10 GS'!I$2:I$2201, 0)</f>
        <v>1</v>
      </c>
      <c r="I329" s="6">
        <f>_xlfn.RANK.EQ(VLOOKUP($A329, 'First 10 GS'!$B$2:$AG$2201, 9, FALSE), 'First 10 GS'!J$2:J$2201, 0)</f>
        <v>1</v>
      </c>
      <c r="J329" s="6">
        <f>_xlfn.RANK.EQ(VLOOKUP($A329, 'First 10 GS'!$B$2:$AG$2201, 10, FALSE), 'First 10 GS'!K$2:K$2201, 1)</f>
        <v>1</v>
      </c>
      <c r="K329" s="6">
        <f>_xlfn.RANK.EQ(VLOOKUP($A329, 'First 10 GS'!$B$2:$AG$2201, 11, FALSE), 'First 10 GS'!L$2:L$2201, 0)</f>
        <v>196</v>
      </c>
      <c r="L329" s="6">
        <f>_xlfn.RANK.EQ(VLOOKUP($A329, 'First 10 GS'!$B$2:$AG$2201, 12, FALSE), 'First 10 GS'!M$2:M$2201, 0)</f>
        <v>98</v>
      </c>
      <c r="M329" s="6">
        <f>_xlfn.RANK.EQ(VLOOKUP($A329, 'First 10 GS'!$B$2:$AG$2201, 13, FALSE), 'First 10 GS'!N$2:N$2201, 0)</f>
        <v>2</v>
      </c>
      <c r="N329" s="6">
        <f>_xlfn.RANK.EQ(VLOOKUP($A329, 'First 10 GS'!$B$2:$AG$2201, 14, FALSE), 'First 10 GS'!O$2:O$2201, 1)</f>
        <v>110</v>
      </c>
      <c r="O329" s="6">
        <f>_xlfn.RANK.EQ(VLOOKUP($A329, 'First 10 GS'!$B$2:$AG$2201, 15, FALSE), 'First 10 GS'!P$2:P$2201, 0)</f>
        <v>530</v>
      </c>
      <c r="P329" s="6">
        <f>_xlfn.RANK.EQ(VLOOKUP($A329, 'First 10 GS'!$B$2:$AG$2201, 16, FALSE), 'First 10 GS'!Q$2:Q$2201, 0)</f>
        <v>428</v>
      </c>
      <c r="Q329" s="5">
        <f>_xlfn.RANK.EQ(VLOOKUP($A329, 'First 10 GS'!$B$2:$AG$2201, 17, FALSE), 'First 10 GS'!R$2:R$2201, 1)</f>
        <v>583</v>
      </c>
      <c r="R329" s="6">
        <f>_xlfn.RANK.EQ(VLOOKUP($A329, 'First 10 GS'!$B$2:$AG$2201, 18, FALSE), 'First 10 GS'!S$2:S$2201, 1)</f>
        <v>215</v>
      </c>
      <c r="S329" s="6">
        <f>_xlfn.RANK.EQ(VLOOKUP($A329, 'First 10 GS'!$B$2:$AG$2201, 19, FALSE), 'First 10 GS'!T$2:T$2201, 1)</f>
        <v>509</v>
      </c>
      <c r="T329" s="6">
        <f>_xlfn.RANK.EQ(VLOOKUP($A329, 'First 10 GS'!$B$2:$AG$2201, 20, FALSE), 'First 10 GS'!U$2:U$2201, 1)</f>
        <v>547</v>
      </c>
      <c r="U329" s="6">
        <f>_xlfn.RANK.EQ(VLOOKUP($A329, 'First 10 GS'!$B$2:$AG$2201, 21, FALSE), 'First 10 GS'!V$2:V$2201, 1)</f>
        <v>627</v>
      </c>
      <c r="V329" s="6">
        <f>_xlfn.RANK.EQ(VLOOKUP($A329, 'First 10 GS'!$B$2:$AG$2201, 22, FALSE), 'First 10 GS'!W$2:W$2201, 1)</f>
        <v>607</v>
      </c>
      <c r="W329" s="6">
        <f>_xlfn.RANK.EQ(VLOOKUP($A329, 'First 10 GS'!$B$2:$AG$2201, 23, FALSE), 'First 10 GS'!X$2:X$2201, 1)</f>
        <v>36</v>
      </c>
      <c r="X329" s="5">
        <f>_xlfn.RANK.EQ(VLOOKUP($A329, 'First 10 GS'!$B$2:$AG$2201, 24, FALSE), 'First 10 GS'!Y$2:Y$2201, 1)</f>
        <v>86</v>
      </c>
      <c r="Y329" s="6">
        <f>_xlfn.RANK.EQ(VLOOKUP($A329, 'First 10 GS'!$B$2:$AG$2201, 25, FALSE), 'First 10 GS'!Z$2:Z$2201, 1)</f>
        <v>291</v>
      </c>
      <c r="Z329" s="5">
        <f>_xlfn.RANK.EQ(VLOOKUP($A329, 'First 10 GS'!$B$2:$AG$2201, 26, FALSE), 'First 10 GS'!AA$2:AA$2201, 0)</f>
        <v>334</v>
      </c>
      <c r="AA329" s="5">
        <f>_xlfn.RANK.EQ(VLOOKUP($A329, 'First 10 GS'!$B$2:$AG$2201, 27, FALSE), 'First 10 GS'!AB$2:AB$2201, 0)</f>
        <v>241</v>
      </c>
      <c r="AB329" s="6">
        <f>_xlfn.RANK.EQ(VLOOKUP($A329, 'First 10 GS'!$B$2:$AG$2201, 28, FALSE), 'First 10 GS'!AC$2:AC$2201, 1)</f>
        <v>618</v>
      </c>
      <c r="AC329" s="6">
        <f>_xlfn.RANK.EQ(VLOOKUP($A329, 'First 10 GS'!$B$2:$AG$2201, 29, FALSE), 'First 10 GS'!AD$2:AD$2201, 1)</f>
        <v>1</v>
      </c>
      <c r="AD329" s="6">
        <f>_xlfn.RANK.EQ(VLOOKUP($A329, 'First 10 GS'!$B$2:$AG$2201, 30, FALSE), 'First 10 GS'!AE$2:AE$2201, 1)</f>
        <v>146</v>
      </c>
      <c r="AE329" s="6">
        <f>_xlfn.RANK.EQ(VLOOKUP($A329, 'First 10 GS'!$B$2:$AG$2201, 31, FALSE), 'First 10 GS'!AF$2:AF$2201, 0)</f>
        <v>562</v>
      </c>
      <c r="AF329" s="5">
        <f>_xlfn.RANK.EQ(VLOOKUP($A329, 'First 10 GS'!$B$2:$AG$2201, 32, FALSE), 'First 10 GS'!AG$2:AG$2201, 1)</f>
        <v>249</v>
      </c>
      <c r="AG329" s="7">
        <f>GEOMEAN(Table5[[#This Row],[W]],Table5[[#This Row],[L]],Table5[[#This Row],[ERA]],Table5[[#This Row],[BB/9]],Table5[[#This Row],[SO]],Table5[[#This Row],[K/9]],Table5[[#This Row],[WHIP]])</f>
        <v>260.68917301927223</v>
      </c>
    </row>
    <row r="330" spans="1:33" x14ac:dyDescent="0.45">
      <c r="A330" s="6" t="s">
        <v>2021</v>
      </c>
      <c r="B330" s="6" t="s">
        <v>132</v>
      </c>
      <c r="C330" s="9">
        <v>35960</v>
      </c>
      <c r="D330" s="9">
        <v>36005</v>
      </c>
      <c r="E330" s="6">
        <f>_xlfn.RANK.EQ(VLOOKUP($A330, 'First 10 GS'!$B$2:$AG$2201, 5, FALSE), 'First 10 GS'!F$2:F$2201, 0)</f>
        <v>342</v>
      </c>
      <c r="F330" s="5">
        <f>_xlfn.RANK.EQ(VLOOKUP($A330, 'First 10 GS'!$B$2:$AG$2201, 6, FALSE), 'First 10 GS'!G$2:G$2201, 0)</f>
        <v>64</v>
      </c>
      <c r="G330" s="5">
        <f>_xlfn.RANK.EQ(VLOOKUP($A330, 'First 10 GS'!$B$2:$AG$2201, 7, FALSE), 'First 10 GS'!H$2:H$2201, 1)</f>
        <v>177</v>
      </c>
      <c r="H330" s="6">
        <f>_xlfn.RANK.EQ(VLOOKUP($A330, 'First 10 GS'!$B$2:$AG$2201, 8, FALSE), 'First 10 GS'!I$2:I$2201, 0)</f>
        <v>1</v>
      </c>
      <c r="I330" s="6">
        <f>_xlfn.RANK.EQ(VLOOKUP($A330, 'First 10 GS'!$B$2:$AG$2201, 9, FALSE), 'First 10 GS'!J$2:J$2201, 0)</f>
        <v>1</v>
      </c>
      <c r="J330" s="6">
        <f>_xlfn.RANK.EQ(VLOOKUP($A330, 'First 10 GS'!$B$2:$AG$2201, 10, FALSE), 'First 10 GS'!K$2:K$2201, 1)</f>
        <v>1</v>
      </c>
      <c r="K330" s="6">
        <f>_xlfn.RANK.EQ(VLOOKUP($A330, 'First 10 GS'!$B$2:$AG$2201, 11, FALSE), 'First 10 GS'!L$2:L$2201, 0)</f>
        <v>99</v>
      </c>
      <c r="L330" s="6">
        <f>_xlfn.RANK.EQ(VLOOKUP($A330, 'First 10 GS'!$B$2:$AG$2201, 12, FALSE), 'First 10 GS'!M$2:M$2201, 0)</f>
        <v>98</v>
      </c>
      <c r="M330" s="6">
        <f>_xlfn.RANK.EQ(VLOOKUP($A330, 'First 10 GS'!$B$2:$AG$2201, 13, FALSE), 'First 10 GS'!N$2:N$2201, 0)</f>
        <v>2</v>
      </c>
      <c r="N330" s="6">
        <f>_xlfn.RANK.EQ(VLOOKUP($A330, 'First 10 GS'!$B$2:$AG$2201, 14, FALSE), 'First 10 GS'!O$2:O$2201, 1)</f>
        <v>315</v>
      </c>
      <c r="O330" s="6">
        <f>_xlfn.RANK.EQ(VLOOKUP($A330, 'First 10 GS'!$B$2:$AG$2201, 15, FALSE), 'First 10 GS'!P$2:P$2201, 0)</f>
        <v>90</v>
      </c>
      <c r="P330" s="6">
        <f>_xlfn.RANK.EQ(VLOOKUP($A330, 'First 10 GS'!$B$2:$AG$2201, 16, FALSE), 'First 10 GS'!Q$2:Q$2201, 0)</f>
        <v>139</v>
      </c>
      <c r="Q330" s="5">
        <f>_xlfn.RANK.EQ(VLOOKUP($A330, 'First 10 GS'!$B$2:$AG$2201, 17, FALSE), 'First 10 GS'!R$2:R$2201, 1)</f>
        <v>641</v>
      </c>
      <c r="R330" s="6">
        <f>_xlfn.RANK.EQ(VLOOKUP($A330, 'First 10 GS'!$B$2:$AG$2201, 18, FALSE), 'First 10 GS'!S$2:S$2201, 1)</f>
        <v>628</v>
      </c>
      <c r="S330" s="6">
        <f>_xlfn.RANK.EQ(VLOOKUP($A330, 'First 10 GS'!$B$2:$AG$2201, 19, FALSE), 'First 10 GS'!T$2:T$2201, 1)</f>
        <v>660</v>
      </c>
      <c r="T330" s="6">
        <f>_xlfn.RANK.EQ(VLOOKUP($A330, 'First 10 GS'!$B$2:$AG$2201, 20, FALSE), 'First 10 GS'!U$2:U$2201, 1)</f>
        <v>665</v>
      </c>
      <c r="U330" s="6">
        <f>_xlfn.RANK.EQ(VLOOKUP($A330, 'First 10 GS'!$B$2:$AG$2201, 21, FALSE), 'First 10 GS'!V$2:V$2201, 1)</f>
        <v>571</v>
      </c>
      <c r="V330" s="6">
        <f>_xlfn.RANK.EQ(VLOOKUP($A330, 'First 10 GS'!$B$2:$AG$2201, 22, FALSE), 'First 10 GS'!W$2:W$2201, 1)</f>
        <v>570</v>
      </c>
      <c r="W330" s="6">
        <f>_xlfn.RANK.EQ(VLOOKUP($A330, 'First 10 GS'!$B$2:$AG$2201, 23, FALSE), 'First 10 GS'!X$2:X$2201, 1)</f>
        <v>75</v>
      </c>
      <c r="X330" s="5">
        <f>_xlfn.RANK.EQ(VLOOKUP($A330, 'First 10 GS'!$B$2:$AG$2201, 24, FALSE), 'First 10 GS'!Y$2:Y$2201, 1)</f>
        <v>96</v>
      </c>
      <c r="Y330" s="6">
        <f>_xlfn.RANK.EQ(VLOOKUP($A330, 'First 10 GS'!$B$2:$AG$2201, 25, FALSE), 'First 10 GS'!Z$2:Z$2201, 1)</f>
        <v>291</v>
      </c>
      <c r="Z330" s="5">
        <f>_xlfn.RANK.EQ(VLOOKUP($A330, 'First 10 GS'!$B$2:$AG$2201, 26, FALSE), 'First 10 GS'!AA$2:AA$2201, 0)</f>
        <v>498</v>
      </c>
      <c r="AA330" s="5">
        <f>_xlfn.RANK.EQ(VLOOKUP($A330, 'First 10 GS'!$B$2:$AG$2201, 27, FALSE), 'First 10 GS'!AB$2:AB$2201, 0)</f>
        <v>494</v>
      </c>
      <c r="AB330" s="6">
        <f>_xlfn.RANK.EQ(VLOOKUP($A330, 'First 10 GS'!$B$2:$AG$2201, 28, FALSE), 'First 10 GS'!AC$2:AC$2201, 1)</f>
        <v>127</v>
      </c>
      <c r="AC330" s="6">
        <f>_xlfn.RANK.EQ(VLOOKUP($A330, 'First 10 GS'!$B$2:$AG$2201, 29, FALSE), 'First 10 GS'!AD$2:AD$2201, 1)</f>
        <v>1</v>
      </c>
      <c r="AD330" s="6">
        <f>_xlfn.RANK.EQ(VLOOKUP($A330, 'First 10 GS'!$B$2:$AG$2201, 30, FALSE), 'First 10 GS'!AE$2:AE$2201, 1)</f>
        <v>146</v>
      </c>
      <c r="AE330" s="6">
        <f>_xlfn.RANK.EQ(VLOOKUP($A330, 'First 10 GS'!$B$2:$AG$2201, 31, FALSE), 'First 10 GS'!AF$2:AF$2201, 0)</f>
        <v>293</v>
      </c>
      <c r="AF330" s="5">
        <f>_xlfn.RANK.EQ(VLOOKUP($A330, 'First 10 GS'!$B$2:$AG$2201, 32, FALSE), 'First 10 GS'!AG$2:AG$2201, 1)</f>
        <v>480</v>
      </c>
      <c r="AG330" s="7">
        <f>GEOMEAN(Table5[[#This Row],[W]],Table5[[#This Row],[L]],Table5[[#This Row],[ERA]],Table5[[#This Row],[BB/9]],Table5[[#This Row],[SO]],Table5[[#This Row],[K/9]],Table5[[#This Row],[WHIP]])</f>
        <v>260.91385853512946</v>
      </c>
    </row>
    <row r="331" spans="1:33" x14ac:dyDescent="0.45">
      <c r="A331" s="6" t="s">
        <v>1219</v>
      </c>
      <c r="B331" s="6" t="s">
        <v>229</v>
      </c>
      <c r="C331" s="9">
        <v>29079</v>
      </c>
      <c r="D331" s="9">
        <v>29123</v>
      </c>
      <c r="E331" s="6">
        <f>_xlfn.RANK.EQ(VLOOKUP($A331, 'First 10 GS'!$B$2:$AG$2201, 5, FALSE), 'First 10 GS'!F$2:F$2201, 0)</f>
        <v>45</v>
      </c>
      <c r="F331" s="5">
        <f>_xlfn.RANK.EQ(VLOOKUP($A331, 'First 10 GS'!$B$2:$AG$2201, 6, FALSE), 'First 10 GS'!G$2:G$2201, 0)</f>
        <v>151</v>
      </c>
      <c r="G331" s="5">
        <f>_xlfn.RANK.EQ(VLOOKUP($A331, 'First 10 GS'!$B$2:$AG$2201, 7, FALSE), 'First 10 GS'!H$2:H$2201, 1)</f>
        <v>343</v>
      </c>
      <c r="H331" s="6">
        <f>_xlfn.RANK.EQ(VLOOKUP($A331, 'First 10 GS'!$B$2:$AG$2201, 8, FALSE), 'First 10 GS'!I$2:I$2201, 0)</f>
        <v>1</v>
      </c>
      <c r="I331" s="6">
        <f>_xlfn.RANK.EQ(VLOOKUP($A331, 'First 10 GS'!$B$2:$AG$2201, 9, FALSE), 'First 10 GS'!J$2:J$2201, 0)</f>
        <v>1</v>
      </c>
      <c r="J331" s="6">
        <f>_xlfn.RANK.EQ(VLOOKUP($A331, 'First 10 GS'!$B$2:$AG$2201, 10, FALSE), 'First 10 GS'!K$2:K$2201, 1)</f>
        <v>1</v>
      </c>
      <c r="K331" s="6">
        <f>_xlfn.RANK.EQ(VLOOKUP($A331, 'First 10 GS'!$B$2:$AG$2201, 11, FALSE), 'First 10 GS'!L$2:L$2201, 0)</f>
        <v>14</v>
      </c>
      <c r="L331" s="6">
        <f>_xlfn.RANK.EQ(VLOOKUP($A331, 'First 10 GS'!$B$2:$AG$2201, 12, FALSE), 'First 10 GS'!M$2:M$2201, 0)</f>
        <v>98</v>
      </c>
      <c r="M331" s="6">
        <f>_xlfn.RANK.EQ(VLOOKUP($A331, 'First 10 GS'!$B$2:$AG$2201, 13, FALSE), 'First 10 GS'!N$2:N$2201, 0)</f>
        <v>2</v>
      </c>
      <c r="N331" s="6">
        <f>_xlfn.RANK.EQ(VLOOKUP($A331, 'First 10 GS'!$B$2:$AG$2201, 14, FALSE), 'First 10 GS'!O$2:O$2201, 1)</f>
        <v>621</v>
      </c>
      <c r="O331" s="6">
        <f>_xlfn.RANK.EQ(VLOOKUP($A331, 'First 10 GS'!$B$2:$AG$2201, 15, FALSE), 'First 10 GS'!P$2:P$2201, 0)</f>
        <v>90</v>
      </c>
      <c r="P331" s="6">
        <f>_xlfn.RANK.EQ(VLOOKUP($A331, 'First 10 GS'!$B$2:$AG$2201, 16, FALSE), 'First 10 GS'!Q$2:Q$2201, 0)</f>
        <v>266</v>
      </c>
      <c r="Q331" s="5">
        <f>_xlfn.RANK.EQ(VLOOKUP($A331, 'First 10 GS'!$B$2:$AG$2201, 17, FALSE), 'First 10 GS'!R$2:R$2201, 1)</f>
        <v>256</v>
      </c>
      <c r="R331" s="6">
        <f>_xlfn.RANK.EQ(VLOOKUP($A331, 'First 10 GS'!$B$2:$AG$2201, 18, FALSE), 'First 10 GS'!S$2:S$2201, 1)</f>
        <v>612</v>
      </c>
      <c r="S331" s="6">
        <f>_xlfn.RANK.EQ(VLOOKUP($A331, 'First 10 GS'!$B$2:$AG$2201, 19, FALSE), 'First 10 GS'!T$2:T$2201, 1)</f>
        <v>401</v>
      </c>
      <c r="T331" s="6">
        <f>_xlfn.RANK.EQ(VLOOKUP($A331, 'First 10 GS'!$B$2:$AG$2201, 20, FALSE), 'First 10 GS'!U$2:U$2201, 1)</f>
        <v>418</v>
      </c>
      <c r="U331" s="6">
        <f>_xlfn.RANK.EQ(VLOOKUP($A331, 'First 10 GS'!$B$2:$AG$2201, 21, FALSE), 'First 10 GS'!V$2:V$2201, 1)</f>
        <v>310</v>
      </c>
      <c r="V331" s="6">
        <f>_xlfn.RANK.EQ(VLOOKUP($A331, 'First 10 GS'!$B$2:$AG$2201, 22, FALSE), 'First 10 GS'!W$2:W$2201, 1)</f>
        <v>381</v>
      </c>
      <c r="W331" s="6">
        <f>_xlfn.RANK.EQ(VLOOKUP($A331, 'First 10 GS'!$B$2:$AG$2201, 23, FALSE), 'First 10 GS'!X$2:X$2201, 1)</f>
        <v>187</v>
      </c>
      <c r="X331" s="5">
        <f>_xlfn.RANK.EQ(VLOOKUP($A331, 'First 10 GS'!$B$2:$AG$2201, 24, FALSE), 'First 10 GS'!Y$2:Y$2201, 1)</f>
        <v>111</v>
      </c>
      <c r="Y331" s="6">
        <f>_xlfn.RANK.EQ(VLOOKUP($A331, 'First 10 GS'!$B$2:$AG$2201, 25, FALSE), 'First 10 GS'!Z$2:Z$2201, 1)</f>
        <v>1</v>
      </c>
      <c r="Z331" s="5">
        <f>_xlfn.RANK.EQ(VLOOKUP($A331, 'First 10 GS'!$B$2:$AG$2201, 26, FALSE), 'First 10 GS'!AA$2:AA$2201, 0)</f>
        <v>514</v>
      </c>
      <c r="AA331" s="5">
        <f>_xlfn.RANK.EQ(VLOOKUP($A331, 'First 10 GS'!$B$2:$AG$2201, 27, FALSE), 'First 10 GS'!AB$2:AB$2201, 0)</f>
        <v>605</v>
      </c>
      <c r="AB331" s="6">
        <f>_xlfn.RANK.EQ(VLOOKUP($A331, 'First 10 GS'!$B$2:$AG$2201, 28, FALSE), 'First 10 GS'!AC$2:AC$2201, 1)</f>
        <v>127</v>
      </c>
      <c r="AC331" s="6">
        <f>_xlfn.RANK.EQ(VLOOKUP($A331, 'First 10 GS'!$B$2:$AG$2201, 29, FALSE), 'First 10 GS'!AD$2:AD$2201, 1)</f>
        <v>1</v>
      </c>
      <c r="AD331" s="6">
        <f>_xlfn.RANK.EQ(VLOOKUP($A331, 'First 10 GS'!$B$2:$AG$2201, 30, FALSE), 'First 10 GS'!AE$2:AE$2201, 1)</f>
        <v>325</v>
      </c>
      <c r="AE331" s="6">
        <f>_xlfn.RANK.EQ(VLOOKUP($A331, 'First 10 GS'!$B$2:$AG$2201, 31, FALSE), 'First 10 GS'!AF$2:AF$2201, 0)</f>
        <v>50</v>
      </c>
      <c r="AF331" s="5">
        <f>_xlfn.RANK.EQ(VLOOKUP($A331, 'First 10 GS'!$B$2:$AG$2201, 32, FALSE), 'First 10 GS'!AG$2:AG$2201, 1)</f>
        <v>181</v>
      </c>
      <c r="AG331" s="7">
        <f>GEOMEAN(Table5[[#This Row],[W]],Table5[[#This Row],[L]],Table5[[#This Row],[ERA]],Table5[[#This Row],[BB/9]],Table5[[#This Row],[SO]],Table5[[#This Row],[K/9]],Table5[[#This Row],[WHIP]])</f>
        <v>261.15007462729562</v>
      </c>
    </row>
    <row r="332" spans="1:33" x14ac:dyDescent="0.45">
      <c r="A332" s="6" t="s">
        <v>316</v>
      </c>
      <c r="B332" s="6" t="s">
        <v>184</v>
      </c>
      <c r="C332" s="9">
        <v>41038</v>
      </c>
      <c r="D332" s="9">
        <v>41086</v>
      </c>
      <c r="E332" s="6">
        <f>_xlfn.RANK.EQ(VLOOKUP($A332, 'First 10 GS'!$B$2:$AG$2201, 5, FALSE), 'First 10 GS'!F$2:F$2201, 0)</f>
        <v>394</v>
      </c>
      <c r="F332" s="5">
        <f>_xlfn.RANK.EQ(VLOOKUP($A332, 'First 10 GS'!$B$2:$AG$2201, 6, FALSE), 'First 10 GS'!G$2:G$2201, 0)</f>
        <v>151</v>
      </c>
      <c r="G332" s="5">
        <f>_xlfn.RANK.EQ(VLOOKUP($A332, 'First 10 GS'!$B$2:$AG$2201, 7, FALSE), 'First 10 GS'!H$2:H$2201, 1)</f>
        <v>518</v>
      </c>
      <c r="H332" s="6">
        <f>_xlfn.RANK.EQ(VLOOKUP($A332, 'First 10 GS'!$B$2:$AG$2201, 8, FALSE), 'First 10 GS'!I$2:I$2201, 0)</f>
        <v>1</v>
      </c>
      <c r="I332" s="6">
        <f>_xlfn.RANK.EQ(VLOOKUP($A332, 'First 10 GS'!$B$2:$AG$2201, 9, FALSE), 'First 10 GS'!J$2:J$2201, 0)</f>
        <v>1</v>
      </c>
      <c r="J332" s="6">
        <f>_xlfn.RANK.EQ(VLOOKUP($A332, 'First 10 GS'!$B$2:$AG$2201, 10, FALSE), 'First 10 GS'!K$2:K$2201, 1)</f>
        <v>1</v>
      </c>
      <c r="K332" s="6">
        <f>_xlfn.RANK.EQ(VLOOKUP($A332, 'First 10 GS'!$B$2:$AG$2201, 11, FALSE), 'First 10 GS'!L$2:L$2201, 0)</f>
        <v>196</v>
      </c>
      <c r="L332" s="6">
        <f>_xlfn.RANK.EQ(VLOOKUP($A332, 'First 10 GS'!$B$2:$AG$2201, 12, FALSE), 'First 10 GS'!M$2:M$2201, 0)</f>
        <v>98</v>
      </c>
      <c r="M332" s="6">
        <f>_xlfn.RANK.EQ(VLOOKUP($A332, 'First 10 GS'!$B$2:$AG$2201, 13, FALSE), 'First 10 GS'!N$2:N$2201, 0)</f>
        <v>2</v>
      </c>
      <c r="N332" s="6">
        <f>_xlfn.RANK.EQ(VLOOKUP($A332, 'First 10 GS'!$B$2:$AG$2201, 14, FALSE), 'First 10 GS'!O$2:O$2201, 1)</f>
        <v>265</v>
      </c>
      <c r="O332" s="6">
        <f>_xlfn.RANK.EQ(VLOOKUP($A332, 'First 10 GS'!$B$2:$AG$2201, 15, FALSE), 'First 10 GS'!P$2:P$2201, 0)</f>
        <v>26</v>
      </c>
      <c r="P332" s="6">
        <f>_xlfn.RANK.EQ(VLOOKUP($A332, 'First 10 GS'!$B$2:$AG$2201, 16, FALSE), 'First 10 GS'!Q$2:Q$2201, 0)</f>
        <v>357</v>
      </c>
      <c r="Q332" s="5">
        <f>_xlfn.RANK.EQ(VLOOKUP($A332, 'First 10 GS'!$B$2:$AG$2201, 17, FALSE), 'First 10 GS'!R$2:R$2201, 1)</f>
        <v>583</v>
      </c>
      <c r="R332" s="6">
        <f>_xlfn.RANK.EQ(VLOOKUP($A332, 'First 10 GS'!$B$2:$AG$2201, 18, FALSE), 'First 10 GS'!S$2:S$2201, 1)</f>
        <v>645</v>
      </c>
      <c r="S332" s="6">
        <f>_xlfn.RANK.EQ(VLOOKUP($A332, 'First 10 GS'!$B$2:$AG$2201, 19, FALSE), 'First 10 GS'!T$2:T$2201, 1)</f>
        <v>614</v>
      </c>
      <c r="T332" s="6">
        <f>_xlfn.RANK.EQ(VLOOKUP($A332, 'First 10 GS'!$B$2:$AG$2201, 20, FALSE), 'First 10 GS'!U$2:U$2201, 1)</f>
        <v>607</v>
      </c>
      <c r="U332" s="6">
        <f>_xlfn.RANK.EQ(VLOOKUP($A332, 'First 10 GS'!$B$2:$AG$2201, 21, FALSE), 'First 10 GS'!V$2:V$2201, 1)</f>
        <v>548</v>
      </c>
      <c r="V332" s="6">
        <f>_xlfn.RANK.EQ(VLOOKUP($A332, 'First 10 GS'!$B$2:$AG$2201, 22, FALSE), 'First 10 GS'!W$2:W$2201, 1)</f>
        <v>537</v>
      </c>
      <c r="W332" s="6">
        <f>_xlfn.RANK.EQ(VLOOKUP($A332, 'First 10 GS'!$B$2:$AG$2201, 23, FALSE), 'First 10 GS'!X$2:X$2201, 1)</f>
        <v>221</v>
      </c>
      <c r="X332" s="5">
        <f>_xlfn.RANK.EQ(VLOOKUP($A332, 'First 10 GS'!$B$2:$AG$2201, 24, FALSE), 'First 10 GS'!Y$2:Y$2201, 1)</f>
        <v>259</v>
      </c>
      <c r="Y332" s="6">
        <f>_xlfn.RANK.EQ(VLOOKUP($A332, 'First 10 GS'!$B$2:$AG$2201, 25, FALSE), 'First 10 GS'!Z$2:Z$2201, 1)</f>
        <v>1</v>
      </c>
      <c r="Z332" s="5">
        <f>_xlfn.RANK.EQ(VLOOKUP($A332, 'First 10 GS'!$B$2:$AG$2201, 26, FALSE), 'First 10 GS'!AA$2:AA$2201, 0)</f>
        <v>106</v>
      </c>
      <c r="AA332" s="5">
        <f>_xlfn.RANK.EQ(VLOOKUP($A332, 'First 10 GS'!$B$2:$AG$2201, 27, FALSE), 'First 10 GS'!AB$2:AB$2201, 0)</f>
        <v>112</v>
      </c>
      <c r="AB332" s="6">
        <f>_xlfn.RANK.EQ(VLOOKUP($A332, 'First 10 GS'!$B$2:$AG$2201, 28, FALSE), 'First 10 GS'!AC$2:AC$2201, 1)</f>
        <v>290</v>
      </c>
      <c r="AC332" s="6">
        <f>_xlfn.RANK.EQ(VLOOKUP($A332, 'First 10 GS'!$B$2:$AG$2201, 29, FALSE), 'First 10 GS'!AD$2:AD$2201, 1)</f>
        <v>1</v>
      </c>
      <c r="AD332" s="6">
        <f>_xlfn.RANK.EQ(VLOOKUP($A332, 'First 10 GS'!$B$2:$AG$2201, 30, FALSE), 'First 10 GS'!AE$2:AE$2201, 1)</f>
        <v>461</v>
      </c>
      <c r="AE332" s="6">
        <f>_xlfn.RANK.EQ(VLOOKUP($A332, 'First 10 GS'!$B$2:$AG$2201, 31, FALSE), 'First 10 GS'!AF$2:AF$2201, 0)</f>
        <v>270</v>
      </c>
      <c r="AF332" s="5">
        <f>_xlfn.RANK.EQ(VLOOKUP($A332, 'First 10 GS'!$B$2:$AG$2201, 32, FALSE), 'First 10 GS'!AG$2:AG$2201, 1)</f>
        <v>593</v>
      </c>
      <c r="AG332" s="7">
        <f>GEOMEAN(Table5[[#This Row],[W]],Table5[[#This Row],[L]],Table5[[#This Row],[ERA]],Table5[[#This Row],[BB/9]],Table5[[#This Row],[SO]],Table5[[#This Row],[K/9]],Table5[[#This Row],[WHIP]])</f>
        <v>261.28949161534558</v>
      </c>
    </row>
    <row r="333" spans="1:33" x14ac:dyDescent="0.45">
      <c r="A333" s="4" t="s">
        <v>602</v>
      </c>
      <c r="B333" s="4" t="s">
        <v>229</v>
      </c>
      <c r="C333" s="10" t="s">
        <v>603</v>
      </c>
      <c r="D333" s="10">
        <v>37514</v>
      </c>
      <c r="E333" s="4">
        <f>_xlfn.RANK.EQ(VLOOKUP($A333, 'First 10 GS'!$B$2:$AG$2201, 5, FALSE), 'First 10 GS'!F$2:F$2201, 0)</f>
        <v>195</v>
      </c>
      <c r="F333" s="5">
        <f>_xlfn.RANK.EQ(VLOOKUP($A333, 'First 10 GS'!$B$2:$AG$2201, 6, FALSE), 'First 10 GS'!G$2:G$2201, 0)</f>
        <v>151</v>
      </c>
      <c r="G333" s="5">
        <f>_xlfn.RANK.EQ(VLOOKUP($A333, 'First 10 GS'!$B$2:$AG$2201, 7, FALSE), 'First 10 GS'!H$2:H$2201, 1)</f>
        <v>343</v>
      </c>
      <c r="H333" s="4">
        <f>_xlfn.RANK.EQ(VLOOKUP($A333, 'First 10 GS'!$B$2:$AG$2201, 8, FALSE), 'First 10 GS'!I$2:I$2201, 0)</f>
        <v>1</v>
      </c>
      <c r="I333" s="4">
        <f>_xlfn.RANK.EQ(VLOOKUP($A333, 'First 10 GS'!$B$2:$AG$2201, 9, FALSE), 'First 10 GS'!J$2:J$2201, 0)</f>
        <v>1</v>
      </c>
      <c r="J333" s="4">
        <f>_xlfn.RANK.EQ(VLOOKUP($A333, 'First 10 GS'!$B$2:$AG$2201, 10, FALSE), 'First 10 GS'!K$2:K$2201, 1)</f>
        <v>1</v>
      </c>
      <c r="K333" s="4">
        <f>_xlfn.RANK.EQ(VLOOKUP($A333, 'First 10 GS'!$B$2:$AG$2201, 11, FALSE), 'First 10 GS'!L$2:L$2201, 0)</f>
        <v>196</v>
      </c>
      <c r="L333" s="4">
        <f>_xlfn.RANK.EQ(VLOOKUP($A333, 'First 10 GS'!$B$2:$AG$2201, 12, FALSE), 'First 10 GS'!M$2:M$2201, 0)</f>
        <v>98</v>
      </c>
      <c r="M333" s="4">
        <f>_xlfn.RANK.EQ(VLOOKUP($A333, 'First 10 GS'!$B$2:$AG$2201, 13, FALSE), 'First 10 GS'!N$2:N$2201, 0)</f>
        <v>2</v>
      </c>
      <c r="N333" s="6">
        <f>_xlfn.RANK.EQ(VLOOKUP($A333, 'First 10 GS'!$B$2:$AG$2201, 14, FALSE), 'First 10 GS'!O$2:O$2201, 1)</f>
        <v>462</v>
      </c>
      <c r="O333" s="4">
        <f>_xlfn.RANK.EQ(VLOOKUP($A333, 'First 10 GS'!$B$2:$AG$2201, 15, FALSE), 'First 10 GS'!P$2:P$2201, 0)</f>
        <v>90</v>
      </c>
      <c r="P333" s="4">
        <f>_xlfn.RANK.EQ(VLOOKUP($A333, 'First 10 GS'!$B$2:$AG$2201, 16, FALSE), 'First 10 GS'!Q$2:Q$2201, 0)</f>
        <v>266</v>
      </c>
      <c r="Q333" s="5">
        <f>_xlfn.RANK.EQ(VLOOKUP($A333, 'First 10 GS'!$B$2:$AG$2201, 17, FALSE), 'First 10 GS'!R$2:R$2201, 1)</f>
        <v>421</v>
      </c>
      <c r="R333" s="4">
        <f>_xlfn.RANK.EQ(VLOOKUP($A333, 'First 10 GS'!$B$2:$AG$2201, 18, FALSE), 'First 10 GS'!S$2:S$2201, 1)</f>
        <v>440</v>
      </c>
      <c r="S333" s="4">
        <f>_xlfn.RANK.EQ(VLOOKUP($A333, 'First 10 GS'!$B$2:$AG$2201, 19, FALSE), 'First 10 GS'!T$2:T$2201, 1)</f>
        <v>401</v>
      </c>
      <c r="T333" s="4">
        <f>_xlfn.RANK.EQ(VLOOKUP($A333, 'First 10 GS'!$B$2:$AG$2201, 20, FALSE), 'First 10 GS'!U$2:U$2201, 1)</f>
        <v>499</v>
      </c>
      <c r="U333" s="4">
        <f>_xlfn.RANK.EQ(VLOOKUP($A333, 'First 10 GS'!$B$2:$AG$2201, 21, FALSE), 'First 10 GS'!V$2:V$2201, 1)</f>
        <v>301</v>
      </c>
      <c r="V333" s="4">
        <f>_xlfn.RANK.EQ(VLOOKUP($A333, 'First 10 GS'!$B$2:$AG$2201, 22, FALSE), 'First 10 GS'!W$2:W$2201, 1)</f>
        <v>274</v>
      </c>
      <c r="W333" s="4">
        <f>_xlfn.RANK.EQ(VLOOKUP($A333, 'First 10 GS'!$B$2:$AG$2201, 23, FALSE), 'First 10 GS'!X$2:X$2201, 1)</f>
        <v>262</v>
      </c>
      <c r="X333" s="5">
        <f>_xlfn.RANK.EQ(VLOOKUP($A333, 'First 10 GS'!$B$2:$AG$2201, 24, FALSE), 'First 10 GS'!Y$2:Y$2201, 1)</f>
        <v>233</v>
      </c>
      <c r="Y333" s="4">
        <f>_xlfn.RANK.EQ(VLOOKUP($A333, 'First 10 GS'!$B$2:$AG$2201, 25, FALSE), 'First 10 GS'!Z$2:Z$2201, 1)</f>
        <v>1</v>
      </c>
      <c r="Z333" s="5">
        <f>_xlfn.RANK.EQ(VLOOKUP($A333, 'First 10 GS'!$B$2:$AG$2201, 26, FALSE), 'First 10 GS'!AA$2:AA$2201, 0)</f>
        <v>205</v>
      </c>
      <c r="AA333" s="5">
        <f>_xlfn.RANK.EQ(VLOOKUP($A333, 'First 10 GS'!$B$2:$AG$2201, 27, FALSE), 'First 10 GS'!AB$2:AB$2201, 0)</f>
        <v>260</v>
      </c>
      <c r="AB333" s="4">
        <f>_xlfn.RANK.EQ(VLOOKUP($A333, 'First 10 GS'!$B$2:$AG$2201, 28, FALSE), 'First 10 GS'!AC$2:AC$2201, 1)</f>
        <v>127</v>
      </c>
      <c r="AC333" s="4">
        <f>_xlfn.RANK.EQ(VLOOKUP($A333, 'First 10 GS'!$B$2:$AG$2201, 29, FALSE), 'First 10 GS'!AD$2:AD$2201, 1)</f>
        <v>1</v>
      </c>
      <c r="AD333" s="4">
        <f>_xlfn.RANK.EQ(VLOOKUP($A333, 'First 10 GS'!$B$2:$AG$2201, 30, FALSE), 'First 10 GS'!AE$2:AE$2201, 1)</f>
        <v>146</v>
      </c>
      <c r="AE333" s="4">
        <f>_xlfn.RANK.EQ(VLOOKUP($A333, 'First 10 GS'!$B$2:$AG$2201, 31, FALSE), 'First 10 GS'!AF$2:AF$2201, 0)</f>
        <v>192</v>
      </c>
      <c r="AF333" s="5">
        <f>_xlfn.RANK.EQ(VLOOKUP($A333, 'First 10 GS'!$B$2:$AG$2201, 32, FALSE), 'First 10 GS'!AG$2:AG$2201, 1)</f>
        <v>310</v>
      </c>
      <c r="AG333" s="7">
        <f>GEOMEAN(Table5[[#This Row],[W]],Table5[[#This Row],[L]],Table5[[#This Row],[ERA]],Table5[[#This Row],[BB/9]],Table5[[#This Row],[SO]],Table5[[#This Row],[K/9]],Table5[[#This Row],[WHIP]])</f>
        <v>261.64593881738324</v>
      </c>
    </row>
    <row r="334" spans="1:33" x14ac:dyDescent="0.45">
      <c r="A334" s="4" t="s">
        <v>486</v>
      </c>
      <c r="B334" s="4" t="s">
        <v>115</v>
      </c>
      <c r="C334" s="10">
        <v>43281</v>
      </c>
      <c r="D334" s="10">
        <v>43338</v>
      </c>
      <c r="E334" s="4">
        <f>_xlfn.RANK.EQ(VLOOKUP($A334, 'First 10 GS'!$B$2:$AG$2201, 5, FALSE), 'First 10 GS'!F$2:F$2201, 0)</f>
        <v>266</v>
      </c>
      <c r="F334" s="5">
        <f>_xlfn.RANK.EQ(VLOOKUP($A334, 'First 10 GS'!$B$2:$AG$2201, 6, FALSE), 'First 10 GS'!G$2:G$2201, 0)</f>
        <v>460</v>
      </c>
      <c r="G334" s="5">
        <f>_xlfn.RANK.EQ(VLOOKUP($A334, 'First 10 GS'!$B$2:$AG$2201, 7, FALSE), 'First 10 GS'!H$2:H$2201, 1)</f>
        <v>343</v>
      </c>
      <c r="H334" s="4">
        <f>_xlfn.RANK.EQ(VLOOKUP($A334, 'First 10 GS'!$B$2:$AG$2201, 8, FALSE), 'First 10 GS'!I$2:I$2201, 0)</f>
        <v>1</v>
      </c>
      <c r="I334" s="4">
        <f>_xlfn.RANK.EQ(VLOOKUP($A334, 'First 10 GS'!$B$2:$AG$2201, 9, FALSE), 'First 10 GS'!J$2:J$2201, 0)</f>
        <v>1</v>
      </c>
      <c r="J334" s="4">
        <f>_xlfn.RANK.EQ(VLOOKUP($A334, 'First 10 GS'!$B$2:$AG$2201, 10, FALSE), 'First 10 GS'!K$2:K$2201, 1)</f>
        <v>1</v>
      </c>
      <c r="K334" s="4">
        <f>_xlfn.RANK.EQ(VLOOKUP($A334, 'First 10 GS'!$B$2:$AG$2201, 11, FALSE), 'First 10 GS'!L$2:L$2201, 0)</f>
        <v>196</v>
      </c>
      <c r="L334" s="4">
        <f>_xlfn.RANK.EQ(VLOOKUP($A334, 'First 10 GS'!$B$2:$AG$2201, 12, FALSE), 'First 10 GS'!M$2:M$2201, 0)</f>
        <v>98</v>
      </c>
      <c r="M334" s="4">
        <f>_xlfn.RANK.EQ(VLOOKUP($A334, 'First 10 GS'!$B$2:$AG$2201, 13, FALSE), 'First 10 GS'!N$2:N$2201, 0)</f>
        <v>2</v>
      </c>
      <c r="N334" s="6">
        <f>_xlfn.RANK.EQ(VLOOKUP($A334, 'First 10 GS'!$B$2:$AG$2201, 14, FALSE), 'First 10 GS'!O$2:O$2201, 1)</f>
        <v>391</v>
      </c>
      <c r="O334" s="4">
        <f>_xlfn.RANK.EQ(VLOOKUP($A334, 'First 10 GS'!$B$2:$AG$2201, 15, FALSE), 'First 10 GS'!P$2:P$2201, 0)</f>
        <v>390</v>
      </c>
      <c r="P334" s="4">
        <f>_xlfn.RANK.EQ(VLOOKUP($A334, 'First 10 GS'!$B$2:$AG$2201, 16, FALSE), 'First 10 GS'!Q$2:Q$2201, 0)</f>
        <v>500</v>
      </c>
      <c r="Q334" s="5">
        <f>_xlfn.RANK.EQ(VLOOKUP($A334, 'First 10 GS'!$B$2:$AG$2201, 17, FALSE), 'First 10 GS'!R$2:R$2201, 1)</f>
        <v>341</v>
      </c>
      <c r="R334" s="4">
        <f>_xlfn.RANK.EQ(VLOOKUP($A334, 'First 10 GS'!$B$2:$AG$2201, 18, FALSE), 'First 10 GS'!S$2:S$2201, 1)</f>
        <v>299</v>
      </c>
      <c r="S334" s="4">
        <f>_xlfn.RANK.EQ(VLOOKUP($A334, 'First 10 GS'!$B$2:$AG$2201, 19, FALSE), 'First 10 GS'!T$2:T$2201, 1)</f>
        <v>270</v>
      </c>
      <c r="T334" s="4">
        <f>_xlfn.RANK.EQ(VLOOKUP($A334, 'First 10 GS'!$B$2:$AG$2201, 20, FALSE), 'First 10 GS'!U$2:U$2201, 1)</f>
        <v>341</v>
      </c>
      <c r="U334" s="4">
        <f>_xlfn.RANK.EQ(VLOOKUP($A334, 'First 10 GS'!$B$2:$AG$2201, 21, FALSE), 'First 10 GS'!V$2:V$2201, 1)</f>
        <v>463</v>
      </c>
      <c r="V334" s="4">
        <f>_xlfn.RANK.EQ(VLOOKUP($A334, 'First 10 GS'!$B$2:$AG$2201, 22, FALSE), 'First 10 GS'!W$2:W$2201, 1)</f>
        <v>466</v>
      </c>
      <c r="W334" s="4">
        <f>_xlfn.RANK.EQ(VLOOKUP($A334, 'First 10 GS'!$B$2:$AG$2201, 23, FALSE), 'First 10 GS'!X$2:X$2201, 1)</f>
        <v>187</v>
      </c>
      <c r="X334" s="5">
        <f>_xlfn.RANK.EQ(VLOOKUP($A334, 'First 10 GS'!$B$2:$AG$2201, 24, FALSE), 'First 10 GS'!Y$2:Y$2201, 1)</f>
        <v>197</v>
      </c>
      <c r="Y334" s="4">
        <f>_xlfn.RANK.EQ(VLOOKUP($A334, 'First 10 GS'!$B$2:$AG$2201, 25, FALSE), 'First 10 GS'!Z$2:Z$2201, 1)</f>
        <v>660</v>
      </c>
      <c r="Z334" s="5">
        <f>_xlfn.RANK.EQ(VLOOKUP($A334, 'First 10 GS'!$B$2:$AG$2201, 26, FALSE), 'First 10 GS'!AA$2:AA$2201, 0)</f>
        <v>176</v>
      </c>
      <c r="AA334" s="5">
        <f>_xlfn.RANK.EQ(VLOOKUP($A334, 'First 10 GS'!$B$2:$AG$2201, 27, FALSE), 'First 10 GS'!AB$2:AB$2201, 0)</f>
        <v>213</v>
      </c>
      <c r="AB334" s="4">
        <f>_xlfn.RANK.EQ(VLOOKUP($A334, 'First 10 GS'!$B$2:$AG$2201, 28, FALSE), 'First 10 GS'!AC$2:AC$2201, 1)</f>
        <v>556</v>
      </c>
      <c r="AC334" s="4">
        <f>_xlfn.RANK.EQ(VLOOKUP($A334, 'First 10 GS'!$B$2:$AG$2201, 29, FALSE), 'First 10 GS'!AD$2:AD$2201, 1)</f>
        <v>1</v>
      </c>
      <c r="AD334" s="4">
        <f>_xlfn.RANK.EQ(VLOOKUP($A334, 'First 10 GS'!$B$2:$AG$2201, 30, FALSE), 'First 10 GS'!AE$2:AE$2201, 1)</f>
        <v>325</v>
      </c>
      <c r="AE334" s="4">
        <f>_xlfn.RANK.EQ(VLOOKUP($A334, 'First 10 GS'!$B$2:$AG$2201, 31, FALSE), 'First 10 GS'!AF$2:AF$2201, 0)</f>
        <v>301</v>
      </c>
      <c r="AF334" s="5">
        <f>_xlfn.RANK.EQ(VLOOKUP($A334, 'First 10 GS'!$B$2:$AG$2201, 32, FALSE), 'First 10 GS'!AG$2:AG$2201, 1)</f>
        <v>212</v>
      </c>
      <c r="AG334" s="7">
        <f>GEOMEAN(Table5[[#This Row],[W]],Table5[[#This Row],[L]],Table5[[#This Row],[ERA]],Table5[[#This Row],[BB/9]],Table5[[#This Row],[SO]],Table5[[#This Row],[K/9]],Table5[[#This Row],[WHIP]])</f>
        <v>261.77530234564358</v>
      </c>
    </row>
    <row r="335" spans="1:33" x14ac:dyDescent="0.45">
      <c r="A335" s="6" t="s">
        <v>1414</v>
      </c>
      <c r="B335" s="6" t="s">
        <v>121</v>
      </c>
      <c r="C335" s="9">
        <v>26031</v>
      </c>
      <c r="D335" s="9">
        <v>26081</v>
      </c>
      <c r="E335" s="6">
        <f>_xlfn.RANK.EQ(VLOOKUP($A335, 'First 10 GS'!$B$2:$AG$2201, 5, FALSE), 'First 10 GS'!F$2:F$2201, 0)</f>
        <v>278</v>
      </c>
      <c r="F335" s="5">
        <f>_xlfn.RANK.EQ(VLOOKUP($A335, 'First 10 GS'!$B$2:$AG$2201, 6, FALSE), 'First 10 GS'!G$2:G$2201, 0)</f>
        <v>151</v>
      </c>
      <c r="G335" s="5">
        <f>_xlfn.RANK.EQ(VLOOKUP($A335, 'First 10 GS'!$B$2:$AG$2201, 7, FALSE), 'First 10 GS'!H$2:H$2201, 1)</f>
        <v>57</v>
      </c>
      <c r="H335" s="6">
        <f>_xlfn.RANK.EQ(VLOOKUP($A335, 'First 10 GS'!$B$2:$AG$2201, 8, FALSE), 'First 10 GS'!I$2:I$2201, 0)</f>
        <v>1</v>
      </c>
      <c r="I335" s="6">
        <f>_xlfn.RANK.EQ(VLOOKUP($A335, 'First 10 GS'!$B$2:$AG$2201, 9, FALSE), 'First 10 GS'!J$2:J$2201, 0)</f>
        <v>1</v>
      </c>
      <c r="J335" s="6">
        <f>_xlfn.RANK.EQ(VLOOKUP($A335, 'First 10 GS'!$B$2:$AG$2201, 10, FALSE), 'First 10 GS'!K$2:K$2201, 1)</f>
        <v>1</v>
      </c>
      <c r="K335" s="6">
        <f>_xlfn.RANK.EQ(VLOOKUP($A335, 'First 10 GS'!$B$2:$AG$2201, 11, FALSE), 'First 10 GS'!L$2:L$2201, 0)</f>
        <v>99</v>
      </c>
      <c r="L335" s="6">
        <f>_xlfn.RANK.EQ(VLOOKUP($A335, 'First 10 GS'!$B$2:$AG$2201, 12, FALSE), 'First 10 GS'!M$2:M$2201, 0)</f>
        <v>18</v>
      </c>
      <c r="M335" s="6">
        <f>_xlfn.RANK.EQ(VLOOKUP($A335, 'First 10 GS'!$B$2:$AG$2201, 13, FALSE), 'First 10 GS'!N$2:N$2201, 0)</f>
        <v>2</v>
      </c>
      <c r="N335" s="6">
        <f>_xlfn.RANK.EQ(VLOOKUP($A335, 'First 10 GS'!$B$2:$AG$2201, 14, FALSE), 'First 10 GS'!O$2:O$2201, 1)</f>
        <v>377</v>
      </c>
      <c r="O335" s="6">
        <f>_xlfn.RANK.EQ(VLOOKUP($A335, 'First 10 GS'!$B$2:$AG$2201, 15, FALSE), 'First 10 GS'!P$2:P$2201, 0)</f>
        <v>390</v>
      </c>
      <c r="P335" s="6">
        <f>_xlfn.RANK.EQ(VLOOKUP($A335, 'First 10 GS'!$B$2:$AG$2201, 16, FALSE), 'First 10 GS'!Q$2:Q$2201, 0)</f>
        <v>99</v>
      </c>
      <c r="Q335" s="5">
        <f>_xlfn.RANK.EQ(VLOOKUP($A335, 'First 10 GS'!$B$2:$AG$2201, 17, FALSE), 'First 10 GS'!R$2:R$2201, 1)</f>
        <v>242</v>
      </c>
      <c r="R335" s="6">
        <f>_xlfn.RANK.EQ(VLOOKUP($A335, 'First 10 GS'!$B$2:$AG$2201, 18, FALSE), 'First 10 GS'!S$2:S$2201, 1)</f>
        <v>196</v>
      </c>
      <c r="S335" s="6">
        <f>_xlfn.RANK.EQ(VLOOKUP($A335, 'First 10 GS'!$B$2:$AG$2201, 19, FALSE), 'First 10 GS'!T$2:T$2201, 1)</f>
        <v>137</v>
      </c>
      <c r="T335" s="6">
        <f>_xlfn.RANK.EQ(VLOOKUP($A335, 'First 10 GS'!$B$2:$AG$2201, 20, FALSE), 'First 10 GS'!U$2:U$2201, 1)</f>
        <v>214</v>
      </c>
      <c r="U335" s="6">
        <f>_xlfn.RANK.EQ(VLOOKUP($A335, 'First 10 GS'!$B$2:$AG$2201, 21, FALSE), 'First 10 GS'!V$2:V$2201, 1)</f>
        <v>219</v>
      </c>
      <c r="V335" s="6">
        <f>_xlfn.RANK.EQ(VLOOKUP($A335, 'First 10 GS'!$B$2:$AG$2201, 22, FALSE), 'First 10 GS'!W$2:W$2201, 1)</f>
        <v>172</v>
      </c>
      <c r="W335" s="6">
        <f>_xlfn.RANK.EQ(VLOOKUP($A335, 'First 10 GS'!$B$2:$AG$2201, 23, FALSE), 'First 10 GS'!X$2:X$2201, 1)</f>
        <v>499</v>
      </c>
      <c r="X335" s="5">
        <f>_xlfn.RANK.EQ(VLOOKUP($A335, 'First 10 GS'!$B$2:$AG$2201, 24, FALSE), 'First 10 GS'!Y$2:Y$2201, 1)</f>
        <v>490</v>
      </c>
      <c r="Y335" s="6">
        <f>_xlfn.RANK.EQ(VLOOKUP($A335, 'First 10 GS'!$B$2:$AG$2201, 25, FALSE), 'First 10 GS'!Z$2:Z$2201, 1)</f>
        <v>599</v>
      </c>
      <c r="Z335" s="5">
        <f>_xlfn.RANK.EQ(VLOOKUP($A335, 'First 10 GS'!$B$2:$AG$2201, 26, FALSE), 'First 10 GS'!AA$2:AA$2201, 0)</f>
        <v>498</v>
      </c>
      <c r="AA335" s="5">
        <f>_xlfn.RANK.EQ(VLOOKUP($A335, 'First 10 GS'!$B$2:$AG$2201, 27, FALSE), 'First 10 GS'!AB$2:AB$2201, 0)</f>
        <v>509</v>
      </c>
      <c r="AB335" s="6">
        <f>_xlfn.RANK.EQ(VLOOKUP($A335, 'First 10 GS'!$B$2:$AG$2201, 28, FALSE), 'First 10 GS'!AC$2:AC$2201, 1)</f>
        <v>127</v>
      </c>
      <c r="AC335" s="6">
        <f>_xlfn.RANK.EQ(VLOOKUP($A335, 'First 10 GS'!$B$2:$AG$2201, 29, FALSE), 'First 10 GS'!AD$2:AD$2201, 1)</f>
        <v>477</v>
      </c>
      <c r="AD335" s="6">
        <f>_xlfn.RANK.EQ(VLOOKUP($A335, 'First 10 GS'!$B$2:$AG$2201, 30, FALSE), 'First 10 GS'!AE$2:AE$2201, 1)</f>
        <v>1</v>
      </c>
      <c r="AE335" s="6">
        <f>_xlfn.RANK.EQ(VLOOKUP($A335, 'First 10 GS'!$B$2:$AG$2201, 31, FALSE), 'First 10 GS'!AF$2:AF$2201, 0)</f>
        <v>278</v>
      </c>
      <c r="AF335" s="5">
        <f>_xlfn.RANK.EQ(VLOOKUP($A335, 'First 10 GS'!$B$2:$AG$2201, 32, FALSE), 'First 10 GS'!AG$2:AG$2201, 1)</f>
        <v>327</v>
      </c>
      <c r="AG335" s="7">
        <f>GEOMEAN(Table5[[#This Row],[W]],Table5[[#This Row],[L]],Table5[[#This Row],[ERA]],Table5[[#This Row],[BB/9]],Table5[[#This Row],[SO]],Table5[[#This Row],[K/9]],Table5[[#This Row],[WHIP]])</f>
        <v>261.93529249682786</v>
      </c>
    </row>
    <row r="336" spans="1:33" x14ac:dyDescent="0.45">
      <c r="A336" s="6" t="s">
        <v>999</v>
      </c>
      <c r="B336" s="6" t="s">
        <v>555</v>
      </c>
      <c r="C336" s="9">
        <v>29687</v>
      </c>
      <c r="D336" s="9" t="s">
        <v>2479</v>
      </c>
      <c r="E336" s="6">
        <f>_xlfn.RANK.EQ(VLOOKUP($A336, 'First 10 GS'!$B$2:$AG$2201, 5, FALSE), 'First 10 GS'!F$2:F$2201, 0)</f>
        <v>278</v>
      </c>
      <c r="F336" s="5">
        <f>_xlfn.RANK.EQ(VLOOKUP($A336, 'First 10 GS'!$B$2:$AG$2201, 6, FALSE), 'First 10 GS'!G$2:G$2201, 0)</f>
        <v>151</v>
      </c>
      <c r="G336" s="5">
        <f>_xlfn.RANK.EQ(VLOOKUP($A336, 'First 10 GS'!$B$2:$AG$2201, 7, FALSE), 'First 10 GS'!H$2:H$2201, 1)</f>
        <v>343</v>
      </c>
      <c r="H336" s="6">
        <f>_xlfn.RANK.EQ(VLOOKUP($A336, 'First 10 GS'!$B$2:$AG$2201, 8, FALSE), 'First 10 GS'!I$2:I$2201, 0)</f>
        <v>1</v>
      </c>
      <c r="I336" s="6">
        <f>_xlfn.RANK.EQ(VLOOKUP($A336, 'First 10 GS'!$B$2:$AG$2201, 9, FALSE), 'First 10 GS'!J$2:J$2201, 0)</f>
        <v>1</v>
      </c>
      <c r="J336" s="6">
        <f>_xlfn.RANK.EQ(VLOOKUP($A336, 'First 10 GS'!$B$2:$AG$2201, 10, FALSE), 'First 10 GS'!K$2:K$2201, 1)</f>
        <v>1</v>
      </c>
      <c r="K336" s="6">
        <f>_xlfn.RANK.EQ(VLOOKUP($A336, 'First 10 GS'!$B$2:$AG$2201, 11, FALSE), 'First 10 GS'!L$2:L$2201, 0)</f>
        <v>54</v>
      </c>
      <c r="L336" s="6">
        <f>_xlfn.RANK.EQ(VLOOKUP($A336, 'First 10 GS'!$B$2:$AG$2201, 12, FALSE), 'First 10 GS'!M$2:M$2201, 0)</f>
        <v>98</v>
      </c>
      <c r="M336" s="6">
        <f>_xlfn.RANK.EQ(VLOOKUP($A336, 'First 10 GS'!$B$2:$AG$2201, 13, FALSE), 'First 10 GS'!N$2:N$2201, 0)</f>
        <v>2</v>
      </c>
      <c r="N336" s="6">
        <f>_xlfn.RANK.EQ(VLOOKUP($A336, 'First 10 GS'!$B$2:$AG$2201, 14, FALSE), 'First 10 GS'!O$2:O$2201, 1)</f>
        <v>377</v>
      </c>
      <c r="O336" s="6">
        <f>_xlfn.RANK.EQ(VLOOKUP($A336, 'First 10 GS'!$B$2:$AG$2201, 15, FALSE), 'First 10 GS'!P$2:P$2201, 0)</f>
        <v>90</v>
      </c>
      <c r="P336" s="6">
        <f>_xlfn.RANK.EQ(VLOOKUP($A336, 'First 10 GS'!$B$2:$AG$2201, 16, FALSE), 'First 10 GS'!Q$2:Q$2201, 0)</f>
        <v>266</v>
      </c>
      <c r="Q336" s="5">
        <f>_xlfn.RANK.EQ(VLOOKUP($A336, 'First 10 GS'!$B$2:$AG$2201, 17, FALSE), 'First 10 GS'!R$2:R$2201, 1)</f>
        <v>206</v>
      </c>
      <c r="R336" s="6">
        <f>_xlfn.RANK.EQ(VLOOKUP($A336, 'First 10 GS'!$B$2:$AG$2201, 18, FALSE), 'First 10 GS'!S$2:S$2201, 1)</f>
        <v>100</v>
      </c>
      <c r="S336" s="6">
        <f>_xlfn.RANK.EQ(VLOOKUP($A336, 'First 10 GS'!$B$2:$AG$2201, 19, FALSE), 'First 10 GS'!T$2:T$2201, 1)</f>
        <v>228</v>
      </c>
      <c r="T336" s="6">
        <f>_xlfn.RANK.EQ(VLOOKUP($A336, 'First 10 GS'!$B$2:$AG$2201, 20, FALSE), 'First 10 GS'!U$2:U$2201, 1)</f>
        <v>173</v>
      </c>
      <c r="U336" s="6">
        <f>_xlfn.RANK.EQ(VLOOKUP($A336, 'First 10 GS'!$B$2:$AG$2201, 21, FALSE), 'First 10 GS'!V$2:V$2201, 1)</f>
        <v>219</v>
      </c>
      <c r="V336" s="6">
        <f>_xlfn.RANK.EQ(VLOOKUP($A336, 'First 10 GS'!$B$2:$AG$2201, 22, FALSE), 'First 10 GS'!W$2:W$2201, 1)</f>
        <v>172</v>
      </c>
      <c r="W336" s="6">
        <f>_xlfn.RANK.EQ(VLOOKUP($A336, 'First 10 GS'!$B$2:$AG$2201, 23, FALSE), 'First 10 GS'!X$2:X$2201, 1)</f>
        <v>331</v>
      </c>
      <c r="X336" s="5">
        <f>_xlfn.RANK.EQ(VLOOKUP($A336, 'First 10 GS'!$B$2:$AG$2201, 24, FALSE), 'First 10 GS'!Y$2:Y$2201, 1)</f>
        <v>343</v>
      </c>
      <c r="Y336" s="6">
        <f>_xlfn.RANK.EQ(VLOOKUP($A336, 'First 10 GS'!$B$2:$AG$2201, 25, FALSE), 'First 10 GS'!Z$2:Z$2201, 1)</f>
        <v>1</v>
      </c>
      <c r="Z336" s="5">
        <f>_xlfn.RANK.EQ(VLOOKUP($A336, 'First 10 GS'!$B$2:$AG$2201, 26, FALSE), 'First 10 GS'!AA$2:AA$2201, 0)</f>
        <v>423</v>
      </c>
      <c r="AA336" s="5">
        <f>_xlfn.RANK.EQ(VLOOKUP($A336, 'First 10 GS'!$B$2:$AG$2201, 27, FALSE), 'First 10 GS'!AB$2:AB$2201, 0)</f>
        <v>443</v>
      </c>
      <c r="AB336" s="6">
        <f>_xlfn.RANK.EQ(VLOOKUP($A336, 'First 10 GS'!$B$2:$AG$2201, 28, FALSE), 'First 10 GS'!AC$2:AC$2201, 1)</f>
        <v>660</v>
      </c>
      <c r="AC336" s="6">
        <f>_xlfn.RANK.EQ(VLOOKUP($A336, 'First 10 GS'!$B$2:$AG$2201, 29, FALSE), 'First 10 GS'!AD$2:AD$2201, 1)</f>
        <v>1</v>
      </c>
      <c r="AD336" s="6">
        <f>_xlfn.RANK.EQ(VLOOKUP($A336, 'First 10 GS'!$B$2:$AG$2201, 30, FALSE), 'First 10 GS'!AE$2:AE$2201, 1)</f>
        <v>146</v>
      </c>
      <c r="AE336" s="6">
        <f>_xlfn.RANK.EQ(VLOOKUP($A336, 'First 10 GS'!$B$2:$AG$2201, 31, FALSE), 'First 10 GS'!AF$2:AF$2201, 0)</f>
        <v>329</v>
      </c>
      <c r="AF336" s="5">
        <f>_xlfn.RANK.EQ(VLOOKUP($A336, 'First 10 GS'!$B$2:$AG$2201, 32, FALSE), 'First 10 GS'!AG$2:AG$2201, 1)</f>
        <v>124</v>
      </c>
      <c r="AG336" s="7">
        <f>GEOMEAN(Table5[[#This Row],[W]],Table5[[#This Row],[L]],Table5[[#This Row],[ERA]],Table5[[#This Row],[BB/9]],Table5[[#This Row],[SO]],Table5[[#This Row],[K/9]],Table5[[#This Row],[WHIP]])</f>
        <v>262.128369828698</v>
      </c>
    </row>
    <row r="337" spans="1:33" x14ac:dyDescent="0.45">
      <c r="A337" s="4" t="s">
        <v>1163</v>
      </c>
      <c r="B337" s="4" t="s">
        <v>49</v>
      </c>
      <c r="C337" s="10">
        <v>41454</v>
      </c>
      <c r="D337" s="10">
        <v>41735</v>
      </c>
      <c r="E337" s="4">
        <f>_xlfn.RANK.EQ(VLOOKUP($A337, 'First 10 GS'!$B$2:$AG$2201, 5, FALSE), 'First 10 GS'!F$2:F$2201, 0)</f>
        <v>292</v>
      </c>
      <c r="F337" s="5">
        <f>_xlfn.RANK.EQ(VLOOKUP($A337, 'First 10 GS'!$B$2:$AG$2201, 6, FALSE), 'First 10 GS'!G$2:G$2201, 0)</f>
        <v>595</v>
      </c>
      <c r="G337" s="5">
        <f>_xlfn.RANK.EQ(VLOOKUP($A337, 'First 10 GS'!$B$2:$AG$2201, 7, FALSE), 'First 10 GS'!H$2:H$2201, 1)</f>
        <v>177</v>
      </c>
      <c r="H337" s="4">
        <f>_xlfn.RANK.EQ(VLOOKUP($A337, 'First 10 GS'!$B$2:$AG$2201, 8, FALSE), 'First 10 GS'!I$2:I$2201, 0)</f>
        <v>1</v>
      </c>
      <c r="I337" s="4">
        <f>_xlfn.RANK.EQ(VLOOKUP($A337, 'First 10 GS'!$B$2:$AG$2201, 9, FALSE), 'First 10 GS'!J$2:J$2201, 0)</f>
        <v>1</v>
      </c>
      <c r="J337" s="4">
        <f>_xlfn.RANK.EQ(VLOOKUP($A337, 'First 10 GS'!$B$2:$AG$2201, 10, FALSE), 'First 10 GS'!K$2:K$2201, 1)</f>
        <v>1</v>
      </c>
      <c r="K337" s="4">
        <f>_xlfn.RANK.EQ(VLOOKUP($A337, 'First 10 GS'!$B$2:$AG$2201, 11, FALSE), 'First 10 GS'!L$2:L$2201, 0)</f>
        <v>196</v>
      </c>
      <c r="L337" s="4">
        <f>_xlfn.RANK.EQ(VLOOKUP($A337, 'First 10 GS'!$B$2:$AG$2201, 12, FALSE), 'First 10 GS'!M$2:M$2201, 0)</f>
        <v>98</v>
      </c>
      <c r="M337" s="4">
        <f>_xlfn.RANK.EQ(VLOOKUP($A337, 'First 10 GS'!$B$2:$AG$2201, 13, FALSE), 'First 10 GS'!N$2:N$2201, 0)</f>
        <v>2</v>
      </c>
      <c r="N337" s="6">
        <f>_xlfn.RANK.EQ(VLOOKUP($A337, 'First 10 GS'!$B$2:$AG$2201, 14, FALSE), 'First 10 GS'!O$2:O$2201, 1)</f>
        <v>365</v>
      </c>
      <c r="O337" s="4">
        <f>_xlfn.RANK.EQ(VLOOKUP($A337, 'First 10 GS'!$B$2:$AG$2201, 15, FALSE), 'First 10 GS'!P$2:P$2201, 0)</f>
        <v>629</v>
      </c>
      <c r="P337" s="4">
        <f>_xlfn.RANK.EQ(VLOOKUP($A337, 'First 10 GS'!$B$2:$AG$2201, 16, FALSE), 'First 10 GS'!Q$2:Q$2201, 0)</f>
        <v>589</v>
      </c>
      <c r="Q337" s="5">
        <f>_xlfn.RANK.EQ(VLOOKUP($A337, 'First 10 GS'!$B$2:$AG$2201, 17, FALSE), 'First 10 GS'!R$2:R$2201, 1)</f>
        <v>176</v>
      </c>
      <c r="R337" s="4">
        <f>_xlfn.RANK.EQ(VLOOKUP($A337, 'First 10 GS'!$B$2:$AG$2201, 18, FALSE), 'First 10 GS'!S$2:S$2201, 1)</f>
        <v>550</v>
      </c>
      <c r="S337" s="4">
        <f>_xlfn.RANK.EQ(VLOOKUP($A337, 'First 10 GS'!$B$2:$AG$2201, 19, FALSE), 'First 10 GS'!T$2:T$2201, 1)</f>
        <v>270</v>
      </c>
      <c r="T337" s="4">
        <f>_xlfn.RANK.EQ(VLOOKUP($A337, 'First 10 GS'!$B$2:$AG$2201, 20, FALSE), 'First 10 GS'!U$2:U$2201, 1)</f>
        <v>140</v>
      </c>
      <c r="U337" s="4">
        <f>_xlfn.RANK.EQ(VLOOKUP($A337, 'First 10 GS'!$B$2:$AG$2201, 21, FALSE), 'First 10 GS'!V$2:V$2201, 1)</f>
        <v>89</v>
      </c>
      <c r="V337" s="4">
        <f>_xlfn.RANK.EQ(VLOOKUP($A337, 'First 10 GS'!$B$2:$AG$2201, 22, FALSE), 'First 10 GS'!W$2:W$2201, 1)</f>
        <v>53</v>
      </c>
      <c r="W337" s="4">
        <f>_xlfn.RANK.EQ(VLOOKUP($A337, 'First 10 GS'!$B$2:$AG$2201, 23, FALSE), 'First 10 GS'!X$2:X$2201, 1)</f>
        <v>58</v>
      </c>
      <c r="X337" s="5">
        <f>_xlfn.RANK.EQ(VLOOKUP($A337, 'First 10 GS'!$B$2:$AG$2201, 24, FALSE), 'First 10 GS'!Y$2:Y$2201, 1)</f>
        <v>65</v>
      </c>
      <c r="Y337" s="4">
        <f>_xlfn.RANK.EQ(VLOOKUP($A337, 'First 10 GS'!$B$2:$AG$2201, 25, FALSE), 'First 10 GS'!Z$2:Z$2201, 1)</f>
        <v>1</v>
      </c>
      <c r="Z337" s="5">
        <f>_xlfn.RANK.EQ(VLOOKUP($A337, 'First 10 GS'!$B$2:$AG$2201, 26, FALSE), 'First 10 GS'!AA$2:AA$2201, 0)</f>
        <v>474</v>
      </c>
      <c r="AA337" s="5">
        <f>_xlfn.RANK.EQ(VLOOKUP($A337, 'First 10 GS'!$B$2:$AG$2201, 27, FALSE), 'First 10 GS'!AB$2:AB$2201, 0)</f>
        <v>491</v>
      </c>
      <c r="AB337" s="4">
        <f>_xlfn.RANK.EQ(VLOOKUP($A337, 'First 10 GS'!$B$2:$AG$2201, 28, FALSE), 'First 10 GS'!AC$2:AC$2201, 1)</f>
        <v>452</v>
      </c>
      <c r="AC337" s="4">
        <f>_xlfn.RANK.EQ(VLOOKUP($A337, 'First 10 GS'!$B$2:$AG$2201, 29, FALSE), 'First 10 GS'!AD$2:AD$2201, 1)</f>
        <v>1</v>
      </c>
      <c r="AD337" s="4">
        <f>_xlfn.RANK.EQ(VLOOKUP($A337, 'First 10 GS'!$B$2:$AG$2201, 30, FALSE), 'First 10 GS'!AE$2:AE$2201, 1)</f>
        <v>146</v>
      </c>
      <c r="AE337" s="4">
        <f>_xlfn.RANK.EQ(VLOOKUP($A337, 'First 10 GS'!$B$2:$AG$2201, 31, FALSE), 'First 10 GS'!AF$2:AF$2201, 0)</f>
        <v>301</v>
      </c>
      <c r="AF337" s="5">
        <f>_xlfn.RANK.EQ(VLOOKUP($A337, 'First 10 GS'!$B$2:$AG$2201, 32, FALSE), 'First 10 GS'!AG$2:AG$2201, 1)</f>
        <v>307</v>
      </c>
      <c r="AG337" s="7">
        <f>GEOMEAN(Table5[[#This Row],[W]],Table5[[#This Row],[L]],Table5[[#This Row],[ERA]],Table5[[#This Row],[BB/9]],Table5[[#This Row],[SO]],Table5[[#This Row],[K/9]],Table5[[#This Row],[WHIP]])</f>
        <v>262.58716544038475</v>
      </c>
    </row>
    <row r="338" spans="1:33" x14ac:dyDescent="0.45">
      <c r="A338" s="4" t="s">
        <v>1943</v>
      </c>
      <c r="B338" s="4" t="s">
        <v>184</v>
      </c>
      <c r="C338" s="10">
        <v>38224</v>
      </c>
      <c r="D338" s="10">
        <v>38461</v>
      </c>
      <c r="E338" s="4">
        <f>_xlfn.RANK.EQ(VLOOKUP($A338, 'First 10 GS'!$B$2:$AG$2201, 5, FALSE), 'First 10 GS'!F$2:F$2201, 0)</f>
        <v>475</v>
      </c>
      <c r="F338" s="5">
        <f>_xlfn.RANK.EQ(VLOOKUP($A338, 'First 10 GS'!$B$2:$AG$2201, 6, FALSE), 'First 10 GS'!G$2:G$2201, 0)</f>
        <v>151</v>
      </c>
      <c r="G338" s="5">
        <f>_xlfn.RANK.EQ(VLOOKUP($A338, 'First 10 GS'!$B$2:$AG$2201, 7, FALSE), 'First 10 GS'!H$2:H$2201, 1)</f>
        <v>57</v>
      </c>
      <c r="H338" s="4">
        <f>_xlfn.RANK.EQ(VLOOKUP($A338, 'First 10 GS'!$B$2:$AG$2201, 8, FALSE), 'First 10 GS'!I$2:I$2201, 0)</f>
        <v>1</v>
      </c>
      <c r="I338" s="4">
        <f>_xlfn.RANK.EQ(VLOOKUP($A338, 'First 10 GS'!$B$2:$AG$2201, 9, FALSE), 'First 10 GS'!J$2:J$2201, 0)</f>
        <v>1</v>
      </c>
      <c r="J338" s="4">
        <f>_xlfn.RANK.EQ(VLOOKUP($A338, 'First 10 GS'!$B$2:$AG$2201, 10, FALSE), 'First 10 GS'!K$2:K$2201, 1)</f>
        <v>1</v>
      </c>
      <c r="K338" s="4">
        <f>_xlfn.RANK.EQ(VLOOKUP($A338, 'First 10 GS'!$B$2:$AG$2201, 11, FALSE), 'First 10 GS'!L$2:L$2201, 0)</f>
        <v>196</v>
      </c>
      <c r="L338" s="4">
        <f>_xlfn.RANK.EQ(VLOOKUP($A338, 'First 10 GS'!$B$2:$AG$2201, 12, FALSE), 'First 10 GS'!M$2:M$2201, 0)</f>
        <v>98</v>
      </c>
      <c r="M338" s="4">
        <f>_xlfn.RANK.EQ(VLOOKUP($A338, 'First 10 GS'!$B$2:$AG$2201, 13, FALSE), 'First 10 GS'!N$2:N$2201, 0)</f>
        <v>2</v>
      </c>
      <c r="N338" s="6">
        <f>_xlfn.RANK.EQ(VLOOKUP($A338, 'First 10 GS'!$B$2:$AG$2201, 14, FALSE), 'First 10 GS'!O$2:O$2201, 1)</f>
        <v>180</v>
      </c>
      <c r="O338" s="4">
        <f>_xlfn.RANK.EQ(VLOOKUP($A338, 'First 10 GS'!$B$2:$AG$2201, 15, FALSE), 'First 10 GS'!P$2:P$2201, 0)</f>
        <v>390</v>
      </c>
      <c r="P338" s="4">
        <f>_xlfn.RANK.EQ(VLOOKUP($A338, 'First 10 GS'!$B$2:$AG$2201, 16, FALSE), 'First 10 GS'!Q$2:Q$2201, 0)</f>
        <v>99</v>
      </c>
      <c r="Q338" s="5">
        <f>_xlfn.RANK.EQ(VLOOKUP($A338, 'First 10 GS'!$B$2:$AG$2201, 17, FALSE), 'First 10 GS'!R$2:R$2201, 1)</f>
        <v>472</v>
      </c>
      <c r="R338" s="4">
        <f>_xlfn.RANK.EQ(VLOOKUP($A338, 'First 10 GS'!$B$2:$AG$2201, 18, FALSE), 'First 10 GS'!S$2:S$2201, 1)</f>
        <v>317</v>
      </c>
      <c r="S338" s="4">
        <f>_xlfn.RANK.EQ(VLOOKUP($A338, 'First 10 GS'!$B$2:$AG$2201, 19, FALSE), 'First 10 GS'!T$2:T$2201, 1)</f>
        <v>356</v>
      </c>
      <c r="T338" s="4">
        <f>_xlfn.RANK.EQ(VLOOKUP($A338, 'First 10 GS'!$B$2:$AG$2201, 20, FALSE), 'First 10 GS'!U$2:U$2201, 1)</f>
        <v>418</v>
      </c>
      <c r="U338" s="4">
        <f>_xlfn.RANK.EQ(VLOOKUP($A338, 'First 10 GS'!$B$2:$AG$2201, 21, FALSE), 'First 10 GS'!V$2:V$2201, 1)</f>
        <v>593</v>
      </c>
      <c r="V338" s="4">
        <f>_xlfn.RANK.EQ(VLOOKUP($A338, 'First 10 GS'!$B$2:$AG$2201, 22, FALSE), 'First 10 GS'!W$2:W$2201, 1)</f>
        <v>570</v>
      </c>
      <c r="W338" s="4">
        <f>_xlfn.RANK.EQ(VLOOKUP($A338, 'First 10 GS'!$B$2:$AG$2201, 23, FALSE), 'First 10 GS'!X$2:X$2201, 1)</f>
        <v>431</v>
      </c>
      <c r="X338" s="5">
        <f>_xlfn.RANK.EQ(VLOOKUP($A338, 'First 10 GS'!$B$2:$AG$2201, 24, FALSE), 'First 10 GS'!Y$2:Y$2201, 1)</f>
        <v>499</v>
      </c>
      <c r="Y338" s="4">
        <f>_xlfn.RANK.EQ(VLOOKUP($A338, 'First 10 GS'!$B$2:$AG$2201, 25, FALSE), 'First 10 GS'!Z$2:Z$2201, 1)</f>
        <v>490</v>
      </c>
      <c r="Z338" s="5">
        <f>_xlfn.RANK.EQ(VLOOKUP($A338, 'First 10 GS'!$B$2:$AG$2201, 26, FALSE), 'First 10 GS'!AA$2:AA$2201, 0)</f>
        <v>313</v>
      </c>
      <c r="AA338" s="5">
        <f>_xlfn.RANK.EQ(VLOOKUP($A338, 'First 10 GS'!$B$2:$AG$2201, 27, FALSE), 'First 10 GS'!AB$2:AB$2201, 0)</f>
        <v>257</v>
      </c>
      <c r="AB338" s="4">
        <f>_xlfn.RANK.EQ(VLOOKUP($A338, 'First 10 GS'!$B$2:$AG$2201, 28, FALSE), 'First 10 GS'!AC$2:AC$2201, 1)</f>
        <v>127</v>
      </c>
      <c r="AC338" s="4">
        <f>_xlfn.RANK.EQ(VLOOKUP($A338, 'First 10 GS'!$B$2:$AG$2201, 29, FALSE), 'First 10 GS'!AD$2:AD$2201, 1)</f>
        <v>1</v>
      </c>
      <c r="AD338" s="4">
        <f>_xlfn.RANK.EQ(VLOOKUP($A338, 'First 10 GS'!$B$2:$AG$2201, 30, FALSE), 'First 10 GS'!AE$2:AE$2201, 1)</f>
        <v>325</v>
      </c>
      <c r="AE338" s="4">
        <f>_xlfn.RANK.EQ(VLOOKUP($A338, 'First 10 GS'!$B$2:$AG$2201, 31, FALSE), 'First 10 GS'!AF$2:AF$2201, 0)</f>
        <v>427</v>
      </c>
      <c r="AF338" s="5">
        <f>_xlfn.RANK.EQ(VLOOKUP($A338, 'First 10 GS'!$B$2:$AG$2201, 32, FALSE), 'First 10 GS'!AG$2:AG$2201, 1)</f>
        <v>534</v>
      </c>
      <c r="AG338" s="7">
        <f>GEOMEAN(Table5[[#This Row],[W]],Table5[[#This Row],[L]],Table5[[#This Row],[ERA]],Table5[[#This Row],[BB/9]],Table5[[#This Row],[SO]],Table5[[#This Row],[K/9]],Table5[[#This Row],[WHIP]])</f>
        <v>263.01927767237413</v>
      </c>
    </row>
    <row r="339" spans="1:33" x14ac:dyDescent="0.45">
      <c r="A339" s="4" t="s">
        <v>733</v>
      </c>
      <c r="B339" s="4" t="s">
        <v>46</v>
      </c>
      <c r="C339" s="10">
        <v>25304</v>
      </c>
      <c r="D339" s="10">
        <v>25351</v>
      </c>
      <c r="E339" s="4">
        <f>_xlfn.RANK.EQ(VLOOKUP($A339, 'First 10 GS'!$B$2:$AG$2201, 5, FALSE), 'First 10 GS'!F$2:F$2201, 0)</f>
        <v>238</v>
      </c>
      <c r="F339" s="5">
        <f>_xlfn.RANK.EQ(VLOOKUP($A339, 'First 10 GS'!$B$2:$AG$2201, 6, FALSE), 'First 10 GS'!G$2:G$2201, 0)</f>
        <v>460</v>
      </c>
      <c r="G339" s="5">
        <f>_xlfn.RANK.EQ(VLOOKUP($A339, 'First 10 GS'!$B$2:$AG$2201, 7, FALSE), 'First 10 GS'!H$2:H$2201, 1)</f>
        <v>343</v>
      </c>
      <c r="H339" s="4">
        <f>_xlfn.RANK.EQ(VLOOKUP($A339, 'First 10 GS'!$B$2:$AG$2201, 8, FALSE), 'First 10 GS'!I$2:I$2201, 0)</f>
        <v>1</v>
      </c>
      <c r="I339" s="4">
        <f>_xlfn.RANK.EQ(VLOOKUP($A339, 'First 10 GS'!$B$2:$AG$2201, 9, FALSE), 'First 10 GS'!J$2:J$2201, 0)</f>
        <v>1</v>
      </c>
      <c r="J339" s="4">
        <f>_xlfn.RANK.EQ(VLOOKUP($A339, 'First 10 GS'!$B$2:$AG$2201, 10, FALSE), 'First 10 GS'!K$2:K$2201, 1)</f>
        <v>1</v>
      </c>
      <c r="K339" s="4">
        <f>_xlfn.RANK.EQ(VLOOKUP($A339, 'First 10 GS'!$B$2:$AG$2201, 11, FALSE), 'First 10 GS'!L$2:L$2201, 0)</f>
        <v>99</v>
      </c>
      <c r="L339" s="4">
        <f>_xlfn.RANK.EQ(VLOOKUP($A339, 'First 10 GS'!$B$2:$AG$2201, 12, FALSE), 'First 10 GS'!M$2:M$2201, 0)</f>
        <v>18</v>
      </c>
      <c r="M339" s="4">
        <f>_xlfn.RANK.EQ(VLOOKUP($A339, 'First 10 GS'!$B$2:$AG$2201, 13, FALSE), 'First 10 GS'!N$2:N$2201, 0)</f>
        <v>2</v>
      </c>
      <c r="N339" s="6">
        <f>_xlfn.RANK.EQ(VLOOKUP($A339, 'First 10 GS'!$B$2:$AG$2201, 14, FALSE), 'First 10 GS'!O$2:O$2201, 1)</f>
        <v>414</v>
      </c>
      <c r="O339" s="4">
        <f>_xlfn.RANK.EQ(VLOOKUP($A339, 'First 10 GS'!$B$2:$AG$2201, 15, FALSE), 'First 10 GS'!P$2:P$2201, 0)</f>
        <v>390</v>
      </c>
      <c r="P339" s="4">
        <f>_xlfn.RANK.EQ(VLOOKUP($A339, 'First 10 GS'!$B$2:$AG$2201, 16, FALSE), 'First 10 GS'!Q$2:Q$2201, 0)</f>
        <v>500</v>
      </c>
      <c r="Q339" s="5">
        <f>_xlfn.RANK.EQ(VLOOKUP($A339, 'First 10 GS'!$B$2:$AG$2201, 17, FALSE), 'First 10 GS'!R$2:R$2201, 1)</f>
        <v>40</v>
      </c>
      <c r="R339" s="4">
        <f>_xlfn.RANK.EQ(VLOOKUP($A339, 'First 10 GS'!$B$2:$AG$2201, 18, FALSE), 'First 10 GS'!S$2:S$2201, 1)</f>
        <v>20</v>
      </c>
      <c r="S339" s="4">
        <f>_xlfn.RANK.EQ(VLOOKUP($A339, 'First 10 GS'!$B$2:$AG$2201, 19, FALSE), 'First 10 GS'!T$2:T$2201, 1)</f>
        <v>116</v>
      </c>
      <c r="T339" s="4">
        <f>_xlfn.RANK.EQ(VLOOKUP($A339, 'First 10 GS'!$B$2:$AG$2201, 20, FALSE), 'First 10 GS'!U$2:U$2201, 1)</f>
        <v>25</v>
      </c>
      <c r="U339" s="4">
        <f>_xlfn.RANK.EQ(VLOOKUP($A339, 'First 10 GS'!$B$2:$AG$2201, 21, FALSE), 'First 10 GS'!V$2:V$2201, 1)</f>
        <v>86</v>
      </c>
      <c r="V339" s="4">
        <f>_xlfn.RANK.EQ(VLOOKUP($A339, 'First 10 GS'!$B$2:$AG$2201, 22, FALSE), 'First 10 GS'!W$2:W$2201, 1)</f>
        <v>53</v>
      </c>
      <c r="W339" s="4">
        <f>_xlfn.RANK.EQ(VLOOKUP($A339, 'First 10 GS'!$B$2:$AG$2201, 23, FALSE), 'First 10 GS'!X$2:X$2201, 1)</f>
        <v>657</v>
      </c>
      <c r="X339" s="5">
        <f>_xlfn.RANK.EQ(VLOOKUP($A339, 'First 10 GS'!$B$2:$AG$2201, 24, FALSE), 'First 10 GS'!Y$2:Y$2201, 1)</f>
        <v>650</v>
      </c>
      <c r="Y339" s="4">
        <f>_xlfn.RANK.EQ(VLOOKUP($A339, 'First 10 GS'!$B$2:$AG$2201, 25, FALSE), 'First 10 GS'!Z$2:Z$2201, 1)</f>
        <v>291</v>
      </c>
      <c r="Z339" s="5">
        <f>_xlfn.RANK.EQ(VLOOKUP($A339, 'First 10 GS'!$B$2:$AG$2201, 26, FALSE), 'First 10 GS'!AA$2:AA$2201, 0)</f>
        <v>251</v>
      </c>
      <c r="AA339" s="5">
        <f>_xlfn.RANK.EQ(VLOOKUP($A339, 'First 10 GS'!$B$2:$AG$2201, 27, FALSE), 'First 10 GS'!AB$2:AB$2201, 0)</f>
        <v>289</v>
      </c>
      <c r="AB339" s="4">
        <f>_xlfn.RANK.EQ(VLOOKUP($A339, 'First 10 GS'!$B$2:$AG$2201, 28, FALSE), 'First 10 GS'!AC$2:AC$2201, 1)</f>
        <v>127</v>
      </c>
      <c r="AC339" s="4">
        <f>_xlfn.RANK.EQ(VLOOKUP($A339, 'First 10 GS'!$B$2:$AG$2201, 29, FALSE), 'First 10 GS'!AD$2:AD$2201, 1)</f>
        <v>1</v>
      </c>
      <c r="AD339" s="4">
        <f>_xlfn.RANK.EQ(VLOOKUP($A339, 'First 10 GS'!$B$2:$AG$2201, 30, FALSE), 'First 10 GS'!AE$2:AE$2201, 1)</f>
        <v>461</v>
      </c>
      <c r="AE339" s="4">
        <f>_xlfn.RANK.EQ(VLOOKUP($A339, 'First 10 GS'!$B$2:$AG$2201, 31, FALSE), 'First 10 GS'!AF$2:AF$2201, 0)</f>
        <v>221</v>
      </c>
      <c r="AF339" s="5">
        <f>_xlfn.RANK.EQ(VLOOKUP($A339, 'First 10 GS'!$B$2:$AG$2201, 32, FALSE), 'First 10 GS'!AG$2:AG$2201, 1)</f>
        <v>299</v>
      </c>
      <c r="AG339" s="7">
        <f>GEOMEAN(Table5[[#This Row],[W]],Table5[[#This Row],[L]],Table5[[#This Row],[ERA]],Table5[[#This Row],[BB/9]],Table5[[#This Row],[SO]],Table5[[#This Row],[K/9]],Table5[[#This Row],[WHIP]])</f>
        <v>263.82989672742644</v>
      </c>
    </row>
    <row r="340" spans="1:33" x14ac:dyDescent="0.45">
      <c r="A340" s="4" t="s">
        <v>952</v>
      </c>
      <c r="B340" s="4" t="s">
        <v>82</v>
      </c>
      <c r="C340" s="10">
        <v>38223</v>
      </c>
      <c r="D340" s="10">
        <v>38459</v>
      </c>
      <c r="E340" s="4">
        <f>_xlfn.RANK.EQ(VLOOKUP($A340, 'First 10 GS'!$B$2:$AG$2201, 5, FALSE), 'First 10 GS'!F$2:F$2201, 0)</f>
        <v>581</v>
      </c>
      <c r="F340" s="5">
        <f>_xlfn.RANK.EQ(VLOOKUP($A340, 'First 10 GS'!$B$2:$AG$2201, 6, FALSE), 'First 10 GS'!G$2:G$2201, 0)</f>
        <v>151</v>
      </c>
      <c r="G340" s="5">
        <f>_xlfn.RANK.EQ(VLOOKUP($A340, 'First 10 GS'!$B$2:$AG$2201, 7, FALSE), 'First 10 GS'!H$2:H$2201, 1)</f>
        <v>177</v>
      </c>
      <c r="H340" s="4">
        <f>_xlfn.RANK.EQ(VLOOKUP($A340, 'First 10 GS'!$B$2:$AG$2201, 8, FALSE), 'First 10 GS'!I$2:I$2201, 0)</f>
        <v>1</v>
      </c>
      <c r="I340" s="4">
        <f>_xlfn.RANK.EQ(VLOOKUP($A340, 'First 10 GS'!$B$2:$AG$2201, 9, FALSE), 'First 10 GS'!J$2:J$2201, 0)</f>
        <v>1</v>
      </c>
      <c r="J340" s="4">
        <f>_xlfn.RANK.EQ(VLOOKUP($A340, 'First 10 GS'!$B$2:$AG$2201, 10, FALSE), 'First 10 GS'!K$2:K$2201, 1)</f>
        <v>1</v>
      </c>
      <c r="K340" s="4">
        <f>_xlfn.RANK.EQ(VLOOKUP($A340, 'First 10 GS'!$B$2:$AG$2201, 11, FALSE), 'First 10 GS'!L$2:L$2201, 0)</f>
        <v>196</v>
      </c>
      <c r="L340" s="4">
        <f>_xlfn.RANK.EQ(VLOOKUP($A340, 'First 10 GS'!$B$2:$AG$2201, 12, FALSE), 'First 10 GS'!M$2:M$2201, 0)</f>
        <v>98</v>
      </c>
      <c r="M340" s="4">
        <f>_xlfn.RANK.EQ(VLOOKUP($A340, 'First 10 GS'!$B$2:$AG$2201, 13, FALSE), 'First 10 GS'!N$2:N$2201, 0)</f>
        <v>2</v>
      </c>
      <c r="N340" s="6">
        <f>_xlfn.RANK.EQ(VLOOKUP($A340, 'First 10 GS'!$B$2:$AG$2201, 14, FALSE), 'First 10 GS'!O$2:O$2201, 1)</f>
        <v>82</v>
      </c>
      <c r="O340" s="4">
        <f>_xlfn.RANK.EQ(VLOOKUP($A340, 'First 10 GS'!$B$2:$AG$2201, 15, FALSE), 'First 10 GS'!P$2:P$2201, 0)</f>
        <v>227</v>
      </c>
      <c r="P340" s="4">
        <f>_xlfn.RANK.EQ(VLOOKUP($A340, 'First 10 GS'!$B$2:$AG$2201, 16, FALSE), 'First 10 GS'!Q$2:Q$2201, 0)</f>
        <v>208</v>
      </c>
      <c r="Q340" s="5">
        <f>_xlfn.RANK.EQ(VLOOKUP($A340, 'First 10 GS'!$B$2:$AG$2201, 17, FALSE), 'First 10 GS'!R$2:R$2201, 1)</f>
        <v>549</v>
      </c>
      <c r="R340" s="4">
        <f>_xlfn.RANK.EQ(VLOOKUP($A340, 'First 10 GS'!$B$2:$AG$2201, 18, FALSE), 'First 10 GS'!S$2:S$2201, 1)</f>
        <v>299</v>
      </c>
      <c r="S340" s="4">
        <f>_xlfn.RANK.EQ(VLOOKUP($A340, 'First 10 GS'!$B$2:$AG$2201, 19, FALSE), 'First 10 GS'!T$2:T$2201, 1)</f>
        <v>549</v>
      </c>
      <c r="T340" s="4">
        <f>_xlfn.RANK.EQ(VLOOKUP($A340, 'First 10 GS'!$B$2:$AG$2201, 20, FALSE), 'First 10 GS'!U$2:U$2201, 1)</f>
        <v>456</v>
      </c>
      <c r="U340" s="4">
        <f>_xlfn.RANK.EQ(VLOOKUP($A340, 'First 10 GS'!$B$2:$AG$2201, 21, FALSE), 'First 10 GS'!V$2:V$2201, 1)</f>
        <v>486</v>
      </c>
      <c r="V340" s="4">
        <f>_xlfn.RANK.EQ(VLOOKUP($A340, 'First 10 GS'!$B$2:$AG$2201, 22, FALSE), 'First 10 GS'!W$2:W$2201, 1)</f>
        <v>381</v>
      </c>
      <c r="W340" s="4">
        <f>_xlfn.RANK.EQ(VLOOKUP($A340, 'First 10 GS'!$B$2:$AG$2201, 23, FALSE), 'First 10 GS'!X$2:X$2201, 1)</f>
        <v>101</v>
      </c>
      <c r="X340" s="5">
        <f>_xlfn.RANK.EQ(VLOOKUP($A340, 'First 10 GS'!$B$2:$AG$2201, 24, FALSE), 'First 10 GS'!Y$2:Y$2201, 1)</f>
        <v>188</v>
      </c>
      <c r="Y340" s="4">
        <f>_xlfn.RANK.EQ(VLOOKUP($A340, 'First 10 GS'!$B$2:$AG$2201, 25, FALSE), 'First 10 GS'!Z$2:Z$2201, 1)</f>
        <v>291</v>
      </c>
      <c r="Z340" s="5">
        <f>_xlfn.RANK.EQ(VLOOKUP($A340, 'First 10 GS'!$B$2:$AG$2201, 26, FALSE), 'First 10 GS'!AA$2:AA$2201, 0)</f>
        <v>334</v>
      </c>
      <c r="AA340" s="5">
        <f>_xlfn.RANK.EQ(VLOOKUP($A340, 'First 10 GS'!$B$2:$AG$2201, 27, FALSE), 'First 10 GS'!AB$2:AB$2201, 0)</f>
        <v>229</v>
      </c>
      <c r="AB340" s="4">
        <f>_xlfn.RANK.EQ(VLOOKUP($A340, 'First 10 GS'!$B$2:$AG$2201, 28, FALSE), 'First 10 GS'!AC$2:AC$2201, 1)</f>
        <v>452</v>
      </c>
      <c r="AC340" s="4">
        <f>_xlfn.RANK.EQ(VLOOKUP($A340, 'First 10 GS'!$B$2:$AG$2201, 29, FALSE), 'First 10 GS'!AD$2:AD$2201, 1)</f>
        <v>1</v>
      </c>
      <c r="AD340" s="4">
        <f>_xlfn.RANK.EQ(VLOOKUP($A340, 'First 10 GS'!$B$2:$AG$2201, 30, FALSE), 'First 10 GS'!AE$2:AE$2201, 1)</f>
        <v>325</v>
      </c>
      <c r="AE340" s="4">
        <f>_xlfn.RANK.EQ(VLOOKUP($A340, 'First 10 GS'!$B$2:$AG$2201, 31, FALSE), 'First 10 GS'!AF$2:AF$2201, 0)</f>
        <v>539</v>
      </c>
      <c r="AF340" s="5">
        <f>_xlfn.RANK.EQ(VLOOKUP($A340, 'First 10 GS'!$B$2:$AG$2201, 32, FALSE), 'First 10 GS'!AG$2:AG$2201, 1)</f>
        <v>422</v>
      </c>
      <c r="AG340" s="7">
        <f>GEOMEAN(Table5[[#This Row],[W]],Table5[[#This Row],[L]],Table5[[#This Row],[ERA]],Table5[[#This Row],[BB/9]],Table5[[#This Row],[SO]],Table5[[#This Row],[K/9]],Table5[[#This Row],[WHIP]])</f>
        <v>263.85651963815189</v>
      </c>
    </row>
    <row r="341" spans="1:33" x14ac:dyDescent="0.45">
      <c r="A341" s="6" t="s">
        <v>1869</v>
      </c>
      <c r="B341" s="6" t="s">
        <v>121</v>
      </c>
      <c r="C341" s="9">
        <v>43600</v>
      </c>
      <c r="D341" s="9">
        <v>43649</v>
      </c>
      <c r="E341" s="6">
        <f>_xlfn.RANK.EQ(VLOOKUP($A341, 'First 10 GS'!$B$2:$AG$2201, 5, FALSE), 'First 10 GS'!F$2:F$2201, 0)</f>
        <v>394</v>
      </c>
      <c r="F341" s="5">
        <f>_xlfn.RANK.EQ(VLOOKUP($A341, 'First 10 GS'!$B$2:$AG$2201, 6, FALSE), 'First 10 GS'!G$2:G$2201, 0)</f>
        <v>294</v>
      </c>
      <c r="G341" s="5">
        <f>_xlfn.RANK.EQ(VLOOKUP($A341, 'First 10 GS'!$B$2:$AG$2201, 7, FALSE), 'First 10 GS'!H$2:H$2201, 1)</f>
        <v>57</v>
      </c>
      <c r="H341" s="6">
        <f>_xlfn.RANK.EQ(VLOOKUP($A341, 'First 10 GS'!$B$2:$AG$2201, 8, FALSE), 'First 10 GS'!I$2:I$2201, 0)</f>
        <v>1</v>
      </c>
      <c r="I341" s="6">
        <f>_xlfn.RANK.EQ(VLOOKUP($A341, 'First 10 GS'!$B$2:$AG$2201, 9, FALSE), 'First 10 GS'!J$2:J$2201, 0)</f>
        <v>1</v>
      </c>
      <c r="J341" s="6">
        <f>_xlfn.RANK.EQ(VLOOKUP($A341, 'First 10 GS'!$B$2:$AG$2201, 10, FALSE), 'First 10 GS'!K$2:K$2201, 1)</f>
        <v>1</v>
      </c>
      <c r="K341" s="6">
        <f>_xlfn.RANK.EQ(VLOOKUP($A341, 'First 10 GS'!$B$2:$AG$2201, 11, FALSE), 'First 10 GS'!L$2:L$2201, 0)</f>
        <v>196</v>
      </c>
      <c r="L341" s="6">
        <f>_xlfn.RANK.EQ(VLOOKUP($A341, 'First 10 GS'!$B$2:$AG$2201, 12, FALSE), 'First 10 GS'!M$2:M$2201, 0)</f>
        <v>98</v>
      </c>
      <c r="M341" s="6">
        <f>_xlfn.RANK.EQ(VLOOKUP($A341, 'First 10 GS'!$B$2:$AG$2201, 13, FALSE), 'First 10 GS'!N$2:N$2201, 0)</f>
        <v>2</v>
      </c>
      <c r="N341" s="6">
        <f>_xlfn.RANK.EQ(VLOOKUP($A341, 'First 10 GS'!$B$2:$AG$2201, 14, FALSE), 'First 10 GS'!O$2:O$2201, 1)</f>
        <v>265</v>
      </c>
      <c r="O341" s="6">
        <f>_xlfn.RANK.EQ(VLOOKUP($A341, 'First 10 GS'!$B$2:$AG$2201, 15, FALSE), 'First 10 GS'!P$2:P$2201, 0)</f>
        <v>530</v>
      </c>
      <c r="P341" s="6">
        <f>_xlfn.RANK.EQ(VLOOKUP($A341, 'First 10 GS'!$B$2:$AG$2201, 16, FALSE), 'First 10 GS'!Q$2:Q$2201, 0)</f>
        <v>169</v>
      </c>
      <c r="Q341" s="5">
        <f>_xlfn.RANK.EQ(VLOOKUP($A341, 'First 10 GS'!$B$2:$AG$2201, 17, FALSE), 'First 10 GS'!R$2:R$2201, 1)</f>
        <v>353</v>
      </c>
      <c r="R341" s="6">
        <f>_xlfn.RANK.EQ(VLOOKUP($A341, 'First 10 GS'!$B$2:$AG$2201, 18, FALSE), 'First 10 GS'!S$2:S$2201, 1)</f>
        <v>440</v>
      </c>
      <c r="S341" s="6">
        <f>_xlfn.RANK.EQ(VLOOKUP($A341, 'First 10 GS'!$B$2:$AG$2201, 19, FALSE), 'First 10 GS'!T$2:T$2201, 1)</f>
        <v>316</v>
      </c>
      <c r="T341" s="6">
        <f>_xlfn.RANK.EQ(VLOOKUP($A341, 'First 10 GS'!$B$2:$AG$2201, 20, FALSE), 'First 10 GS'!U$2:U$2201, 1)</f>
        <v>306</v>
      </c>
      <c r="U341" s="6">
        <f>_xlfn.RANK.EQ(VLOOKUP($A341, 'First 10 GS'!$B$2:$AG$2201, 21, FALSE), 'First 10 GS'!V$2:V$2201, 1)</f>
        <v>351</v>
      </c>
      <c r="V341" s="6">
        <f>_xlfn.RANK.EQ(VLOOKUP($A341, 'First 10 GS'!$B$2:$AG$2201, 22, FALSE), 'First 10 GS'!W$2:W$2201, 1)</f>
        <v>274</v>
      </c>
      <c r="W341" s="6">
        <f>_xlfn.RANK.EQ(VLOOKUP($A341, 'First 10 GS'!$B$2:$AG$2201, 23, FALSE), 'First 10 GS'!X$2:X$2201, 1)</f>
        <v>160</v>
      </c>
      <c r="X341" s="5">
        <f>_xlfn.RANK.EQ(VLOOKUP($A341, 'First 10 GS'!$B$2:$AG$2201, 24, FALSE), 'First 10 GS'!Y$2:Y$2201, 1)</f>
        <v>195</v>
      </c>
      <c r="Y341" s="6">
        <f>_xlfn.RANK.EQ(VLOOKUP($A341, 'First 10 GS'!$B$2:$AG$2201, 25, FALSE), 'First 10 GS'!Z$2:Z$2201, 1)</f>
        <v>1</v>
      </c>
      <c r="Z341" s="5">
        <f>_xlfn.RANK.EQ(VLOOKUP($A341, 'First 10 GS'!$B$2:$AG$2201, 26, FALSE), 'First 10 GS'!AA$2:AA$2201, 0)</f>
        <v>474</v>
      </c>
      <c r="AA341" s="5">
        <f>_xlfn.RANK.EQ(VLOOKUP($A341, 'First 10 GS'!$B$2:$AG$2201, 27, FALSE), 'First 10 GS'!AB$2:AB$2201, 0)</f>
        <v>447</v>
      </c>
      <c r="AB341" s="6">
        <f>_xlfn.RANK.EQ(VLOOKUP($A341, 'First 10 GS'!$B$2:$AG$2201, 28, FALSE), 'First 10 GS'!AC$2:AC$2201, 1)</f>
        <v>1</v>
      </c>
      <c r="AC341" s="6">
        <f>_xlfn.RANK.EQ(VLOOKUP($A341, 'First 10 GS'!$B$2:$AG$2201, 29, FALSE), 'First 10 GS'!AD$2:AD$2201, 1)</f>
        <v>1</v>
      </c>
      <c r="AD341" s="6">
        <f>_xlfn.RANK.EQ(VLOOKUP($A341, 'First 10 GS'!$B$2:$AG$2201, 30, FALSE), 'First 10 GS'!AE$2:AE$2201, 1)</f>
        <v>641</v>
      </c>
      <c r="AE341" s="6">
        <f>_xlfn.RANK.EQ(VLOOKUP($A341, 'First 10 GS'!$B$2:$AG$2201, 31, FALSE), 'First 10 GS'!AF$2:AF$2201, 0)</f>
        <v>384</v>
      </c>
      <c r="AF341" s="5">
        <f>_xlfn.RANK.EQ(VLOOKUP($A341, 'First 10 GS'!$B$2:$AG$2201, 32, FALSE), 'First 10 GS'!AG$2:AG$2201, 1)</f>
        <v>380</v>
      </c>
      <c r="AG341" s="7">
        <f>GEOMEAN(Table5[[#This Row],[W]],Table5[[#This Row],[L]],Table5[[#This Row],[ERA]],Table5[[#This Row],[BB/9]],Table5[[#This Row],[SO]],Table5[[#This Row],[K/9]],Table5[[#This Row],[WHIP]])</f>
        <v>265.45190845931643</v>
      </c>
    </row>
    <row r="342" spans="1:33" x14ac:dyDescent="0.45">
      <c r="A342" s="4" t="s">
        <v>504</v>
      </c>
      <c r="B342" s="4" t="s">
        <v>54</v>
      </c>
      <c r="C342" s="10">
        <v>36624</v>
      </c>
      <c r="D342" s="10">
        <v>36673</v>
      </c>
      <c r="E342" s="4">
        <f>_xlfn.RANK.EQ(VLOOKUP($A342, 'First 10 GS'!$B$2:$AG$2201, 5, FALSE), 'First 10 GS'!F$2:F$2201, 0)</f>
        <v>489</v>
      </c>
      <c r="F342" s="5">
        <f>_xlfn.RANK.EQ(VLOOKUP($A342, 'First 10 GS'!$B$2:$AG$2201, 6, FALSE), 'First 10 GS'!G$2:G$2201, 0)</f>
        <v>294</v>
      </c>
      <c r="G342" s="5">
        <f>_xlfn.RANK.EQ(VLOOKUP($A342, 'First 10 GS'!$B$2:$AG$2201, 7, FALSE), 'First 10 GS'!H$2:H$2201, 1)</f>
        <v>177</v>
      </c>
      <c r="H342" s="4">
        <f>_xlfn.RANK.EQ(VLOOKUP($A342, 'First 10 GS'!$B$2:$AG$2201, 8, FALSE), 'First 10 GS'!I$2:I$2201, 0)</f>
        <v>1</v>
      </c>
      <c r="I342" s="4">
        <f>_xlfn.RANK.EQ(VLOOKUP($A342, 'First 10 GS'!$B$2:$AG$2201, 9, FALSE), 'First 10 GS'!J$2:J$2201, 0)</f>
        <v>1</v>
      </c>
      <c r="J342" s="4">
        <f>_xlfn.RANK.EQ(VLOOKUP($A342, 'First 10 GS'!$B$2:$AG$2201, 10, FALSE), 'First 10 GS'!K$2:K$2201, 1)</f>
        <v>1</v>
      </c>
      <c r="K342" s="4">
        <f>_xlfn.RANK.EQ(VLOOKUP($A342, 'First 10 GS'!$B$2:$AG$2201, 11, FALSE), 'First 10 GS'!L$2:L$2201, 0)</f>
        <v>196</v>
      </c>
      <c r="L342" s="4">
        <f>_xlfn.RANK.EQ(VLOOKUP($A342, 'First 10 GS'!$B$2:$AG$2201, 12, FALSE), 'First 10 GS'!M$2:M$2201, 0)</f>
        <v>98</v>
      </c>
      <c r="M342" s="4">
        <f>_xlfn.RANK.EQ(VLOOKUP($A342, 'First 10 GS'!$B$2:$AG$2201, 13, FALSE), 'First 10 GS'!N$2:N$2201, 0)</f>
        <v>2</v>
      </c>
      <c r="N342" s="6">
        <f>_xlfn.RANK.EQ(VLOOKUP($A342, 'First 10 GS'!$B$2:$AG$2201, 14, FALSE), 'First 10 GS'!O$2:O$2201, 1)</f>
        <v>170</v>
      </c>
      <c r="O342" s="4">
        <f>_xlfn.RANK.EQ(VLOOKUP($A342, 'First 10 GS'!$B$2:$AG$2201, 15, FALSE), 'First 10 GS'!P$2:P$2201, 0)</f>
        <v>390</v>
      </c>
      <c r="P342" s="4">
        <f>_xlfn.RANK.EQ(VLOOKUP($A342, 'First 10 GS'!$B$2:$AG$2201, 16, FALSE), 'First 10 GS'!Q$2:Q$2201, 0)</f>
        <v>266</v>
      </c>
      <c r="Q342" s="5">
        <f>_xlfn.RANK.EQ(VLOOKUP($A342, 'First 10 GS'!$B$2:$AG$2201, 17, FALSE), 'First 10 GS'!R$2:R$2201, 1)</f>
        <v>417</v>
      </c>
      <c r="R342" s="4">
        <f>_xlfn.RANK.EQ(VLOOKUP($A342, 'First 10 GS'!$B$2:$AG$2201, 18, FALSE), 'First 10 GS'!S$2:S$2201, 1)</f>
        <v>132</v>
      </c>
      <c r="S342" s="4">
        <f>_xlfn.RANK.EQ(VLOOKUP($A342, 'First 10 GS'!$B$2:$AG$2201, 19, FALSE), 'First 10 GS'!T$2:T$2201, 1)</f>
        <v>356</v>
      </c>
      <c r="T342" s="4">
        <f>_xlfn.RANK.EQ(VLOOKUP($A342, 'First 10 GS'!$B$2:$AG$2201, 20, FALSE), 'First 10 GS'!U$2:U$2201, 1)</f>
        <v>341</v>
      </c>
      <c r="U342" s="4">
        <f>_xlfn.RANK.EQ(VLOOKUP($A342, 'First 10 GS'!$B$2:$AG$2201, 21, FALSE), 'First 10 GS'!V$2:V$2201, 1)</f>
        <v>594</v>
      </c>
      <c r="V342" s="4">
        <f>_xlfn.RANK.EQ(VLOOKUP($A342, 'First 10 GS'!$B$2:$AG$2201, 22, FALSE), 'First 10 GS'!W$2:W$2201, 1)</f>
        <v>570</v>
      </c>
      <c r="W342" s="4">
        <f>_xlfn.RANK.EQ(VLOOKUP($A342, 'First 10 GS'!$B$2:$AG$2201, 23, FALSE), 'First 10 GS'!X$2:X$2201, 1)</f>
        <v>400</v>
      </c>
      <c r="X342" s="5">
        <f>_xlfn.RANK.EQ(VLOOKUP($A342, 'First 10 GS'!$B$2:$AG$2201, 24, FALSE), 'First 10 GS'!Y$2:Y$2201, 1)</f>
        <v>471</v>
      </c>
      <c r="Y342" s="4">
        <f>_xlfn.RANK.EQ(VLOOKUP($A342, 'First 10 GS'!$B$2:$AG$2201, 25, FALSE), 'First 10 GS'!Z$2:Z$2201, 1)</f>
        <v>291</v>
      </c>
      <c r="Z342" s="5">
        <f>_xlfn.RANK.EQ(VLOOKUP($A342, 'First 10 GS'!$B$2:$AG$2201, 26, FALSE), 'First 10 GS'!AA$2:AA$2201, 0)</f>
        <v>176</v>
      </c>
      <c r="AA342" s="5">
        <f>_xlfn.RANK.EQ(VLOOKUP($A342, 'First 10 GS'!$B$2:$AG$2201, 27, FALSE), 'First 10 GS'!AB$2:AB$2201, 0)</f>
        <v>150</v>
      </c>
      <c r="AB342" s="4">
        <f>_xlfn.RANK.EQ(VLOOKUP($A342, 'First 10 GS'!$B$2:$AG$2201, 28, FALSE), 'First 10 GS'!AC$2:AC$2201, 1)</f>
        <v>1</v>
      </c>
      <c r="AC342" s="4">
        <f>_xlfn.RANK.EQ(VLOOKUP($A342, 'First 10 GS'!$B$2:$AG$2201, 29, FALSE), 'First 10 GS'!AD$2:AD$2201, 1)</f>
        <v>1</v>
      </c>
      <c r="AD342" s="4">
        <f>_xlfn.RANK.EQ(VLOOKUP($A342, 'First 10 GS'!$B$2:$AG$2201, 30, FALSE), 'First 10 GS'!AE$2:AE$2201, 1)</f>
        <v>611</v>
      </c>
      <c r="AE342" s="4">
        <f>_xlfn.RANK.EQ(VLOOKUP($A342, 'First 10 GS'!$B$2:$AG$2201, 31, FALSE), 'First 10 GS'!AF$2:AF$2201, 0)</f>
        <v>509</v>
      </c>
      <c r="AF342" s="5">
        <f>_xlfn.RANK.EQ(VLOOKUP($A342, 'First 10 GS'!$B$2:$AG$2201, 32, FALSE), 'First 10 GS'!AG$2:AG$2201, 1)</f>
        <v>345</v>
      </c>
      <c r="AG342" s="7">
        <f>GEOMEAN(Table5[[#This Row],[W]],Table5[[#This Row],[L]],Table5[[#This Row],[ERA]],Table5[[#This Row],[BB/9]],Table5[[#This Row],[SO]],Table5[[#This Row],[K/9]],Table5[[#This Row],[WHIP]])</f>
        <v>265.53920727396951</v>
      </c>
    </row>
    <row r="343" spans="1:33" x14ac:dyDescent="0.45">
      <c r="A343" s="6" t="s">
        <v>1147</v>
      </c>
      <c r="B343" s="6" t="s">
        <v>199</v>
      </c>
      <c r="C343" s="9" t="s">
        <v>2339</v>
      </c>
      <c r="D343" s="9">
        <v>38854</v>
      </c>
      <c r="E343" s="6">
        <f>_xlfn.RANK.EQ(VLOOKUP($A343, 'First 10 GS'!$B$2:$AG$2201, 5, FALSE), 'First 10 GS'!F$2:F$2201, 0)</f>
        <v>148</v>
      </c>
      <c r="F343" s="5">
        <f>_xlfn.RANK.EQ(VLOOKUP($A343, 'First 10 GS'!$B$2:$AG$2201, 6, FALSE), 'First 10 GS'!G$2:G$2201, 0)</f>
        <v>64</v>
      </c>
      <c r="G343" s="5">
        <f>_xlfn.RANK.EQ(VLOOKUP($A343, 'First 10 GS'!$B$2:$AG$2201, 7, FALSE), 'First 10 GS'!H$2:H$2201, 1)</f>
        <v>518</v>
      </c>
      <c r="H343" s="6">
        <f>_xlfn.RANK.EQ(VLOOKUP($A343, 'First 10 GS'!$B$2:$AG$2201, 8, FALSE), 'First 10 GS'!I$2:I$2201, 0)</f>
        <v>1</v>
      </c>
      <c r="I343" s="6">
        <f>_xlfn.RANK.EQ(VLOOKUP($A343, 'First 10 GS'!$B$2:$AG$2201, 9, FALSE), 'First 10 GS'!J$2:J$2201, 0)</f>
        <v>1</v>
      </c>
      <c r="J343" s="6">
        <f>_xlfn.RANK.EQ(VLOOKUP($A343, 'First 10 GS'!$B$2:$AG$2201, 10, FALSE), 'First 10 GS'!K$2:K$2201, 1)</f>
        <v>1</v>
      </c>
      <c r="K343" s="6">
        <f>_xlfn.RANK.EQ(VLOOKUP($A343, 'First 10 GS'!$B$2:$AG$2201, 11, FALSE), 'First 10 GS'!L$2:L$2201, 0)</f>
        <v>196</v>
      </c>
      <c r="L343" s="6">
        <f>_xlfn.RANK.EQ(VLOOKUP($A343, 'First 10 GS'!$B$2:$AG$2201, 12, FALSE), 'First 10 GS'!M$2:M$2201, 0)</f>
        <v>98</v>
      </c>
      <c r="M343" s="6">
        <f>_xlfn.RANK.EQ(VLOOKUP($A343, 'First 10 GS'!$B$2:$AG$2201, 13, FALSE), 'First 10 GS'!N$2:N$2201, 0)</f>
        <v>2</v>
      </c>
      <c r="N343" s="6">
        <f>_xlfn.RANK.EQ(VLOOKUP($A343, 'First 10 GS'!$B$2:$AG$2201, 14, FALSE), 'First 10 GS'!O$2:O$2201, 1)</f>
        <v>508</v>
      </c>
      <c r="O343" s="6">
        <f>_xlfn.RANK.EQ(VLOOKUP($A343, 'First 10 GS'!$B$2:$AG$2201, 15, FALSE), 'First 10 GS'!P$2:P$2201, 0)</f>
        <v>1</v>
      </c>
      <c r="P343" s="6">
        <f>_xlfn.RANK.EQ(VLOOKUP($A343, 'First 10 GS'!$B$2:$AG$2201, 16, FALSE), 'First 10 GS'!Q$2:Q$2201, 0)</f>
        <v>266</v>
      </c>
      <c r="Q343" s="5">
        <f>_xlfn.RANK.EQ(VLOOKUP($A343, 'First 10 GS'!$B$2:$AG$2201, 17, FALSE), 'First 10 GS'!R$2:R$2201, 1)</f>
        <v>296</v>
      </c>
      <c r="R343" s="6">
        <f>_xlfn.RANK.EQ(VLOOKUP($A343, 'First 10 GS'!$B$2:$AG$2201, 18, FALSE), 'First 10 GS'!S$2:S$2201, 1)</f>
        <v>440</v>
      </c>
      <c r="S343" s="6">
        <f>_xlfn.RANK.EQ(VLOOKUP($A343, 'First 10 GS'!$B$2:$AG$2201, 19, FALSE), 'First 10 GS'!T$2:T$2201, 1)</f>
        <v>316</v>
      </c>
      <c r="T343" s="6">
        <f>_xlfn.RANK.EQ(VLOOKUP($A343, 'First 10 GS'!$B$2:$AG$2201, 20, FALSE), 'First 10 GS'!U$2:U$2201, 1)</f>
        <v>341</v>
      </c>
      <c r="U343" s="6">
        <f>_xlfn.RANK.EQ(VLOOKUP($A343, 'First 10 GS'!$B$2:$AG$2201, 21, FALSE), 'First 10 GS'!V$2:V$2201, 1)</f>
        <v>371</v>
      </c>
      <c r="V343" s="6">
        <f>_xlfn.RANK.EQ(VLOOKUP($A343, 'First 10 GS'!$B$2:$AG$2201, 22, FALSE), 'First 10 GS'!W$2:W$2201, 1)</f>
        <v>381</v>
      </c>
      <c r="W343" s="6">
        <f>_xlfn.RANK.EQ(VLOOKUP($A343, 'First 10 GS'!$B$2:$AG$2201, 23, FALSE), 'First 10 GS'!X$2:X$2201, 1)</f>
        <v>221</v>
      </c>
      <c r="X343" s="5">
        <f>_xlfn.RANK.EQ(VLOOKUP($A343, 'First 10 GS'!$B$2:$AG$2201, 24, FALSE), 'First 10 GS'!Y$2:Y$2201, 1)</f>
        <v>190</v>
      </c>
      <c r="Y343" s="6">
        <f>_xlfn.RANK.EQ(VLOOKUP($A343, 'First 10 GS'!$B$2:$AG$2201, 25, FALSE), 'First 10 GS'!Z$2:Z$2201, 1)</f>
        <v>1</v>
      </c>
      <c r="Z343" s="5">
        <f>_xlfn.RANK.EQ(VLOOKUP($A343, 'First 10 GS'!$B$2:$AG$2201, 26, FALSE), 'First 10 GS'!AA$2:AA$2201, 0)</f>
        <v>423</v>
      </c>
      <c r="AA343" s="5">
        <f>_xlfn.RANK.EQ(VLOOKUP($A343, 'First 10 GS'!$B$2:$AG$2201, 27, FALSE), 'First 10 GS'!AB$2:AB$2201, 0)</f>
        <v>499</v>
      </c>
      <c r="AB343" s="6">
        <f>_xlfn.RANK.EQ(VLOOKUP($A343, 'First 10 GS'!$B$2:$AG$2201, 28, FALSE), 'First 10 GS'!AC$2:AC$2201, 1)</f>
        <v>556</v>
      </c>
      <c r="AC343" s="6">
        <f>_xlfn.RANK.EQ(VLOOKUP($A343, 'First 10 GS'!$B$2:$AG$2201, 29, FALSE), 'First 10 GS'!AD$2:AD$2201, 1)</f>
        <v>1</v>
      </c>
      <c r="AD343" s="6">
        <f>_xlfn.RANK.EQ(VLOOKUP($A343, 'First 10 GS'!$B$2:$AG$2201, 30, FALSE), 'First 10 GS'!AE$2:AE$2201, 1)</f>
        <v>461</v>
      </c>
      <c r="AE343" s="6">
        <f>_xlfn.RANK.EQ(VLOOKUP($A343, 'First 10 GS'!$B$2:$AG$2201, 31, FALSE), 'First 10 GS'!AF$2:AF$2201, 0)</f>
        <v>157</v>
      </c>
      <c r="AF343" s="5">
        <f>_xlfn.RANK.EQ(VLOOKUP($A343, 'First 10 GS'!$B$2:$AG$2201, 32, FALSE), 'First 10 GS'!AG$2:AG$2201, 1)</f>
        <v>242</v>
      </c>
      <c r="AG343" s="7">
        <f>GEOMEAN(Table5[[#This Row],[W]],Table5[[#This Row],[L]],Table5[[#This Row],[ERA]],Table5[[#This Row],[BB/9]],Table5[[#This Row],[SO]],Table5[[#This Row],[K/9]],Table5[[#This Row],[WHIP]])</f>
        <v>266.40629024996269</v>
      </c>
    </row>
    <row r="344" spans="1:33" x14ac:dyDescent="0.45">
      <c r="A344" s="6" t="s">
        <v>1040</v>
      </c>
      <c r="B344" s="6" t="s">
        <v>82</v>
      </c>
      <c r="C344" s="9">
        <v>31685</v>
      </c>
      <c r="D344" s="9">
        <v>32631</v>
      </c>
      <c r="E344" s="6">
        <f>_xlfn.RANK.EQ(VLOOKUP($A344, 'First 10 GS'!$B$2:$AG$2201, 5, FALSE), 'First 10 GS'!F$2:F$2201, 0)</f>
        <v>207</v>
      </c>
      <c r="F344" s="5">
        <f>_xlfn.RANK.EQ(VLOOKUP($A344, 'First 10 GS'!$B$2:$AG$2201, 6, FALSE), 'First 10 GS'!G$2:G$2201, 0)</f>
        <v>151</v>
      </c>
      <c r="G344" s="5">
        <f>_xlfn.RANK.EQ(VLOOKUP($A344, 'First 10 GS'!$B$2:$AG$2201, 7, FALSE), 'First 10 GS'!H$2:H$2201, 1)</f>
        <v>57</v>
      </c>
      <c r="H344" s="6">
        <f>_xlfn.RANK.EQ(VLOOKUP($A344, 'First 10 GS'!$B$2:$AG$2201, 8, FALSE), 'First 10 GS'!I$2:I$2201, 0)</f>
        <v>1</v>
      </c>
      <c r="I344" s="6">
        <f>_xlfn.RANK.EQ(VLOOKUP($A344, 'First 10 GS'!$B$2:$AG$2201, 9, FALSE), 'First 10 GS'!J$2:J$2201, 0)</f>
        <v>1</v>
      </c>
      <c r="J344" s="6">
        <f>_xlfn.RANK.EQ(VLOOKUP($A344, 'First 10 GS'!$B$2:$AG$2201, 10, FALSE), 'First 10 GS'!K$2:K$2201, 1)</f>
        <v>1</v>
      </c>
      <c r="K344" s="6">
        <f>_xlfn.RANK.EQ(VLOOKUP($A344, 'First 10 GS'!$B$2:$AG$2201, 11, FALSE), 'First 10 GS'!L$2:L$2201, 0)</f>
        <v>29</v>
      </c>
      <c r="L344" s="6">
        <f>_xlfn.RANK.EQ(VLOOKUP($A344, 'First 10 GS'!$B$2:$AG$2201, 12, FALSE), 'First 10 GS'!M$2:M$2201, 0)</f>
        <v>98</v>
      </c>
      <c r="M344" s="6">
        <f>_xlfn.RANK.EQ(VLOOKUP($A344, 'First 10 GS'!$B$2:$AG$2201, 13, FALSE), 'First 10 GS'!N$2:N$2201, 0)</f>
        <v>2</v>
      </c>
      <c r="N344" s="6">
        <f>_xlfn.RANK.EQ(VLOOKUP($A344, 'First 10 GS'!$B$2:$AG$2201, 14, FALSE), 'First 10 GS'!O$2:O$2201, 1)</f>
        <v>452</v>
      </c>
      <c r="O344" s="6">
        <f>_xlfn.RANK.EQ(VLOOKUP($A344, 'First 10 GS'!$B$2:$AG$2201, 15, FALSE), 'First 10 GS'!P$2:P$2201, 0)</f>
        <v>390</v>
      </c>
      <c r="P344" s="6">
        <f>_xlfn.RANK.EQ(VLOOKUP($A344, 'First 10 GS'!$B$2:$AG$2201, 16, FALSE), 'First 10 GS'!Q$2:Q$2201, 0)</f>
        <v>99</v>
      </c>
      <c r="Q344" s="5">
        <f>_xlfn.RANK.EQ(VLOOKUP($A344, 'First 10 GS'!$B$2:$AG$2201, 17, FALSE), 'First 10 GS'!R$2:R$2201, 1)</f>
        <v>250</v>
      </c>
      <c r="R344" s="6">
        <f>_xlfn.RANK.EQ(VLOOKUP($A344, 'First 10 GS'!$B$2:$AG$2201, 18, FALSE), 'First 10 GS'!S$2:S$2201, 1)</f>
        <v>440</v>
      </c>
      <c r="S344" s="6">
        <f>_xlfn.RANK.EQ(VLOOKUP($A344, 'First 10 GS'!$B$2:$AG$2201, 19, FALSE), 'First 10 GS'!T$2:T$2201, 1)</f>
        <v>473</v>
      </c>
      <c r="T344" s="6">
        <f>_xlfn.RANK.EQ(VLOOKUP($A344, 'First 10 GS'!$B$2:$AG$2201, 20, FALSE), 'First 10 GS'!U$2:U$2201, 1)</f>
        <v>254</v>
      </c>
      <c r="U344" s="6">
        <f>_xlfn.RANK.EQ(VLOOKUP($A344, 'First 10 GS'!$B$2:$AG$2201, 21, FALSE), 'First 10 GS'!V$2:V$2201, 1)</f>
        <v>129</v>
      </c>
      <c r="V344" s="6">
        <f>_xlfn.RANK.EQ(VLOOKUP($A344, 'First 10 GS'!$B$2:$AG$2201, 22, FALSE), 'First 10 GS'!W$2:W$2201, 1)</f>
        <v>103</v>
      </c>
      <c r="W344" s="6">
        <f>_xlfn.RANK.EQ(VLOOKUP($A344, 'First 10 GS'!$B$2:$AG$2201, 23, FALSE), 'First 10 GS'!X$2:X$2201, 1)</f>
        <v>462</v>
      </c>
      <c r="X344" s="5">
        <f>_xlfn.RANK.EQ(VLOOKUP($A344, 'First 10 GS'!$B$2:$AG$2201, 24, FALSE), 'First 10 GS'!Y$2:Y$2201, 1)</f>
        <v>434</v>
      </c>
      <c r="Y344" s="6">
        <f>_xlfn.RANK.EQ(VLOOKUP($A344, 'First 10 GS'!$B$2:$AG$2201, 25, FALSE), 'First 10 GS'!Z$2:Z$2201, 1)</f>
        <v>1</v>
      </c>
      <c r="Z344" s="5">
        <f>_xlfn.RANK.EQ(VLOOKUP($A344, 'First 10 GS'!$B$2:$AG$2201, 26, FALSE), 'First 10 GS'!AA$2:AA$2201, 0)</f>
        <v>474</v>
      </c>
      <c r="AA344" s="5">
        <f>_xlfn.RANK.EQ(VLOOKUP($A344, 'First 10 GS'!$B$2:$AG$2201, 27, FALSE), 'First 10 GS'!AB$2:AB$2201, 0)</f>
        <v>512</v>
      </c>
      <c r="AB344" s="6">
        <f>_xlfn.RANK.EQ(VLOOKUP($A344, 'First 10 GS'!$B$2:$AG$2201, 28, FALSE), 'First 10 GS'!AC$2:AC$2201, 1)</f>
        <v>127</v>
      </c>
      <c r="AC344" s="6">
        <f>_xlfn.RANK.EQ(VLOOKUP($A344, 'First 10 GS'!$B$2:$AG$2201, 29, FALSE), 'First 10 GS'!AD$2:AD$2201, 1)</f>
        <v>1</v>
      </c>
      <c r="AD344" s="6">
        <f>_xlfn.RANK.EQ(VLOOKUP($A344, 'First 10 GS'!$B$2:$AG$2201, 30, FALSE), 'First 10 GS'!AE$2:AE$2201, 1)</f>
        <v>461</v>
      </c>
      <c r="AE344" s="6">
        <f>_xlfn.RANK.EQ(VLOOKUP($A344, 'First 10 GS'!$B$2:$AG$2201, 31, FALSE), 'First 10 GS'!AF$2:AF$2201, 0)</f>
        <v>125</v>
      </c>
      <c r="AF344" s="5">
        <f>_xlfn.RANK.EQ(VLOOKUP($A344, 'First 10 GS'!$B$2:$AG$2201, 32, FALSE), 'First 10 GS'!AG$2:AG$2201, 1)</f>
        <v>425</v>
      </c>
      <c r="AG344" s="7">
        <f>GEOMEAN(Table5[[#This Row],[W]],Table5[[#This Row],[L]],Table5[[#This Row],[ERA]],Table5[[#This Row],[BB/9]],Table5[[#This Row],[SO]],Table5[[#This Row],[K/9]],Table5[[#This Row],[WHIP]])</f>
        <v>266.83668653037154</v>
      </c>
    </row>
    <row r="345" spans="1:33" x14ac:dyDescent="0.45">
      <c r="A345" s="6" t="s">
        <v>615</v>
      </c>
      <c r="B345" s="6" t="s">
        <v>102</v>
      </c>
      <c r="C345" s="9" t="s">
        <v>616</v>
      </c>
      <c r="D345" s="9">
        <v>29043</v>
      </c>
      <c r="E345" s="6">
        <f>_xlfn.RANK.EQ(VLOOKUP($A345, 'First 10 GS'!$B$2:$AG$2201, 5, FALSE), 'First 10 GS'!F$2:F$2201, 0)</f>
        <v>195</v>
      </c>
      <c r="F345" s="5">
        <f>_xlfn.RANK.EQ(VLOOKUP($A345, 'First 10 GS'!$B$2:$AG$2201, 6, FALSE), 'First 10 GS'!G$2:G$2201, 0)</f>
        <v>151</v>
      </c>
      <c r="G345" s="5">
        <f>_xlfn.RANK.EQ(VLOOKUP($A345, 'First 10 GS'!$B$2:$AG$2201, 7, FALSE), 'First 10 GS'!H$2:H$2201, 1)</f>
        <v>177</v>
      </c>
      <c r="H345" s="6">
        <f>_xlfn.RANK.EQ(VLOOKUP($A345, 'First 10 GS'!$B$2:$AG$2201, 8, FALSE), 'First 10 GS'!I$2:I$2201, 0)</f>
        <v>1</v>
      </c>
      <c r="I345" s="6">
        <f>_xlfn.RANK.EQ(VLOOKUP($A345, 'First 10 GS'!$B$2:$AG$2201, 9, FALSE), 'First 10 GS'!J$2:J$2201, 0)</f>
        <v>1</v>
      </c>
      <c r="J345" s="6">
        <f>_xlfn.RANK.EQ(VLOOKUP($A345, 'First 10 GS'!$B$2:$AG$2201, 10, FALSE), 'First 10 GS'!K$2:K$2201, 1)</f>
        <v>1</v>
      </c>
      <c r="K345" s="6">
        <f>_xlfn.RANK.EQ(VLOOKUP($A345, 'First 10 GS'!$B$2:$AG$2201, 11, FALSE), 'First 10 GS'!L$2:L$2201, 0)</f>
        <v>99</v>
      </c>
      <c r="L345" s="6">
        <f>_xlfn.RANK.EQ(VLOOKUP($A345, 'First 10 GS'!$B$2:$AG$2201, 12, FALSE), 'First 10 GS'!M$2:M$2201, 0)</f>
        <v>98</v>
      </c>
      <c r="M345" s="6">
        <f>_xlfn.RANK.EQ(VLOOKUP($A345, 'First 10 GS'!$B$2:$AG$2201, 13, FALSE), 'First 10 GS'!N$2:N$2201, 0)</f>
        <v>2</v>
      </c>
      <c r="N345" s="6">
        <f>_xlfn.RANK.EQ(VLOOKUP($A345, 'First 10 GS'!$B$2:$AG$2201, 14, FALSE), 'First 10 GS'!O$2:O$2201, 1)</f>
        <v>462</v>
      </c>
      <c r="O345" s="6">
        <f>_xlfn.RANK.EQ(VLOOKUP($A345, 'First 10 GS'!$B$2:$AG$2201, 15, FALSE), 'First 10 GS'!P$2:P$2201, 0)</f>
        <v>227</v>
      </c>
      <c r="P345" s="6">
        <f>_xlfn.RANK.EQ(VLOOKUP($A345, 'First 10 GS'!$B$2:$AG$2201, 16, FALSE), 'First 10 GS'!Q$2:Q$2201, 0)</f>
        <v>208</v>
      </c>
      <c r="Q345" s="5">
        <f>_xlfn.RANK.EQ(VLOOKUP($A345, 'First 10 GS'!$B$2:$AG$2201, 17, FALSE), 'First 10 GS'!R$2:R$2201, 1)</f>
        <v>396</v>
      </c>
      <c r="R345" s="6">
        <f>_xlfn.RANK.EQ(VLOOKUP($A345, 'First 10 GS'!$B$2:$AG$2201, 18, FALSE), 'First 10 GS'!S$2:S$2201, 1)</f>
        <v>639</v>
      </c>
      <c r="S345" s="6">
        <f>_xlfn.RANK.EQ(VLOOKUP($A345, 'First 10 GS'!$B$2:$AG$2201, 19, FALSE), 'First 10 GS'!T$2:T$2201, 1)</f>
        <v>509</v>
      </c>
      <c r="T345" s="6">
        <f>_xlfn.RANK.EQ(VLOOKUP($A345, 'First 10 GS'!$B$2:$AG$2201, 20, FALSE), 'First 10 GS'!U$2:U$2201, 1)</f>
        <v>456</v>
      </c>
      <c r="U345" s="6">
        <f>_xlfn.RANK.EQ(VLOOKUP($A345, 'First 10 GS'!$B$2:$AG$2201, 21, FALSE), 'First 10 GS'!V$2:V$2201, 1)</f>
        <v>12</v>
      </c>
      <c r="V345" s="6">
        <f>_xlfn.RANK.EQ(VLOOKUP($A345, 'First 10 GS'!$B$2:$AG$2201, 22, FALSE), 'First 10 GS'!W$2:W$2201, 1)</f>
        <v>3</v>
      </c>
      <c r="W345" s="6">
        <f>_xlfn.RANK.EQ(VLOOKUP($A345, 'First 10 GS'!$B$2:$AG$2201, 23, FALSE), 'First 10 GS'!X$2:X$2201, 1)</f>
        <v>331</v>
      </c>
      <c r="X345" s="5">
        <f>_xlfn.RANK.EQ(VLOOKUP($A345, 'First 10 GS'!$B$2:$AG$2201, 24, FALSE), 'First 10 GS'!Y$2:Y$2201, 1)</f>
        <v>321</v>
      </c>
      <c r="Y345" s="6">
        <f>_xlfn.RANK.EQ(VLOOKUP($A345, 'First 10 GS'!$B$2:$AG$2201, 25, FALSE), 'First 10 GS'!Z$2:Z$2201, 1)</f>
        <v>291</v>
      </c>
      <c r="Z345" s="5">
        <f>_xlfn.RANK.EQ(VLOOKUP($A345, 'First 10 GS'!$B$2:$AG$2201, 26, FALSE), 'First 10 GS'!AA$2:AA$2201, 0)</f>
        <v>205</v>
      </c>
      <c r="AA345" s="5">
        <f>_xlfn.RANK.EQ(VLOOKUP($A345, 'First 10 GS'!$B$2:$AG$2201, 27, FALSE), 'First 10 GS'!AB$2:AB$2201, 0)</f>
        <v>260</v>
      </c>
      <c r="AB345" s="6">
        <f>_xlfn.RANK.EQ(VLOOKUP($A345, 'First 10 GS'!$B$2:$AG$2201, 28, FALSE), 'First 10 GS'!AC$2:AC$2201, 1)</f>
        <v>1</v>
      </c>
      <c r="AC345" s="6">
        <f>_xlfn.RANK.EQ(VLOOKUP($A345, 'First 10 GS'!$B$2:$AG$2201, 29, FALSE), 'First 10 GS'!AD$2:AD$2201, 1)</f>
        <v>1</v>
      </c>
      <c r="AD345" s="6">
        <f>_xlfn.RANK.EQ(VLOOKUP($A345, 'First 10 GS'!$B$2:$AG$2201, 30, FALSE), 'First 10 GS'!AE$2:AE$2201, 1)</f>
        <v>461</v>
      </c>
      <c r="AE345" s="6">
        <f>_xlfn.RANK.EQ(VLOOKUP($A345, 'First 10 GS'!$B$2:$AG$2201, 31, FALSE), 'First 10 GS'!AF$2:AF$2201, 0)</f>
        <v>94</v>
      </c>
      <c r="AF345" s="5">
        <f>_xlfn.RANK.EQ(VLOOKUP($A345, 'First 10 GS'!$B$2:$AG$2201, 32, FALSE), 'First 10 GS'!AG$2:AG$2201, 1)</f>
        <v>537</v>
      </c>
      <c r="AG345" s="7">
        <f>GEOMEAN(Table5[[#This Row],[W]],Table5[[#This Row],[L]],Table5[[#This Row],[ERA]],Table5[[#This Row],[BB/9]],Table5[[#This Row],[SO]],Table5[[#This Row],[K/9]],Table5[[#This Row],[WHIP]])</f>
        <v>267.19971435566555</v>
      </c>
    </row>
    <row r="346" spans="1:33" x14ac:dyDescent="0.45">
      <c r="A346" s="6" t="s">
        <v>1852</v>
      </c>
      <c r="B346" s="6" t="s">
        <v>30</v>
      </c>
      <c r="C346" s="9">
        <v>36625</v>
      </c>
      <c r="D346" s="9">
        <v>36679</v>
      </c>
      <c r="E346" s="6">
        <f>_xlfn.RANK.EQ(VLOOKUP($A346, 'First 10 GS'!$B$2:$AG$2201, 5, FALSE), 'First 10 GS'!F$2:F$2201, 0)</f>
        <v>489</v>
      </c>
      <c r="F346" s="5">
        <f>_xlfn.RANK.EQ(VLOOKUP($A346, 'First 10 GS'!$B$2:$AG$2201, 6, FALSE), 'First 10 GS'!G$2:G$2201, 0)</f>
        <v>460</v>
      </c>
      <c r="G346" s="5">
        <f>_xlfn.RANK.EQ(VLOOKUP($A346, 'First 10 GS'!$B$2:$AG$2201, 7, FALSE), 'First 10 GS'!H$2:H$2201, 1)</f>
        <v>11</v>
      </c>
      <c r="H346" s="6">
        <f>_xlfn.RANK.EQ(VLOOKUP($A346, 'First 10 GS'!$B$2:$AG$2201, 8, FALSE), 'First 10 GS'!I$2:I$2201, 0)</f>
        <v>1</v>
      </c>
      <c r="I346" s="6">
        <f>_xlfn.RANK.EQ(VLOOKUP($A346, 'First 10 GS'!$B$2:$AG$2201, 9, FALSE), 'First 10 GS'!J$2:J$2201, 0)</f>
        <v>1</v>
      </c>
      <c r="J346" s="6">
        <f>_xlfn.RANK.EQ(VLOOKUP($A346, 'First 10 GS'!$B$2:$AG$2201, 10, FALSE), 'First 10 GS'!K$2:K$2201, 1)</f>
        <v>1</v>
      </c>
      <c r="K346" s="6">
        <f>_xlfn.RANK.EQ(VLOOKUP($A346, 'First 10 GS'!$B$2:$AG$2201, 11, FALSE), 'First 10 GS'!L$2:L$2201, 0)</f>
        <v>196</v>
      </c>
      <c r="L346" s="6">
        <f>_xlfn.RANK.EQ(VLOOKUP($A346, 'First 10 GS'!$B$2:$AG$2201, 12, FALSE), 'First 10 GS'!M$2:M$2201, 0)</f>
        <v>98</v>
      </c>
      <c r="M346" s="6">
        <f>_xlfn.RANK.EQ(VLOOKUP($A346, 'First 10 GS'!$B$2:$AG$2201, 13, FALSE), 'First 10 GS'!N$2:N$2201, 0)</f>
        <v>2</v>
      </c>
      <c r="N346" s="6">
        <f>_xlfn.RANK.EQ(VLOOKUP($A346, 'First 10 GS'!$B$2:$AG$2201, 14, FALSE), 'First 10 GS'!O$2:O$2201, 1)</f>
        <v>170</v>
      </c>
      <c r="O346" s="6">
        <f>_xlfn.RANK.EQ(VLOOKUP($A346, 'First 10 GS'!$B$2:$AG$2201, 15, FALSE), 'First 10 GS'!P$2:P$2201, 0)</f>
        <v>655</v>
      </c>
      <c r="P346" s="6">
        <f>_xlfn.RANK.EQ(VLOOKUP($A346, 'First 10 GS'!$B$2:$AG$2201, 16, FALSE), 'First 10 GS'!Q$2:Q$2201, 0)</f>
        <v>99</v>
      </c>
      <c r="Q346" s="5">
        <f>_xlfn.RANK.EQ(VLOOKUP($A346, 'First 10 GS'!$B$2:$AG$2201, 17, FALSE), 'First 10 GS'!R$2:R$2201, 1)</f>
        <v>560</v>
      </c>
      <c r="R346" s="6">
        <f>_xlfn.RANK.EQ(VLOOKUP($A346, 'First 10 GS'!$B$2:$AG$2201, 18, FALSE), 'First 10 GS'!S$2:S$2201, 1)</f>
        <v>550</v>
      </c>
      <c r="S346" s="6">
        <f>_xlfn.RANK.EQ(VLOOKUP($A346, 'First 10 GS'!$B$2:$AG$2201, 19, FALSE), 'First 10 GS'!T$2:T$2201, 1)</f>
        <v>509</v>
      </c>
      <c r="T346" s="6">
        <f>_xlfn.RANK.EQ(VLOOKUP($A346, 'First 10 GS'!$B$2:$AG$2201, 20, FALSE), 'First 10 GS'!U$2:U$2201, 1)</f>
        <v>547</v>
      </c>
      <c r="U346" s="6">
        <f>_xlfn.RANK.EQ(VLOOKUP($A346, 'First 10 GS'!$B$2:$AG$2201, 21, FALSE), 'First 10 GS'!V$2:V$2201, 1)</f>
        <v>444</v>
      </c>
      <c r="V346" s="6">
        <f>_xlfn.RANK.EQ(VLOOKUP($A346, 'First 10 GS'!$B$2:$AG$2201, 22, FALSE), 'First 10 GS'!W$2:W$2201, 1)</f>
        <v>381</v>
      </c>
      <c r="W346" s="6">
        <f>_xlfn.RANK.EQ(VLOOKUP($A346, 'First 10 GS'!$B$2:$AG$2201, 23, FALSE), 'First 10 GS'!X$2:X$2201, 1)</f>
        <v>262</v>
      </c>
      <c r="X346" s="5">
        <f>_xlfn.RANK.EQ(VLOOKUP($A346, 'First 10 GS'!$B$2:$AG$2201, 24, FALSE), 'First 10 GS'!Y$2:Y$2201, 1)</f>
        <v>341</v>
      </c>
      <c r="Y346" s="6">
        <f>_xlfn.RANK.EQ(VLOOKUP($A346, 'First 10 GS'!$B$2:$AG$2201, 25, FALSE), 'First 10 GS'!Z$2:Z$2201, 1)</f>
        <v>1</v>
      </c>
      <c r="Z346" s="5">
        <f>_xlfn.RANK.EQ(VLOOKUP($A346, 'First 10 GS'!$B$2:$AG$2201, 26, FALSE), 'First 10 GS'!AA$2:AA$2201, 0)</f>
        <v>452</v>
      </c>
      <c r="AA346" s="5">
        <f>_xlfn.RANK.EQ(VLOOKUP($A346, 'First 10 GS'!$B$2:$AG$2201, 27, FALSE), 'First 10 GS'!AB$2:AB$2201, 0)</f>
        <v>391</v>
      </c>
      <c r="AB346" s="6">
        <f>_xlfn.RANK.EQ(VLOOKUP($A346, 'First 10 GS'!$B$2:$AG$2201, 28, FALSE), 'First 10 GS'!AC$2:AC$2201, 1)</f>
        <v>290</v>
      </c>
      <c r="AC346" s="6">
        <f>_xlfn.RANK.EQ(VLOOKUP($A346, 'First 10 GS'!$B$2:$AG$2201, 29, FALSE), 'First 10 GS'!AD$2:AD$2201, 1)</f>
        <v>1</v>
      </c>
      <c r="AD346" s="6">
        <f>_xlfn.RANK.EQ(VLOOKUP($A346, 'First 10 GS'!$B$2:$AG$2201, 30, FALSE), 'First 10 GS'!AE$2:AE$2201, 1)</f>
        <v>1</v>
      </c>
      <c r="AE346" s="6">
        <f>_xlfn.RANK.EQ(VLOOKUP($A346, 'First 10 GS'!$B$2:$AG$2201, 31, FALSE), 'First 10 GS'!AF$2:AF$2201, 0)</f>
        <v>442</v>
      </c>
      <c r="AF346" s="5">
        <f>_xlfn.RANK.EQ(VLOOKUP($A346, 'First 10 GS'!$B$2:$AG$2201, 32, FALSE), 'First 10 GS'!AG$2:AG$2201, 1)</f>
        <v>570</v>
      </c>
      <c r="AG346" s="7">
        <f>GEOMEAN(Table5[[#This Row],[W]],Table5[[#This Row],[L]],Table5[[#This Row],[ERA]],Table5[[#This Row],[BB/9]],Table5[[#This Row],[SO]],Table5[[#This Row],[K/9]],Table5[[#This Row],[WHIP]])</f>
        <v>267.23760273583957</v>
      </c>
    </row>
    <row r="347" spans="1:33" x14ac:dyDescent="0.45">
      <c r="A347" s="4" t="s">
        <v>721</v>
      </c>
      <c r="B347" s="4" t="s">
        <v>229</v>
      </c>
      <c r="C347" s="10">
        <v>30778</v>
      </c>
      <c r="D347" s="10">
        <v>30843</v>
      </c>
      <c r="E347" s="4">
        <f>_xlfn.RANK.EQ(VLOOKUP($A347, 'First 10 GS'!$B$2:$AG$2201, 5, FALSE), 'First 10 GS'!F$2:F$2201, 0)</f>
        <v>85</v>
      </c>
      <c r="F347" s="5">
        <f>_xlfn.RANK.EQ(VLOOKUP($A347, 'First 10 GS'!$B$2:$AG$2201, 6, FALSE), 'First 10 GS'!G$2:G$2201, 0)</f>
        <v>294</v>
      </c>
      <c r="G347" s="5">
        <f>_xlfn.RANK.EQ(VLOOKUP($A347, 'First 10 GS'!$B$2:$AG$2201, 7, FALSE), 'First 10 GS'!H$2:H$2201, 1)</f>
        <v>518</v>
      </c>
      <c r="H347" s="4">
        <f>_xlfn.RANK.EQ(VLOOKUP($A347, 'First 10 GS'!$B$2:$AG$2201, 8, FALSE), 'First 10 GS'!I$2:I$2201, 0)</f>
        <v>1</v>
      </c>
      <c r="I347" s="4">
        <f>_xlfn.RANK.EQ(VLOOKUP($A347, 'First 10 GS'!$B$2:$AG$2201, 9, FALSE), 'First 10 GS'!J$2:J$2201, 0)</f>
        <v>1</v>
      </c>
      <c r="J347" s="4">
        <f>_xlfn.RANK.EQ(VLOOKUP($A347, 'First 10 GS'!$B$2:$AG$2201, 10, FALSE), 'First 10 GS'!K$2:K$2201, 1)</f>
        <v>1</v>
      </c>
      <c r="K347" s="4">
        <f>_xlfn.RANK.EQ(VLOOKUP($A347, 'First 10 GS'!$B$2:$AG$2201, 11, FALSE), 'First 10 GS'!L$2:L$2201, 0)</f>
        <v>99</v>
      </c>
      <c r="L347" s="4">
        <f>_xlfn.RANK.EQ(VLOOKUP($A347, 'First 10 GS'!$B$2:$AG$2201, 12, FALSE), 'First 10 GS'!M$2:M$2201, 0)</f>
        <v>18</v>
      </c>
      <c r="M347" s="4">
        <f>_xlfn.RANK.EQ(VLOOKUP($A347, 'First 10 GS'!$B$2:$AG$2201, 13, FALSE), 'First 10 GS'!N$2:N$2201, 0)</f>
        <v>2</v>
      </c>
      <c r="N347" s="6">
        <f>_xlfn.RANK.EQ(VLOOKUP($A347, 'First 10 GS'!$B$2:$AG$2201, 14, FALSE), 'First 10 GS'!O$2:O$2201, 1)</f>
        <v>582</v>
      </c>
      <c r="O347" s="4">
        <f>_xlfn.RANK.EQ(VLOOKUP($A347, 'First 10 GS'!$B$2:$AG$2201, 15, FALSE), 'First 10 GS'!P$2:P$2201, 0)</f>
        <v>90</v>
      </c>
      <c r="P347" s="4">
        <f>_xlfn.RANK.EQ(VLOOKUP($A347, 'First 10 GS'!$B$2:$AG$2201, 16, FALSE), 'First 10 GS'!Q$2:Q$2201, 0)</f>
        <v>467</v>
      </c>
      <c r="Q347" s="5">
        <f>_xlfn.RANK.EQ(VLOOKUP($A347, 'First 10 GS'!$B$2:$AG$2201, 17, FALSE), 'First 10 GS'!R$2:R$2201, 1)</f>
        <v>137</v>
      </c>
      <c r="R347" s="4">
        <f>_xlfn.RANK.EQ(VLOOKUP($A347, 'First 10 GS'!$B$2:$AG$2201, 18, FALSE), 'First 10 GS'!S$2:S$2201, 1)</f>
        <v>317</v>
      </c>
      <c r="S347" s="4">
        <f>_xlfn.RANK.EQ(VLOOKUP($A347, 'First 10 GS'!$B$2:$AG$2201, 19, FALSE), 'First 10 GS'!T$2:T$2201, 1)</f>
        <v>162</v>
      </c>
      <c r="T347" s="4">
        <f>_xlfn.RANK.EQ(VLOOKUP($A347, 'First 10 GS'!$B$2:$AG$2201, 20, FALSE), 'First 10 GS'!U$2:U$2201, 1)</f>
        <v>173</v>
      </c>
      <c r="U347" s="4">
        <f>_xlfn.RANK.EQ(VLOOKUP($A347, 'First 10 GS'!$B$2:$AG$2201, 21, FALSE), 'First 10 GS'!V$2:V$2201, 1)</f>
        <v>28</v>
      </c>
      <c r="V347" s="4">
        <f>_xlfn.RANK.EQ(VLOOKUP($A347, 'First 10 GS'!$B$2:$AG$2201, 22, FALSE), 'First 10 GS'!W$2:W$2201, 1)</f>
        <v>19</v>
      </c>
      <c r="W347" s="4">
        <f>_xlfn.RANK.EQ(VLOOKUP($A347, 'First 10 GS'!$B$2:$AG$2201, 23, FALSE), 'First 10 GS'!X$2:X$2201, 1)</f>
        <v>400</v>
      </c>
      <c r="X347" s="5">
        <f>_xlfn.RANK.EQ(VLOOKUP($A347, 'First 10 GS'!$B$2:$AG$2201, 24, FALSE), 'First 10 GS'!Y$2:Y$2201, 1)</f>
        <v>313</v>
      </c>
      <c r="Y347" s="4">
        <f>_xlfn.RANK.EQ(VLOOKUP($A347, 'First 10 GS'!$B$2:$AG$2201, 25, FALSE), 'First 10 GS'!Z$2:Z$2201, 1)</f>
        <v>1</v>
      </c>
      <c r="Z347" s="5">
        <f>_xlfn.RANK.EQ(VLOOKUP($A347, 'First 10 GS'!$B$2:$AG$2201, 26, FALSE), 'First 10 GS'!AA$2:AA$2201, 0)</f>
        <v>251</v>
      </c>
      <c r="AA347" s="5">
        <f>_xlfn.RANK.EQ(VLOOKUP($A347, 'First 10 GS'!$B$2:$AG$2201, 27, FALSE), 'First 10 GS'!AB$2:AB$2201, 0)</f>
        <v>371</v>
      </c>
      <c r="AB347" s="4">
        <f>_xlfn.RANK.EQ(VLOOKUP($A347, 'First 10 GS'!$B$2:$AG$2201, 28, FALSE), 'First 10 GS'!AC$2:AC$2201, 1)</f>
        <v>1</v>
      </c>
      <c r="AC347" s="4">
        <f>_xlfn.RANK.EQ(VLOOKUP($A347, 'First 10 GS'!$B$2:$AG$2201, 29, FALSE), 'First 10 GS'!AD$2:AD$2201, 1)</f>
        <v>1</v>
      </c>
      <c r="AD347" s="4">
        <f>_xlfn.RANK.EQ(VLOOKUP($A347, 'First 10 GS'!$B$2:$AG$2201, 30, FALSE), 'First 10 GS'!AE$2:AE$2201, 1)</f>
        <v>146</v>
      </c>
      <c r="AE347" s="4">
        <f>_xlfn.RANK.EQ(VLOOKUP($A347, 'First 10 GS'!$B$2:$AG$2201, 31, FALSE), 'First 10 GS'!AF$2:AF$2201, 0)</f>
        <v>99</v>
      </c>
      <c r="AF347" s="5">
        <f>_xlfn.RANK.EQ(VLOOKUP($A347, 'First 10 GS'!$B$2:$AG$2201, 32, FALSE), 'First 10 GS'!AG$2:AG$2201, 1)</f>
        <v>161</v>
      </c>
      <c r="AG347" s="7">
        <f>GEOMEAN(Table5[[#This Row],[W]],Table5[[#This Row],[L]],Table5[[#This Row],[ERA]],Table5[[#This Row],[BB/9]],Table5[[#This Row],[SO]],Table5[[#This Row],[K/9]],Table5[[#This Row],[WHIP]])</f>
        <v>267.46031849070067</v>
      </c>
    </row>
    <row r="348" spans="1:33" x14ac:dyDescent="0.45">
      <c r="A348" s="6" t="s">
        <v>1648</v>
      </c>
      <c r="B348" s="6" t="s">
        <v>196</v>
      </c>
      <c r="C348" s="9">
        <v>38580</v>
      </c>
      <c r="D348" s="9">
        <v>38962</v>
      </c>
      <c r="E348" s="6">
        <f>_xlfn.RANK.EQ(VLOOKUP($A348, 'First 10 GS'!$B$2:$AG$2201, 5, FALSE), 'First 10 GS'!F$2:F$2201, 0)</f>
        <v>434</v>
      </c>
      <c r="F348" s="5">
        <f>_xlfn.RANK.EQ(VLOOKUP($A348, 'First 10 GS'!$B$2:$AG$2201, 6, FALSE), 'First 10 GS'!G$2:G$2201, 0)</f>
        <v>151</v>
      </c>
      <c r="G348" s="5">
        <f>_xlfn.RANK.EQ(VLOOKUP($A348, 'First 10 GS'!$B$2:$AG$2201, 7, FALSE), 'First 10 GS'!H$2:H$2201, 1)</f>
        <v>57</v>
      </c>
      <c r="H348" s="6">
        <f>_xlfn.RANK.EQ(VLOOKUP($A348, 'First 10 GS'!$B$2:$AG$2201, 8, FALSE), 'First 10 GS'!I$2:I$2201, 0)</f>
        <v>1</v>
      </c>
      <c r="I348" s="6">
        <f>_xlfn.RANK.EQ(VLOOKUP($A348, 'First 10 GS'!$B$2:$AG$2201, 9, FALSE), 'First 10 GS'!J$2:J$2201, 0)</f>
        <v>1</v>
      </c>
      <c r="J348" s="6">
        <f>_xlfn.RANK.EQ(VLOOKUP($A348, 'First 10 GS'!$B$2:$AG$2201, 10, FALSE), 'First 10 GS'!K$2:K$2201, 1)</f>
        <v>1</v>
      </c>
      <c r="K348" s="6">
        <f>_xlfn.RANK.EQ(VLOOKUP($A348, 'First 10 GS'!$B$2:$AG$2201, 11, FALSE), 'First 10 GS'!L$2:L$2201, 0)</f>
        <v>196</v>
      </c>
      <c r="L348" s="6">
        <f>_xlfn.RANK.EQ(VLOOKUP($A348, 'First 10 GS'!$B$2:$AG$2201, 12, FALSE), 'First 10 GS'!M$2:M$2201, 0)</f>
        <v>98</v>
      </c>
      <c r="M348" s="6">
        <f>_xlfn.RANK.EQ(VLOOKUP($A348, 'First 10 GS'!$B$2:$AG$2201, 13, FALSE), 'First 10 GS'!N$2:N$2201, 0)</f>
        <v>2</v>
      </c>
      <c r="N348" s="6">
        <f>_xlfn.RANK.EQ(VLOOKUP($A348, 'First 10 GS'!$B$2:$AG$2201, 14, FALSE), 'First 10 GS'!O$2:O$2201, 1)</f>
        <v>216</v>
      </c>
      <c r="O348" s="6">
        <f>_xlfn.RANK.EQ(VLOOKUP($A348, 'First 10 GS'!$B$2:$AG$2201, 15, FALSE), 'First 10 GS'!P$2:P$2201, 0)</f>
        <v>390</v>
      </c>
      <c r="P348" s="6">
        <f>_xlfn.RANK.EQ(VLOOKUP($A348, 'First 10 GS'!$B$2:$AG$2201, 16, FALSE), 'First 10 GS'!Q$2:Q$2201, 0)</f>
        <v>99</v>
      </c>
      <c r="Q348" s="5">
        <f>_xlfn.RANK.EQ(VLOOKUP($A348, 'First 10 GS'!$B$2:$AG$2201, 17, FALSE), 'First 10 GS'!R$2:R$2201, 1)</f>
        <v>454</v>
      </c>
      <c r="R348" s="6">
        <f>_xlfn.RANK.EQ(VLOOKUP($A348, 'First 10 GS'!$B$2:$AG$2201, 18, FALSE), 'First 10 GS'!S$2:S$2201, 1)</f>
        <v>181</v>
      </c>
      <c r="S348" s="6">
        <f>_xlfn.RANK.EQ(VLOOKUP($A348, 'First 10 GS'!$B$2:$AG$2201, 19, FALSE), 'First 10 GS'!T$2:T$2201, 1)</f>
        <v>509</v>
      </c>
      <c r="T348" s="6">
        <f>_xlfn.RANK.EQ(VLOOKUP($A348, 'First 10 GS'!$B$2:$AG$2201, 20, FALSE), 'First 10 GS'!U$2:U$2201, 1)</f>
        <v>418</v>
      </c>
      <c r="U348" s="6">
        <f>_xlfn.RANK.EQ(VLOOKUP($A348, 'First 10 GS'!$B$2:$AG$2201, 21, FALSE), 'First 10 GS'!V$2:V$2201, 1)</f>
        <v>505</v>
      </c>
      <c r="V348" s="6">
        <f>_xlfn.RANK.EQ(VLOOKUP($A348, 'First 10 GS'!$B$2:$AG$2201, 22, FALSE), 'First 10 GS'!W$2:W$2201, 1)</f>
        <v>466</v>
      </c>
      <c r="W348" s="6">
        <f>_xlfn.RANK.EQ(VLOOKUP($A348, 'First 10 GS'!$B$2:$AG$2201, 23, FALSE), 'First 10 GS'!X$2:X$2201, 1)</f>
        <v>431</v>
      </c>
      <c r="X348" s="5">
        <f>_xlfn.RANK.EQ(VLOOKUP($A348, 'First 10 GS'!$B$2:$AG$2201, 24, FALSE), 'First 10 GS'!Y$2:Y$2201, 1)</f>
        <v>484</v>
      </c>
      <c r="Y348" s="6">
        <f>_xlfn.RANK.EQ(VLOOKUP($A348, 'First 10 GS'!$B$2:$AG$2201, 25, FALSE), 'First 10 GS'!Z$2:Z$2201, 1)</f>
        <v>1</v>
      </c>
      <c r="Z348" s="5">
        <f>_xlfn.RANK.EQ(VLOOKUP($A348, 'First 10 GS'!$B$2:$AG$2201, 26, FALSE), 'First 10 GS'!AA$2:AA$2201, 0)</f>
        <v>399</v>
      </c>
      <c r="AA348" s="5">
        <f>_xlfn.RANK.EQ(VLOOKUP($A348, 'First 10 GS'!$B$2:$AG$2201, 27, FALSE), 'First 10 GS'!AB$2:AB$2201, 0)</f>
        <v>358</v>
      </c>
      <c r="AB348" s="6">
        <f>_xlfn.RANK.EQ(VLOOKUP($A348, 'First 10 GS'!$B$2:$AG$2201, 28, FALSE), 'First 10 GS'!AC$2:AC$2201, 1)</f>
        <v>127</v>
      </c>
      <c r="AC348" s="6">
        <f>_xlfn.RANK.EQ(VLOOKUP($A348, 'First 10 GS'!$B$2:$AG$2201, 29, FALSE), 'First 10 GS'!AD$2:AD$2201, 1)</f>
        <v>477</v>
      </c>
      <c r="AD348" s="6">
        <f>_xlfn.RANK.EQ(VLOOKUP($A348, 'First 10 GS'!$B$2:$AG$2201, 30, FALSE), 'First 10 GS'!AE$2:AE$2201, 1)</f>
        <v>325</v>
      </c>
      <c r="AE348" s="6">
        <f>_xlfn.RANK.EQ(VLOOKUP($A348, 'First 10 GS'!$B$2:$AG$2201, 31, FALSE), 'First 10 GS'!AF$2:AF$2201, 0)</f>
        <v>487</v>
      </c>
      <c r="AF348" s="5">
        <f>_xlfn.RANK.EQ(VLOOKUP($A348, 'First 10 GS'!$B$2:$AG$2201, 32, FALSE), 'First 10 GS'!AG$2:AG$2201, 1)</f>
        <v>369</v>
      </c>
      <c r="AG348" s="7">
        <f>GEOMEAN(Table5[[#This Row],[W]],Table5[[#This Row],[L]],Table5[[#This Row],[ERA]],Table5[[#This Row],[BB/9]],Table5[[#This Row],[SO]],Table5[[#This Row],[K/9]],Table5[[#This Row],[WHIP]])</f>
        <v>268.14917941383555</v>
      </c>
    </row>
    <row r="349" spans="1:33" x14ac:dyDescent="0.45">
      <c r="A349" s="6" t="s">
        <v>437</v>
      </c>
      <c r="B349" s="6" t="s">
        <v>43</v>
      </c>
      <c r="C349" s="9">
        <v>25303</v>
      </c>
      <c r="D349" s="9">
        <v>25354</v>
      </c>
      <c r="E349" s="6">
        <f>_xlfn.RANK.EQ(VLOOKUP($A349, 'First 10 GS'!$B$2:$AG$2201, 5, FALSE), 'First 10 GS'!F$2:F$2201, 0)</f>
        <v>50</v>
      </c>
      <c r="F349" s="5">
        <f>_xlfn.RANK.EQ(VLOOKUP($A349, 'First 10 GS'!$B$2:$AG$2201, 6, FALSE), 'First 10 GS'!G$2:G$2201, 0)</f>
        <v>151</v>
      </c>
      <c r="G349" s="5">
        <f>_xlfn.RANK.EQ(VLOOKUP($A349, 'First 10 GS'!$B$2:$AG$2201, 7, FALSE), 'First 10 GS'!H$2:H$2201, 1)</f>
        <v>343</v>
      </c>
      <c r="H349" s="6">
        <f>_xlfn.RANK.EQ(VLOOKUP($A349, 'First 10 GS'!$B$2:$AG$2201, 8, FALSE), 'First 10 GS'!I$2:I$2201, 0)</f>
        <v>1</v>
      </c>
      <c r="I349" s="6">
        <f>_xlfn.RANK.EQ(VLOOKUP($A349, 'First 10 GS'!$B$2:$AG$2201, 9, FALSE), 'First 10 GS'!J$2:J$2201, 0)</f>
        <v>1</v>
      </c>
      <c r="J349" s="6">
        <f>_xlfn.RANK.EQ(VLOOKUP($A349, 'First 10 GS'!$B$2:$AG$2201, 10, FALSE), 'First 10 GS'!K$2:K$2201, 1)</f>
        <v>1</v>
      </c>
      <c r="K349" s="6">
        <f>_xlfn.RANK.EQ(VLOOKUP($A349, 'First 10 GS'!$B$2:$AG$2201, 11, FALSE), 'First 10 GS'!L$2:L$2201, 0)</f>
        <v>99</v>
      </c>
      <c r="L349" s="6">
        <f>_xlfn.RANK.EQ(VLOOKUP($A349, 'First 10 GS'!$B$2:$AG$2201, 12, FALSE), 'First 10 GS'!M$2:M$2201, 0)</f>
        <v>98</v>
      </c>
      <c r="M349" s="6">
        <f>_xlfn.RANK.EQ(VLOOKUP($A349, 'First 10 GS'!$B$2:$AG$2201, 13, FALSE), 'First 10 GS'!N$2:N$2201, 0)</f>
        <v>2</v>
      </c>
      <c r="N349" s="6">
        <f>_xlfn.RANK.EQ(VLOOKUP($A349, 'First 10 GS'!$B$2:$AG$2201, 14, FALSE), 'First 10 GS'!O$2:O$2201, 1)</f>
        <v>615</v>
      </c>
      <c r="O349" s="6">
        <f>_xlfn.RANK.EQ(VLOOKUP($A349, 'First 10 GS'!$B$2:$AG$2201, 15, FALSE), 'First 10 GS'!P$2:P$2201, 0)</f>
        <v>90</v>
      </c>
      <c r="P349" s="6">
        <f>_xlfn.RANK.EQ(VLOOKUP($A349, 'First 10 GS'!$B$2:$AG$2201, 16, FALSE), 'First 10 GS'!Q$2:Q$2201, 0)</f>
        <v>266</v>
      </c>
      <c r="Q349" s="5">
        <f>_xlfn.RANK.EQ(VLOOKUP($A349, 'First 10 GS'!$B$2:$AG$2201, 17, FALSE), 'First 10 GS'!R$2:R$2201, 1)</f>
        <v>266</v>
      </c>
      <c r="R349" s="6">
        <f>_xlfn.RANK.EQ(VLOOKUP($A349, 'First 10 GS'!$B$2:$AG$2201, 18, FALSE), 'First 10 GS'!S$2:S$2201, 1)</f>
        <v>508</v>
      </c>
      <c r="S349" s="6">
        <f>_xlfn.RANK.EQ(VLOOKUP($A349, 'First 10 GS'!$B$2:$AG$2201, 19, FALSE), 'First 10 GS'!T$2:T$2201, 1)</f>
        <v>316</v>
      </c>
      <c r="T349" s="6">
        <f>_xlfn.RANK.EQ(VLOOKUP($A349, 'First 10 GS'!$B$2:$AG$2201, 20, FALSE), 'First 10 GS'!U$2:U$2201, 1)</f>
        <v>418</v>
      </c>
      <c r="U349" s="6">
        <f>_xlfn.RANK.EQ(VLOOKUP($A349, 'First 10 GS'!$B$2:$AG$2201, 21, FALSE), 'First 10 GS'!V$2:V$2201, 1)</f>
        <v>494</v>
      </c>
      <c r="V349" s="6">
        <f>_xlfn.RANK.EQ(VLOOKUP($A349, 'First 10 GS'!$B$2:$AG$2201, 22, FALSE), 'First 10 GS'!W$2:W$2201, 1)</f>
        <v>570</v>
      </c>
      <c r="W349" s="6">
        <f>_xlfn.RANK.EQ(VLOOKUP($A349, 'First 10 GS'!$B$2:$AG$2201, 23, FALSE), 'First 10 GS'!X$2:X$2201, 1)</f>
        <v>593</v>
      </c>
      <c r="X349" s="5">
        <f>_xlfn.RANK.EQ(VLOOKUP($A349, 'First 10 GS'!$B$2:$AG$2201, 24, FALSE), 'First 10 GS'!Y$2:Y$2201, 1)</f>
        <v>464</v>
      </c>
      <c r="Y349" s="6">
        <f>_xlfn.RANK.EQ(VLOOKUP($A349, 'First 10 GS'!$B$2:$AG$2201, 25, FALSE), 'First 10 GS'!Z$2:Z$2201, 1)</f>
        <v>291</v>
      </c>
      <c r="Z349" s="5">
        <f>_xlfn.RANK.EQ(VLOOKUP($A349, 'First 10 GS'!$B$2:$AG$2201, 26, FALSE), 'First 10 GS'!AA$2:AA$2201, 0)</f>
        <v>154</v>
      </c>
      <c r="AA349" s="5">
        <f>_xlfn.RANK.EQ(VLOOKUP($A349, 'First 10 GS'!$B$2:$AG$2201, 27, FALSE), 'First 10 GS'!AB$2:AB$2201, 0)</f>
        <v>315</v>
      </c>
      <c r="AB349" s="6">
        <f>_xlfn.RANK.EQ(VLOOKUP($A349, 'First 10 GS'!$B$2:$AG$2201, 28, FALSE), 'First 10 GS'!AC$2:AC$2201, 1)</f>
        <v>127</v>
      </c>
      <c r="AC349" s="6">
        <f>_xlfn.RANK.EQ(VLOOKUP($A349, 'First 10 GS'!$B$2:$AG$2201, 29, FALSE), 'First 10 GS'!AD$2:AD$2201, 1)</f>
        <v>1</v>
      </c>
      <c r="AD349" s="6">
        <f>_xlfn.RANK.EQ(VLOOKUP($A349, 'First 10 GS'!$B$2:$AG$2201, 30, FALSE), 'First 10 GS'!AE$2:AE$2201, 1)</f>
        <v>325</v>
      </c>
      <c r="AE349" s="6">
        <f>_xlfn.RANK.EQ(VLOOKUP($A349, 'First 10 GS'!$B$2:$AG$2201, 31, FALSE), 'First 10 GS'!AF$2:AF$2201, 0)</f>
        <v>32</v>
      </c>
      <c r="AF349" s="5">
        <f>_xlfn.RANK.EQ(VLOOKUP($A349, 'First 10 GS'!$B$2:$AG$2201, 32, FALSE), 'First 10 GS'!AG$2:AG$2201, 1)</f>
        <v>329</v>
      </c>
      <c r="AG349" s="7">
        <f>GEOMEAN(Table5[[#This Row],[W]],Table5[[#This Row],[L]],Table5[[#This Row],[ERA]],Table5[[#This Row],[BB/9]],Table5[[#This Row],[SO]],Table5[[#This Row],[K/9]],Table5[[#This Row],[WHIP]])</f>
        <v>269.03821915208755</v>
      </c>
    </row>
    <row r="350" spans="1:33" x14ac:dyDescent="0.45">
      <c r="A350" s="6" t="s">
        <v>511</v>
      </c>
      <c r="B350" s="6" t="s">
        <v>121</v>
      </c>
      <c r="C350" s="9">
        <v>31622</v>
      </c>
      <c r="D350" s="9">
        <v>31666</v>
      </c>
      <c r="E350" s="6">
        <f>_xlfn.RANK.EQ(VLOOKUP($A350, 'First 10 GS'!$B$2:$AG$2201, 5, FALSE), 'First 10 GS'!F$2:F$2201, 0)</f>
        <v>169</v>
      </c>
      <c r="F350" s="5">
        <f>_xlfn.RANK.EQ(VLOOKUP($A350, 'First 10 GS'!$B$2:$AG$2201, 6, FALSE), 'First 10 GS'!G$2:G$2201, 0)</f>
        <v>460</v>
      </c>
      <c r="G350" s="5">
        <f>_xlfn.RANK.EQ(VLOOKUP($A350, 'First 10 GS'!$B$2:$AG$2201, 7, FALSE), 'First 10 GS'!H$2:H$2201, 1)</f>
        <v>343</v>
      </c>
      <c r="H350" s="6">
        <f>_xlfn.RANK.EQ(VLOOKUP($A350, 'First 10 GS'!$B$2:$AG$2201, 8, FALSE), 'First 10 GS'!I$2:I$2201, 0)</f>
        <v>1</v>
      </c>
      <c r="I350" s="6">
        <f>_xlfn.RANK.EQ(VLOOKUP($A350, 'First 10 GS'!$B$2:$AG$2201, 9, FALSE), 'First 10 GS'!J$2:J$2201, 0)</f>
        <v>1</v>
      </c>
      <c r="J350" s="6">
        <f>_xlfn.RANK.EQ(VLOOKUP($A350, 'First 10 GS'!$B$2:$AG$2201, 10, FALSE), 'First 10 GS'!K$2:K$2201, 1)</f>
        <v>1</v>
      </c>
      <c r="K350" s="6">
        <f>_xlfn.RANK.EQ(VLOOKUP($A350, 'First 10 GS'!$B$2:$AG$2201, 11, FALSE), 'First 10 GS'!L$2:L$2201, 0)</f>
        <v>196</v>
      </c>
      <c r="L350" s="6">
        <f>_xlfn.RANK.EQ(VLOOKUP($A350, 'First 10 GS'!$B$2:$AG$2201, 12, FALSE), 'First 10 GS'!M$2:M$2201, 0)</f>
        <v>98</v>
      </c>
      <c r="M350" s="6">
        <f>_xlfn.RANK.EQ(VLOOKUP($A350, 'First 10 GS'!$B$2:$AG$2201, 13, FALSE), 'First 10 GS'!N$2:N$2201, 0)</f>
        <v>2</v>
      </c>
      <c r="N350" s="6">
        <f>_xlfn.RANK.EQ(VLOOKUP($A350, 'First 10 GS'!$B$2:$AG$2201, 14, FALSE), 'First 10 GS'!O$2:O$2201, 1)</f>
        <v>491</v>
      </c>
      <c r="O350" s="6">
        <f>_xlfn.RANK.EQ(VLOOKUP($A350, 'First 10 GS'!$B$2:$AG$2201, 15, FALSE), 'First 10 GS'!P$2:P$2201, 0)</f>
        <v>390</v>
      </c>
      <c r="P350" s="6">
        <f>_xlfn.RANK.EQ(VLOOKUP($A350, 'First 10 GS'!$B$2:$AG$2201, 16, FALSE), 'First 10 GS'!Q$2:Q$2201, 0)</f>
        <v>500</v>
      </c>
      <c r="Q350" s="5">
        <f>_xlfn.RANK.EQ(VLOOKUP($A350, 'First 10 GS'!$B$2:$AG$2201, 17, FALSE), 'First 10 GS'!R$2:R$2201, 1)</f>
        <v>147</v>
      </c>
      <c r="R350" s="6">
        <f>_xlfn.RANK.EQ(VLOOKUP($A350, 'First 10 GS'!$B$2:$AG$2201, 18, FALSE), 'First 10 GS'!S$2:S$2201, 1)</f>
        <v>385</v>
      </c>
      <c r="S350" s="6">
        <f>_xlfn.RANK.EQ(VLOOKUP($A350, 'First 10 GS'!$B$2:$AG$2201, 19, FALSE), 'First 10 GS'!T$2:T$2201, 1)</f>
        <v>91</v>
      </c>
      <c r="T350" s="6">
        <f>_xlfn.RANK.EQ(VLOOKUP($A350, 'First 10 GS'!$B$2:$AG$2201, 20, FALSE), 'First 10 GS'!U$2:U$2201, 1)</f>
        <v>140</v>
      </c>
      <c r="U350" s="6">
        <f>_xlfn.RANK.EQ(VLOOKUP($A350, 'First 10 GS'!$B$2:$AG$2201, 21, FALSE), 'First 10 GS'!V$2:V$2201, 1)</f>
        <v>79</v>
      </c>
      <c r="V350" s="6">
        <f>_xlfn.RANK.EQ(VLOOKUP($A350, 'First 10 GS'!$B$2:$AG$2201, 22, FALSE), 'First 10 GS'!W$2:W$2201, 1)</f>
        <v>53</v>
      </c>
      <c r="W350" s="6">
        <f>_xlfn.RANK.EQ(VLOOKUP($A350, 'First 10 GS'!$B$2:$AG$2201, 23, FALSE), 'First 10 GS'!X$2:X$2201, 1)</f>
        <v>371</v>
      </c>
      <c r="X350" s="5">
        <f>_xlfn.RANK.EQ(VLOOKUP($A350, 'First 10 GS'!$B$2:$AG$2201, 24, FALSE), 'First 10 GS'!Y$2:Y$2201, 1)</f>
        <v>338</v>
      </c>
      <c r="Y350" s="6">
        <f>_xlfn.RANK.EQ(VLOOKUP($A350, 'First 10 GS'!$B$2:$AG$2201, 25, FALSE), 'First 10 GS'!Z$2:Z$2201, 1)</f>
        <v>665</v>
      </c>
      <c r="Z350" s="5">
        <f>_xlfn.RANK.EQ(VLOOKUP($A350, 'First 10 GS'!$B$2:$AG$2201, 26, FALSE), 'First 10 GS'!AA$2:AA$2201, 0)</f>
        <v>176</v>
      </c>
      <c r="AA350" s="5">
        <f>_xlfn.RANK.EQ(VLOOKUP($A350, 'First 10 GS'!$B$2:$AG$2201, 27, FALSE), 'First 10 GS'!AB$2:AB$2201, 0)</f>
        <v>246</v>
      </c>
      <c r="AB350" s="6">
        <f>_xlfn.RANK.EQ(VLOOKUP($A350, 'First 10 GS'!$B$2:$AG$2201, 28, FALSE), 'First 10 GS'!AC$2:AC$2201, 1)</f>
        <v>1</v>
      </c>
      <c r="AC350" s="6">
        <f>_xlfn.RANK.EQ(VLOOKUP($A350, 'First 10 GS'!$B$2:$AG$2201, 29, FALSE), 'First 10 GS'!AD$2:AD$2201, 1)</f>
        <v>609</v>
      </c>
      <c r="AD350" s="6">
        <f>_xlfn.RANK.EQ(VLOOKUP($A350, 'First 10 GS'!$B$2:$AG$2201, 30, FALSE), 'First 10 GS'!AE$2:AE$2201, 1)</f>
        <v>325</v>
      </c>
      <c r="AE350" s="6">
        <f>_xlfn.RANK.EQ(VLOOKUP($A350, 'First 10 GS'!$B$2:$AG$2201, 31, FALSE), 'First 10 GS'!AF$2:AF$2201, 0)</f>
        <v>144</v>
      </c>
      <c r="AF350" s="5">
        <f>_xlfn.RANK.EQ(VLOOKUP($A350, 'First 10 GS'!$B$2:$AG$2201, 32, FALSE), 'First 10 GS'!AG$2:AG$2201, 1)</f>
        <v>301</v>
      </c>
      <c r="AG350" s="7">
        <f>GEOMEAN(Table5[[#This Row],[W]],Table5[[#This Row],[L]],Table5[[#This Row],[ERA]],Table5[[#This Row],[BB/9]],Table5[[#This Row],[SO]],Table5[[#This Row],[K/9]],Table5[[#This Row],[WHIP]])</f>
        <v>269.09153541964514</v>
      </c>
    </row>
    <row r="351" spans="1:33" x14ac:dyDescent="0.45">
      <c r="A351" s="6" t="s">
        <v>415</v>
      </c>
      <c r="B351" s="6" t="s">
        <v>271</v>
      </c>
      <c r="C351" s="9">
        <v>34116</v>
      </c>
      <c r="D351" s="9">
        <v>34168</v>
      </c>
      <c r="E351" s="6">
        <f>_xlfn.RANK.EQ(VLOOKUP($A351, 'First 10 GS'!$B$2:$AG$2201, 5, FALSE), 'First 10 GS'!F$2:F$2201, 0)</f>
        <v>434</v>
      </c>
      <c r="F351" s="5">
        <f>_xlfn.RANK.EQ(VLOOKUP($A351, 'First 10 GS'!$B$2:$AG$2201, 6, FALSE), 'First 10 GS'!G$2:G$2201, 0)</f>
        <v>151</v>
      </c>
      <c r="G351" s="5">
        <f>_xlfn.RANK.EQ(VLOOKUP($A351, 'First 10 GS'!$B$2:$AG$2201, 7, FALSE), 'First 10 GS'!H$2:H$2201, 1)</f>
        <v>177</v>
      </c>
      <c r="H351" s="6">
        <f>_xlfn.RANK.EQ(VLOOKUP($A351, 'First 10 GS'!$B$2:$AG$2201, 8, FALSE), 'First 10 GS'!I$2:I$2201, 0)</f>
        <v>1</v>
      </c>
      <c r="I351" s="6">
        <f>_xlfn.RANK.EQ(VLOOKUP($A351, 'First 10 GS'!$B$2:$AG$2201, 9, FALSE), 'First 10 GS'!J$2:J$2201, 0)</f>
        <v>1</v>
      </c>
      <c r="J351" s="6">
        <f>_xlfn.RANK.EQ(VLOOKUP($A351, 'First 10 GS'!$B$2:$AG$2201, 10, FALSE), 'First 10 GS'!K$2:K$2201, 1)</f>
        <v>1</v>
      </c>
      <c r="K351" s="6">
        <f>_xlfn.RANK.EQ(VLOOKUP($A351, 'First 10 GS'!$B$2:$AG$2201, 11, FALSE), 'First 10 GS'!L$2:L$2201, 0)</f>
        <v>99</v>
      </c>
      <c r="L351" s="6">
        <f>_xlfn.RANK.EQ(VLOOKUP($A351, 'First 10 GS'!$B$2:$AG$2201, 12, FALSE), 'First 10 GS'!M$2:M$2201, 0)</f>
        <v>98</v>
      </c>
      <c r="M351" s="6">
        <f>_xlfn.RANK.EQ(VLOOKUP($A351, 'First 10 GS'!$B$2:$AG$2201, 13, FALSE), 'First 10 GS'!N$2:N$2201, 0)</f>
        <v>2</v>
      </c>
      <c r="N351" s="6">
        <f>_xlfn.RANK.EQ(VLOOKUP($A351, 'First 10 GS'!$B$2:$AG$2201, 14, FALSE), 'First 10 GS'!O$2:O$2201, 1)</f>
        <v>216</v>
      </c>
      <c r="O351" s="6">
        <f>_xlfn.RANK.EQ(VLOOKUP($A351, 'First 10 GS'!$B$2:$AG$2201, 15, FALSE), 'First 10 GS'!P$2:P$2201, 0)</f>
        <v>227</v>
      </c>
      <c r="P351" s="6">
        <f>_xlfn.RANK.EQ(VLOOKUP($A351, 'First 10 GS'!$B$2:$AG$2201, 16, FALSE), 'First 10 GS'!Q$2:Q$2201, 0)</f>
        <v>208</v>
      </c>
      <c r="Q351" s="5">
        <f>_xlfn.RANK.EQ(VLOOKUP($A351, 'First 10 GS'!$B$2:$AG$2201, 17, FALSE), 'First 10 GS'!R$2:R$2201, 1)</f>
        <v>525</v>
      </c>
      <c r="R351" s="6">
        <f>_xlfn.RANK.EQ(VLOOKUP($A351, 'First 10 GS'!$B$2:$AG$2201, 18, FALSE), 'First 10 GS'!S$2:S$2201, 1)</f>
        <v>132</v>
      </c>
      <c r="S351" s="6">
        <f>_xlfn.RANK.EQ(VLOOKUP($A351, 'First 10 GS'!$B$2:$AG$2201, 19, FALSE), 'First 10 GS'!T$2:T$2201, 1)</f>
        <v>473</v>
      </c>
      <c r="T351" s="6">
        <f>_xlfn.RANK.EQ(VLOOKUP($A351, 'First 10 GS'!$B$2:$AG$2201, 20, FALSE), 'First 10 GS'!U$2:U$2201, 1)</f>
        <v>529</v>
      </c>
      <c r="U351" s="6">
        <f>_xlfn.RANK.EQ(VLOOKUP($A351, 'First 10 GS'!$B$2:$AG$2201, 21, FALSE), 'First 10 GS'!V$2:V$2201, 1)</f>
        <v>264</v>
      </c>
      <c r="V351" s="6">
        <f>_xlfn.RANK.EQ(VLOOKUP($A351, 'First 10 GS'!$B$2:$AG$2201, 22, FALSE), 'First 10 GS'!W$2:W$2201, 1)</f>
        <v>172</v>
      </c>
      <c r="W351" s="6">
        <f>_xlfn.RANK.EQ(VLOOKUP($A351, 'First 10 GS'!$B$2:$AG$2201, 23, FALSE), 'First 10 GS'!X$2:X$2201, 1)</f>
        <v>657</v>
      </c>
      <c r="X351" s="5">
        <f>_xlfn.RANK.EQ(VLOOKUP($A351, 'First 10 GS'!$B$2:$AG$2201, 24, FALSE), 'First 10 GS'!Y$2:Y$2201, 1)</f>
        <v>657</v>
      </c>
      <c r="Y351" s="6">
        <f>_xlfn.RANK.EQ(VLOOKUP($A351, 'First 10 GS'!$B$2:$AG$2201, 25, FALSE), 'First 10 GS'!Z$2:Z$2201, 1)</f>
        <v>1</v>
      </c>
      <c r="Z351" s="5">
        <f>_xlfn.RANK.EQ(VLOOKUP($A351, 'First 10 GS'!$B$2:$AG$2201, 26, FALSE), 'First 10 GS'!AA$2:AA$2201, 0)</f>
        <v>144</v>
      </c>
      <c r="AA351" s="5">
        <f>_xlfn.RANK.EQ(VLOOKUP($A351, 'First 10 GS'!$B$2:$AG$2201, 27, FALSE), 'First 10 GS'!AB$2:AB$2201, 0)</f>
        <v>131</v>
      </c>
      <c r="AB351" s="6">
        <f>_xlfn.RANK.EQ(VLOOKUP($A351, 'First 10 GS'!$B$2:$AG$2201, 28, FALSE), 'First 10 GS'!AC$2:AC$2201, 1)</f>
        <v>127</v>
      </c>
      <c r="AC351" s="6">
        <f>_xlfn.RANK.EQ(VLOOKUP($A351, 'First 10 GS'!$B$2:$AG$2201, 29, FALSE), 'First 10 GS'!AD$2:AD$2201, 1)</f>
        <v>1</v>
      </c>
      <c r="AD351" s="6">
        <f>_xlfn.RANK.EQ(VLOOKUP($A351, 'First 10 GS'!$B$2:$AG$2201, 30, FALSE), 'First 10 GS'!AE$2:AE$2201, 1)</f>
        <v>554</v>
      </c>
      <c r="AE351" s="6">
        <f>_xlfn.RANK.EQ(VLOOKUP($A351, 'First 10 GS'!$B$2:$AG$2201, 31, FALSE), 'First 10 GS'!AF$2:AF$2201, 0)</f>
        <v>352</v>
      </c>
      <c r="AF351" s="5">
        <f>_xlfn.RANK.EQ(VLOOKUP($A351, 'First 10 GS'!$B$2:$AG$2201, 32, FALSE), 'First 10 GS'!AG$2:AG$2201, 1)</f>
        <v>591</v>
      </c>
      <c r="AG351" s="7">
        <f>GEOMEAN(Table5[[#This Row],[W]],Table5[[#This Row],[L]],Table5[[#This Row],[ERA]],Table5[[#This Row],[BB/9]],Table5[[#This Row],[SO]],Table5[[#This Row],[K/9]],Table5[[#This Row],[WHIP]])</f>
        <v>269.3214098903768</v>
      </c>
    </row>
    <row r="352" spans="1:33" x14ac:dyDescent="0.45">
      <c r="A352" s="4" t="s">
        <v>586</v>
      </c>
      <c r="B352" s="4" t="s">
        <v>168</v>
      </c>
      <c r="C352" s="10">
        <v>41809</v>
      </c>
      <c r="D352" s="10">
        <v>41863</v>
      </c>
      <c r="E352" s="4">
        <f>_xlfn.RANK.EQ(VLOOKUP($A352, 'First 10 GS'!$B$2:$AG$2201, 5, FALSE), 'First 10 GS'!F$2:F$2201, 0)</f>
        <v>394</v>
      </c>
      <c r="F352" s="5">
        <f>_xlfn.RANK.EQ(VLOOKUP($A352, 'First 10 GS'!$B$2:$AG$2201, 6, FALSE), 'First 10 GS'!G$2:G$2201, 0)</f>
        <v>595</v>
      </c>
      <c r="G352" s="5">
        <f>_xlfn.RANK.EQ(VLOOKUP($A352, 'First 10 GS'!$B$2:$AG$2201, 7, FALSE), 'First 10 GS'!H$2:H$2201, 1)</f>
        <v>518</v>
      </c>
      <c r="H352" s="4">
        <f>_xlfn.RANK.EQ(VLOOKUP($A352, 'First 10 GS'!$B$2:$AG$2201, 8, FALSE), 'First 10 GS'!I$2:I$2201, 0)</f>
        <v>1</v>
      </c>
      <c r="I352" s="4">
        <f>_xlfn.RANK.EQ(VLOOKUP($A352, 'First 10 GS'!$B$2:$AG$2201, 9, FALSE), 'First 10 GS'!J$2:J$2201, 0)</f>
        <v>1</v>
      </c>
      <c r="J352" s="4">
        <f>_xlfn.RANK.EQ(VLOOKUP($A352, 'First 10 GS'!$B$2:$AG$2201, 10, FALSE), 'First 10 GS'!K$2:K$2201, 1)</f>
        <v>1</v>
      </c>
      <c r="K352" s="4">
        <f>_xlfn.RANK.EQ(VLOOKUP($A352, 'First 10 GS'!$B$2:$AG$2201, 11, FALSE), 'First 10 GS'!L$2:L$2201, 0)</f>
        <v>196</v>
      </c>
      <c r="L352" s="4">
        <f>_xlfn.RANK.EQ(VLOOKUP($A352, 'First 10 GS'!$B$2:$AG$2201, 12, FALSE), 'First 10 GS'!M$2:M$2201, 0)</f>
        <v>98</v>
      </c>
      <c r="M352" s="4">
        <f>_xlfn.RANK.EQ(VLOOKUP($A352, 'First 10 GS'!$B$2:$AG$2201, 13, FALSE), 'First 10 GS'!N$2:N$2201, 0)</f>
        <v>2</v>
      </c>
      <c r="N352" s="6">
        <f>_xlfn.RANK.EQ(VLOOKUP($A352, 'First 10 GS'!$B$2:$AG$2201, 14, FALSE), 'First 10 GS'!O$2:O$2201, 1)</f>
        <v>265</v>
      </c>
      <c r="O352" s="4">
        <f>_xlfn.RANK.EQ(VLOOKUP($A352, 'First 10 GS'!$B$2:$AG$2201, 15, FALSE), 'First 10 GS'!P$2:P$2201, 0)</f>
        <v>390</v>
      </c>
      <c r="P352" s="4">
        <f>_xlfn.RANK.EQ(VLOOKUP($A352, 'First 10 GS'!$B$2:$AG$2201, 16, FALSE), 'First 10 GS'!Q$2:Q$2201, 0)</f>
        <v>630</v>
      </c>
      <c r="Q352" s="5">
        <f>_xlfn.RANK.EQ(VLOOKUP($A352, 'First 10 GS'!$B$2:$AG$2201, 17, FALSE), 'First 10 GS'!R$2:R$2201, 1)</f>
        <v>534</v>
      </c>
      <c r="R352" s="4">
        <f>_xlfn.RANK.EQ(VLOOKUP($A352, 'First 10 GS'!$B$2:$AG$2201, 18, FALSE), 'First 10 GS'!S$2:S$2201, 1)</f>
        <v>410</v>
      </c>
      <c r="S352" s="4">
        <f>_xlfn.RANK.EQ(VLOOKUP($A352, 'First 10 GS'!$B$2:$AG$2201, 19, FALSE), 'First 10 GS'!T$2:T$2201, 1)</f>
        <v>473</v>
      </c>
      <c r="T352" s="4">
        <f>_xlfn.RANK.EQ(VLOOKUP($A352, 'First 10 GS'!$B$2:$AG$2201, 20, FALSE), 'First 10 GS'!U$2:U$2201, 1)</f>
        <v>547</v>
      </c>
      <c r="U352" s="4">
        <f>_xlfn.RANK.EQ(VLOOKUP($A352, 'First 10 GS'!$B$2:$AG$2201, 21, FALSE), 'First 10 GS'!V$2:V$2201, 1)</f>
        <v>495</v>
      </c>
      <c r="V352" s="4">
        <f>_xlfn.RANK.EQ(VLOOKUP($A352, 'First 10 GS'!$B$2:$AG$2201, 22, FALSE), 'First 10 GS'!W$2:W$2201, 1)</f>
        <v>466</v>
      </c>
      <c r="W352" s="4">
        <f>_xlfn.RANK.EQ(VLOOKUP($A352, 'First 10 GS'!$B$2:$AG$2201, 23, FALSE), 'First 10 GS'!X$2:X$2201, 1)</f>
        <v>36</v>
      </c>
      <c r="X352" s="5">
        <f>_xlfn.RANK.EQ(VLOOKUP($A352, 'First 10 GS'!$B$2:$AG$2201, 24, FALSE), 'First 10 GS'!Y$2:Y$2201, 1)</f>
        <v>57</v>
      </c>
      <c r="Y352" s="4">
        <f>_xlfn.RANK.EQ(VLOOKUP($A352, 'First 10 GS'!$B$2:$AG$2201, 25, FALSE), 'First 10 GS'!Z$2:Z$2201, 1)</f>
        <v>1</v>
      </c>
      <c r="Z352" s="5">
        <f>_xlfn.RANK.EQ(VLOOKUP($A352, 'First 10 GS'!$B$2:$AG$2201, 26, FALSE), 'First 10 GS'!AA$2:AA$2201, 0)</f>
        <v>205</v>
      </c>
      <c r="AA352" s="5">
        <f>_xlfn.RANK.EQ(VLOOKUP($A352, 'First 10 GS'!$B$2:$AG$2201, 27, FALSE), 'First 10 GS'!AB$2:AB$2201, 0)</f>
        <v>205</v>
      </c>
      <c r="AB352" s="4">
        <f>_xlfn.RANK.EQ(VLOOKUP($A352, 'First 10 GS'!$B$2:$AG$2201, 28, FALSE), 'First 10 GS'!AC$2:AC$2201, 1)</f>
        <v>127</v>
      </c>
      <c r="AC352" s="4">
        <f>_xlfn.RANK.EQ(VLOOKUP($A352, 'First 10 GS'!$B$2:$AG$2201, 29, FALSE), 'First 10 GS'!AD$2:AD$2201, 1)</f>
        <v>1</v>
      </c>
      <c r="AD352" s="4">
        <f>_xlfn.RANK.EQ(VLOOKUP($A352, 'First 10 GS'!$B$2:$AG$2201, 30, FALSE), 'First 10 GS'!AE$2:AE$2201, 1)</f>
        <v>325</v>
      </c>
      <c r="AE352" s="4">
        <f>_xlfn.RANK.EQ(VLOOKUP($A352, 'First 10 GS'!$B$2:$AG$2201, 31, FALSE), 'First 10 GS'!AF$2:AF$2201, 0)</f>
        <v>453</v>
      </c>
      <c r="AF352" s="5">
        <f>_xlfn.RANK.EQ(VLOOKUP($A352, 'First 10 GS'!$B$2:$AG$2201, 32, FALSE), 'First 10 GS'!AG$2:AG$2201, 1)</f>
        <v>263</v>
      </c>
      <c r="AG352" s="7">
        <f>GEOMEAN(Table5[[#This Row],[W]],Table5[[#This Row],[L]],Table5[[#This Row],[ERA]],Table5[[#This Row],[BB/9]],Table5[[#This Row],[SO]],Table5[[#This Row],[K/9]],Table5[[#This Row],[WHIP]])</f>
        <v>269.66094002148776</v>
      </c>
    </row>
    <row r="353" spans="1:33" x14ac:dyDescent="0.45">
      <c r="A353" s="6" t="s">
        <v>1082</v>
      </c>
      <c r="B353" s="6" t="s">
        <v>2165</v>
      </c>
      <c r="C353" s="9">
        <v>40813</v>
      </c>
      <c r="D353" s="9">
        <v>41069</v>
      </c>
      <c r="E353" s="6">
        <f>_xlfn.RANK.EQ(VLOOKUP($A353, 'First 10 GS'!$B$2:$AG$2201, 5, FALSE), 'First 10 GS'!F$2:F$2201, 0)</f>
        <v>238</v>
      </c>
      <c r="F353" s="5">
        <f>_xlfn.RANK.EQ(VLOOKUP($A353, 'First 10 GS'!$B$2:$AG$2201, 6, FALSE), 'First 10 GS'!G$2:G$2201, 0)</f>
        <v>460</v>
      </c>
      <c r="G353" s="5">
        <f>_xlfn.RANK.EQ(VLOOKUP($A353, 'First 10 GS'!$B$2:$AG$2201, 7, FALSE), 'First 10 GS'!H$2:H$2201, 1)</f>
        <v>177</v>
      </c>
      <c r="H353" s="6">
        <f>_xlfn.RANK.EQ(VLOOKUP($A353, 'First 10 GS'!$B$2:$AG$2201, 8, FALSE), 'First 10 GS'!I$2:I$2201, 0)</f>
        <v>1</v>
      </c>
      <c r="I353" s="6">
        <f>_xlfn.RANK.EQ(VLOOKUP($A353, 'First 10 GS'!$B$2:$AG$2201, 9, FALSE), 'First 10 GS'!J$2:J$2201, 0)</f>
        <v>1</v>
      </c>
      <c r="J353" s="6">
        <f>_xlfn.RANK.EQ(VLOOKUP($A353, 'First 10 GS'!$B$2:$AG$2201, 10, FALSE), 'First 10 GS'!K$2:K$2201, 1)</f>
        <v>1</v>
      </c>
      <c r="K353" s="6">
        <f>_xlfn.RANK.EQ(VLOOKUP($A353, 'First 10 GS'!$B$2:$AG$2201, 11, FALSE), 'First 10 GS'!L$2:L$2201, 0)</f>
        <v>196</v>
      </c>
      <c r="L353" s="6">
        <f>_xlfn.RANK.EQ(VLOOKUP($A353, 'First 10 GS'!$B$2:$AG$2201, 12, FALSE), 'First 10 GS'!M$2:M$2201, 0)</f>
        <v>98</v>
      </c>
      <c r="M353" s="6">
        <f>_xlfn.RANK.EQ(VLOOKUP($A353, 'First 10 GS'!$B$2:$AG$2201, 13, FALSE), 'First 10 GS'!N$2:N$2201, 0)</f>
        <v>2</v>
      </c>
      <c r="N353" s="6">
        <f>_xlfn.RANK.EQ(VLOOKUP($A353, 'First 10 GS'!$B$2:$AG$2201, 14, FALSE), 'First 10 GS'!O$2:O$2201, 1)</f>
        <v>414</v>
      </c>
      <c r="O353" s="6">
        <f>_xlfn.RANK.EQ(VLOOKUP($A353, 'First 10 GS'!$B$2:$AG$2201, 15, FALSE), 'First 10 GS'!P$2:P$2201, 0)</f>
        <v>530</v>
      </c>
      <c r="P353" s="6">
        <f>_xlfn.RANK.EQ(VLOOKUP($A353, 'First 10 GS'!$B$2:$AG$2201, 16, FALSE), 'First 10 GS'!Q$2:Q$2201, 0)</f>
        <v>428</v>
      </c>
      <c r="Q353" s="5">
        <f>_xlfn.RANK.EQ(VLOOKUP($A353, 'First 10 GS'!$B$2:$AG$2201, 17, FALSE), 'First 10 GS'!R$2:R$2201, 1)</f>
        <v>97</v>
      </c>
      <c r="R353" s="6">
        <f>_xlfn.RANK.EQ(VLOOKUP($A353, 'First 10 GS'!$B$2:$AG$2201, 18, FALSE), 'First 10 GS'!S$2:S$2201, 1)</f>
        <v>100</v>
      </c>
      <c r="S353" s="6">
        <f>_xlfn.RANK.EQ(VLOOKUP($A353, 'First 10 GS'!$B$2:$AG$2201, 19, FALSE), 'First 10 GS'!T$2:T$2201, 1)</f>
        <v>36</v>
      </c>
      <c r="T353" s="6">
        <f>_xlfn.RANK.EQ(VLOOKUP($A353, 'First 10 GS'!$B$2:$AG$2201, 20, FALSE), 'First 10 GS'!U$2:U$2201, 1)</f>
        <v>66</v>
      </c>
      <c r="U353" s="6">
        <f>_xlfn.RANK.EQ(VLOOKUP($A353, 'First 10 GS'!$B$2:$AG$2201, 21, FALSE), 'First 10 GS'!V$2:V$2201, 1)</f>
        <v>39</v>
      </c>
      <c r="V353" s="6">
        <f>_xlfn.RANK.EQ(VLOOKUP($A353, 'First 10 GS'!$B$2:$AG$2201, 22, FALSE), 'First 10 GS'!W$2:W$2201, 1)</f>
        <v>19</v>
      </c>
      <c r="W353" s="6">
        <f>_xlfn.RANK.EQ(VLOOKUP($A353, 'First 10 GS'!$B$2:$AG$2201, 23, FALSE), 'First 10 GS'!X$2:X$2201, 1)</f>
        <v>567</v>
      </c>
      <c r="X353" s="5">
        <f>_xlfn.RANK.EQ(VLOOKUP($A353, 'First 10 GS'!$B$2:$AG$2201, 24, FALSE), 'First 10 GS'!Y$2:Y$2201, 1)</f>
        <v>547</v>
      </c>
      <c r="Y353" s="6">
        <f>_xlfn.RANK.EQ(VLOOKUP($A353, 'First 10 GS'!$B$2:$AG$2201, 25, FALSE), 'First 10 GS'!Z$2:Z$2201, 1)</f>
        <v>599</v>
      </c>
      <c r="Z353" s="5">
        <f>_xlfn.RANK.EQ(VLOOKUP($A353, 'First 10 GS'!$B$2:$AG$2201, 26, FALSE), 'First 10 GS'!AA$2:AA$2201, 0)</f>
        <v>293</v>
      </c>
      <c r="AA353" s="5">
        <f>_xlfn.RANK.EQ(VLOOKUP($A353, 'First 10 GS'!$B$2:$AG$2201, 27, FALSE), 'First 10 GS'!AB$2:AB$2201, 0)</f>
        <v>329</v>
      </c>
      <c r="AB353" s="6">
        <f>_xlfn.RANK.EQ(VLOOKUP($A353, 'First 10 GS'!$B$2:$AG$2201, 28, FALSE), 'First 10 GS'!AC$2:AC$2201, 1)</f>
        <v>127</v>
      </c>
      <c r="AC353" s="6">
        <f>_xlfn.RANK.EQ(VLOOKUP($A353, 'First 10 GS'!$B$2:$AG$2201, 29, FALSE), 'First 10 GS'!AD$2:AD$2201, 1)</f>
        <v>1</v>
      </c>
      <c r="AD353" s="6">
        <f>_xlfn.RANK.EQ(VLOOKUP($A353, 'First 10 GS'!$B$2:$AG$2201, 30, FALSE), 'First 10 GS'!AE$2:AE$2201, 1)</f>
        <v>325</v>
      </c>
      <c r="AE353" s="6">
        <f>_xlfn.RANK.EQ(VLOOKUP($A353, 'First 10 GS'!$B$2:$AG$2201, 31, FALSE), 'First 10 GS'!AF$2:AF$2201, 0)</f>
        <v>293</v>
      </c>
      <c r="AF353" s="5">
        <f>_xlfn.RANK.EQ(VLOOKUP($A353, 'First 10 GS'!$B$2:$AG$2201, 32, FALSE), 'First 10 GS'!AG$2:AG$2201, 1)</f>
        <v>256</v>
      </c>
      <c r="AG353" s="7">
        <f>GEOMEAN(Table5[[#This Row],[W]],Table5[[#This Row],[L]],Table5[[#This Row],[ERA]],Table5[[#This Row],[BB/9]],Table5[[#This Row],[SO]],Table5[[#This Row],[K/9]],Table5[[#This Row],[WHIP]])</f>
        <v>270.73346951825698</v>
      </c>
    </row>
    <row r="354" spans="1:33" x14ac:dyDescent="0.45">
      <c r="A354" s="4" t="s">
        <v>402</v>
      </c>
      <c r="B354" s="4" t="s">
        <v>403</v>
      </c>
      <c r="C354" s="10">
        <v>41422</v>
      </c>
      <c r="D354" s="10">
        <v>42121</v>
      </c>
      <c r="E354" s="4">
        <f>_xlfn.RANK.EQ(VLOOKUP($A354, 'First 10 GS'!$B$2:$AG$2201, 5, FALSE), 'First 10 GS'!F$2:F$2201, 0)</f>
        <v>506</v>
      </c>
      <c r="F354" s="5">
        <f>_xlfn.RANK.EQ(VLOOKUP($A354, 'First 10 GS'!$B$2:$AG$2201, 6, FALSE), 'First 10 GS'!G$2:G$2201, 0)</f>
        <v>460</v>
      </c>
      <c r="G354" s="5">
        <f>_xlfn.RANK.EQ(VLOOKUP($A354, 'First 10 GS'!$B$2:$AG$2201, 7, FALSE), 'First 10 GS'!H$2:H$2201, 1)</f>
        <v>177</v>
      </c>
      <c r="H354" s="4">
        <f>_xlfn.RANK.EQ(VLOOKUP($A354, 'First 10 GS'!$B$2:$AG$2201, 8, FALSE), 'First 10 GS'!I$2:I$2201, 0)</f>
        <v>1</v>
      </c>
      <c r="I354" s="4">
        <f>_xlfn.RANK.EQ(VLOOKUP($A354, 'First 10 GS'!$B$2:$AG$2201, 9, FALSE), 'First 10 GS'!J$2:J$2201, 0)</f>
        <v>1</v>
      </c>
      <c r="J354" s="4">
        <f>_xlfn.RANK.EQ(VLOOKUP($A354, 'First 10 GS'!$B$2:$AG$2201, 10, FALSE), 'First 10 GS'!K$2:K$2201, 1)</f>
        <v>1</v>
      </c>
      <c r="K354" s="4">
        <f>_xlfn.RANK.EQ(VLOOKUP($A354, 'First 10 GS'!$B$2:$AG$2201, 11, FALSE), 'First 10 GS'!L$2:L$2201, 0)</f>
        <v>196</v>
      </c>
      <c r="L354" s="4">
        <f>_xlfn.RANK.EQ(VLOOKUP($A354, 'First 10 GS'!$B$2:$AG$2201, 12, FALSE), 'First 10 GS'!M$2:M$2201, 0)</f>
        <v>98</v>
      </c>
      <c r="M354" s="4">
        <f>_xlfn.RANK.EQ(VLOOKUP($A354, 'First 10 GS'!$B$2:$AG$2201, 13, FALSE), 'First 10 GS'!N$2:N$2201, 0)</f>
        <v>2</v>
      </c>
      <c r="N354" s="6">
        <f>_xlfn.RANK.EQ(VLOOKUP($A354, 'First 10 GS'!$B$2:$AG$2201, 14, FALSE), 'First 10 GS'!O$2:O$2201, 1)</f>
        <v>156</v>
      </c>
      <c r="O354" s="4">
        <f>_xlfn.RANK.EQ(VLOOKUP($A354, 'First 10 GS'!$B$2:$AG$2201, 15, FALSE), 'First 10 GS'!P$2:P$2201, 0)</f>
        <v>530</v>
      </c>
      <c r="P354" s="4">
        <f>_xlfn.RANK.EQ(VLOOKUP($A354, 'First 10 GS'!$B$2:$AG$2201, 16, FALSE), 'First 10 GS'!Q$2:Q$2201, 0)</f>
        <v>428</v>
      </c>
      <c r="Q354" s="5">
        <f>_xlfn.RANK.EQ(VLOOKUP($A354, 'First 10 GS'!$B$2:$AG$2201, 17, FALSE), 'First 10 GS'!R$2:R$2201, 1)</f>
        <v>526</v>
      </c>
      <c r="R354" s="4">
        <f>_xlfn.RANK.EQ(VLOOKUP($A354, 'First 10 GS'!$B$2:$AG$2201, 18, FALSE), 'First 10 GS'!S$2:S$2201, 1)</f>
        <v>45</v>
      </c>
      <c r="S354" s="4">
        <f>_xlfn.RANK.EQ(VLOOKUP($A354, 'First 10 GS'!$B$2:$AG$2201, 19, FALSE), 'First 10 GS'!T$2:T$2201, 1)</f>
        <v>473</v>
      </c>
      <c r="T354" s="4">
        <f>_xlfn.RANK.EQ(VLOOKUP($A354, 'First 10 GS'!$B$2:$AG$2201, 20, FALSE), 'First 10 GS'!U$2:U$2201, 1)</f>
        <v>499</v>
      </c>
      <c r="U354" s="4">
        <f>_xlfn.RANK.EQ(VLOOKUP($A354, 'First 10 GS'!$B$2:$AG$2201, 21, FALSE), 'First 10 GS'!V$2:V$2201, 1)</f>
        <v>651</v>
      </c>
      <c r="V354" s="4">
        <f>_xlfn.RANK.EQ(VLOOKUP($A354, 'First 10 GS'!$B$2:$AG$2201, 22, FALSE), 'First 10 GS'!W$2:W$2201, 1)</f>
        <v>651</v>
      </c>
      <c r="W354" s="4">
        <f>_xlfn.RANK.EQ(VLOOKUP($A354, 'First 10 GS'!$B$2:$AG$2201, 23, FALSE), 'First 10 GS'!X$2:X$2201, 1)</f>
        <v>462</v>
      </c>
      <c r="X354" s="5">
        <f>_xlfn.RANK.EQ(VLOOKUP($A354, 'First 10 GS'!$B$2:$AG$2201, 24, FALSE), 'First 10 GS'!Y$2:Y$2201, 1)</f>
        <v>537</v>
      </c>
      <c r="Y354" s="4">
        <f>_xlfn.RANK.EQ(VLOOKUP($A354, 'First 10 GS'!$B$2:$AG$2201, 25, FALSE), 'First 10 GS'!Z$2:Z$2201, 1)</f>
        <v>1</v>
      </c>
      <c r="Z354" s="5">
        <f>_xlfn.RANK.EQ(VLOOKUP($A354, 'First 10 GS'!$B$2:$AG$2201, 26, FALSE), 'First 10 GS'!AA$2:AA$2201, 0)</f>
        <v>144</v>
      </c>
      <c r="AA354" s="5">
        <f>_xlfn.RANK.EQ(VLOOKUP($A354, 'First 10 GS'!$B$2:$AG$2201, 27, FALSE), 'First 10 GS'!AB$2:AB$2201, 0)</f>
        <v>115</v>
      </c>
      <c r="AB354" s="4">
        <f>_xlfn.RANK.EQ(VLOOKUP($A354, 'First 10 GS'!$B$2:$AG$2201, 28, FALSE), 'First 10 GS'!AC$2:AC$2201, 1)</f>
        <v>618</v>
      </c>
      <c r="AC354" s="4">
        <f>_xlfn.RANK.EQ(VLOOKUP($A354, 'First 10 GS'!$B$2:$AG$2201, 29, FALSE), 'First 10 GS'!AD$2:AD$2201, 1)</f>
        <v>1</v>
      </c>
      <c r="AD354" s="4">
        <f>_xlfn.RANK.EQ(VLOOKUP($A354, 'First 10 GS'!$B$2:$AG$2201, 30, FALSE), 'First 10 GS'!AE$2:AE$2201, 1)</f>
        <v>554</v>
      </c>
      <c r="AE354" s="4">
        <f>_xlfn.RANK.EQ(VLOOKUP($A354, 'First 10 GS'!$B$2:$AG$2201, 31, FALSE), 'First 10 GS'!AF$2:AF$2201, 0)</f>
        <v>509</v>
      </c>
      <c r="AF354" s="5">
        <f>_xlfn.RANK.EQ(VLOOKUP($A354, 'First 10 GS'!$B$2:$AG$2201, 32, FALSE), 'First 10 GS'!AG$2:AG$2201, 1)</f>
        <v>284</v>
      </c>
      <c r="AG354" s="7">
        <f>GEOMEAN(Table5[[#This Row],[W]],Table5[[#This Row],[L]],Table5[[#This Row],[ERA]],Table5[[#This Row],[BB/9]],Table5[[#This Row],[SO]],Table5[[#This Row],[K/9]],Table5[[#This Row],[WHIP]])</f>
        <v>271.29297178353994</v>
      </c>
    </row>
    <row r="355" spans="1:33" x14ac:dyDescent="0.45">
      <c r="A355" s="6" t="s">
        <v>1210</v>
      </c>
      <c r="B355" s="6" t="s">
        <v>40</v>
      </c>
      <c r="C355" s="9">
        <v>39542</v>
      </c>
      <c r="D355" s="9">
        <v>39589</v>
      </c>
      <c r="E355" s="6">
        <f>_xlfn.RANK.EQ(VLOOKUP($A355, 'First 10 GS'!$B$2:$AG$2201, 5, FALSE), 'First 10 GS'!F$2:F$2201, 0)</f>
        <v>161</v>
      </c>
      <c r="F355" s="5">
        <f>_xlfn.RANK.EQ(VLOOKUP($A355, 'First 10 GS'!$B$2:$AG$2201, 6, FALSE), 'First 10 GS'!G$2:G$2201, 0)</f>
        <v>460</v>
      </c>
      <c r="G355" s="5">
        <f>_xlfn.RANK.EQ(VLOOKUP($A355, 'First 10 GS'!$B$2:$AG$2201, 7, FALSE), 'First 10 GS'!H$2:H$2201, 1)</f>
        <v>177</v>
      </c>
      <c r="H355" s="6">
        <f>_xlfn.RANK.EQ(VLOOKUP($A355, 'First 10 GS'!$B$2:$AG$2201, 8, FALSE), 'First 10 GS'!I$2:I$2201, 0)</f>
        <v>1</v>
      </c>
      <c r="I355" s="6">
        <f>_xlfn.RANK.EQ(VLOOKUP($A355, 'First 10 GS'!$B$2:$AG$2201, 9, FALSE), 'First 10 GS'!J$2:J$2201, 0)</f>
        <v>1</v>
      </c>
      <c r="J355" s="6">
        <f>_xlfn.RANK.EQ(VLOOKUP($A355, 'First 10 GS'!$B$2:$AG$2201, 10, FALSE), 'First 10 GS'!K$2:K$2201, 1)</f>
        <v>1</v>
      </c>
      <c r="K355" s="6">
        <f>_xlfn.RANK.EQ(VLOOKUP($A355, 'First 10 GS'!$B$2:$AG$2201, 11, FALSE), 'First 10 GS'!L$2:L$2201, 0)</f>
        <v>196</v>
      </c>
      <c r="L355" s="6">
        <f>_xlfn.RANK.EQ(VLOOKUP($A355, 'First 10 GS'!$B$2:$AG$2201, 12, FALSE), 'First 10 GS'!M$2:M$2201, 0)</f>
        <v>98</v>
      </c>
      <c r="M355" s="6">
        <f>_xlfn.RANK.EQ(VLOOKUP($A355, 'First 10 GS'!$B$2:$AG$2201, 13, FALSE), 'First 10 GS'!N$2:N$2201, 0)</f>
        <v>2</v>
      </c>
      <c r="N355" s="6">
        <f>_xlfn.RANK.EQ(VLOOKUP($A355, 'First 10 GS'!$B$2:$AG$2201, 14, FALSE), 'First 10 GS'!O$2:O$2201, 1)</f>
        <v>500</v>
      </c>
      <c r="O355" s="6">
        <f>_xlfn.RANK.EQ(VLOOKUP($A355, 'First 10 GS'!$B$2:$AG$2201, 15, FALSE), 'First 10 GS'!P$2:P$2201, 0)</f>
        <v>530</v>
      </c>
      <c r="P355" s="6">
        <f>_xlfn.RANK.EQ(VLOOKUP($A355, 'First 10 GS'!$B$2:$AG$2201, 16, FALSE), 'First 10 GS'!Q$2:Q$2201, 0)</f>
        <v>428</v>
      </c>
      <c r="Q355" s="5">
        <f>_xlfn.RANK.EQ(VLOOKUP($A355, 'First 10 GS'!$B$2:$AG$2201, 17, FALSE), 'First 10 GS'!R$2:R$2201, 1)</f>
        <v>189</v>
      </c>
      <c r="R355" s="6">
        <f>_xlfn.RANK.EQ(VLOOKUP($A355, 'First 10 GS'!$B$2:$AG$2201, 18, FALSE), 'First 10 GS'!S$2:S$2201, 1)</f>
        <v>440</v>
      </c>
      <c r="S355" s="6">
        <f>_xlfn.RANK.EQ(VLOOKUP($A355, 'First 10 GS'!$B$2:$AG$2201, 19, FALSE), 'First 10 GS'!T$2:T$2201, 1)</f>
        <v>316</v>
      </c>
      <c r="T355" s="6">
        <f>_xlfn.RANK.EQ(VLOOKUP($A355, 'First 10 GS'!$B$2:$AG$2201, 20, FALSE), 'First 10 GS'!U$2:U$2201, 1)</f>
        <v>214</v>
      </c>
      <c r="U355" s="6">
        <f>_xlfn.RANK.EQ(VLOOKUP($A355, 'First 10 GS'!$B$2:$AG$2201, 21, FALSE), 'First 10 GS'!V$2:V$2201, 1)</f>
        <v>189</v>
      </c>
      <c r="V355" s="6">
        <f>_xlfn.RANK.EQ(VLOOKUP($A355, 'First 10 GS'!$B$2:$AG$2201, 22, FALSE), 'First 10 GS'!W$2:W$2201, 1)</f>
        <v>172</v>
      </c>
      <c r="W355" s="6">
        <f>_xlfn.RANK.EQ(VLOOKUP($A355, 'First 10 GS'!$B$2:$AG$2201, 23, FALSE), 'First 10 GS'!X$2:X$2201, 1)</f>
        <v>187</v>
      </c>
      <c r="X355" s="5">
        <f>_xlfn.RANK.EQ(VLOOKUP($A355, 'First 10 GS'!$B$2:$AG$2201, 24, FALSE), 'First 10 GS'!Y$2:Y$2201, 1)</f>
        <v>154</v>
      </c>
      <c r="Y355" s="6">
        <f>_xlfn.RANK.EQ(VLOOKUP($A355, 'First 10 GS'!$B$2:$AG$2201, 25, FALSE), 'First 10 GS'!Z$2:Z$2201, 1)</f>
        <v>599</v>
      </c>
      <c r="Z355" s="5">
        <f>_xlfn.RANK.EQ(VLOOKUP($A355, 'First 10 GS'!$B$2:$AG$2201, 26, FALSE), 'First 10 GS'!AA$2:AA$2201, 0)</f>
        <v>423</v>
      </c>
      <c r="AA355" s="5">
        <f>_xlfn.RANK.EQ(VLOOKUP($A355, 'First 10 GS'!$B$2:$AG$2201, 27, FALSE), 'First 10 GS'!AB$2:AB$2201, 0)</f>
        <v>497</v>
      </c>
      <c r="AB355" s="6">
        <f>_xlfn.RANK.EQ(VLOOKUP($A355, 'First 10 GS'!$B$2:$AG$2201, 28, FALSE), 'First 10 GS'!AC$2:AC$2201, 1)</f>
        <v>290</v>
      </c>
      <c r="AC355" s="6">
        <f>_xlfn.RANK.EQ(VLOOKUP($A355, 'First 10 GS'!$B$2:$AG$2201, 29, FALSE), 'First 10 GS'!AD$2:AD$2201, 1)</f>
        <v>1</v>
      </c>
      <c r="AD355" s="6">
        <f>_xlfn.RANK.EQ(VLOOKUP($A355, 'First 10 GS'!$B$2:$AG$2201, 30, FALSE), 'First 10 GS'!AE$2:AE$2201, 1)</f>
        <v>461</v>
      </c>
      <c r="AE355" s="6">
        <f>_xlfn.RANK.EQ(VLOOKUP($A355, 'First 10 GS'!$B$2:$AG$2201, 31, FALSE), 'First 10 GS'!AF$2:AF$2201, 0)</f>
        <v>120</v>
      </c>
      <c r="AF355" s="5">
        <f>_xlfn.RANK.EQ(VLOOKUP($A355, 'First 10 GS'!$B$2:$AG$2201, 32, FALSE), 'First 10 GS'!AG$2:AG$2201, 1)</f>
        <v>219</v>
      </c>
      <c r="AG355" s="7">
        <f>GEOMEAN(Table5[[#This Row],[W]],Table5[[#This Row],[L]],Table5[[#This Row],[ERA]],Table5[[#This Row],[BB/9]],Table5[[#This Row],[SO]],Table5[[#This Row],[K/9]],Table5[[#This Row],[WHIP]])</f>
        <v>271.63092554280098</v>
      </c>
    </row>
    <row r="356" spans="1:33" x14ac:dyDescent="0.45">
      <c r="A356" s="6" t="s">
        <v>1310</v>
      </c>
      <c r="B356" s="6" t="s">
        <v>555</v>
      </c>
      <c r="C356" s="9">
        <v>32606</v>
      </c>
      <c r="D356" s="9">
        <v>32670</v>
      </c>
      <c r="E356" s="6">
        <f>_xlfn.RANK.EQ(VLOOKUP($A356, 'First 10 GS'!$B$2:$AG$2201, 5, FALSE), 'First 10 GS'!F$2:F$2201, 0)</f>
        <v>195</v>
      </c>
      <c r="F356" s="5">
        <f>_xlfn.RANK.EQ(VLOOKUP($A356, 'First 10 GS'!$B$2:$AG$2201, 6, FALSE), 'First 10 GS'!G$2:G$2201, 0)</f>
        <v>64</v>
      </c>
      <c r="G356" s="5">
        <f>_xlfn.RANK.EQ(VLOOKUP($A356, 'First 10 GS'!$B$2:$AG$2201, 7, FALSE), 'First 10 GS'!H$2:H$2201, 1)</f>
        <v>343</v>
      </c>
      <c r="H356" s="6">
        <f>_xlfn.RANK.EQ(VLOOKUP($A356, 'First 10 GS'!$B$2:$AG$2201, 8, FALSE), 'First 10 GS'!I$2:I$2201, 0)</f>
        <v>1</v>
      </c>
      <c r="I356" s="6">
        <f>_xlfn.RANK.EQ(VLOOKUP($A356, 'First 10 GS'!$B$2:$AG$2201, 9, FALSE), 'First 10 GS'!J$2:J$2201, 0)</f>
        <v>1</v>
      </c>
      <c r="J356" s="6">
        <f>_xlfn.RANK.EQ(VLOOKUP($A356, 'First 10 GS'!$B$2:$AG$2201, 10, FALSE), 'First 10 GS'!K$2:K$2201, 1)</f>
        <v>1</v>
      </c>
      <c r="K356" s="6">
        <f>_xlfn.RANK.EQ(VLOOKUP($A356, 'First 10 GS'!$B$2:$AG$2201, 11, FALSE), 'First 10 GS'!L$2:L$2201, 0)</f>
        <v>99</v>
      </c>
      <c r="L356" s="6">
        <f>_xlfn.RANK.EQ(VLOOKUP($A356, 'First 10 GS'!$B$2:$AG$2201, 12, FALSE), 'First 10 GS'!M$2:M$2201, 0)</f>
        <v>18</v>
      </c>
      <c r="M356" s="6">
        <f>_xlfn.RANK.EQ(VLOOKUP($A356, 'First 10 GS'!$B$2:$AG$2201, 13, FALSE), 'First 10 GS'!N$2:N$2201, 0)</f>
        <v>2</v>
      </c>
      <c r="N356" s="6">
        <f>_xlfn.RANK.EQ(VLOOKUP($A356, 'First 10 GS'!$B$2:$AG$2201, 14, FALSE), 'First 10 GS'!O$2:O$2201, 1)</f>
        <v>462</v>
      </c>
      <c r="O356" s="6">
        <f>_xlfn.RANK.EQ(VLOOKUP($A356, 'First 10 GS'!$B$2:$AG$2201, 15, FALSE), 'First 10 GS'!P$2:P$2201, 0)</f>
        <v>26</v>
      </c>
      <c r="P356" s="6">
        <f>_xlfn.RANK.EQ(VLOOKUP($A356, 'First 10 GS'!$B$2:$AG$2201, 16, FALSE), 'First 10 GS'!Q$2:Q$2201, 0)</f>
        <v>252</v>
      </c>
      <c r="Q356" s="5">
        <f>_xlfn.RANK.EQ(VLOOKUP($A356, 'First 10 GS'!$B$2:$AG$2201, 17, FALSE), 'First 10 GS'!R$2:R$2201, 1)</f>
        <v>207</v>
      </c>
      <c r="R356" s="6">
        <f>_xlfn.RANK.EQ(VLOOKUP($A356, 'First 10 GS'!$B$2:$AG$2201, 18, FALSE), 'First 10 GS'!S$2:S$2201, 1)</f>
        <v>410</v>
      </c>
      <c r="S356" s="6">
        <f>_xlfn.RANK.EQ(VLOOKUP($A356, 'First 10 GS'!$B$2:$AG$2201, 19, FALSE), 'First 10 GS'!T$2:T$2201, 1)</f>
        <v>401</v>
      </c>
      <c r="T356" s="6">
        <f>_xlfn.RANK.EQ(VLOOKUP($A356, 'First 10 GS'!$B$2:$AG$2201, 20, FALSE), 'First 10 GS'!U$2:U$2201, 1)</f>
        <v>214</v>
      </c>
      <c r="U356" s="6">
        <f>_xlfn.RANK.EQ(VLOOKUP($A356, 'First 10 GS'!$B$2:$AG$2201, 21, FALSE), 'First 10 GS'!V$2:V$2201, 1)</f>
        <v>127</v>
      </c>
      <c r="V356" s="6">
        <f>_xlfn.RANK.EQ(VLOOKUP($A356, 'First 10 GS'!$B$2:$AG$2201, 22, FALSE), 'First 10 GS'!W$2:W$2201, 1)</f>
        <v>103</v>
      </c>
      <c r="W356" s="6">
        <f>_xlfn.RANK.EQ(VLOOKUP($A356, 'First 10 GS'!$B$2:$AG$2201, 23, FALSE), 'First 10 GS'!X$2:X$2201, 1)</f>
        <v>462</v>
      </c>
      <c r="X356" s="5">
        <f>_xlfn.RANK.EQ(VLOOKUP($A356, 'First 10 GS'!$B$2:$AG$2201, 24, FALSE), 'First 10 GS'!Y$2:Y$2201, 1)</f>
        <v>433</v>
      </c>
      <c r="Y356" s="6">
        <f>_xlfn.RANK.EQ(VLOOKUP($A356, 'First 10 GS'!$B$2:$AG$2201, 25, FALSE), 'First 10 GS'!Z$2:Z$2201, 1)</f>
        <v>291</v>
      </c>
      <c r="Z356" s="5">
        <f>_xlfn.RANK.EQ(VLOOKUP($A356, 'First 10 GS'!$B$2:$AG$2201, 26, FALSE), 'First 10 GS'!AA$2:AA$2201, 0)</f>
        <v>356</v>
      </c>
      <c r="AA356" s="5">
        <f>_xlfn.RANK.EQ(VLOOKUP($A356, 'First 10 GS'!$B$2:$AG$2201, 27, FALSE), 'First 10 GS'!AB$2:AB$2201, 0)</f>
        <v>397</v>
      </c>
      <c r="AB356" s="6">
        <f>_xlfn.RANK.EQ(VLOOKUP($A356, 'First 10 GS'!$B$2:$AG$2201, 28, FALSE), 'First 10 GS'!AC$2:AC$2201, 1)</f>
        <v>127</v>
      </c>
      <c r="AC356" s="6">
        <f>_xlfn.RANK.EQ(VLOOKUP($A356, 'First 10 GS'!$B$2:$AG$2201, 29, FALSE), 'First 10 GS'!AD$2:AD$2201, 1)</f>
        <v>477</v>
      </c>
      <c r="AD356" s="6">
        <f>_xlfn.RANK.EQ(VLOOKUP($A356, 'First 10 GS'!$B$2:$AG$2201, 30, FALSE), 'First 10 GS'!AE$2:AE$2201, 1)</f>
        <v>461</v>
      </c>
      <c r="AE356" s="6">
        <f>_xlfn.RANK.EQ(VLOOKUP($A356, 'First 10 GS'!$B$2:$AG$2201, 31, FALSE), 'First 10 GS'!AF$2:AF$2201, 0)</f>
        <v>184</v>
      </c>
      <c r="AF356" s="5">
        <f>_xlfn.RANK.EQ(VLOOKUP($A356, 'First 10 GS'!$B$2:$AG$2201, 32, FALSE), 'First 10 GS'!AG$2:AG$2201, 1)</f>
        <v>396</v>
      </c>
      <c r="AG356" s="7">
        <f>GEOMEAN(Table5[[#This Row],[W]],Table5[[#This Row],[L]],Table5[[#This Row],[ERA]],Table5[[#This Row],[BB/9]],Table5[[#This Row],[SO]],Table5[[#This Row],[K/9]],Table5[[#This Row],[WHIP]])</f>
        <v>271.98977340084389</v>
      </c>
    </row>
    <row r="357" spans="1:33" x14ac:dyDescent="0.45">
      <c r="A357" s="4" t="s">
        <v>1981</v>
      </c>
      <c r="B357" s="4" t="s">
        <v>168</v>
      </c>
      <c r="C357" s="10">
        <v>37064</v>
      </c>
      <c r="D357" s="10">
        <v>37111</v>
      </c>
      <c r="E357" s="4">
        <f>_xlfn.RANK.EQ(VLOOKUP($A357, 'First 10 GS'!$B$2:$AG$2201, 5, FALSE), 'First 10 GS'!F$2:F$2201, 0)</f>
        <v>255</v>
      </c>
      <c r="F357" s="5">
        <f>_xlfn.RANK.EQ(VLOOKUP($A357, 'First 10 GS'!$B$2:$AG$2201, 6, FALSE), 'First 10 GS'!G$2:G$2201, 0)</f>
        <v>294</v>
      </c>
      <c r="G357" s="5">
        <f>_xlfn.RANK.EQ(VLOOKUP($A357, 'First 10 GS'!$B$2:$AG$2201, 7, FALSE), 'First 10 GS'!H$2:H$2201, 1)</f>
        <v>343</v>
      </c>
      <c r="H357" s="4">
        <f>_xlfn.RANK.EQ(VLOOKUP($A357, 'First 10 GS'!$B$2:$AG$2201, 8, FALSE), 'First 10 GS'!I$2:I$2201, 0)</f>
        <v>1</v>
      </c>
      <c r="I357" s="4">
        <f>_xlfn.RANK.EQ(VLOOKUP($A357, 'First 10 GS'!$B$2:$AG$2201, 9, FALSE), 'First 10 GS'!J$2:J$2201, 0)</f>
        <v>1</v>
      </c>
      <c r="J357" s="4">
        <f>_xlfn.RANK.EQ(VLOOKUP($A357, 'First 10 GS'!$B$2:$AG$2201, 10, FALSE), 'First 10 GS'!K$2:K$2201, 1)</f>
        <v>1</v>
      </c>
      <c r="K357" s="4">
        <f>_xlfn.RANK.EQ(VLOOKUP($A357, 'First 10 GS'!$B$2:$AG$2201, 11, FALSE), 'First 10 GS'!L$2:L$2201, 0)</f>
        <v>196</v>
      </c>
      <c r="L357" s="4">
        <f>_xlfn.RANK.EQ(VLOOKUP($A357, 'First 10 GS'!$B$2:$AG$2201, 12, FALSE), 'First 10 GS'!M$2:M$2201, 0)</f>
        <v>98</v>
      </c>
      <c r="M357" s="4">
        <f>_xlfn.RANK.EQ(VLOOKUP($A357, 'First 10 GS'!$B$2:$AG$2201, 13, FALSE), 'First 10 GS'!N$2:N$2201, 0)</f>
        <v>2</v>
      </c>
      <c r="N357" s="6">
        <f>_xlfn.RANK.EQ(VLOOKUP($A357, 'First 10 GS'!$B$2:$AG$2201, 14, FALSE), 'First 10 GS'!O$2:O$2201, 1)</f>
        <v>403</v>
      </c>
      <c r="O357" s="4">
        <f>_xlfn.RANK.EQ(VLOOKUP($A357, 'First 10 GS'!$B$2:$AG$2201, 15, FALSE), 'First 10 GS'!P$2:P$2201, 0)</f>
        <v>227</v>
      </c>
      <c r="P357" s="4">
        <f>_xlfn.RANK.EQ(VLOOKUP($A357, 'First 10 GS'!$B$2:$AG$2201, 16, FALSE), 'First 10 GS'!Q$2:Q$2201, 0)</f>
        <v>378</v>
      </c>
      <c r="Q357" s="5">
        <f>_xlfn.RANK.EQ(VLOOKUP($A357, 'First 10 GS'!$B$2:$AG$2201, 17, FALSE), 'First 10 GS'!R$2:R$2201, 1)</f>
        <v>561</v>
      </c>
      <c r="R357" s="4">
        <f>_xlfn.RANK.EQ(VLOOKUP($A357, 'First 10 GS'!$B$2:$AG$2201, 18, FALSE), 'First 10 GS'!S$2:S$2201, 1)</f>
        <v>550</v>
      </c>
      <c r="S357" s="4">
        <f>_xlfn.RANK.EQ(VLOOKUP($A357, 'First 10 GS'!$B$2:$AG$2201, 19, FALSE), 'First 10 GS'!T$2:T$2201, 1)</f>
        <v>602</v>
      </c>
      <c r="T357" s="4">
        <f>_xlfn.RANK.EQ(VLOOKUP($A357, 'First 10 GS'!$B$2:$AG$2201, 20, FALSE), 'First 10 GS'!U$2:U$2201, 1)</f>
        <v>621</v>
      </c>
      <c r="U357" s="4">
        <f>_xlfn.RANK.EQ(VLOOKUP($A357, 'First 10 GS'!$B$2:$AG$2201, 21, FALSE), 'First 10 GS'!V$2:V$2201, 1)</f>
        <v>558</v>
      </c>
      <c r="V357" s="4">
        <f>_xlfn.RANK.EQ(VLOOKUP($A357, 'First 10 GS'!$B$2:$AG$2201, 22, FALSE), 'First 10 GS'!W$2:W$2201, 1)</f>
        <v>570</v>
      </c>
      <c r="W357" s="4">
        <f>_xlfn.RANK.EQ(VLOOKUP($A357, 'First 10 GS'!$B$2:$AG$2201, 23, FALSE), 'First 10 GS'!X$2:X$2201, 1)</f>
        <v>36</v>
      </c>
      <c r="X357" s="5">
        <f>_xlfn.RANK.EQ(VLOOKUP($A357, 'First 10 GS'!$B$2:$AG$2201, 24, FALSE), 'First 10 GS'!Y$2:Y$2201, 1)</f>
        <v>40</v>
      </c>
      <c r="Y357" s="4">
        <f>_xlfn.RANK.EQ(VLOOKUP($A357, 'First 10 GS'!$B$2:$AG$2201, 25, FALSE), 'First 10 GS'!Z$2:Z$2201, 1)</f>
        <v>1</v>
      </c>
      <c r="Z357" s="5">
        <f>_xlfn.RANK.EQ(VLOOKUP($A357, 'First 10 GS'!$B$2:$AG$2201, 26, FALSE), 'First 10 GS'!AA$2:AA$2201, 0)</f>
        <v>423</v>
      </c>
      <c r="AA357" s="5">
        <f>_xlfn.RANK.EQ(VLOOKUP($A357, 'First 10 GS'!$B$2:$AG$2201, 27, FALSE), 'First 10 GS'!AB$2:AB$2201, 0)</f>
        <v>453</v>
      </c>
      <c r="AB357" s="4">
        <f>_xlfn.RANK.EQ(VLOOKUP($A357, 'First 10 GS'!$B$2:$AG$2201, 28, FALSE), 'First 10 GS'!AC$2:AC$2201, 1)</f>
        <v>651</v>
      </c>
      <c r="AC357" s="4">
        <f>_xlfn.RANK.EQ(VLOOKUP($A357, 'First 10 GS'!$B$2:$AG$2201, 29, FALSE), 'First 10 GS'!AD$2:AD$2201, 1)</f>
        <v>1</v>
      </c>
      <c r="AD357" s="4">
        <f>_xlfn.RANK.EQ(VLOOKUP($A357, 'First 10 GS'!$B$2:$AG$2201, 30, FALSE), 'First 10 GS'!AE$2:AE$2201, 1)</f>
        <v>461</v>
      </c>
      <c r="AE357" s="4">
        <f>_xlfn.RANK.EQ(VLOOKUP($A357, 'First 10 GS'!$B$2:$AG$2201, 31, FALSE), 'First 10 GS'!AF$2:AF$2201, 0)</f>
        <v>211</v>
      </c>
      <c r="AF357" s="5">
        <f>_xlfn.RANK.EQ(VLOOKUP($A357, 'First 10 GS'!$B$2:$AG$2201, 32, FALSE), 'First 10 GS'!AG$2:AG$2201, 1)</f>
        <v>259</v>
      </c>
      <c r="AG357" s="7">
        <f>GEOMEAN(Table5[[#This Row],[W]],Table5[[#This Row],[L]],Table5[[#This Row],[ERA]],Table5[[#This Row],[BB/9]],Table5[[#This Row],[SO]],Table5[[#This Row],[K/9]],Table5[[#This Row],[WHIP]])</f>
        <v>272.75442510765424</v>
      </c>
    </row>
    <row r="358" spans="1:33" x14ac:dyDescent="0.45">
      <c r="A358" s="4" t="s">
        <v>1439</v>
      </c>
      <c r="B358" s="4" t="s">
        <v>37</v>
      </c>
      <c r="C358" s="10">
        <v>42547</v>
      </c>
      <c r="D358" s="10">
        <v>42618</v>
      </c>
      <c r="E358" s="4">
        <f>_xlfn.RANK.EQ(VLOOKUP($A358, 'First 10 GS'!$B$2:$AG$2201, 5, FALSE), 'First 10 GS'!F$2:F$2201, 0)</f>
        <v>547</v>
      </c>
      <c r="F358" s="5">
        <f>_xlfn.RANK.EQ(VLOOKUP($A358, 'First 10 GS'!$B$2:$AG$2201, 6, FALSE), 'First 10 GS'!G$2:G$2201, 0)</f>
        <v>294</v>
      </c>
      <c r="G358" s="5">
        <f>_xlfn.RANK.EQ(VLOOKUP($A358, 'First 10 GS'!$B$2:$AG$2201, 7, FALSE), 'First 10 GS'!H$2:H$2201, 1)</f>
        <v>177</v>
      </c>
      <c r="H358" s="4">
        <f>_xlfn.RANK.EQ(VLOOKUP($A358, 'First 10 GS'!$B$2:$AG$2201, 8, FALSE), 'First 10 GS'!I$2:I$2201, 0)</f>
        <v>1</v>
      </c>
      <c r="I358" s="4">
        <f>_xlfn.RANK.EQ(VLOOKUP($A358, 'First 10 GS'!$B$2:$AG$2201, 9, FALSE), 'First 10 GS'!J$2:J$2201, 0)</f>
        <v>1</v>
      </c>
      <c r="J358" s="4">
        <f>_xlfn.RANK.EQ(VLOOKUP($A358, 'First 10 GS'!$B$2:$AG$2201, 10, FALSE), 'First 10 GS'!K$2:K$2201, 1)</f>
        <v>1</v>
      </c>
      <c r="K358" s="4">
        <f>_xlfn.RANK.EQ(VLOOKUP($A358, 'First 10 GS'!$B$2:$AG$2201, 11, FALSE), 'First 10 GS'!L$2:L$2201, 0)</f>
        <v>196</v>
      </c>
      <c r="L358" s="4">
        <f>_xlfn.RANK.EQ(VLOOKUP($A358, 'First 10 GS'!$B$2:$AG$2201, 12, FALSE), 'First 10 GS'!M$2:M$2201, 0)</f>
        <v>98</v>
      </c>
      <c r="M358" s="4">
        <f>_xlfn.RANK.EQ(VLOOKUP($A358, 'First 10 GS'!$B$2:$AG$2201, 13, FALSE), 'First 10 GS'!N$2:N$2201, 0)</f>
        <v>2</v>
      </c>
      <c r="N358" s="6">
        <f>_xlfn.RANK.EQ(VLOOKUP($A358, 'First 10 GS'!$B$2:$AG$2201, 14, FALSE), 'First 10 GS'!O$2:O$2201, 1)</f>
        <v>110</v>
      </c>
      <c r="O358" s="4">
        <f>_xlfn.RANK.EQ(VLOOKUP($A358, 'First 10 GS'!$B$2:$AG$2201, 15, FALSE), 'First 10 GS'!P$2:P$2201, 0)</f>
        <v>390</v>
      </c>
      <c r="P358" s="4">
        <f>_xlfn.RANK.EQ(VLOOKUP($A358, 'First 10 GS'!$B$2:$AG$2201, 16, FALSE), 'First 10 GS'!Q$2:Q$2201, 0)</f>
        <v>266</v>
      </c>
      <c r="Q358" s="5">
        <f>_xlfn.RANK.EQ(VLOOKUP($A358, 'First 10 GS'!$B$2:$AG$2201, 17, FALSE), 'First 10 GS'!R$2:R$2201, 1)</f>
        <v>330</v>
      </c>
      <c r="R358" s="4">
        <f>_xlfn.RANK.EQ(VLOOKUP($A358, 'First 10 GS'!$B$2:$AG$2201, 18, FALSE), 'First 10 GS'!S$2:S$2201, 1)</f>
        <v>115</v>
      </c>
      <c r="S358" s="4">
        <f>_xlfn.RANK.EQ(VLOOKUP($A358, 'First 10 GS'!$B$2:$AG$2201, 19, FALSE), 'First 10 GS'!T$2:T$2201, 1)</f>
        <v>137</v>
      </c>
      <c r="T358" s="4">
        <f>_xlfn.RANK.EQ(VLOOKUP($A358, 'First 10 GS'!$B$2:$AG$2201, 20, FALSE), 'First 10 GS'!U$2:U$2201, 1)</f>
        <v>173</v>
      </c>
      <c r="U358" s="4">
        <f>_xlfn.RANK.EQ(VLOOKUP($A358, 'First 10 GS'!$B$2:$AG$2201, 21, FALSE), 'First 10 GS'!V$2:V$2201, 1)</f>
        <v>403</v>
      </c>
      <c r="V358" s="4">
        <f>_xlfn.RANK.EQ(VLOOKUP($A358, 'First 10 GS'!$B$2:$AG$2201, 22, FALSE), 'First 10 GS'!W$2:W$2201, 1)</f>
        <v>274</v>
      </c>
      <c r="W358" s="4">
        <f>_xlfn.RANK.EQ(VLOOKUP($A358, 'First 10 GS'!$B$2:$AG$2201, 23, FALSE), 'First 10 GS'!X$2:X$2201, 1)</f>
        <v>130</v>
      </c>
      <c r="X358" s="5">
        <f>_xlfn.RANK.EQ(VLOOKUP($A358, 'First 10 GS'!$B$2:$AG$2201, 24, FALSE), 'First 10 GS'!Y$2:Y$2201, 1)</f>
        <v>216</v>
      </c>
      <c r="Y358" s="4">
        <f>_xlfn.RANK.EQ(VLOOKUP($A358, 'First 10 GS'!$B$2:$AG$2201, 25, FALSE), 'First 10 GS'!Z$2:Z$2201, 1)</f>
        <v>1</v>
      </c>
      <c r="Z358" s="5">
        <f>_xlfn.RANK.EQ(VLOOKUP($A358, 'First 10 GS'!$B$2:$AG$2201, 26, FALSE), 'First 10 GS'!AA$2:AA$2201, 0)</f>
        <v>423</v>
      </c>
      <c r="AA358" s="5">
        <f>_xlfn.RANK.EQ(VLOOKUP($A358, 'First 10 GS'!$B$2:$AG$2201, 27, FALSE), 'First 10 GS'!AB$2:AB$2201, 0)</f>
        <v>327</v>
      </c>
      <c r="AB358" s="4">
        <f>_xlfn.RANK.EQ(VLOOKUP($A358, 'First 10 GS'!$B$2:$AG$2201, 28, FALSE), 'First 10 GS'!AC$2:AC$2201, 1)</f>
        <v>452</v>
      </c>
      <c r="AC358" s="4">
        <f>_xlfn.RANK.EQ(VLOOKUP($A358, 'First 10 GS'!$B$2:$AG$2201, 29, FALSE), 'First 10 GS'!AD$2:AD$2201, 1)</f>
        <v>1</v>
      </c>
      <c r="AD358" s="4">
        <f>_xlfn.RANK.EQ(VLOOKUP($A358, 'First 10 GS'!$B$2:$AG$2201, 30, FALSE), 'First 10 GS'!AE$2:AE$2201, 1)</f>
        <v>1</v>
      </c>
      <c r="AE358" s="4">
        <f>_xlfn.RANK.EQ(VLOOKUP($A358, 'First 10 GS'!$B$2:$AG$2201, 31, FALSE), 'First 10 GS'!AF$2:AF$2201, 0)</f>
        <v>609</v>
      </c>
      <c r="AF358" s="5">
        <f>_xlfn.RANK.EQ(VLOOKUP($A358, 'First 10 GS'!$B$2:$AG$2201, 32, FALSE), 'First 10 GS'!AG$2:AG$2201, 1)</f>
        <v>221</v>
      </c>
      <c r="AG358" s="7">
        <f>GEOMEAN(Table5[[#This Row],[W]],Table5[[#This Row],[L]],Table5[[#This Row],[ERA]],Table5[[#This Row],[BB/9]],Table5[[#This Row],[SO]],Table5[[#This Row],[K/9]],Table5[[#This Row],[WHIP]])</f>
        <v>273.12845905519606</v>
      </c>
    </row>
    <row r="359" spans="1:33" x14ac:dyDescent="0.45">
      <c r="A359" s="4" t="s">
        <v>1311</v>
      </c>
      <c r="B359" s="4" t="s">
        <v>68</v>
      </c>
      <c r="C359" s="10">
        <v>33497</v>
      </c>
      <c r="D359" s="10">
        <v>33817</v>
      </c>
      <c r="E359" s="4">
        <f>_xlfn.RANK.EQ(VLOOKUP($A359, 'First 10 GS'!$B$2:$AG$2201, 5, FALSE), 'First 10 GS'!F$2:F$2201, 0)</f>
        <v>169</v>
      </c>
      <c r="F359" s="5">
        <f>_xlfn.RANK.EQ(VLOOKUP($A359, 'First 10 GS'!$B$2:$AG$2201, 6, FALSE), 'First 10 GS'!G$2:G$2201, 0)</f>
        <v>294</v>
      </c>
      <c r="G359" s="5">
        <f>_xlfn.RANK.EQ(VLOOKUP($A359, 'First 10 GS'!$B$2:$AG$2201, 7, FALSE), 'First 10 GS'!H$2:H$2201, 1)</f>
        <v>177</v>
      </c>
      <c r="H359" s="4">
        <f>_xlfn.RANK.EQ(VLOOKUP($A359, 'First 10 GS'!$B$2:$AG$2201, 8, FALSE), 'First 10 GS'!I$2:I$2201, 0)</f>
        <v>1</v>
      </c>
      <c r="I359" s="4">
        <f>_xlfn.RANK.EQ(VLOOKUP($A359, 'First 10 GS'!$B$2:$AG$2201, 9, FALSE), 'First 10 GS'!J$2:J$2201, 0)</f>
        <v>1</v>
      </c>
      <c r="J359" s="4">
        <f>_xlfn.RANK.EQ(VLOOKUP($A359, 'First 10 GS'!$B$2:$AG$2201, 10, FALSE), 'First 10 GS'!K$2:K$2201, 1)</f>
        <v>1</v>
      </c>
      <c r="K359" s="4">
        <f>_xlfn.RANK.EQ(VLOOKUP($A359, 'First 10 GS'!$B$2:$AG$2201, 11, FALSE), 'First 10 GS'!L$2:L$2201, 0)</f>
        <v>196</v>
      </c>
      <c r="L359" s="4">
        <f>_xlfn.RANK.EQ(VLOOKUP($A359, 'First 10 GS'!$B$2:$AG$2201, 12, FALSE), 'First 10 GS'!M$2:M$2201, 0)</f>
        <v>98</v>
      </c>
      <c r="M359" s="4">
        <f>_xlfn.RANK.EQ(VLOOKUP($A359, 'First 10 GS'!$B$2:$AG$2201, 13, FALSE), 'First 10 GS'!N$2:N$2201, 0)</f>
        <v>2</v>
      </c>
      <c r="N359" s="6">
        <f>_xlfn.RANK.EQ(VLOOKUP($A359, 'First 10 GS'!$B$2:$AG$2201, 14, FALSE), 'First 10 GS'!O$2:O$2201, 1)</f>
        <v>491</v>
      </c>
      <c r="O359" s="4">
        <f>_xlfn.RANK.EQ(VLOOKUP($A359, 'First 10 GS'!$B$2:$AG$2201, 15, FALSE), 'First 10 GS'!P$2:P$2201, 0)</f>
        <v>390</v>
      </c>
      <c r="P359" s="4">
        <f>_xlfn.RANK.EQ(VLOOKUP($A359, 'First 10 GS'!$B$2:$AG$2201, 16, FALSE), 'First 10 GS'!Q$2:Q$2201, 0)</f>
        <v>266</v>
      </c>
      <c r="Q359" s="5">
        <f>_xlfn.RANK.EQ(VLOOKUP($A359, 'First 10 GS'!$B$2:$AG$2201, 17, FALSE), 'First 10 GS'!R$2:R$2201, 1)</f>
        <v>147</v>
      </c>
      <c r="R359" s="4">
        <f>_xlfn.RANK.EQ(VLOOKUP($A359, 'First 10 GS'!$B$2:$AG$2201, 18, FALSE), 'First 10 GS'!S$2:S$2201, 1)</f>
        <v>215</v>
      </c>
      <c r="S359" s="4">
        <f>_xlfn.RANK.EQ(VLOOKUP($A359, 'First 10 GS'!$B$2:$AG$2201, 19, FALSE), 'First 10 GS'!T$2:T$2201, 1)</f>
        <v>116</v>
      </c>
      <c r="T359" s="4">
        <f>_xlfn.RANK.EQ(VLOOKUP($A359, 'First 10 GS'!$B$2:$AG$2201, 20, FALSE), 'First 10 GS'!U$2:U$2201, 1)</f>
        <v>140</v>
      </c>
      <c r="U359" s="4">
        <f>_xlfn.RANK.EQ(VLOOKUP($A359, 'First 10 GS'!$B$2:$AG$2201, 21, FALSE), 'First 10 GS'!V$2:V$2201, 1)</f>
        <v>124</v>
      </c>
      <c r="V359" s="4">
        <f>_xlfn.RANK.EQ(VLOOKUP($A359, 'First 10 GS'!$B$2:$AG$2201, 22, FALSE), 'First 10 GS'!W$2:W$2201, 1)</f>
        <v>103</v>
      </c>
      <c r="W359" s="4">
        <f>_xlfn.RANK.EQ(VLOOKUP($A359, 'First 10 GS'!$B$2:$AG$2201, 23, FALSE), 'First 10 GS'!X$2:X$2201, 1)</f>
        <v>331</v>
      </c>
      <c r="X359" s="5">
        <f>_xlfn.RANK.EQ(VLOOKUP($A359, 'First 10 GS'!$B$2:$AG$2201, 24, FALSE), 'First 10 GS'!Y$2:Y$2201, 1)</f>
        <v>301</v>
      </c>
      <c r="Y359" s="4">
        <f>_xlfn.RANK.EQ(VLOOKUP($A359, 'First 10 GS'!$B$2:$AG$2201, 25, FALSE), 'First 10 GS'!Z$2:Z$2201, 1)</f>
        <v>291</v>
      </c>
      <c r="Z359" s="5">
        <f>_xlfn.RANK.EQ(VLOOKUP($A359, 'First 10 GS'!$B$2:$AG$2201, 26, FALSE), 'First 10 GS'!AA$2:AA$2201, 0)</f>
        <v>549</v>
      </c>
      <c r="AA359" s="5">
        <f>_xlfn.RANK.EQ(VLOOKUP($A359, 'First 10 GS'!$B$2:$AG$2201, 27, FALSE), 'First 10 GS'!AB$2:AB$2201, 0)</f>
        <v>584</v>
      </c>
      <c r="AB359" s="4">
        <f>_xlfn.RANK.EQ(VLOOKUP($A359, 'First 10 GS'!$B$2:$AG$2201, 28, FALSE), 'First 10 GS'!AC$2:AC$2201, 1)</f>
        <v>127</v>
      </c>
      <c r="AC359" s="4">
        <f>_xlfn.RANK.EQ(VLOOKUP($A359, 'First 10 GS'!$B$2:$AG$2201, 29, FALSE), 'First 10 GS'!AD$2:AD$2201, 1)</f>
        <v>477</v>
      </c>
      <c r="AD359" s="4">
        <f>_xlfn.RANK.EQ(VLOOKUP($A359, 'First 10 GS'!$B$2:$AG$2201, 30, FALSE), 'First 10 GS'!AE$2:AE$2201, 1)</f>
        <v>325</v>
      </c>
      <c r="AE359" s="4">
        <f>_xlfn.RANK.EQ(VLOOKUP($A359, 'First 10 GS'!$B$2:$AG$2201, 31, FALSE), 'First 10 GS'!AF$2:AF$2201, 0)</f>
        <v>278</v>
      </c>
      <c r="AF359" s="5">
        <f>_xlfn.RANK.EQ(VLOOKUP($A359, 'First 10 GS'!$B$2:$AG$2201, 32, FALSE), 'First 10 GS'!AG$2:AG$2201, 1)</f>
        <v>156</v>
      </c>
      <c r="AG359" s="7">
        <f>GEOMEAN(Table5[[#This Row],[W]],Table5[[#This Row],[L]],Table5[[#This Row],[ERA]],Table5[[#This Row],[BB/9]],Table5[[#This Row],[SO]],Table5[[#This Row],[K/9]],Table5[[#This Row],[WHIP]])</f>
        <v>273.73517156405944</v>
      </c>
    </row>
    <row r="360" spans="1:33" x14ac:dyDescent="0.45">
      <c r="A360" s="6" t="s">
        <v>2457</v>
      </c>
      <c r="B360" s="6" t="s">
        <v>102</v>
      </c>
      <c r="C360" s="9">
        <v>37713</v>
      </c>
      <c r="D360" s="9">
        <v>37773</v>
      </c>
      <c r="E360" s="6">
        <f>_xlfn.RANK.EQ(VLOOKUP($A360, 'First 10 GS'!$B$2:$AG$2201, 5, FALSE), 'First 10 GS'!F$2:F$2201, 0)</f>
        <v>217</v>
      </c>
      <c r="F360" s="5">
        <f>_xlfn.RANK.EQ(VLOOKUP($A360, 'First 10 GS'!$B$2:$AG$2201, 6, FALSE), 'First 10 GS'!G$2:G$2201, 0)</f>
        <v>151</v>
      </c>
      <c r="G360" s="5">
        <f>_xlfn.RANK.EQ(VLOOKUP($A360, 'First 10 GS'!$B$2:$AG$2201, 7, FALSE), 'First 10 GS'!H$2:H$2201, 1)</f>
        <v>57</v>
      </c>
      <c r="H360" s="6">
        <f>_xlfn.RANK.EQ(VLOOKUP($A360, 'First 10 GS'!$B$2:$AG$2201, 8, FALSE), 'First 10 GS'!I$2:I$2201, 0)</f>
        <v>1</v>
      </c>
      <c r="I360" s="6">
        <f>_xlfn.RANK.EQ(VLOOKUP($A360, 'First 10 GS'!$B$2:$AG$2201, 9, FALSE), 'First 10 GS'!J$2:J$2201, 0)</f>
        <v>1</v>
      </c>
      <c r="J360" s="6">
        <f>_xlfn.RANK.EQ(VLOOKUP($A360, 'First 10 GS'!$B$2:$AG$2201, 10, FALSE), 'First 10 GS'!K$2:K$2201, 1)</f>
        <v>1</v>
      </c>
      <c r="K360" s="6">
        <f>_xlfn.RANK.EQ(VLOOKUP($A360, 'First 10 GS'!$B$2:$AG$2201, 11, FALSE), 'First 10 GS'!L$2:L$2201, 0)</f>
        <v>196</v>
      </c>
      <c r="L360" s="6">
        <f>_xlfn.RANK.EQ(VLOOKUP($A360, 'First 10 GS'!$B$2:$AG$2201, 12, FALSE), 'First 10 GS'!M$2:M$2201, 0)</f>
        <v>98</v>
      </c>
      <c r="M360" s="6">
        <f>_xlfn.RANK.EQ(VLOOKUP($A360, 'First 10 GS'!$B$2:$AG$2201, 13, FALSE), 'First 10 GS'!N$2:N$2201, 0)</f>
        <v>2</v>
      </c>
      <c r="N360" s="6">
        <f>_xlfn.RANK.EQ(VLOOKUP($A360, 'First 10 GS'!$B$2:$AG$2201, 14, FALSE), 'First 10 GS'!O$2:O$2201, 1)</f>
        <v>442</v>
      </c>
      <c r="O360" s="6">
        <f>_xlfn.RANK.EQ(VLOOKUP($A360, 'First 10 GS'!$B$2:$AG$2201, 15, FALSE), 'First 10 GS'!P$2:P$2201, 0)</f>
        <v>390</v>
      </c>
      <c r="P360" s="6">
        <f>_xlfn.RANK.EQ(VLOOKUP($A360, 'First 10 GS'!$B$2:$AG$2201, 16, FALSE), 'First 10 GS'!Q$2:Q$2201, 0)</f>
        <v>99</v>
      </c>
      <c r="Q360" s="5">
        <f>_xlfn.RANK.EQ(VLOOKUP($A360, 'First 10 GS'!$B$2:$AG$2201, 17, FALSE), 'First 10 GS'!R$2:R$2201, 1)</f>
        <v>320</v>
      </c>
      <c r="R360" s="6">
        <f>_xlfn.RANK.EQ(VLOOKUP($A360, 'First 10 GS'!$B$2:$AG$2201, 18, FALSE), 'First 10 GS'!S$2:S$2201, 1)</f>
        <v>350</v>
      </c>
      <c r="S360" s="6">
        <f>_xlfn.RANK.EQ(VLOOKUP($A360, 'First 10 GS'!$B$2:$AG$2201, 19, FALSE), 'First 10 GS'!T$2:T$2201, 1)</f>
        <v>401</v>
      </c>
      <c r="T360" s="6">
        <f>_xlfn.RANK.EQ(VLOOKUP($A360, 'First 10 GS'!$B$2:$AG$2201, 20, FALSE), 'First 10 GS'!U$2:U$2201, 1)</f>
        <v>341</v>
      </c>
      <c r="U360" s="6">
        <f>_xlfn.RANK.EQ(VLOOKUP($A360, 'First 10 GS'!$B$2:$AG$2201, 21, FALSE), 'First 10 GS'!V$2:V$2201, 1)</f>
        <v>391</v>
      </c>
      <c r="V360" s="6">
        <f>_xlfn.RANK.EQ(VLOOKUP($A360, 'First 10 GS'!$B$2:$AG$2201, 22, FALSE), 'First 10 GS'!W$2:W$2201, 1)</f>
        <v>381</v>
      </c>
      <c r="W360" s="6">
        <f>_xlfn.RANK.EQ(VLOOKUP($A360, 'First 10 GS'!$B$2:$AG$2201, 23, FALSE), 'First 10 GS'!X$2:X$2201, 1)</f>
        <v>499</v>
      </c>
      <c r="X360" s="5">
        <f>_xlfn.RANK.EQ(VLOOKUP($A360, 'First 10 GS'!$B$2:$AG$2201, 24, FALSE), 'First 10 GS'!Y$2:Y$2201, 1)</f>
        <v>466</v>
      </c>
      <c r="Y360" s="6">
        <f>_xlfn.RANK.EQ(VLOOKUP($A360, 'First 10 GS'!$B$2:$AG$2201, 25, FALSE), 'First 10 GS'!Z$2:Z$2201, 1)</f>
        <v>660</v>
      </c>
      <c r="Z360" s="5">
        <f>_xlfn.RANK.EQ(VLOOKUP($A360, 'First 10 GS'!$B$2:$AG$2201, 26, FALSE), 'First 10 GS'!AA$2:AA$2201, 0)</f>
        <v>474</v>
      </c>
      <c r="AA360" s="5">
        <f>_xlfn.RANK.EQ(VLOOKUP($A360, 'First 10 GS'!$B$2:$AG$2201, 27, FALSE), 'First 10 GS'!AB$2:AB$2201, 0)</f>
        <v>511</v>
      </c>
      <c r="AB360" s="6">
        <f>_xlfn.RANK.EQ(VLOOKUP($A360, 'First 10 GS'!$B$2:$AG$2201, 28, FALSE), 'First 10 GS'!AC$2:AC$2201, 1)</f>
        <v>556</v>
      </c>
      <c r="AC360" s="6">
        <f>_xlfn.RANK.EQ(VLOOKUP($A360, 'First 10 GS'!$B$2:$AG$2201, 29, FALSE), 'First 10 GS'!AD$2:AD$2201, 1)</f>
        <v>1</v>
      </c>
      <c r="AD360" s="6">
        <f>_xlfn.RANK.EQ(VLOOKUP($A360, 'First 10 GS'!$B$2:$AG$2201, 30, FALSE), 'First 10 GS'!AE$2:AE$2201, 1)</f>
        <v>461</v>
      </c>
      <c r="AE360" s="6">
        <f>_xlfn.RANK.EQ(VLOOKUP($A360, 'First 10 GS'!$B$2:$AG$2201, 31, FALSE), 'First 10 GS'!AF$2:AF$2201, 0)</f>
        <v>178</v>
      </c>
      <c r="AF360" s="5">
        <f>_xlfn.RANK.EQ(VLOOKUP($A360, 'First 10 GS'!$B$2:$AG$2201, 32, FALSE), 'First 10 GS'!AG$2:AG$2201, 1)</f>
        <v>382</v>
      </c>
      <c r="AG360" s="7">
        <f>GEOMEAN(Table5[[#This Row],[W]],Table5[[#This Row],[L]],Table5[[#This Row],[ERA]],Table5[[#This Row],[BB/9]],Table5[[#This Row],[SO]],Table5[[#This Row],[K/9]],Table5[[#This Row],[WHIP]])</f>
        <v>274.93862572650175</v>
      </c>
    </row>
    <row r="361" spans="1:33" x14ac:dyDescent="0.45">
      <c r="A361" s="6" t="s">
        <v>1796</v>
      </c>
      <c r="B361" s="6" t="s">
        <v>49</v>
      </c>
      <c r="C361" s="9">
        <v>39954</v>
      </c>
      <c r="D361" s="9">
        <v>40005</v>
      </c>
      <c r="E361" s="6">
        <f>_xlfn.RANK.EQ(VLOOKUP($A361, 'First 10 GS'!$B$2:$AG$2201, 5, FALSE), 'First 10 GS'!F$2:F$2201, 0)</f>
        <v>195</v>
      </c>
      <c r="F361" s="5">
        <f>_xlfn.RANK.EQ(VLOOKUP($A361, 'First 10 GS'!$B$2:$AG$2201, 6, FALSE), 'First 10 GS'!G$2:G$2201, 0)</f>
        <v>460</v>
      </c>
      <c r="G361" s="5">
        <f>_xlfn.RANK.EQ(VLOOKUP($A361, 'First 10 GS'!$B$2:$AG$2201, 7, FALSE), 'First 10 GS'!H$2:H$2201, 1)</f>
        <v>343</v>
      </c>
      <c r="H361" s="6">
        <f>_xlfn.RANK.EQ(VLOOKUP($A361, 'First 10 GS'!$B$2:$AG$2201, 8, FALSE), 'First 10 GS'!I$2:I$2201, 0)</f>
        <v>1</v>
      </c>
      <c r="I361" s="6">
        <f>_xlfn.RANK.EQ(VLOOKUP($A361, 'First 10 GS'!$B$2:$AG$2201, 9, FALSE), 'First 10 GS'!J$2:J$2201, 0)</f>
        <v>1</v>
      </c>
      <c r="J361" s="6">
        <f>_xlfn.RANK.EQ(VLOOKUP($A361, 'First 10 GS'!$B$2:$AG$2201, 10, FALSE), 'First 10 GS'!K$2:K$2201, 1)</f>
        <v>1</v>
      </c>
      <c r="K361" s="6">
        <f>_xlfn.RANK.EQ(VLOOKUP($A361, 'First 10 GS'!$B$2:$AG$2201, 11, FALSE), 'First 10 GS'!L$2:L$2201, 0)</f>
        <v>99</v>
      </c>
      <c r="L361" s="6">
        <f>_xlfn.RANK.EQ(VLOOKUP($A361, 'First 10 GS'!$B$2:$AG$2201, 12, FALSE), 'First 10 GS'!M$2:M$2201, 0)</f>
        <v>98</v>
      </c>
      <c r="M361" s="6">
        <f>_xlfn.RANK.EQ(VLOOKUP($A361, 'First 10 GS'!$B$2:$AG$2201, 13, FALSE), 'First 10 GS'!N$2:N$2201, 0)</f>
        <v>2</v>
      </c>
      <c r="N361" s="6">
        <f>_xlfn.RANK.EQ(VLOOKUP($A361, 'First 10 GS'!$B$2:$AG$2201, 14, FALSE), 'First 10 GS'!O$2:O$2201, 1)</f>
        <v>462</v>
      </c>
      <c r="O361" s="6">
        <f>_xlfn.RANK.EQ(VLOOKUP($A361, 'First 10 GS'!$B$2:$AG$2201, 15, FALSE), 'First 10 GS'!P$2:P$2201, 0)</f>
        <v>390</v>
      </c>
      <c r="P361" s="6">
        <f>_xlfn.RANK.EQ(VLOOKUP($A361, 'First 10 GS'!$B$2:$AG$2201, 16, FALSE), 'First 10 GS'!Q$2:Q$2201, 0)</f>
        <v>500</v>
      </c>
      <c r="Q361" s="5">
        <f>_xlfn.RANK.EQ(VLOOKUP($A361, 'First 10 GS'!$B$2:$AG$2201, 17, FALSE), 'First 10 GS'!R$2:R$2201, 1)</f>
        <v>396</v>
      </c>
      <c r="R361" s="6">
        <f>_xlfn.RANK.EQ(VLOOKUP($A361, 'First 10 GS'!$B$2:$AG$2201, 18, FALSE), 'First 10 GS'!S$2:S$2201, 1)</f>
        <v>475</v>
      </c>
      <c r="S361" s="6">
        <f>_xlfn.RANK.EQ(VLOOKUP($A361, 'First 10 GS'!$B$2:$AG$2201, 19, FALSE), 'First 10 GS'!T$2:T$2201, 1)</f>
        <v>473</v>
      </c>
      <c r="T361" s="6">
        <f>_xlfn.RANK.EQ(VLOOKUP($A361, 'First 10 GS'!$B$2:$AG$2201, 20, FALSE), 'First 10 GS'!U$2:U$2201, 1)</f>
        <v>456</v>
      </c>
      <c r="U361" s="6">
        <f>_xlfn.RANK.EQ(VLOOKUP($A361, 'First 10 GS'!$B$2:$AG$2201, 21, FALSE), 'First 10 GS'!V$2:V$2201, 1)</f>
        <v>198</v>
      </c>
      <c r="V361" s="6">
        <f>_xlfn.RANK.EQ(VLOOKUP($A361, 'First 10 GS'!$B$2:$AG$2201, 22, FALSE), 'First 10 GS'!W$2:W$2201, 1)</f>
        <v>172</v>
      </c>
      <c r="W361" s="6">
        <f>_xlfn.RANK.EQ(VLOOKUP($A361, 'First 10 GS'!$B$2:$AG$2201, 23, FALSE), 'First 10 GS'!X$2:X$2201, 1)</f>
        <v>36</v>
      </c>
      <c r="X361" s="5">
        <f>_xlfn.RANK.EQ(VLOOKUP($A361, 'First 10 GS'!$B$2:$AG$2201, 24, FALSE), 'First 10 GS'!Y$2:Y$2201, 1)</f>
        <v>35</v>
      </c>
      <c r="Y361" s="6">
        <f>_xlfn.RANK.EQ(VLOOKUP($A361, 'First 10 GS'!$B$2:$AG$2201, 25, FALSE), 'First 10 GS'!Z$2:Z$2201, 1)</f>
        <v>1</v>
      </c>
      <c r="Z361" s="5">
        <f>_xlfn.RANK.EQ(VLOOKUP($A361, 'First 10 GS'!$B$2:$AG$2201, 26, FALSE), 'First 10 GS'!AA$2:AA$2201, 0)</f>
        <v>566</v>
      </c>
      <c r="AA361" s="5">
        <f>_xlfn.RANK.EQ(VLOOKUP($A361, 'First 10 GS'!$B$2:$AG$2201, 27, FALSE), 'First 10 GS'!AB$2:AB$2201, 0)</f>
        <v>593</v>
      </c>
      <c r="AB361" s="6">
        <f>_xlfn.RANK.EQ(VLOOKUP($A361, 'First 10 GS'!$B$2:$AG$2201, 28, FALSE), 'First 10 GS'!AC$2:AC$2201, 1)</f>
        <v>290</v>
      </c>
      <c r="AC361" s="6">
        <f>_xlfn.RANK.EQ(VLOOKUP($A361, 'First 10 GS'!$B$2:$AG$2201, 29, FALSE), 'First 10 GS'!AD$2:AD$2201, 1)</f>
        <v>1</v>
      </c>
      <c r="AD361" s="6">
        <f>_xlfn.RANK.EQ(VLOOKUP($A361, 'First 10 GS'!$B$2:$AG$2201, 30, FALSE), 'First 10 GS'!AE$2:AE$2201, 1)</f>
        <v>554</v>
      </c>
      <c r="AE361" s="6">
        <f>_xlfn.RANK.EQ(VLOOKUP($A361, 'First 10 GS'!$B$2:$AG$2201, 31, FALSE), 'First 10 GS'!AF$2:AF$2201, 0)</f>
        <v>248</v>
      </c>
      <c r="AF361" s="5">
        <f>_xlfn.RANK.EQ(VLOOKUP($A361, 'First 10 GS'!$B$2:$AG$2201, 32, FALSE), 'First 10 GS'!AG$2:AG$2201, 1)</f>
        <v>162</v>
      </c>
      <c r="AG361" s="7">
        <f>GEOMEAN(Table5[[#This Row],[W]],Table5[[#This Row],[L]],Table5[[#This Row],[ERA]],Table5[[#This Row],[BB/9]],Table5[[#This Row],[SO]],Table5[[#This Row],[K/9]],Table5[[#This Row],[WHIP]])</f>
        <v>274.98846352685666</v>
      </c>
    </row>
    <row r="362" spans="1:33" x14ac:dyDescent="0.45">
      <c r="A362" s="6" t="s">
        <v>2351</v>
      </c>
      <c r="B362" s="6" t="s">
        <v>132</v>
      </c>
      <c r="C362" s="9">
        <v>31671</v>
      </c>
      <c r="D362" s="9">
        <v>32397</v>
      </c>
      <c r="E362" s="6">
        <f>_xlfn.RANK.EQ(VLOOKUP($A362, 'First 10 GS'!$B$2:$AG$2201, 5, FALSE), 'First 10 GS'!F$2:F$2201, 0)</f>
        <v>475</v>
      </c>
      <c r="F362" s="5">
        <f>_xlfn.RANK.EQ(VLOOKUP($A362, 'First 10 GS'!$B$2:$AG$2201, 6, FALSE), 'First 10 GS'!G$2:G$2201, 0)</f>
        <v>151</v>
      </c>
      <c r="G362" s="5">
        <f>_xlfn.RANK.EQ(VLOOKUP($A362, 'First 10 GS'!$B$2:$AG$2201, 7, FALSE), 'First 10 GS'!H$2:H$2201, 1)</f>
        <v>57</v>
      </c>
      <c r="H362" s="6">
        <f>_xlfn.RANK.EQ(VLOOKUP($A362, 'First 10 GS'!$B$2:$AG$2201, 8, FALSE), 'First 10 GS'!I$2:I$2201, 0)</f>
        <v>1</v>
      </c>
      <c r="I362" s="6">
        <f>_xlfn.RANK.EQ(VLOOKUP($A362, 'First 10 GS'!$B$2:$AG$2201, 9, FALSE), 'First 10 GS'!J$2:J$2201, 0)</f>
        <v>1</v>
      </c>
      <c r="J362" s="6">
        <f>_xlfn.RANK.EQ(VLOOKUP($A362, 'First 10 GS'!$B$2:$AG$2201, 10, FALSE), 'First 10 GS'!K$2:K$2201, 1)</f>
        <v>1</v>
      </c>
      <c r="K362" s="6">
        <f>_xlfn.RANK.EQ(VLOOKUP($A362, 'First 10 GS'!$B$2:$AG$2201, 11, FALSE), 'First 10 GS'!L$2:L$2201, 0)</f>
        <v>196</v>
      </c>
      <c r="L362" s="6">
        <f>_xlfn.RANK.EQ(VLOOKUP($A362, 'First 10 GS'!$B$2:$AG$2201, 12, FALSE), 'First 10 GS'!M$2:M$2201, 0)</f>
        <v>98</v>
      </c>
      <c r="M362" s="6">
        <f>_xlfn.RANK.EQ(VLOOKUP($A362, 'First 10 GS'!$B$2:$AG$2201, 13, FALSE), 'First 10 GS'!N$2:N$2201, 0)</f>
        <v>2</v>
      </c>
      <c r="N362" s="6">
        <f>_xlfn.RANK.EQ(VLOOKUP($A362, 'First 10 GS'!$B$2:$AG$2201, 14, FALSE), 'First 10 GS'!O$2:O$2201, 1)</f>
        <v>180</v>
      </c>
      <c r="O362" s="6">
        <f>_xlfn.RANK.EQ(VLOOKUP($A362, 'First 10 GS'!$B$2:$AG$2201, 15, FALSE), 'First 10 GS'!P$2:P$2201, 0)</f>
        <v>390</v>
      </c>
      <c r="P362" s="6">
        <f>_xlfn.RANK.EQ(VLOOKUP($A362, 'First 10 GS'!$B$2:$AG$2201, 16, FALSE), 'First 10 GS'!Q$2:Q$2201, 0)</f>
        <v>99</v>
      </c>
      <c r="Q362" s="5">
        <f>_xlfn.RANK.EQ(VLOOKUP($A362, 'First 10 GS'!$B$2:$AG$2201, 17, FALSE), 'First 10 GS'!R$2:R$2201, 1)</f>
        <v>320</v>
      </c>
      <c r="R362" s="6">
        <f>_xlfn.RANK.EQ(VLOOKUP($A362, 'First 10 GS'!$B$2:$AG$2201, 18, FALSE), 'First 10 GS'!S$2:S$2201, 1)</f>
        <v>20</v>
      </c>
      <c r="S362" s="6">
        <f>_xlfn.RANK.EQ(VLOOKUP($A362, 'First 10 GS'!$B$2:$AG$2201, 19, FALSE), 'First 10 GS'!T$2:T$2201, 1)</f>
        <v>162</v>
      </c>
      <c r="T362" s="6">
        <f>_xlfn.RANK.EQ(VLOOKUP($A362, 'First 10 GS'!$B$2:$AG$2201, 20, FALSE), 'First 10 GS'!U$2:U$2201, 1)</f>
        <v>214</v>
      </c>
      <c r="U362" s="6">
        <f>_xlfn.RANK.EQ(VLOOKUP($A362, 'First 10 GS'!$B$2:$AG$2201, 21, FALSE), 'First 10 GS'!V$2:V$2201, 1)</f>
        <v>16</v>
      </c>
      <c r="V362" s="6">
        <f>_xlfn.RANK.EQ(VLOOKUP($A362, 'First 10 GS'!$B$2:$AG$2201, 22, FALSE), 'First 10 GS'!W$2:W$2201, 1)</f>
        <v>3</v>
      </c>
      <c r="W362" s="6">
        <f>_xlfn.RANK.EQ(VLOOKUP($A362, 'First 10 GS'!$B$2:$AG$2201, 23, FALSE), 'First 10 GS'!X$2:X$2201, 1)</f>
        <v>649</v>
      </c>
      <c r="X362" s="5">
        <f>_xlfn.RANK.EQ(VLOOKUP($A362, 'First 10 GS'!$B$2:$AG$2201, 24, FALSE), 'First 10 GS'!Y$2:Y$2201, 1)</f>
        <v>654</v>
      </c>
      <c r="Y362" s="6">
        <f>_xlfn.RANK.EQ(VLOOKUP($A362, 'First 10 GS'!$B$2:$AG$2201, 25, FALSE), 'First 10 GS'!Z$2:Z$2201, 1)</f>
        <v>291</v>
      </c>
      <c r="Z362" s="5">
        <f>_xlfn.RANK.EQ(VLOOKUP($A362, 'First 10 GS'!$B$2:$AG$2201, 26, FALSE), 'First 10 GS'!AA$2:AA$2201, 0)</f>
        <v>423</v>
      </c>
      <c r="AA362" s="5">
        <f>_xlfn.RANK.EQ(VLOOKUP($A362, 'First 10 GS'!$B$2:$AG$2201, 27, FALSE), 'First 10 GS'!AB$2:AB$2201, 0)</f>
        <v>365</v>
      </c>
      <c r="AB362" s="6">
        <f>_xlfn.RANK.EQ(VLOOKUP($A362, 'First 10 GS'!$B$2:$AG$2201, 28, FALSE), 'First 10 GS'!AC$2:AC$2201, 1)</f>
        <v>127</v>
      </c>
      <c r="AC362" s="6">
        <f>_xlfn.RANK.EQ(VLOOKUP($A362, 'First 10 GS'!$B$2:$AG$2201, 29, FALSE), 'First 10 GS'!AD$2:AD$2201, 1)</f>
        <v>1</v>
      </c>
      <c r="AD362" s="6">
        <f>_xlfn.RANK.EQ(VLOOKUP($A362, 'First 10 GS'!$B$2:$AG$2201, 30, FALSE), 'First 10 GS'!AE$2:AE$2201, 1)</f>
        <v>461</v>
      </c>
      <c r="AE362" s="6">
        <f>_xlfn.RANK.EQ(VLOOKUP($A362, 'First 10 GS'!$B$2:$AG$2201, 31, FALSE), 'First 10 GS'!AF$2:AF$2201, 0)</f>
        <v>463</v>
      </c>
      <c r="AF362" s="5">
        <f>_xlfn.RANK.EQ(VLOOKUP($A362, 'First 10 GS'!$B$2:$AG$2201, 32, FALSE), 'First 10 GS'!AG$2:AG$2201, 1)</f>
        <v>428</v>
      </c>
      <c r="AG362" s="7">
        <f>GEOMEAN(Table5[[#This Row],[W]],Table5[[#This Row],[L]],Table5[[#This Row],[ERA]],Table5[[#This Row],[BB/9]],Table5[[#This Row],[SO]],Table5[[#This Row],[K/9]],Table5[[#This Row],[WHIP]])</f>
        <v>275.02964252925273</v>
      </c>
    </row>
    <row r="363" spans="1:33" x14ac:dyDescent="0.45">
      <c r="A363" s="4" t="s">
        <v>670</v>
      </c>
      <c r="B363" s="4" t="s">
        <v>121</v>
      </c>
      <c r="C363" s="10" t="s">
        <v>671</v>
      </c>
      <c r="D363" s="10">
        <v>27550</v>
      </c>
      <c r="E363" s="4">
        <f>_xlfn.RANK.EQ(VLOOKUP($A363, 'First 10 GS'!$B$2:$AG$2201, 5, FALSE), 'First 10 GS'!F$2:F$2201, 0)</f>
        <v>132</v>
      </c>
      <c r="F363" s="5">
        <f>_xlfn.RANK.EQ(VLOOKUP($A363, 'First 10 GS'!$B$2:$AG$2201, 6, FALSE), 'First 10 GS'!G$2:G$2201, 0)</f>
        <v>151</v>
      </c>
      <c r="G363" s="5">
        <f>_xlfn.RANK.EQ(VLOOKUP($A363, 'First 10 GS'!$B$2:$AG$2201, 7, FALSE), 'First 10 GS'!H$2:H$2201, 1)</f>
        <v>343</v>
      </c>
      <c r="H363" s="4">
        <f>_xlfn.RANK.EQ(VLOOKUP($A363, 'First 10 GS'!$B$2:$AG$2201, 8, FALSE), 'First 10 GS'!I$2:I$2201, 0)</f>
        <v>1</v>
      </c>
      <c r="I363" s="4">
        <f>_xlfn.RANK.EQ(VLOOKUP($A363, 'First 10 GS'!$B$2:$AG$2201, 9, FALSE), 'First 10 GS'!J$2:J$2201, 0)</f>
        <v>1</v>
      </c>
      <c r="J363" s="4">
        <f>_xlfn.RANK.EQ(VLOOKUP($A363, 'First 10 GS'!$B$2:$AG$2201, 10, FALSE), 'First 10 GS'!K$2:K$2201, 1)</f>
        <v>1</v>
      </c>
      <c r="K363" s="4">
        <f>_xlfn.RANK.EQ(VLOOKUP($A363, 'First 10 GS'!$B$2:$AG$2201, 11, FALSE), 'First 10 GS'!L$2:L$2201, 0)</f>
        <v>99</v>
      </c>
      <c r="L363" s="4">
        <f>_xlfn.RANK.EQ(VLOOKUP($A363, 'First 10 GS'!$B$2:$AG$2201, 12, FALSE), 'First 10 GS'!M$2:M$2201, 0)</f>
        <v>18</v>
      </c>
      <c r="M363" s="4">
        <f>_xlfn.RANK.EQ(VLOOKUP($A363, 'First 10 GS'!$B$2:$AG$2201, 13, FALSE), 'First 10 GS'!N$2:N$2201, 0)</f>
        <v>2</v>
      </c>
      <c r="N363" s="6">
        <f>_xlfn.RANK.EQ(VLOOKUP($A363, 'First 10 GS'!$B$2:$AG$2201, 14, FALSE), 'First 10 GS'!O$2:O$2201, 1)</f>
        <v>528</v>
      </c>
      <c r="O363" s="4">
        <f>_xlfn.RANK.EQ(VLOOKUP($A363, 'First 10 GS'!$B$2:$AG$2201, 15, FALSE), 'First 10 GS'!P$2:P$2201, 0)</f>
        <v>90</v>
      </c>
      <c r="P363" s="4">
        <f>_xlfn.RANK.EQ(VLOOKUP($A363, 'First 10 GS'!$B$2:$AG$2201, 16, FALSE), 'First 10 GS'!Q$2:Q$2201, 0)</f>
        <v>266</v>
      </c>
      <c r="Q363" s="5">
        <f>_xlfn.RANK.EQ(VLOOKUP($A363, 'First 10 GS'!$B$2:$AG$2201, 17, FALSE), 'First 10 GS'!R$2:R$2201, 1)</f>
        <v>248</v>
      </c>
      <c r="R363" s="4">
        <f>_xlfn.RANK.EQ(VLOOKUP($A363, 'First 10 GS'!$B$2:$AG$2201, 18, FALSE), 'First 10 GS'!S$2:S$2201, 1)</f>
        <v>196</v>
      </c>
      <c r="S363" s="4">
        <f>_xlfn.RANK.EQ(VLOOKUP($A363, 'First 10 GS'!$B$2:$AG$2201, 19, FALSE), 'First 10 GS'!T$2:T$2201, 1)</f>
        <v>228</v>
      </c>
      <c r="T363" s="4">
        <f>_xlfn.RANK.EQ(VLOOKUP($A363, 'First 10 GS'!$B$2:$AG$2201, 20, FALSE), 'First 10 GS'!U$2:U$2201, 1)</f>
        <v>306</v>
      </c>
      <c r="U363" s="4">
        <f>_xlfn.RANK.EQ(VLOOKUP($A363, 'First 10 GS'!$B$2:$AG$2201, 21, FALSE), 'First 10 GS'!V$2:V$2201, 1)</f>
        <v>280</v>
      </c>
      <c r="V363" s="4">
        <f>_xlfn.RANK.EQ(VLOOKUP($A363, 'First 10 GS'!$B$2:$AG$2201, 22, FALSE), 'First 10 GS'!W$2:W$2201, 1)</f>
        <v>274</v>
      </c>
      <c r="W363" s="4">
        <f>_xlfn.RANK.EQ(VLOOKUP($A363, 'First 10 GS'!$B$2:$AG$2201, 23, FALSE), 'First 10 GS'!X$2:X$2201, 1)</f>
        <v>567</v>
      </c>
      <c r="X363" s="5">
        <f>_xlfn.RANK.EQ(VLOOKUP($A363, 'First 10 GS'!$B$2:$AG$2201, 24, FALSE), 'First 10 GS'!Y$2:Y$2201, 1)</f>
        <v>508</v>
      </c>
      <c r="Y363" s="4">
        <f>_xlfn.RANK.EQ(VLOOKUP($A363, 'First 10 GS'!$B$2:$AG$2201, 25, FALSE), 'First 10 GS'!Z$2:Z$2201, 1)</f>
        <v>490</v>
      </c>
      <c r="Z363" s="5">
        <f>_xlfn.RANK.EQ(VLOOKUP($A363, 'First 10 GS'!$B$2:$AG$2201, 26, FALSE), 'First 10 GS'!AA$2:AA$2201, 0)</f>
        <v>227</v>
      </c>
      <c r="AA363" s="5">
        <f>_xlfn.RANK.EQ(VLOOKUP($A363, 'First 10 GS'!$B$2:$AG$2201, 27, FALSE), 'First 10 GS'!AB$2:AB$2201, 0)</f>
        <v>320</v>
      </c>
      <c r="AB363" s="4">
        <f>_xlfn.RANK.EQ(VLOOKUP($A363, 'First 10 GS'!$B$2:$AG$2201, 28, FALSE), 'First 10 GS'!AC$2:AC$2201, 1)</f>
        <v>127</v>
      </c>
      <c r="AC363" s="4">
        <f>_xlfn.RANK.EQ(VLOOKUP($A363, 'First 10 GS'!$B$2:$AG$2201, 29, FALSE), 'First 10 GS'!AD$2:AD$2201, 1)</f>
        <v>609</v>
      </c>
      <c r="AD363" s="4">
        <f>_xlfn.RANK.EQ(VLOOKUP($A363, 'First 10 GS'!$B$2:$AG$2201, 30, FALSE), 'First 10 GS'!AE$2:AE$2201, 1)</f>
        <v>146</v>
      </c>
      <c r="AE363" s="4">
        <f>_xlfn.RANK.EQ(VLOOKUP($A363, 'First 10 GS'!$B$2:$AG$2201, 31, FALSE), 'First 10 GS'!AF$2:AF$2201, 0)</f>
        <v>131</v>
      </c>
      <c r="AF363" s="5">
        <f>_xlfn.RANK.EQ(VLOOKUP($A363, 'First 10 GS'!$B$2:$AG$2201, 32, FALSE), 'First 10 GS'!AG$2:AG$2201, 1)</f>
        <v>254</v>
      </c>
      <c r="AG363" s="7">
        <f>GEOMEAN(Table5[[#This Row],[W]],Table5[[#This Row],[L]],Table5[[#This Row],[ERA]],Table5[[#This Row],[BB/9]],Table5[[#This Row],[SO]],Table5[[#This Row],[K/9]],Table5[[#This Row],[WHIP]])</f>
        <v>275.47687305538676</v>
      </c>
    </row>
    <row r="364" spans="1:33" x14ac:dyDescent="0.45">
      <c r="A364" s="6" t="s">
        <v>1482</v>
      </c>
      <c r="B364" s="6" t="s">
        <v>102</v>
      </c>
      <c r="C364" s="9">
        <v>38493</v>
      </c>
      <c r="D364" s="9">
        <v>38537</v>
      </c>
      <c r="E364" s="6">
        <f>_xlfn.RANK.EQ(VLOOKUP($A364, 'First 10 GS'!$B$2:$AG$2201, 5, FALSE), 'First 10 GS'!F$2:F$2201, 0)</f>
        <v>475</v>
      </c>
      <c r="F364" s="5">
        <f>_xlfn.RANK.EQ(VLOOKUP($A364, 'First 10 GS'!$B$2:$AG$2201, 6, FALSE), 'First 10 GS'!G$2:G$2201, 0)</f>
        <v>151</v>
      </c>
      <c r="G364" s="5">
        <f>_xlfn.RANK.EQ(VLOOKUP($A364, 'First 10 GS'!$B$2:$AG$2201, 7, FALSE), 'First 10 GS'!H$2:H$2201, 1)</f>
        <v>57</v>
      </c>
      <c r="H364" s="6">
        <f>_xlfn.RANK.EQ(VLOOKUP($A364, 'First 10 GS'!$B$2:$AG$2201, 8, FALSE), 'First 10 GS'!I$2:I$2201, 0)</f>
        <v>1</v>
      </c>
      <c r="I364" s="6">
        <f>_xlfn.RANK.EQ(VLOOKUP($A364, 'First 10 GS'!$B$2:$AG$2201, 9, FALSE), 'First 10 GS'!J$2:J$2201, 0)</f>
        <v>1</v>
      </c>
      <c r="J364" s="6">
        <f>_xlfn.RANK.EQ(VLOOKUP($A364, 'First 10 GS'!$B$2:$AG$2201, 10, FALSE), 'First 10 GS'!K$2:K$2201, 1)</f>
        <v>1</v>
      </c>
      <c r="K364" s="6">
        <f>_xlfn.RANK.EQ(VLOOKUP($A364, 'First 10 GS'!$B$2:$AG$2201, 11, FALSE), 'First 10 GS'!L$2:L$2201, 0)</f>
        <v>196</v>
      </c>
      <c r="L364" s="6">
        <f>_xlfn.RANK.EQ(VLOOKUP($A364, 'First 10 GS'!$B$2:$AG$2201, 12, FALSE), 'First 10 GS'!M$2:M$2201, 0)</f>
        <v>98</v>
      </c>
      <c r="M364" s="6">
        <f>_xlfn.RANK.EQ(VLOOKUP($A364, 'First 10 GS'!$B$2:$AG$2201, 13, FALSE), 'First 10 GS'!N$2:N$2201, 0)</f>
        <v>2</v>
      </c>
      <c r="N364" s="6">
        <f>_xlfn.RANK.EQ(VLOOKUP($A364, 'First 10 GS'!$B$2:$AG$2201, 14, FALSE), 'First 10 GS'!O$2:O$2201, 1)</f>
        <v>180</v>
      </c>
      <c r="O364" s="6">
        <f>_xlfn.RANK.EQ(VLOOKUP($A364, 'First 10 GS'!$B$2:$AG$2201, 15, FALSE), 'First 10 GS'!P$2:P$2201, 0)</f>
        <v>390</v>
      </c>
      <c r="P364" s="6">
        <f>_xlfn.RANK.EQ(VLOOKUP($A364, 'First 10 GS'!$B$2:$AG$2201, 16, FALSE), 'First 10 GS'!Q$2:Q$2201, 0)</f>
        <v>99</v>
      </c>
      <c r="Q364" s="5">
        <f>_xlfn.RANK.EQ(VLOOKUP($A364, 'First 10 GS'!$B$2:$AG$2201, 17, FALSE), 'First 10 GS'!R$2:R$2201, 1)</f>
        <v>320</v>
      </c>
      <c r="R364" s="6">
        <f>_xlfn.RANK.EQ(VLOOKUP($A364, 'First 10 GS'!$B$2:$AG$2201, 18, FALSE), 'First 10 GS'!S$2:S$2201, 1)</f>
        <v>530</v>
      </c>
      <c r="S364" s="6">
        <f>_xlfn.RANK.EQ(VLOOKUP($A364, 'First 10 GS'!$B$2:$AG$2201, 19, FALSE), 'First 10 GS'!T$2:T$2201, 1)</f>
        <v>137</v>
      </c>
      <c r="T364" s="6">
        <f>_xlfn.RANK.EQ(VLOOKUP($A364, 'First 10 GS'!$B$2:$AG$2201, 20, FALSE), 'First 10 GS'!U$2:U$2201, 1)</f>
        <v>214</v>
      </c>
      <c r="U364" s="6">
        <f>_xlfn.RANK.EQ(VLOOKUP($A364, 'First 10 GS'!$B$2:$AG$2201, 21, FALSE), 'First 10 GS'!V$2:V$2201, 1)</f>
        <v>163</v>
      </c>
      <c r="V364" s="6">
        <f>_xlfn.RANK.EQ(VLOOKUP($A364, 'First 10 GS'!$B$2:$AG$2201, 22, FALSE), 'First 10 GS'!W$2:W$2201, 1)</f>
        <v>103</v>
      </c>
      <c r="W364" s="6">
        <f>_xlfn.RANK.EQ(VLOOKUP($A364, 'First 10 GS'!$B$2:$AG$2201, 23, FALSE), 'First 10 GS'!X$2:X$2201, 1)</f>
        <v>521</v>
      </c>
      <c r="X364" s="5">
        <f>_xlfn.RANK.EQ(VLOOKUP($A364, 'First 10 GS'!$B$2:$AG$2201, 24, FALSE), 'First 10 GS'!Y$2:Y$2201, 1)</f>
        <v>568</v>
      </c>
      <c r="Y364" s="6">
        <f>_xlfn.RANK.EQ(VLOOKUP($A364, 'First 10 GS'!$B$2:$AG$2201, 25, FALSE), 'First 10 GS'!Z$2:Z$2201, 1)</f>
        <v>490</v>
      </c>
      <c r="Z364" s="5">
        <f>_xlfn.RANK.EQ(VLOOKUP($A364, 'First 10 GS'!$B$2:$AG$2201, 26, FALSE), 'First 10 GS'!AA$2:AA$2201, 0)</f>
        <v>385</v>
      </c>
      <c r="AA364" s="5">
        <f>_xlfn.RANK.EQ(VLOOKUP($A364, 'First 10 GS'!$B$2:$AG$2201, 27, FALSE), 'First 10 GS'!AB$2:AB$2201, 0)</f>
        <v>326</v>
      </c>
      <c r="AB364" s="6">
        <f>_xlfn.RANK.EQ(VLOOKUP($A364, 'First 10 GS'!$B$2:$AG$2201, 28, FALSE), 'First 10 GS'!AC$2:AC$2201, 1)</f>
        <v>1</v>
      </c>
      <c r="AC364" s="6">
        <f>_xlfn.RANK.EQ(VLOOKUP($A364, 'First 10 GS'!$B$2:$AG$2201, 29, FALSE), 'First 10 GS'!AD$2:AD$2201, 1)</f>
        <v>1</v>
      </c>
      <c r="AD364" s="6">
        <f>_xlfn.RANK.EQ(VLOOKUP($A364, 'First 10 GS'!$B$2:$AG$2201, 30, FALSE), 'First 10 GS'!AE$2:AE$2201, 1)</f>
        <v>461</v>
      </c>
      <c r="AE364" s="6">
        <f>_xlfn.RANK.EQ(VLOOKUP($A364, 'First 10 GS'!$B$2:$AG$2201, 31, FALSE), 'First 10 GS'!AF$2:AF$2201, 0)</f>
        <v>339</v>
      </c>
      <c r="AF364" s="5">
        <f>_xlfn.RANK.EQ(VLOOKUP($A364, 'First 10 GS'!$B$2:$AG$2201, 32, FALSE), 'First 10 GS'!AG$2:AG$2201, 1)</f>
        <v>632</v>
      </c>
      <c r="AG364" s="7">
        <f>GEOMEAN(Table5[[#This Row],[W]],Table5[[#This Row],[L]],Table5[[#This Row],[ERA]],Table5[[#This Row],[BB/9]],Table5[[#This Row],[SO]],Table5[[#This Row],[K/9]],Table5[[#This Row],[WHIP]])</f>
        <v>276.67100420588929</v>
      </c>
    </row>
    <row r="365" spans="1:33" x14ac:dyDescent="0.45">
      <c r="A365" s="4" t="s">
        <v>274</v>
      </c>
      <c r="B365" s="4" t="s">
        <v>132</v>
      </c>
      <c r="C365" s="10">
        <v>42855</v>
      </c>
      <c r="D365" s="10">
        <v>42918</v>
      </c>
      <c r="E365" s="4">
        <f>_xlfn.RANK.EQ(VLOOKUP($A365, 'First 10 GS'!$B$2:$AG$2201, 5, FALSE), 'First 10 GS'!F$2:F$2201, 0)</f>
        <v>513</v>
      </c>
      <c r="F365" s="5">
        <f>_xlfn.RANK.EQ(VLOOKUP($A365, 'First 10 GS'!$B$2:$AG$2201, 6, FALSE), 'First 10 GS'!G$2:G$2201, 0)</f>
        <v>460</v>
      </c>
      <c r="G365" s="5">
        <f>_xlfn.RANK.EQ(VLOOKUP($A365, 'First 10 GS'!$B$2:$AG$2201, 7, FALSE), 'First 10 GS'!H$2:H$2201, 1)</f>
        <v>343</v>
      </c>
      <c r="H365" s="4">
        <f>_xlfn.RANK.EQ(VLOOKUP($A365, 'First 10 GS'!$B$2:$AG$2201, 8, FALSE), 'First 10 GS'!I$2:I$2201, 0)</f>
        <v>1</v>
      </c>
      <c r="I365" s="4">
        <f>_xlfn.RANK.EQ(VLOOKUP($A365, 'First 10 GS'!$B$2:$AG$2201, 9, FALSE), 'First 10 GS'!J$2:J$2201, 0)</f>
        <v>1</v>
      </c>
      <c r="J365" s="4">
        <f>_xlfn.RANK.EQ(VLOOKUP($A365, 'First 10 GS'!$B$2:$AG$2201, 10, FALSE), 'First 10 GS'!K$2:K$2201, 1)</f>
        <v>1</v>
      </c>
      <c r="K365" s="4">
        <f>_xlfn.RANK.EQ(VLOOKUP($A365, 'First 10 GS'!$B$2:$AG$2201, 11, FALSE), 'First 10 GS'!L$2:L$2201, 0)</f>
        <v>196</v>
      </c>
      <c r="L365" s="4">
        <f>_xlfn.RANK.EQ(VLOOKUP($A365, 'First 10 GS'!$B$2:$AG$2201, 12, FALSE), 'First 10 GS'!M$2:M$2201, 0)</f>
        <v>98</v>
      </c>
      <c r="M365" s="4">
        <f>_xlfn.RANK.EQ(VLOOKUP($A365, 'First 10 GS'!$B$2:$AG$2201, 13, FALSE), 'First 10 GS'!N$2:N$2201, 0)</f>
        <v>2</v>
      </c>
      <c r="N365" s="6">
        <f>_xlfn.RANK.EQ(VLOOKUP($A365, 'First 10 GS'!$B$2:$AG$2201, 14, FALSE), 'First 10 GS'!O$2:O$2201, 1)</f>
        <v>146</v>
      </c>
      <c r="O365" s="4">
        <f>_xlfn.RANK.EQ(VLOOKUP($A365, 'First 10 GS'!$B$2:$AG$2201, 15, FALSE), 'First 10 GS'!P$2:P$2201, 0)</f>
        <v>390</v>
      </c>
      <c r="P365" s="4">
        <f>_xlfn.RANK.EQ(VLOOKUP($A365, 'First 10 GS'!$B$2:$AG$2201, 16, FALSE), 'First 10 GS'!Q$2:Q$2201, 0)</f>
        <v>500</v>
      </c>
      <c r="Q365" s="5">
        <f>_xlfn.RANK.EQ(VLOOKUP($A365, 'First 10 GS'!$B$2:$AG$2201, 17, FALSE), 'First 10 GS'!R$2:R$2201, 1)</f>
        <v>465</v>
      </c>
      <c r="R365" s="4">
        <f>_xlfn.RANK.EQ(VLOOKUP($A365, 'First 10 GS'!$B$2:$AG$2201, 18, FALSE), 'First 10 GS'!S$2:S$2201, 1)</f>
        <v>196</v>
      </c>
      <c r="S365" s="4">
        <f>_xlfn.RANK.EQ(VLOOKUP($A365, 'First 10 GS'!$B$2:$AG$2201, 19, FALSE), 'First 10 GS'!T$2:T$2201, 1)</f>
        <v>270</v>
      </c>
      <c r="T365" s="4">
        <f>_xlfn.RANK.EQ(VLOOKUP($A365, 'First 10 GS'!$B$2:$AG$2201, 20, FALSE), 'First 10 GS'!U$2:U$2201, 1)</f>
        <v>384</v>
      </c>
      <c r="U365" s="4">
        <f>_xlfn.RANK.EQ(VLOOKUP($A365, 'First 10 GS'!$B$2:$AG$2201, 21, FALSE), 'First 10 GS'!V$2:V$2201, 1)</f>
        <v>561</v>
      </c>
      <c r="V365" s="4">
        <f>_xlfn.RANK.EQ(VLOOKUP($A365, 'First 10 GS'!$B$2:$AG$2201, 22, FALSE), 'First 10 GS'!W$2:W$2201, 1)</f>
        <v>537</v>
      </c>
      <c r="W365" s="4">
        <f>_xlfn.RANK.EQ(VLOOKUP($A365, 'First 10 GS'!$B$2:$AG$2201, 23, FALSE), 'First 10 GS'!X$2:X$2201, 1)</f>
        <v>521</v>
      </c>
      <c r="X365" s="5">
        <f>_xlfn.RANK.EQ(VLOOKUP($A365, 'First 10 GS'!$B$2:$AG$2201, 24, FALSE), 'First 10 GS'!Y$2:Y$2201, 1)</f>
        <v>578</v>
      </c>
      <c r="Y365" s="4">
        <f>_xlfn.RANK.EQ(VLOOKUP($A365, 'First 10 GS'!$B$2:$AG$2201, 25, FALSE), 'First 10 GS'!Z$2:Z$2201, 1)</f>
        <v>1</v>
      </c>
      <c r="Z365" s="5">
        <f>_xlfn.RANK.EQ(VLOOKUP($A365, 'First 10 GS'!$B$2:$AG$2201, 26, FALSE), 'First 10 GS'!AA$2:AA$2201, 0)</f>
        <v>91</v>
      </c>
      <c r="AA365" s="5">
        <f>_xlfn.RANK.EQ(VLOOKUP($A365, 'First 10 GS'!$B$2:$AG$2201, 27, FALSE), 'First 10 GS'!AB$2:AB$2201, 0)</f>
        <v>61</v>
      </c>
      <c r="AB365" s="4">
        <f>_xlfn.RANK.EQ(VLOOKUP($A365, 'First 10 GS'!$B$2:$AG$2201, 28, FALSE), 'First 10 GS'!AC$2:AC$2201, 1)</f>
        <v>127</v>
      </c>
      <c r="AC365" s="4">
        <f>_xlfn.RANK.EQ(VLOOKUP($A365, 'First 10 GS'!$B$2:$AG$2201, 29, FALSE), 'First 10 GS'!AD$2:AD$2201, 1)</f>
        <v>477</v>
      </c>
      <c r="AD365" s="4">
        <f>_xlfn.RANK.EQ(VLOOKUP($A365, 'First 10 GS'!$B$2:$AG$2201, 30, FALSE), 'First 10 GS'!AE$2:AE$2201, 1)</f>
        <v>554</v>
      </c>
      <c r="AE365" s="4">
        <f>_xlfn.RANK.EQ(VLOOKUP($A365, 'First 10 GS'!$B$2:$AG$2201, 31, FALSE), 'First 10 GS'!AF$2:AF$2201, 0)</f>
        <v>534</v>
      </c>
      <c r="AF365" s="5">
        <f>_xlfn.RANK.EQ(VLOOKUP($A365, 'First 10 GS'!$B$2:$AG$2201, 32, FALSE), 'First 10 GS'!AG$2:AG$2201, 1)</f>
        <v>528</v>
      </c>
      <c r="AG365" s="7">
        <f>GEOMEAN(Table5[[#This Row],[W]],Table5[[#This Row],[L]],Table5[[#This Row],[ERA]],Table5[[#This Row],[BB/9]],Table5[[#This Row],[SO]],Table5[[#This Row],[K/9]],Table5[[#This Row],[WHIP]])</f>
        <v>276.73402266306624</v>
      </c>
    </row>
    <row r="366" spans="1:33" x14ac:dyDescent="0.45">
      <c r="A366" s="4" t="s">
        <v>1708</v>
      </c>
      <c r="B366" s="4" t="s">
        <v>59</v>
      </c>
      <c r="C366" s="10">
        <v>36008</v>
      </c>
      <c r="D366" s="10">
        <v>36255</v>
      </c>
      <c r="E366" s="4">
        <f>_xlfn.RANK.EQ(VLOOKUP($A366, 'First 10 GS'!$B$2:$AG$2201, 5, FALSE), 'First 10 GS'!F$2:F$2201, 0)</f>
        <v>566</v>
      </c>
      <c r="F366" s="5">
        <f>_xlfn.RANK.EQ(VLOOKUP($A366, 'First 10 GS'!$B$2:$AG$2201, 6, FALSE), 'First 10 GS'!G$2:G$2201, 0)</f>
        <v>151</v>
      </c>
      <c r="G366" s="5">
        <f>_xlfn.RANK.EQ(VLOOKUP($A366, 'First 10 GS'!$B$2:$AG$2201, 7, FALSE), 'First 10 GS'!H$2:H$2201, 1)</f>
        <v>57</v>
      </c>
      <c r="H366" s="4">
        <f>_xlfn.RANK.EQ(VLOOKUP($A366, 'First 10 GS'!$B$2:$AG$2201, 8, FALSE), 'First 10 GS'!I$2:I$2201, 0)</f>
        <v>1</v>
      </c>
      <c r="I366" s="4">
        <f>_xlfn.RANK.EQ(VLOOKUP($A366, 'First 10 GS'!$B$2:$AG$2201, 9, FALSE), 'First 10 GS'!J$2:J$2201, 0)</f>
        <v>1</v>
      </c>
      <c r="J366" s="4">
        <f>_xlfn.RANK.EQ(VLOOKUP($A366, 'First 10 GS'!$B$2:$AG$2201, 10, FALSE), 'First 10 GS'!K$2:K$2201, 1)</f>
        <v>1</v>
      </c>
      <c r="K366" s="4">
        <f>_xlfn.RANK.EQ(VLOOKUP($A366, 'First 10 GS'!$B$2:$AG$2201, 11, FALSE), 'First 10 GS'!L$2:L$2201, 0)</f>
        <v>196</v>
      </c>
      <c r="L366" s="4">
        <f>_xlfn.RANK.EQ(VLOOKUP($A366, 'First 10 GS'!$B$2:$AG$2201, 12, FALSE), 'First 10 GS'!M$2:M$2201, 0)</f>
        <v>98</v>
      </c>
      <c r="M366" s="4">
        <f>_xlfn.RANK.EQ(VLOOKUP($A366, 'First 10 GS'!$B$2:$AG$2201, 13, FALSE), 'First 10 GS'!N$2:N$2201, 0)</f>
        <v>2</v>
      </c>
      <c r="N366" s="6">
        <f>_xlfn.RANK.EQ(VLOOKUP($A366, 'First 10 GS'!$B$2:$AG$2201, 14, FALSE), 'First 10 GS'!O$2:O$2201, 1)</f>
        <v>95</v>
      </c>
      <c r="O366" s="4">
        <f>_xlfn.RANK.EQ(VLOOKUP($A366, 'First 10 GS'!$B$2:$AG$2201, 15, FALSE), 'First 10 GS'!P$2:P$2201, 0)</f>
        <v>390</v>
      </c>
      <c r="P366" s="4">
        <f>_xlfn.RANK.EQ(VLOOKUP($A366, 'First 10 GS'!$B$2:$AG$2201, 16, FALSE), 'First 10 GS'!Q$2:Q$2201, 0)</f>
        <v>99</v>
      </c>
      <c r="Q366" s="5">
        <f>_xlfn.RANK.EQ(VLOOKUP($A366, 'First 10 GS'!$B$2:$AG$2201, 17, FALSE), 'First 10 GS'!R$2:R$2201, 1)</f>
        <v>470</v>
      </c>
      <c r="R366" s="4">
        <f>_xlfn.RANK.EQ(VLOOKUP($A366, 'First 10 GS'!$B$2:$AG$2201, 18, FALSE), 'First 10 GS'!S$2:S$2201, 1)</f>
        <v>45</v>
      </c>
      <c r="S366" s="4">
        <f>_xlfn.RANK.EQ(VLOOKUP($A366, 'First 10 GS'!$B$2:$AG$2201, 19, FALSE), 'First 10 GS'!T$2:T$2201, 1)</f>
        <v>316</v>
      </c>
      <c r="T366" s="4">
        <f>_xlfn.RANK.EQ(VLOOKUP($A366, 'First 10 GS'!$B$2:$AG$2201, 20, FALSE), 'First 10 GS'!U$2:U$2201, 1)</f>
        <v>341</v>
      </c>
      <c r="U366" s="4">
        <f>_xlfn.RANK.EQ(VLOOKUP($A366, 'First 10 GS'!$B$2:$AG$2201, 21, FALSE), 'First 10 GS'!V$2:V$2201, 1)</f>
        <v>579</v>
      </c>
      <c r="V366" s="4">
        <f>_xlfn.RANK.EQ(VLOOKUP($A366, 'First 10 GS'!$B$2:$AG$2201, 22, FALSE), 'First 10 GS'!W$2:W$2201, 1)</f>
        <v>537</v>
      </c>
      <c r="W366" s="4">
        <f>_xlfn.RANK.EQ(VLOOKUP($A366, 'First 10 GS'!$B$2:$AG$2201, 23, FALSE), 'First 10 GS'!X$2:X$2201, 1)</f>
        <v>551</v>
      </c>
      <c r="X366" s="5">
        <f>_xlfn.RANK.EQ(VLOOKUP($A366, 'First 10 GS'!$B$2:$AG$2201, 24, FALSE), 'First 10 GS'!Y$2:Y$2201, 1)</f>
        <v>615</v>
      </c>
      <c r="Y366" s="4">
        <f>_xlfn.RANK.EQ(VLOOKUP($A366, 'First 10 GS'!$B$2:$AG$2201, 25, FALSE), 'First 10 GS'!Z$2:Z$2201, 1)</f>
        <v>1</v>
      </c>
      <c r="Z366" s="5">
        <f>_xlfn.RANK.EQ(VLOOKUP($A366, 'First 10 GS'!$B$2:$AG$2201, 26, FALSE), 'First 10 GS'!AA$2:AA$2201, 0)</f>
        <v>399</v>
      </c>
      <c r="AA366" s="5">
        <f>_xlfn.RANK.EQ(VLOOKUP($A366, 'First 10 GS'!$B$2:$AG$2201, 27, FALSE), 'First 10 GS'!AB$2:AB$2201, 0)</f>
        <v>306</v>
      </c>
      <c r="AB366" s="4">
        <f>_xlfn.RANK.EQ(VLOOKUP($A366, 'First 10 GS'!$B$2:$AG$2201, 28, FALSE), 'First 10 GS'!AC$2:AC$2201, 1)</f>
        <v>127</v>
      </c>
      <c r="AC366" s="4">
        <f>_xlfn.RANK.EQ(VLOOKUP($A366, 'First 10 GS'!$B$2:$AG$2201, 29, FALSE), 'First 10 GS'!AD$2:AD$2201, 1)</f>
        <v>477</v>
      </c>
      <c r="AD366" s="4">
        <f>_xlfn.RANK.EQ(VLOOKUP($A366, 'First 10 GS'!$B$2:$AG$2201, 30, FALSE), 'First 10 GS'!AE$2:AE$2201, 1)</f>
        <v>461</v>
      </c>
      <c r="AE366" s="4">
        <f>_xlfn.RANK.EQ(VLOOKUP($A366, 'First 10 GS'!$B$2:$AG$2201, 31, FALSE), 'First 10 GS'!AF$2:AF$2201, 0)</f>
        <v>587</v>
      </c>
      <c r="AF366" s="5">
        <f>_xlfn.RANK.EQ(VLOOKUP($A366, 'First 10 GS'!$B$2:$AG$2201, 32, FALSE), 'First 10 GS'!AG$2:AG$2201, 1)</f>
        <v>412</v>
      </c>
      <c r="AG366" s="7">
        <f>GEOMEAN(Table5[[#This Row],[W]],Table5[[#This Row],[L]],Table5[[#This Row],[ERA]],Table5[[#This Row],[BB/9]],Table5[[#This Row],[SO]],Table5[[#This Row],[K/9]],Table5[[#This Row],[WHIP]])</f>
        <v>277.00527856389658</v>
      </c>
    </row>
    <row r="367" spans="1:33" x14ac:dyDescent="0.45">
      <c r="A367" s="4" t="s">
        <v>565</v>
      </c>
      <c r="B367" s="4" t="s">
        <v>95</v>
      </c>
      <c r="C367" s="10">
        <v>45186</v>
      </c>
      <c r="D367" s="10">
        <v>45417</v>
      </c>
      <c r="E367" s="4">
        <f>_xlfn.RANK.EQ(VLOOKUP($A367, 'First 10 GS'!$B$2:$AG$2201, 5, FALSE), 'First 10 GS'!F$2:F$2201, 0)</f>
        <v>653</v>
      </c>
      <c r="F367" s="5">
        <f>_xlfn.RANK.EQ(VLOOKUP($A367, 'First 10 GS'!$B$2:$AG$2201, 6, FALSE), 'First 10 GS'!G$2:G$2201, 0)</f>
        <v>151</v>
      </c>
      <c r="G367" s="5">
        <f>_xlfn.RANK.EQ(VLOOKUP($A367, 'First 10 GS'!$B$2:$AG$2201, 7, FALSE), 'First 10 GS'!H$2:H$2201, 1)</f>
        <v>518</v>
      </c>
      <c r="H367" s="4">
        <f>_xlfn.RANK.EQ(VLOOKUP($A367, 'First 10 GS'!$B$2:$AG$2201, 8, FALSE), 'First 10 GS'!I$2:I$2201, 0)</f>
        <v>1</v>
      </c>
      <c r="I367" s="4">
        <f>_xlfn.RANK.EQ(VLOOKUP($A367, 'First 10 GS'!$B$2:$AG$2201, 9, FALSE), 'First 10 GS'!J$2:J$2201, 0)</f>
        <v>1</v>
      </c>
      <c r="J367" s="4">
        <f>_xlfn.RANK.EQ(VLOOKUP($A367, 'First 10 GS'!$B$2:$AG$2201, 10, FALSE), 'First 10 GS'!K$2:K$2201, 1)</f>
        <v>1</v>
      </c>
      <c r="K367" s="4">
        <f>_xlfn.RANK.EQ(VLOOKUP($A367, 'First 10 GS'!$B$2:$AG$2201, 11, FALSE), 'First 10 GS'!L$2:L$2201, 0)</f>
        <v>196</v>
      </c>
      <c r="L367" s="4">
        <f>_xlfn.RANK.EQ(VLOOKUP($A367, 'First 10 GS'!$B$2:$AG$2201, 12, FALSE), 'First 10 GS'!M$2:M$2201, 0)</f>
        <v>98</v>
      </c>
      <c r="M367" s="4">
        <f>_xlfn.RANK.EQ(VLOOKUP($A367, 'First 10 GS'!$B$2:$AG$2201, 13, FALSE), 'First 10 GS'!N$2:N$2201, 0)</f>
        <v>2</v>
      </c>
      <c r="N367" s="6">
        <f>_xlfn.RANK.EQ(VLOOKUP($A367, 'First 10 GS'!$B$2:$AG$2201, 14, FALSE), 'First 10 GS'!O$2:O$2201, 1)</f>
        <v>15</v>
      </c>
      <c r="O367" s="4">
        <f>_xlfn.RANK.EQ(VLOOKUP($A367, 'First 10 GS'!$B$2:$AG$2201, 15, FALSE), 'First 10 GS'!P$2:P$2201, 0)</f>
        <v>26</v>
      </c>
      <c r="P367" s="4">
        <f>_xlfn.RANK.EQ(VLOOKUP($A367, 'First 10 GS'!$B$2:$AG$2201, 16, FALSE), 'First 10 GS'!Q$2:Q$2201, 0)</f>
        <v>357</v>
      </c>
      <c r="Q367" s="5">
        <f>_xlfn.RANK.EQ(VLOOKUP($A367, 'First 10 GS'!$B$2:$AG$2201, 17, FALSE), 'First 10 GS'!R$2:R$2201, 1)</f>
        <v>509</v>
      </c>
      <c r="R367" s="4">
        <f>_xlfn.RANK.EQ(VLOOKUP($A367, 'First 10 GS'!$B$2:$AG$2201, 18, FALSE), 'First 10 GS'!S$2:S$2201, 1)</f>
        <v>4</v>
      </c>
      <c r="S367" s="4">
        <f>_xlfn.RANK.EQ(VLOOKUP($A367, 'First 10 GS'!$B$2:$AG$2201, 19, FALSE), 'First 10 GS'!T$2:T$2201, 1)</f>
        <v>228</v>
      </c>
      <c r="T367" s="4">
        <f>_xlfn.RANK.EQ(VLOOKUP($A367, 'First 10 GS'!$B$2:$AG$2201, 20, FALSE), 'First 10 GS'!U$2:U$2201, 1)</f>
        <v>254</v>
      </c>
      <c r="U367" s="4">
        <f>_xlfn.RANK.EQ(VLOOKUP($A367, 'First 10 GS'!$B$2:$AG$2201, 21, FALSE), 'First 10 GS'!V$2:V$2201, 1)</f>
        <v>271</v>
      </c>
      <c r="V367" s="4">
        <f>_xlfn.RANK.EQ(VLOOKUP($A367, 'First 10 GS'!$B$2:$AG$2201, 22, FALSE), 'First 10 GS'!W$2:W$2201, 1)</f>
        <v>103</v>
      </c>
      <c r="W367" s="4">
        <f>_xlfn.RANK.EQ(VLOOKUP($A367, 'First 10 GS'!$B$2:$AG$2201, 23, FALSE), 'First 10 GS'!X$2:X$2201, 1)</f>
        <v>521</v>
      </c>
      <c r="X367" s="5">
        <f>_xlfn.RANK.EQ(VLOOKUP($A367, 'First 10 GS'!$B$2:$AG$2201, 24, FALSE), 'First 10 GS'!Y$2:Y$2201, 1)</f>
        <v>642</v>
      </c>
      <c r="Y367" s="4">
        <f>_xlfn.RANK.EQ(VLOOKUP($A367, 'First 10 GS'!$B$2:$AG$2201, 25, FALSE), 'First 10 GS'!Z$2:Z$2201, 1)</f>
        <v>1</v>
      </c>
      <c r="Z367" s="5">
        <f>_xlfn.RANK.EQ(VLOOKUP($A367, 'First 10 GS'!$B$2:$AG$2201, 26, FALSE), 'First 10 GS'!AA$2:AA$2201, 0)</f>
        <v>205</v>
      </c>
      <c r="AA367" s="5">
        <f>_xlfn.RANK.EQ(VLOOKUP($A367, 'First 10 GS'!$B$2:$AG$2201, 27, FALSE), 'First 10 GS'!AB$2:AB$2201, 0)</f>
        <v>64</v>
      </c>
      <c r="AB367" s="4">
        <f>_xlfn.RANK.EQ(VLOOKUP($A367, 'First 10 GS'!$B$2:$AG$2201, 28, FALSE), 'First 10 GS'!AC$2:AC$2201, 1)</f>
        <v>127</v>
      </c>
      <c r="AC367" s="4">
        <f>_xlfn.RANK.EQ(VLOOKUP($A367, 'First 10 GS'!$B$2:$AG$2201, 29, FALSE), 'First 10 GS'!AD$2:AD$2201, 1)</f>
        <v>477</v>
      </c>
      <c r="AD367" s="4">
        <f>_xlfn.RANK.EQ(VLOOKUP($A367, 'First 10 GS'!$B$2:$AG$2201, 30, FALSE), 'First 10 GS'!AE$2:AE$2201, 1)</f>
        <v>554</v>
      </c>
      <c r="AE367" s="4">
        <f>_xlfn.RANK.EQ(VLOOKUP($A367, 'First 10 GS'!$B$2:$AG$2201, 31, FALSE), 'First 10 GS'!AF$2:AF$2201, 0)</f>
        <v>661</v>
      </c>
      <c r="AF367" s="5">
        <f>_xlfn.RANK.EQ(VLOOKUP($A367, 'First 10 GS'!$B$2:$AG$2201, 32, FALSE), 'First 10 GS'!AG$2:AG$2201, 1)</f>
        <v>377</v>
      </c>
      <c r="AG367" s="7">
        <f>GEOMEAN(Table5[[#This Row],[W]],Table5[[#This Row],[L]],Table5[[#This Row],[ERA]],Table5[[#This Row],[BB/9]],Table5[[#This Row],[SO]],Table5[[#This Row],[K/9]],Table5[[#This Row],[WHIP]])</f>
        <v>277.40816733482973</v>
      </c>
    </row>
    <row r="368" spans="1:33" x14ac:dyDescent="0.45">
      <c r="A368" s="4" t="s">
        <v>1594</v>
      </c>
      <c r="B368" s="4" t="s">
        <v>34</v>
      </c>
      <c r="C368" s="10">
        <v>40386</v>
      </c>
      <c r="D368" s="10">
        <v>40440</v>
      </c>
      <c r="E368" s="4">
        <f>_xlfn.RANK.EQ(VLOOKUP($A368, 'First 10 GS'!$B$2:$AG$2201, 5, FALSE), 'First 10 GS'!F$2:F$2201, 0)</f>
        <v>255</v>
      </c>
      <c r="F368" s="5">
        <f>_xlfn.RANK.EQ(VLOOKUP($A368, 'First 10 GS'!$B$2:$AG$2201, 6, FALSE), 'First 10 GS'!G$2:G$2201, 0)</f>
        <v>151</v>
      </c>
      <c r="G368" s="5">
        <f>_xlfn.RANK.EQ(VLOOKUP($A368, 'First 10 GS'!$B$2:$AG$2201, 7, FALSE), 'First 10 GS'!H$2:H$2201, 1)</f>
        <v>343</v>
      </c>
      <c r="H368" s="4">
        <f>_xlfn.RANK.EQ(VLOOKUP($A368, 'First 10 GS'!$B$2:$AG$2201, 8, FALSE), 'First 10 GS'!I$2:I$2201, 0)</f>
        <v>1</v>
      </c>
      <c r="I368" s="4">
        <f>_xlfn.RANK.EQ(VLOOKUP($A368, 'First 10 GS'!$B$2:$AG$2201, 9, FALSE), 'First 10 GS'!J$2:J$2201, 0)</f>
        <v>1</v>
      </c>
      <c r="J368" s="4">
        <f>_xlfn.RANK.EQ(VLOOKUP($A368, 'First 10 GS'!$B$2:$AG$2201, 10, FALSE), 'First 10 GS'!K$2:K$2201, 1)</f>
        <v>1</v>
      </c>
      <c r="K368" s="4">
        <f>_xlfn.RANK.EQ(VLOOKUP($A368, 'First 10 GS'!$B$2:$AG$2201, 11, FALSE), 'First 10 GS'!L$2:L$2201, 0)</f>
        <v>196</v>
      </c>
      <c r="L368" s="4">
        <f>_xlfn.RANK.EQ(VLOOKUP($A368, 'First 10 GS'!$B$2:$AG$2201, 12, FALSE), 'First 10 GS'!M$2:M$2201, 0)</f>
        <v>98</v>
      </c>
      <c r="M368" s="4">
        <f>_xlfn.RANK.EQ(VLOOKUP($A368, 'First 10 GS'!$B$2:$AG$2201, 13, FALSE), 'First 10 GS'!N$2:N$2201, 0)</f>
        <v>2</v>
      </c>
      <c r="N368" s="6">
        <f>_xlfn.RANK.EQ(VLOOKUP($A368, 'First 10 GS'!$B$2:$AG$2201, 14, FALSE), 'First 10 GS'!O$2:O$2201, 1)</f>
        <v>403</v>
      </c>
      <c r="O368" s="4">
        <f>_xlfn.RANK.EQ(VLOOKUP($A368, 'First 10 GS'!$B$2:$AG$2201, 15, FALSE), 'First 10 GS'!P$2:P$2201, 0)</f>
        <v>90</v>
      </c>
      <c r="P368" s="4">
        <f>_xlfn.RANK.EQ(VLOOKUP($A368, 'First 10 GS'!$B$2:$AG$2201, 16, FALSE), 'First 10 GS'!Q$2:Q$2201, 0)</f>
        <v>266</v>
      </c>
      <c r="Q368" s="5">
        <f>_xlfn.RANK.EQ(VLOOKUP($A368, 'First 10 GS'!$B$2:$AG$2201, 17, FALSE), 'First 10 GS'!R$2:R$2201, 1)</f>
        <v>437</v>
      </c>
      <c r="R368" s="4">
        <f>_xlfn.RANK.EQ(VLOOKUP($A368, 'First 10 GS'!$B$2:$AG$2201, 18, FALSE), 'First 10 GS'!S$2:S$2201, 1)</f>
        <v>385</v>
      </c>
      <c r="S368" s="4">
        <f>_xlfn.RANK.EQ(VLOOKUP($A368, 'First 10 GS'!$B$2:$AG$2201, 19, FALSE), 'First 10 GS'!T$2:T$2201, 1)</f>
        <v>440</v>
      </c>
      <c r="T368" s="4">
        <f>_xlfn.RANK.EQ(VLOOKUP($A368, 'First 10 GS'!$B$2:$AG$2201, 20, FALSE), 'First 10 GS'!U$2:U$2201, 1)</f>
        <v>499</v>
      </c>
      <c r="U368" s="4">
        <f>_xlfn.RANK.EQ(VLOOKUP($A368, 'First 10 GS'!$B$2:$AG$2201, 21, FALSE), 'First 10 GS'!V$2:V$2201, 1)</f>
        <v>458</v>
      </c>
      <c r="V368" s="4">
        <f>_xlfn.RANK.EQ(VLOOKUP($A368, 'First 10 GS'!$B$2:$AG$2201, 22, FALSE), 'First 10 GS'!W$2:W$2201, 1)</f>
        <v>466</v>
      </c>
      <c r="W368" s="4">
        <f>_xlfn.RANK.EQ(VLOOKUP($A368, 'First 10 GS'!$B$2:$AG$2201, 23, FALSE), 'First 10 GS'!X$2:X$2201, 1)</f>
        <v>130</v>
      </c>
      <c r="X368" s="5">
        <f>_xlfn.RANK.EQ(VLOOKUP($A368, 'First 10 GS'!$B$2:$AG$2201, 24, FALSE), 'First 10 GS'!Y$2:Y$2201, 1)</f>
        <v>122</v>
      </c>
      <c r="Y368" s="4">
        <f>_xlfn.RANK.EQ(VLOOKUP($A368, 'First 10 GS'!$B$2:$AG$2201, 25, FALSE), 'First 10 GS'!Z$2:Z$2201, 1)</f>
        <v>599</v>
      </c>
      <c r="Z368" s="5">
        <f>_xlfn.RANK.EQ(VLOOKUP($A368, 'First 10 GS'!$B$2:$AG$2201, 26, FALSE), 'First 10 GS'!AA$2:AA$2201, 0)</f>
        <v>452</v>
      </c>
      <c r="AA368" s="5">
        <f>_xlfn.RANK.EQ(VLOOKUP($A368, 'First 10 GS'!$B$2:$AG$2201, 27, FALSE), 'First 10 GS'!AB$2:AB$2201, 0)</f>
        <v>483</v>
      </c>
      <c r="AB368" s="4">
        <f>_xlfn.RANK.EQ(VLOOKUP($A368, 'First 10 GS'!$B$2:$AG$2201, 28, FALSE), 'First 10 GS'!AC$2:AC$2201, 1)</f>
        <v>452</v>
      </c>
      <c r="AC368" s="4">
        <f>_xlfn.RANK.EQ(VLOOKUP($A368, 'First 10 GS'!$B$2:$AG$2201, 29, FALSE), 'First 10 GS'!AD$2:AD$2201, 1)</f>
        <v>1</v>
      </c>
      <c r="AD368" s="4">
        <f>_xlfn.RANK.EQ(VLOOKUP($A368, 'First 10 GS'!$B$2:$AG$2201, 30, FALSE), 'First 10 GS'!AE$2:AE$2201, 1)</f>
        <v>146</v>
      </c>
      <c r="AE368" s="4">
        <f>_xlfn.RANK.EQ(VLOOKUP($A368, 'First 10 GS'!$B$2:$AG$2201, 31, FALSE), 'First 10 GS'!AF$2:AF$2201, 0)</f>
        <v>339</v>
      </c>
      <c r="AF368" s="5">
        <f>_xlfn.RANK.EQ(VLOOKUP($A368, 'First 10 GS'!$B$2:$AG$2201, 32, FALSE), 'First 10 GS'!AG$2:AG$2201, 1)</f>
        <v>211</v>
      </c>
      <c r="AG368" s="7">
        <f>GEOMEAN(Table5[[#This Row],[W]],Table5[[#This Row],[L]],Table5[[#This Row],[ERA]],Table5[[#This Row],[BB/9]],Table5[[#This Row],[SO]],Table5[[#This Row],[K/9]],Table5[[#This Row],[WHIP]])</f>
        <v>277.64969049805615</v>
      </c>
    </row>
    <row r="369" spans="1:33" x14ac:dyDescent="0.45">
      <c r="A369" s="4" t="s">
        <v>507</v>
      </c>
      <c r="B369" s="4" t="s">
        <v>121</v>
      </c>
      <c r="C369" s="10">
        <v>35160</v>
      </c>
      <c r="D369" s="10">
        <v>35211</v>
      </c>
      <c r="E369" s="4">
        <f>_xlfn.RANK.EQ(VLOOKUP($A369, 'First 10 GS'!$B$2:$AG$2201, 5, FALSE), 'First 10 GS'!F$2:F$2201, 0)</f>
        <v>326</v>
      </c>
      <c r="F369" s="5">
        <f>_xlfn.RANK.EQ(VLOOKUP($A369, 'First 10 GS'!$B$2:$AG$2201, 6, FALSE), 'First 10 GS'!G$2:G$2201, 0)</f>
        <v>294</v>
      </c>
      <c r="G369" s="5">
        <f>_xlfn.RANK.EQ(VLOOKUP($A369, 'First 10 GS'!$B$2:$AG$2201, 7, FALSE), 'First 10 GS'!H$2:H$2201, 1)</f>
        <v>177</v>
      </c>
      <c r="H369" s="4">
        <f>_xlfn.RANK.EQ(VLOOKUP($A369, 'First 10 GS'!$B$2:$AG$2201, 8, FALSE), 'First 10 GS'!I$2:I$2201, 0)</f>
        <v>1</v>
      </c>
      <c r="I369" s="4">
        <f>_xlfn.RANK.EQ(VLOOKUP($A369, 'First 10 GS'!$B$2:$AG$2201, 9, FALSE), 'First 10 GS'!J$2:J$2201, 0)</f>
        <v>1</v>
      </c>
      <c r="J369" s="4">
        <f>_xlfn.RANK.EQ(VLOOKUP($A369, 'First 10 GS'!$B$2:$AG$2201, 10, FALSE), 'First 10 GS'!K$2:K$2201, 1)</f>
        <v>1</v>
      </c>
      <c r="K369" s="4">
        <f>_xlfn.RANK.EQ(VLOOKUP($A369, 'First 10 GS'!$B$2:$AG$2201, 11, FALSE), 'First 10 GS'!L$2:L$2201, 0)</f>
        <v>196</v>
      </c>
      <c r="L369" s="4">
        <f>_xlfn.RANK.EQ(VLOOKUP($A369, 'First 10 GS'!$B$2:$AG$2201, 12, FALSE), 'First 10 GS'!M$2:M$2201, 0)</f>
        <v>98</v>
      </c>
      <c r="M369" s="4">
        <f>_xlfn.RANK.EQ(VLOOKUP($A369, 'First 10 GS'!$B$2:$AG$2201, 13, FALSE), 'First 10 GS'!N$2:N$2201, 0)</f>
        <v>2</v>
      </c>
      <c r="N369" s="6">
        <f>_xlfn.RANK.EQ(VLOOKUP($A369, 'First 10 GS'!$B$2:$AG$2201, 14, FALSE), 'First 10 GS'!O$2:O$2201, 1)</f>
        <v>327</v>
      </c>
      <c r="O369" s="4">
        <f>_xlfn.RANK.EQ(VLOOKUP($A369, 'First 10 GS'!$B$2:$AG$2201, 15, FALSE), 'First 10 GS'!P$2:P$2201, 0)</f>
        <v>390</v>
      </c>
      <c r="P369" s="4">
        <f>_xlfn.RANK.EQ(VLOOKUP($A369, 'First 10 GS'!$B$2:$AG$2201, 16, FALSE), 'First 10 GS'!Q$2:Q$2201, 0)</f>
        <v>266</v>
      </c>
      <c r="Q369" s="5">
        <f>_xlfn.RANK.EQ(VLOOKUP($A369, 'First 10 GS'!$B$2:$AG$2201, 17, FALSE), 'First 10 GS'!R$2:R$2201, 1)</f>
        <v>582</v>
      </c>
      <c r="R369" s="4">
        <f>_xlfn.RANK.EQ(VLOOKUP($A369, 'First 10 GS'!$B$2:$AG$2201, 18, FALSE), 'First 10 GS'!S$2:S$2201, 1)</f>
        <v>656</v>
      </c>
      <c r="S369" s="4">
        <f>_xlfn.RANK.EQ(VLOOKUP($A369, 'First 10 GS'!$B$2:$AG$2201, 19, FALSE), 'First 10 GS'!T$2:T$2201, 1)</f>
        <v>640</v>
      </c>
      <c r="T369" s="4">
        <f>_xlfn.RANK.EQ(VLOOKUP($A369, 'First 10 GS'!$B$2:$AG$2201, 20, FALSE), 'First 10 GS'!U$2:U$2201, 1)</f>
        <v>621</v>
      </c>
      <c r="U369" s="4">
        <f>_xlfn.RANK.EQ(VLOOKUP($A369, 'First 10 GS'!$B$2:$AG$2201, 21, FALSE), 'First 10 GS'!V$2:V$2201, 1)</f>
        <v>483</v>
      </c>
      <c r="V369" s="4">
        <f>_xlfn.RANK.EQ(VLOOKUP($A369, 'First 10 GS'!$B$2:$AG$2201, 22, FALSE), 'First 10 GS'!W$2:W$2201, 1)</f>
        <v>466</v>
      </c>
      <c r="W369" s="4">
        <f>_xlfn.RANK.EQ(VLOOKUP($A369, 'First 10 GS'!$B$2:$AG$2201, 23, FALSE), 'First 10 GS'!X$2:X$2201, 1)</f>
        <v>187</v>
      </c>
      <c r="X369" s="5">
        <f>_xlfn.RANK.EQ(VLOOKUP($A369, 'First 10 GS'!$B$2:$AG$2201, 24, FALSE), 'First 10 GS'!Y$2:Y$2201, 1)</f>
        <v>209</v>
      </c>
      <c r="Y369" s="4">
        <f>_xlfn.RANK.EQ(VLOOKUP($A369, 'First 10 GS'!$B$2:$AG$2201, 25, FALSE), 'First 10 GS'!Z$2:Z$2201, 1)</f>
        <v>1</v>
      </c>
      <c r="Z369" s="5">
        <f>_xlfn.RANK.EQ(VLOOKUP($A369, 'First 10 GS'!$B$2:$AG$2201, 26, FALSE), 'First 10 GS'!AA$2:AA$2201, 0)</f>
        <v>176</v>
      </c>
      <c r="AA369" s="5">
        <f>_xlfn.RANK.EQ(VLOOKUP($A369, 'First 10 GS'!$B$2:$AG$2201, 27, FALSE), 'First 10 GS'!AB$2:AB$2201, 0)</f>
        <v>197</v>
      </c>
      <c r="AB369" s="4">
        <f>_xlfn.RANK.EQ(VLOOKUP($A369, 'First 10 GS'!$B$2:$AG$2201, 28, FALSE), 'First 10 GS'!AC$2:AC$2201, 1)</f>
        <v>556</v>
      </c>
      <c r="AC369" s="4">
        <f>_xlfn.RANK.EQ(VLOOKUP($A369, 'First 10 GS'!$B$2:$AG$2201, 29, FALSE), 'First 10 GS'!AD$2:AD$2201, 1)</f>
        <v>609</v>
      </c>
      <c r="AD369" s="4">
        <f>_xlfn.RANK.EQ(VLOOKUP($A369, 'First 10 GS'!$B$2:$AG$2201, 30, FALSE), 'First 10 GS'!AE$2:AE$2201, 1)</f>
        <v>146</v>
      </c>
      <c r="AE369" s="4">
        <f>_xlfn.RANK.EQ(VLOOKUP($A369, 'First 10 GS'!$B$2:$AG$2201, 31, FALSE), 'First 10 GS'!AF$2:AF$2201, 0)</f>
        <v>157</v>
      </c>
      <c r="AF369" s="5">
        <f>_xlfn.RANK.EQ(VLOOKUP($A369, 'First 10 GS'!$B$2:$AG$2201, 32, FALSE), 'First 10 GS'!AG$2:AG$2201, 1)</f>
        <v>584</v>
      </c>
      <c r="AG369" s="7">
        <f>GEOMEAN(Table5[[#This Row],[W]],Table5[[#This Row],[L]],Table5[[#This Row],[ERA]],Table5[[#This Row],[BB/9]],Table5[[#This Row],[SO]],Table5[[#This Row],[K/9]],Table5[[#This Row],[WHIP]])</f>
        <v>277.95135863946962</v>
      </c>
    </row>
    <row r="370" spans="1:33" x14ac:dyDescent="0.45">
      <c r="A370" s="4" t="s">
        <v>467</v>
      </c>
      <c r="B370" s="4" t="s">
        <v>199</v>
      </c>
      <c r="C370" s="10">
        <v>32704</v>
      </c>
      <c r="D370" s="10">
        <v>32765</v>
      </c>
      <c r="E370" s="4">
        <f>_xlfn.RANK.EQ(VLOOKUP($A370, 'First 10 GS'!$B$2:$AG$2201, 5, FALSE), 'First 10 GS'!F$2:F$2201, 0)</f>
        <v>87</v>
      </c>
      <c r="F370" s="5">
        <f>_xlfn.RANK.EQ(VLOOKUP($A370, 'First 10 GS'!$B$2:$AG$2201, 6, FALSE), 'First 10 GS'!G$2:G$2201, 0)</f>
        <v>151</v>
      </c>
      <c r="G370" s="5">
        <f>_xlfn.RANK.EQ(VLOOKUP($A370, 'First 10 GS'!$B$2:$AG$2201, 7, FALSE), 'First 10 GS'!H$2:H$2201, 1)</f>
        <v>343</v>
      </c>
      <c r="H370" s="4">
        <f>_xlfn.RANK.EQ(VLOOKUP($A370, 'First 10 GS'!$B$2:$AG$2201, 8, FALSE), 'First 10 GS'!I$2:I$2201, 0)</f>
        <v>1</v>
      </c>
      <c r="I370" s="4">
        <f>_xlfn.RANK.EQ(VLOOKUP($A370, 'First 10 GS'!$B$2:$AG$2201, 9, FALSE), 'First 10 GS'!J$2:J$2201, 0)</f>
        <v>1</v>
      </c>
      <c r="J370" s="4">
        <f>_xlfn.RANK.EQ(VLOOKUP($A370, 'First 10 GS'!$B$2:$AG$2201, 10, FALSE), 'First 10 GS'!K$2:K$2201, 1)</f>
        <v>1</v>
      </c>
      <c r="K370" s="4">
        <f>_xlfn.RANK.EQ(VLOOKUP($A370, 'First 10 GS'!$B$2:$AG$2201, 11, FALSE), 'First 10 GS'!L$2:L$2201, 0)</f>
        <v>99</v>
      </c>
      <c r="L370" s="4">
        <f>_xlfn.RANK.EQ(VLOOKUP($A370, 'First 10 GS'!$B$2:$AG$2201, 12, FALSE), 'First 10 GS'!M$2:M$2201, 0)</f>
        <v>98</v>
      </c>
      <c r="M370" s="4">
        <f>_xlfn.RANK.EQ(VLOOKUP($A370, 'First 10 GS'!$B$2:$AG$2201, 13, FALSE), 'First 10 GS'!N$2:N$2201, 0)</f>
        <v>2</v>
      </c>
      <c r="N370" s="6">
        <f>_xlfn.RANK.EQ(VLOOKUP($A370, 'First 10 GS'!$B$2:$AG$2201, 14, FALSE), 'First 10 GS'!O$2:O$2201, 1)</f>
        <v>575</v>
      </c>
      <c r="O370" s="4">
        <f>_xlfn.RANK.EQ(VLOOKUP($A370, 'First 10 GS'!$B$2:$AG$2201, 15, FALSE), 'First 10 GS'!P$2:P$2201, 0)</f>
        <v>90</v>
      </c>
      <c r="P370" s="4">
        <f>_xlfn.RANK.EQ(VLOOKUP($A370, 'First 10 GS'!$B$2:$AG$2201, 16, FALSE), 'First 10 GS'!Q$2:Q$2201, 0)</f>
        <v>266</v>
      </c>
      <c r="Q370" s="5">
        <f>_xlfn.RANK.EQ(VLOOKUP($A370, 'First 10 GS'!$B$2:$AG$2201, 17, FALSE), 'First 10 GS'!R$2:R$2201, 1)</f>
        <v>207</v>
      </c>
      <c r="R370" s="4">
        <f>_xlfn.RANK.EQ(VLOOKUP($A370, 'First 10 GS'!$B$2:$AG$2201, 18, FALSE), 'First 10 GS'!S$2:S$2201, 1)</f>
        <v>350</v>
      </c>
      <c r="S370" s="4">
        <f>_xlfn.RANK.EQ(VLOOKUP($A370, 'First 10 GS'!$B$2:$AG$2201, 19, FALSE), 'First 10 GS'!T$2:T$2201, 1)</f>
        <v>401</v>
      </c>
      <c r="T370" s="4">
        <f>_xlfn.RANK.EQ(VLOOKUP($A370, 'First 10 GS'!$B$2:$AG$2201, 20, FALSE), 'First 10 GS'!U$2:U$2201, 1)</f>
        <v>306</v>
      </c>
      <c r="U370" s="4">
        <f>_xlfn.RANK.EQ(VLOOKUP($A370, 'First 10 GS'!$B$2:$AG$2201, 21, FALSE), 'First 10 GS'!V$2:V$2201, 1)</f>
        <v>8</v>
      </c>
      <c r="V370" s="4">
        <f>_xlfn.RANK.EQ(VLOOKUP($A370, 'First 10 GS'!$B$2:$AG$2201, 22, FALSE), 'First 10 GS'!W$2:W$2201, 1)</f>
        <v>3</v>
      </c>
      <c r="W370" s="4">
        <f>_xlfn.RANK.EQ(VLOOKUP($A370, 'First 10 GS'!$B$2:$AG$2201, 23, FALSE), 'First 10 GS'!X$2:X$2201, 1)</f>
        <v>649</v>
      </c>
      <c r="X370" s="5">
        <f>_xlfn.RANK.EQ(VLOOKUP($A370, 'First 10 GS'!$B$2:$AG$2201, 24, FALSE), 'First 10 GS'!Y$2:Y$2201, 1)</f>
        <v>620</v>
      </c>
      <c r="Y370" s="4">
        <f>_xlfn.RANK.EQ(VLOOKUP($A370, 'First 10 GS'!$B$2:$AG$2201, 25, FALSE), 'First 10 GS'!Z$2:Z$2201, 1)</f>
        <v>660</v>
      </c>
      <c r="Z370" s="5">
        <f>_xlfn.RANK.EQ(VLOOKUP($A370, 'First 10 GS'!$B$2:$AG$2201, 26, FALSE), 'First 10 GS'!AA$2:AA$2201, 0)</f>
        <v>160</v>
      </c>
      <c r="AA370" s="5">
        <f>_xlfn.RANK.EQ(VLOOKUP($A370, 'First 10 GS'!$B$2:$AG$2201, 27, FALSE), 'First 10 GS'!AB$2:AB$2201, 0)</f>
        <v>280</v>
      </c>
      <c r="AB370" s="4">
        <f>_xlfn.RANK.EQ(VLOOKUP($A370, 'First 10 GS'!$B$2:$AG$2201, 28, FALSE), 'First 10 GS'!AC$2:AC$2201, 1)</f>
        <v>127</v>
      </c>
      <c r="AC370" s="4">
        <f>_xlfn.RANK.EQ(VLOOKUP($A370, 'First 10 GS'!$B$2:$AG$2201, 29, FALSE), 'First 10 GS'!AD$2:AD$2201, 1)</f>
        <v>1</v>
      </c>
      <c r="AD370" s="4">
        <f>_xlfn.RANK.EQ(VLOOKUP($A370, 'First 10 GS'!$B$2:$AG$2201, 30, FALSE), 'First 10 GS'!AE$2:AE$2201, 1)</f>
        <v>641</v>
      </c>
      <c r="AE370" s="4">
        <f>_xlfn.RANK.EQ(VLOOKUP($A370, 'First 10 GS'!$B$2:$AG$2201, 31, FALSE), 'First 10 GS'!AF$2:AF$2201, 0)</f>
        <v>49</v>
      </c>
      <c r="AF370" s="5">
        <f>_xlfn.RANK.EQ(VLOOKUP($A370, 'First 10 GS'!$B$2:$AG$2201, 32, FALSE), 'First 10 GS'!AG$2:AG$2201, 1)</f>
        <v>452</v>
      </c>
      <c r="AG370" s="7">
        <f>GEOMEAN(Table5[[#This Row],[W]],Table5[[#This Row],[L]],Table5[[#This Row],[ERA]],Table5[[#This Row],[BB/9]],Table5[[#This Row],[SO]],Table5[[#This Row],[K/9]],Table5[[#This Row],[WHIP]])</f>
        <v>279.90269416525814</v>
      </c>
    </row>
    <row r="371" spans="1:33" x14ac:dyDescent="0.45">
      <c r="A371" s="4" t="s">
        <v>1915</v>
      </c>
      <c r="B371" s="4" t="s">
        <v>261</v>
      </c>
      <c r="C371" s="10">
        <v>44809</v>
      </c>
      <c r="D371" s="10">
        <v>45053</v>
      </c>
      <c r="E371" s="4">
        <f>_xlfn.RANK.EQ(VLOOKUP($A371, 'First 10 GS'!$B$2:$AG$2201, 5, FALSE), 'First 10 GS'!F$2:F$2201, 0)</f>
        <v>434</v>
      </c>
      <c r="F371" s="5">
        <f>_xlfn.RANK.EQ(VLOOKUP($A371, 'First 10 GS'!$B$2:$AG$2201, 6, FALSE), 'First 10 GS'!G$2:G$2201, 0)</f>
        <v>460</v>
      </c>
      <c r="G371" s="5">
        <f>_xlfn.RANK.EQ(VLOOKUP($A371, 'First 10 GS'!$B$2:$AG$2201, 7, FALSE), 'First 10 GS'!H$2:H$2201, 1)</f>
        <v>177</v>
      </c>
      <c r="H371" s="4">
        <f>_xlfn.RANK.EQ(VLOOKUP($A371, 'First 10 GS'!$B$2:$AG$2201, 8, FALSE), 'First 10 GS'!I$2:I$2201, 0)</f>
        <v>1</v>
      </c>
      <c r="I371" s="4">
        <f>_xlfn.RANK.EQ(VLOOKUP($A371, 'First 10 GS'!$B$2:$AG$2201, 9, FALSE), 'First 10 GS'!J$2:J$2201, 0)</f>
        <v>1</v>
      </c>
      <c r="J371" s="4">
        <f>_xlfn.RANK.EQ(VLOOKUP($A371, 'First 10 GS'!$B$2:$AG$2201, 10, FALSE), 'First 10 GS'!K$2:K$2201, 1)</f>
        <v>1</v>
      </c>
      <c r="K371" s="4">
        <f>_xlfn.RANK.EQ(VLOOKUP($A371, 'First 10 GS'!$B$2:$AG$2201, 11, FALSE), 'First 10 GS'!L$2:L$2201, 0)</f>
        <v>196</v>
      </c>
      <c r="L371" s="4">
        <f>_xlfn.RANK.EQ(VLOOKUP($A371, 'First 10 GS'!$B$2:$AG$2201, 12, FALSE), 'First 10 GS'!M$2:M$2201, 0)</f>
        <v>98</v>
      </c>
      <c r="M371" s="4">
        <f>_xlfn.RANK.EQ(VLOOKUP($A371, 'First 10 GS'!$B$2:$AG$2201, 13, FALSE), 'First 10 GS'!N$2:N$2201, 0)</f>
        <v>2</v>
      </c>
      <c r="N371" s="6">
        <f>_xlfn.RANK.EQ(VLOOKUP($A371, 'First 10 GS'!$B$2:$AG$2201, 14, FALSE), 'First 10 GS'!O$2:O$2201, 1)</f>
        <v>216</v>
      </c>
      <c r="O371" s="4">
        <f>_xlfn.RANK.EQ(VLOOKUP($A371, 'First 10 GS'!$B$2:$AG$2201, 15, FALSE), 'First 10 GS'!P$2:P$2201, 0)</f>
        <v>530</v>
      </c>
      <c r="P371" s="4">
        <f>_xlfn.RANK.EQ(VLOOKUP($A371, 'First 10 GS'!$B$2:$AG$2201, 16, FALSE), 'First 10 GS'!Q$2:Q$2201, 0)</f>
        <v>428</v>
      </c>
      <c r="Q371" s="5">
        <f>_xlfn.RANK.EQ(VLOOKUP($A371, 'First 10 GS'!$B$2:$AG$2201, 17, FALSE), 'First 10 GS'!R$2:R$2201, 1)</f>
        <v>400</v>
      </c>
      <c r="R371" s="4">
        <f>_xlfn.RANK.EQ(VLOOKUP($A371, 'First 10 GS'!$B$2:$AG$2201, 18, FALSE), 'First 10 GS'!S$2:S$2201, 1)</f>
        <v>241</v>
      </c>
      <c r="S371" s="4">
        <f>_xlfn.RANK.EQ(VLOOKUP($A371, 'First 10 GS'!$B$2:$AG$2201, 19, FALSE), 'First 10 GS'!T$2:T$2201, 1)</f>
        <v>316</v>
      </c>
      <c r="T371" s="4">
        <f>_xlfn.RANK.EQ(VLOOKUP($A371, 'First 10 GS'!$B$2:$AG$2201, 20, FALSE), 'First 10 GS'!U$2:U$2201, 1)</f>
        <v>341</v>
      </c>
      <c r="U371" s="4">
        <f>_xlfn.RANK.EQ(VLOOKUP($A371, 'First 10 GS'!$B$2:$AG$2201, 21, FALSE), 'First 10 GS'!V$2:V$2201, 1)</f>
        <v>433</v>
      </c>
      <c r="V371" s="4">
        <f>_xlfn.RANK.EQ(VLOOKUP($A371, 'First 10 GS'!$B$2:$AG$2201, 22, FALSE), 'First 10 GS'!W$2:W$2201, 1)</f>
        <v>381</v>
      </c>
      <c r="W371" s="4">
        <f>_xlfn.RANK.EQ(VLOOKUP($A371, 'First 10 GS'!$B$2:$AG$2201, 23, FALSE), 'First 10 GS'!X$2:X$2201, 1)</f>
        <v>130</v>
      </c>
      <c r="X371" s="5">
        <f>_xlfn.RANK.EQ(VLOOKUP($A371, 'First 10 GS'!$B$2:$AG$2201, 24, FALSE), 'First 10 GS'!Y$2:Y$2201, 1)</f>
        <v>165</v>
      </c>
      <c r="Y371" s="4">
        <f>_xlfn.RANK.EQ(VLOOKUP($A371, 'First 10 GS'!$B$2:$AG$2201, 25, FALSE), 'First 10 GS'!Z$2:Z$2201, 1)</f>
        <v>291</v>
      </c>
      <c r="Z371" s="5">
        <f>_xlfn.RANK.EQ(VLOOKUP($A371, 'First 10 GS'!$B$2:$AG$2201, 26, FALSE), 'First 10 GS'!AA$2:AA$2201, 0)</f>
        <v>334</v>
      </c>
      <c r="AA371" s="5">
        <f>_xlfn.RANK.EQ(VLOOKUP($A371, 'First 10 GS'!$B$2:$AG$2201, 27, FALSE), 'First 10 GS'!AB$2:AB$2201, 0)</f>
        <v>305</v>
      </c>
      <c r="AB371" s="4">
        <f>_xlfn.RANK.EQ(VLOOKUP($A371, 'First 10 GS'!$B$2:$AG$2201, 28, FALSE), 'First 10 GS'!AC$2:AC$2201, 1)</f>
        <v>1</v>
      </c>
      <c r="AC371" s="4">
        <f>_xlfn.RANK.EQ(VLOOKUP($A371, 'First 10 GS'!$B$2:$AG$2201, 29, FALSE), 'First 10 GS'!AD$2:AD$2201, 1)</f>
        <v>1</v>
      </c>
      <c r="AD371" s="4">
        <f>_xlfn.RANK.EQ(VLOOKUP($A371, 'First 10 GS'!$B$2:$AG$2201, 30, FALSE), 'First 10 GS'!AE$2:AE$2201, 1)</f>
        <v>325</v>
      </c>
      <c r="AE371" s="4">
        <f>_xlfn.RANK.EQ(VLOOKUP($A371, 'First 10 GS'!$B$2:$AG$2201, 31, FALSE), 'First 10 GS'!AF$2:AF$2201, 0)</f>
        <v>526</v>
      </c>
      <c r="AF371" s="5">
        <f>_xlfn.RANK.EQ(VLOOKUP($A371, 'First 10 GS'!$B$2:$AG$2201, 32, FALSE), 'First 10 GS'!AG$2:AG$2201, 1)</f>
        <v>248</v>
      </c>
      <c r="AG371" s="7">
        <f>GEOMEAN(Table5[[#This Row],[W]],Table5[[#This Row],[L]],Table5[[#This Row],[ERA]],Table5[[#This Row],[BB/9]],Table5[[#This Row],[SO]],Table5[[#This Row],[K/9]],Table5[[#This Row],[WHIP]])</f>
        <v>280.24572922867532</v>
      </c>
    </row>
    <row r="372" spans="1:33" x14ac:dyDescent="0.45">
      <c r="A372" s="6" t="s">
        <v>1134</v>
      </c>
      <c r="B372" s="6" t="s">
        <v>73</v>
      </c>
      <c r="C372" s="9">
        <v>33757</v>
      </c>
      <c r="D372" s="9">
        <v>33809</v>
      </c>
      <c r="E372" s="6">
        <f>_xlfn.RANK.EQ(VLOOKUP($A372, 'First 10 GS'!$B$2:$AG$2201, 5, FALSE), 'First 10 GS'!F$2:F$2201, 0)</f>
        <v>238</v>
      </c>
      <c r="F372" s="5">
        <f>_xlfn.RANK.EQ(VLOOKUP($A372, 'First 10 GS'!$B$2:$AG$2201, 6, FALSE), 'First 10 GS'!G$2:G$2201, 0)</f>
        <v>64</v>
      </c>
      <c r="G372" s="5">
        <f>_xlfn.RANK.EQ(VLOOKUP($A372, 'First 10 GS'!$B$2:$AG$2201, 7, FALSE), 'First 10 GS'!H$2:H$2201, 1)</f>
        <v>177</v>
      </c>
      <c r="H372" s="6">
        <f>_xlfn.RANK.EQ(VLOOKUP($A372, 'First 10 GS'!$B$2:$AG$2201, 8, FALSE), 'First 10 GS'!I$2:I$2201, 0)</f>
        <v>1</v>
      </c>
      <c r="I372" s="6">
        <f>_xlfn.RANK.EQ(VLOOKUP($A372, 'First 10 GS'!$B$2:$AG$2201, 9, FALSE), 'First 10 GS'!J$2:J$2201, 0)</f>
        <v>1</v>
      </c>
      <c r="J372" s="6">
        <f>_xlfn.RANK.EQ(VLOOKUP($A372, 'First 10 GS'!$B$2:$AG$2201, 10, FALSE), 'First 10 GS'!K$2:K$2201, 1)</f>
        <v>1</v>
      </c>
      <c r="K372" s="6">
        <f>_xlfn.RANK.EQ(VLOOKUP($A372, 'First 10 GS'!$B$2:$AG$2201, 11, FALSE), 'First 10 GS'!L$2:L$2201, 0)</f>
        <v>196</v>
      </c>
      <c r="L372" s="6">
        <f>_xlfn.RANK.EQ(VLOOKUP($A372, 'First 10 GS'!$B$2:$AG$2201, 12, FALSE), 'First 10 GS'!M$2:M$2201, 0)</f>
        <v>98</v>
      </c>
      <c r="M372" s="6">
        <f>_xlfn.RANK.EQ(VLOOKUP($A372, 'First 10 GS'!$B$2:$AG$2201, 13, FALSE), 'First 10 GS'!N$2:N$2201, 0)</f>
        <v>2</v>
      </c>
      <c r="N372" s="6">
        <f>_xlfn.RANK.EQ(VLOOKUP($A372, 'First 10 GS'!$B$2:$AG$2201, 14, FALSE), 'First 10 GS'!O$2:O$2201, 1)</f>
        <v>414</v>
      </c>
      <c r="O372" s="6">
        <f>_xlfn.RANK.EQ(VLOOKUP($A372, 'First 10 GS'!$B$2:$AG$2201, 15, FALSE), 'First 10 GS'!P$2:P$2201, 0)</f>
        <v>90</v>
      </c>
      <c r="P372" s="6">
        <f>_xlfn.RANK.EQ(VLOOKUP($A372, 'First 10 GS'!$B$2:$AG$2201, 16, FALSE), 'First 10 GS'!Q$2:Q$2201, 0)</f>
        <v>139</v>
      </c>
      <c r="Q372" s="5">
        <f>_xlfn.RANK.EQ(VLOOKUP($A372, 'First 10 GS'!$B$2:$AG$2201, 17, FALSE), 'First 10 GS'!R$2:R$2201, 1)</f>
        <v>269</v>
      </c>
      <c r="R372" s="6">
        <f>_xlfn.RANK.EQ(VLOOKUP($A372, 'First 10 GS'!$B$2:$AG$2201, 18, FALSE), 'First 10 GS'!S$2:S$2201, 1)</f>
        <v>317</v>
      </c>
      <c r="S372" s="6">
        <f>_xlfn.RANK.EQ(VLOOKUP($A372, 'First 10 GS'!$B$2:$AG$2201, 19, FALSE), 'First 10 GS'!T$2:T$2201, 1)</f>
        <v>228</v>
      </c>
      <c r="T372" s="6">
        <f>_xlfn.RANK.EQ(VLOOKUP($A372, 'First 10 GS'!$B$2:$AG$2201, 20, FALSE), 'First 10 GS'!U$2:U$2201, 1)</f>
        <v>254</v>
      </c>
      <c r="U372" s="6">
        <f>_xlfn.RANK.EQ(VLOOKUP($A372, 'First 10 GS'!$B$2:$AG$2201, 21, FALSE), 'First 10 GS'!V$2:V$2201, 1)</f>
        <v>39</v>
      </c>
      <c r="V372" s="6">
        <f>_xlfn.RANK.EQ(VLOOKUP($A372, 'First 10 GS'!$B$2:$AG$2201, 22, FALSE), 'First 10 GS'!W$2:W$2201, 1)</f>
        <v>19</v>
      </c>
      <c r="W372" s="6">
        <f>_xlfn.RANK.EQ(VLOOKUP($A372, 'First 10 GS'!$B$2:$AG$2201, 23, FALSE), 'First 10 GS'!X$2:X$2201, 1)</f>
        <v>462</v>
      </c>
      <c r="X372" s="5">
        <f>_xlfn.RANK.EQ(VLOOKUP($A372, 'First 10 GS'!$B$2:$AG$2201, 24, FALSE), 'First 10 GS'!Y$2:Y$2201, 1)</f>
        <v>450</v>
      </c>
      <c r="Y372" s="6">
        <f>_xlfn.RANK.EQ(VLOOKUP($A372, 'First 10 GS'!$B$2:$AG$2201, 25, FALSE), 'First 10 GS'!Z$2:Z$2201, 1)</f>
        <v>291</v>
      </c>
      <c r="Z372" s="5">
        <f>_xlfn.RANK.EQ(VLOOKUP($A372, 'First 10 GS'!$B$2:$AG$2201, 26, FALSE), 'First 10 GS'!AA$2:AA$2201, 0)</f>
        <v>514</v>
      </c>
      <c r="AA372" s="5">
        <f>_xlfn.RANK.EQ(VLOOKUP($A372, 'First 10 GS'!$B$2:$AG$2201, 27, FALSE), 'First 10 GS'!AB$2:AB$2201, 0)</f>
        <v>540</v>
      </c>
      <c r="AB372" s="6">
        <f>_xlfn.RANK.EQ(VLOOKUP($A372, 'First 10 GS'!$B$2:$AG$2201, 28, FALSE), 'First 10 GS'!AC$2:AC$2201, 1)</f>
        <v>127</v>
      </c>
      <c r="AC372" s="6">
        <f>_xlfn.RANK.EQ(VLOOKUP($A372, 'First 10 GS'!$B$2:$AG$2201, 29, FALSE), 'First 10 GS'!AD$2:AD$2201, 1)</f>
        <v>477</v>
      </c>
      <c r="AD372" s="6">
        <f>_xlfn.RANK.EQ(VLOOKUP($A372, 'First 10 GS'!$B$2:$AG$2201, 30, FALSE), 'First 10 GS'!AE$2:AE$2201, 1)</f>
        <v>1</v>
      </c>
      <c r="AE372" s="6">
        <f>_xlfn.RANK.EQ(VLOOKUP($A372, 'First 10 GS'!$B$2:$AG$2201, 31, FALSE), 'First 10 GS'!AF$2:AF$2201, 0)</f>
        <v>248</v>
      </c>
      <c r="AF372" s="5">
        <f>_xlfn.RANK.EQ(VLOOKUP($A372, 'First 10 GS'!$B$2:$AG$2201, 32, FALSE), 'First 10 GS'!AG$2:AG$2201, 1)</f>
        <v>368</v>
      </c>
      <c r="AG372" s="7">
        <f>GEOMEAN(Table5[[#This Row],[W]],Table5[[#This Row],[L]],Table5[[#This Row],[ERA]],Table5[[#This Row],[BB/9]],Table5[[#This Row],[SO]],Table5[[#This Row],[K/9]],Table5[[#This Row],[WHIP]])</f>
        <v>281.4975866876776</v>
      </c>
    </row>
    <row r="373" spans="1:33" x14ac:dyDescent="0.45">
      <c r="A373" s="4" t="s">
        <v>1564</v>
      </c>
      <c r="B373" s="4" t="s">
        <v>54</v>
      </c>
      <c r="C373" s="10">
        <v>45062</v>
      </c>
      <c r="D373" s="10">
        <v>45113</v>
      </c>
      <c r="E373" s="4">
        <f>_xlfn.RANK.EQ(VLOOKUP($A373, 'First 10 GS'!$B$2:$AG$2201, 5, FALSE), 'First 10 GS'!F$2:F$2201, 0)</f>
        <v>628</v>
      </c>
      <c r="F373" s="5">
        <f>_xlfn.RANK.EQ(VLOOKUP($A373, 'First 10 GS'!$B$2:$AG$2201, 6, FALSE), 'First 10 GS'!G$2:G$2201, 0)</f>
        <v>595</v>
      </c>
      <c r="G373" s="5">
        <f>_xlfn.RANK.EQ(VLOOKUP($A373, 'First 10 GS'!$B$2:$AG$2201, 7, FALSE), 'First 10 GS'!H$2:H$2201, 1)</f>
        <v>57</v>
      </c>
      <c r="H373" s="4">
        <f>_xlfn.RANK.EQ(VLOOKUP($A373, 'First 10 GS'!$B$2:$AG$2201, 8, FALSE), 'First 10 GS'!I$2:I$2201, 0)</f>
        <v>1</v>
      </c>
      <c r="I373" s="4">
        <f>_xlfn.RANK.EQ(VLOOKUP($A373, 'First 10 GS'!$B$2:$AG$2201, 9, FALSE), 'First 10 GS'!J$2:J$2201, 0)</f>
        <v>1</v>
      </c>
      <c r="J373" s="4">
        <f>_xlfn.RANK.EQ(VLOOKUP($A373, 'First 10 GS'!$B$2:$AG$2201, 10, FALSE), 'First 10 GS'!K$2:K$2201, 1)</f>
        <v>1</v>
      </c>
      <c r="K373" s="4">
        <f>_xlfn.RANK.EQ(VLOOKUP($A373, 'First 10 GS'!$B$2:$AG$2201, 11, FALSE), 'First 10 GS'!L$2:L$2201, 0)</f>
        <v>196</v>
      </c>
      <c r="L373" s="4">
        <f>_xlfn.RANK.EQ(VLOOKUP($A373, 'First 10 GS'!$B$2:$AG$2201, 12, FALSE), 'First 10 GS'!M$2:M$2201, 0)</f>
        <v>98</v>
      </c>
      <c r="M373" s="4">
        <f>_xlfn.RANK.EQ(VLOOKUP($A373, 'First 10 GS'!$B$2:$AG$2201, 13, FALSE), 'First 10 GS'!N$2:N$2201, 0)</f>
        <v>2</v>
      </c>
      <c r="N373" s="6">
        <f>_xlfn.RANK.EQ(VLOOKUP($A373, 'First 10 GS'!$B$2:$AG$2201, 14, FALSE), 'First 10 GS'!O$2:O$2201, 1)</f>
        <v>36</v>
      </c>
      <c r="O373" s="4">
        <f>_xlfn.RANK.EQ(VLOOKUP($A373, 'First 10 GS'!$B$2:$AG$2201, 15, FALSE), 'First 10 GS'!P$2:P$2201, 0)</f>
        <v>655</v>
      </c>
      <c r="P373" s="4">
        <f>_xlfn.RANK.EQ(VLOOKUP($A373, 'First 10 GS'!$B$2:$AG$2201, 16, FALSE), 'First 10 GS'!Q$2:Q$2201, 0)</f>
        <v>500</v>
      </c>
      <c r="Q373" s="5">
        <f>_xlfn.RANK.EQ(VLOOKUP($A373, 'First 10 GS'!$B$2:$AG$2201, 17, FALSE), 'First 10 GS'!R$2:R$2201, 1)</f>
        <v>518</v>
      </c>
      <c r="R373" s="4">
        <f>_xlfn.RANK.EQ(VLOOKUP($A373, 'First 10 GS'!$B$2:$AG$2201, 18, FALSE), 'First 10 GS'!S$2:S$2201, 1)</f>
        <v>60</v>
      </c>
      <c r="S373" s="4">
        <f>_xlfn.RANK.EQ(VLOOKUP($A373, 'First 10 GS'!$B$2:$AG$2201, 19, FALSE), 'First 10 GS'!T$2:T$2201, 1)</f>
        <v>356</v>
      </c>
      <c r="T373" s="4">
        <f>_xlfn.RANK.EQ(VLOOKUP($A373, 'First 10 GS'!$B$2:$AG$2201, 20, FALSE), 'First 10 GS'!U$2:U$2201, 1)</f>
        <v>341</v>
      </c>
      <c r="U373" s="4">
        <f>_xlfn.RANK.EQ(VLOOKUP($A373, 'First 10 GS'!$B$2:$AG$2201, 21, FALSE), 'First 10 GS'!V$2:V$2201, 1)</f>
        <v>562</v>
      </c>
      <c r="V373" s="4">
        <f>_xlfn.RANK.EQ(VLOOKUP($A373, 'First 10 GS'!$B$2:$AG$2201, 22, FALSE), 'First 10 GS'!W$2:W$2201, 1)</f>
        <v>466</v>
      </c>
      <c r="W373" s="4">
        <f>_xlfn.RANK.EQ(VLOOKUP($A373, 'First 10 GS'!$B$2:$AG$2201, 23, FALSE), 'First 10 GS'!X$2:X$2201, 1)</f>
        <v>221</v>
      </c>
      <c r="X373" s="5">
        <f>_xlfn.RANK.EQ(VLOOKUP($A373, 'First 10 GS'!$B$2:$AG$2201, 24, FALSE), 'First 10 GS'!Y$2:Y$2201, 1)</f>
        <v>394</v>
      </c>
      <c r="Y373" s="4">
        <f>_xlfn.RANK.EQ(VLOOKUP($A373, 'First 10 GS'!$B$2:$AG$2201, 25, FALSE), 'First 10 GS'!Z$2:Z$2201, 1)</f>
        <v>1</v>
      </c>
      <c r="Z373" s="5">
        <f>_xlfn.RANK.EQ(VLOOKUP($A373, 'First 10 GS'!$B$2:$AG$2201, 26, FALSE), 'First 10 GS'!AA$2:AA$2201, 0)</f>
        <v>334</v>
      </c>
      <c r="AA373" s="5">
        <f>_xlfn.RANK.EQ(VLOOKUP($A373, 'First 10 GS'!$B$2:$AG$2201, 27, FALSE), 'First 10 GS'!AB$2:AB$2201, 0)</f>
        <v>186</v>
      </c>
      <c r="AB373" s="4">
        <f>_xlfn.RANK.EQ(VLOOKUP($A373, 'First 10 GS'!$B$2:$AG$2201, 28, FALSE), 'First 10 GS'!AC$2:AC$2201, 1)</f>
        <v>127</v>
      </c>
      <c r="AC373" s="4">
        <f>_xlfn.RANK.EQ(VLOOKUP($A373, 'First 10 GS'!$B$2:$AG$2201, 29, FALSE), 'First 10 GS'!AD$2:AD$2201, 1)</f>
        <v>1</v>
      </c>
      <c r="AD373" s="4">
        <f>_xlfn.RANK.EQ(VLOOKUP($A373, 'First 10 GS'!$B$2:$AG$2201, 30, FALSE), 'First 10 GS'!AE$2:AE$2201, 1)</f>
        <v>1</v>
      </c>
      <c r="AE373" s="4">
        <f>_xlfn.RANK.EQ(VLOOKUP($A373, 'First 10 GS'!$B$2:$AG$2201, 31, FALSE), 'First 10 GS'!AF$2:AF$2201, 0)</f>
        <v>647</v>
      </c>
      <c r="AF373" s="5">
        <f>_xlfn.RANK.EQ(VLOOKUP($A373, 'First 10 GS'!$B$2:$AG$2201, 32, FALSE), 'First 10 GS'!AG$2:AG$2201, 1)</f>
        <v>330</v>
      </c>
      <c r="AG373" s="7">
        <f>GEOMEAN(Table5[[#This Row],[W]],Table5[[#This Row],[L]],Table5[[#This Row],[ERA]],Table5[[#This Row],[BB/9]],Table5[[#This Row],[SO]],Table5[[#This Row],[K/9]],Table5[[#This Row],[WHIP]])</f>
        <v>282.02294967164755</v>
      </c>
    </row>
    <row r="374" spans="1:33" x14ac:dyDescent="0.45">
      <c r="A374" s="4" t="s">
        <v>2118</v>
      </c>
      <c r="B374" s="4" t="s">
        <v>199</v>
      </c>
      <c r="C374" s="10">
        <v>44692</v>
      </c>
      <c r="D374" s="10">
        <v>45030</v>
      </c>
      <c r="E374" s="4">
        <f>_xlfn.RANK.EQ(VLOOKUP($A374, 'First 10 GS'!$B$2:$AG$2201, 5, FALSE), 'First 10 GS'!F$2:F$2201, 0)</f>
        <v>641</v>
      </c>
      <c r="F374" s="5">
        <f>_xlfn.RANK.EQ(VLOOKUP($A374, 'First 10 GS'!$B$2:$AG$2201, 6, FALSE), 'First 10 GS'!G$2:G$2201, 0)</f>
        <v>460</v>
      </c>
      <c r="G374" s="5">
        <f>_xlfn.RANK.EQ(VLOOKUP($A374, 'First 10 GS'!$B$2:$AG$2201, 7, FALSE), 'First 10 GS'!H$2:H$2201, 1)</f>
        <v>343</v>
      </c>
      <c r="H374" s="4">
        <f>_xlfn.RANK.EQ(VLOOKUP($A374, 'First 10 GS'!$B$2:$AG$2201, 8, FALSE), 'First 10 GS'!I$2:I$2201, 0)</f>
        <v>1</v>
      </c>
      <c r="I374" s="4">
        <f>_xlfn.RANK.EQ(VLOOKUP($A374, 'First 10 GS'!$B$2:$AG$2201, 9, FALSE), 'First 10 GS'!J$2:J$2201, 0)</f>
        <v>1</v>
      </c>
      <c r="J374" s="4">
        <f>_xlfn.RANK.EQ(VLOOKUP($A374, 'First 10 GS'!$B$2:$AG$2201, 10, FALSE), 'First 10 GS'!K$2:K$2201, 1)</f>
        <v>1</v>
      </c>
      <c r="K374" s="4">
        <f>_xlfn.RANK.EQ(VLOOKUP($A374, 'First 10 GS'!$B$2:$AG$2201, 11, FALSE), 'First 10 GS'!L$2:L$2201, 0)</f>
        <v>196</v>
      </c>
      <c r="L374" s="4">
        <f>_xlfn.RANK.EQ(VLOOKUP($A374, 'First 10 GS'!$B$2:$AG$2201, 12, FALSE), 'First 10 GS'!M$2:M$2201, 0)</f>
        <v>98</v>
      </c>
      <c r="M374" s="4">
        <f>_xlfn.RANK.EQ(VLOOKUP($A374, 'First 10 GS'!$B$2:$AG$2201, 13, FALSE), 'First 10 GS'!N$2:N$2201, 0)</f>
        <v>2</v>
      </c>
      <c r="N374" s="6">
        <f>_xlfn.RANK.EQ(VLOOKUP($A374, 'First 10 GS'!$B$2:$AG$2201, 14, FALSE), 'First 10 GS'!O$2:O$2201, 1)</f>
        <v>23</v>
      </c>
      <c r="O374" s="4">
        <f>_xlfn.RANK.EQ(VLOOKUP($A374, 'First 10 GS'!$B$2:$AG$2201, 15, FALSE), 'First 10 GS'!P$2:P$2201, 0)</f>
        <v>390</v>
      </c>
      <c r="P374" s="4">
        <f>_xlfn.RANK.EQ(VLOOKUP($A374, 'First 10 GS'!$B$2:$AG$2201, 16, FALSE), 'First 10 GS'!Q$2:Q$2201, 0)</f>
        <v>500</v>
      </c>
      <c r="Q374" s="5">
        <f>_xlfn.RANK.EQ(VLOOKUP($A374, 'First 10 GS'!$B$2:$AG$2201, 17, FALSE), 'First 10 GS'!R$2:R$2201, 1)</f>
        <v>308</v>
      </c>
      <c r="R374" s="4">
        <f>_xlfn.RANK.EQ(VLOOKUP($A374, 'First 10 GS'!$B$2:$AG$2201, 18, FALSE), 'First 10 GS'!S$2:S$2201, 1)</f>
        <v>6</v>
      </c>
      <c r="S374" s="4">
        <f>_xlfn.RANK.EQ(VLOOKUP($A374, 'First 10 GS'!$B$2:$AG$2201, 19, FALSE), 'First 10 GS'!T$2:T$2201, 1)</f>
        <v>91</v>
      </c>
      <c r="T374" s="4">
        <f>_xlfn.RANK.EQ(VLOOKUP($A374, 'First 10 GS'!$B$2:$AG$2201, 20, FALSE), 'First 10 GS'!U$2:U$2201, 1)</f>
        <v>87</v>
      </c>
      <c r="U374" s="4">
        <f>_xlfn.RANK.EQ(VLOOKUP($A374, 'First 10 GS'!$B$2:$AG$2201, 21, FALSE), 'First 10 GS'!V$2:V$2201, 1)</f>
        <v>238</v>
      </c>
      <c r="V374" s="4">
        <f>_xlfn.RANK.EQ(VLOOKUP($A374, 'First 10 GS'!$B$2:$AG$2201, 22, FALSE), 'First 10 GS'!W$2:W$2201, 1)</f>
        <v>103</v>
      </c>
      <c r="W374" s="4">
        <f>_xlfn.RANK.EQ(VLOOKUP($A374, 'First 10 GS'!$B$2:$AG$2201, 23, FALSE), 'First 10 GS'!X$2:X$2201, 1)</f>
        <v>221</v>
      </c>
      <c r="X374" s="5">
        <f>_xlfn.RANK.EQ(VLOOKUP($A374, 'First 10 GS'!$B$2:$AG$2201, 24, FALSE), 'First 10 GS'!Y$2:Y$2201, 1)</f>
        <v>408</v>
      </c>
      <c r="Y374" s="4">
        <f>_xlfn.RANK.EQ(VLOOKUP($A374, 'First 10 GS'!$B$2:$AG$2201, 25, FALSE), 'First 10 GS'!Z$2:Z$2201, 1)</f>
        <v>1</v>
      </c>
      <c r="Z374" s="5">
        <f>_xlfn.RANK.EQ(VLOOKUP($A374, 'First 10 GS'!$B$2:$AG$2201, 26, FALSE), 'First 10 GS'!AA$2:AA$2201, 0)</f>
        <v>356</v>
      </c>
      <c r="AA374" s="5">
        <f>_xlfn.RANK.EQ(VLOOKUP($A374, 'First 10 GS'!$B$2:$AG$2201, 27, FALSE), 'First 10 GS'!AB$2:AB$2201, 0)</f>
        <v>187</v>
      </c>
      <c r="AB374" s="4">
        <f>_xlfn.RANK.EQ(VLOOKUP($A374, 'First 10 GS'!$B$2:$AG$2201, 28, FALSE), 'First 10 GS'!AC$2:AC$2201, 1)</f>
        <v>127</v>
      </c>
      <c r="AC374" s="4">
        <f>_xlfn.RANK.EQ(VLOOKUP($A374, 'First 10 GS'!$B$2:$AG$2201, 29, FALSE), 'First 10 GS'!AD$2:AD$2201, 1)</f>
        <v>1</v>
      </c>
      <c r="AD374" s="4">
        <f>_xlfn.RANK.EQ(VLOOKUP($A374, 'First 10 GS'!$B$2:$AG$2201, 30, FALSE), 'First 10 GS'!AE$2:AE$2201, 1)</f>
        <v>325</v>
      </c>
      <c r="AE374" s="4">
        <f>_xlfn.RANK.EQ(VLOOKUP($A374, 'First 10 GS'!$B$2:$AG$2201, 31, FALSE), 'First 10 GS'!AF$2:AF$2201, 0)</f>
        <v>661</v>
      </c>
      <c r="AF374" s="5">
        <f>_xlfn.RANK.EQ(VLOOKUP($A374, 'First 10 GS'!$B$2:$AG$2201, 32, FALSE), 'First 10 GS'!AG$2:AG$2201, 1)</f>
        <v>108</v>
      </c>
      <c r="AG374" s="7">
        <f>GEOMEAN(Table5[[#This Row],[W]],Table5[[#This Row],[L]],Table5[[#This Row],[ERA]],Table5[[#This Row],[BB/9]],Table5[[#This Row],[SO]],Table5[[#This Row],[K/9]],Table5[[#This Row],[WHIP]])</f>
        <v>282.20734507328717</v>
      </c>
    </row>
    <row r="375" spans="1:33" x14ac:dyDescent="0.45">
      <c r="A375" s="6" t="s">
        <v>1827</v>
      </c>
      <c r="B375" s="6" t="s">
        <v>168</v>
      </c>
      <c r="C375" s="9">
        <v>30108</v>
      </c>
      <c r="D375" s="9">
        <v>30159</v>
      </c>
      <c r="E375" s="6">
        <f>_xlfn.RANK.EQ(VLOOKUP($A375, 'First 10 GS'!$B$2:$AG$2201, 5, FALSE), 'First 10 GS'!F$2:F$2201, 0)</f>
        <v>354</v>
      </c>
      <c r="F375" s="5">
        <f>_xlfn.RANK.EQ(VLOOKUP($A375, 'First 10 GS'!$B$2:$AG$2201, 6, FALSE), 'First 10 GS'!G$2:G$2201, 0)</f>
        <v>294</v>
      </c>
      <c r="G375" s="5">
        <f>_xlfn.RANK.EQ(VLOOKUP($A375, 'First 10 GS'!$B$2:$AG$2201, 7, FALSE), 'First 10 GS'!H$2:H$2201, 1)</f>
        <v>57</v>
      </c>
      <c r="H375" s="6">
        <f>_xlfn.RANK.EQ(VLOOKUP($A375, 'First 10 GS'!$B$2:$AG$2201, 8, FALSE), 'First 10 GS'!I$2:I$2201, 0)</f>
        <v>1</v>
      </c>
      <c r="I375" s="6">
        <f>_xlfn.RANK.EQ(VLOOKUP($A375, 'First 10 GS'!$B$2:$AG$2201, 9, FALSE), 'First 10 GS'!J$2:J$2201, 0)</f>
        <v>1</v>
      </c>
      <c r="J375" s="6">
        <f>_xlfn.RANK.EQ(VLOOKUP($A375, 'First 10 GS'!$B$2:$AG$2201, 10, FALSE), 'First 10 GS'!K$2:K$2201, 1)</f>
        <v>1</v>
      </c>
      <c r="K375" s="6">
        <f>_xlfn.RANK.EQ(VLOOKUP($A375, 'First 10 GS'!$B$2:$AG$2201, 11, FALSE), 'First 10 GS'!L$2:L$2201, 0)</f>
        <v>99</v>
      </c>
      <c r="L375" s="6">
        <f>_xlfn.RANK.EQ(VLOOKUP($A375, 'First 10 GS'!$B$2:$AG$2201, 12, FALSE), 'First 10 GS'!M$2:M$2201, 0)</f>
        <v>98</v>
      </c>
      <c r="M375" s="6">
        <f>_xlfn.RANK.EQ(VLOOKUP($A375, 'First 10 GS'!$B$2:$AG$2201, 13, FALSE), 'First 10 GS'!N$2:N$2201, 0)</f>
        <v>2</v>
      </c>
      <c r="N375" s="6">
        <f>_xlfn.RANK.EQ(VLOOKUP($A375, 'First 10 GS'!$B$2:$AG$2201, 14, FALSE), 'First 10 GS'!O$2:O$2201, 1)</f>
        <v>303</v>
      </c>
      <c r="O375" s="6">
        <f>_xlfn.RANK.EQ(VLOOKUP($A375, 'First 10 GS'!$B$2:$AG$2201, 15, FALSE), 'First 10 GS'!P$2:P$2201, 0)</f>
        <v>530</v>
      </c>
      <c r="P375" s="6">
        <f>_xlfn.RANK.EQ(VLOOKUP($A375, 'First 10 GS'!$B$2:$AG$2201, 16, FALSE), 'First 10 GS'!Q$2:Q$2201, 0)</f>
        <v>169</v>
      </c>
      <c r="Q375" s="5">
        <f>_xlfn.RANK.EQ(VLOOKUP($A375, 'First 10 GS'!$B$2:$AG$2201, 17, FALSE), 'First 10 GS'!R$2:R$2201, 1)</f>
        <v>505</v>
      </c>
      <c r="R375" s="6">
        <f>_xlfn.RANK.EQ(VLOOKUP($A375, 'First 10 GS'!$B$2:$AG$2201, 18, FALSE), 'First 10 GS'!S$2:S$2201, 1)</f>
        <v>597</v>
      </c>
      <c r="S375" s="6">
        <f>_xlfn.RANK.EQ(VLOOKUP($A375, 'First 10 GS'!$B$2:$AG$2201, 19, FALSE), 'First 10 GS'!T$2:T$2201, 1)</f>
        <v>473</v>
      </c>
      <c r="T375" s="6">
        <f>_xlfn.RANK.EQ(VLOOKUP($A375, 'First 10 GS'!$B$2:$AG$2201, 20, FALSE), 'First 10 GS'!U$2:U$2201, 1)</f>
        <v>529</v>
      </c>
      <c r="U375" s="6">
        <f>_xlfn.RANK.EQ(VLOOKUP($A375, 'First 10 GS'!$B$2:$AG$2201, 21, FALSE), 'First 10 GS'!V$2:V$2201, 1)</f>
        <v>604</v>
      </c>
      <c r="V375" s="6">
        <f>_xlfn.RANK.EQ(VLOOKUP($A375, 'First 10 GS'!$B$2:$AG$2201, 22, FALSE), 'First 10 GS'!W$2:W$2201, 1)</f>
        <v>607</v>
      </c>
      <c r="W375" s="6">
        <f>_xlfn.RANK.EQ(VLOOKUP($A375, 'First 10 GS'!$B$2:$AG$2201, 23, FALSE), 'First 10 GS'!X$2:X$2201, 1)</f>
        <v>187</v>
      </c>
      <c r="X375" s="5">
        <f>_xlfn.RANK.EQ(VLOOKUP($A375, 'First 10 GS'!$B$2:$AG$2201, 24, FALSE), 'First 10 GS'!Y$2:Y$2201, 1)</f>
        <v>219</v>
      </c>
      <c r="Y375" s="6">
        <f>_xlfn.RANK.EQ(VLOOKUP($A375, 'First 10 GS'!$B$2:$AG$2201, 25, FALSE), 'First 10 GS'!Z$2:Z$2201, 1)</f>
        <v>490</v>
      </c>
      <c r="Z375" s="5">
        <f>_xlfn.RANK.EQ(VLOOKUP($A375, 'First 10 GS'!$B$2:$AG$2201, 26, FALSE), 'First 10 GS'!AA$2:AA$2201, 0)</f>
        <v>399</v>
      </c>
      <c r="AA375" s="5">
        <f>_xlfn.RANK.EQ(VLOOKUP($A375, 'First 10 GS'!$B$2:$AG$2201, 27, FALSE), 'First 10 GS'!AB$2:AB$2201, 0)</f>
        <v>387</v>
      </c>
      <c r="AB375" s="6">
        <f>_xlfn.RANK.EQ(VLOOKUP($A375, 'First 10 GS'!$B$2:$AG$2201, 28, FALSE), 'First 10 GS'!AC$2:AC$2201, 1)</f>
        <v>1</v>
      </c>
      <c r="AC375" s="6">
        <f>_xlfn.RANK.EQ(VLOOKUP($A375, 'First 10 GS'!$B$2:$AG$2201, 29, FALSE), 'First 10 GS'!AD$2:AD$2201, 1)</f>
        <v>477</v>
      </c>
      <c r="AD375" s="6">
        <f>_xlfn.RANK.EQ(VLOOKUP($A375, 'First 10 GS'!$B$2:$AG$2201, 30, FALSE), 'First 10 GS'!AE$2:AE$2201, 1)</f>
        <v>325</v>
      </c>
      <c r="AE375" s="6">
        <f>_xlfn.RANK.EQ(VLOOKUP($A375, 'First 10 GS'!$B$2:$AG$2201, 31, FALSE), 'First 10 GS'!AF$2:AF$2201, 0)</f>
        <v>329</v>
      </c>
      <c r="AF375" s="5">
        <f>_xlfn.RANK.EQ(VLOOKUP($A375, 'First 10 GS'!$B$2:$AG$2201, 32, FALSE), 'First 10 GS'!AG$2:AG$2201, 1)</f>
        <v>503</v>
      </c>
      <c r="AG375" s="7">
        <f>GEOMEAN(Table5[[#This Row],[W]],Table5[[#This Row],[L]],Table5[[#This Row],[ERA]],Table5[[#This Row],[BB/9]],Table5[[#This Row],[SO]],Table5[[#This Row],[K/9]],Table5[[#This Row],[WHIP]])</f>
        <v>282.60041108364163</v>
      </c>
    </row>
    <row r="376" spans="1:33" x14ac:dyDescent="0.45">
      <c r="A376" s="4" t="s">
        <v>471</v>
      </c>
      <c r="B376" s="4" t="s">
        <v>73</v>
      </c>
      <c r="C376" s="10">
        <v>28225</v>
      </c>
      <c r="D376" s="10">
        <v>28269</v>
      </c>
      <c r="E376" s="4">
        <f>_xlfn.RANK.EQ(VLOOKUP($A376, 'First 10 GS'!$B$2:$AG$2201, 5, FALSE), 'First 10 GS'!F$2:F$2201, 0)</f>
        <v>434</v>
      </c>
      <c r="F376" s="5">
        <f>_xlfn.RANK.EQ(VLOOKUP($A376, 'First 10 GS'!$B$2:$AG$2201, 6, FALSE), 'First 10 GS'!G$2:G$2201, 0)</f>
        <v>294</v>
      </c>
      <c r="G376" s="5">
        <f>_xlfn.RANK.EQ(VLOOKUP($A376, 'First 10 GS'!$B$2:$AG$2201, 7, FALSE), 'First 10 GS'!H$2:H$2201, 1)</f>
        <v>518</v>
      </c>
      <c r="H376" s="4">
        <f>_xlfn.RANK.EQ(VLOOKUP($A376, 'First 10 GS'!$B$2:$AG$2201, 8, FALSE), 'First 10 GS'!I$2:I$2201, 0)</f>
        <v>1</v>
      </c>
      <c r="I376" s="4">
        <f>_xlfn.RANK.EQ(VLOOKUP($A376, 'First 10 GS'!$B$2:$AG$2201, 9, FALSE), 'First 10 GS'!J$2:J$2201, 0)</f>
        <v>1</v>
      </c>
      <c r="J376" s="4">
        <f>_xlfn.RANK.EQ(VLOOKUP($A376, 'First 10 GS'!$B$2:$AG$2201, 10, FALSE), 'First 10 GS'!K$2:K$2201, 1)</f>
        <v>1</v>
      </c>
      <c r="K376" s="4">
        <f>_xlfn.RANK.EQ(VLOOKUP($A376, 'First 10 GS'!$B$2:$AG$2201, 11, FALSE), 'First 10 GS'!L$2:L$2201, 0)</f>
        <v>196</v>
      </c>
      <c r="L376" s="4">
        <f>_xlfn.RANK.EQ(VLOOKUP($A376, 'First 10 GS'!$B$2:$AG$2201, 12, FALSE), 'First 10 GS'!M$2:M$2201, 0)</f>
        <v>98</v>
      </c>
      <c r="M376" s="4">
        <f>_xlfn.RANK.EQ(VLOOKUP($A376, 'First 10 GS'!$B$2:$AG$2201, 13, FALSE), 'First 10 GS'!N$2:N$2201, 0)</f>
        <v>2</v>
      </c>
      <c r="N376" s="6">
        <f>_xlfn.RANK.EQ(VLOOKUP($A376, 'First 10 GS'!$B$2:$AG$2201, 14, FALSE), 'First 10 GS'!O$2:O$2201, 1)</f>
        <v>216</v>
      </c>
      <c r="O376" s="4">
        <f>_xlfn.RANK.EQ(VLOOKUP($A376, 'First 10 GS'!$B$2:$AG$2201, 15, FALSE), 'First 10 GS'!P$2:P$2201, 0)</f>
        <v>90</v>
      </c>
      <c r="P376" s="4">
        <f>_xlfn.RANK.EQ(VLOOKUP($A376, 'First 10 GS'!$B$2:$AG$2201, 16, FALSE), 'First 10 GS'!Q$2:Q$2201, 0)</f>
        <v>467</v>
      </c>
      <c r="Q376" s="5">
        <f>_xlfn.RANK.EQ(VLOOKUP($A376, 'First 10 GS'!$B$2:$AG$2201, 17, FALSE), 'First 10 GS'!R$2:R$2201, 1)</f>
        <v>273</v>
      </c>
      <c r="R376" s="4">
        <f>_xlfn.RANK.EQ(VLOOKUP($A376, 'First 10 GS'!$B$2:$AG$2201, 18, FALSE), 'First 10 GS'!S$2:S$2201, 1)</f>
        <v>317</v>
      </c>
      <c r="S376" s="4">
        <f>_xlfn.RANK.EQ(VLOOKUP($A376, 'First 10 GS'!$B$2:$AG$2201, 19, FALSE), 'First 10 GS'!T$2:T$2201, 1)</f>
        <v>509</v>
      </c>
      <c r="T376" s="4">
        <f>_xlfn.RANK.EQ(VLOOKUP($A376, 'First 10 GS'!$B$2:$AG$2201, 20, FALSE), 'First 10 GS'!U$2:U$2201, 1)</f>
        <v>173</v>
      </c>
      <c r="U376" s="4">
        <f>_xlfn.RANK.EQ(VLOOKUP($A376, 'First 10 GS'!$B$2:$AG$2201, 21, FALSE), 'First 10 GS'!V$2:V$2201, 1)</f>
        <v>264</v>
      </c>
      <c r="V376" s="4">
        <f>_xlfn.RANK.EQ(VLOOKUP($A376, 'First 10 GS'!$B$2:$AG$2201, 22, FALSE), 'First 10 GS'!W$2:W$2201, 1)</f>
        <v>172</v>
      </c>
      <c r="W376" s="4">
        <f>_xlfn.RANK.EQ(VLOOKUP($A376, 'First 10 GS'!$B$2:$AG$2201, 23, FALSE), 'First 10 GS'!X$2:X$2201, 1)</f>
        <v>307</v>
      </c>
      <c r="X376" s="5">
        <f>_xlfn.RANK.EQ(VLOOKUP($A376, 'First 10 GS'!$B$2:$AG$2201, 24, FALSE), 'First 10 GS'!Y$2:Y$2201, 1)</f>
        <v>362</v>
      </c>
      <c r="Y376" s="4">
        <f>_xlfn.RANK.EQ(VLOOKUP($A376, 'First 10 GS'!$B$2:$AG$2201, 25, FALSE), 'First 10 GS'!Z$2:Z$2201, 1)</f>
        <v>599</v>
      </c>
      <c r="Z376" s="5">
        <f>_xlfn.RANK.EQ(VLOOKUP($A376, 'First 10 GS'!$B$2:$AG$2201, 26, FALSE), 'First 10 GS'!AA$2:AA$2201, 0)</f>
        <v>160</v>
      </c>
      <c r="AA376" s="5">
        <f>_xlfn.RANK.EQ(VLOOKUP($A376, 'First 10 GS'!$B$2:$AG$2201, 27, FALSE), 'First 10 GS'!AB$2:AB$2201, 0)</f>
        <v>146</v>
      </c>
      <c r="AB376" s="4">
        <f>_xlfn.RANK.EQ(VLOOKUP($A376, 'First 10 GS'!$B$2:$AG$2201, 28, FALSE), 'First 10 GS'!AC$2:AC$2201, 1)</f>
        <v>127</v>
      </c>
      <c r="AC376" s="4">
        <f>_xlfn.RANK.EQ(VLOOKUP($A376, 'First 10 GS'!$B$2:$AG$2201, 29, FALSE), 'First 10 GS'!AD$2:AD$2201, 1)</f>
        <v>652</v>
      </c>
      <c r="AD376" s="4">
        <f>_xlfn.RANK.EQ(VLOOKUP($A376, 'First 10 GS'!$B$2:$AG$2201, 30, FALSE), 'First 10 GS'!AE$2:AE$2201, 1)</f>
        <v>1</v>
      </c>
      <c r="AE376" s="4">
        <f>_xlfn.RANK.EQ(VLOOKUP($A376, 'First 10 GS'!$B$2:$AG$2201, 31, FALSE), 'First 10 GS'!AF$2:AF$2201, 0)</f>
        <v>352</v>
      </c>
      <c r="AF376" s="5">
        <f>_xlfn.RANK.EQ(VLOOKUP($A376, 'First 10 GS'!$B$2:$AG$2201, 32, FALSE), 'First 10 GS'!AG$2:AG$2201, 1)</f>
        <v>414</v>
      </c>
      <c r="AG376" s="7">
        <f>GEOMEAN(Table5[[#This Row],[W]],Table5[[#This Row],[L]],Table5[[#This Row],[ERA]],Table5[[#This Row],[BB/9]],Table5[[#This Row],[SO]],Table5[[#This Row],[K/9]],Table5[[#This Row],[WHIP]])</f>
        <v>283.04807947173646</v>
      </c>
    </row>
    <row r="377" spans="1:33" x14ac:dyDescent="0.45">
      <c r="A377" s="4" t="s">
        <v>483</v>
      </c>
      <c r="B377" s="4" t="s">
        <v>196</v>
      </c>
      <c r="C377" s="10">
        <v>43618</v>
      </c>
      <c r="D377" s="10">
        <v>43683</v>
      </c>
      <c r="E377" s="4">
        <f>_xlfn.RANK.EQ(VLOOKUP($A377, 'First 10 GS'!$B$2:$AG$2201, 5, FALSE), 'First 10 GS'!F$2:F$2201, 0)</f>
        <v>633</v>
      </c>
      <c r="F377" s="5">
        <f>_xlfn.RANK.EQ(VLOOKUP($A377, 'First 10 GS'!$B$2:$AG$2201, 6, FALSE), 'First 10 GS'!G$2:G$2201, 0)</f>
        <v>460</v>
      </c>
      <c r="G377" s="5">
        <f>_xlfn.RANK.EQ(VLOOKUP($A377, 'First 10 GS'!$B$2:$AG$2201, 7, FALSE), 'First 10 GS'!H$2:H$2201, 1)</f>
        <v>177</v>
      </c>
      <c r="H377" s="4">
        <f>_xlfn.RANK.EQ(VLOOKUP($A377, 'First 10 GS'!$B$2:$AG$2201, 8, FALSE), 'First 10 GS'!I$2:I$2201, 0)</f>
        <v>1</v>
      </c>
      <c r="I377" s="4">
        <f>_xlfn.RANK.EQ(VLOOKUP($A377, 'First 10 GS'!$B$2:$AG$2201, 9, FALSE), 'First 10 GS'!J$2:J$2201, 0)</f>
        <v>1</v>
      </c>
      <c r="J377" s="4">
        <f>_xlfn.RANK.EQ(VLOOKUP($A377, 'First 10 GS'!$B$2:$AG$2201, 10, FALSE), 'First 10 GS'!K$2:K$2201, 1)</f>
        <v>1</v>
      </c>
      <c r="K377" s="4">
        <f>_xlfn.RANK.EQ(VLOOKUP($A377, 'First 10 GS'!$B$2:$AG$2201, 11, FALSE), 'First 10 GS'!L$2:L$2201, 0)</f>
        <v>196</v>
      </c>
      <c r="L377" s="4">
        <f>_xlfn.RANK.EQ(VLOOKUP($A377, 'First 10 GS'!$B$2:$AG$2201, 12, FALSE), 'First 10 GS'!M$2:M$2201, 0)</f>
        <v>98</v>
      </c>
      <c r="M377" s="4">
        <f>_xlfn.RANK.EQ(VLOOKUP($A377, 'First 10 GS'!$B$2:$AG$2201, 13, FALSE), 'First 10 GS'!N$2:N$2201, 0)</f>
        <v>2</v>
      </c>
      <c r="N377" s="6">
        <f>_xlfn.RANK.EQ(VLOOKUP($A377, 'First 10 GS'!$B$2:$AG$2201, 14, FALSE), 'First 10 GS'!O$2:O$2201, 1)</f>
        <v>31</v>
      </c>
      <c r="O377" s="4">
        <f>_xlfn.RANK.EQ(VLOOKUP($A377, 'First 10 GS'!$B$2:$AG$2201, 15, FALSE), 'First 10 GS'!P$2:P$2201, 0)</f>
        <v>530</v>
      </c>
      <c r="P377" s="4">
        <f>_xlfn.RANK.EQ(VLOOKUP($A377, 'First 10 GS'!$B$2:$AG$2201, 16, FALSE), 'First 10 GS'!Q$2:Q$2201, 0)</f>
        <v>428</v>
      </c>
      <c r="Q377" s="5">
        <f>_xlfn.RANK.EQ(VLOOKUP($A377, 'First 10 GS'!$B$2:$AG$2201, 17, FALSE), 'First 10 GS'!R$2:R$2201, 1)</f>
        <v>610</v>
      </c>
      <c r="R377" s="4">
        <f>_xlfn.RANK.EQ(VLOOKUP($A377, 'First 10 GS'!$B$2:$AG$2201, 18, FALSE), 'First 10 GS'!S$2:S$2201, 1)</f>
        <v>276</v>
      </c>
      <c r="S377" s="4">
        <f>_xlfn.RANK.EQ(VLOOKUP($A377, 'First 10 GS'!$B$2:$AG$2201, 19, FALSE), 'First 10 GS'!T$2:T$2201, 1)</f>
        <v>473</v>
      </c>
      <c r="T377" s="4">
        <f>_xlfn.RANK.EQ(VLOOKUP($A377, 'First 10 GS'!$B$2:$AG$2201, 20, FALSE), 'First 10 GS'!U$2:U$2201, 1)</f>
        <v>529</v>
      </c>
      <c r="U377" s="4">
        <f>_xlfn.RANK.EQ(VLOOKUP($A377, 'First 10 GS'!$B$2:$AG$2201, 21, FALSE), 'First 10 GS'!V$2:V$2201, 1)</f>
        <v>665</v>
      </c>
      <c r="V377" s="4">
        <f>_xlfn.RANK.EQ(VLOOKUP($A377, 'First 10 GS'!$B$2:$AG$2201, 22, FALSE), 'First 10 GS'!W$2:W$2201, 1)</f>
        <v>660</v>
      </c>
      <c r="W377" s="4">
        <f>_xlfn.RANK.EQ(VLOOKUP($A377, 'First 10 GS'!$B$2:$AG$2201, 23, FALSE), 'First 10 GS'!X$2:X$2201, 1)</f>
        <v>221</v>
      </c>
      <c r="X377" s="5">
        <f>_xlfn.RANK.EQ(VLOOKUP($A377, 'First 10 GS'!$B$2:$AG$2201, 24, FALSE), 'First 10 GS'!Y$2:Y$2201, 1)</f>
        <v>396</v>
      </c>
      <c r="Y377" s="4">
        <f>_xlfn.RANK.EQ(VLOOKUP($A377, 'First 10 GS'!$B$2:$AG$2201, 25, FALSE), 'First 10 GS'!Z$2:Z$2201, 1)</f>
        <v>291</v>
      </c>
      <c r="Z377" s="5">
        <f>_xlfn.RANK.EQ(VLOOKUP($A377, 'First 10 GS'!$B$2:$AG$2201, 26, FALSE), 'First 10 GS'!AA$2:AA$2201, 0)</f>
        <v>176</v>
      </c>
      <c r="AA377" s="5">
        <f>_xlfn.RANK.EQ(VLOOKUP($A377, 'First 10 GS'!$B$2:$AG$2201, 27, FALSE), 'First 10 GS'!AB$2:AB$2201, 0)</f>
        <v>75</v>
      </c>
      <c r="AB377" s="4">
        <f>_xlfn.RANK.EQ(VLOOKUP($A377, 'First 10 GS'!$B$2:$AG$2201, 28, FALSE), 'First 10 GS'!AC$2:AC$2201, 1)</f>
        <v>452</v>
      </c>
      <c r="AC377" s="4">
        <f>_xlfn.RANK.EQ(VLOOKUP($A377, 'First 10 GS'!$B$2:$AG$2201, 29, FALSE), 'First 10 GS'!AD$2:AD$2201, 1)</f>
        <v>477</v>
      </c>
      <c r="AD377" s="4">
        <f>_xlfn.RANK.EQ(VLOOKUP($A377, 'First 10 GS'!$B$2:$AG$2201, 30, FALSE), 'First 10 GS'!AE$2:AE$2201, 1)</f>
        <v>554</v>
      </c>
      <c r="AE377" s="4">
        <f>_xlfn.RANK.EQ(VLOOKUP($A377, 'First 10 GS'!$B$2:$AG$2201, 31, FALSE), 'First 10 GS'!AF$2:AF$2201, 0)</f>
        <v>618</v>
      </c>
      <c r="AF377" s="5">
        <f>_xlfn.RANK.EQ(VLOOKUP($A377, 'First 10 GS'!$B$2:$AG$2201, 32, FALSE), 'First 10 GS'!AG$2:AG$2201, 1)</f>
        <v>573</v>
      </c>
      <c r="AG377" s="7">
        <f>GEOMEAN(Table5[[#This Row],[W]],Table5[[#This Row],[L]],Table5[[#This Row],[ERA]],Table5[[#This Row],[BB/9]],Table5[[#This Row],[SO]],Table5[[#This Row],[K/9]],Table5[[#This Row],[WHIP]])</f>
        <v>283.93053189949052</v>
      </c>
    </row>
    <row r="378" spans="1:33" x14ac:dyDescent="0.45">
      <c r="A378" s="4" t="s">
        <v>1947</v>
      </c>
      <c r="B378" s="4" t="s">
        <v>229</v>
      </c>
      <c r="C378" s="10">
        <v>44319</v>
      </c>
      <c r="D378" s="10">
        <v>44436</v>
      </c>
      <c r="E378" s="4">
        <f>_xlfn.RANK.EQ(VLOOKUP($A378, 'First 10 GS'!$B$2:$AG$2201, 5, FALSE), 'First 10 GS'!F$2:F$2201, 0)</f>
        <v>603</v>
      </c>
      <c r="F378" s="5">
        <f>_xlfn.RANK.EQ(VLOOKUP($A378, 'First 10 GS'!$B$2:$AG$2201, 6, FALSE), 'First 10 GS'!G$2:G$2201, 0)</f>
        <v>151</v>
      </c>
      <c r="G378" s="5">
        <f>_xlfn.RANK.EQ(VLOOKUP($A378, 'First 10 GS'!$B$2:$AG$2201, 7, FALSE), 'First 10 GS'!H$2:H$2201, 1)</f>
        <v>177</v>
      </c>
      <c r="H378" s="4">
        <f>_xlfn.RANK.EQ(VLOOKUP($A378, 'First 10 GS'!$B$2:$AG$2201, 8, FALSE), 'First 10 GS'!I$2:I$2201, 0)</f>
        <v>1</v>
      </c>
      <c r="I378" s="4">
        <f>_xlfn.RANK.EQ(VLOOKUP($A378, 'First 10 GS'!$B$2:$AG$2201, 9, FALSE), 'First 10 GS'!J$2:J$2201, 0)</f>
        <v>1</v>
      </c>
      <c r="J378" s="4">
        <f>_xlfn.RANK.EQ(VLOOKUP($A378, 'First 10 GS'!$B$2:$AG$2201, 10, FALSE), 'First 10 GS'!K$2:K$2201, 1)</f>
        <v>1</v>
      </c>
      <c r="K378" s="4">
        <f>_xlfn.RANK.EQ(VLOOKUP($A378, 'First 10 GS'!$B$2:$AG$2201, 11, FALSE), 'First 10 GS'!L$2:L$2201, 0)</f>
        <v>196</v>
      </c>
      <c r="L378" s="4">
        <f>_xlfn.RANK.EQ(VLOOKUP($A378, 'First 10 GS'!$B$2:$AG$2201, 12, FALSE), 'First 10 GS'!M$2:M$2201, 0)</f>
        <v>98</v>
      </c>
      <c r="M378" s="4">
        <f>_xlfn.RANK.EQ(VLOOKUP($A378, 'First 10 GS'!$B$2:$AG$2201, 13, FALSE), 'First 10 GS'!N$2:N$2201, 0)</f>
        <v>2</v>
      </c>
      <c r="N378" s="6">
        <f>_xlfn.RANK.EQ(VLOOKUP($A378, 'First 10 GS'!$B$2:$AG$2201, 14, FALSE), 'First 10 GS'!O$2:O$2201, 1)</f>
        <v>58</v>
      </c>
      <c r="O378" s="4">
        <f>_xlfn.RANK.EQ(VLOOKUP($A378, 'First 10 GS'!$B$2:$AG$2201, 15, FALSE), 'First 10 GS'!P$2:P$2201, 0)</f>
        <v>227</v>
      </c>
      <c r="P378" s="4">
        <f>_xlfn.RANK.EQ(VLOOKUP($A378, 'First 10 GS'!$B$2:$AG$2201, 16, FALSE), 'First 10 GS'!Q$2:Q$2201, 0)</f>
        <v>208</v>
      </c>
      <c r="Q378" s="5">
        <f>_xlfn.RANK.EQ(VLOOKUP($A378, 'First 10 GS'!$B$2:$AG$2201, 17, FALSE), 'First 10 GS'!R$2:R$2201, 1)</f>
        <v>400</v>
      </c>
      <c r="R378" s="4">
        <f>_xlfn.RANK.EQ(VLOOKUP($A378, 'First 10 GS'!$B$2:$AG$2201, 18, FALSE), 'First 10 GS'!S$2:S$2201, 1)</f>
        <v>276</v>
      </c>
      <c r="S378" s="4">
        <f>_xlfn.RANK.EQ(VLOOKUP($A378, 'First 10 GS'!$B$2:$AG$2201, 19, FALSE), 'First 10 GS'!T$2:T$2201, 1)</f>
        <v>162</v>
      </c>
      <c r="T378" s="4">
        <f>_xlfn.RANK.EQ(VLOOKUP($A378, 'First 10 GS'!$B$2:$AG$2201, 20, FALSE), 'First 10 GS'!U$2:U$2201, 1)</f>
        <v>214</v>
      </c>
      <c r="U378" s="4">
        <f>_xlfn.RANK.EQ(VLOOKUP($A378, 'First 10 GS'!$B$2:$AG$2201, 21, FALSE), 'First 10 GS'!V$2:V$2201, 1)</f>
        <v>200</v>
      </c>
      <c r="V378" s="4">
        <f>_xlfn.RANK.EQ(VLOOKUP($A378, 'First 10 GS'!$B$2:$AG$2201, 22, FALSE), 'First 10 GS'!W$2:W$2201, 1)</f>
        <v>103</v>
      </c>
      <c r="W378" s="4">
        <f>_xlfn.RANK.EQ(VLOOKUP($A378, 'First 10 GS'!$B$2:$AG$2201, 23, FALSE), 'First 10 GS'!X$2:X$2201, 1)</f>
        <v>331</v>
      </c>
      <c r="X378" s="5">
        <f>_xlfn.RANK.EQ(VLOOKUP($A378, 'First 10 GS'!$B$2:$AG$2201, 24, FALSE), 'First 10 GS'!Y$2:Y$2201, 1)</f>
        <v>477</v>
      </c>
      <c r="Y378" s="4">
        <f>_xlfn.RANK.EQ(VLOOKUP($A378, 'First 10 GS'!$B$2:$AG$2201, 25, FALSE), 'First 10 GS'!Z$2:Z$2201, 1)</f>
        <v>1</v>
      </c>
      <c r="Z378" s="5">
        <f>_xlfn.RANK.EQ(VLOOKUP($A378, 'First 10 GS'!$B$2:$AG$2201, 26, FALSE), 'First 10 GS'!AA$2:AA$2201, 0)</f>
        <v>293</v>
      </c>
      <c r="AA378" s="5">
        <f>_xlfn.RANK.EQ(VLOOKUP($A378, 'First 10 GS'!$B$2:$AG$2201, 27, FALSE), 'First 10 GS'!AB$2:AB$2201, 0)</f>
        <v>179</v>
      </c>
      <c r="AB378" s="4">
        <f>_xlfn.RANK.EQ(VLOOKUP($A378, 'First 10 GS'!$B$2:$AG$2201, 28, FALSE), 'First 10 GS'!AC$2:AC$2201, 1)</f>
        <v>127</v>
      </c>
      <c r="AC378" s="4">
        <f>_xlfn.RANK.EQ(VLOOKUP($A378, 'First 10 GS'!$B$2:$AG$2201, 29, FALSE), 'First 10 GS'!AD$2:AD$2201, 1)</f>
        <v>477</v>
      </c>
      <c r="AD378" s="4">
        <f>_xlfn.RANK.EQ(VLOOKUP($A378, 'First 10 GS'!$B$2:$AG$2201, 30, FALSE), 'First 10 GS'!AE$2:AE$2201, 1)</f>
        <v>461</v>
      </c>
      <c r="AE378" s="4">
        <f>_xlfn.RANK.EQ(VLOOKUP($A378, 'First 10 GS'!$B$2:$AG$2201, 31, FALSE), 'First 10 GS'!AF$2:AF$2201, 0)</f>
        <v>587</v>
      </c>
      <c r="AF378" s="5">
        <f>_xlfn.RANK.EQ(VLOOKUP($A378, 'First 10 GS'!$B$2:$AG$2201, 32, FALSE), 'First 10 GS'!AG$2:AG$2201, 1)</f>
        <v>567</v>
      </c>
      <c r="AG378" s="7">
        <f>GEOMEAN(Table5[[#This Row],[W]],Table5[[#This Row],[L]],Table5[[#This Row],[ERA]],Table5[[#This Row],[BB/9]],Table5[[#This Row],[SO]],Table5[[#This Row],[K/9]],Table5[[#This Row],[WHIP]])</f>
        <v>284.71124042121454</v>
      </c>
    </row>
    <row r="379" spans="1:33" x14ac:dyDescent="0.45">
      <c r="A379" s="4" t="s">
        <v>975</v>
      </c>
      <c r="B379" s="4" t="s">
        <v>73</v>
      </c>
      <c r="C379" s="10">
        <v>31990</v>
      </c>
      <c r="D379" s="10">
        <v>32040</v>
      </c>
      <c r="E379" s="4">
        <f>_xlfn.RANK.EQ(VLOOKUP($A379, 'First 10 GS'!$B$2:$AG$2201, 5, FALSE), 'First 10 GS'!F$2:F$2201, 0)</f>
        <v>292</v>
      </c>
      <c r="F379" s="5">
        <f>_xlfn.RANK.EQ(VLOOKUP($A379, 'First 10 GS'!$B$2:$AG$2201, 6, FALSE), 'First 10 GS'!G$2:G$2201, 0)</f>
        <v>460</v>
      </c>
      <c r="G379" s="5">
        <f>_xlfn.RANK.EQ(VLOOKUP($A379, 'First 10 GS'!$B$2:$AG$2201, 7, FALSE), 'First 10 GS'!H$2:H$2201, 1)</f>
        <v>343</v>
      </c>
      <c r="H379" s="4">
        <f>_xlfn.RANK.EQ(VLOOKUP($A379, 'First 10 GS'!$B$2:$AG$2201, 8, FALSE), 'First 10 GS'!I$2:I$2201, 0)</f>
        <v>1</v>
      </c>
      <c r="I379" s="4">
        <f>_xlfn.RANK.EQ(VLOOKUP($A379, 'First 10 GS'!$B$2:$AG$2201, 9, FALSE), 'First 10 GS'!J$2:J$2201, 0)</f>
        <v>1</v>
      </c>
      <c r="J379" s="4">
        <f>_xlfn.RANK.EQ(VLOOKUP($A379, 'First 10 GS'!$B$2:$AG$2201, 10, FALSE), 'First 10 GS'!K$2:K$2201, 1)</f>
        <v>1</v>
      </c>
      <c r="K379" s="4">
        <f>_xlfn.RANK.EQ(VLOOKUP($A379, 'First 10 GS'!$B$2:$AG$2201, 11, FALSE), 'First 10 GS'!L$2:L$2201, 0)</f>
        <v>99</v>
      </c>
      <c r="L379" s="4">
        <f>_xlfn.RANK.EQ(VLOOKUP($A379, 'First 10 GS'!$B$2:$AG$2201, 12, FALSE), 'First 10 GS'!M$2:M$2201, 0)</f>
        <v>98</v>
      </c>
      <c r="M379" s="4">
        <f>_xlfn.RANK.EQ(VLOOKUP($A379, 'First 10 GS'!$B$2:$AG$2201, 13, FALSE), 'First 10 GS'!N$2:N$2201, 0)</f>
        <v>2</v>
      </c>
      <c r="N379" s="6">
        <f>_xlfn.RANK.EQ(VLOOKUP($A379, 'First 10 GS'!$B$2:$AG$2201, 14, FALSE), 'First 10 GS'!O$2:O$2201, 1)</f>
        <v>365</v>
      </c>
      <c r="O379" s="4">
        <f>_xlfn.RANK.EQ(VLOOKUP($A379, 'First 10 GS'!$B$2:$AG$2201, 15, FALSE), 'First 10 GS'!P$2:P$2201, 0)</f>
        <v>390</v>
      </c>
      <c r="P379" s="4">
        <f>_xlfn.RANK.EQ(VLOOKUP($A379, 'First 10 GS'!$B$2:$AG$2201, 16, FALSE), 'First 10 GS'!Q$2:Q$2201, 0)</f>
        <v>500</v>
      </c>
      <c r="Q379" s="5">
        <f>_xlfn.RANK.EQ(VLOOKUP($A379, 'First 10 GS'!$B$2:$AG$2201, 17, FALSE), 'First 10 GS'!R$2:R$2201, 1)</f>
        <v>79</v>
      </c>
      <c r="R379" s="4">
        <f>_xlfn.RANK.EQ(VLOOKUP($A379, 'First 10 GS'!$B$2:$AG$2201, 18, FALSE), 'First 10 GS'!S$2:S$2201, 1)</f>
        <v>76</v>
      </c>
      <c r="S379" s="4">
        <f>_xlfn.RANK.EQ(VLOOKUP($A379, 'First 10 GS'!$B$2:$AG$2201, 19, FALSE), 'First 10 GS'!T$2:T$2201, 1)</f>
        <v>91</v>
      </c>
      <c r="T379" s="4">
        <f>_xlfn.RANK.EQ(VLOOKUP($A379, 'First 10 GS'!$B$2:$AG$2201, 20, FALSE), 'First 10 GS'!U$2:U$2201, 1)</f>
        <v>45</v>
      </c>
      <c r="U379" s="4">
        <f>_xlfn.RANK.EQ(VLOOKUP($A379, 'First 10 GS'!$B$2:$AG$2201, 21, FALSE), 'First 10 GS'!V$2:V$2201, 1)</f>
        <v>324</v>
      </c>
      <c r="V379" s="4">
        <f>_xlfn.RANK.EQ(VLOOKUP($A379, 'First 10 GS'!$B$2:$AG$2201, 22, FALSE), 'First 10 GS'!W$2:W$2201, 1)</f>
        <v>274</v>
      </c>
      <c r="W379" s="4">
        <f>_xlfn.RANK.EQ(VLOOKUP($A379, 'First 10 GS'!$B$2:$AG$2201, 23, FALSE), 'First 10 GS'!X$2:X$2201, 1)</f>
        <v>593</v>
      </c>
      <c r="X379" s="5">
        <f>_xlfn.RANK.EQ(VLOOKUP($A379, 'First 10 GS'!$B$2:$AG$2201, 24, FALSE), 'First 10 GS'!Y$2:Y$2201, 1)</f>
        <v>576</v>
      </c>
      <c r="Y379" s="4">
        <f>_xlfn.RANK.EQ(VLOOKUP($A379, 'First 10 GS'!$B$2:$AG$2201, 25, FALSE), 'First 10 GS'!Z$2:Z$2201, 1)</f>
        <v>490</v>
      </c>
      <c r="Z379" s="5">
        <f>_xlfn.RANK.EQ(VLOOKUP($A379, 'First 10 GS'!$B$2:$AG$2201, 26, FALSE), 'First 10 GS'!AA$2:AA$2201, 0)</f>
        <v>274</v>
      </c>
      <c r="AA379" s="5">
        <f>_xlfn.RANK.EQ(VLOOKUP($A379, 'First 10 GS'!$B$2:$AG$2201, 27, FALSE), 'First 10 GS'!AB$2:AB$2201, 0)</f>
        <v>294</v>
      </c>
      <c r="AB379" s="4">
        <f>_xlfn.RANK.EQ(VLOOKUP($A379, 'First 10 GS'!$B$2:$AG$2201, 28, FALSE), 'First 10 GS'!AC$2:AC$2201, 1)</f>
        <v>290</v>
      </c>
      <c r="AC379" s="4">
        <f>_xlfn.RANK.EQ(VLOOKUP($A379, 'First 10 GS'!$B$2:$AG$2201, 29, FALSE), 'First 10 GS'!AD$2:AD$2201, 1)</f>
        <v>477</v>
      </c>
      <c r="AD379" s="4">
        <f>_xlfn.RANK.EQ(VLOOKUP($A379, 'First 10 GS'!$B$2:$AG$2201, 30, FALSE), 'First 10 GS'!AE$2:AE$2201, 1)</f>
        <v>146</v>
      </c>
      <c r="AE379" s="4">
        <f>_xlfn.RANK.EQ(VLOOKUP($A379, 'First 10 GS'!$B$2:$AG$2201, 31, FALSE), 'First 10 GS'!AF$2:AF$2201, 0)</f>
        <v>301</v>
      </c>
      <c r="AF379" s="5">
        <f>_xlfn.RANK.EQ(VLOOKUP($A379, 'First 10 GS'!$B$2:$AG$2201, 32, FALSE), 'First 10 GS'!AG$2:AG$2201, 1)</f>
        <v>270</v>
      </c>
      <c r="AG379" s="7">
        <f>GEOMEAN(Table5[[#This Row],[W]],Table5[[#This Row],[L]],Table5[[#This Row],[ERA]],Table5[[#This Row],[BB/9]],Table5[[#This Row],[SO]],Table5[[#This Row],[K/9]],Table5[[#This Row],[WHIP]])</f>
        <v>285.90602794807518</v>
      </c>
    </row>
    <row r="380" spans="1:33" x14ac:dyDescent="0.45">
      <c r="A380" s="4" t="s">
        <v>1175</v>
      </c>
      <c r="B380" s="4" t="s">
        <v>2621</v>
      </c>
      <c r="C380" s="10">
        <v>39309</v>
      </c>
      <c r="D380" s="10">
        <v>39553</v>
      </c>
      <c r="E380" s="4">
        <f>_xlfn.RANK.EQ(VLOOKUP($A380, 'First 10 GS'!$B$2:$AG$2201, 5, FALSE), 'First 10 GS'!F$2:F$2201, 0)</f>
        <v>587</v>
      </c>
      <c r="F380" s="5">
        <f>_xlfn.RANK.EQ(VLOOKUP($A380, 'First 10 GS'!$B$2:$AG$2201, 6, FALSE), 'First 10 GS'!G$2:G$2201, 0)</f>
        <v>151</v>
      </c>
      <c r="G380" s="5">
        <f>_xlfn.RANK.EQ(VLOOKUP($A380, 'First 10 GS'!$B$2:$AG$2201, 7, FALSE), 'First 10 GS'!H$2:H$2201, 1)</f>
        <v>177</v>
      </c>
      <c r="H380" s="4">
        <f>_xlfn.RANK.EQ(VLOOKUP($A380, 'First 10 GS'!$B$2:$AG$2201, 8, FALSE), 'First 10 GS'!I$2:I$2201, 0)</f>
        <v>1</v>
      </c>
      <c r="I380" s="4">
        <f>_xlfn.RANK.EQ(VLOOKUP($A380, 'First 10 GS'!$B$2:$AG$2201, 9, FALSE), 'First 10 GS'!J$2:J$2201, 0)</f>
        <v>1</v>
      </c>
      <c r="J380" s="4">
        <f>_xlfn.RANK.EQ(VLOOKUP($A380, 'First 10 GS'!$B$2:$AG$2201, 10, FALSE), 'First 10 GS'!K$2:K$2201, 1)</f>
        <v>1</v>
      </c>
      <c r="K380" s="4">
        <f>_xlfn.RANK.EQ(VLOOKUP($A380, 'First 10 GS'!$B$2:$AG$2201, 11, FALSE), 'First 10 GS'!L$2:L$2201, 0)</f>
        <v>196</v>
      </c>
      <c r="L380" s="4">
        <f>_xlfn.RANK.EQ(VLOOKUP($A380, 'First 10 GS'!$B$2:$AG$2201, 12, FALSE), 'First 10 GS'!M$2:M$2201, 0)</f>
        <v>98</v>
      </c>
      <c r="M380" s="4">
        <f>_xlfn.RANK.EQ(VLOOKUP($A380, 'First 10 GS'!$B$2:$AG$2201, 13, FALSE), 'First 10 GS'!N$2:N$2201, 0)</f>
        <v>2</v>
      </c>
      <c r="N380" s="6">
        <f>_xlfn.RANK.EQ(VLOOKUP($A380, 'First 10 GS'!$B$2:$AG$2201, 14, FALSE), 'First 10 GS'!O$2:O$2201, 1)</f>
        <v>71</v>
      </c>
      <c r="O380" s="4">
        <f>_xlfn.RANK.EQ(VLOOKUP($A380, 'First 10 GS'!$B$2:$AG$2201, 15, FALSE), 'First 10 GS'!P$2:P$2201, 0)</f>
        <v>227</v>
      </c>
      <c r="P380" s="4">
        <f>_xlfn.RANK.EQ(VLOOKUP($A380, 'First 10 GS'!$B$2:$AG$2201, 16, FALSE), 'First 10 GS'!Q$2:Q$2201, 0)</f>
        <v>208</v>
      </c>
      <c r="Q380" s="5">
        <f>_xlfn.RANK.EQ(VLOOKUP($A380, 'First 10 GS'!$B$2:$AG$2201, 17, FALSE), 'First 10 GS'!R$2:R$2201, 1)</f>
        <v>390</v>
      </c>
      <c r="R380" s="4">
        <f>_xlfn.RANK.EQ(VLOOKUP($A380, 'First 10 GS'!$B$2:$AG$2201, 18, FALSE), 'First 10 GS'!S$2:S$2201, 1)</f>
        <v>60</v>
      </c>
      <c r="S380" s="4">
        <f>_xlfn.RANK.EQ(VLOOKUP($A380, 'First 10 GS'!$B$2:$AG$2201, 19, FALSE), 'First 10 GS'!T$2:T$2201, 1)</f>
        <v>137</v>
      </c>
      <c r="T380" s="4">
        <f>_xlfn.RANK.EQ(VLOOKUP($A380, 'First 10 GS'!$B$2:$AG$2201, 20, FALSE), 'First 10 GS'!U$2:U$2201, 1)</f>
        <v>214</v>
      </c>
      <c r="U380" s="4">
        <f>_xlfn.RANK.EQ(VLOOKUP($A380, 'First 10 GS'!$B$2:$AG$2201, 21, FALSE), 'First 10 GS'!V$2:V$2201, 1)</f>
        <v>193</v>
      </c>
      <c r="V380" s="4">
        <f>_xlfn.RANK.EQ(VLOOKUP($A380, 'First 10 GS'!$B$2:$AG$2201, 22, FALSE), 'First 10 GS'!W$2:W$2201, 1)</f>
        <v>103</v>
      </c>
      <c r="W380" s="4">
        <f>_xlfn.RANK.EQ(VLOOKUP($A380, 'First 10 GS'!$B$2:$AG$2201, 23, FALSE), 'First 10 GS'!X$2:X$2201, 1)</f>
        <v>160</v>
      </c>
      <c r="X380" s="5">
        <f>_xlfn.RANK.EQ(VLOOKUP($A380, 'First 10 GS'!$B$2:$AG$2201, 24, FALSE), 'First 10 GS'!Y$2:Y$2201, 1)</f>
        <v>271</v>
      </c>
      <c r="Y380" s="4">
        <f>_xlfn.RANK.EQ(VLOOKUP($A380, 'First 10 GS'!$B$2:$AG$2201, 25, FALSE), 'First 10 GS'!Z$2:Z$2201, 1)</f>
        <v>642</v>
      </c>
      <c r="Z380" s="5">
        <f>_xlfn.RANK.EQ(VLOOKUP($A380, 'First 10 GS'!$B$2:$AG$2201, 26, FALSE), 'First 10 GS'!AA$2:AA$2201, 0)</f>
        <v>586</v>
      </c>
      <c r="AA380" s="5">
        <f>_xlfn.RANK.EQ(VLOOKUP($A380, 'First 10 GS'!$B$2:$AG$2201, 27, FALSE), 'First 10 GS'!AB$2:AB$2201, 0)</f>
        <v>516</v>
      </c>
      <c r="AB380" s="4">
        <f>_xlfn.RANK.EQ(VLOOKUP($A380, 'First 10 GS'!$B$2:$AG$2201, 28, FALSE), 'First 10 GS'!AC$2:AC$2201, 1)</f>
        <v>127</v>
      </c>
      <c r="AC380" s="4">
        <f>_xlfn.RANK.EQ(VLOOKUP($A380, 'First 10 GS'!$B$2:$AG$2201, 29, FALSE), 'First 10 GS'!AD$2:AD$2201, 1)</f>
        <v>1</v>
      </c>
      <c r="AD380" s="4">
        <f>_xlfn.RANK.EQ(VLOOKUP($A380, 'First 10 GS'!$B$2:$AG$2201, 30, FALSE), 'First 10 GS'!AE$2:AE$2201, 1)</f>
        <v>325</v>
      </c>
      <c r="AE380" s="4">
        <f>_xlfn.RANK.EQ(VLOOKUP($A380, 'First 10 GS'!$B$2:$AG$2201, 31, FALSE), 'First 10 GS'!AF$2:AF$2201, 0)</f>
        <v>645</v>
      </c>
      <c r="AF380" s="5">
        <f>_xlfn.RANK.EQ(VLOOKUP($A380, 'First 10 GS'!$B$2:$AG$2201, 32, FALSE), 'First 10 GS'!AG$2:AG$2201, 1)</f>
        <v>184</v>
      </c>
      <c r="AG380" s="7">
        <f>GEOMEAN(Table5[[#This Row],[W]],Table5[[#This Row],[L]],Table5[[#This Row],[ERA]],Table5[[#This Row],[BB/9]],Table5[[#This Row],[SO]],Table5[[#This Row],[K/9]],Table5[[#This Row],[WHIP]])</f>
        <v>286.16816701683194</v>
      </c>
    </row>
    <row r="381" spans="1:33" x14ac:dyDescent="0.45">
      <c r="A381" s="4" t="s">
        <v>1701</v>
      </c>
      <c r="B381" s="4" t="s">
        <v>73</v>
      </c>
      <c r="C381" s="10">
        <v>38854</v>
      </c>
      <c r="D381" s="10">
        <v>38917</v>
      </c>
      <c r="E381" s="4">
        <f>_xlfn.RANK.EQ(VLOOKUP($A381, 'First 10 GS'!$B$2:$AG$2201, 5, FALSE), 'First 10 GS'!F$2:F$2201, 0)</f>
        <v>278</v>
      </c>
      <c r="F381" s="5">
        <f>_xlfn.RANK.EQ(VLOOKUP($A381, 'First 10 GS'!$B$2:$AG$2201, 6, FALSE), 'First 10 GS'!G$2:G$2201, 0)</f>
        <v>294</v>
      </c>
      <c r="G381" s="5">
        <f>_xlfn.RANK.EQ(VLOOKUP($A381, 'First 10 GS'!$B$2:$AG$2201, 7, FALSE), 'First 10 GS'!H$2:H$2201, 1)</f>
        <v>57</v>
      </c>
      <c r="H381" s="4">
        <f>_xlfn.RANK.EQ(VLOOKUP($A381, 'First 10 GS'!$B$2:$AG$2201, 8, FALSE), 'First 10 GS'!I$2:I$2201, 0)</f>
        <v>1</v>
      </c>
      <c r="I381" s="4">
        <f>_xlfn.RANK.EQ(VLOOKUP($A381, 'First 10 GS'!$B$2:$AG$2201, 9, FALSE), 'First 10 GS'!J$2:J$2201, 0)</f>
        <v>1</v>
      </c>
      <c r="J381" s="4">
        <f>_xlfn.RANK.EQ(VLOOKUP($A381, 'First 10 GS'!$B$2:$AG$2201, 10, FALSE), 'First 10 GS'!K$2:K$2201, 1)</f>
        <v>1</v>
      </c>
      <c r="K381" s="4">
        <f>_xlfn.RANK.EQ(VLOOKUP($A381, 'First 10 GS'!$B$2:$AG$2201, 11, FALSE), 'First 10 GS'!L$2:L$2201, 0)</f>
        <v>196</v>
      </c>
      <c r="L381" s="4">
        <f>_xlfn.RANK.EQ(VLOOKUP($A381, 'First 10 GS'!$B$2:$AG$2201, 12, FALSE), 'First 10 GS'!M$2:M$2201, 0)</f>
        <v>98</v>
      </c>
      <c r="M381" s="4">
        <f>_xlfn.RANK.EQ(VLOOKUP($A381, 'First 10 GS'!$B$2:$AG$2201, 13, FALSE), 'First 10 GS'!N$2:N$2201, 0)</f>
        <v>2</v>
      </c>
      <c r="N381" s="6">
        <f>_xlfn.RANK.EQ(VLOOKUP($A381, 'First 10 GS'!$B$2:$AG$2201, 14, FALSE), 'First 10 GS'!O$2:O$2201, 1)</f>
        <v>377</v>
      </c>
      <c r="O381" s="4">
        <f>_xlfn.RANK.EQ(VLOOKUP($A381, 'First 10 GS'!$B$2:$AG$2201, 15, FALSE), 'First 10 GS'!P$2:P$2201, 0)</f>
        <v>530</v>
      </c>
      <c r="P381" s="4">
        <f>_xlfn.RANK.EQ(VLOOKUP($A381, 'First 10 GS'!$B$2:$AG$2201, 16, FALSE), 'First 10 GS'!Q$2:Q$2201, 0)</f>
        <v>169</v>
      </c>
      <c r="Q381" s="5">
        <f>_xlfn.RANK.EQ(VLOOKUP($A381, 'First 10 GS'!$B$2:$AG$2201, 17, FALSE), 'First 10 GS'!R$2:R$2201, 1)</f>
        <v>369</v>
      </c>
      <c r="R381" s="4">
        <f>_xlfn.RANK.EQ(VLOOKUP($A381, 'First 10 GS'!$B$2:$AG$2201, 18, FALSE), 'First 10 GS'!S$2:S$2201, 1)</f>
        <v>440</v>
      </c>
      <c r="S381" s="4">
        <f>_xlfn.RANK.EQ(VLOOKUP($A381, 'First 10 GS'!$B$2:$AG$2201, 19, FALSE), 'First 10 GS'!T$2:T$2201, 1)</f>
        <v>440</v>
      </c>
      <c r="T381" s="4">
        <f>_xlfn.RANK.EQ(VLOOKUP($A381, 'First 10 GS'!$B$2:$AG$2201, 20, FALSE), 'First 10 GS'!U$2:U$2201, 1)</f>
        <v>384</v>
      </c>
      <c r="U381" s="4">
        <f>_xlfn.RANK.EQ(VLOOKUP($A381, 'First 10 GS'!$B$2:$AG$2201, 21, FALSE), 'First 10 GS'!V$2:V$2201, 1)</f>
        <v>408</v>
      </c>
      <c r="V381" s="4">
        <f>_xlfn.RANK.EQ(VLOOKUP($A381, 'First 10 GS'!$B$2:$AG$2201, 22, FALSE), 'First 10 GS'!W$2:W$2201, 1)</f>
        <v>381</v>
      </c>
      <c r="W381" s="4">
        <f>_xlfn.RANK.EQ(VLOOKUP($A381, 'First 10 GS'!$B$2:$AG$2201, 23, FALSE), 'First 10 GS'!X$2:X$2201, 1)</f>
        <v>221</v>
      </c>
      <c r="X381" s="5">
        <f>_xlfn.RANK.EQ(VLOOKUP($A381, 'First 10 GS'!$B$2:$AG$2201, 24, FALSE), 'First 10 GS'!Y$2:Y$2201, 1)</f>
        <v>226</v>
      </c>
      <c r="Y381" s="4">
        <f>_xlfn.RANK.EQ(VLOOKUP($A381, 'First 10 GS'!$B$2:$AG$2201, 25, FALSE), 'First 10 GS'!Z$2:Z$2201, 1)</f>
        <v>490</v>
      </c>
      <c r="Z381" s="5">
        <f>_xlfn.RANK.EQ(VLOOKUP($A381, 'First 10 GS'!$B$2:$AG$2201, 26, FALSE), 'First 10 GS'!AA$2:AA$2201, 0)</f>
        <v>566</v>
      </c>
      <c r="AA381" s="5">
        <f>_xlfn.RANK.EQ(VLOOKUP($A381, 'First 10 GS'!$B$2:$AG$2201, 27, FALSE), 'First 10 GS'!AB$2:AB$2201, 0)</f>
        <v>579</v>
      </c>
      <c r="AB381" s="4">
        <f>_xlfn.RANK.EQ(VLOOKUP($A381, 'First 10 GS'!$B$2:$AG$2201, 28, FALSE), 'First 10 GS'!AC$2:AC$2201, 1)</f>
        <v>618</v>
      </c>
      <c r="AC381" s="4">
        <f>_xlfn.RANK.EQ(VLOOKUP($A381, 'First 10 GS'!$B$2:$AG$2201, 29, FALSE), 'First 10 GS'!AD$2:AD$2201, 1)</f>
        <v>1</v>
      </c>
      <c r="AD381" s="4">
        <f>_xlfn.RANK.EQ(VLOOKUP($A381, 'First 10 GS'!$B$2:$AG$2201, 30, FALSE), 'First 10 GS'!AE$2:AE$2201, 1)</f>
        <v>1</v>
      </c>
      <c r="AE381" s="4">
        <f>_xlfn.RANK.EQ(VLOOKUP($A381, 'First 10 GS'!$B$2:$AG$2201, 31, FALSE), 'First 10 GS'!AF$2:AF$2201, 0)</f>
        <v>221</v>
      </c>
      <c r="AF381" s="5">
        <f>_xlfn.RANK.EQ(VLOOKUP($A381, 'First 10 GS'!$B$2:$AG$2201, 32, FALSE), 'First 10 GS'!AG$2:AG$2201, 1)</f>
        <v>344</v>
      </c>
      <c r="AG381" s="7">
        <f>GEOMEAN(Table5[[#This Row],[W]],Table5[[#This Row],[L]],Table5[[#This Row],[ERA]],Table5[[#This Row],[BB/9]],Table5[[#This Row],[SO]],Table5[[#This Row],[K/9]],Table5[[#This Row],[WHIP]])</f>
        <v>286.26807552253683</v>
      </c>
    </row>
    <row r="382" spans="1:33" x14ac:dyDescent="0.45">
      <c r="A382" s="4" t="s">
        <v>1815</v>
      </c>
      <c r="B382" s="4" t="s">
        <v>85</v>
      </c>
      <c r="C382" s="10">
        <v>33124</v>
      </c>
      <c r="D382" s="10">
        <v>33363</v>
      </c>
      <c r="E382" s="4">
        <f>_xlfn.RANK.EQ(VLOOKUP($A382, 'First 10 GS'!$B$2:$AG$2201, 5, FALSE), 'First 10 GS'!F$2:F$2201, 0)</f>
        <v>62</v>
      </c>
      <c r="F382" s="5">
        <f>_xlfn.RANK.EQ(VLOOKUP($A382, 'First 10 GS'!$B$2:$AG$2201, 6, FALSE), 'First 10 GS'!G$2:G$2201, 0)</f>
        <v>294</v>
      </c>
      <c r="G382" s="5">
        <f>_xlfn.RANK.EQ(VLOOKUP($A382, 'First 10 GS'!$B$2:$AG$2201, 7, FALSE), 'First 10 GS'!H$2:H$2201, 1)</f>
        <v>343</v>
      </c>
      <c r="H382" s="4">
        <f>_xlfn.RANK.EQ(VLOOKUP($A382, 'First 10 GS'!$B$2:$AG$2201, 8, FALSE), 'First 10 GS'!I$2:I$2201, 0)</f>
        <v>1</v>
      </c>
      <c r="I382" s="4">
        <f>_xlfn.RANK.EQ(VLOOKUP($A382, 'First 10 GS'!$B$2:$AG$2201, 9, FALSE), 'First 10 GS'!J$2:J$2201, 0)</f>
        <v>1</v>
      </c>
      <c r="J382" s="4">
        <f>_xlfn.RANK.EQ(VLOOKUP($A382, 'First 10 GS'!$B$2:$AG$2201, 10, FALSE), 'First 10 GS'!K$2:K$2201, 1)</f>
        <v>1</v>
      </c>
      <c r="K382" s="4">
        <f>_xlfn.RANK.EQ(VLOOKUP($A382, 'First 10 GS'!$B$2:$AG$2201, 11, FALSE), 'First 10 GS'!L$2:L$2201, 0)</f>
        <v>99</v>
      </c>
      <c r="L382" s="4">
        <f>_xlfn.RANK.EQ(VLOOKUP($A382, 'First 10 GS'!$B$2:$AG$2201, 12, FALSE), 'First 10 GS'!M$2:M$2201, 0)</f>
        <v>98</v>
      </c>
      <c r="M382" s="4">
        <f>_xlfn.RANK.EQ(VLOOKUP($A382, 'First 10 GS'!$B$2:$AG$2201, 13, FALSE), 'First 10 GS'!N$2:N$2201, 0)</f>
        <v>2</v>
      </c>
      <c r="N382" s="6">
        <f>_xlfn.RANK.EQ(VLOOKUP($A382, 'First 10 GS'!$B$2:$AG$2201, 14, FALSE), 'First 10 GS'!O$2:O$2201, 1)</f>
        <v>602</v>
      </c>
      <c r="O382" s="4">
        <f>_xlfn.RANK.EQ(VLOOKUP($A382, 'First 10 GS'!$B$2:$AG$2201, 15, FALSE), 'First 10 GS'!P$2:P$2201, 0)</f>
        <v>227</v>
      </c>
      <c r="P382" s="4">
        <f>_xlfn.RANK.EQ(VLOOKUP($A382, 'First 10 GS'!$B$2:$AG$2201, 16, FALSE), 'First 10 GS'!Q$2:Q$2201, 0)</f>
        <v>378</v>
      </c>
      <c r="Q382" s="5">
        <f>_xlfn.RANK.EQ(VLOOKUP($A382, 'First 10 GS'!$B$2:$AG$2201, 17, FALSE), 'First 10 GS'!R$2:R$2201, 1)</f>
        <v>168</v>
      </c>
      <c r="R382" s="4">
        <f>_xlfn.RANK.EQ(VLOOKUP($A382, 'First 10 GS'!$B$2:$AG$2201, 18, FALSE), 'First 10 GS'!S$2:S$2201, 1)</f>
        <v>550</v>
      </c>
      <c r="S382" s="4">
        <f>_xlfn.RANK.EQ(VLOOKUP($A382, 'First 10 GS'!$B$2:$AG$2201, 19, FALSE), 'First 10 GS'!T$2:T$2201, 1)</f>
        <v>201</v>
      </c>
      <c r="T382" s="4">
        <f>_xlfn.RANK.EQ(VLOOKUP($A382, 'First 10 GS'!$B$2:$AG$2201, 20, FALSE), 'First 10 GS'!U$2:U$2201, 1)</f>
        <v>254</v>
      </c>
      <c r="U382" s="4">
        <f>_xlfn.RANK.EQ(VLOOKUP($A382, 'First 10 GS'!$B$2:$AG$2201, 21, FALSE), 'First 10 GS'!V$2:V$2201, 1)</f>
        <v>326</v>
      </c>
      <c r="V382" s="4">
        <f>_xlfn.RANK.EQ(VLOOKUP($A382, 'First 10 GS'!$B$2:$AG$2201, 22, FALSE), 'First 10 GS'!W$2:W$2201, 1)</f>
        <v>381</v>
      </c>
      <c r="W382" s="4">
        <f>_xlfn.RANK.EQ(VLOOKUP($A382, 'First 10 GS'!$B$2:$AG$2201, 23, FALSE), 'First 10 GS'!X$2:X$2201, 1)</f>
        <v>400</v>
      </c>
      <c r="X382" s="5">
        <f>_xlfn.RANK.EQ(VLOOKUP($A382, 'First 10 GS'!$B$2:$AG$2201, 24, FALSE), 'First 10 GS'!Y$2:Y$2201, 1)</f>
        <v>296</v>
      </c>
      <c r="Y382" s="4">
        <f>_xlfn.RANK.EQ(VLOOKUP($A382, 'First 10 GS'!$B$2:$AG$2201, 25, FALSE), 'First 10 GS'!Z$2:Z$2201, 1)</f>
        <v>291</v>
      </c>
      <c r="Z382" s="5">
        <f>_xlfn.RANK.EQ(VLOOKUP($A382, 'First 10 GS'!$B$2:$AG$2201, 26, FALSE), 'First 10 GS'!AA$2:AA$2201, 0)</f>
        <v>274</v>
      </c>
      <c r="AA382" s="5">
        <f>_xlfn.RANK.EQ(VLOOKUP($A382, 'First 10 GS'!$B$2:$AG$2201, 27, FALSE), 'First 10 GS'!AB$2:AB$2201, 0)</f>
        <v>405</v>
      </c>
      <c r="AB382" s="4">
        <f>_xlfn.RANK.EQ(VLOOKUP($A382, 'First 10 GS'!$B$2:$AG$2201, 28, FALSE), 'First 10 GS'!AC$2:AC$2201, 1)</f>
        <v>127</v>
      </c>
      <c r="AC382" s="4">
        <f>_xlfn.RANK.EQ(VLOOKUP($A382, 'First 10 GS'!$B$2:$AG$2201, 29, FALSE), 'First 10 GS'!AD$2:AD$2201, 1)</f>
        <v>1</v>
      </c>
      <c r="AD382" s="4">
        <f>_xlfn.RANK.EQ(VLOOKUP($A382, 'First 10 GS'!$B$2:$AG$2201, 30, FALSE), 'First 10 GS'!AE$2:AE$2201, 1)</f>
        <v>146</v>
      </c>
      <c r="AE382" s="4">
        <f>_xlfn.RANK.EQ(VLOOKUP($A382, 'First 10 GS'!$B$2:$AG$2201, 31, FALSE), 'First 10 GS'!AF$2:AF$2201, 0)</f>
        <v>65</v>
      </c>
      <c r="AF382" s="5">
        <f>_xlfn.RANK.EQ(VLOOKUP($A382, 'First 10 GS'!$B$2:$AG$2201, 32, FALSE), 'First 10 GS'!AG$2:AG$2201, 1)</f>
        <v>285</v>
      </c>
      <c r="AG382" s="7">
        <f>GEOMEAN(Table5[[#This Row],[W]],Table5[[#This Row],[L]],Table5[[#This Row],[ERA]],Table5[[#This Row],[BB/9]],Table5[[#This Row],[SO]],Table5[[#This Row],[K/9]],Table5[[#This Row],[WHIP]])</f>
        <v>286.53963178563708</v>
      </c>
    </row>
    <row r="383" spans="1:33" x14ac:dyDescent="0.45">
      <c r="A383" s="4" t="s">
        <v>540</v>
      </c>
      <c r="B383" s="4" t="s">
        <v>68</v>
      </c>
      <c r="C383" s="10">
        <v>38495</v>
      </c>
      <c r="D383" s="10" t="s">
        <v>541</v>
      </c>
      <c r="E383" s="4">
        <f>_xlfn.RANK.EQ(VLOOKUP($A383, 'First 10 GS'!$B$2:$AG$2201, 5, FALSE), 'First 10 GS'!F$2:F$2201, 0)</f>
        <v>381</v>
      </c>
      <c r="F383" s="5">
        <f>_xlfn.RANK.EQ(VLOOKUP($A383, 'First 10 GS'!$B$2:$AG$2201, 6, FALSE), 'First 10 GS'!G$2:G$2201, 0)</f>
        <v>64</v>
      </c>
      <c r="G383" s="5">
        <f>_xlfn.RANK.EQ(VLOOKUP($A383, 'First 10 GS'!$B$2:$AG$2201, 7, FALSE), 'First 10 GS'!H$2:H$2201, 1)</f>
        <v>343</v>
      </c>
      <c r="H383" s="4">
        <f>_xlfn.RANK.EQ(VLOOKUP($A383, 'First 10 GS'!$B$2:$AG$2201, 8, FALSE), 'First 10 GS'!I$2:I$2201, 0)</f>
        <v>1</v>
      </c>
      <c r="I383" s="4">
        <f>_xlfn.RANK.EQ(VLOOKUP($A383, 'First 10 GS'!$B$2:$AG$2201, 9, FALSE), 'First 10 GS'!J$2:J$2201, 0)</f>
        <v>1</v>
      </c>
      <c r="J383" s="4">
        <f>_xlfn.RANK.EQ(VLOOKUP($A383, 'First 10 GS'!$B$2:$AG$2201, 10, FALSE), 'First 10 GS'!K$2:K$2201, 1)</f>
        <v>1</v>
      </c>
      <c r="K383" s="4">
        <f>_xlfn.RANK.EQ(VLOOKUP($A383, 'First 10 GS'!$B$2:$AG$2201, 11, FALSE), 'First 10 GS'!L$2:L$2201, 0)</f>
        <v>196</v>
      </c>
      <c r="L383" s="4">
        <f>_xlfn.RANK.EQ(VLOOKUP($A383, 'First 10 GS'!$B$2:$AG$2201, 12, FALSE), 'First 10 GS'!M$2:M$2201, 0)</f>
        <v>98</v>
      </c>
      <c r="M383" s="4">
        <f>_xlfn.RANK.EQ(VLOOKUP($A383, 'First 10 GS'!$B$2:$AG$2201, 13, FALSE), 'First 10 GS'!N$2:N$2201, 0)</f>
        <v>2</v>
      </c>
      <c r="N383" s="6">
        <f>_xlfn.RANK.EQ(VLOOKUP($A383, 'First 10 GS'!$B$2:$AG$2201, 14, FALSE), 'First 10 GS'!O$2:O$2201, 1)</f>
        <v>275</v>
      </c>
      <c r="O383" s="4">
        <f>_xlfn.RANK.EQ(VLOOKUP($A383, 'First 10 GS'!$B$2:$AG$2201, 15, FALSE), 'First 10 GS'!P$2:P$2201, 0)</f>
        <v>26</v>
      </c>
      <c r="P383" s="4">
        <f>_xlfn.RANK.EQ(VLOOKUP($A383, 'First 10 GS'!$B$2:$AG$2201, 16, FALSE), 'First 10 GS'!Q$2:Q$2201, 0)</f>
        <v>252</v>
      </c>
      <c r="Q383" s="5">
        <f>_xlfn.RANK.EQ(VLOOKUP($A383, 'First 10 GS'!$B$2:$AG$2201, 17, FALSE), 'First 10 GS'!R$2:R$2201, 1)</f>
        <v>639</v>
      </c>
      <c r="R383" s="4">
        <f>_xlfn.RANK.EQ(VLOOKUP($A383, 'First 10 GS'!$B$2:$AG$2201, 18, FALSE), 'First 10 GS'!S$2:S$2201, 1)</f>
        <v>612</v>
      </c>
      <c r="S383" s="4">
        <f>_xlfn.RANK.EQ(VLOOKUP($A383, 'First 10 GS'!$B$2:$AG$2201, 19, FALSE), 'First 10 GS'!T$2:T$2201, 1)</f>
        <v>654</v>
      </c>
      <c r="T383" s="4">
        <f>_xlfn.RANK.EQ(VLOOKUP($A383, 'First 10 GS'!$B$2:$AG$2201, 20, FALSE), 'First 10 GS'!U$2:U$2201, 1)</f>
        <v>660</v>
      </c>
      <c r="U383" s="4">
        <f>_xlfn.RANK.EQ(VLOOKUP($A383, 'First 10 GS'!$B$2:$AG$2201, 21, FALSE), 'First 10 GS'!V$2:V$2201, 1)</f>
        <v>581</v>
      </c>
      <c r="V383" s="4">
        <f>_xlfn.RANK.EQ(VLOOKUP($A383, 'First 10 GS'!$B$2:$AG$2201, 22, FALSE), 'First 10 GS'!W$2:W$2201, 1)</f>
        <v>570</v>
      </c>
      <c r="W383" s="4">
        <f>_xlfn.RANK.EQ(VLOOKUP($A383, 'First 10 GS'!$B$2:$AG$2201, 23, FALSE), 'First 10 GS'!X$2:X$2201, 1)</f>
        <v>462</v>
      </c>
      <c r="X383" s="5">
        <f>_xlfn.RANK.EQ(VLOOKUP($A383, 'First 10 GS'!$B$2:$AG$2201, 24, FALSE), 'First 10 GS'!Y$2:Y$2201, 1)</f>
        <v>501</v>
      </c>
      <c r="Y383" s="4">
        <f>_xlfn.RANK.EQ(VLOOKUP($A383, 'First 10 GS'!$B$2:$AG$2201, 25, FALSE), 'First 10 GS'!Z$2:Z$2201, 1)</f>
        <v>291</v>
      </c>
      <c r="Z383" s="5">
        <f>_xlfn.RANK.EQ(VLOOKUP($A383, 'First 10 GS'!$B$2:$AG$2201, 26, FALSE), 'First 10 GS'!AA$2:AA$2201, 0)</f>
        <v>193</v>
      </c>
      <c r="AA383" s="5">
        <f>_xlfn.RANK.EQ(VLOOKUP($A383, 'First 10 GS'!$B$2:$AG$2201, 27, FALSE), 'First 10 GS'!AB$2:AB$2201, 0)</f>
        <v>191</v>
      </c>
      <c r="AB383" s="4">
        <f>_xlfn.RANK.EQ(VLOOKUP($A383, 'First 10 GS'!$B$2:$AG$2201, 28, FALSE), 'First 10 GS'!AC$2:AC$2201, 1)</f>
        <v>290</v>
      </c>
      <c r="AC383" s="4">
        <f>_xlfn.RANK.EQ(VLOOKUP($A383, 'First 10 GS'!$B$2:$AG$2201, 29, FALSE), 'First 10 GS'!AD$2:AD$2201, 1)</f>
        <v>652</v>
      </c>
      <c r="AD383" s="4">
        <f>_xlfn.RANK.EQ(VLOOKUP($A383, 'First 10 GS'!$B$2:$AG$2201, 30, FALSE), 'First 10 GS'!AE$2:AE$2201, 1)</f>
        <v>146</v>
      </c>
      <c r="AE383" s="4">
        <f>_xlfn.RANK.EQ(VLOOKUP($A383, 'First 10 GS'!$B$2:$AG$2201, 31, FALSE), 'First 10 GS'!AF$2:AF$2201, 0)</f>
        <v>221</v>
      </c>
      <c r="AF383" s="5">
        <f>_xlfn.RANK.EQ(VLOOKUP($A383, 'First 10 GS'!$B$2:$AG$2201, 32, FALSE), 'First 10 GS'!AG$2:AG$2201, 1)</f>
        <v>620</v>
      </c>
      <c r="AG383" s="7">
        <f>GEOMEAN(Table5[[#This Row],[W]],Table5[[#This Row],[L]],Table5[[#This Row],[ERA]],Table5[[#This Row],[BB/9]],Table5[[#This Row],[SO]],Table5[[#This Row],[K/9]],Table5[[#This Row],[WHIP]])</f>
        <v>287.0587045001601</v>
      </c>
    </row>
    <row r="384" spans="1:33" x14ac:dyDescent="0.45">
      <c r="A384" s="6" t="s">
        <v>203</v>
      </c>
      <c r="B384" s="6" t="s">
        <v>43</v>
      </c>
      <c r="C384" s="9">
        <v>34867</v>
      </c>
      <c r="D384" s="9">
        <v>34916</v>
      </c>
      <c r="E384" s="6">
        <f>_xlfn.RANK.EQ(VLOOKUP($A384, 'First 10 GS'!$B$2:$AG$2201, 5, FALSE), 'First 10 GS'!F$2:F$2201, 0)</f>
        <v>22</v>
      </c>
      <c r="F384" s="5">
        <f>_xlfn.RANK.EQ(VLOOKUP($A384, 'First 10 GS'!$B$2:$AG$2201, 6, FALSE), 'First 10 GS'!G$2:G$2201, 0)</f>
        <v>294</v>
      </c>
      <c r="G384" s="5">
        <f>_xlfn.RANK.EQ(VLOOKUP($A384, 'First 10 GS'!$B$2:$AG$2201, 7, FALSE), 'First 10 GS'!H$2:H$2201, 1)</f>
        <v>623</v>
      </c>
      <c r="H384" s="6">
        <f>_xlfn.RANK.EQ(VLOOKUP($A384, 'First 10 GS'!$B$2:$AG$2201, 8, FALSE), 'First 10 GS'!I$2:I$2201, 0)</f>
        <v>1</v>
      </c>
      <c r="I384" s="6">
        <f>_xlfn.RANK.EQ(VLOOKUP($A384, 'First 10 GS'!$B$2:$AG$2201, 9, FALSE), 'First 10 GS'!J$2:J$2201, 0)</f>
        <v>1</v>
      </c>
      <c r="J384" s="6">
        <f>_xlfn.RANK.EQ(VLOOKUP($A384, 'First 10 GS'!$B$2:$AG$2201, 10, FALSE), 'First 10 GS'!K$2:K$2201, 1)</f>
        <v>1</v>
      </c>
      <c r="K384" s="6">
        <f>_xlfn.RANK.EQ(VLOOKUP($A384, 'First 10 GS'!$B$2:$AG$2201, 11, FALSE), 'First 10 GS'!L$2:L$2201, 0)</f>
        <v>54</v>
      </c>
      <c r="L384" s="6">
        <f>_xlfn.RANK.EQ(VLOOKUP($A384, 'First 10 GS'!$B$2:$AG$2201, 12, FALSE), 'First 10 GS'!M$2:M$2201, 0)</f>
        <v>98</v>
      </c>
      <c r="M384" s="6">
        <f>_xlfn.RANK.EQ(VLOOKUP($A384, 'First 10 GS'!$B$2:$AG$2201, 13, FALSE), 'First 10 GS'!N$2:N$2201, 0)</f>
        <v>2</v>
      </c>
      <c r="N384" s="6">
        <f>_xlfn.RANK.EQ(VLOOKUP($A384, 'First 10 GS'!$B$2:$AG$2201, 14, FALSE), 'First 10 GS'!O$2:O$2201, 1)</f>
        <v>646</v>
      </c>
      <c r="O384" s="6">
        <f>_xlfn.RANK.EQ(VLOOKUP($A384, 'First 10 GS'!$B$2:$AG$2201, 15, FALSE), 'First 10 GS'!P$2:P$2201, 0)</f>
        <v>26</v>
      </c>
      <c r="P384" s="6">
        <f>_xlfn.RANK.EQ(VLOOKUP($A384, 'First 10 GS'!$B$2:$AG$2201, 16, FALSE), 'First 10 GS'!Q$2:Q$2201, 0)</f>
        <v>500</v>
      </c>
      <c r="Q384" s="5">
        <f>_xlfn.RANK.EQ(VLOOKUP($A384, 'First 10 GS'!$B$2:$AG$2201, 17, FALSE), 'First 10 GS'!R$2:R$2201, 1)</f>
        <v>359</v>
      </c>
      <c r="R384" s="6">
        <f>_xlfn.RANK.EQ(VLOOKUP($A384, 'First 10 GS'!$B$2:$AG$2201, 18, FALSE), 'First 10 GS'!S$2:S$2201, 1)</f>
        <v>656</v>
      </c>
      <c r="S384" s="6">
        <f>_xlfn.RANK.EQ(VLOOKUP($A384, 'First 10 GS'!$B$2:$AG$2201, 19, FALSE), 'First 10 GS'!T$2:T$2201, 1)</f>
        <v>583</v>
      </c>
      <c r="T384" s="6">
        <f>_xlfn.RANK.EQ(VLOOKUP($A384, 'First 10 GS'!$B$2:$AG$2201, 20, FALSE), 'First 10 GS'!U$2:U$2201, 1)</f>
        <v>595</v>
      </c>
      <c r="U384" s="6">
        <f>_xlfn.RANK.EQ(VLOOKUP($A384, 'First 10 GS'!$B$2:$AG$2201, 21, FALSE), 'First 10 GS'!V$2:V$2201, 1)</f>
        <v>277</v>
      </c>
      <c r="V384" s="6">
        <f>_xlfn.RANK.EQ(VLOOKUP($A384, 'First 10 GS'!$B$2:$AG$2201, 22, FALSE), 'First 10 GS'!W$2:W$2201, 1)</f>
        <v>381</v>
      </c>
      <c r="W384" s="6">
        <f>_xlfn.RANK.EQ(VLOOKUP($A384, 'First 10 GS'!$B$2:$AG$2201, 23, FALSE), 'First 10 GS'!X$2:X$2201, 1)</f>
        <v>593</v>
      </c>
      <c r="X384" s="5">
        <f>_xlfn.RANK.EQ(VLOOKUP($A384, 'First 10 GS'!$B$2:$AG$2201, 24, FALSE), 'First 10 GS'!Y$2:Y$2201, 1)</f>
        <v>407</v>
      </c>
      <c r="Y384" s="6">
        <f>_xlfn.RANK.EQ(VLOOKUP($A384, 'First 10 GS'!$B$2:$AG$2201, 25, FALSE), 'First 10 GS'!Z$2:Z$2201, 1)</f>
        <v>1</v>
      </c>
      <c r="Z384" s="5">
        <f>_xlfn.RANK.EQ(VLOOKUP($A384, 'First 10 GS'!$B$2:$AG$2201, 26, FALSE), 'First 10 GS'!AA$2:AA$2201, 0)</f>
        <v>65</v>
      </c>
      <c r="AA384" s="5">
        <f>_xlfn.RANK.EQ(VLOOKUP($A384, 'First 10 GS'!$B$2:$AG$2201, 27, FALSE), 'First 10 GS'!AB$2:AB$2201, 0)</f>
        <v>231</v>
      </c>
      <c r="AB384" s="6">
        <f>_xlfn.RANK.EQ(VLOOKUP($A384, 'First 10 GS'!$B$2:$AG$2201, 28, FALSE), 'First 10 GS'!AC$2:AC$2201, 1)</f>
        <v>127</v>
      </c>
      <c r="AC384" s="6">
        <f>_xlfn.RANK.EQ(VLOOKUP($A384, 'First 10 GS'!$B$2:$AG$2201, 29, FALSE), 'First 10 GS'!AD$2:AD$2201, 1)</f>
        <v>477</v>
      </c>
      <c r="AD384" s="6">
        <f>_xlfn.RANK.EQ(VLOOKUP($A384, 'First 10 GS'!$B$2:$AG$2201, 30, FALSE), 'First 10 GS'!AE$2:AE$2201, 1)</f>
        <v>146</v>
      </c>
      <c r="AE384" s="6">
        <f>_xlfn.RANK.EQ(VLOOKUP($A384, 'First 10 GS'!$B$2:$AG$2201, 31, FALSE), 'First 10 GS'!AF$2:AF$2201, 0)</f>
        <v>13</v>
      </c>
      <c r="AF384" s="5">
        <f>_xlfn.RANK.EQ(VLOOKUP($A384, 'First 10 GS'!$B$2:$AG$2201, 32, FALSE), 'First 10 GS'!AG$2:AG$2201, 1)</f>
        <v>403</v>
      </c>
      <c r="AG384" s="7">
        <f>GEOMEAN(Table5[[#This Row],[W]],Table5[[#This Row],[L]],Table5[[#This Row],[ERA]],Table5[[#This Row],[BB/9]],Table5[[#This Row],[SO]],Table5[[#This Row],[K/9]],Table5[[#This Row],[WHIP]])</f>
        <v>287.39501516851203</v>
      </c>
    </row>
    <row r="385" spans="1:33" x14ac:dyDescent="0.45">
      <c r="A385" s="6" t="s">
        <v>1744</v>
      </c>
      <c r="B385" s="6" t="s">
        <v>30</v>
      </c>
      <c r="C385" s="9">
        <v>35201</v>
      </c>
      <c r="D385" s="9">
        <v>35253</v>
      </c>
      <c r="E385" s="6">
        <f>_xlfn.RANK.EQ(VLOOKUP($A385, 'First 10 GS'!$B$2:$AG$2201, 5, FALSE), 'First 10 GS'!F$2:F$2201, 0)</f>
        <v>366</v>
      </c>
      <c r="F385" s="5">
        <f>_xlfn.RANK.EQ(VLOOKUP($A385, 'First 10 GS'!$B$2:$AG$2201, 6, FALSE), 'First 10 GS'!G$2:G$2201, 0)</f>
        <v>151</v>
      </c>
      <c r="G385" s="5">
        <f>_xlfn.RANK.EQ(VLOOKUP($A385, 'First 10 GS'!$B$2:$AG$2201, 7, FALSE), 'First 10 GS'!H$2:H$2201, 1)</f>
        <v>343</v>
      </c>
      <c r="H385" s="6">
        <f>_xlfn.RANK.EQ(VLOOKUP($A385, 'First 10 GS'!$B$2:$AG$2201, 8, FALSE), 'First 10 GS'!I$2:I$2201, 0)</f>
        <v>1</v>
      </c>
      <c r="I385" s="6">
        <f>_xlfn.RANK.EQ(VLOOKUP($A385, 'First 10 GS'!$B$2:$AG$2201, 9, FALSE), 'First 10 GS'!J$2:J$2201, 0)</f>
        <v>1</v>
      </c>
      <c r="J385" s="6">
        <f>_xlfn.RANK.EQ(VLOOKUP($A385, 'First 10 GS'!$B$2:$AG$2201, 10, FALSE), 'First 10 GS'!K$2:K$2201, 1)</f>
        <v>1</v>
      </c>
      <c r="K385" s="6">
        <f>_xlfn.RANK.EQ(VLOOKUP($A385, 'First 10 GS'!$B$2:$AG$2201, 11, FALSE), 'First 10 GS'!L$2:L$2201, 0)</f>
        <v>196</v>
      </c>
      <c r="L385" s="6">
        <f>_xlfn.RANK.EQ(VLOOKUP($A385, 'First 10 GS'!$B$2:$AG$2201, 12, FALSE), 'First 10 GS'!M$2:M$2201, 0)</f>
        <v>98</v>
      </c>
      <c r="M385" s="6">
        <f>_xlfn.RANK.EQ(VLOOKUP($A385, 'First 10 GS'!$B$2:$AG$2201, 13, FALSE), 'First 10 GS'!N$2:N$2201, 0)</f>
        <v>2</v>
      </c>
      <c r="N385" s="6">
        <f>_xlfn.RANK.EQ(VLOOKUP($A385, 'First 10 GS'!$B$2:$AG$2201, 14, FALSE), 'First 10 GS'!O$2:O$2201, 1)</f>
        <v>288</v>
      </c>
      <c r="O385" s="6">
        <f>_xlfn.RANK.EQ(VLOOKUP($A385, 'First 10 GS'!$B$2:$AG$2201, 15, FALSE), 'First 10 GS'!P$2:P$2201, 0)</f>
        <v>90</v>
      </c>
      <c r="P385" s="6">
        <f>_xlfn.RANK.EQ(VLOOKUP($A385, 'First 10 GS'!$B$2:$AG$2201, 16, FALSE), 'First 10 GS'!Q$2:Q$2201, 0)</f>
        <v>266</v>
      </c>
      <c r="Q385" s="5">
        <f>_xlfn.RANK.EQ(VLOOKUP($A385, 'First 10 GS'!$B$2:$AG$2201, 17, FALSE), 'First 10 GS'!R$2:R$2201, 1)</f>
        <v>488</v>
      </c>
      <c r="R385" s="6">
        <f>_xlfn.RANK.EQ(VLOOKUP($A385, 'First 10 GS'!$B$2:$AG$2201, 18, FALSE), 'First 10 GS'!S$2:S$2201, 1)</f>
        <v>574</v>
      </c>
      <c r="S385" s="6">
        <f>_xlfn.RANK.EQ(VLOOKUP($A385, 'First 10 GS'!$B$2:$AG$2201, 19, FALSE), 'First 10 GS'!T$2:T$2201, 1)</f>
        <v>567</v>
      </c>
      <c r="T385" s="6">
        <f>_xlfn.RANK.EQ(VLOOKUP($A385, 'First 10 GS'!$B$2:$AG$2201, 20, FALSE), 'First 10 GS'!U$2:U$2201, 1)</f>
        <v>499</v>
      </c>
      <c r="U385" s="6">
        <f>_xlfn.RANK.EQ(VLOOKUP($A385, 'First 10 GS'!$B$2:$AG$2201, 21, FALSE), 'First 10 GS'!V$2:V$2201, 1)</f>
        <v>543</v>
      </c>
      <c r="V385" s="6">
        <f>_xlfn.RANK.EQ(VLOOKUP($A385, 'First 10 GS'!$B$2:$AG$2201, 22, FALSE), 'First 10 GS'!W$2:W$2201, 1)</f>
        <v>537</v>
      </c>
      <c r="W385" s="6">
        <f>_xlfn.RANK.EQ(VLOOKUP($A385, 'First 10 GS'!$B$2:$AG$2201, 23, FALSE), 'First 10 GS'!X$2:X$2201, 1)</f>
        <v>130</v>
      </c>
      <c r="X385" s="5">
        <f>_xlfn.RANK.EQ(VLOOKUP($A385, 'First 10 GS'!$B$2:$AG$2201, 24, FALSE), 'First 10 GS'!Y$2:Y$2201, 1)</f>
        <v>148</v>
      </c>
      <c r="Y385" s="6">
        <f>_xlfn.RANK.EQ(VLOOKUP($A385, 'First 10 GS'!$B$2:$AG$2201, 25, FALSE), 'First 10 GS'!Z$2:Z$2201, 1)</f>
        <v>1</v>
      </c>
      <c r="Z385" s="5">
        <f>_xlfn.RANK.EQ(VLOOKUP($A385, 'First 10 GS'!$B$2:$AG$2201, 26, FALSE), 'First 10 GS'!AA$2:AA$2201, 0)</f>
        <v>313</v>
      </c>
      <c r="AA385" s="5">
        <f>_xlfn.RANK.EQ(VLOOKUP($A385, 'First 10 GS'!$B$2:$AG$2201, 27, FALSE), 'First 10 GS'!AB$2:AB$2201, 0)</f>
        <v>312</v>
      </c>
      <c r="AB385" s="6">
        <f>_xlfn.RANK.EQ(VLOOKUP($A385, 'First 10 GS'!$B$2:$AG$2201, 28, FALSE), 'First 10 GS'!AC$2:AC$2201, 1)</f>
        <v>127</v>
      </c>
      <c r="AC385" s="6">
        <f>_xlfn.RANK.EQ(VLOOKUP($A385, 'First 10 GS'!$B$2:$AG$2201, 29, FALSE), 'First 10 GS'!AD$2:AD$2201, 1)</f>
        <v>1</v>
      </c>
      <c r="AD385" s="6">
        <f>_xlfn.RANK.EQ(VLOOKUP($A385, 'First 10 GS'!$B$2:$AG$2201, 30, FALSE), 'First 10 GS'!AE$2:AE$2201, 1)</f>
        <v>1</v>
      </c>
      <c r="AE385" s="6">
        <f>_xlfn.RANK.EQ(VLOOKUP($A385, 'First 10 GS'!$B$2:$AG$2201, 31, FALSE), 'First 10 GS'!AF$2:AF$2201, 0)</f>
        <v>329</v>
      </c>
      <c r="AF385" s="5">
        <f>_xlfn.RANK.EQ(VLOOKUP($A385, 'First 10 GS'!$B$2:$AG$2201, 32, FALSE), 'First 10 GS'!AG$2:AG$2201, 1)</f>
        <v>444</v>
      </c>
      <c r="AG385" s="7">
        <f>GEOMEAN(Table5[[#This Row],[W]],Table5[[#This Row],[L]],Table5[[#This Row],[ERA]],Table5[[#This Row],[BB/9]],Table5[[#This Row],[SO]],Table5[[#This Row],[K/9]],Table5[[#This Row],[WHIP]])</f>
        <v>287.45929627900358</v>
      </c>
    </row>
    <row r="386" spans="1:33" x14ac:dyDescent="0.45">
      <c r="A386" s="6" t="s">
        <v>1483</v>
      </c>
      <c r="B386" s="6" t="s">
        <v>30</v>
      </c>
      <c r="C386" s="9">
        <v>33365</v>
      </c>
      <c r="D386" s="9">
        <v>33412</v>
      </c>
      <c r="E386" s="6">
        <f>_xlfn.RANK.EQ(VLOOKUP($A386, 'First 10 GS'!$B$2:$AG$2201, 5, FALSE), 'First 10 GS'!F$2:F$2201, 0)</f>
        <v>342</v>
      </c>
      <c r="F386" s="5">
        <f>_xlfn.RANK.EQ(VLOOKUP($A386, 'First 10 GS'!$B$2:$AG$2201, 6, FALSE), 'First 10 GS'!G$2:G$2201, 0)</f>
        <v>460</v>
      </c>
      <c r="G386" s="5">
        <f>_xlfn.RANK.EQ(VLOOKUP($A386, 'First 10 GS'!$B$2:$AG$2201, 7, FALSE), 'First 10 GS'!H$2:H$2201, 1)</f>
        <v>57</v>
      </c>
      <c r="H386" s="6">
        <f>_xlfn.RANK.EQ(VLOOKUP($A386, 'First 10 GS'!$B$2:$AG$2201, 8, FALSE), 'First 10 GS'!I$2:I$2201, 0)</f>
        <v>1</v>
      </c>
      <c r="I386" s="6">
        <f>_xlfn.RANK.EQ(VLOOKUP($A386, 'First 10 GS'!$B$2:$AG$2201, 9, FALSE), 'First 10 GS'!J$2:J$2201, 0)</f>
        <v>1</v>
      </c>
      <c r="J386" s="6">
        <f>_xlfn.RANK.EQ(VLOOKUP($A386, 'First 10 GS'!$B$2:$AG$2201, 10, FALSE), 'First 10 GS'!K$2:K$2201, 1)</f>
        <v>1</v>
      </c>
      <c r="K386" s="6">
        <f>_xlfn.RANK.EQ(VLOOKUP($A386, 'First 10 GS'!$B$2:$AG$2201, 11, FALSE), 'First 10 GS'!L$2:L$2201, 0)</f>
        <v>196</v>
      </c>
      <c r="L386" s="6">
        <f>_xlfn.RANK.EQ(VLOOKUP($A386, 'First 10 GS'!$B$2:$AG$2201, 12, FALSE), 'First 10 GS'!M$2:M$2201, 0)</f>
        <v>98</v>
      </c>
      <c r="M386" s="6">
        <f>_xlfn.RANK.EQ(VLOOKUP($A386, 'First 10 GS'!$B$2:$AG$2201, 13, FALSE), 'First 10 GS'!N$2:N$2201, 0)</f>
        <v>2</v>
      </c>
      <c r="N386" s="6">
        <f>_xlfn.RANK.EQ(VLOOKUP($A386, 'First 10 GS'!$B$2:$AG$2201, 14, FALSE), 'First 10 GS'!O$2:O$2201, 1)</f>
        <v>315</v>
      </c>
      <c r="O386" s="6">
        <f>_xlfn.RANK.EQ(VLOOKUP($A386, 'First 10 GS'!$B$2:$AG$2201, 15, FALSE), 'First 10 GS'!P$2:P$2201, 0)</f>
        <v>629</v>
      </c>
      <c r="P386" s="6">
        <f>_xlfn.RANK.EQ(VLOOKUP($A386, 'First 10 GS'!$B$2:$AG$2201, 16, FALSE), 'First 10 GS'!Q$2:Q$2201, 0)</f>
        <v>266</v>
      </c>
      <c r="Q386" s="5">
        <f>_xlfn.RANK.EQ(VLOOKUP($A386, 'First 10 GS'!$B$2:$AG$2201, 17, FALSE), 'First 10 GS'!R$2:R$2201, 1)</f>
        <v>169</v>
      </c>
      <c r="R386" s="6">
        <f>_xlfn.RANK.EQ(VLOOKUP($A386, 'First 10 GS'!$B$2:$AG$2201, 18, FALSE), 'First 10 GS'!S$2:S$2201, 1)</f>
        <v>410</v>
      </c>
      <c r="S386" s="6">
        <f>_xlfn.RANK.EQ(VLOOKUP($A386, 'First 10 GS'!$B$2:$AG$2201, 19, FALSE), 'First 10 GS'!T$2:T$2201, 1)</f>
        <v>356</v>
      </c>
      <c r="T386" s="6">
        <f>_xlfn.RANK.EQ(VLOOKUP($A386, 'First 10 GS'!$B$2:$AG$2201, 20, FALSE), 'First 10 GS'!U$2:U$2201, 1)</f>
        <v>109</v>
      </c>
      <c r="U386" s="6">
        <f>_xlfn.RANK.EQ(VLOOKUP($A386, 'First 10 GS'!$B$2:$AG$2201, 21, FALSE), 'First 10 GS'!V$2:V$2201, 1)</f>
        <v>45</v>
      </c>
      <c r="V386" s="6">
        <f>_xlfn.RANK.EQ(VLOOKUP($A386, 'First 10 GS'!$B$2:$AG$2201, 22, FALSE), 'First 10 GS'!W$2:W$2201, 1)</f>
        <v>19</v>
      </c>
      <c r="W386" s="6">
        <f>_xlfn.RANK.EQ(VLOOKUP($A386, 'First 10 GS'!$B$2:$AG$2201, 23, FALSE), 'First 10 GS'!X$2:X$2201, 1)</f>
        <v>221</v>
      </c>
      <c r="X386" s="5">
        <f>_xlfn.RANK.EQ(VLOOKUP($A386, 'First 10 GS'!$B$2:$AG$2201, 24, FALSE), 'First 10 GS'!Y$2:Y$2201, 1)</f>
        <v>246</v>
      </c>
      <c r="Y386" s="6">
        <f>_xlfn.RANK.EQ(VLOOKUP($A386, 'First 10 GS'!$B$2:$AG$2201, 25, FALSE), 'First 10 GS'!Z$2:Z$2201, 1)</f>
        <v>291</v>
      </c>
      <c r="Z386" s="5">
        <f>_xlfn.RANK.EQ(VLOOKUP($A386, 'First 10 GS'!$B$2:$AG$2201, 26, FALSE), 'First 10 GS'!AA$2:AA$2201, 0)</f>
        <v>640</v>
      </c>
      <c r="AA386" s="5">
        <f>_xlfn.RANK.EQ(VLOOKUP($A386, 'First 10 GS'!$B$2:$AG$2201, 27, FALSE), 'First 10 GS'!AB$2:AB$2201, 0)</f>
        <v>641</v>
      </c>
      <c r="AB386" s="6">
        <f>_xlfn.RANK.EQ(VLOOKUP($A386, 'First 10 GS'!$B$2:$AG$2201, 28, FALSE), 'First 10 GS'!AC$2:AC$2201, 1)</f>
        <v>452</v>
      </c>
      <c r="AC386" s="6">
        <f>_xlfn.RANK.EQ(VLOOKUP($A386, 'First 10 GS'!$B$2:$AG$2201, 29, FALSE), 'First 10 GS'!AD$2:AD$2201, 1)</f>
        <v>1</v>
      </c>
      <c r="AD386" s="6">
        <f>_xlfn.RANK.EQ(VLOOKUP($A386, 'First 10 GS'!$B$2:$AG$2201, 30, FALSE), 'First 10 GS'!AE$2:AE$2201, 1)</f>
        <v>1</v>
      </c>
      <c r="AE386" s="6">
        <f>_xlfn.RANK.EQ(VLOOKUP($A386, 'First 10 GS'!$B$2:$AG$2201, 31, FALSE), 'First 10 GS'!AF$2:AF$2201, 0)</f>
        <v>312</v>
      </c>
      <c r="AF386" s="5">
        <f>_xlfn.RANK.EQ(VLOOKUP($A386, 'First 10 GS'!$B$2:$AG$2201, 32, FALSE), 'First 10 GS'!AG$2:AG$2201, 1)</f>
        <v>372</v>
      </c>
      <c r="AG386" s="7">
        <f>GEOMEAN(Table5[[#This Row],[W]],Table5[[#This Row],[L]],Table5[[#This Row],[ERA]],Table5[[#This Row],[BB/9]],Table5[[#This Row],[SO]],Table5[[#This Row],[K/9]],Table5[[#This Row],[WHIP]])</f>
        <v>288.50139692382669</v>
      </c>
    </row>
    <row r="387" spans="1:33" x14ac:dyDescent="0.45">
      <c r="A387" s="4" t="s">
        <v>723</v>
      </c>
      <c r="B387" s="4" t="s">
        <v>132</v>
      </c>
      <c r="C387" s="10">
        <v>30492</v>
      </c>
      <c r="D387" s="10">
        <v>30554</v>
      </c>
      <c r="E387" s="4">
        <f>_xlfn.RANK.EQ(VLOOKUP($A387, 'First 10 GS'!$B$2:$AG$2201, 5, FALSE), 'First 10 GS'!F$2:F$2201, 0)</f>
        <v>238</v>
      </c>
      <c r="F387" s="5">
        <f>_xlfn.RANK.EQ(VLOOKUP($A387, 'First 10 GS'!$B$2:$AG$2201, 6, FALSE), 'First 10 GS'!G$2:G$2201, 0)</f>
        <v>294</v>
      </c>
      <c r="G387" s="5">
        <f>_xlfn.RANK.EQ(VLOOKUP($A387, 'First 10 GS'!$B$2:$AG$2201, 7, FALSE), 'First 10 GS'!H$2:H$2201, 1)</f>
        <v>343</v>
      </c>
      <c r="H387" s="4">
        <f>_xlfn.RANK.EQ(VLOOKUP($A387, 'First 10 GS'!$B$2:$AG$2201, 8, FALSE), 'First 10 GS'!I$2:I$2201, 0)</f>
        <v>1</v>
      </c>
      <c r="I387" s="4">
        <f>_xlfn.RANK.EQ(VLOOKUP($A387, 'First 10 GS'!$B$2:$AG$2201, 9, FALSE), 'First 10 GS'!J$2:J$2201, 0)</f>
        <v>1</v>
      </c>
      <c r="J387" s="4">
        <f>_xlfn.RANK.EQ(VLOOKUP($A387, 'First 10 GS'!$B$2:$AG$2201, 10, FALSE), 'First 10 GS'!K$2:K$2201, 1)</f>
        <v>1</v>
      </c>
      <c r="K387" s="4">
        <f>_xlfn.RANK.EQ(VLOOKUP($A387, 'First 10 GS'!$B$2:$AG$2201, 11, FALSE), 'First 10 GS'!L$2:L$2201, 0)</f>
        <v>196</v>
      </c>
      <c r="L387" s="4">
        <f>_xlfn.RANK.EQ(VLOOKUP($A387, 'First 10 GS'!$B$2:$AG$2201, 12, FALSE), 'First 10 GS'!M$2:M$2201, 0)</f>
        <v>98</v>
      </c>
      <c r="M387" s="4">
        <f>_xlfn.RANK.EQ(VLOOKUP($A387, 'First 10 GS'!$B$2:$AG$2201, 13, FALSE), 'First 10 GS'!N$2:N$2201, 0)</f>
        <v>2</v>
      </c>
      <c r="N387" s="6">
        <f>_xlfn.RANK.EQ(VLOOKUP($A387, 'First 10 GS'!$B$2:$AG$2201, 14, FALSE), 'First 10 GS'!O$2:O$2201, 1)</f>
        <v>414</v>
      </c>
      <c r="O387" s="4">
        <f>_xlfn.RANK.EQ(VLOOKUP($A387, 'First 10 GS'!$B$2:$AG$2201, 15, FALSE), 'First 10 GS'!P$2:P$2201, 0)</f>
        <v>227</v>
      </c>
      <c r="P387" s="4">
        <f>_xlfn.RANK.EQ(VLOOKUP($A387, 'First 10 GS'!$B$2:$AG$2201, 16, FALSE), 'First 10 GS'!Q$2:Q$2201, 0)</f>
        <v>378</v>
      </c>
      <c r="Q387" s="5">
        <f>_xlfn.RANK.EQ(VLOOKUP($A387, 'First 10 GS'!$B$2:$AG$2201, 17, FALSE), 'First 10 GS'!R$2:R$2201, 1)</f>
        <v>229</v>
      </c>
      <c r="R387" s="4">
        <f>_xlfn.RANK.EQ(VLOOKUP($A387, 'First 10 GS'!$B$2:$AG$2201, 18, FALSE), 'First 10 GS'!S$2:S$2201, 1)</f>
        <v>410</v>
      </c>
      <c r="S387" s="4">
        <f>_xlfn.RANK.EQ(VLOOKUP($A387, 'First 10 GS'!$B$2:$AG$2201, 19, FALSE), 'First 10 GS'!T$2:T$2201, 1)</f>
        <v>228</v>
      </c>
      <c r="T387" s="4">
        <f>_xlfn.RANK.EQ(VLOOKUP($A387, 'First 10 GS'!$B$2:$AG$2201, 20, FALSE), 'First 10 GS'!U$2:U$2201, 1)</f>
        <v>214</v>
      </c>
      <c r="U387" s="4">
        <f>_xlfn.RANK.EQ(VLOOKUP($A387, 'First 10 GS'!$B$2:$AG$2201, 21, FALSE), 'First 10 GS'!V$2:V$2201, 1)</f>
        <v>457</v>
      </c>
      <c r="V387" s="4">
        <f>_xlfn.RANK.EQ(VLOOKUP($A387, 'First 10 GS'!$B$2:$AG$2201, 22, FALSE), 'First 10 GS'!W$2:W$2201, 1)</f>
        <v>466</v>
      </c>
      <c r="W387" s="4">
        <f>_xlfn.RANK.EQ(VLOOKUP($A387, 'First 10 GS'!$B$2:$AG$2201, 23, FALSE), 'First 10 GS'!X$2:X$2201, 1)</f>
        <v>307</v>
      </c>
      <c r="X387" s="5">
        <f>_xlfn.RANK.EQ(VLOOKUP($A387, 'First 10 GS'!$B$2:$AG$2201, 24, FALSE), 'First 10 GS'!Y$2:Y$2201, 1)</f>
        <v>292</v>
      </c>
      <c r="Y387" s="4">
        <f>_xlfn.RANK.EQ(VLOOKUP($A387, 'First 10 GS'!$B$2:$AG$2201, 25, FALSE), 'First 10 GS'!Z$2:Z$2201, 1)</f>
        <v>291</v>
      </c>
      <c r="Z387" s="5">
        <f>_xlfn.RANK.EQ(VLOOKUP($A387, 'First 10 GS'!$B$2:$AG$2201, 26, FALSE), 'First 10 GS'!AA$2:AA$2201, 0)</f>
        <v>251</v>
      </c>
      <c r="AA387" s="5">
        <f>_xlfn.RANK.EQ(VLOOKUP($A387, 'First 10 GS'!$B$2:$AG$2201, 27, FALSE), 'First 10 GS'!AB$2:AB$2201, 0)</f>
        <v>289</v>
      </c>
      <c r="AB387" s="4">
        <f>_xlfn.RANK.EQ(VLOOKUP($A387, 'First 10 GS'!$B$2:$AG$2201, 28, FALSE), 'First 10 GS'!AC$2:AC$2201, 1)</f>
        <v>290</v>
      </c>
      <c r="AC387" s="4">
        <f>_xlfn.RANK.EQ(VLOOKUP($A387, 'First 10 GS'!$B$2:$AG$2201, 29, FALSE), 'First 10 GS'!AD$2:AD$2201, 1)</f>
        <v>477</v>
      </c>
      <c r="AD387" s="4">
        <f>_xlfn.RANK.EQ(VLOOKUP($A387, 'First 10 GS'!$B$2:$AG$2201, 30, FALSE), 'First 10 GS'!AE$2:AE$2201, 1)</f>
        <v>325</v>
      </c>
      <c r="AE387" s="4">
        <f>_xlfn.RANK.EQ(VLOOKUP($A387, 'First 10 GS'!$B$2:$AG$2201, 31, FALSE), 'First 10 GS'!AF$2:AF$2201, 0)</f>
        <v>221</v>
      </c>
      <c r="AF387" s="5">
        <f>_xlfn.RANK.EQ(VLOOKUP($A387, 'First 10 GS'!$B$2:$AG$2201, 32, FALSE), 'First 10 GS'!AG$2:AG$2201, 1)</f>
        <v>341</v>
      </c>
      <c r="AG387" s="7">
        <f>GEOMEAN(Table5[[#This Row],[W]],Table5[[#This Row],[L]],Table5[[#This Row],[ERA]],Table5[[#This Row],[BB/9]],Table5[[#This Row],[SO]],Table5[[#This Row],[K/9]],Table5[[#This Row],[WHIP]])</f>
        <v>288.61057946497891</v>
      </c>
    </row>
    <row r="388" spans="1:33" x14ac:dyDescent="0.45">
      <c r="A388" s="6" t="s">
        <v>1085</v>
      </c>
      <c r="B388" s="6" t="s">
        <v>124</v>
      </c>
      <c r="C388" s="9">
        <v>36389</v>
      </c>
      <c r="D388" s="9">
        <v>36738</v>
      </c>
      <c r="E388" s="6">
        <f>_xlfn.RANK.EQ(VLOOKUP($A388, 'First 10 GS'!$B$2:$AG$2201, 5, FALSE), 'First 10 GS'!F$2:F$2201, 0)</f>
        <v>316</v>
      </c>
      <c r="F388" s="5">
        <f>_xlfn.RANK.EQ(VLOOKUP($A388, 'First 10 GS'!$B$2:$AG$2201, 6, FALSE), 'First 10 GS'!G$2:G$2201, 0)</f>
        <v>64</v>
      </c>
      <c r="G388" s="5">
        <f>_xlfn.RANK.EQ(VLOOKUP($A388, 'First 10 GS'!$B$2:$AG$2201, 7, FALSE), 'First 10 GS'!H$2:H$2201, 1)</f>
        <v>343</v>
      </c>
      <c r="H388" s="6">
        <f>_xlfn.RANK.EQ(VLOOKUP($A388, 'First 10 GS'!$B$2:$AG$2201, 8, FALSE), 'First 10 GS'!I$2:I$2201, 0)</f>
        <v>1</v>
      </c>
      <c r="I388" s="6">
        <f>_xlfn.RANK.EQ(VLOOKUP($A388, 'First 10 GS'!$B$2:$AG$2201, 9, FALSE), 'First 10 GS'!J$2:J$2201, 0)</f>
        <v>1</v>
      </c>
      <c r="J388" s="6">
        <f>_xlfn.RANK.EQ(VLOOKUP($A388, 'First 10 GS'!$B$2:$AG$2201, 10, FALSE), 'First 10 GS'!K$2:K$2201, 1)</f>
        <v>1</v>
      </c>
      <c r="K388" s="6">
        <f>_xlfn.RANK.EQ(VLOOKUP($A388, 'First 10 GS'!$B$2:$AG$2201, 11, FALSE), 'First 10 GS'!L$2:L$2201, 0)</f>
        <v>196</v>
      </c>
      <c r="L388" s="6">
        <f>_xlfn.RANK.EQ(VLOOKUP($A388, 'First 10 GS'!$B$2:$AG$2201, 12, FALSE), 'First 10 GS'!M$2:M$2201, 0)</f>
        <v>98</v>
      </c>
      <c r="M388" s="6">
        <f>_xlfn.RANK.EQ(VLOOKUP($A388, 'First 10 GS'!$B$2:$AG$2201, 13, FALSE), 'First 10 GS'!N$2:N$2201, 0)</f>
        <v>2</v>
      </c>
      <c r="N388" s="6">
        <f>_xlfn.RANK.EQ(VLOOKUP($A388, 'First 10 GS'!$B$2:$AG$2201, 14, FALSE), 'First 10 GS'!O$2:O$2201, 1)</f>
        <v>343</v>
      </c>
      <c r="O388" s="6">
        <f>_xlfn.RANK.EQ(VLOOKUP($A388, 'First 10 GS'!$B$2:$AG$2201, 15, FALSE), 'First 10 GS'!P$2:P$2201, 0)</f>
        <v>26</v>
      </c>
      <c r="P388" s="6">
        <f>_xlfn.RANK.EQ(VLOOKUP($A388, 'First 10 GS'!$B$2:$AG$2201, 16, FALSE), 'First 10 GS'!Q$2:Q$2201, 0)</f>
        <v>252</v>
      </c>
      <c r="Q388" s="5">
        <f>_xlfn.RANK.EQ(VLOOKUP($A388, 'First 10 GS'!$B$2:$AG$2201, 17, FALSE), 'First 10 GS'!R$2:R$2201, 1)</f>
        <v>298</v>
      </c>
      <c r="R388" s="6">
        <f>_xlfn.RANK.EQ(VLOOKUP($A388, 'First 10 GS'!$B$2:$AG$2201, 18, FALSE), 'First 10 GS'!S$2:S$2201, 1)</f>
        <v>160</v>
      </c>
      <c r="S388" s="6">
        <f>_xlfn.RANK.EQ(VLOOKUP($A388, 'First 10 GS'!$B$2:$AG$2201, 19, FALSE), 'First 10 GS'!T$2:T$2201, 1)</f>
        <v>440</v>
      </c>
      <c r="T388" s="6">
        <f>_xlfn.RANK.EQ(VLOOKUP($A388, 'First 10 GS'!$B$2:$AG$2201, 20, FALSE), 'First 10 GS'!U$2:U$2201, 1)</f>
        <v>254</v>
      </c>
      <c r="U388" s="6">
        <f>_xlfn.RANK.EQ(VLOOKUP($A388, 'First 10 GS'!$B$2:$AG$2201, 21, FALSE), 'First 10 GS'!V$2:V$2201, 1)</f>
        <v>332</v>
      </c>
      <c r="V388" s="6">
        <f>_xlfn.RANK.EQ(VLOOKUP($A388, 'First 10 GS'!$B$2:$AG$2201, 22, FALSE), 'First 10 GS'!W$2:W$2201, 1)</f>
        <v>274</v>
      </c>
      <c r="W388" s="6">
        <f>_xlfn.RANK.EQ(VLOOKUP($A388, 'First 10 GS'!$B$2:$AG$2201, 23, FALSE), 'First 10 GS'!X$2:X$2201, 1)</f>
        <v>646</v>
      </c>
      <c r="X388" s="5">
        <f>_xlfn.RANK.EQ(VLOOKUP($A388, 'First 10 GS'!$B$2:$AG$2201, 24, FALSE), 'First 10 GS'!Y$2:Y$2201, 1)</f>
        <v>641</v>
      </c>
      <c r="Y388" s="6">
        <f>_xlfn.RANK.EQ(VLOOKUP($A388, 'First 10 GS'!$B$2:$AG$2201, 25, FALSE), 'First 10 GS'!Z$2:Z$2201, 1)</f>
        <v>599</v>
      </c>
      <c r="Z388" s="5">
        <f>_xlfn.RANK.EQ(VLOOKUP($A388, 'First 10 GS'!$B$2:$AG$2201, 26, FALSE), 'First 10 GS'!AA$2:AA$2201, 0)</f>
        <v>274</v>
      </c>
      <c r="AA388" s="5">
        <f>_xlfn.RANK.EQ(VLOOKUP($A388, 'First 10 GS'!$B$2:$AG$2201, 27, FALSE), 'First 10 GS'!AB$2:AB$2201, 0)</f>
        <v>282</v>
      </c>
      <c r="AB388" s="6">
        <f>_xlfn.RANK.EQ(VLOOKUP($A388, 'First 10 GS'!$B$2:$AG$2201, 28, FALSE), 'First 10 GS'!AC$2:AC$2201, 1)</f>
        <v>290</v>
      </c>
      <c r="AC388" s="6">
        <f>_xlfn.RANK.EQ(VLOOKUP($A388, 'First 10 GS'!$B$2:$AG$2201, 29, FALSE), 'First 10 GS'!AD$2:AD$2201, 1)</f>
        <v>1</v>
      </c>
      <c r="AD388" s="6">
        <f>_xlfn.RANK.EQ(VLOOKUP($A388, 'First 10 GS'!$B$2:$AG$2201, 30, FALSE), 'First 10 GS'!AE$2:AE$2201, 1)</f>
        <v>1</v>
      </c>
      <c r="AE388" s="6">
        <f>_xlfn.RANK.EQ(VLOOKUP($A388, 'First 10 GS'!$B$2:$AG$2201, 31, FALSE), 'First 10 GS'!AF$2:AF$2201, 0)</f>
        <v>200</v>
      </c>
      <c r="AF388" s="5">
        <f>_xlfn.RANK.EQ(VLOOKUP($A388, 'First 10 GS'!$B$2:$AG$2201, 32, FALSE), 'First 10 GS'!AG$2:AG$2201, 1)</f>
        <v>518</v>
      </c>
      <c r="AG388" s="7">
        <f>GEOMEAN(Table5[[#This Row],[W]],Table5[[#This Row],[L]],Table5[[#This Row],[ERA]],Table5[[#This Row],[BB/9]],Table5[[#This Row],[SO]],Table5[[#This Row],[K/9]],Table5[[#This Row],[WHIP]])</f>
        <v>288.86626840537258</v>
      </c>
    </row>
    <row r="389" spans="1:33" x14ac:dyDescent="0.45">
      <c r="A389" s="6" t="s">
        <v>2193</v>
      </c>
      <c r="B389" s="6" t="s">
        <v>49</v>
      </c>
      <c r="C389" s="9">
        <v>38834</v>
      </c>
      <c r="D389" s="9">
        <v>38881</v>
      </c>
      <c r="E389" s="6">
        <f>_xlfn.RANK.EQ(VLOOKUP($A389, 'First 10 GS'!$B$2:$AG$2201, 5, FALSE), 'First 10 GS'!F$2:F$2201, 0)</f>
        <v>366</v>
      </c>
      <c r="F389" s="5">
        <f>_xlfn.RANK.EQ(VLOOKUP($A389, 'First 10 GS'!$B$2:$AG$2201, 6, FALSE), 'First 10 GS'!G$2:G$2201, 0)</f>
        <v>294</v>
      </c>
      <c r="G389" s="5">
        <f>_xlfn.RANK.EQ(VLOOKUP($A389, 'First 10 GS'!$B$2:$AG$2201, 7, FALSE), 'First 10 GS'!H$2:H$2201, 1)</f>
        <v>343</v>
      </c>
      <c r="H389" s="6">
        <f>_xlfn.RANK.EQ(VLOOKUP($A389, 'First 10 GS'!$B$2:$AG$2201, 8, FALSE), 'First 10 GS'!I$2:I$2201, 0)</f>
        <v>1</v>
      </c>
      <c r="I389" s="6">
        <f>_xlfn.RANK.EQ(VLOOKUP($A389, 'First 10 GS'!$B$2:$AG$2201, 9, FALSE), 'First 10 GS'!J$2:J$2201, 0)</f>
        <v>1</v>
      </c>
      <c r="J389" s="6">
        <f>_xlfn.RANK.EQ(VLOOKUP($A389, 'First 10 GS'!$B$2:$AG$2201, 10, FALSE), 'First 10 GS'!K$2:K$2201, 1)</f>
        <v>1</v>
      </c>
      <c r="K389" s="6">
        <f>_xlfn.RANK.EQ(VLOOKUP($A389, 'First 10 GS'!$B$2:$AG$2201, 11, FALSE), 'First 10 GS'!L$2:L$2201, 0)</f>
        <v>196</v>
      </c>
      <c r="L389" s="6">
        <f>_xlfn.RANK.EQ(VLOOKUP($A389, 'First 10 GS'!$B$2:$AG$2201, 12, FALSE), 'First 10 GS'!M$2:M$2201, 0)</f>
        <v>98</v>
      </c>
      <c r="M389" s="6">
        <f>_xlfn.RANK.EQ(VLOOKUP($A389, 'First 10 GS'!$B$2:$AG$2201, 13, FALSE), 'First 10 GS'!N$2:N$2201, 0)</f>
        <v>2</v>
      </c>
      <c r="N389" s="6">
        <f>_xlfn.RANK.EQ(VLOOKUP($A389, 'First 10 GS'!$B$2:$AG$2201, 14, FALSE), 'First 10 GS'!O$2:O$2201, 1)</f>
        <v>288</v>
      </c>
      <c r="O389" s="6">
        <f>_xlfn.RANK.EQ(VLOOKUP($A389, 'First 10 GS'!$B$2:$AG$2201, 15, FALSE), 'First 10 GS'!P$2:P$2201, 0)</f>
        <v>227</v>
      </c>
      <c r="P389" s="6">
        <f>_xlfn.RANK.EQ(VLOOKUP($A389, 'First 10 GS'!$B$2:$AG$2201, 16, FALSE), 'First 10 GS'!Q$2:Q$2201, 0)</f>
        <v>378</v>
      </c>
      <c r="Q389" s="5">
        <f>_xlfn.RANK.EQ(VLOOKUP($A389, 'First 10 GS'!$B$2:$AG$2201, 17, FALSE), 'First 10 GS'!R$2:R$2201, 1)</f>
        <v>242</v>
      </c>
      <c r="R389" s="6">
        <f>_xlfn.RANK.EQ(VLOOKUP($A389, 'First 10 GS'!$B$2:$AG$2201, 18, FALSE), 'First 10 GS'!S$2:S$2201, 1)</f>
        <v>35</v>
      </c>
      <c r="S389" s="6">
        <f>_xlfn.RANK.EQ(VLOOKUP($A389, 'First 10 GS'!$B$2:$AG$2201, 19, FALSE), 'First 10 GS'!T$2:T$2201, 1)</f>
        <v>228</v>
      </c>
      <c r="T389" s="6">
        <f>_xlfn.RANK.EQ(VLOOKUP($A389, 'First 10 GS'!$B$2:$AG$2201, 20, FALSE), 'First 10 GS'!U$2:U$2201, 1)</f>
        <v>173</v>
      </c>
      <c r="U389" s="6">
        <f>_xlfn.RANK.EQ(VLOOKUP($A389, 'First 10 GS'!$B$2:$AG$2201, 21, FALSE), 'First 10 GS'!V$2:V$2201, 1)</f>
        <v>154</v>
      </c>
      <c r="V389" s="6">
        <f>_xlfn.RANK.EQ(VLOOKUP($A389, 'First 10 GS'!$B$2:$AG$2201, 22, FALSE), 'First 10 GS'!W$2:W$2201, 1)</f>
        <v>103</v>
      </c>
      <c r="W389" s="6">
        <f>_xlfn.RANK.EQ(VLOOKUP($A389, 'First 10 GS'!$B$2:$AG$2201, 23, FALSE), 'First 10 GS'!X$2:X$2201, 1)</f>
        <v>462</v>
      </c>
      <c r="X389" s="5">
        <f>_xlfn.RANK.EQ(VLOOKUP($A389, 'First 10 GS'!$B$2:$AG$2201, 24, FALSE), 'First 10 GS'!Y$2:Y$2201, 1)</f>
        <v>488</v>
      </c>
      <c r="Y389" s="6">
        <f>_xlfn.RANK.EQ(VLOOKUP($A389, 'First 10 GS'!$B$2:$AG$2201, 25, FALSE), 'First 10 GS'!Z$2:Z$2201, 1)</f>
        <v>490</v>
      </c>
      <c r="Z389" s="5">
        <f>_xlfn.RANK.EQ(VLOOKUP($A389, 'First 10 GS'!$B$2:$AG$2201, 26, FALSE), 'First 10 GS'!AA$2:AA$2201, 0)</f>
        <v>313</v>
      </c>
      <c r="AA389" s="5">
        <f>_xlfn.RANK.EQ(VLOOKUP($A389, 'First 10 GS'!$B$2:$AG$2201, 27, FALSE), 'First 10 GS'!AB$2:AB$2201, 0)</f>
        <v>312</v>
      </c>
      <c r="AB389" s="6">
        <f>_xlfn.RANK.EQ(VLOOKUP($A389, 'First 10 GS'!$B$2:$AG$2201, 28, FALSE), 'First 10 GS'!AC$2:AC$2201, 1)</f>
        <v>556</v>
      </c>
      <c r="AC389" s="6">
        <f>_xlfn.RANK.EQ(VLOOKUP($A389, 'First 10 GS'!$B$2:$AG$2201, 29, FALSE), 'First 10 GS'!AD$2:AD$2201, 1)</f>
        <v>1</v>
      </c>
      <c r="AD389" s="6">
        <f>_xlfn.RANK.EQ(VLOOKUP($A389, 'First 10 GS'!$B$2:$AG$2201, 30, FALSE), 'First 10 GS'!AE$2:AE$2201, 1)</f>
        <v>641</v>
      </c>
      <c r="AE389" s="6">
        <f>_xlfn.RANK.EQ(VLOOKUP($A389, 'First 10 GS'!$B$2:$AG$2201, 31, FALSE), 'First 10 GS'!AF$2:AF$2201, 0)</f>
        <v>366</v>
      </c>
      <c r="AF389" s="5">
        <f>_xlfn.RANK.EQ(VLOOKUP($A389, 'First 10 GS'!$B$2:$AG$2201, 32, FALSE), 'First 10 GS'!AG$2:AG$2201, 1)</f>
        <v>145</v>
      </c>
      <c r="AG389" s="7">
        <f>GEOMEAN(Table5[[#This Row],[W]],Table5[[#This Row],[L]],Table5[[#This Row],[ERA]],Table5[[#This Row],[BB/9]],Table5[[#This Row],[SO]],Table5[[#This Row],[K/9]],Table5[[#This Row],[WHIP]])</f>
        <v>289.06262278293434</v>
      </c>
    </row>
    <row r="390" spans="1:33" x14ac:dyDescent="0.45">
      <c r="A390" s="6" t="s">
        <v>1327</v>
      </c>
      <c r="B390" s="6" t="s">
        <v>54</v>
      </c>
      <c r="C390" s="9">
        <v>32374</v>
      </c>
      <c r="D390" s="9">
        <v>32417</v>
      </c>
      <c r="E390" s="6">
        <f>_xlfn.RANK.EQ(VLOOKUP($A390, 'First 10 GS'!$B$2:$AG$2201, 5, FALSE), 'First 10 GS'!F$2:F$2201, 0)</f>
        <v>178</v>
      </c>
      <c r="F390" s="5">
        <f>_xlfn.RANK.EQ(VLOOKUP($A390, 'First 10 GS'!$B$2:$AG$2201, 6, FALSE), 'First 10 GS'!G$2:G$2201, 0)</f>
        <v>151</v>
      </c>
      <c r="G390" s="5">
        <f>_xlfn.RANK.EQ(VLOOKUP($A390, 'First 10 GS'!$B$2:$AG$2201, 7, FALSE), 'First 10 GS'!H$2:H$2201, 1)</f>
        <v>518</v>
      </c>
      <c r="H390" s="6">
        <f>_xlfn.RANK.EQ(VLOOKUP($A390, 'First 10 GS'!$B$2:$AG$2201, 8, FALSE), 'First 10 GS'!I$2:I$2201, 0)</f>
        <v>1</v>
      </c>
      <c r="I390" s="6">
        <f>_xlfn.RANK.EQ(VLOOKUP($A390, 'First 10 GS'!$B$2:$AG$2201, 9, FALSE), 'First 10 GS'!J$2:J$2201, 0)</f>
        <v>1</v>
      </c>
      <c r="J390" s="6">
        <f>_xlfn.RANK.EQ(VLOOKUP($A390, 'First 10 GS'!$B$2:$AG$2201, 10, FALSE), 'First 10 GS'!K$2:K$2201, 1)</f>
        <v>1</v>
      </c>
      <c r="K390" s="6">
        <f>_xlfn.RANK.EQ(VLOOKUP($A390, 'First 10 GS'!$B$2:$AG$2201, 11, FALSE), 'First 10 GS'!L$2:L$2201, 0)</f>
        <v>196</v>
      </c>
      <c r="L390" s="6">
        <f>_xlfn.RANK.EQ(VLOOKUP($A390, 'First 10 GS'!$B$2:$AG$2201, 12, FALSE), 'First 10 GS'!M$2:M$2201, 0)</f>
        <v>98</v>
      </c>
      <c r="M390" s="6">
        <f>_xlfn.RANK.EQ(VLOOKUP($A390, 'First 10 GS'!$B$2:$AG$2201, 13, FALSE), 'First 10 GS'!N$2:N$2201, 0)</f>
        <v>2</v>
      </c>
      <c r="N390" s="6">
        <f>_xlfn.RANK.EQ(VLOOKUP($A390, 'First 10 GS'!$B$2:$AG$2201, 14, FALSE), 'First 10 GS'!O$2:O$2201, 1)</f>
        <v>481</v>
      </c>
      <c r="O390" s="6">
        <f>_xlfn.RANK.EQ(VLOOKUP($A390, 'First 10 GS'!$B$2:$AG$2201, 15, FALSE), 'First 10 GS'!P$2:P$2201, 0)</f>
        <v>26</v>
      </c>
      <c r="P390" s="6">
        <f>_xlfn.RANK.EQ(VLOOKUP($A390, 'First 10 GS'!$B$2:$AG$2201, 16, FALSE), 'First 10 GS'!Q$2:Q$2201, 0)</f>
        <v>357</v>
      </c>
      <c r="Q390" s="5">
        <f>_xlfn.RANK.EQ(VLOOKUP($A390, 'First 10 GS'!$B$2:$AG$2201, 17, FALSE), 'First 10 GS'!R$2:R$2201, 1)</f>
        <v>306</v>
      </c>
      <c r="R390" s="6">
        <f>_xlfn.RANK.EQ(VLOOKUP($A390, 'First 10 GS'!$B$2:$AG$2201, 18, FALSE), 'First 10 GS'!S$2:S$2201, 1)</f>
        <v>410</v>
      </c>
      <c r="S390" s="6">
        <f>_xlfn.RANK.EQ(VLOOKUP($A390, 'First 10 GS'!$B$2:$AG$2201, 19, FALSE), 'First 10 GS'!T$2:T$2201, 1)</f>
        <v>228</v>
      </c>
      <c r="T390" s="6">
        <f>_xlfn.RANK.EQ(VLOOKUP($A390, 'First 10 GS'!$B$2:$AG$2201, 20, FALSE), 'First 10 GS'!U$2:U$2201, 1)</f>
        <v>341</v>
      </c>
      <c r="U390" s="6">
        <f>_xlfn.RANK.EQ(VLOOKUP($A390, 'First 10 GS'!$B$2:$AG$2201, 21, FALSE), 'First 10 GS'!V$2:V$2201, 1)</f>
        <v>292</v>
      </c>
      <c r="V390" s="6">
        <f>_xlfn.RANK.EQ(VLOOKUP($A390, 'First 10 GS'!$B$2:$AG$2201, 22, FALSE), 'First 10 GS'!W$2:W$2201, 1)</f>
        <v>274</v>
      </c>
      <c r="W390" s="6">
        <f>_xlfn.RANK.EQ(VLOOKUP($A390, 'First 10 GS'!$B$2:$AG$2201, 23, FALSE), 'First 10 GS'!X$2:X$2201, 1)</f>
        <v>262</v>
      </c>
      <c r="X390" s="5">
        <f>_xlfn.RANK.EQ(VLOOKUP($A390, 'First 10 GS'!$B$2:$AG$2201, 24, FALSE), 'First 10 GS'!Y$2:Y$2201, 1)</f>
        <v>229</v>
      </c>
      <c r="Y390" s="6">
        <f>_xlfn.RANK.EQ(VLOOKUP($A390, 'First 10 GS'!$B$2:$AG$2201, 25, FALSE), 'First 10 GS'!Z$2:Z$2201, 1)</f>
        <v>490</v>
      </c>
      <c r="Z390" s="5">
        <f>_xlfn.RANK.EQ(VLOOKUP($A390, 'First 10 GS'!$B$2:$AG$2201, 26, FALSE), 'First 10 GS'!AA$2:AA$2201, 0)</f>
        <v>313</v>
      </c>
      <c r="AA390" s="5">
        <f>_xlfn.RANK.EQ(VLOOKUP($A390, 'First 10 GS'!$B$2:$AG$2201, 27, FALSE), 'First 10 GS'!AB$2:AB$2201, 0)</f>
        <v>367</v>
      </c>
      <c r="AB390" s="6">
        <f>_xlfn.RANK.EQ(VLOOKUP($A390, 'First 10 GS'!$B$2:$AG$2201, 28, FALSE), 'First 10 GS'!AC$2:AC$2201, 1)</f>
        <v>290</v>
      </c>
      <c r="AC390" s="6">
        <f>_xlfn.RANK.EQ(VLOOKUP($A390, 'First 10 GS'!$B$2:$AG$2201, 29, FALSE), 'First 10 GS'!AD$2:AD$2201, 1)</f>
        <v>609</v>
      </c>
      <c r="AD390" s="6">
        <f>_xlfn.RANK.EQ(VLOOKUP($A390, 'First 10 GS'!$B$2:$AG$2201, 30, FALSE), 'First 10 GS'!AE$2:AE$2201, 1)</f>
        <v>461</v>
      </c>
      <c r="AE390" s="6">
        <f>_xlfn.RANK.EQ(VLOOKUP($A390, 'First 10 GS'!$B$2:$AG$2201, 31, FALSE), 'First 10 GS'!AF$2:AF$2201, 0)</f>
        <v>186</v>
      </c>
      <c r="AF390" s="5">
        <f>_xlfn.RANK.EQ(VLOOKUP($A390, 'First 10 GS'!$B$2:$AG$2201, 32, FALSE), 'First 10 GS'!AG$2:AG$2201, 1)</f>
        <v>269</v>
      </c>
      <c r="AG390" s="7">
        <f>GEOMEAN(Table5[[#This Row],[W]],Table5[[#This Row],[L]],Table5[[#This Row],[ERA]],Table5[[#This Row],[BB/9]],Table5[[#This Row],[SO]],Table5[[#This Row],[K/9]],Table5[[#This Row],[WHIP]])</f>
        <v>289.24169617569873</v>
      </c>
    </row>
    <row r="391" spans="1:33" x14ac:dyDescent="0.45">
      <c r="A391" s="6" t="s">
        <v>651</v>
      </c>
      <c r="B391" s="6" t="s">
        <v>271</v>
      </c>
      <c r="C391" s="9">
        <v>36374</v>
      </c>
      <c r="D391" s="9">
        <v>36631</v>
      </c>
      <c r="E391" s="6">
        <f>_xlfn.RANK.EQ(VLOOKUP($A391, 'First 10 GS'!$B$2:$AG$2201, 5, FALSE), 'First 10 GS'!F$2:F$2201, 0)</f>
        <v>542</v>
      </c>
      <c r="F391" s="5">
        <f>_xlfn.RANK.EQ(VLOOKUP($A391, 'First 10 GS'!$B$2:$AG$2201, 6, FALSE), 'First 10 GS'!G$2:G$2201, 0)</f>
        <v>151</v>
      </c>
      <c r="G391" s="5">
        <f>_xlfn.RANK.EQ(VLOOKUP($A391, 'First 10 GS'!$B$2:$AG$2201, 7, FALSE), 'First 10 GS'!H$2:H$2201, 1)</f>
        <v>177</v>
      </c>
      <c r="H391" s="6">
        <f>_xlfn.RANK.EQ(VLOOKUP($A391, 'First 10 GS'!$B$2:$AG$2201, 8, FALSE), 'First 10 GS'!I$2:I$2201, 0)</f>
        <v>1</v>
      </c>
      <c r="I391" s="6">
        <f>_xlfn.RANK.EQ(VLOOKUP($A391, 'First 10 GS'!$B$2:$AG$2201, 9, FALSE), 'First 10 GS'!J$2:J$2201, 0)</f>
        <v>1</v>
      </c>
      <c r="J391" s="6">
        <f>_xlfn.RANK.EQ(VLOOKUP($A391, 'First 10 GS'!$B$2:$AG$2201, 10, FALSE), 'First 10 GS'!K$2:K$2201, 1)</f>
        <v>1</v>
      </c>
      <c r="K391" s="6">
        <f>_xlfn.RANK.EQ(VLOOKUP($A391, 'First 10 GS'!$B$2:$AG$2201, 11, FALSE), 'First 10 GS'!L$2:L$2201, 0)</f>
        <v>196</v>
      </c>
      <c r="L391" s="6">
        <f>_xlfn.RANK.EQ(VLOOKUP($A391, 'First 10 GS'!$B$2:$AG$2201, 12, FALSE), 'First 10 GS'!M$2:M$2201, 0)</f>
        <v>98</v>
      </c>
      <c r="M391" s="6">
        <f>_xlfn.RANK.EQ(VLOOKUP($A391, 'First 10 GS'!$B$2:$AG$2201, 13, FALSE), 'First 10 GS'!N$2:N$2201, 0)</f>
        <v>2</v>
      </c>
      <c r="N391" s="6">
        <f>_xlfn.RANK.EQ(VLOOKUP($A391, 'First 10 GS'!$B$2:$AG$2201, 14, FALSE), 'First 10 GS'!O$2:O$2201, 1)</f>
        <v>122</v>
      </c>
      <c r="O391" s="6">
        <f>_xlfn.RANK.EQ(VLOOKUP($A391, 'First 10 GS'!$B$2:$AG$2201, 15, FALSE), 'First 10 GS'!P$2:P$2201, 0)</f>
        <v>227</v>
      </c>
      <c r="P391" s="6">
        <f>_xlfn.RANK.EQ(VLOOKUP($A391, 'First 10 GS'!$B$2:$AG$2201, 16, FALSE), 'First 10 GS'!Q$2:Q$2201, 0)</f>
        <v>208</v>
      </c>
      <c r="Q391" s="5">
        <f>_xlfn.RANK.EQ(VLOOKUP($A391, 'First 10 GS'!$B$2:$AG$2201, 17, FALSE), 'First 10 GS'!R$2:R$2201, 1)</f>
        <v>482</v>
      </c>
      <c r="R391" s="6">
        <f>_xlfn.RANK.EQ(VLOOKUP($A391, 'First 10 GS'!$B$2:$AG$2201, 18, FALSE), 'First 10 GS'!S$2:S$2201, 1)</f>
        <v>115</v>
      </c>
      <c r="S391" s="6">
        <f>_xlfn.RANK.EQ(VLOOKUP($A391, 'First 10 GS'!$B$2:$AG$2201, 19, FALSE), 'First 10 GS'!T$2:T$2201, 1)</f>
        <v>356</v>
      </c>
      <c r="T391" s="6">
        <f>_xlfn.RANK.EQ(VLOOKUP($A391, 'First 10 GS'!$B$2:$AG$2201, 20, FALSE), 'First 10 GS'!U$2:U$2201, 1)</f>
        <v>384</v>
      </c>
      <c r="U391" s="6">
        <f>_xlfn.RANK.EQ(VLOOKUP($A391, 'First 10 GS'!$B$2:$AG$2201, 21, FALSE), 'First 10 GS'!V$2:V$2201, 1)</f>
        <v>177</v>
      </c>
      <c r="V391" s="6">
        <f>_xlfn.RANK.EQ(VLOOKUP($A391, 'First 10 GS'!$B$2:$AG$2201, 22, FALSE), 'First 10 GS'!W$2:W$2201, 1)</f>
        <v>103</v>
      </c>
      <c r="W391" s="6">
        <f>_xlfn.RANK.EQ(VLOOKUP($A391, 'First 10 GS'!$B$2:$AG$2201, 23, FALSE), 'First 10 GS'!X$2:X$2201, 1)</f>
        <v>593</v>
      </c>
      <c r="X391" s="5">
        <f>_xlfn.RANK.EQ(VLOOKUP($A391, 'First 10 GS'!$B$2:$AG$2201, 24, FALSE), 'First 10 GS'!Y$2:Y$2201, 1)</f>
        <v>632</v>
      </c>
      <c r="Y391" s="6">
        <f>_xlfn.RANK.EQ(VLOOKUP($A391, 'First 10 GS'!$B$2:$AG$2201, 25, FALSE), 'First 10 GS'!Z$2:Z$2201, 1)</f>
        <v>291</v>
      </c>
      <c r="Z391" s="5">
        <f>_xlfn.RANK.EQ(VLOOKUP($A391, 'First 10 GS'!$B$2:$AG$2201, 26, FALSE), 'First 10 GS'!AA$2:AA$2201, 0)</f>
        <v>227</v>
      </c>
      <c r="AA391" s="5">
        <f>_xlfn.RANK.EQ(VLOOKUP($A391, 'First 10 GS'!$B$2:$AG$2201, 27, FALSE), 'First 10 GS'!AB$2:AB$2201, 0)</f>
        <v>171</v>
      </c>
      <c r="AB391" s="6">
        <f>_xlfn.RANK.EQ(VLOOKUP($A391, 'First 10 GS'!$B$2:$AG$2201, 28, FALSE), 'First 10 GS'!AC$2:AC$2201, 1)</f>
        <v>452</v>
      </c>
      <c r="AC391" s="6">
        <f>_xlfn.RANK.EQ(VLOOKUP($A391, 'First 10 GS'!$B$2:$AG$2201, 29, FALSE), 'First 10 GS'!AD$2:AD$2201, 1)</f>
        <v>609</v>
      </c>
      <c r="AD391" s="6">
        <f>_xlfn.RANK.EQ(VLOOKUP($A391, 'First 10 GS'!$B$2:$AG$2201, 30, FALSE), 'First 10 GS'!AE$2:AE$2201, 1)</f>
        <v>325</v>
      </c>
      <c r="AE391" s="6">
        <f>_xlfn.RANK.EQ(VLOOKUP($A391, 'First 10 GS'!$B$2:$AG$2201, 31, FALSE), 'First 10 GS'!AF$2:AF$2201, 0)</f>
        <v>517</v>
      </c>
      <c r="AF391" s="5">
        <f>_xlfn.RANK.EQ(VLOOKUP($A391, 'First 10 GS'!$B$2:$AG$2201, 32, FALSE), 'First 10 GS'!AG$2:AG$2201, 1)</f>
        <v>540</v>
      </c>
      <c r="AG391" s="7">
        <f>GEOMEAN(Table5[[#This Row],[W]],Table5[[#This Row],[L]],Table5[[#This Row],[ERA]],Table5[[#This Row],[BB/9]],Table5[[#This Row],[SO]],Table5[[#This Row],[K/9]],Table5[[#This Row],[WHIP]])</f>
        <v>289.55619790170425</v>
      </c>
    </row>
    <row r="392" spans="1:33" x14ac:dyDescent="0.45">
      <c r="A392" s="4" t="s">
        <v>583</v>
      </c>
      <c r="B392" s="4" t="s">
        <v>95</v>
      </c>
      <c r="C392" s="10">
        <v>42489</v>
      </c>
      <c r="D392" s="10">
        <v>42550</v>
      </c>
      <c r="E392" s="4">
        <f>_xlfn.RANK.EQ(VLOOKUP($A392, 'First 10 GS'!$B$2:$AG$2201, 5, FALSE), 'First 10 GS'!F$2:F$2201, 0)</f>
        <v>404</v>
      </c>
      <c r="F392" s="5">
        <f>_xlfn.RANK.EQ(VLOOKUP($A392, 'First 10 GS'!$B$2:$AG$2201, 6, FALSE), 'First 10 GS'!G$2:G$2201, 0)</f>
        <v>294</v>
      </c>
      <c r="G392" s="5">
        <f>_xlfn.RANK.EQ(VLOOKUP($A392, 'First 10 GS'!$B$2:$AG$2201, 7, FALSE), 'First 10 GS'!H$2:H$2201, 1)</f>
        <v>343</v>
      </c>
      <c r="H392" s="4">
        <f>_xlfn.RANK.EQ(VLOOKUP($A392, 'First 10 GS'!$B$2:$AG$2201, 8, FALSE), 'First 10 GS'!I$2:I$2201, 0)</f>
        <v>1</v>
      </c>
      <c r="I392" s="4">
        <f>_xlfn.RANK.EQ(VLOOKUP($A392, 'First 10 GS'!$B$2:$AG$2201, 9, FALSE), 'First 10 GS'!J$2:J$2201, 0)</f>
        <v>1</v>
      </c>
      <c r="J392" s="4">
        <f>_xlfn.RANK.EQ(VLOOKUP($A392, 'First 10 GS'!$B$2:$AG$2201, 10, FALSE), 'First 10 GS'!K$2:K$2201, 1)</f>
        <v>1</v>
      </c>
      <c r="K392" s="4">
        <f>_xlfn.RANK.EQ(VLOOKUP($A392, 'First 10 GS'!$B$2:$AG$2201, 11, FALSE), 'First 10 GS'!L$2:L$2201, 0)</f>
        <v>196</v>
      </c>
      <c r="L392" s="4">
        <f>_xlfn.RANK.EQ(VLOOKUP($A392, 'First 10 GS'!$B$2:$AG$2201, 12, FALSE), 'First 10 GS'!M$2:M$2201, 0)</f>
        <v>98</v>
      </c>
      <c r="M392" s="4">
        <f>_xlfn.RANK.EQ(VLOOKUP($A392, 'First 10 GS'!$B$2:$AG$2201, 13, FALSE), 'First 10 GS'!N$2:N$2201, 0)</f>
        <v>2</v>
      </c>
      <c r="N392" s="6">
        <f>_xlfn.RANK.EQ(VLOOKUP($A392, 'First 10 GS'!$B$2:$AG$2201, 14, FALSE), 'First 10 GS'!O$2:O$2201, 1)</f>
        <v>246</v>
      </c>
      <c r="O392" s="4">
        <f>_xlfn.RANK.EQ(VLOOKUP($A392, 'First 10 GS'!$B$2:$AG$2201, 15, FALSE), 'First 10 GS'!P$2:P$2201, 0)</f>
        <v>227</v>
      </c>
      <c r="P392" s="4">
        <f>_xlfn.RANK.EQ(VLOOKUP($A392, 'First 10 GS'!$B$2:$AG$2201, 16, FALSE), 'First 10 GS'!Q$2:Q$2201, 0)</f>
        <v>378</v>
      </c>
      <c r="Q392" s="5">
        <f>_xlfn.RANK.EQ(VLOOKUP($A392, 'First 10 GS'!$B$2:$AG$2201, 17, FALSE), 'First 10 GS'!R$2:R$2201, 1)</f>
        <v>537</v>
      </c>
      <c r="R392" s="4">
        <f>_xlfn.RANK.EQ(VLOOKUP($A392, 'First 10 GS'!$B$2:$AG$2201, 18, FALSE), 'First 10 GS'!S$2:S$2201, 1)</f>
        <v>440</v>
      </c>
      <c r="S392" s="4">
        <f>_xlfn.RANK.EQ(VLOOKUP($A392, 'First 10 GS'!$B$2:$AG$2201, 19, FALSE), 'First 10 GS'!T$2:T$2201, 1)</f>
        <v>473</v>
      </c>
      <c r="T392" s="4">
        <f>_xlfn.RANK.EQ(VLOOKUP($A392, 'First 10 GS'!$B$2:$AG$2201, 20, FALSE), 'First 10 GS'!U$2:U$2201, 1)</f>
        <v>547</v>
      </c>
      <c r="U392" s="4">
        <f>_xlfn.RANK.EQ(VLOOKUP($A392, 'First 10 GS'!$B$2:$AG$2201, 21, FALSE), 'First 10 GS'!V$2:V$2201, 1)</f>
        <v>497</v>
      </c>
      <c r="V392" s="4">
        <f>_xlfn.RANK.EQ(VLOOKUP($A392, 'First 10 GS'!$B$2:$AG$2201, 22, FALSE), 'First 10 GS'!W$2:W$2201, 1)</f>
        <v>466</v>
      </c>
      <c r="W392" s="4">
        <f>_xlfn.RANK.EQ(VLOOKUP($A392, 'First 10 GS'!$B$2:$AG$2201, 23, FALSE), 'First 10 GS'!X$2:X$2201, 1)</f>
        <v>160</v>
      </c>
      <c r="X392" s="5">
        <f>_xlfn.RANK.EQ(VLOOKUP($A392, 'First 10 GS'!$B$2:$AG$2201, 24, FALSE), 'First 10 GS'!Y$2:Y$2201, 1)</f>
        <v>196</v>
      </c>
      <c r="Y392" s="4">
        <f>_xlfn.RANK.EQ(VLOOKUP($A392, 'First 10 GS'!$B$2:$AG$2201, 25, FALSE), 'First 10 GS'!Z$2:Z$2201, 1)</f>
        <v>291</v>
      </c>
      <c r="Z392" s="5">
        <f>_xlfn.RANK.EQ(VLOOKUP($A392, 'First 10 GS'!$B$2:$AG$2201, 26, FALSE), 'First 10 GS'!AA$2:AA$2201, 0)</f>
        <v>205</v>
      </c>
      <c r="AA392" s="5">
        <f>_xlfn.RANK.EQ(VLOOKUP($A392, 'First 10 GS'!$B$2:$AG$2201, 27, FALSE), 'First 10 GS'!AB$2:AB$2201, 0)</f>
        <v>204</v>
      </c>
      <c r="AB392" s="4">
        <f>_xlfn.RANK.EQ(VLOOKUP($A392, 'First 10 GS'!$B$2:$AG$2201, 28, FALSE), 'First 10 GS'!AC$2:AC$2201, 1)</f>
        <v>290</v>
      </c>
      <c r="AC392" s="4">
        <f>_xlfn.RANK.EQ(VLOOKUP($A392, 'First 10 GS'!$B$2:$AG$2201, 29, FALSE), 'First 10 GS'!AD$2:AD$2201, 1)</f>
        <v>1</v>
      </c>
      <c r="AD392" s="4">
        <f>_xlfn.RANK.EQ(VLOOKUP($A392, 'First 10 GS'!$B$2:$AG$2201, 30, FALSE), 'First 10 GS'!AE$2:AE$2201, 1)</f>
        <v>325</v>
      </c>
      <c r="AE392" s="4">
        <f>_xlfn.RANK.EQ(VLOOKUP($A392, 'First 10 GS'!$B$2:$AG$2201, 31, FALSE), 'First 10 GS'!AF$2:AF$2201, 0)</f>
        <v>401</v>
      </c>
      <c r="AF392" s="5">
        <f>_xlfn.RANK.EQ(VLOOKUP($A392, 'First 10 GS'!$B$2:$AG$2201, 32, FALSE), 'First 10 GS'!AG$2:AG$2201, 1)</f>
        <v>386</v>
      </c>
      <c r="AG392" s="7">
        <f>GEOMEAN(Table5[[#This Row],[W]],Table5[[#This Row],[L]],Table5[[#This Row],[ERA]],Table5[[#This Row],[BB/9]],Table5[[#This Row],[SO]],Table5[[#This Row],[K/9]],Table5[[#This Row],[WHIP]])</f>
        <v>289.71940960925099</v>
      </c>
    </row>
    <row r="393" spans="1:33" x14ac:dyDescent="0.45">
      <c r="A393" s="6" t="s">
        <v>282</v>
      </c>
      <c r="B393" s="6" t="s">
        <v>43</v>
      </c>
      <c r="C393" s="9">
        <v>41774</v>
      </c>
      <c r="D393" s="9">
        <v>41822</v>
      </c>
      <c r="E393" s="6">
        <f>_xlfn.RANK.EQ(VLOOKUP($A393, 'First 10 GS'!$B$2:$AG$2201, 5, FALSE), 'First 10 GS'!F$2:F$2201, 0)</f>
        <v>227</v>
      </c>
      <c r="F393" s="5">
        <f>_xlfn.RANK.EQ(VLOOKUP($A393, 'First 10 GS'!$B$2:$AG$2201, 6, FALSE), 'First 10 GS'!G$2:G$2201, 0)</f>
        <v>595</v>
      </c>
      <c r="G393" s="5">
        <f>_xlfn.RANK.EQ(VLOOKUP($A393, 'First 10 GS'!$B$2:$AG$2201, 7, FALSE), 'First 10 GS'!H$2:H$2201, 1)</f>
        <v>518</v>
      </c>
      <c r="H393" s="6">
        <f>_xlfn.RANK.EQ(VLOOKUP($A393, 'First 10 GS'!$B$2:$AG$2201, 8, FALSE), 'First 10 GS'!I$2:I$2201, 0)</f>
        <v>1</v>
      </c>
      <c r="I393" s="6">
        <f>_xlfn.RANK.EQ(VLOOKUP($A393, 'First 10 GS'!$B$2:$AG$2201, 9, FALSE), 'First 10 GS'!J$2:J$2201, 0)</f>
        <v>1</v>
      </c>
      <c r="J393" s="6">
        <f>_xlfn.RANK.EQ(VLOOKUP($A393, 'First 10 GS'!$B$2:$AG$2201, 10, FALSE), 'First 10 GS'!K$2:K$2201, 1)</f>
        <v>1</v>
      </c>
      <c r="K393" s="6">
        <f>_xlfn.RANK.EQ(VLOOKUP($A393, 'First 10 GS'!$B$2:$AG$2201, 11, FALSE), 'First 10 GS'!L$2:L$2201, 0)</f>
        <v>196</v>
      </c>
      <c r="L393" s="6">
        <f>_xlfn.RANK.EQ(VLOOKUP($A393, 'First 10 GS'!$B$2:$AG$2201, 12, FALSE), 'First 10 GS'!M$2:M$2201, 0)</f>
        <v>98</v>
      </c>
      <c r="M393" s="6">
        <f>_xlfn.RANK.EQ(VLOOKUP($A393, 'First 10 GS'!$B$2:$AG$2201, 13, FALSE), 'First 10 GS'!N$2:N$2201, 0)</f>
        <v>2</v>
      </c>
      <c r="N393" s="6">
        <f>_xlfn.RANK.EQ(VLOOKUP($A393, 'First 10 GS'!$B$2:$AG$2201, 14, FALSE), 'First 10 GS'!O$2:O$2201, 1)</f>
        <v>431</v>
      </c>
      <c r="O393" s="6">
        <f>_xlfn.RANK.EQ(VLOOKUP($A393, 'First 10 GS'!$B$2:$AG$2201, 15, FALSE), 'First 10 GS'!P$2:P$2201, 0)</f>
        <v>390</v>
      </c>
      <c r="P393" s="6">
        <f>_xlfn.RANK.EQ(VLOOKUP($A393, 'First 10 GS'!$B$2:$AG$2201, 16, FALSE), 'First 10 GS'!Q$2:Q$2201, 0)</f>
        <v>630</v>
      </c>
      <c r="Q393" s="5">
        <f>_xlfn.RANK.EQ(VLOOKUP($A393, 'First 10 GS'!$B$2:$AG$2201, 17, FALSE), 'First 10 GS'!R$2:R$2201, 1)</f>
        <v>264</v>
      </c>
      <c r="R393" s="6">
        <f>_xlfn.RANK.EQ(VLOOKUP($A393, 'First 10 GS'!$B$2:$AG$2201, 18, FALSE), 'First 10 GS'!S$2:S$2201, 1)</f>
        <v>350</v>
      </c>
      <c r="S393" s="6">
        <f>_xlfn.RANK.EQ(VLOOKUP($A393, 'First 10 GS'!$B$2:$AG$2201, 19, FALSE), 'First 10 GS'!T$2:T$2201, 1)</f>
        <v>162</v>
      </c>
      <c r="T393" s="6">
        <f>_xlfn.RANK.EQ(VLOOKUP($A393, 'First 10 GS'!$B$2:$AG$2201, 20, FALSE), 'First 10 GS'!U$2:U$2201, 1)</f>
        <v>254</v>
      </c>
      <c r="U393" s="6">
        <f>_xlfn.RANK.EQ(VLOOKUP($A393, 'First 10 GS'!$B$2:$AG$2201, 21, FALSE), 'First 10 GS'!V$2:V$2201, 1)</f>
        <v>207</v>
      </c>
      <c r="V393" s="6">
        <f>_xlfn.RANK.EQ(VLOOKUP($A393, 'First 10 GS'!$B$2:$AG$2201, 22, FALSE), 'First 10 GS'!W$2:W$2201, 1)</f>
        <v>172</v>
      </c>
      <c r="W393" s="6">
        <f>_xlfn.RANK.EQ(VLOOKUP($A393, 'First 10 GS'!$B$2:$AG$2201, 23, FALSE), 'First 10 GS'!X$2:X$2201, 1)</f>
        <v>462</v>
      </c>
      <c r="X393" s="5">
        <f>_xlfn.RANK.EQ(VLOOKUP($A393, 'First 10 GS'!$B$2:$AG$2201, 24, FALSE), 'First 10 GS'!Y$2:Y$2201, 1)</f>
        <v>448</v>
      </c>
      <c r="Y393" s="6">
        <f>_xlfn.RANK.EQ(VLOOKUP($A393, 'First 10 GS'!$B$2:$AG$2201, 25, FALSE), 'First 10 GS'!Z$2:Z$2201, 1)</f>
        <v>291</v>
      </c>
      <c r="Z393" s="5">
        <f>_xlfn.RANK.EQ(VLOOKUP($A393, 'First 10 GS'!$B$2:$AG$2201, 26, FALSE), 'First 10 GS'!AA$2:AA$2201, 0)</f>
        <v>91</v>
      </c>
      <c r="AA393" s="5">
        <f>_xlfn.RANK.EQ(VLOOKUP($A393, 'First 10 GS'!$B$2:$AG$2201, 27, FALSE), 'First 10 GS'!AB$2:AB$2201, 0)</f>
        <v>134</v>
      </c>
      <c r="AB393" s="6">
        <f>_xlfn.RANK.EQ(VLOOKUP($A393, 'First 10 GS'!$B$2:$AG$2201, 28, FALSE), 'First 10 GS'!AC$2:AC$2201, 1)</f>
        <v>127</v>
      </c>
      <c r="AC393" s="6">
        <f>_xlfn.RANK.EQ(VLOOKUP($A393, 'First 10 GS'!$B$2:$AG$2201, 29, FALSE), 'First 10 GS'!AD$2:AD$2201, 1)</f>
        <v>1</v>
      </c>
      <c r="AD393" s="6">
        <f>_xlfn.RANK.EQ(VLOOKUP($A393, 'First 10 GS'!$B$2:$AG$2201, 30, FALSE), 'First 10 GS'!AE$2:AE$2201, 1)</f>
        <v>1</v>
      </c>
      <c r="AE393" s="6">
        <f>_xlfn.RANK.EQ(VLOOKUP($A393, 'First 10 GS'!$B$2:$AG$2201, 31, FALSE), 'First 10 GS'!AF$2:AF$2201, 0)</f>
        <v>221</v>
      </c>
      <c r="AF393" s="5">
        <f>_xlfn.RANK.EQ(VLOOKUP($A393, 'First 10 GS'!$B$2:$AG$2201, 32, FALSE), 'First 10 GS'!AG$2:AG$2201, 1)</f>
        <v>387</v>
      </c>
      <c r="AG393" s="7">
        <f>GEOMEAN(Table5[[#This Row],[W]],Table5[[#This Row],[L]],Table5[[#This Row],[ERA]],Table5[[#This Row],[BB/9]],Table5[[#This Row],[SO]],Table5[[#This Row],[K/9]],Table5[[#This Row],[WHIP]])</f>
        <v>289.88553565005077</v>
      </c>
    </row>
    <row r="394" spans="1:33" x14ac:dyDescent="0.45">
      <c r="A394" s="6" t="s">
        <v>2485</v>
      </c>
      <c r="B394" s="6" t="s">
        <v>121</v>
      </c>
      <c r="C394" s="9">
        <v>28013</v>
      </c>
      <c r="D394" s="9" t="s">
        <v>2486</v>
      </c>
      <c r="E394" s="6">
        <f>_xlfn.RANK.EQ(VLOOKUP($A394, 'First 10 GS'!$B$2:$AG$2201, 5, FALSE), 'First 10 GS'!F$2:F$2201, 0)</f>
        <v>292</v>
      </c>
      <c r="F394" s="5">
        <f>_xlfn.RANK.EQ(VLOOKUP($A394, 'First 10 GS'!$B$2:$AG$2201, 6, FALSE), 'First 10 GS'!G$2:G$2201, 0)</f>
        <v>460</v>
      </c>
      <c r="G394" s="5">
        <f>_xlfn.RANK.EQ(VLOOKUP($A394, 'First 10 GS'!$B$2:$AG$2201, 7, FALSE), 'First 10 GS'!H$2:H$2201, 1)</f>
        <v>177</v>
      </c>
      <c r="H394" s="6">
        <f>_xlfn.RANK.EQ(VLOOKUP($A394, 'First 10 GS'!$B$2:$AG$2201, 8, FALSE), 'First 10 GS'!I$2:I$2201, 0)</f>
        <v>1</v>
      </c>
      <c r="I394" s="6">
        <f>_xlfn.RANK.EQ(VLOOKUP($A394, 'First 10 GS'!$B$2:$AG$2201, 9, FALSE), 'First 10 GS'!J$2:J$2201, 0)</f>
        <v>1</v>
      </c>
      <c r="J394" s="6">
        <f>_xlfn.RANK.EQ(VLOOKUP($A394, 'First 10 GS'!$B$2:$AG$2201, 10, FALSE), 'First 10 GS'!K$2:K$2201, 1)</f>
        <v>1</v>
      </c>
      <c r="K394" s="6">
        <f>_xlfn.RANK.EQ(VLOOKUP($A394, 'First 10 GS'!$B$2:$AG$2201, 11, FALSE), 'First 10 GS'!L$2:L$2201, 0)</f>
        <v>99</v>
      </c>
      <c r="L394" s="6">
        <f>_xlfn.RANK.EQ(VLOOKUP($A394, 'First 10 GS'!$B$2:$AG$2201, 12, FALSE), 'First 10 GS'!M$2:M$2201, 0)</f>
        <v>18</v>
      </c>
      <c r="M394" s="6">
        <f>_xlfn.RANK.EQ(VLOOKUP($A394, 'First 10 GS'!$B$2:$AG$2201, 13, FALSE), 'First 10 GS'!N$2:N$2201, 0)</f>
        <v>2</v>
      </c>
      <c r="N394" s="6">
        <f>_xlfn.RANK.EQ(VLOOKUP($A394, 'First 10 GS'!$B$2:$AG$2201, 14, FALSE), 'First 10 GS'!O$2:O$2201, 1)</f>
        <v>365</v>
      </c>
      <c r="O394" s="6">
        <f>_xlfn.RANK.EQ(VLOOKUP($A394, 'First 10 GS'!$B$2:$AG$2201, 15, FALSE), 'First 10 GS'!P$2:P$2201, 0)</f>
        <v>530</v>
      </c>
      <c r="P394" s="6">
        <f>_xlfn.RANK.EQ(VLOOKUP($A394, 'First 10 GS'!$B$2:$AG$2201, 16, FALSE), 'First 10 GS'!Q$2:Q$2201, 0)</f>
        <v>428</v>
      </c>
      <c r="Q394" s="5">
        <f>_xlfn.RANK.EQ(VLOOKUP($A394, 'First 10 GS'!$B$2:$AG$2201, 17, FALSE), 'First 10 GS'!R$2:R$2201, 1)</f>
        <v>213</v>
      </c>
      <c r="R394" s="6">
        <f>_xlfn.RANK.EQ(VLOOKUP($A394, 'First 10 GS'!$B$2:$AG$2201, 18, FALSE), 'First 10 GS'!S$2:S$2201, 1)</f>
        <v>317</v>
      </c>
      <c r="S394" s="6">
        <f>_xlfn.RANK.EQ(VLOOKUP($A394, 'First 10 GS'!$B$2:$AG$2201, 19, FALSE), 'First 10 GS'!T$2:T$2201, 1)</f>
        <v>116</v>
      </c>
      <c r="T394" s="6">
        <f>_xlfn.RANK.EQ(VLOOKUP($A394, 'First 10 GS'!$B$2:$AG$2201, 20, FALSE), 'First 10 GS'!U$2:U$2201, 1)</f>
        <v>173</v>
      </c>
      <c r="U394" s="6">
        <f>_xlfn.RANK.EQ(VLOOKUP($A394, 'First 10 GS'!$B$2:$AG$2201, 21, FALSE), 'First 10 GS'!V$2:V$2201, 1)</f>
        <v>89</v>
      </c>
      <c r="V394" s="6">
        <f>_xlfn.RANK.EQ(VLOOKUP($A394, 'First 10 GS'!$B$2:$AG$2201, 22, FALSE), 'First 10 GS'!W$2:W$2201, 1)</f>
        <v>53</v>
      </c>
      <c r="W394" s="6">
        <f>_xlfn.RANK.EQ(VLOOKUP($A394, 'First 10 GS'!$B$2:$AG$2201, 23, FALSE), 'First 10 GS'!X$2:X$2201, 1)</f>
        <v>160</v>
      </c>
      <c r="X394" s="5">
        <f>_xlfn.RANK.EQ(VLOOKUP($A394, 'First 10 GS'!$B$2:$AG$2201, 24, FALSE), 'First 10 GS'!Y$2:Y$2201, 1)</f>
        <v>160</v>
      </c>
      <c r="Y394" s="6">
        <f>_xlfn.RANK.EQ(VLOOKUP($A394, 'First 10 GS'!$B$2:$AG$2201, 25, FALSE), 'First 10 GS'!Z$2:Z$2201, 1)</f>
        <v>291</v>
      </c>
      <c r="Z394" s="5">
        <f>_xlfn.RANK.EQ(VLOOKUP($A394, 'First 10 GS'!$B$2:$AG$2201, 26, FALSE), 'First 10 GS'!AA$2:AA$2201, 0)</f>
        <v>532</v>
      </c>
      <c r="AA394" s="5">
        <f>_xlfn.RANK.EQ(VLOOKUP($A394, 'First 10 GS'!$B$2:$AG$2201, 27, FALSE), 'First 10 GS'!AB$2:AB$2201, 0)</f>
        <v>544</v>
      </c>
      <c r="AB394" s="6">
        <f>_xlfn.RANK.EQ(VLOOKUP($A394, 'First 10 GS'!$B$2:$AG$2201, 28, FALSE), 'First 10 GS'!AC$2:AC$2201, 1)</f>
        <v>290</v>
      </c>
      <c r="AC394" s="6">
        <f>_xlfn.RANK.EQ(VLOOKUP($A394, 'First 10 GS'!$B$2:$AG$2201, 29, FALSE), 'First 10 GS'!AD$2:AD$2201, 1)</f>
        <v>1</v>
      </c>
      <c r="AD394" s="6">
        <f>_xlfn.RANK.EQ(VLOOKUP($A394, 'First 10 GS'!$B$2:$AG$2201, 30, FALSE), 'First 10 GS'!AE$2:AE$2201, 1)</f>
        <v>325</v>
      </c>
      <c r="AE394" s="6">
        <f>_xlfn.RANK.EQ(VLOOKUP($A394, 'First 10 GS'!$B$2:$AG$2201, 31, FALSE), 'First 10 GS'!AF$2:AF$2201, 0)</f>
        <v>384</v>
      </c>
      <c r="AF394" s="5">
        <f>_xlfn.RANK.EQ(VLOOKUP($A394, 'First 10 GS'!$B$2:$AG$2201, 32, FALSE), 'First 10 GS'!AG$2:AG$2201, 1)</f>
        <v>223</v>
      </c>
      <c r="AG394" s="7">
        <f>GEOMEAN(Table5[[#This Row],[W]],Table5[[#This Row],[L]],Table5[[#This Row],[ERA]],Table5[[#This Row],[BB/9]],Table5[[#This Row],[SO]],Table5[[#This Row],[K/9]],Table5[[#This Row],[WHIP]])</f>
        <v>291.55525157004581</v>
      </c>
    </row>
    <row r="395" spans="1:33" x14ac:dyDescent="0.45">
      <c r="A395" s="6" t="s">
        <v>571</v>
      </c>
      <c r="B395" s="6" t="s">
        <v>95</v>
      </c>
      <c r="C395" s="9" t="s">
        <v>572</v>
      </c>
      <c r="D395" s="9">
        <v>44826</v>
      </c>
      <c r="E395" s="6">
        <f>_xlfn.RANK.EQ(VLOOKUP($A395, 'First 10 GS'!$B$2:$AG$2201, 5, FALSE), 'First 10 GS'!F$2:F$2201, 0)</f>
        <v>598</v>
      </c>
      <c r="F395" s="5">
        <f>_xlfn.RANK.EQ(VLOOKUP($A395, 'First 10 GS'!$B$2:$AG$2201, 6, FALSE), 'First 10 GS'!G$2:G$2201, 0)</f>
        <v>151</v>
      </c>
      <c r="G395" s="5">
        <f>_xlfn.RANK.EQ(VLOOKUP($A395, 'First 10 GS'!$B$2:$AG$2201, 7, FALSE), 'First 10 GS'!H$2:H$2201, 1)</f>
        <v>518</v>
      </c>
      <c r="H395" s="6">
        <f>_xlfn.RANK.EQ(VLOOKUP($A395, 'First 10 GS'!$B$2:$AG$2201, 8, FALSE), 'First 10 GS'!I$2:I$2201, 0)</f>
        <v>1</v>
      </c>
      <c r="I395" s="6">
        <f>_xlfn.RANK.EQ(VLOOKUP($A395, 'First 10 GS'!$B$2:$AG$2201, 9, FALSE), 'First 10 GS'!J$2:J$2201, 0)</f>
        <v>1</v>
      </c>
      <c r="J395" s="6">
        <f>_xlfn.RANK.EQ(VLOOKUP($A395, 'First 10 GS'!$B$2:$AG$2201, 10, FALSE), 'First 10 GS'!K$2:K$2201, 1)</f>
        <v>1</v>
      </c>
      <c r="K395" s="6">
        <f>_xlfn.RANK.EQ(VLOOKUP($A395, 'First 10 GS'!$B$2:$AG$2201, 11, FALSE), 'First 10 GS'!L$2:L$2201, 0)</f>
        <v>196</v>
      </c>
      <c r="L395" s="6">
        <f>_xlfn.RANK.EQ(VLOOKUP($A395, 'First 10 GS'!$B$2:$AG$2201, 12, FALSE), 'First 10 GS'!M$2:M$2201, 0)</f>
        <v>98</v>
      </c>
      <c r="M395" s="6">
        <f>_xlfn.RANK.EQ(VLOOKUP($A395, 'First 10 GS'!$B$2:$AG$2201, 13, FALSE), 'First 10 GS'!N$2:N$2201, 0)</f>
        <v>2</v>
      </c>
      <c r="N395" s="6">
        <f>_xlfn.RANK.EQ(VLOOKUP($A395, 'First 10 GS'!$B$2:$AG$2201, 14, FALSE), 'First 10 GS'!O$2:O$2201, 1)</f>
        <v>66</v>
      </c>
      <c r="O395" s="6">
        <f>_xlfn.RANK.EQ(VLOOKUP($A395, 'First 10 GS'!$B$2:$AG$2201, 15, FALSE), 'First 10 GS'!P$2:P$2201, 0)</f>
        <v>26</v>
      </c>
      <c r="P395" s="6">
        <f>_xlfn.RANK.EQ(VLOOKUP($A395, 'First 10 GS'!$B$2:$AG$2201, 16, FALSE), 'First 10 GS'!Q$2:Q$2201, 0)</f>
        <v>357</v>
      </c>
      <c r="Q395" s="5">
        <f>_xlfn.RANK.EQ(VLOOKUP($A395, 'First 10 GS'!$B$2:$AG$2201, 17, FALSE), 'First 10 GS'!R$2:R$2201, 1)</f>
        <v>602</v>
      </c>
      <c r="R395" s="6">
        <f>_xlfn.RANK.EQ(VLOOKUP($A395, 'First 10 GS'!$B$2:$AG$2201, 18, FALSE), 'First 10 GS'!S$2:S$2201, 1)</f>
        <v>317</v>
      </c>
      <c r="S395" s="6">
        <f>_xlfn.RANK.EQ(VLOOKUP($A395, 'First 10 GS'!$B$2:$AG$2201, 19, FALSE), 'First 10 GS'!T$2:T$2201, 1)</f>
        <v>549</v>
      </c>
      <c r="T395" s="6">
        <f>_xlfn.RANK.EQ(VLOOKUP($A395, 'First 10 GS'!$B$2:$AG$2201, 20, FALSE), 'First 10 GS'!U$2:U$2201, 1)</f>
        <v>547</v>
      </c>
      <c r="U395" s="6">
        <f>_xlfn.RANK.EQ(VLOOKUP($A395, 'First 10 GS'!$B$2:$AG$2201, 21, FALSE), 'First 10 GS'!V$2:V$2201, 1)</f>
        <v>649</v>
      </c>
      <c r="V395" s="6">
        <f>_xlfn.RANK.EQ(VLOOKUP($A395, 'First 10 GS'!$B$2:$AG$2201, 22, FALSE), 'First 10 GS'!W$2:W$2201, 1)</f>
        <v>636</v>
      </c>
      <c r="W395" s="6">
        <f>_xlfn.RANK.EQ(VLOOKUP($A395, 'First 10 GS'!$B$2:$AG$2201, 23, FALSE), 'First 10 GS'!X$2:X$2201, 1)</f>
        <v>160</v>
      </c>
      <c r="X395" s="5">
        <f>_xlfn.RANK.EQ(VLOOKUP($A395, 'First 10 GS'!$B$2:$AG$2201, 24, FALSE), 'First 10 GS'!Y$2:Y$2201, 1)</f>
        <v>286</v>
      </c>
      <c r="Y395" s="6">
        <f>_xlfn.RANK.EQ(VLOOKUP($A395, 'First 10 GS'!$B$2:$AG$2201, 25, FALSE), 'First 10 GS'!Z$2:Z$2201, 1)</f>
        <v>1</v>
      </c>
      <c r="Z395" s="5">
        <f>_xlfn.RANK.EQ(VLOOKUP($A395, 'First 10 GS'!$B$2:$AG$2201, 26, FALSE), 'First 10 GS'!AA$2:AA$2201, 0)</f>
        <v>205</v>
      </c>
      <c r="AA395" s="5">
        <f>_xlfn.RANK.EQ(VLOOKUP($A395, 'First 10 GS'!$B$2:$AG$2201, 27, FALSE), 'First 10 GS'!AB$2:AB$2201, 0)</f>
        <v>124</v>
      </c>
      <c r="AB395" s="6">
        <f>_xlfn.RANK.EQ(VLOOKUP($A395, 'First 10 GS'!$B$2:$AG$2201, 28, FALSE), 'First 10 GS'!AC$2:AC$2201, 1)</f>
        <v>452</v>
      </c>
      <c r="AC395" s="6">
        <f>_xlfn.RANK.EQ(VLOOKUP($A395, 'First 10 GS'!$B$2:$AG$2201, 29, FALSE), 'First 10 GS'!AD$2:AD$2201, 1)</f>
        <v>477</v>
      </c>
      <c r="AD395" s="6">
        <f>_xlfn.RANK.EQ(VLOOKUP($A395, 'First 10 GS'!$B$2:$AG$2201, 30, FALSE), 'First 10 GS'!AE$2:AE$2201, 1)</f>
        <v>611</v>
      </c>
      <c r="AE395" s="6">
        <f>_xlfn.RANK.EQ(VLOOKUP($A395, 'First 10 GS'!$B$2:$AG$2201, 31, FALSE), 'First 10 GS'!AF$2:AF$2201, 0)</f>
        <v>579</v>
      </c>
      <c r="AF395" s="5">
        <f>_xlfn.RANK.EQ(VLOOKUP($A395, 'First 10 GS'!$B$2:$AG$2201, 32, FALSE), 'First 10 GS'!AG$2:AG$2201, 1)</f>
        <v>524</v>
      </c>
      <c r="AG395" s="7">
        <f>GEOMEAN(Table5[[#This Row],[W]],Table5[[#This Row],[L]],Table5[[#This Row],[ERA]],Table5[[#This Row],[BB/9]],Table5[[#This Row],[SO]],Table5[[#This Row],[K/9]],Table5[[#This Row],[WHIP]])</f>
        <v>291.6252687899036</v>
      </c>
    </row>
    <row r="396" spans="1:33" x14ac:dyDescent="0.45">
      <c r="A396" s="6" t="s">
        <v>636</v>
      </c>
      <c r="B396" s="6" t="s">
        <v>261</v>
      </c>
      <c r="C396" s="9" t="s">
        <v>637</v>
      </c>
      <c r="D396" s="9">
        <v>41460</v>
      </c>
      <c r="E396" s="6">
        <f>_xlfn.RANK.EQ(VLOOKUP($A396, 'First 10 GS'!$B$2:$AG$2201, 5, FALSE), 'First 10 GS'!F$2:F$2201, 0)</f>
        <v>453</v>
      </c>
      <c r="F396" s="5">
        <f>_xlfn.RANK.EQ(VLOOKUP($A396, 'First 10 GS'!$B$2:$AG$2201, 6, FALSE), 'First 10 GS'!G$2:G$2201, 0)</f>
        <v>294</v>
      </c>
      <c r="G396" s="5">
        <f>_xlfn.RANK.EQ(VLOOKUP($A396, 'First 10 GS'!$B$2:$AG$2201, 7, FALSE), 'First 10 GS'!H$2:H$2201, 1)</f>
        <v>343</v>
      </c>
      <c r="H396" s="6">
        <f>_xlfn.RANK.EQ(VLOOKUP($A396, 'First 10 GS'!$B$2:$AG$2201, 8, FALSE), 'First 10 GS'!I$2:I$2201, 0)</f>
        <v>1</v>
      </c>
      <c r="I396" s="6">
        <f>_xlfn.RANK.EQ(VLOOKUP($A396, 'First 10 GS'!$B$2:$AG$2201, 9, FALSE), 'First 10 GS'!J$2:J$2201, 0)</f>
        <v>1</v>
      </c>
      <c r="J396" s="6">
        <f>_xlfn.RANK.EQ(VLOOKUP($A396, 'First 10 GS'!$B$2:$AG$2201, 10, FALSE), 'First 10 GS'!K$2:K$2201, 1)</f>
        <v>1</v>
      </c>
      <c r="K396" s="6">
        <f>_xlfn.RANK.EQ(VLOOKUP($A396, 'First 10 GS'!$B$2:$AG$2201, 11, FALSE), 'First 10 GS'!L$2:L$2201, 0)</f>
        <v>196</v>
      </c>
      <c r="L396" s="6">
        <f>_xlfn.RANK.EQ(VLOOKUP($A396, 'First 10 GS'!$B$2:$AG$2201, 12, FALSE), 'First 10 GS'!M$2:M$2201, 0)</f>
        <v>98</v>
      </c>
      <c r="M396" s="6">
        <f>_xlfn.RANK.EQ(VLOOKUP($A396, 'First 10 GS'!$B$2:$AG$2201, 13, FALSE), 'First 10 GS'!N$2:N$2201, 0)</f>
        <v>2</v>
      </c>
      <c r="N396" s="6">
        <f>_xlfn.RANK.EQ(VLOOKUP($A396, 'First 10 GS'!$B$2:$AG$2201, 14, FALSE), 'First 10 GS'!O$2:O$2201, 1)</f>
        <v>202</v>
      </c>
      <c r="O396" s="6">
        <f>_xlfn.RANK.EQ(VLOOKUP($A396, 'First 10 GS'!$B$2:$AG$2201, 15, FALSE), 'First 10 GS'!P$2:P$2201, 0)</f>
        <v>227</v>
      </c>
      <c r="P396" s="6">
        <f>_xlfn.RANK.EQ(VLOOKUP($A396, 'First 10 GS'!$B$2:$AG$2201, 16, FALSE), 'First 10 GS'!Q$2:Q$2201, 0)</f>
        <v>378</v>
      </c>
      <c r="Q396" s="5">
        <f>_xlfn.RANK.EQ(VLOOKUP($A396, 'First 10 GS'!$B$2:$AG$2201, 17, FALSE), 'First 10 GS'!R$2:R$2201, 1)</f>
        <v>462</v>
      </c>
      <c r="R396" s="6">
        <f>_xlfn.RANK.EQ(VLOOKUP($A396, 'First 10 GS'!$B$2:$AG$2201, 18, FALSE), 'First 10 GS'!S$2:S$2201, 1)</f>
        <v>160</v>
      </c>
      <c r="S396" s="6">
        <f>_xlfn.RANK.EQ(VLOOKUP($A396, 'First 10 GS'!$B$2:$AG$2201, 19, FALSE), 'First 10 GS'!T$2:T$2201, 1)</f>
        <v>356</v>
      </c>
      <c r="T396" s="6">
        <f>_xlfn.RANK.EQ(VLOOKUP($A396, 'First 10 GS'!$B$2:$AG$2201, 20, FALSE), 'First 10 GS'!U$2:U$2201, 1)</f>
        <v>418</v>
      </c>
      <c r="U396" s="6">
        <f>_xlfn.RANK.EQ(VLOOKUP($A396, 'First 10 GS'!$B$2:$AG$2201, 21, FALSE), 'First 10 GS'!V$2:V$2201, 1)</f>
        <v>589</v>
      </c>
      <c r="V396" s="6">
        <f>_xlfn.RANK.EQ(VLOOKUP($A396, 'First 10 GS'!$B$2:$AG$2201, 22, FALSE), 'First 10 GS'!W$2:W$2201, 1)</f>
        <v>570</v>
      </c>
      <c r="W396" s="6">
        <f>_xlfn.RANK.EQ(VLOOKUP($A396, 'First 10 GS'!$B$2:$AG$2201, 23, FALSE), 'First 10 GS'!X$2:X$2201, 1)</f>
        <v>262</v>
      </c>
      <c r="X396" s="5">
        <f>_xlfn.RANK.EQ(VLOOKUP($A396, 'First 10 GS'!$B$2:$AG$2201, 24, FALSE), 'First 10 GS'!Y$2:Y$2201, 1)</f>
        <v>328</v>
      </c>
      <c r="Y396" s="6">
        <f>_xlfn.RANK.EQ(VLOOKUP($A396, 'First 10 GS'!$B$2:$AG$2201, 25, FALSE), 'First 10 GS'!Z$2:Z$2201, 1)</f>
        <v>490</v>
      </c>
      <c r="Z396" s="5">
        <f>_xlfn.RANK.EQ(VLOOKUP($A396, 'First 10 GS'!$B$2:$AG$2201, 26, FALSE), 'First 10 GS'!AA$2:AA$2201, 0)</f>
        <v>227</v>
      </c>
      <c r="AA396" s="5">
        <f>_xlfn.RANK.EQ(VLOOKUP($A396, 'First 10 GS'!$B$2:$AG$2201, 27, FALSE), 'First 10 GS'!AB$2:AB$2201, 0)</f>
        <v>208</v>
      </c>
      <c r="AB396" s="6">
        <f>_xlfn.RANK.EQ(VLOOKUP($A396, 'First 10 GS'!$B$2:$AG$2201, 28, FALSE), 'First 10 GS'!AC$2:AC$2201, 1)</f>
        <v>290</v>
      </c>
      <c r="AC396" s="6">
        <f>_xlfn.RANK.EQ(VLOOKUP($A396, 'First 10 GS'!$B$2:$AG$2201, 29, FALSE), 'First 10 GS'!AD$2:AD$2201, 1)</f>
        <v>1</v>
      </c>
      <c r="AD396" s="6">
        <f>_xlfn.RANK.EQ(VLOOKUP($A396, 'First 10 GS'!$B$2:$AG$2201, 30, FALSE), 'First 10 GS'!AE$2:AE$2201, 1)</f>
        <v>325</v>
      </c>
      <c r="AE396" s="6">
        <f>_xlfn.RANK.EQ(VLOOKUP($A396, 'First 10 GS'!$B$2:$AG$2201, 31, FALSE), 'First 10 GS'!AF$2:AF$2201, 0)</f>
        <v>476</v>
      </c>
      <c r="AF396" s="5">
        <f>_xlfn.RANK.EQ(VLOOKUP($A396, 'First 10 GS'!$B$2:$AG$2201, 32, FALSE), 'First 10 GS'!AG$2:AG$2201, 1)</f>
        <v>251</v>
      </c>
      <c r="AG396" s="7">
        <f>GEOMEAN(Table5[[#This Row],[W]],Table5[[#This Row],[L]],Table5[[#This Row],[ERA]],Table5[[#This Row],[BB/9]],Table5[[#This Row],[SO]],Table5[[#This Row],[K/9]],Table5[[#This Row],[WHIP]])</f>
        <v>292.0230745183465</v>
      </c>
    </row>
    <row r="397" spans="1:33" x14ac:dyDescent="0.45">
      <c r="A397" s="4" t="s">
        <v>2461</v>
      </c>
      <c r="B397" s="4" t="s">
        <v>82</v>
      </c>
      <c r="C397" s="10">
        <v>33121</v>
      </c>
      <c r="D397" s="10">
        <v>33372</v>
      </c>
      <c r="E397" s="4">
        <f>_xlfn.RANK.EQ(VLOOKUP($A397, 'First 10 GS'!$B$2:$AG$2201, 5, FALSE), 'First 10 GS'!F$2:F$2201, 0)</f>
        <v>227</v>
      </c>
      <c r="F397" s="5">
        <f>_xlfn.RANK.EQ(VLOOKUP($A397, 'First 10 GS'!$B$2:$AG$2201, 6, FALSE), 'First 10 GS'!G$2:G$2201, 0)</f>
        <v>460</v>
      </c>
      <c r="G397" s="5">
        <f>_xlfn.RANK.EQ(VLOOKUP($A397, 'First 10 GS'!$B$2:$AG$2201, 7, FALSE), 'First 10 GS'!H$2:H$2201, 1)</f>
        <v>57</v>
      </c>
      <c r="H397" s="4">
        <f>_xlfn.RANK.EQ(VLOOKUP($A397, 'First 10 GS'!$B$2:$AG$2201, 8, FALSE), 'First 10 GS'!I$2:I$2201, 0)</f>
        <v>1</v>
      </c>
      <c r="I397" s="4">
        <f>_xlfn.RANK.EQ(VLOOKUP($A397, 'First 10 GS'!$B$2:$AG$2201, 9, FALSE), 'First 10 GS'!J$2:J$2201, 0)</f>
        <v>1</v>
      </c>
      <c r="J397" s="4">
        <f>_xlfn.RANK.EQ(VLOOKUP($A397, 'First 10 GS'!$B$2:$AG$2201, 10, FALSE), 'First 10 GS'!K$2:K$2201, 1)</f>
        <v>1</v>
      </c>
      <c r="K397" s="4">
        <f>_xlfn.RANK.EQ(VLOOKUP($A397, 'First 10 GS'!$B$2:$AG$2201, 11, FALSE), 'First 10 GS'!L$2:L$2201, 0)</f>
        <v>196</v>
      </c>
      <c r="L397" s="4">
        <f>_xlfn.RANK.EQ(VLOOKUP($A397, 'First 10 GS'!$B$2:$AG$2201, 12, FALSE), 'First 10 GS'!M$2:M$2201, 0)</f>
        <v>98</v>
      </c>
      <c r="M397" s="4">
        <f>_xlfn.RANK.EQ(VLOOKUP($A397, 'First 10 GS'!$B$2:$AG$2201, 13, FALSE), 'First 10 GS'!N$2:N$2201, 0)</f>
        <v>2</v>
      </c>
      <c r="N397" s="6">
        <f>_xlfn.RANK.EQ(VLOOKUP($A397, 'First 10 GS'!$B$2:$AG$2201, 14, FALSE), 'First 10 GS'!O$2:O$2201, 1)</f>
        <v>431</v>
      </c>
      <c r="O397" s="4">
        <f>_xlfn.RANK.EQ(VLOOKUP($A397, 'First 10 GS'!$B$2:$AG$2201, 15, FALSE), 'First 10 GS'!P$2:P$2201, 0)</f>
        <v>629</v>
      </c>
      <c r="P397" s="4">
        <f>_xlfn.RANK.EQ(VLOOKUP($A397, 'First 10 GS'!$B$2:$AG$2201, 16, FALSE), 'First 10 GS'!Q$2:Q$2201, 0)</f>
        <v>266</v>
      </c>
      <c r="Q397" s="5">
        <f>_xlfn.RANK.EQ(VLOOKUP($A397, 'First 10 GS'!$B$2:$AG$2201, 17, FALSE), 'First 10 GS'!R$2:R$2201, 1)</f>
        <v>141</v>
      </c>
      <c r="R397" s="4">
        <f>_xlfn.RANK.EQ(VLOOKUP($A397, 'First 10 GS'!$B$2:$AG$2201, 18, FALSE), 'First 10 GS'!S$2:S$2201, 1)</f>
        <v>475</v>
      </c>
      <c r="S397" s="4">
        <f>_xlfn.RANK.EQ(VLOOKUP($A397, 'First 10 GS'!$B$2:$AG$2201, 19, FALSE), 'First 10 GS'!T$2:T$2201, 1)</f>
        <v>162</v>
      </c>
      <c r="T397" s="4">
        <f>_xlfn.RANK.EQ(VLOOKUP($A397, 'First 10 GS'!$B$2:$AG$2201, 20, FALSE), 'First 10 GS'!U$2:U$2201, 1)</f>
        <v>109</v>
      </c>
      <c r="U397" s="4">
        <f>_xlfn.RANK.EQ(VLOOKUP($A397, 'First 10 GS'!$B$2:$AG$2201, 21, FALSE), 'First 10 GS'!V$2:V$2201, 1)</f>
        <v>36</v>
      </c>
      <c r="V397" s="4">
        <f>_xlfn.RANK.EQ(VLOOKUP($A397, 'First 10 GS'!$B$2:$AG$2201, 22, FALSE), 'First 10 GS'!W$2:W$2201, 1)</f>
        <v>19</v>
      </c>
      <c r="W397" s="4">
        <f>_xlfn.RANK.EQ(VLOOKUP($A397, 'First 10 GS'!$B$2:$AG$2201, 23, FALSE), 'First 10 GS'!X$2:X$2201, 1)</f>
        <v>371</v>
      </c>
      <c r="X397" s="5">
        <f>_xlfn.RANK.EQ(VLOOKUP($A397, 'First 10 GS'!$B$2:$AG$2201, 24, FALSE), 'First 10 GS'!Y$2:Y$2201, 1)</f>
        <v>363</v>
      </c>
      <c r="Y397" s="4">
        <f>_xlfn.RANK.EQ(VLOOKUP($A397, 'First 10 GS'!$B$2:$AG$2201, 25, FALSE), 'First 10 GS'!Z$2:Z$2201, 1)</f>
        <v>1</v>
      </c>
      <c r="Z397" s="5">
        <f>_xlfn.RANK.EQ(VLOOKUP($A397, 'First 10 GS'!$B$2:$AG$2201, 26, FALSE), 'First 10 GS'!AA$2:AA$2201, 0)</f>
        <v>566</v>
      </c>
      <c r="AA397" s="5">
        <f>_xlfn.RANK.EQ(VLOOKUP($A397, 'First 10 GS'!$B$2:$AG$2201, 27, FALSE), 'First 10 GS'!AB$2:AB$2201, 0)</f>
        <v>586</v>
      </c>
      <c r="AB397" s="4">
        <f>_xlfn.RANK.EQ(VLOOKUP($A397, 'First 10 GS'!$B$2:$AG$2201, 28, FALSE), 'First 10 GS'!AC$2:AC$2201, 1)</f>
        <v>290</v>
      </c>
      <c r="AC397" s="4">
        <f>_xlfn.RANK.EQ(VLOOKUP($A397, 'First 10 GS'!$B$2:$AG$2201, 29, FALSE), 'First 10 GS'!AD$2:AD$2201, 1)</f>
        <v>1</v>
      </c>
      <c r="AD397" s="4">
        <f>_xlfn.RANK.EQ(VLOOKUP($A397, 'First 10 GS'!$B$2:$AG$2201, 30, FALSE), 'First 10 GS'!AE$2:AE$2201, 1)</f>
        <v>611</v>
      </c>
      <c r="AE397" s="4">
        <f>_xlfn.RANK.EQ(VLOOKUP($A397, 'First 10 GS'!$B$2:$AG$2201, 31, FALSE), 'First 10 GS'!AF$2:AF$2201, 0)</f>
        <v>186</v>
      </c>
      <c r="AF397" s="5">
        <f>_xlfn.RANK.EQ(VLOOKUP($A397, 'First 10 GS'!$B$2:$AG$2201, 32, FALSE), 'First 10 GS'!AG$2:AG$2201, 1)</f>
        <v>407</v>
      </c>
      <c r="AG397" s="7">
        <f>GEOMEAN(Table5[[#This Row],[W]],Table5[[#This Row],[L]],Table5[[#This Row],[ERA]],Table5[[#This Row],[BB/9]],Table5[[#This Row],[SO]],Table5[[#This Row],[K/9]],Table5[[#This Row],[WHIP]])</f>
        <v>292.0371664275724</v>
      </c>
    </row>
    <row r="398" spans="1:33" x14ac:dyDescent="0.45">
      <c r="A398" s="6" t="s">
        <v>270</v>
      </c>
      <c r="B398" s="6" t="s">
        <v>271</v>
      </c>
      <c r="C398" s="9" t="s">
        <v>272</v>
      </c>
      <c r="D398" s="9">
        <v>43706</v>
      </c>
      <c r="E398" s="6">
        <f>_xlfn.RANK.EQ(VLOOKUP($A398, 'First 10 GS'!$B$2:$AG$2201, 5, FALSE), 'First 10 GS'!F$2:F$2201, 0)</f>
        <v>513</v>
      </c>
      <c r="F398" s="5">
        <f>_xlfn.RANK.EQ(VLOOKUP($A398, 'First 10 GS'!$B$2:$AG$2201, 6, FALSE), 'First 10 GS'!G$2:G$2201, 0)</f>
        <v>294</v>
      </c>
      <c r="G398" s="5">
        <f>_xlfn.RANK.EQ(VLOOKUP($A398, 'First 10 GS'!$B$2:$AG$2201, 7, FALSE), 'First 10 GS'!H$2:H$2201, 1)</f>
        <v>657</v>
      </c>
      <c r="H398" s="6">
        <f>_xlfn.RANK.EQ(VLOOKUP($A398, 'First 10 GS'!$B$2:$AG$2201, 8, FALSE), 'First 10 GS'!I$2:I$2201, 0)</f>
        <v>1</v>
      </c>
      <c r="I398" s="6">
        <f>_xlfn.RANK.EQ(VLOOKUP($A398, 'First 10 GS'!$B$2:$AG$2201, 9, FALSE), 'First 10 GS'!J$2:J$2201, 0)</f>
        <v>1</v>
      </c>
      <c r="J398" s="6">
        <f>_xlfn.RANK.EQ(VLOOKUP($A398, 'First 10 GS'!$B$2:$AG$2201, 10, FALSE), 'First 10 GS'!K$2:K$2201, 1)</f>
        <v>1</v>
      </c>
      <c r="K398" s="6">
        <f>_xlfn.RANK.EQ(VLOOKUP($A398, 'First 10 GS'!$B$2:$AG$2201, 11, FALSE), 'First 10 GS'!L$2:L$2201, 0)</f>
        <v>196</v>
      </c>
      <c r="L398" s="6">
        <f>_xlfn.RANK.EQ(VLOOKUP($A398, 'First 10 GS'!$B$2:$AG$2201, 12, FALSE), 'First 10 GS'!M$2:M$2201, 0)</f>
        <v>98</v>
      </c>
      <c r="M398" s="6">
        <f>_xlfn.RANK.EQ(VLOOKUP($A398, 'First 10 GS'!$B$2:$AG$2201, 13, FALSE), 'First 10 GS'!N$2:N$2201, 0)</f>
        <v>2</v>
      </c>
      <c r="N398" s="6">
        <f>_xlfn.RANK.EQ(VLOOKUP($A398, 'First 10 GS'!$B$2:$AG$2201, 14, FALSE), 'First 10 GS'!O$2:O$2201, 1)</f>
        <v>146</v>
      </c>
      <c r="O398" s="6">
        <f>_xlfn.RANK.EQ(VLOOKUP($A398, 'First 10 GS'!$B$2:$AG$2201, 15, FALSE), 'First 10 GS'!P$2:P$2201, 0)</f>
        <v>1</v>
      </c>
      <c r="P398" s="6">
        <f>_xlfn.RANK.EQ(VLOOKUP($A398, 'First 10 GS'!$B$2:$AG$2201, 16, FALSE), 'First 10 GS'!Q$2:Q$2201, 0)</f>
        <v>559</v>
      </c>
      <c r="Q398" s="5">
        <f>_xlfn.RANK.EQ(VLOOKUP($A398, 'First 10 GS'!$B$2:$AG$2201, 17, FALSE), 'First 10 GS'!R$2:R$2201, 1)</f>
        <v>644</v>
      </c>
      <c r="R398" s="6">
        <f>_xlfn.RANK.EQ(VLOOKUP($A398, 'First 10 GS'!$B$2:$AG$2201, 18, FALSE), 'First 10 GS'!S$2:S$2201, 1)</f>
        <v>475</v>
      </c>
      <c r="S398" s="6">
        <f>_xlfn.RANK.EQ(VLOOKUP($A398, 'First 10 GS'!$B$2:$AG$2201, 19, FALSE), 'First 10 GS'!T$2:T$2201, 1)</f>
        <v>654</v>
      </c>
      <c r="T398" s="6">
        <f>_xlfn.RANK.EQ(VLOOKUP($A398, 'First 10 GS'!$B$2:$AG$2201, 20, FALSE), 'First 10 GS'!U$2:U$2201, 1)</f>
        <v>651</v>
      </c>
      <c r="U398" s="6">
        <f>_xlfn.RANK.EQ(VLOOKUP($A398, 'First 10 GS'!$B$2:$AG$2201, 21, FALSE), 'First 10 GS'!V$2:V$2201, 1)</f>
        <v>652</v>
      </c>
      <c r="V398" s="6">
        <f>_xlfn.RANK.EQ(VLOOKUP($A398, 'First 10 GS'!$B$2:$AG$2201, 22, FALSE), 'First 10 GS'!W$2:W$2201, 1)</f>
        <v>651</v>
      </c>
      <c r="W398" s="6">
        <f>_xlfn.RANK.EQ(VLOOKUP($A398, 'First 10 GS'!$B$2:$AG$2201, 23, FALSE), 'First 10 GS'!X$2:X$2201, 1)</f>
        <v>371</v>
      </c>
      <c r="X398" s="5">
        <f>_xlfn.RANK.EQ(VLOOKUP($A398, 'First 10 GS'!$B$2:$AG$2201, 24, FALSE), 'First 10 GS'!Y$2:Y$2201, 1)</f>
        <v>456</v>
      </c>
      <c r="Y398" s="6">
        <f>_xlfn.RANK.EQ(VLOOKUP($A398, 'First 10 GS'!$B$2:$AG$2201, 25, FALSE), 'First 10 GS'!Z$2:Z$2201, 1)</f>
        <v>291</v>
      </c>
      <c r="Z398" s="5">
        <f>_xlfn.RANK.EQ(VLOOKUP($A398, 'First 10 GS'!$B$2:$AG$2201, 26, FALSE), 'First 10 GS'!AA$2:AA$2201, 0)</f>
        <v>91</v>
      </c>
      <c r="AA398" s="5">
        <f>_xlfn.RANK.EQ(VLOOKUP($A398, 'First 10 GS'!$B$2:$AG$2201, 27, FALSE), 'First 10 GS'!AB$2:AB$2201, 0)</f>
        <v>61</v>
      </c>
      <c r="AB398" s="6">
        <f>_xlfn.RANK.EQ(VLOOKUP($A398, 'First 10 GS'!$B$2:$AG$2201, 28, FALSE), 'First 10 GS'!AC$2:AC$2201, 1)</f>
        <v>290</v>
      </c>
      <c r="AC398" s="6">
        <f>_xlfn.RANK.EQ(VLOOKUP($A398, 'First 10 GS'!$B$2:$AG$2201, 29, FALSE), 'First 10 GS'!AD$2:AD$2201, 1)</f>
        <v>1</v>
      </c>
      <c r="AD398" s="6">
        <f>_xlfn.RANK.EQ(VLOOKUP($A398, 'First 10 GS'!$B$2:$AG$2201, 30, FALSE), 'First 10 GS'!AE$2:AE$2201, 1)</f>
        <v>461</v>
      </c>
      <c r="AE398" s="6">
        <f>_xlfn.RANK.EQ(VLOOKUP($A398, 'First 10 GS'!$B$2:$AG$2201, 31, FALSE), 'First 10 GS'!AF$2:AF$2201, 0)</f>
        <v>411</v>
      </c>
      <c r="AF398" s="5">
        <f>_xlfn.RANK.EQ(VLOOKUP($A398, 'First 10 GS'!$B$2:$AG$2201, 32, FALSE), 'First 10 GS'!AG$2:AG$2201, 1)</f>
        <v>585</v>
      </c>
      <c r="AG398" s="7">
        <f>GEOMEAN(Table5[[#This Row],[W]],Table5[[#This Row],[L]],Table5[[#This Row],[ERA]],Table5[[#This Row],[BB/9]],Table5[[#This Row],[SO]],Table5[[#This Row],[K/9]],Table5[[#This Row],[WHIP]])</f>
        <v>292.73191371173431</v>
      </c>
    </row>
    <row r="399" spans="1:33" x14ac:dyDescent="0.45">
      <c r="A399" s="6" t="s">
        <v>1045</v>
      </c>
      <c r="B399" s="6" t="s">
        <v>73</v>
      </c>
      <c r="C399" s="9">
        <v>41813</v>
      </c>
      <c r="D399" s="9">
        <v>41868</v>
      </c>
      <c r="E399" s="6">
        <f>_xlfn.RANK.EQ(VLOOKUP($A399, 'First 10 GS'!$B$2:$AG$2201, 5, FALSE), 'First 10 GS'!F$2:F$2201, 0)</f>
        <v>207</v>
      </c>
      <c r="F399" s="5">
        <f>_xlfn.RANK.EQ(VLOOKUP($A399, 'First 10 GS'!$B$2:$AG$2201, 6, FALSE), 'First 10 GS'!G$2:G$2201, 0)</f>
        <v>294</v>
      </c>
      <c r="G399" s="5">
        <f>_xlfn.RANK.EQ(VLOOKUP($A399, 'First 10 GS'!$B$2:$AG$2201, 7, FALSE), 'First 10 GS'!H$2:H$2201, 1)</f>
        <v>343</v>
      </c>
      <c r="H399" s="6">
        <f>_xlfn.RANK.EQ(VLOOKUP($A399, 'First 10 GS'!$B$2:$AG$2201, 8, FALSE), 'First 10 GS'!I$2:I$2201, 0)</f>
        <v>1</v>
      </c>
      <c r="I399" s="6">
        <f>_xlfn.RANK.EQ(VLOOKUP($A399, 'First 10 GS'!$B$2:$AG$2201, 9, FALSE), 'First 10 GS'!J$2:J$2201, 0)</f>
        <v>1</v>
      </c>
      <c r="J399" s="6">
        <f>_xlfn.RANK.EQ(VLOOKUP($A399, 'First 10 GS'!$B$2:$AG$2201, 10, FALSE), 'First 10 GS'!K$2:K$2201, 1)</f>
        <v>1</v>
      </c>
      <c r="K399" s="6">
        <f>_xlfn.RANK.EQ(VLOOKUP($A399, 'First 10 GS'!$B$2:$AG$2201, 11, FALSE), 'First 10 GS'!L$2:L$2201, 0)</f>
        <v>196</v>
      </c>
      <c r="L399" s="6">
        <f>_xlfn.RANK.EQ(VLOOKUP($A399, 'First 10 GS'!$B$2:$AG$2201, 12, FALSE), 'First 10 GS'!M$2:M$2201, 0)</f>
        <v>98</v>
      </c>
      <c r="M399" s="6">
        <f>_xlfn.RANK.EQ(VLOOKUP($A399, 'First 10 GS'!$B$2:$AG$2201, 13, FALSE), 'First 10 GS'!N$2:N$2201, 0)</f>
        <v>2</v>
      </c>
      <c r="N399" s="6">
        <f>_xlfn.RANK.EQ(VLOOKUP($A399, 'First 10 GS'!$B$2:$AG$2201, 14, FALSE), 'First 10 GS'!O$2:O$2201, 1)</f>
        <v>452</v>
      </c>
      <c r="O399" s="6">
        <f>_xlfn.RANK.EQ(VLOOKUP($A399, 'First 10 GS'!$B$2:$AG$2201, 15, FALSE), 'First 10 GS'!P$2:P$2201, 0)</f>
        <v>227</v>
      </c>
      <c r="P399" s="6">
        <f>_xlfn.RANK.EQ(VLOOKUP($A399, 'First 10 GS'!$B$2:$AG$2201, 16, FALSE), 'First 10 GS'!Q$2:Q$2201, 0)</f>
        <v>378</v>
      </c>
      <c r="Q399" s="5">
        <f>_xlfn.RANK.EQ(VLOOKUP($A399, 'First 10 GS'!$B$2:$AG$2201, 17, FALSE), 'First 10 GS'!R$2:R$2201, 1)</f>
        <v>160</v>
      </c>
      <c r="R399" s="6">
        <f>_xlfn.RANK.EQ(VLOOKUP($A399, 'First 10 GS'!$B$2:$AG$2201, 18, FALSE), 'First 10 GS'!S$2:S$2201, 1)</f>
        <v>241</v>
      </c>
      <c r="S399" s="6">
        <f>_xlfn.RANK.EQ(VLOOKUP($A399, 'First 10 GS'!$B$2:$AG$2201, 19, FALSE), 'First 10 GS'!T$2:T$2201, 1)</f>
        <v>162</v>
      </c>
      <c r="T399" s="6">
        <f>_xlfn.RANK.EQ(VLOOKUP($A399, 'First 10 GS'!$B$2:$AG$2201, 20, FALSE), 'First 10 GS'!U$2:U$2201, 1)</f>
        <v>140</v>
      </c>
      <c r="U399" s="6">
        <f>_xlfn.RANK.EQ(VLOOKUP($A399, 'First 10 GS'!$B$2:$AG$2201, 21, FALSE), 'First 10 GS'!V$2:V$2201, 1)</f>
        <v>129</v>
      </c>
      <c r="V399" s="6">
        <f>_xlfn.RANK.EQ(VLOOKUP($A399, 'First 10 GS'!$B$2:$AG$2201, 22, FALSE), 'First 10 GS'!W$2:W$2201, 1)</f>
        <v>103</v>
      </c>
      <c r="W399" s="6">
        <f>_xlfn.RANK.EQ(VLOOKUP($A399, 'First 10 GS'!$B$2:$AG$2201, 23, FALSE), 'First 10 GS'!X$2:X$2201, 1)</f>
        <v>371</v>
      </c>
      <c r="X399" s="5">
        <f>_xlfn.RANK.EQ(VLOOKUP($A399, 'First 10 GS'!$B$2:$AG$2201, 24, FALSE), 'First 10 GS'!Y$2:Y$2201, 1)</f>
        <v>353</v>
      </c>
      <c r="Y399" s="6">
        <f>_xlfn.RANK.EQ(VLOOKUP($A399, 'First 10 GS'!$B$2:$AG$2201, 25, FALSE), 'First 10 GS'!Z$2:Z$2201, 1)</f>
        <v>1</v>
      </c>
      <c r="Z399" s="5">
        <f>_xlfn.RANK.EQ(VLOOKUP($A399, 'First 10 GS'!$B$2:$AG$2201, 26, FALSE), 'First 10 GS'!AA$2:AA$2201, 0)</f>
        <v>356</v>
      </c>
      <c r="AA399" s="5">
        <f>_xlfn.RANK.EQ(VLOOKUP($A399, 'First 10 GS'!$B$2:$AG$2201, 27, FALSE), 'First 10 GS'!AB$2:AB$2201, 0)</f>
        <v>395</v>
      </c>
      <c r="AB399" s="6">
        <f>_xlfn.RANK.EQ(VLOOKUP($A399, 'First 10 GS'!$B$2:$AG$2201, 28, FALSE), 'First 10 GS'!AC$2:AC$2201, 1)</f>
        <v>618</v>
      </c>
      <c r="AC399" s="6">
        <f>_xlfn.RANK.EQ(VLOOKUP($A399, 'First 10 GS'!$B$2:$AG$2201, 29, FALSE), 'First 10 GS'!AD$2:AD$2201, 1)</f>
        <v>1</v>
      </c>
      <c r="AD399" s="6">
        <f>_xlfn.RANK.EQ(VLOOKUP($A399, 'First 10 GS'!$B$2:$AG$2201, 30, FALSE), 'First 10 GS'!AE$2:AE$2201, 1)</f>
        <v>1</v>
      </c>
      <c r="AE399" s="6">
        <f>_xlfn.RANK.EQ(VLOOKUP($A399, 'First 10 GS'!$B$2:$AG$2201, 31, FALSE), 'First 10 GS'!AF$2:AF$2201, 0)</f>
        <v>211</v>
      </c>
      <c r="AF399" s="5">
        <f>_xlfn.RANK.EQ(VLOOKUP($A399, 'First 10 GS'!$B$2:$AG$2201, 32, FALSE), 'First 10 GS'!AG$2:AG$2201, 1)</f>
        <v>231</v>
      </c>
      <c r="AG399" s="7">
        <f>GEOMEAN(Table5[[#This Row],[W]],Table5[[#This Row],[L]],Table5[[#This Row],[ERA]],Table5[[#This Row],[BB/9]],Table5[[#This Row],[SO]],Table5[[#This Row],[K/9]],Table5[[#This Row],[WHIP]])</f>
        <v>292.91537832782035</v>
      </c>
    </row>
    <row r="400" spans="1:33" x14ac:dyDescent="0.45">
      <c r="A400" s="6" t="s">
        <v>1611</v>
      </c>
      <c r="B400" s="6" t="s">
        <v>229</v>
      </c>
      <c r="C400" s="9">
        <v>37836</v>
      </c>
      <c r="D400" s="9">
        <v>38086</v>
      </c>
      <c r="E400" s="6">
        <f>_xlfn.RANK.EQ(VLOOKUP($A400, 'First 10 GS'!$B$2:$AG$2201, 5, FALSE), 'First 10 GS'!F$2:F$2201, 0)</f>
        <v>266</v>
      </c>
      <c r="F400" s="5">
        <f>_xlfn.RANK.EQ(VLOOKUP($A400, 'First 10 GS'!$B$2:$AG$2201, 6, FALSE), 'First 10 GS'!G$2:G$2201, 0)</f>
        <v>151</v>
      </c>
      <c r="G400" s="5">
        <f>_xlfn.RANK.EQ(VLOOKUP($A400, 'First 10 GS'!$B$2:$AG$2201, 7, FALSE), 'First 10 GS'!H$2:H$2201, 1)</f>
        <v>518</v>
      </c>
      <c r="H400" s="6">
        <f>_xlfn.RANK.EQ(VLOOKUP($A400, 'First 10 GS'!$B$2:$AG$2201, 8, FALSE), 'First 10 GS'!I$2:I$2201, 0)</f>
        <v>1</v>
      </c>
      <c r="I400" s="6">
        <f>_xlfn.RANK.EQ(VLOOKUP($A400, 'First 10 GS'!$B$2:$AG$2201, 9, FALSE), 'First 10 GS'!J$2:J$2201, 0)</f>
        <v>1</v>
      </c>
      <c r="J400" s="6">
        <f>_xlfn.RANK.EQ(VLOOKUP($A400, 'First 10 GS'!$B$2:$AG$2201, 10, FALSE), 'First 10 GS'!K$2:K$2201, 1)</f>
        <v>1</v>
      </c>
      <c r="K400" s="6">
        <f>_xlfn.RANK.EQ(VLOOKUP($A400, 'First 10 GS'!$B$2:$AG$2201, 11, FALSE), 'First 10 GS'!L$2:L$2201, 0)</f>
        <v>196</v>
      </c>
      <c r="L400" s="6">
        <f>_xlfn.RANK.EQ(VLOOKUP($A400, 'First 10 GS'!$B$2:$AG$2201, 12, FALSE), 'First 10 GS'!M$2:M$2201, 0)</f>
        <v>98</v>
      </c>
      <c r="M400" s="6">
        <f>_xlfn.RANK.EQ(VLOOKUP($A400, 'First 10 GS'!$B$2:$AG$2201, 13, FALSE), 'First 10 GS'!N$2:N$2201, 0)</f>
        <v>2</v>
      </c>
      <c r="N400" s="6">
        <f>_xlfn.RANK.EQ(VLOOKUP($A400, 'First 10 GS'!$B$2:$AG$2201, 14, FALSE), 'First 10 GS'!O$2:O$2201, 1)</f>
        <v>391</v>
      </c>
      <c r="O400" s="6">
        <f>_xlfn.RANK.EQ(VLOOKUP($A400, 'First 10 GS'!$B$2:$AG$2201, 15, FALSE), 'First 10 GS'!P$2:P$2201, 0)</f>
        <v>26</v>
      </c>
      <c r="P400" s="6">
        <f>_xlfn.RANK.EQ(VLOOKUP($A400, 'First 10 GS'!$B$2:$AG$2201, 16, FALSE), 'First 10 GS'!Q$2:Q$2201, 0)</f>
        <v>357</v>
      </c>
      <c r="Q400" s="5">
        <f>_xlfn.RANK.EQ(VLOOKUP($A400, 'First 10 GS'!$B$2:$AG$2201, 17, FALSE), 'First 10 GS'!R$2:R$2201, 1)</f>
        <v>341</v>
      </c>
      <c r="R400" s="6">
        <f>_xlfn.RANK.EQ(VLOOKUP($A400, 'First 10 GS'!$B$2:$AG$2201, 18, FALSE), 'First 10 GS'!S$2:S$2201, 1)</f>
        <v>317</v>
      </c>
      <c r="S400" s="6">
        <f>_xlfn.RANK.EQ(VLOOKUP($A400, 'First 10 GS'!$B$2:$AG$2201, 19, FALSE), 'First 10 GS'!T$2:T$2201, 1)</f>
        <v>440</v>
      </c>
      <c r="T400" s="6">
        <f>_xlfn.RANK.EQ(VLOOKUP($A400, 'First 10 GS'!$B$2:$AG$2201, 20, FALSE), 'First 10 GS'!U$2:U$2201, 1)</f>
        <v>341</v>
      </c>
      <c r="U400" s="6">
        <f>_xlfn.RANK.EQ(VLOOKUP($A400, 'First 10 GS'!$B$2:$AG$2201, 21, FALSE), 'First 10 GS'!V$2:V$2201, 1)</f>
        <v>463</v>
      </c>
      <c r="V400" s="6">
        <f>_xlfn.RANK.EQ(VLOOKUP($A400, 'First 10 GS'!$B$2:$AG$2201, 22, FALSE), 'First 10 GS'!W$2:W$2201, 1)</f>
        <v>466</v>
      </c>
      <c r="W400" s="6">
        <f>_xlfn.RANK.EQ(VLOOKUP($A400, 'First 10 GS'!$B$2:$AG$2201, 23, FALSE), 'First 10 GS'!X$2:X$2201, 1)</f>
        <v>160</v>
      </c>
      <c r="X400" s="5">
        <f>_xlfn.RANK.EQ(VLOOKUP($A400, 'First 10 GS'!$B$2:$AG$2201, 24, FALSE), 'First 10 GS'!Y$2:Y$2201, 1)</f>
        <v>158</v>
      </c>
      <c r="Y400" s="6">
        <f>_xlfn.RANK.EQ(VLOOKUP($A400, 'First 10 GS'!$B$2:$AG$2201, 25, FALSE), 'First 10 GS'!Z$2:Z$2201, 1)</f>
        <v>1</v>
      </c>
      <c r="Z400" s="5">
        <f>_xlfn.RANK.EQ(VLOOKUP($A400, 'First 10 GS'!$B$2:$AG$2201, 26, FALSE), 'First 10 GS'!AA$2:AA$2201, 0)</f>
        <v>452</v>
      </c>
      <c r="AA400" s="5">
        <f>_xlfn.RANK.EQ(VLOOKUP($A400, 'First 10 GS'!$B$2:$AG$2201, 27, FALSE), 'First 10 GS'!AB$2:AB$2201, 0)</f>
        <v>475</v>
      </c>
      <c r="AB400" s="6">
        <f>_xlfn.RANK.EQ(VLOOKUP($A400, 'First 10 GS'!$B$2:$AG$2201, 28, FALSE), 'First 10 GS'!AC$2:AC$2201, 1)</f>
        <v>556</v>
      </c>
      <c r="AC400" s="6">
        <f>_xlfn.RANK.EQ(VLOOKUP($A400, 'First 10 GS'!$B$2:$AG$2201, 29, FALSE), 'First 10 GS'!AD$2:AD$2201, 1)</f>
        <v>1</v>
      </c>
      <c r="AD400" s="6">
        <f>_xlfn.RANK.EQ(VLOOKUP($A400, 'First 10 GS'!$B$2:$AG$2201, 30, FALSE), 'First 10 GS'!AE$2:AE$2201, 1)</f>
        <v>146</v>
      </c>
      <c r="AE400" s="6">
        <f>_xlfn.RANK.EQ(VLOOKUP($A400, 'First 10 GS'!$B$2:$AG$2201, 31, FALSE), 'First 10 GS'!AF$2:AF$2201, 0)</f>
        <v>278</v>
      </c>
      <c r="AF400" s="5">
        <f>_xlfn.RANK.EQ(VLOOKUP($A400, 'First 10 GS'!$B$2:$AG$2201, 32, FALSE), 'First 10 GS'!AG$2:AG$2201, 1)</f>
        <v>212</v>
      </c>
      <c r="AG400" s="7">
        <f>GEOMEAN(Table5[[#This Row],[W]],Table5[[#This Row],[L]],Table5[[#This Row],[ERA]],Table5[[#This Row],[BB/9]],Table5[[#This Row],[SO]],Table5[[#This Row],[K/9]],Table5[[#This Row],[WHIP]])</f>
        <v>294.43112981693679</v>
      </c>
    </row>
    <row r="401" spans="1:33" x14ac:dyDescent="0.45">
      <c r="A401" s="6" t="s">
        <v>225</v>
      </c>
      <c r="B401" s="6" t="s">
        <v>102</v>
      </c>
      <c r="C401" s="9" t="s">
        <v>226</v>
      </c>
      <c r="D401" s="9">
        <v>42950</v>
      </c>
      <c r="E401" s="6">
        <f>_xlfn.RANK.EQ(VLOOKUP($A401, 'First 10 GS'!$B$2:$AG$2201, 5, FALSE), 'First 10 GS'!F$2:F$2201, 0)</f>
        <v>499</v>
      </c>
      <c r="F401" s="5">
        <f>_xlfn.RANK.EQ(VLOOKUP($A401, 'First 10 GS'!$B$2:$AG$2201, 6, FALSE), 'First 10 GS'!G$2:G$2201, 0)</f>
        <v>595</v>
      </c>
      <c r="G401" s="5">
        <f>_xlfn.RANK.EQ(VLOOKUP($A401, 'First 10 GS'!$B$2:$AG$2201, 7, FALSE), 'First 10 GS'!H$2:H$2201, 1)</f>
        <v>623</v>
      </c>
      <c r="H401" s="6">
        <f>_xlfn.RANK.EQ(VLOOKUP($A401, 'First 10 GS'!$B$2:$AG$2201, 8, FALSE), 'First 10 GS'!I$2:I$2201, 0)</f>
        <v>1</v>
      </c>
      <c r="I401" s="6">
        <f>_xlfn.RANK.EQ(VLOOKUP($A401, 'First 10 GS'!$B$2:$AG$2201, 9, FALSE), 'First 10 GS'!J$2:J$2201, 0)</f>
        <v>1</v>
      </c>
      <c r="J401" s="6">
        <f>_xlfn.RANK.EQ(VLOOKUP($A401, 'First 10 GS'!$B$2:$AG$2201, 10, FALSE), 'First 10 GS'!K$2:K$2201, 1)</f>
        <v>1</v>
      </c>
      <c r="K401" s="6">
        <f>_xlfn.RANK.EQ(VLOOKUP($A401, 'First 10 GS'!$B$2:$AG$2201, 11, FALSE), 'First 10 GS'!L$2:L$2201, 0)</f>
        <v>196</v>
      </c>
      <c r="L401" s="6">
        <f>_xlfn.RANK.EQ(VLOOKUP($A401, 'First 10 GS'!$B$2:$AG$2201, 12, FALSE), 'First 10 GS'!M$2:M$2201, 0)</f>
        <v>98</v>
      </c>
      <c r="M401" s="6">
        <f>_xlfn.RANK.EQ(VLOOKUP($A401, 'First 10 GS'!$B$2:$AG$2201, 13, FALSE), 'First 10 GS'!N$2:N$2201, 0)</f>
        <v>2</v>
      </c>
      <c r="N401" s="6">
        <f>_xlfn.RANK.EQ(VLOOKUP($A401, 'First 10 GS'!$B$2:$AG$2201, 14, FALSE), 'First 10 GS'!O$2:O$2201, 1)</f>
        <v>163</v>
      </c>
      <c r="O401" s="6">
        <f>_xlfn.RANK.EQ(VLOOKUP($A401, 'First 10 GS'!$B$2:$AG$2201, 15, FALSE), 'First 10 GS'!P$2:P$2201, 0)</f>
        <v>227</v>
      </c>
      <c r="P401" s="6">
        <f>_xlfn.RANK.EQ(VLOOKUP($A401, 'First 10 GS'!$B$2:$AG$2201, 16, FALSE), 'First 10 GS'!Q$2:Q$2201, 0)</f>
        <v>646</v>
      </c>
      <c r="Q401" s="5">
        <f>_xlfn.RANK.EQ(VLOOKUP($A401, 'First 10 GS'!$B$2:$AG$2201, 17, FALSE), 'First 10 GS'!R$2:R$2201, 1)</f>
        <v>422</v>
      </c>
      <c r="R401" s="6">
        <f>_xlfn.RANK.EQ(VLOOKUP($A401, 'First 10 GS'!$B$2:$AG$2201, 18, FALSE), 'First 10 GS'!S$2:S$2201, 1)</f>
        <v>132</v>
      </c>
      <c r="S401" s="6">
        <f>_xlfn.RANK.EQ(VLOOKUP($A401, 'First 10 GS'!$B$2:$AG$2201, 19, FALSE), 'First 10 GS'!T$2:T$2201, 1)</f>
        <v>270</v>
      </c>
      <c r="T401" s="6">
        <f>_xlfn.RANK.EQ(VLOOKUP($A401, 'First 10 GS'!$B$2:$AG$2201, 20, FALSE), 'First 10 GS'!U$2:U$2201, 1)</f>
        <v>341</v>
      </c>
      <c r="U401" s="6">
        <f>_xlfn.RANK.EQ(VLOOKUP($A401, 'First 10 GS'!$B$2:$AG$2201, 21, FALSE), 'First 10 GS'!V$2:V$2201, 1)</f>
        <v>384</v>
      </c>
      <c r="V401" s="6">
        <f>_xlfn.RANK.EQ(VLOOKUP($A401, 'First 10 GS'!$B$2:$AG$2201, 22, FALSE), 'First 10 GS'!W$2:W$2201, 1)</f>
        <v>274</v>
      </c>
      <c r="W401" s="6">
        <f>_xlfn.RANK.EQ(VLOOKUP($A401, 'First 10 GS'!$B$2:$AG$2201, 23, FALSE), 'First 10 GS'!X$2:X$2201, 1)</f>
        <v>607</v>
      </c>
      <c r="X401" s="5">
        <f>_xlfn.RANK.EQ(VLOOKUP($A401, 'First 10 GS'!$B$2:$AG$2201, 24, FALSE), 'First 10 GS'!Y$2:Y$2201, 1)</f>
        <v>634</v>
      </c>
      <c r="Y401" s="6">
        <f>_xlfn.RANK.EQ(VLOOKUP($A401, 'First 10 GS'!$B$2:$AG$2201, 25, FALSE), 'First 10 GS'!Z$2:Z$2201, 1)</f>
        <v>599</v>
      </c>
      <c r="Z401" s="5">
        <f>_xlfn.RANK.EQ(VLOOKUP($A401, 'First 10 GS'!$B$2:$AG$2201, 26, FALSE), 'First 10 GS'!AA$2:AA$2201, 0)</f>
        <v>76</v>
      </c>
      <c r="AA401" s="5">
        <f>_xlfn.RANK.EQ(VLOOKUP($A401, 'First 10 GS'!$B$2:$AG$2201, 27, FALSE), 'First 10 GS'!AB$2:AB$2201, 0)</f>
        <v>47</v>
      </c>
      <c r="AB401" s="6">
        <f>_xlfn.RANK.EQ(VLOOKUP($A401, 'First 10 GS'!$B$2:$AG$2201, 28, FALSE), 'First 10 GS'!AC$2:AC$2201, 1)</f>
        <v>452</v>
      </c>
      <c r="AC401" s="6">
        <f>_xlfn.RANK.EQ(VLOOKUP($A401, 'First 10 GS'!$B$2:$AG$2201, 29, FALSE), 'First 10 GS'!AD$2:AD$2201, 1)</f>
        <v>1</v>
      </c>
      <c r="AD401" s="6">
        <f>_xlfn.RANK.EQ(VLOOKUP($A401, 'First 10 GS'!$B$2:$AG$2201, 30, FALSE), 'First 10 GS'!AE$2:AE$2201, 1)</f>
        <v>461</v>
      </c>
      <c r="AE401" s="6">
        <f>_xlfn.RANK.EQ(VLOOKUP($A401, 'First 10 GS'!$B$2:$AG$2201, 31, FALSE), 'First 10 GS'!AF$2:AF$2201, 0)</f>
        <v>411</v>
      </c>
      <c r="AF401" s="5">
        <f>_xlfn.RANK.EQ(VLOOKUP($A401, 'First 10 GS'!$B$2:$AG$2201, 32, FALSE), 'First 10 GS'!AG$2:AG$2201, 1)</f>
        <v>544</v>
      </c>
      <c r="AG401" s="7">
        <f>GEOMEAN(Table5[[#This Row],[W]],Table5[[#This Row],[L]],Table5[[#This Row],[ERA]],Table5[[#This Row],[BB/9]],Table5[[#This Row],[SO]],Table5[[#This Row],[K/9]],Table5[[#This Row],[WHIP]])</f>
        <v>294.62789798214226</v>
      </c>
    </row>
    <row r="402" spans="1:33" x14ac:dyDescent="0.45">
      <c r="A402" s="6" t="s">
        <v>703</v>
      </c>
      <c r="B402" s="6" t="s">
        <v>196</v>
      </c>
      <c r="C402" s="9">
        <v>38489</v>
      </c>
      <c r="D402" s="9">
        <v>38556</v>
      </c>
      <c r="E402" s="6">
        <f>_xlfn.RANK.EQ(VLOOKUP($A402, 'First 10 GS'!$B$2:$AG$2201, 5, FALSE), 'First 10 GS'!F$2:F$2201, 0)</f>
        <v>499</v>
      </c>
      <c r="F402" s="5">
        <f>_xlfn.RANK.EQ(VLOOKUP($A402, 'First 10 GS'!$B$2:$AG$2201, 6, FALSE), 'First 10 GS'!G$2:G$2201, 0)</f>
        <v>64</v>
      </c>
      <c r="G402" s="5">
        <f>_xlfn.RANK.EQ(VLOOKUP($A402, 'First 10 GS'!$B$2:$AG$2201, 7, FALSE), 'First 10 GS'!H$2:H$2201, 1)</f>
        <v>343</v>
      </c>
      <c r="H402" s="6">
        <f>_xlfn.RANK.EQ(VLOOKUP($A402, 'First 10 GS'!$B$2:$AG$2201, 8, FALSE), 'First 10 GS'!I$2:I$2201, 0)</f>
        <v>1</v>
      </c>
      <c r="I402" s="6">
        <f>_xlfn.RANK.EQ(VLOOKUP($A402, 'First 10 GS'!$B$2:$AG$2201, 9, FALSE), 'First 10 GS'!J$2:J$2201, 0)</f>
        <v>1</v>
      </c>
      <c r="J402" s="6">
        <f>_xlfn.RANK.EQ(VLOOKUP($A402, 'First 10 GS'!$B$2:$AG$2201, 10, FALSE), 'First 10 GS'!K$2:K$2201, 1)</f>
        <v>1</v>
      </c>
      <c r="K402" s="6">
        <f>_xlfn.RANK.EQ(VLOOKUP($A402, 'First 10 GS'!$B$2:$AG$2201, 11, FALSE), 'First 10 GS'!L$2:L$2201, 0)</f>
        <v>99</v>
      </c>
      <c r="L402" s="6">
        <f>_xlfn.RANK.EQ(VLOOKUP($A402, 'First 10 GS'!$B$2:$AG$2201, 12, FALSE), 'First 10 GS'!M$2:M$2201, 0)</f>
        <v>18</v>
      </c>
      <c r="M402" s="6">
        <f>_xlfn.RANK.EQ(VLOOKUP($A402, 'First 10 GS'!$B$2:$AG$2201, 13, FALSE), 'First 10 GS'!N$2:N$2201, 0)</f>
        <v>2</v>
      </c>
      <c r="N402" s="6">
        <f>_xlfn.RANK.EQ(VLOOKUP($A402, 'First 10 GS'!$B$2:$AG$2201, 14, FALSE), 'First 10 GS'!O$2:O$2201, 1)</f>
        <v>163</v>
      </c>
      <c r="O402" s="6">
        <f>_xlfn.RANK.EQ(VLOOKUP($A402, 'First 10 GS'!$B$2:$AG$2201, 15, FALSE), 'First 10 GS'!P$2:P$2201, 0)</f>
        <v>26</v>
      </c>
      <c r="P402" s="6">
        <f>_xlfn.RANK.EQ(VLOOKUP($A402, 'First 10 GS'!$B$2:$AG$2201, 16, FALSE), 'First 10 GS'!Q$2:Q$2201, 0)</f>
        <v>252</v>
      </c>
      <c r="Q402" s="5">
        <f>_xlfn.RANK.EQ(VLOOKUP($A402, 'First 10 GS'!$B$2:$AG$2201, 17, FALSE), 'First 10 GS'!R$2:R$2201, 1)</f>
        <v>561</v>
      </c>
      <c r="R402" s="6">
        <f>_xlfn.RANK.EQ(VLOOKUP($A402, 'First 10 GS'!$B$2:$AG$2201, 18, FALSE), 'First 10 GS'!S$2:S$2201, 1)</f>
        <v>440</v>
      </c>
      <c r="S402" s="6">
        <f>_xlfn.RANK.EQ(VLOOKUP($A402, 'First 10 GS'!$B$2:$AG$2201, 19, FALSE), 'First 10 GS'!T$2:T$2201, 1)</f>
        <v>509</v>
      </c>
      <c r="T402" s="6">
        <f>_xlfn.RANK.EQ(VLOOKUP($A402, 'First 10 GS'!$B$2:$AG$2201, 20, FALSE), 'First 10 GS'!U$2:U$2201, 1)</f>
        <v>547</v>
      </c>
      <c r="U402" s="6">
        <f>_xlfn.RANK.EQ(VLOOKUP($A402, 'First 10 GS'!$B$2:$AG$2201, 21, FALSE), 'First 10 GS'!V$2:V$2201, 1)</f>
        <v>599</v>
      </c>
      <c r="V402" s="6">
        <f>_xlfn.RANK.EQ(VLOOKUP($A402, 'First 10 GS'!$B$2:$AG$2201, 22, FALSE), 'First 10 GS'!W$2:W$2201, 1)</f>
        <v>570</v>
      </c>
      <c r="W402" s="6">
        <f>_xlfn.RANK.EQ(VLOOKUP($A402, 'First 10 GS'!$B$2:$AG$2201, 23, FALSE), 'First 10 GS'!X$2:X$2201, 1)</f>
        <v>462</v>
      </c>
      <c r="X402" s="5">
        <f>_xlfn.RANK.EQ(VLOOKUP($A402, 'First 10 GS'!$B$2:$AG$2201, 24, FALSE), 'First 10 GS'!Y$2:Y$2201, 1)</f>
        <v>533</v>
      </c>
      <c r="Y402" s="6">
        <f>_xlfn.RANK.EQ(VLOOKUP($A402, 'First 10 GS'!$B$2:$AG$2201, 25, FALSE), 'First 10 GS'!Z$2:Z$2201, 1)</f>
        <v>1</v>
      </c>
      <c r="Z402" s="5">
        <f>_xlfn.RANK.EQ(VLOOKUP($A402, 'First 10 GS'!$B$2:$AG$2201, 26, FALSE), 'First 10 GS'!AA$2:AA$2201, 0)</f>
        <v>251</v>
      </c>
      <c r="AA402" s="5">
        <f>_xlfn.RANK.EQ(VLOOKUP($A402, 'First 10 GS'!$B$2:$AG$2201, 27, FALSE), 'First 10 GS'!AB$2:AB$2201, 0)</f>
        <v>199</v>
      </c>
      <c r="AB402" s="6">
        <f>_xlfn.RANK.EQ(VLOOKUP($A402, 'First 10 GS'!$B$2:$AG$2201, 28, FALSE), 'First 10 GS'!AC$2:AC$2201, 1)</f>
        <v>290</v>
      </c>
      <c r="AC402" s="6">
        <f>_xlfn.RANK.EQ(VLOOKUP($A402, 'First 10 GS'!$B$2:$AG$2201, 29, FALSE), 'First 10 GS'!AD$2:AD$2201, 1)</f>
        <v>1</v>
      </c>
      <c r="AD402" s="6">
        <f>_xlfn.RANK.EQ(VLOOKUP($A402, 'First 10 GS'!$B$2:$AG$2201, 30, FALSE), 'First 10 GS'!AE$2:AE$2201, 1)</f>
        <v>325</v>
      </c>
      <c r="AE402" s="6">
        <f>_xlfn.RANK.EQ(VLOOKUP($A402, 'First 10 GS'!$B$2:$AG$2201, 31, FALSE), 'First 10 GS'!AF$2:AF$2201, 0)</f>
        <v>366</v>
      </c>
      <c r="AF402" s="5">
        <f>_xlfn.RANK.EQ(VLOOKUP($A402, 'First 10 GS'!$B$2:$AG$2201, 32, FALSE), 'First 10 GS'!AG$2:AG$2201, 1)</f>
        <v>600</v>
      </c>
      <c r="AG402" s="7">
        <f>GEOMEAN(Table5[[#This Row],[W]],Table5[[#This Row],[L]],Table5[[#This Row],[ERA]],Table5[[#This Row],[BB/9]],Table5[[#This Row],[SO]],Table5[[#This Row],[K/9]],Table5[[#This Row],[WHIP]])</f>
        <v>295.49415005975078</v>
      </c>
    </row>
    <row r="403" spans="1:33" x14ac:dyDescent="0.45">
      <c r="A403" s="6" t="s">
        <v>1791</v>
      </c>
      <c r="B403" s="6" t="s">
        <v>73</v>
      </c>
      <c r="C403" s="9">
        <v>34872</v>
      </c>
      <c r="D403" s="9">
        <v>34923</v>
      </c>
      <c r="E403" s="6">
        <f>_xlfn.RANK.EQ(VLOOKUP($A403, 'First 10 GS'!$B$2:$AG$2201, 5, FALSE), 'First 10 GS'!F$2:F$2201, 0)</f>
        <v>87</v>
      </c>
      <c r="F403" s="5">
        <f>_xlfn.RANK.EQ(VLOOKUP($A403, 'First 10 GS'!$B$2:$AG$2201, 6, FALSE), 'First 10 GS'!G$2:G$2201, 0)</f>
        <v>151</v>
      </c>
      <c r="G403" s="5">
        <f>_xlfn.RANK.EQ(VLOOKUP($A403, 'First 10 GS'!$B$2:$AG$2201, 7, FALSE), 'First 10 GS'!H$2:H$2201, 1)</f>
        <v>343</v>
      </c>
      <c r="H403" s="6">
        <f>_xlfn.RANK.EQ(VLOOKUP($A403, 'First 10 GS'!$B$2:$AG$2201, 8, FALSE), 'First 10 GS'!I$2:I$2201, 0)</f>
        <v>1</v>
      </c>
      <c r="I403" s="6">
        <f>_xlfn.RANK.EQ(VLOOKUP($A403, 'First 10 GS'!$B$2:$AG$2201, 9, FALSE), 'First 10 GS'!J$2:J$2201, 0)</f>
        <v>1</v>
      </c>
      <c r="J403" s="6">
        <f>_xlfn.RANK.EQ(VLOOKUP($A403, 'First 10 GS'!$B$2:$AG$2201, 10, FALSE), 'First 10 GS'!K$2:K$2201, 1)</f>
        <v>1</v>
      </c>
      <c r="K403" s="6">
        <f>_xlfn.RANK.EQ(VLOOKUP($A403, 'First 10 GS'!$B$2:$AG$2201, 11, FALSE), 'First 10 GS'!L$2:L$2201, 0)</f>
        <v>196</v>
      </c>
      <c r="L403" s="6">
        <f>_xlfn.RANK.EQ(VLOOKUP($A403, 'First 10 GS'!$B$2:$AG$2201, 12, FALSE), 'First 10 GS'!M$2:M$2201, 0)</f>
        <v>98</v>
      </c>
      <c r="M403" s="6">
        <f>_xlfn.RANK.EQ(VLOOKUP($A403, 'First 10 GS'!$B$2:$AG$2201, 13, FALSE), 'First 10 GS'!N$2:N$2201, 0)</f>
        <v>2</v>
      </c>
      <c r="N403" s="6">
        <f>_xlfn.RANK.EQ(VLOOKUP($A403, 'First 10 GS'!$B$2:$AG$2201, 14, FALSE), 'First 10 GS'!O$2:O$2201, 1)</f>
        <v>575</v>
      </c>
      <c r="O403" s="6">
        <f>_xlfn.RANK.EQ(VLOOKUP($A403, 'First 10 GS'!$B$2:$AG$2201, 15, FALSE), 'First 10 GS'!P$2:P$2201, 0)</f>
        <v>90</v>
      </c>
      <c r="P403" s="6">
        <f>_xlfn.RANK.EQ(VLOOKUP($A403, 'First 10 GS'!$B$2:$AG$2201, 16, FALSE), 'First 10 GS'!Q$2:Q$2201, 0)</f>
        <v>266</v>
      </c>
      <c r="Q403" s="5">
        <f>_xlfn.RANK.EQ(VLOOKUP($A403, 'First 10 GS'!$B$2:$AG$2201, 17, FALSE), 'First 10 GS'!R$2:R$2201, 1)</f>
        <v>207</v>
      </c>
      <c r="R403" s="6">
        <f>_xlfn.RANK.EQ(VLOOKUP($A403, 'First 10 GS'!$B$2:$AG$2201, 18, FALSE), 'First 10 GS'!S$2:S$2201, 1)</f>
        <v>440</v>
      </c>
      <c r="S403" s="6">
        <f>_xlfn.RANK.EQ(VLOOKUP($A403, 'First 10 GS'!$B$2:$AG$2201, 19, FALSE), 'First 10 GS'!T$2:T$2201, 1)</f>
        <v>401</v>
      </c>
      <c r="T403" s="6">
        <f>_xlfn.RANK.EQ(VLOOKUP($A403, 'First 10 GS'!$B$2:$AG$2201, 20, FALSE), 'First 10 GS'!U$2:U$2201, 1)</f>
        <v>306</v>
      </c>
      <c r="U403" s="6">
        <f>_xlfn.RANK.EQ(VLOOKUP($A403, 'First 10 GS'!$B$2:$AG$2201, 21, FALSE), 'First 10 GS'!V$2:V$2201, 1)</f>
        <v>470</v>
      </c>
      <c r="V403" s="6">
        <f>_xlfn.RANK.EQ(VLOOKUP($A403, 'First 10 GS'!$B$2:$AG$2201, 22, FALSE), 'First 10 GS'!W$2:W$2201, 1)</f>
        <v>537</v>
      </c>
      <c r="W403" s="6">
        <f>_xlfn.RANK.EQ(VLOOKUP($A403, 'First 10 GS'!$B$2:$AG$2201, 23, FALSE), 'First 10 GS'!X$2:X$2201, 1)</f>
        <v>331</v>
      </c>
      <c r="X403" s="5">
        <f>_xlfn.RANK.EQ(VLOOKUP($A403, 'First 10 GS'!$B$2:$AG$2201, 24, FALSE), 'First 10 GS'!Y$2:Y$2201, 1)</f>
        <v>243</v>
      </c>
      <c r="Y403" s="6">
        <f>_xlfn.RANK.EQ(VLOOKUP($A403, 'First 10 GS'!$B$2:$AG$2201, 25, FALSE), 'First 10 GS'!Z$2:Z$2201, 1)</f>
        <v>1</v>
      </c>
      <c r="Z403" s="5">
        <f>_xlfn.RANK.EQ(VLOOKUP($A403, 'First 10 GS'!$B$2:$AG$2201, 26, FALSE), 'First 10 GS'!AA$2:AA$2201, 0)</f>
        <v>566</v>
      </c>
      <c r="AA403" s="5">
        <f>_xlfn.RANK.EQ(VLOOKUP($A403, 'First 10 GS'!$B$2:$AG$2201, 27, FALSE), 'First 10 GS'!AB$2:AB$2201, 0)</f>
        <v>620</v>
      </c>
      <c r="AB403" s="6">
        <f>_xlfn.RANK.EQ(VLOOKUP($A403, 'First 10 GS'!$B$2:$AG$2201, 28, FALSE), 'First 10 GS'!AC$2:AC$2201, 1)</f>
        <v>290</v>
      </c>
      <c r="AC403" s="6">
        <f>_xlfn.RANK.EQ(VLOOKUP($A403, 'First 10 GS'!$B$2:$AG$2201, 29, FALSE), 'First 10 GS'!AD$2:AD$2201, 1)</f>
        <v>477</v>
      </c>
      <c r="AD403" s="6">
        <f>_xlfn.RANK.EQ(VLOOKUP($A403, 'First 10 GS'!$B$2:$AG$2201, 30, FALSE), 'First 10 GS'!AE$2:AE$2201, 1)</f>
        <v>146</v>
      </c>
      <c r="AE403" s="6">
        <f>_xlfn.RANK.EQ(VLOOKUP($A403, 'First 10 GS'!$B$2:$AG$2201, 31, FALSE), 'First 10 GS'!AF$2:AF$2201, 0)</f>
        <v>83</v>
      </c>
      <c r="AF403" s="5">
        <f>_xlfn.RANK.EQ(VLOOKUP($A403, 'First 10 GS'!$B$2:$AG$2201, 32, FALSE), 'First 10 GS'!AG$2:AG$2201, 1)</f>
        <v>218</v>
      </c>
      <c r="AG403" s="7">
        <f>GEOMEAN(Table5[[#This Row],[W]],Table5[[#This Row],[L]],Table5[[#This Row],[ERA]],Table5[[#This Row],[BB/9]],Table5[[#This Row],[SO]],Table5[[#This Row],[K/9]],Table5[[#This Row],[WHIP]])</f>
        <v>296.04579725216757</v>
      </c>
    </row>
    <row r="404" spans="1:33" x14ac:dyDescent="0.45">
      <c r="A404" s="6" t="s">
        <v>374</v>
      </c>
      <c r="B404" s="6" t="s">
        <v>132</v>
      </c>
      <c r="C404" s="9">
        <v>38849</v>
      </c>
      <c r="D404" s="9">
        <v>38915</v>
      </c>
      <c r="E404" s="6">
        <f>_xlfn.RANK.EQ(VLOOKUP($A404, 'First 10 GS'!$B$2:$AG$2201, 5, FALSE), 'First 10 GS'!F$2:F$2201, 0)</f>
        <v>559</v>
      </c>
      <c r="F404" s="5">
        <f>_xlfn.RANK.EQ(VLOOKUP($A404, 'First 10 GS'!$B$2:$AG$2201, 6, FALSE), 'First 10 GS'!G$2:G$2201, 0)</f>
        <v>460</v>
      </c>
      <c r="G404" s="5">
        <f>_xlfn.RANK.EQ(VLOOKUP($A404, 'First 10 GS'!$B$2:$AG$2201, 7, FALSE), 'First 10 GS'!H$2:H$2201, 1)</f>
        <v>343</v>
      </c>
      <c r="H404" s="6">
        <f>_xlfn.RANK.EQ(VLOOKUP($A404, 'First 10 GS'!$B$2:$AG$2201, 8, FALSE), 'First 10 GS'!I$2:I$2201, 0)</f>
        <v>1</v>
      </c>
      <c r="I404" s="6">
        <f>_xlfn.RANK.EQ(VLOOKUP($A404, 'First 10 GS'!$B$2:$AG$2201, 9, FALSE), 'First 10 GS'!J$2:J$2201, 0)</f>
        <v>1</v>
      </c>
      <c r="J404" s="6">
        <f>_xlfn.RANK.EQ(VLOOKUP($A404, 'First 10 GS'!$B$2:$AG$2201, 10, FALSE), 'First 10 GS'!K$2:K$2201, 1)</f>
        <v>1</v>
      </c>
      <c r="K404" s="6">
        <f>_xlfn.RANK.EQ(VLOOKUP($A404, 'First 10 GS'!$B$2:$AG$2201, 11, FALSE), 'First 10 GS'!L$2:L$2201, 0)</f>
        <v>196</v>
      </c>
      <c r="L404" s="6">
        <f>_xlfn.RANK.EQ(VLOOKUP($A404, 'First 10 GS'!$B$2:$AG$2201, 12, FALSE), 'First 10 GS'!M$2:M$2201, 0)</f>
        <v>98</v>
      </c>
      <c r="M404" s="6">
        <f>_xlfn.RANK.EQ(VLOOKUP($A404, 'First 10 GS'!$B$2:$AG$2201, 13, FALSE), 'First 10 GS'!N$2:N$2201, 0)</f>
        <v>2</v>
      </c>
      <c r="N404" s="6">
        <f>_xlfn.RANK.EQ(VLOOKUP($A404, 'First 10 GS'!$B$2:$AG$2201, 14, FALSE), 'First 10 GS'!O$2:O$2201, 1)</f>
        <v>103</v>
      </c>
      <c r="O404" s="6">
        <f>_xlfn.RANK.EQ(VLOOKUP($A404, 'First 10 GS'!$B$2:$AG$2201, 15, FALSE), 'First 10 GS'!P$2:P$2201, 0)</f>
        <v>390</v>
      </c>
      <c r="P404" s="6">
        <f>_xlfn.RANK.EQ(VLOOKUP($A404, 'First 10 GS'!$B$2:$AG$2201, 16, FALSE), 'First 10 GS'!Q$2:Q$2201, 0)</f>
        <v>500</v>
      </c>
      <c r="Q404" s="5">
        <f>_xlfn.RANK.EQ(VLOOKUP($A404, 'First 10 GS'!$B$2:$AG$2201, 17, FALSE), 'First 10 GS'!R$2:R$2201, 1)</f>
        <v>532</v>
      </c>
      <c r="R404" s="6">
        <f>_xlfn.RANK.EQ(VLOOKUP($A404, 'First 10 GS'!$B$2:$AG$2201, 18, FALSE), 'First 10 GS'!S$2:S$2201, 1)</f>
        <v>160</v>
      </c>
      <c r="S404" s="6">
        <f>_xlfn.RANK.EQ(VLOOKUP($A404, 'First 10 GS'!$B$2:$AG$2201, 19, FALSE), 'First 10 GS'!T$2:T$2201, 1)</f>
        <v>401</v>
      </c>
      <c r="T404" s="6">
        <f>_xlfn.RANK.EQ(VLOOKUP($A404, 'First 10 GS'!$B$2:$AG$2201, 20, FALSE), 'First 10 GS'!U$2:U$2201, 1)</f>
        <v>456</v>
      </c>
      <c r="U404" s="6">
        <f>_xlfn.RANK.EQ(VLOOKUP($A404, 'First 10 GS'!$B$2:$AG$2201, 21, FALSE), 'First 10 GS'!V$2:V$2201, 1)</f>
        <v>476</v>
      </c>
      <c r="V404" s="6">
        <f>_xlfn.RANK.EQ(VLOOKUP($A404, 'First 10 GS'!$B$2:$AG$2201, 22, FALSE), 'First 10 GS'!W$2:W$2201, 1)</f>
        <v>381</v>
      </c>
      <c r="W404" s="6">
        <f>_xlfn.RANK.EQ(VLOOKUP($A404, 'First 10 GS'!$B$2:$AG$2201, 23, FALSE), 'First 10 GS'!X$2:X$2201, 1)</f>
        <v>431</v>
      </c>
      <c r="X404" s="5">
        <f>_xlfn.RANK.EQ(VLOOKUP($A404, 'First 10 GS'!$B$2:$AG$2201, 24, FALSE), 'First 10 GS'!Y$2:Y$2201, 1)</f>
        <v>535</v>
      </c>
      <c r="Y404" s="6">
        <f>_xlfn.RANK.EQ(VLOOKUP($A404, 'First 10 GS'!$B$2:$AG$2201, 25, FALSE), 'First 10 GS'!Z$2:Z$2201, 1)</f>
        <v>291</v>
      </c>
      <c r="Z404" s="5">
        <f>_xlfn.RANK.EQ(VLOOKUP($A404, 'First 10 GS'!$B$2:$AG$2201, 26, FALSE), 'First 10 GS'!AA$2:AA$2201, 0)</f>
        <v>129</v>
      </c>
      <c r="AA404" s="5">
        <f>_xlfn.RANK.EQ(VLOOKUP($A404, 'First 10 GS'!$B$2:$AG$2201, 27, FALSE), 'First 10 GS'!AB$2:AB$2201, 0)</f>
        <v>74</v>
      </c>
      <c r="AB404" s="6">
        <f>_xlfn.RANK.EQ(VLOOKUP($A404, 'First 10 GS'!$B$2:$AG$2201, 28, FALSE), 'First 10 GS'!AC$2:AC$2201, 1)</f>
        <v>290</v>
      </c>
      <c r="AC404" s="6">
        <f>_xlfn.RANK.EQ(VLOOKUP($A404, 'First 10 GS'!$B$2:$AG$2201, 29, FALSE), 'First 10 GS'!AD$2:AD$2201, 1)</f>
        <v>1</v>
      </c>
      <c r="AD404" s="6">
        <f>_xlfn.RANK.EQ(VLOOKUP($A404, 'First 10 GS'!$B$2:$AG$2201, 30, FALSE), 'First 10 GS'!AE$2:AE$2201, 1)</f>
        <v>325</v>
      </c>
      <c r="AE404" s="6">
        <f>_xlfn.RANK.EQ(VLOOKUP($A404, 'First 10 GS'!$B$2:$AG$2201, 31, FALSE), 'First 10 GS'!AF$2:AF$2201, 0)</f>
        <v>534</v>
      </c>
      <c r="AF404" s="5">
        <f>_xlfn.RANK.EQ(VLOOKUP($A404, 'First 10 GS'!$B$2:$AG$2201, 32, FALSE), 'First 10 GS'!AG$2:AG$2201, 1)</f>
        <v>484</v>
      </c>
      <c r="AG404" s="7">
        <f>GEOMEAN(Table5[[#This Row],[W]],Table5[[#This Row],[L]],Table5[[#This Row],[ERA]],Table5[[#This Row],[BB/9]],Table5[[#This Row],[SO]],Table5[[#This Row],[K/9]],Table5[[#This Row],[WHIP]])</f>
        <v>297.75213187727184</v>
      </c>
    </row>
    <row r="405" spans="1:33" x14ac:dyDescent="0.45">
      <c r="A405" s="4" t="s">
        <v>624</v>
      </c>
      <c r="B405" s="4" t="s">
        <v>121</v>
      </c>
      <c r="C405" s="10">
        <v>43694</v>
      </c>
      <c r="D405" s="10">
        <v>44043</v>
      </c>
      <c r="E405" s="4">
        <f>_xlfn.RANK.EQ(VLOOKUP($A405, 'First 10 GS'!$B$2:$AG$2201, 5, FALSE), 'First 10 GS'!F$2:F$2201, 0)</f>
        <v>619</v>
      </c>
      <c r="F405" s="5">
        <f>_xlfn.RANK.EQ(VLOOKUP($A405, 'First 10 GS'!$B$2:$AG$2201, 6, FALSE), 'First 10 GS'!G$2:G$2201, 0)</f>
        <v>460</v>
      </c>
      <c r="G405" s="5">
        <f>_xlfn.RANK.EQ(VLOOKUP($A405, 'First 10 GS'!$B$2:$AG$2201, 7, FALSE), 'First 10 GS'!H$2:H$2201, 1)</f>
        <v>177</v>
      </c>
      <c r="H405" s="4">
        <f>_xlfn.RANK.EQ(VLOOKUP($A405, 'First 10 GS'!$B$2:$AG$2201, 8, FALSE), 'First 10 GS'!I$2:I$2201, 0)</f>
        <v>1</v>
      </c>
      <c r="I405" s="4">
        <f>_xlfn.RANK.EQ(VLOOKUP($A405, 'First 10 GS'!$B$2:$AG$2201, 9, FALSE), 'First 10 GS'!J$2:J$2201, 0)</f>
        <v>1</v>
      </c>
      <c r="J405" s="4">
        <f>_xlfn.RANK.EQ(VLOOKUP($A405, 'First 10 GS'!$B$2:$AG$2201, 10, FALSE), 'First 10 GS'!K$2:K$2201, 1)</f>
        <v>1</v>
      </c>
      <c r="K405" s="4">
        <f>_xlfn.RANK.EQ(VLOOKUP($A405, 'First 10 GS'!$B$2:$AG$2201, 11, FALSE), 'First 10 GS'!L$2:L$2201, 0)</f>
        <v>196</v>
      </c>
      <c r="L405" s="4">
        <f>_xlfn.RANK.EQ(VLOOKUP($A405, 'First 10 GS'!$B$2:$AG$2201, 12, FALSE), 'First 10 GS'!M$2:M$2201, 0)</f>
        <v>98</v>
      </c>
      <c r="M405" s="4">
        <f>_xlfn.RANK.EQ(VLOOKUP($A405, 'First 10 GS'!$B$2:$AG$2201, 13, FALSE), 'First 10 GS'!N$2:N$2201, 0)</f>
        <v>2</v>
      </c>
      <c r="N405" s="6">
        <f>_xlfn.RANK.EQ(VLOOKUP($A405, 'First 10 GS'!$B$2:$AG$2201, 14, FALSE), 'First 10 GS'!O$2:O$2201, 1)</f>
        <v>43</v>
      </c>
      <c r="O405" s="4">
        <f>_xlfn.RANK.EQ(VLOOKUP($A405, 'First 10 GS'!$B$2:$AG$2201, 15, FALSE), 'First 10 GS'!P$2:P$2201, 0)</f>
        <v>530</v>
      </c>
      <c r="P405" s="4">
        <f>_xlfn.RANK.EQ(VLOOKUP($A405, 'First 10 GS'!$B$2:$AG$2201, 16, FALSE), 'First 10 GS'!Q$2:Q$2201, 0)</f>
        <v>428</v>
      </c>
      <c r="Q405" s="5">
        <f>_xlfn.RANK.EQ(VLOOKUP($A405, 'First 10 GS'!$B$2:$AG$2201, 17, FALSE), 'First 10 GS'!R$2:R$2201, 1)</f>
        <v>443</v>
      </c>
      <c r="R405" s="4">
        <f>_xlfn.RANK.EQ(VLOOKUP($A405, 'First 10 GS'!$B$2:$AG$2201, 18, FALSE), 'First 10 GS'!S$2:S$2201, 1)</f>
        <v>241</v>
      </c>
      <c r="S405" s="4">
        <f>_xlfn.RANK.EQ(VLOOKUP($A405, 'First 10 GS'!$B$2:$AG$2201, 19, FALSE), 'First 10 GS'!T$2:T$2201, 1)</f>
        <v>270</v>
      </c>
      <c r="T405" s="4">
        <f>_xlfn.RANK.EQ(VLOOKUP($A405, 'First 10 GS'!$B$2:$AG$2201, 20, FALSE), 'First 10 GS'!U$2:U$2201, 1)</f>
        <v>254</v>
      </c>
      <c r="U405" s="4">
        <f>_xlfn.RANK.EQ(VLOOKUP($A405, 'First 10 GS'!$B$2:$AG$2201, 21, FALSE), 'First 10 GS'!V$2:V$2201, 1)</f>
        <v>428</v>
      </c>
      <c r="V405" s="4">
        <f>_xlfn.RANK.EQ(VLOOKUP($A405, 'First 10 GS'!$B$2:$AG$2201, 22, FALSE), 'First 10 GS'!W$2:W$2201, 1)</f>
        <v>274</v>
      </c>
      <c r="W405" s="4">
        <f>_xlfn.RANK.EQ(VLOOKUP($A405, 'First 10 GS'!$B$2:$AG$2201, 23, FALSE), 'First 10 GS'!X$2:X$2201, 1)</f>
        <v>221</v>
      </c>
      <c r="X405" s="5">
        <f>_xlfn.RANK.EQ(VLOOKUP($A405, 'First 10 GS'!$B$2:$AG$2201, 24, FALSE), 'First 10 GS'!Y$2:Y$2201, 1)</f>
        <v>384</v>
      </c>
      <c r="Y405" s="4">
        <f>_xlfn.RANK.EQ(VLOOKUP($A405, 'First 10 GS'!$B$2:$AG$2201, 25, FALSE), 'First 10 GS'!Z$2:Z$2201, 1)</f>
        <v>1</v>
      </c>
      <c r="Z405" s="5">
        <f>_xlfn.RANK.EQ(VLOOKUP($A405, 'First 10 GS'!$B$2:$AG$2201, 26, FALSE), 'First 10 GS'!AA$2:AA$2201, 0)</f>
        <v>227</v>
      </c>
      <c r="AA405" s="5">
        <f>_xlfn.RANK.EQ(VLOOKUP($A405, 'First 10 GS'!$B$2:$AG$2201, 27, FALSE), 'First 10 GS'!AB$2:AB$2201, 0)</f>
        <v>122</v>
      </c>
      <c r="AB405" s="4">
        <f>_xlfn.RANK.EQ(VLOOKUP($A405, 'First 10 GS'!$B$2:$AG$2201, 28, FALSE), 'First 10 GS'!AC$2:AC$2201, 1)</f>
        <v>452</v>
      </c>
      <c r="AC405" s="4">
        <f>_xlfn.RANK.EQ(VLOOKUP($A405, 'First 10 GS'!$B$2:$AG$2201, 29, FALSE), 'First 10 GS'!AD$2:AD$2201, 1)</f>
        <v>1</v>
      </c>
      <c r="AD405" s="4">
        <f>_xlfn.RANK.EQ(VLOOKUP($A405, 'First 10 GS'!$B$2:$AG$2201, 30, FALSE), 'First 10 GS'!AE$2:AE$2201, 1)</f>
        <v>554</v>
      </c>
      <c r="AE405" s="4">
        <f>_xlfn.RANK.EQ(VLOOKUP($A405, 'First 10 GS'!$B$2:$AG$2201, 31, FALSE), 'First 10 GS'!AF$2:AF$2201, 0)</f>
        <v>609</v>
      </c>
      <c r="AF405" s="5">
        <f>_xlfn.RANK.EQ(VLOOKUP($A405, 'First 10 GS'!$B$2:$AG$2201, 32, FALSE), 'First 10 GS'!AG$2:AG$2201, 1)</f>
        <v>542</v>
      </c>
      <c r="AG405" s="7">
        <f>GEOMEAN(Table5[[#This Row],[W]],Table5[[#This Row],[L]],Table5[[#This Row],[ERA]],Table5[[#This Row],[BB/9]],Table5[[#This Row],[SO]],Table5[[#This Row],[K/9]],Table5[[#This Row],[WHIP]])</f>
        <v>297.83704720304627</v>
      </c>
    </row>
    <row r="406" spans="1:33" x14ac:dyDescent="0.45">
      <c r="A406" s="6" t="s">
        <v>1905</v>
      </c>
      <c r="B406" s="6" t="s">
        <v>82</v>
      </c>
      <c r="C406" s="9">
        <v>39637</v>
      </c>
      <c r="D406" s="9">
        <v>39687</v>
      </c>
      <c r="E406" s="6">
        <f>_xlfn.RANK.EQ(VLOOKUP($A406, 'First 10 GS'!$B$2:$AG$2201, 5, FALSE), 'First 10 GS'!F$2:F$2201, 0)</f>
        <v>453</v>
      </c>
      <c r="F406" s="5">
        <f>_xlfn.RANK.EQ(VLOOKUP($A406, 'First 10 GS'!$B$2:$AG$2201, 6, FALSE), 'First 10 GS'!G$2:G$2201, 0)</f>
        <v>23</v>
      </c>
      <c r="G406" s="5">
        <f>_xlfn.RANK.EQ(VLOOKUP($A406, 'First 10 GS'!$B$2:$AG$2201, 7, FALSE), 'First 10 GS'!H$2:H$2201, 1)</f>
        <v>177</v>
      </c>
      <c r="H406" s="6">
        <f>_xlfn.RANK.EQ(VLOOKUP($A406, 'First 10 GS'!$B$2:$AG$2201, 8, FALSE), 'First 10 GS'!I$2:I$2201, 0)</f>
        <v>1</v>
      </c>
      <c r="I406" s="6">
        <f>_xlfn.RANK.EQ(VLOOKUP($A406, 'First 10 GS'!$B$2:$AG$2201, 9, FALSE), 'First 10 GS'!J$2:J$2201, 0)</f>
        <v>1</v>
      </c>
      <c r="J406" s="6">
        <f>_xlfn.RANK.EQ(VLOOKUP($A406, 'First 10 GS'!$B$2:$AG$2201, 10, FALSE), 'First 10 GS'!K$2:K$2201, 1)</f>
        <v>1</v>
      </c>
      <c r="K406" s="6">
        <f>_xlfn.RANK.EQ(VLOOKUP($A406, 'First 10 GS'!$B$2:$AG$2201, 11, FALSE), 'First 10 GS'!L$2:L$2201, 0)</f>
        <v>196</v>
      </c>
      <c r="L406" s="6">
        <f>_xlfn.RANK.EQ(VLOOKUP($A406, 'First 10 GS'!$B$2:$AG$2201, 12, FALSE), 'First 10 GS'!M$2:M$2201, 0)</f>
        <v>98</v>
      </c>
      <c r="M406" s="6">
        <f>_xlfn.RANK.EQ(VLOOKUP($A406, 'First 10 GS'!$B$2:$AG$2201, 13, FALSE), 'First 10 GS'!N$2:N$2201, 0)</f>
        <v>2</v>
      </c>
      <c r="N406" s="6">
        <f>_xlfn.RANK.EQ(VLOOKUP($A406, 'First 10 GS'!$B$2:$AG$2201, 14, FALSE), 'First 10 GS'!O$2:O$2201, 1)</f>
        <v>202</v>
      </c>
      <c r="O406" s="6">
        <f>_xlfn.RANK.EQ(VLOOKUP($A406, 'First 10 GS'!$B$2:$AG$2201, 15, FALSE), 'First 10 GS'!P$2:P$2201, 0)</f>
        <v>26</v>
      </c>
      <c r="P406" s="6">
        <f>_xlfn.RANK.EQ(VLOOKUP($A406, 'First 10 GS'!$B$2:$AG$2201, 16, FALSE), 'First 10 GS'!Q$2:Q$2201, 0)</f>
        <v>99</v>
      </c>
      <c r="Q406" s="5">
        <f>_xlfn.RANK.EQ(VLOOKUP($A406, 'First 10 GS'!$B$2:$AG$2201, 17, FALSE), 'First 10 GS'!R$2:R$2201, 1)</f>
        <v>565</v>
      </c>
      <c r="R406" s="6">
        <f>_xlfn.RANK.EQ(VLOOKUP($A406, 'First 10 GS'!$B$2:$AG$2201, 18, FALSE), 'First 10 GS'!S$2:S$2201, 1)</f>
        <v>508</v>
      </c>
      <c r="S406" s="6">
        <f>_xlfn.RANK.EQ(VLOOKUP($A406, 'First 10 GS'!$B$2:$AG$2201, 19, FALSE), 'First 10 GS'!T$2:T$2201, 1)</f>
        <v>614</v>
      </c>
      <c r="T406" s="6">
        <f>_xlfn.RANK.EQ(VLOOKUP($A406, 'First 10 GS'!$B$2:$AG$2201, 20, FALSE), 'First 10 GS'!U$2:U$2201, 1)</f>
        <v>577</v>
      </c>
      <c r="U406" s="6">
        <f>_xlfn.RANK.EQ(VLOOKUP($A406, 'First 10 GS'!$B$2:$AG$2201, 21, FALSE), 'First 10 GS'!V$2:V$2201, 1)</f>
        <v>364</v>
      </c>
      <c r="V406" s="6">
        <f>_xlfn.RANK.EQ(VLOOKUP($A406, 'First 10 GS'!$B$2:$AG$2201, 22, FALSE), 'First 10 GS'!W$2:W$2201, 1)</f>
        <v>274</v>
      </c>
      <c r="W406" s="6">
        <f>_xlfn.RANK.EQ(VLOOKUP($A406, 'First 10 GS'!$B$2:$AG$2201, 23, FALSE), 'First 10 GS'!X$2:X$2201, 1)</f>
        <v>371</v>
      </c>
      <c r="X406" s="5">
        <f>_xlfn.RANK.EQ(VLOOKUP($A406, 'First 10 GS'!$B$2:$AG$2201, 24, FALSE), 'First 10 GS'!Y$2:Y$2201, 1)</f>
        <v>414</v>
      </c>
      <c r="Y406" s="6">
        <f>_xlfn.RANK.EQ(VLOOKUP($A406, 'First 10 GS'!$B$2:$AG$2201, 25, FALSE), 'First 10 GS'!Z$2:Z$2201, 1)</f>
        <v>291</v>
      </c>
      <c r="Z406" s="5">
        <f>_xlfn.RANK.EQ(VLOOKUP($A406, 'First 10 GS'!$B$2:$AG$2201, 26, FALSE), 'First 10 GS'!AA$2:AA$2201, 0)</f>
        <v>631</v>
      </c>
      <c r="AA406" s="5">
        <f>_xlfn.RANK.EQ(VLOOKUP($A406, 'First 10 GS'!$B$2:$AG$2201, 27, FALSE), 'First 10 GS'!AB$2:AB$2201, 0)</f>
        <v>621</v>
      </c>
      <c r="AB406" s="6">
        <f>_xlfn.RANK.EQ(VLOOKUP($A406, 'First 10 GS'!$B$2:$AG$2201, 28, FALSE), 'First 10 GS'!AC$2:AC$2201, 1)</f>
        <v>290</v>
      </c>
      <c r="AC406" s="6">
        <f>_xlfn.RANK.EQ(VLOOKUP($A406, 'First 10 GS'!$B$2:$AG$2201, 29, FALSE), 'First 10 GS'!AD$2:AD$2201, 1)</f>
        <v>477</v>
      </c>
      <c r="AD406" s="6">
        <f>_xlfn.RANK.EQ(VLOOKUP($A406, 'First 10 GS'!$B$2:$AG$2201, 30, FALSE), 'First 10 GS'!AE$2:AE$2201, 1)</f>
        <v>325</v>
      </c>
      <c r="AE406" s="6">
        <f>_xlfn.RANK.EQ(VLOOKUP($A406, 'First 10 GS'!$B$2:$AG$2201, 31, FALSE), 'First 10 GS'!AF$2:AF$2201, 0)</f>
        <v>339</v>
      </c>
      <c r="AF406" s="5">
        <f>_xlfn.RANK.EQ(VLOOKUP($A406, 'First 10 GS'!$B$2:$AG$2201, 32, FALSE), 'First 10 GS'!AG$2:AG$2201, 1)</f>
        <v>564</v>
      </c>
      <c r="AG406" s="7">
        <f>GEOMEAN(Table5[[#This Row],[W]],Table5[[#This Row],[L]],Table5[[#This Row],[ERA]],Table5[[#This Row],[BB/9]],Table5[[#This Row],[SO]],Table5[[#This Row],[K/9]],Table5[[#This Row],[WHIP]])</f>
        <v>298.35664013746214</v>
      </c>
    </row>
    <row r="407" spans="1:33" x14ac:dyDescent="0.45">
      <c r="A407" s="6" t="s">
        <v>1616</v>
      </c>
      <c r="B407" s="6" t="s">
        <v>168</v>
      </c>
      <c r="C407" s="9" t="s">
        <v>2536</v>
      </c>
      <c r="D407" s="9">
        <v>28275</v>
      </c>
      <c r="E407" s="6">
        <f>_xlfn.RANK.EQ(VLOOKUP($A407, 'First 10 GS'!$B$2:$AG$2201, 5, FALSE), 'First 10 GS'!F$2:F$2201, 0)</f>
        <v>404</v>
      </c>
      <c r="F407" s="5">
        <f>_xlfn.RANK.EQ(VLOOKUP($A407, 'First 10 GS'!$B$2:$AG$2201, 6, FALSE), 'First 10 GS'!G$2:G$2201, 0)</f>
        <v>294</v>
      </c>
      <c r="G407" s="5">
        <f>_xlfn.RANK.EQ(VLOOKUP($A407, 'First 10 GS'!$B$2:$AG$2201, 7, FALSE), 'First 10 GS'!H$2:H$2201, 1)</f>
        <v>57</v>
      </c>
      <c r="H407" s="6">
        <f>_xlfn.RANK.EQ(VLOOKUP($A407, 'First 10 GS'!$B$2:$AG$2201, 8, FALSE), 'First 10 GS'!I$2:I$2201, 0)</f>
        <v>1</v>
      </c>
      <c r="I407" s="6">
        <f>_xlfn.RANK.EQ(VLOOKUP($A407, 'First 10 GS'!$B$2:$AG$2201, 9, FALSE), 'First 10 GS'!J$2:J$2201, 0)</f>
        <v>1</v>
      </c>
      <c r="J407" s="6">
        <f>_xlfn.RANK.EQ(VLOOKUP($A407, 'First 10 GS'!$B$2:$AG$2201, 10, FALSE), 'First 10 GS'!K$2:K$2201, 1)</f>
        <v>1</v>
      </c>
      <c r="K407" s="6">
        <f>_xlfn.RANK.EQ(VLOOKUP($A407, 'First 10 GS'!$B$2:$AG$2201, 11, FALSE), 'First 10 GS'!L$2:L$2201, 0)</f>
        <v>196</v>
      </c>
      <c r="L407" s="6">
        <f>_xlfn.RANK.EQ(VLOOKUP($A407, 'First 10 GS'!$B$2:$AG$2201, 12, FALSE), 'First 10 GS'!M$2:M$2201, 0)</f>
        <v>98</v>
      </c>
      <c r="M407" s="6">
        <f>_xlfn.RANK.EQ(VLOOKUP($A407, 'First 10 GS'!$B$2:$AG$2201, 13, FALSE), 'First 10 GS'!N$2:N$2201, 0)</f>
        <v>2</v>
      </c>
      <c r="N407" s="6">
        <f>_xlfn.RANK.EQ(VLOOKUP($A407, 'First 10 GS'!$B$2:$AG$2201, 14, FALSE), 'First 10 GS'!O$2:O$2201, 1)</f>
        <v>246</v>
      </c>
      <c r="O407" s="6">
        <f>_xlfn.RANK.EQ(VLOOKUP($A407, 'First 10 GS'!$B$2:$AG$2201, 15, FALSE), 'First 10 GS'!P$2:P$2201, 0)</f>
        <v>530</v>
      </c>
      <c r="P407" s="6">
        <f>_xlfn.RANK.EQ(VLOOKUP($A407, 'First 10 GS'!$B$2:$AG$2201, 16, FALSE), 'First 10 GS'!Q$2:Q$2201, 0)</f>
        <v>169</v>
      </c>
      <c r="Q407" s="5">
        <f>_xlfn.RANK.EQ(VLOOKUP($A407, 'First 10 GS'!$B$2:$AG$2201, 17, FALSE), 'First 10 GS'!R$2:R$2201, 1)</f>
        <v>219</v>
      </c>
      <c r="R407" s="6">
        <f>_xlfn.RANK.EQ(VLOOKUP($A407, 'First 10 GS'!$B$2:$AG$2201, 18, FALSE), 'First 10 GS'!S$2:S$2201, 1)</f>
        <v>440</v>
      </c>
      <c r="S407" s="6">
        <f>_xlfn.RANK.EQ(VLOOKUP($A407, 'First 10 GS'!$B$2:$AG$2201, 19, FALSE), 'First 10 GS'!T$2:T$2201, 1)</f>
        <v>137</v>
      </c>
      <c r="T407" s="6">
        <f>_xlfn.RANK.EQ(VLOOKUP($A407, 'First 10 GS'!$B$2:$AG$2201, 20, FALSE), 'First 10 GS'!U$2:U$2201, 1)</f>
        <v>140</v>
      </c>
      <c r="U407" s="6">
        <f>_xlfn.RANK.EQ(VLOOKUP($A407, 'First 10 GS'!$B$2:$AG$2201, 21, FALSE), 'First 10 GS'!V$2:V$2201, 1)</f>
        <v>251</v>
      </c>
      <c r="V407" s="6">
        <f>_xlfn.RANK.EQ(VLOOKUP($A407, 'First 10 GS'!$B$2:$AG$2201, 22, FALSE), 'First 10 GS'!W$2:W$2201, 1)</f>
        <v>172</v>
      </c>
      <c r="W407" s="6">
        <f>_xlfn.RANK.EQ(VLOOKUP($A407, 'First 10 GS'!$B$2:$AG$2201, 23, FALSE), 'First 10 GS'!X$2:X$2201, 1)</f>
        <v>262</v>
      </c>
      <c r="X407" s="5">
        <f>_xlfn.RANK.EQ(VLOOKUP($A407, 'First 10 GS'!$B$2:$AG$2201, 24, FALSE), 'First 10 GS'!Y$2:Y$2201, 1)</f>
        <v>313</v>
      </c>
      <c r="Y407" s="6">
        <f>_xlfn.RANK.EQ(VLOOKUP($A407, 'First 10 GS'!$B$2:$AG$2201, 25, FALSE), 'First 10 GS'!Z$2:Z$2201, 1)</f>
        <v>1</v>
      </c>
      <c r="Z407" s="5">
        <f>_xlfn.RANK.EQ(VLOOKUP($A407, 'First 10 GS'!$B$2:$AG$2201, 26, FALSE), 'First 10 GS'!AA$2:AA$2201, 0)</f>
        <v>640</v>
      </c>
      <c r="AA407" s="5">
        <f>_xlfn.RANK.EQ(VLOOKUP($A407, 'First 10 GS'!$B$2:$AG$2201, 27, FALSE), 'First 10 GS'!AB$2:AB$2201, 0)</f>
        <v>636</v>
      </c>
      <c r="AB407" s="6">
        <f>_xlfn.RANK.EQ(VLOOKUP($A407, 'First 10 GS'!$B$2:$AG$2201, 28, FALSE), 'First 10 GS'!AC$2:AC$2201, 1)</f>
        <v>127</v>
      </c>
      <c r="AC407" s="6">
        <f>_xlfn.RANK.EQ(VLOOKUP($A407, 'First 10 GS'!$B$2:$AG$2201, 29, FALSE), 'First 10 GS'!AD$2:AD$2201, 1)</f>
        <v>1</v>
      </c>
      <c r="AD407" s="6">
        <f>_xlfn.RANK.EQ(VLOOKUP($A407, 'First 10 GS'!$B$2:$AG$2201, 30, FALSE), 'First 10 GS'!AE$2:AE$2201, 1)</f>
        <v>146</v>
      </c>
      <c r="AE407" s="6">
        <f>_xlfn.RANK.EQ(VLOOKUP($A407, 'First 10 GS'!$B$2:$AG$2201, 31, FALSE), 'First 10 GS'!AF$2:AF$2201, 0)</f>
        <v>401</v>
      </c>
      <c r="AF407" s="5">
        <f>_xlfn.RANK.EQ(VLOOKUP($A407, 'First 10 GS'!$B$2:$AG$2201, 32, FALSE), 'First 10 GS'!AG$2:AG$2201, 1)</f>
        <v>453</v>
      </c>
      <c r="AG407" s="7">
        <f>GEOMEAN(Table5[[#This Row],[W]],Table5[[#This Row],[L]],Table5[[#This Row],[ERA]],Table5[[#This Row],[BB/9]],Table5[[#This Row],[SO]],Table5[[#This Row],[K/9]],Table5[[#This Row],[WHIP]])</f>
        <v>298.63116800032014</v>
      </c>
    </row>
    <row r="408" spans="1:33" x14ac:dyDescent="0.45">
      <c r="A408" s="6" t="s">
        <v>1729</v>
      </c>
      <c r="B408" s="6" t="s">
        <v>59</v>
      </c>
      <c r="C408" s="9">
        <v>34874</v>
      </c>
      <c r="D408" s="9">
        <v>34922</v>
      </c>
      <c r="E408" s="6">
        <f>_xlfn.RANK.EQ(VLOOKUP($A408, 'First 10 GS'!$B$2:$AG$2201, 5, FALSE), 'First 10 GS'!F$2:F$2201, 0)</f>
        <v>304</v>
      </c>
      <c r="F408" s="5">
        <f>_xlfn.RANK.EQ(VLOOKUP($A408, 'First 10 GS'!$B$2:$AG$2201, 6, FALSE), 'First 10 GS'!G$2:G$2201, 0)</f>
        <v>294</v>
      </c>
      <c r="G408" s="5">
        <f>_xlfn.RANK.EQ(VLOOKUP($A408, 'First 10 GS'!$B$2:$AG$2201, 7, FALSE), 'First 10 GS'!H$2:H$2201, 1)</f>
        <v>57</v>
      </c>
      <c r="H408" s="6">
        <f>_xlfn.RANK.EQ(VLOOKUP($A408, 'First 10 GS'!$B$2:$AG$2201, 8, FALSE), 'First 10 GS'!I$2:I$2201, 0)</f>
        <v>1</v>
      </c>
      <c r="I408" s="6">
        <f>_xlfn.RANK.EQ(VLOOKUP($A408, 'First 10 GS'!$B$2:$AG$2201, 9, FALSE), 'First 10 GS'!J$2:J$2201, 0)</f>
        <v>1</v>
      </c>
      <c r="J408" s="6">
        <f>_xlfn.RANK.EQ(VLOOKUP($A408, 'First 10 GS'!$B$2:$AG$2201, 10, FALSE), 'First 10 GS'!K$2:K$2201, 1)</f>
        <v>1</v>
      </c>
      <c r="K408" s="6">
        <f>_xlfn.RANK.EQ(VLOOKUP($A408, 'First 10 GS'!$B$2:$AG$2201, 11, FALSE), 'First 10 GS'!L$2:L$2201, 0)</f>
        <v>196</v>
      </c>
      <c r="L408" s="6">
        <f>_xlfn.RANK.EQ(VLOOKUP($A408, 'First 10 GS'!$B$2:$AG$2201, 12, FALSE), 'First 10 GS'!M$2:M$2201, 0)</f>
        <v>98</v>
      </c>
      <c r="M408" s="6">
        <f>_xlfn.RANK.EQ(VLOOKUP($A408, 'First 10 GS'!$B$2:$AG$2201, 13, FALSE), 'First 10 GS'!N$2:N$2201, 0)</f>
        <v>2</v>
      </c>
      <c r="N408" s="6">
        <f>_xlfn.RANK.EQ(VLOOKUP($A408, 'First 10 GS'!$B$2:$AG$2201, 14, FALSE), 'First 10 GS'!O$2:O$2201, 1)</f>
        <v>353</v>
      </c>
      <c r="O408" s="6">
        <f>_xlfn.RANK.EQ(VLOOKUP($A408, 'First 10 GS'!$B$2:$AG$2201, 15, FALSE), 'First 10 GS'!P$2:P$2201, 0)</f>
        <v>530</v>
      </c>
      <c r="P408" s="6">
        <f>_xlfn.RANK.EQ(VLOOKUP($A408, 'First 10 GS'!$B$2:$AG$2201, 16, FALSE), 'First 10 GS'!Q$2:Q$2201, 0)</f>
        <v>169</v>
      </c>
      <c r="Q408" s="5">
        <f>_xlfn.RANK.EQ(VLOOKUP($A408, 'First 10 GS'!$B$2:$AG$2201, 17, FALSE), 'First 10 GS'!R$2:R$2201, 1)</f>
        <v>410</v>
      </c>
      <c r="R408" s="6">
        <f>_xlfn.RANK.EQ(VLOOKUP($A408, 'First 10 GS'!$B$2:$AG$2201, 18, FALSE), 'First 10 GS'!S$2:S$2201, 1)</f>
        <v>385</v>
      </c>
      <c r="S408" s="6">
        <f>_xlfn.RANK.EQ(VLOOKUP($A408, 'First 10 GS'!$B$2:$AG$2201, 19, FALSE), 'First 10 GS'!T$2:T$2201, 1)</f>
        <v>356</v>
      </c>
      <c r="T408" s="6">
        <f>_xlfn.RANK.EQ(VLOOKUP($A408, 'First 10 GS'!$B$2:$AG$2201, 20, FALSE), 'First 10 GS'!U$2:U$2201, 1)</f>
        <v>418</v>
      </c>
      <c r="U408" s="6">
        <f>_xlfn.RANK.EQ(VLOOKUP($A408, 'First 10 GS'!$B$2:$AG$2201, 21, FALSE), 'First 10 GS'!V$2:V$2201, 1)</f>
        <v>143</v>
      </c>
      <c r="V408" s="6">
        <f>_xlfn.RANK.EQ(VLOOKUP($A408, 'First 10 GS'!$B$2:$AG$2201, 22, FALSE), 'First 10 GS'!W$2:W$2201, 1)</f>
        <v>103</v>
      </c>
      <c r="W408" s="6">
        <f>_xlfn.RANK.EQ(VLOOKUP($A408, 'First 10 GS'!$B$2:$AG$2201, 23, FALSE), 'First 10 GS'!X$2:X$2201, 1)</f>
        <v>521</v>
      </c>
      <c r="X408" s="5">
        <f>_xlfn.RANK.EQ(VLOOKUP($A408, 'First 10 GS'!$B$2:$AG$2201, 24, FALSE), 'First 10 GS'!Y$2:Y$2201, 1)</f>
        <v>526</v>
      </c>
      <c r="Y408" s="6">
        <f>_xlfn.RANK.EQ(VLOOKUP($A408, 'First 10 GS'!$B$2:$AG$2201, 25, FALSE), 'First 10 GS'!Z$2:Z$2201, 1)</f>
        <v>1</v>
      </c>
      <c r="Z408" s="5">
        <f>_xlfn.RANK.EQ(VLOOKUP($A408, 'First 10 GS'!$B$2:$AG$2201, 26, FALSE), 'First 10 GS'!AA$2:AA$2201, 0)</f>
        <v>334</v>
      </c>
      <c r="AA408" s="5">
        <f>_xlfn.RANK.EQ(VLOOKUP($A408, 'First 10 GS'!$B$2:$AG$2201, 27, FALSE), 'First 10 GS'!AB$2:AB$2201, 0)</f>
        <v>343</v>
      </c>
      <c r="AB408" s="6">
        <f>_xlfn.RANK.EQ(VLOOKUP($A408, 'First 10 GS'!$B$2:$AG$2201, 28, FALSE), 'First 10 GS'!AC$2:AC$2201, 1)</f>
        <v>127</v>
      </c>
      <c r="AC408" s="6">
        <f>_xlfn.RANK.EQ(VLOOKUP($A408, 'First 10 GS'!$B$2:$AG$2201, 29, FALSE), 'First 10 GS'!AD$2:AD$2201, 1)</f>
        <v>609</v>
      </c>
      <c r="AD408" s="6">
        <f>_xlfn.RANK.EQ(VLOOKUP($A408, 'First 10 GS'!$B$2:$AG$2201, 30, FALSE), 'First 10 GS'!AE$2:AE$2201, 1)</f>
        <v>146</v>
      </c>
      <c r="AE408" s="6">
        <f>_xlfn.RANK.EQ(VLOOKUP($A408, 'First 10 GS'!$B$2:$AG$2201, 31, FALSE), 'First 10 GS'!AF$2:AF$2201, 0)</f>
        <v>238</v>
      </c>
      <c r="AF408" s="5">
        <f>_xlfn.RANK.EQ(VLOOKUP($A408, 'First 10 GS'!$B$2:$AG$2201, 32, FALSE), 'First 10 GS'!AG$2:AG$2201, 1)</f>
        <v>512</v>
      </c>
      <c r="AG408" s="7">
        <f>GEOMEAN(Table5[[#This Row],[W]],Table5[[#This Row],[L]],Table5[[#This Row],[ERA]],Table5[[#This Row],[BB/9]],Table5[[#This Row],[SO]],Table5[[#This Row],[K/9]],Table5[[#This Row],[WHIP]])</f>
        <v>298.66618037986029</v>
      </c>
    </row>
    <row r="409" spans="1:33" x14ac:dyDescent="0.45">
      <c r="A409" s="6" t="s">
        <v>1777</v>
      </c>
      <c r="B409" s="6" t="s">
        <v>30</v>
      </c>
      <c r="C409" s="9">
        <v>31579</v>
      </c>
      <c r="D409" s="9">
        <v>31646</v>
      </c>
      <c r="E409" s="6">
        <f>_xlfn.RANK.EQ(VLOOKUP($A409, 'First 10 GS'!$B$2:$AG$2201, 5, FALSE), 'First 10 GS'!F$2:F$2201, 0)</f>
        <v>404</v>
      </c>
      <c r="F409" s="5">
        <f>_xlfn.RANK.EQ(VLOOKUP($A409, 'First 10 GS'!$B$2:$AG$2201, 6, FALSE), 'First 10 GS'!G$2:G$2201, 0)</f>
        <v>64</v>
      </c>
      <c r="G409" s="5">
        <f>_xlfn.RANK.EQ(VLOOKUP($A409, 'First 10 GS'!$B$2:$AG$2201, 7, FALSE), 'First 10 GS'!H$2:H$2201, 1)</f>
        <v>177</v>
      </c>
      <c r="H409" s="6">
        <f>_xlfn.RANK.EQ(VLOOKUP($A409, 'First 10 GS'!$B$2:$AG$2201, 8, FALSE), 'First 10 GS'!I$2:I$2201, 0)</f>
        <v>1</v>
      </c>
      <c r="I409" s="6">
        <f>_xlfn.RANK.EQ(VLOOKUP($A409, 'First 10 GS'!$B$2:$AG$2201, 9, FALSE), 'First 10 GS'!J$2:J$2201, 0)</f>
        <v>1</v>
      </c>
      <c r="J409" s="6">
        <f>_xlfn.RANK.EQ(VLOOKUP($A409, 'First 10 GS'!$B$2:$AG$2201, 10, FALSE), 'First 10 GS'!K$2:K$2201, 1)</f>
        <v>1</v>
      </c>
      <c r="K409" s="6">
        <f>_xlfn.RANK.EQ(VLOOKUP($A409, 'First 10 GS'!$B$2:$AG$2201, 11, FALSE), 'First 10 GS'!L$2:L$2201, 0)</f>
        <v>99</v>
      </c>
      <c r="L409" s="6">
        <f>_xlfn.RANK.EQ(VLOOKUP($A409, 'First 10 GS'!$B$2:$AG$2201, 12, FALSE), 'First 10 GS'!M$2:M$2201, 0)</f>
        <v>18</v>
      </c>
      <c r="M409" s="6">
        <f>_xlfn.RANK.EQ(VLOOKUP($A409, 'First 10 GS'!$B$2:$AG$2201, 13, FALSE), 'First 10 GS'!N$2:N$2201, 0)</f>
        <v>2</v>
      </c>
      <c r="N409" s="6">
        <f>_xlfn.RANK.EQ(VLOOKUP($A409, 'First 10 GS'!$B$2:$AG$2201, 14, FALSE), 'First 10 GS'!O$2:O$2201, 1)</f>
        <v>246</v>
      </c>
      <c r="O409" s="6">
        <f>_xlfn.RANK.EQ(VLOOKUP($A409, 'First 10 GS'!$B$2:$AG$2201, 15, FALSE), 'First 10 GS'!P$2:P$2201, 0)</f>
        <v>90</v>
      </c>
      <c r="P409" s="6">
        <f>_xlfn.RANK.EQ(VLOOKUP($A409, 'First 10 GS'!$B$2:$AG$2201, 16, FALSE), 'First 10 GS'!Q$2:Q$2201, 0)</f>
        <v>139</v>
      </c>
      <c r="Q409" s="5">
        <f>_xlfn.RANK.EQ(VLOOKUP($A409, 'First 10 GS'!$B$2:$AG$2201, 17, FALSE), 'First 10 GS'!R$2:R$2201, 1)</f>
        <v>477</v>
      </c>
      <c r="R409" s="6">
        <f>_xlfn.RANK.EQ(VLOOKUP($A409, 'First 10 GS'!$B$2:$AG$2201, 18, FALSE), 'First 10 GS'!S$2:S$2201, 1)</f>
        <v>440</v>
      </c>
      <c r="S409" s="6">
        <f>_xlfn.RANK.EQ(VLOOKUP($A409, 'First 10 GS'!$B$2:$AG$2201, 19, FALSE), 'First 10 GS'!T$2:T$2201, 1)</f>
        <v>473</v>
      </c>
      <c r="T409" s="6">
        <f>_xlfn.RANK.EQ(VLOOKUP($A409, 'First 10 GS'!$B$2:$AG$2201, 20, FALSE), 'First 10 GS'!U$2:U$2201, 1)</f>
        <v>456</v>
      </c>
      <c r="U409" s="6">
        <f>_xlfn.RANK.EQ(VLOOKUP($A409, 'First 10 GS'!$B$2:$AG$2201, 21, FALSE), 'First 10 GS'!V$2:V$2201, 1)</f>
        <v>251</v>
      </c>
      <c r="V409" s="6">
        <f>_xlfn.RANK.EQ(VLOOKUP($A409, 'First 10 GS'!$B$2:$AG$2201, 22, FALSE), 'First 10 GS'!W$2:W$2201, 1)</f>
        <v>172</v>
      </c>
      <c r="W409" s="6">
        <f>_xlfn.RANK.EQ(VLOOKUP($A409, 'First 10 GS'!$B$2:$AG$2201, 23, FALSE), 'First 10 GS'!X$2:X$2201, 1)</f>
        <v>371</v>
      </c>
      <c r="X409" s="5">
        <f>_xlfn.RANK.EQ(VLOOKUP($A409, 'First 10 GS'!$B$2:$AG$2201, 24, FALSE), 'First 10 GS'!Y$2:Y$2201, 1)</f>
        <v>405</v>
      </c>
      <c r="Y409" s="6">
        <f>_xlfn.RANK.EQ(VLOOKUP($A409, 'First 10 GS'!$B$2:$AG$2201, 25, FALSE), 'First 10 GS'!Z$2:Z$2201, 1)</f>
        <v>1</v>
      </c>
      <c r="Z409" s="5">
        <f>_xlfn.RANK.EQ(VLOOKUP($A409, 'First 10 GS'!$B$2:$AG$2201, 26, FALSE), 'First 10 GS'!AA$2:AA$2201, 0)</f>
        <v>452</v>
      </c>
      <c r="AA409" s="5">
        <f>_xlfn.RANK.EQ(VLOOKUP($A409, 'First 10 GS'!$B$2:$AG$2201, 27, FALSE), 'First 10 GS'!AB$2:AB$2201, 0)</f>
        <v>419</v>
      </c>
      <c r="AB409" s="6">
        <f>_xlfn.RANK.EQ(VLOOKUP($A409, 'First 10 GS'!$B$2:$AG$2201, 28, FALSE), 'First 10 GS'!AC$2:AC$2201, 1)</f>
        <v>452</v>
      </c>
      <c r="AC409" s="6">
        <f>_xlfn.RANK.EQ(VLOOKUP($A409, 'First 10 GS'!$B$2:$AG$2201, 29, FALSE), 'First 10 GS'!AD$2:AD$2201, 1)</f>
        <v>1</v>
      </c>
      <c r="AD409" s="6">
        <f>_xlfn.RANK.EQ(VLOOKUP($A409, 'First 10 GS'!$B$2:$AG$2201, 30, FALSE), 'First 10 GS'!AE$2:AE$2201, 1)</f>
        <v>325</v>
      </c>
      <c r="AE409" s="6">
        <f>_xlfn.RANK.EQ(VLOOKUP($A409, 'First 10 GS'!$B$2:$AG$2201, 31, FALSE), 'First 10 GS'!AF$2:AF$2201, 0)</f>
        <v>358</v>
      </c>
      <c r="AF409" s="5">
        <f>_xlfn.RANK.EQ(VLOOKUP($A409, 'First 10 GS'!$B$2:$AG$2201, 32, FALSE), 'First 10 GS'!AG$2:AG$2201, 1)</f>
        <v>520</v>
      </c>
      <c r="AG409" s="7">
        <f>GEOMEAN(Table5[[#This Row],[W]],Table5[[#This Row],[L]],Table5[[#This Row],[ERA]],Table5[[#This Row],[BB/9]],Table5[[#This Row],[SO]],Table5[[#This Row],[K/9]],Table5[[#This Row],[WHIP]])</f>
        <v>299.37241290232504</v>
      </c>
    </row>
    <row r="410" spans="1:33" x14ac:dyDescent="0.45">
      <c r="A410" s="4" t="s">
        <v>440</v>
      </c>
      <c r="B410" s="4" t="s">
        <v>210</v>
      </c>
      <c r="C410" s="10">
        <v>44080</v>
      </c>
      <c r="D410" s="10">
        <v>44325</v>
      </c>
      <c r="E410" s="4">
        <f>_xlfn.RANK.EQ(VLOOKUP($A410, 'First 10 GS'!$B$2:$AG$2201, 5, FALSE), 'First 10 GS'!F$2:F$2201, 0)</f>
        <v>648</v>
      </c>
      <c r="F410" s="5">
        <f>_xlfn.RANK.EQ(VLOOKUP($A410, 'First 10 GS'!$B$2:$AG$2201, 6, FALSE), 'First 10 GS'!G$2:G$2201, 0)</f>
        <v>595</v>
      </c>
      <c r="G410" s="5">
        <f>_xlfn.RANK.EQ(VLOOKUP($A410, 'First 10 GS'!$B$2:$AG$2201, 7, FALSE), 'First 10 GS'!H$2:H$2201, 1)</f>
        <v>343</v>
      </c>
      <c r="H410" s="4">
        <f>_xlfn.RANK.EQ(VLOOKUP($A410, 'First 10 GS'!$B$2:$AG$2201, 8, FALSE), 'First 10 GS'!I$2:I$2201, 0)</f>
        <v>1</v>
      </c>
      <c r="I410" s="4">
        <f>_xlfn.RANK.EQ(VLOOKUP($A410, 'First 10 GS'!$B$2:$AG$2201, 9, FALSE), 'First 10 GS'!J$2:J$2201, 0)</f>
        <v>1</v>
      </c>
      <c r="J410" s="4">
        <f>_xlfn.RANK.EQ(VLOOKUP($A410, 'First 10 GS'!$B$2:$AG$2201, 10, FALSE), 'First 10 GS'!K$2:K$2201, 1)</f>
        <v>1</v>
      </c>
      <c r="K410" s="4">
        <f>_xlfn.RANK.EQ(VLOOKUP($A410, 'First 10 GS'!$B$2:$AG$2201, 11, FALSE), 'First 10 GS'!L$2:L$2201, 0)</f>
        <v>196</v>
      </c>
      <c r="L410" s="4">
        <f>_xlfn.RANK.EQ(VLOOKUP($A410, 'First 10 GS'!$B$2:$AG$2201, 12, FALSE), 'First 10 GS'!M$2:M$2201, 0)</f>
        <v>98</v>
      </c>
      <c r="M410" s="4">
        <f>_xlfn.RANK.EQ(VLOOKUP($A410, 'First 10 GS'!$B$2:$AG$2201, 13, FALSE), 'First 10 GS'!N$2:N$2201, 0)</f>
        <v>2</v>
      </c>
      <c r="N410" s="6">
        <f>_xlfn.RANK.EQ(VLOOKUP($A410, 'First 10 GS'!$B$2:$AG$2201, 14, FALSE), 'First 10 GS'!O$2:O$2201, 1)</f>
        <v>18</v>
      </c>
      <c r="O410" s="4">
        <f>_xlfn.RANK.EQ(VLOOKUP($A410, 'First 10 GS'!$B$2:$AG$2201, 15, FALSE), 'First 10 GS'!P$2:P$2201, 0)</f>
        <v>530</v>
      </c>
      <c r="P410" s="4">
        <f>_xlfn.RANK.EQ(VLOOKUP($A410, 'First 10 GS'!$B$2:$AG$2201, 16, FALSE), 'First 10 GS'!Q$2:Q$2201, 0)</f>
        <v>612</v>
      </c>
      <c r="Q410" s="5">
        <f>_xlfn.RANK.EQ(VLOOKUP($A410, 'First 10 GS'!$B$2:$AG$2201, 17, FALSE), 'First 10 GS'!R$2:R$2201, 1)</f>
        <v>561</v>
      </c>
      <c r="R410" s="4">
        <f>_xlfn.RANK.EQ(VLOOKUP($A410, 'First 10 GS'!$B$2:$AG$2201, 18, FALSE), 'First 10 GS'!S$2:S$2201, 1)</f>
        <v>85</v>
      </c>
      <c r="S410" s="4">
        <f>_xlfn.RANK.EQ(VLOOKUP($A410, 'First 10 GS'!$B$2:$AG$2201, 19, FALSE), 'First 10 GS'!T$2:T$2201, 1)</f>
        <v>270</v>
      </c>
      <c r="T410" s="4">
        <f>_xlfn.RANK.EQ(VLOOKUP($A410, 'First 10 GS'!$B$2:$AG$2201, 20, FALSE), 'First 10 GS'!U$2:U$2201, 1)</f>
        <v>384</v>
      </c>
      <c r="U410" s="4">
        <f>_xlfn.RANK.EQ(VLOOKUP($A410, 'First 10 GS'!$B$2:$AG$2201, 21, FALSE), 'First 10 GS'!V$2:V$2201, 1)</f>
        <v>460</v>
      </c>
      <c r="V410" s="4">
        <f>_xlfn.RANK.EQ(VLOOKUP($A410, 'First 10 GS'!$B$2:$AG$2201, 22, FALSE), 'First 10 GS'!W$2:W$2201, 1)</f>
        <v>274</v>
      </c>
      <c r="W410" s="4">
        <f>_xlfn.RANK.EQ(VLOOKUP($A410, 'First 10 GS'!$B$2:$AG$2201, 23, FALSE), 'First 10 GS'!X$2:X$2201, 1)</f>
        <v>307</v>
      </c>
      <c r="X410" s="5">
        <f>_xlfn.RANK.EQ(VLOOKUP($A410, 'First 10 GS'!$B$2:$AG$2201, 24, FALSE), 'First 10 GS'!Y$2:Y$2201, 1)</f>
        <v>507</v>
      </c>
      <c r="Y410" s="4">
        <f>_xlfn.RANK.EQ(VLOOKUP($A410, 'First 10 GS'!$B$2:$AG$2201, 25, FALSE), 'First 10 GS'!Z$2:Z$2201, 1)</f>
        <v>1</v>
      </c>
      <c r="Z410" s="5">
        <f>_xlfn.RANK.EQ(VLOOKUP($A410, 'First 10 GS'!$B$2:$AG$2201, 26, FALSE), 'First 10 GS'!AA$2:AA$2201, 0)</f>
        <v>160</v>
      </c>
      <c r="AA410" s="5">
        <f>_xlfn.RANK.EQ(VLOOKUP($A410, 'First 10 GS'!$B$2:$AG$2201, 27, FALSE), 'First 10 GS'!AB$2:AB$2201, 0)</f>
        <v>46</v>
      </c>
      <c r="AB410" s="4">
        <f>_xlfn.RANK.EQ(VLOOKUP($A410, 'First 10 GS'!$B$2:$AG$2201, 28, FALSE), 'First 10 GS'!AC$2:AC$2201, 1)</f>
        <v>1</v>
      </c>
      <c r="AC410" s="4">
        <f>_xlfn.RANK.EQ(VLOOKUP($A410, 'First 10 GS'!$B$2:$AG$2201, 29, FALSE), 'First 10 GS'!AD$2:AD$2201, 1)</f>
        <v>1</v>
      </c>
      <c r="AD410" s="4">
        <f>_xlfn.RANK.EQ(VLOOKUP($A410, 'First 10 GS'!$B$2:$AG$2201, 30, FALSE), 'First 10 GS'!AE$2:AE$2201, 1)</f>
        <v>146</v>
      </c>
      <c r="AE410" s="4">
        <f>_xlfn.RANK.EQ(VLOOKUP($A410, 'First 10 GS'!$B$2:$AG$2201, 31, FALSE), 'First 10 GS'!AF$2:AF$2201, 0)</f>
        <v>651</v>
      </c>
      <c r="AF410" s="5">
        <f>_xlfn.RANK.EQ(VLOOKUP($A410, 'First 10 GS'!$B$2:$AG$2201, 32, FALSE), 'First 10 GS'!AG$2:AG$2201, 1)</f>
        <v>505</v>
      </c>
      <c r="AG410" s="7">
        <f>GEOMEAN(Table5[[#This Row],[W]],Table5[[#This Row],[L]],Table5[[#This Row],[ERA]],Table5[[#This Row],[BB/9]],Table5[[#This Row],[SO]],Table5[[#This Row],[K/9]],Table5[[#This Row],[WHIP]])</f>
        <v>299.41856760688614</v>
      </c>
    </row>
    <row r="411" spans="1:33" x14ac:dyDescent="0.45">
      <c r="A411" s="4" t="s">
        <v>1826</v>
      </c>
      <c r="B411" s="4" t="s">
        <v>124</v>
      </c>
      <c r="C411" s="10">
        <v>35889</v>
      </c>
      <c r="D411" s="10">
        <v>35936</v>
      </c>
      <c r="E411" s="4">
        <f>_xlfn.RANK.EQ(VLOOKUP($A411, 'First 10 GS'!$B$2:$AG$2201, 5, FALSE), 'First 10 GS'!F$2:F$2201, 0)</f>
        <v>178</v>
      </c>
      <c r="F411" s="5">
        <f>_xlfn.RANK.EQ(VLOOKUP($A411, 'First 10 GS'!$B$2:$AG$2201, 6, FALSE), 'First 10 GS'!G$2:G$2201, 0)</f>
        <v>151</v>
      </c>
      <c r="G411" s="5">
        <f>_xlfn.RANK.EQ(VLOOKUP($A411, 'First 10 GS'!$B$2:$AG$2201, 7, FALSE), 'First 10 GS'!H$2:H$2201, 1)</f>
        <v>343</v>
      </c>
      <c r="H411" s="4">
        <f>_xlfn.RANK.EQ(VLOOKUP($A411, 'First 10 GS'!$B$2:$AG$2201, 8, FALSE), 'First 10 GS'!I$2:I$2201, 0)</f>
        <v>1</v>
      </c>
      <c r="I411" s="4">
        <f>_xlfn.RANK.EQ(VLOOKUP($A411, 'First 10 GS'!$B$2:$AG$2201, 9, FALSE), 'First 10 GS'!J$2:J$2201, 0)</f>
        <v>1</v>
      </c>
      <c r="J411" s="4">
        <f>_xlfn.RANK.EQ(VLOOKUP($A411, 'First 10 GS'!$B$2:$AG$2201, 10, FALSE), 'First 10 GS'!K$2:K$2201, 1)</f>
        <v>1</v>
      </c>
      <c r="K411" s="4">
        <f>_xlfn.RANK.EQ(VLOOKUP($A411, 'First 10 GS'!$B$2:$AG$2201, 11, FALSE), 'First 10 GS'!L$2:L$2201, 0)</f>
        <v>99</v>
      </c>
      <c r="L411" s="4">
        <f>_xlfn.RANK.EQ(VLOOKUP($A411, 'First 10 GS'!$B$2:$AG$2201, 12, FALSE), 'First 10 GS'!M$2:M$2201, 0)</f>
        <v>98</v>
      </c>
      <c r="M411" s="4">
        <f>_xlfn.RANK.EQ(VLOOKUP($A411, 'First 10 GS'!$B$2:$AG$2201, 13, FALSE), 'First 10 GS'!N$2:N$2201, 0)</f>
        <v>2</v>
      </c>
      <c r="N411" s="6">
        <f>_xlfn.RANK.EQ(VLOOKUP($A411, 'First 10 GS'!$B$2:$AG$2201, 14, FALSE), 'First 10 GS'!O$2:O$2201, 1)</f>
        <v>481</v>
      </c>
      <c r="O411" s="4">
        <f>_xlfn.RANK.EQ(VLOOKUP($A411, 'First 10 GS'!$B$2:$AG$2201, 15, FALSE), 'First 10 GS'!P$2:P$2201, 0)</f>
        <v>90</v>
      </c>
      <c r="P411" s="4">
        <f>_xlfn.RANK.EQ(VLOOKUP($A411, 'First 10 GS'!$B$2:$AG$2201, 16, FALSE), 'First 10 GS'!Q$2:Q$2201, 0)</f>
        <v>266</v>
      </c>
      <c r="Q411" s="5">
        <f>_xlfn.RANK.EQ(VLOOKUP($A411, 'First 10 GS'!$B$2:$AG$2201, 17, FALSE), 'First 10 GS'!R$2:R$2201, 1)</f>
        <v>306</v>
      </c>
      <c r="R411" s="4">
        <f>_xlfn.RANK.EQ(VLOOKUP($A411, 'First 10 GS'!$B$2:$AG$2201, 18, FALSE), 'First 10 GS'!S$2:S$2201, 1)</f>
        <v>530</v>
      </c>
      <c r="S411" s="4">
        <f>_xlfn.RANK.EQ(VLOOKUP($A411, 'First 10 GS'!$B$2:$AG$2201, 19, FALSE), 'First 10 GS'!T$2:T$2201, 1)</f>
        <v>401</v>
      </c>
      <c r="T411" s="4">
        <f>_xlfn.RANK.EQ(VLOOKUP($A411, 'First 10 GS'!$B$2:$AG$2201, 20, FALSE), 'First 10 GS'!U$2:U$2201, 1)</f>
        <v>341</v>
      </c>
      <c r="U411" s="4">
        <f>_xlfn.RANK.EQ(VLOOKUP($A411, 'First 10 GS'!$B$2:$AG$2201, 21, FALSE), 'First 10 GS'!V$2:V$2201, 1)</f>
        <v>292</v>
      </c>
      <c r="V411" s="4">
        <f>_xlfn.RANK.EQ(VLOOKUP($A411, 'First 10 GS'!$B$2:$AG$2201, 22, FALSE), 'First 10 GS'!W$2:W$2201, 1)</f>
        <v>274</v>
      </c>
      <c r="W411" s="4">
        <f>_xlfn.RANK.EQ(VLOOKUP($A411, 'First 10 GS'!$B$2:$AG$2201, 23, FALSE), 'First 10 GS'!X$2:X$2201, 1)</f>
        <v>187</v>
      </c>
      <c r="X411" s="5">
        <f>_xlfn.RANK.EQ(VLOOKUP($A411, 'First 10 GS'!$B$2:$AG$2201, 24, FALSE), 'First 10 GS'!Y$2:Y$2201, 1)</f>
        <v>161</v>
      </c>
      <c r="Y411" s="4">
        <f>_xlfn.RANK.EQ(VLOOKUP($A411, 'First 10 GS'!$B$2:$AG$2201, 25, FALSE), 'First 10 GS'!Z$2:Z$2201, 1)</f>
        <v>490</v>
      </c>
      <c r="Z411" s="5">
        <f>_xlfn.RANK.EQ(VLOOKUP($A411, 'First 10 GS'!$B$2:$AG$2201, 26, FALSE), 'First 10 GS'!AA$2:AA$2201, 0)</f>
        <v>514</v>
      </c>
      <c r="AA411" s="5">
        <f>_xlfn.RANK.EQ(VLOOKUP($A411, 'First 10 GS'!$B$2:$AG$2201, 27, FALSE), 'First 10 GS'!AB$2:AB$2201, 0)</f>
        <v>549</v>
      </c>
      <c r="AB411" s="4">
        <f>_xlfn.RANK.EQ(VLOOKUP($A411, 'First 10 GS'!$B$2:$AG$2201, 28, FALSE), 'First 10 GS'!AC$2:AC$2201, 1)</f>
        <v>1</v>
      </c>
      <c r="AC411" s="4">
        <f>_xlfn.RANK.EQ(VLOOKUP($A411, 'First 10 GS'!$B$2:$AG$2201, 29, FALSE), 'First 10 GS'!AD$2:AD$2201, 1)</f>
        <v>1</v>
      </c>
      <c r="AD411" s="4">
        <f>_xlfn.RANK.EQ(VLOOKUP($A411, 'First 10 GS'!$B$2:$AG$2201, 30, FALSE), 'First 10 GS'!AE$2:AE$2201, 1)</f>
        <v>325</v>
      </c>
      <c r="AE411" s="4">
        <f>_xlfn.RANK.EQ(VLOOKUP($A411, 'First 10 GS'!$B$2:$AG$2201, 31, FALSE), 'First 10 GS'!AF$2:AF$2201, 0)</f>
        <v>178</v>
      </c>
      <c r="AF411" s="5">
        <f>_xlfn.RANK.EQ(VLOOKUP($A411, 'First 10 GS'!$B$2:$AG$2201, 32, FALSE), 'First 10 GS'!AG$2:AG$2201, 1)</f>
        <v>305</v>
      </c>
      <c r="AG411" s="7">
        <f>GEOMEAN(Table5[[#This Row],[W]],Table5[[#This Row],[L]],Table5[[#This Row],[ERA]],Table5[[#This Row],[BB/9]],Table5[[#This Row],[SO]],Table5[[#This Row],[K/9]],Table5[[#This Row],[WHIP]])</f>
        <v>300.17816339256723</v>
      </c>
    </row>
    <row r="412" spans="1:33" x14ac:dyDescent="0.45">
      <c r="A412" s="4" t="s">
        <v>1921</v>
      </c>
      <c r="B412" s="4" t="s">
        <v>121</v>
      </c>
      <c r="C412" s="10">
        <v>30048</v>
      </c>
      <c r="D412" s="10">
        <v>30128</v>
      </c>
      <c r="E412" s="4">
        <f>_xlfn.RANK.EQ(VLOOKUP($A412, 'First 10 GS'!$B$2:$AG$2201, 5, FALSE), 'First 10 GS'!F$2:F$2201, 0)</f>
        <v>619</v>
      </c>
      <c r="F412" s="5">
        <f>_xlfn.RANK.EQ(VLOOKUP($A412, 'First 10 GS'!$B$2:$AG$2201, 6, FALSE), 'First 10 GS'!G$2:G$2201, 0)</f>
        <v>294</v>
      </c>
      <c r="G412" s="5">
        <f>_xlfn.RANK.EQ(VLOOKUP($A412, 'First 10 GS'!$B$2:$AG$2201, 7, FALSE), 'First 10 GS'!H$2:H$2201, 1)</f>
        <v>57</v>
      </c>
      <c r="H412" s="4">
        <f>_xlfn.RANK.EQ(VLOOKUP($A412, 'First 10 GS'!$B$2:$AG$2201, 8, FALSE), 'First 10 GS'!I$2:I$2201, 0)</f>
        <v>1</v>
      </c>
      <c r="I412" s="4">
        <f>_xlfn.RANK.EQ(VLOOKUP($A412, 'First 10 GS'!$B$2:$AG$2201, 9, FALSE), 'First 10 GS'!J$2:J$2201, 0)</f>
        <v>1</v>
      </c>
      <c r="J412" s="4">
        <f>_xlfn.RANK.EQ(VLOOKUP($A412, 'First 10 GS'!$B$2:$AG$2201, 10, FALSE), 'First 10 GS'!K$2:K$2201, 1)</f>
        <v>1</v>
      </c>
      <c r="K412" s="4">
        <f>_xlfn.RANK.EQ(VLOOKUP($A412, 'First 10 GS'!$B$2:$AG$2201, 11, FALSE), 'First 10 GS'!L$2:L$2201, 0)</f>
        <v>99</v>
      </c>
      <c r="L412" s="4">
        <f>_xlfn.RANK.EQ(VLOOKUP($A412, 'First 10 GS'!$B$2:$AG$2201, 12, FALSE), 'First 10 GS'!M$2:M$2201, 0)</f>
        <v>98</v>
      </c>
      <c r="M412" s="4">
        <f>_xlfn.RANK.EQ(VLOOKUP($A412, 'First 10 GS'!$B$2:$AG$2201, 13, FALSE), 'First 10 GS'!N$2:N$2201, 0)</f>
        <v>2</v>
      </c>
      <c r="N412" s="6">
        <f>_xlfn.RANK.EQ(VLOOKUP($A412, 'First 10 GS'!$B$2:$AG$2201, 14, FALSE), 'First 10 GS'!O$2:O$2201, 1)</f>
        <v>43</v>
      </c>
      <c r="O412" s="4">
        <f>_xlfn.RANK.EQ(VLOOKUP($A412, 'First 10 GS'!$B$2:$AG$2201, 15, FALSE), 'First 10 GS'!P$2:P$2201, 0)</f>
        <v>530</v>
      </c>
      <c r="P412" s="4">
        <f>_xlfn.RANK.EQ(VLOOKUP($A412, 'First 10 GS'!$B$2:$AG$2201, 16, FALSE), 'First 10 GS'!Q$2:Q$2201, 0)</f>
        <v>169</v>
      </c>
      <c r="Q412" s="5">
        <f>_xlfn.RANK.EQ(VLOOKUP($A412, 'First 10 GS'!$B$2:$AG$2201, 17, FALSE), 'First 10 GS'!R$2:R$2201, 1)</f>
        <v>568</v>
      </c>
      <c r="R412" s="4">
        <f>_xlfn.RANK.EQ(VLOOKUP($A412, 'First 10 GS'!$B$2:$AG$2201, 18, FALSE), 'First 10 GS'!S$2:S$2201, 1)</f>
        <v>612</v>
      </c>
      <c r="S412" s="4">
        <f>_xlfn.RANK.EQ(VLOOKUP($A412, 'First 10 GS'!$B$2:$AG$2201, 19, FALSE), 'First 10 GS'!T$2:T$2201, 1)</f>
        <v>509</v>
      </c>
      <c r="T412" s="4">
        <f>_xlfn.RANK.EQ(VLOOKUP($A412, 'First 10 GS'!$B$2:$AG$2201, 20, FALSE), 'First 10 GS'!U$2:U$2201, 1)</f>
        <v>456</v>
      </c>
      <c r="U412" s="4">
        <f>_xlfn.RANK.EQ(VLOOKUP($A412, 'First 10 GS'!$B$2:$AG$2201, 21, FALSE), 'First 10 GS'!V$2:V$2201, 1)</f>
        <v>511</v>
      </c>
      <c r="V412" s="4">
        <f>_xlfn.RANK.EQ(VLOOKUP($A412, 'First 10 GS'!$B$2:$AG$2201, 22, FALSE), 'First 10 GS'!W$2:W$2201, 1)</f>
        <v>381</v>
      </c>
      <c r="W412" s="4">
        <f>_xlfn.RANK.EQ(VLOOKUP($A412, 'First 10 GS'!$B$2:$AG$2201, 23, FALSE), 'First 10 GS'!X$2:X$2201, 1)</f>
        <v>160</v>
      </c>
      <c r="X412" s="5">
        <f>_xlfn.RANK.EQ(VLOOKUP($A412, 'First 10 GS'!$B$2:$AG$2201, 24, FALSE), 'First 10 GS'!Y$2:Y$2201, 1)</f>
        <v>307</v>
      </c>
      <c r="Y412" s="4">
        <f>_xlfn.RANK.EQ(VLOOKUP($A412, 'First 10 GS'!$B$2:$AG$2201, 25, FALSE), 'First 10 GS'!Z$2:Z$2201, 1)</f>
        <v>490</v>
      </c>
      <c r="Z412" s="5">
        <f>_xlfn.RANK.EQ(VLOOKUP($A412, 'First 10 GS'!$B$2:$AG$2201, 26, FALSE), 'First 10 GS'!AA$2:AA$2201, 0)</f>
        <v>423</v>
      </c>
      <c r="AA412" s="5">
        <f>_xlfn.RANK.EQ(VLOOKUP($A412, 'First 10 GS'!$B$2:$AG$2201, 27, FALSE), 'First 10 GS'!AB$2:AB$2201, 0)</f>
        <v>277</v>
      </c>
      <c r="AB412" s="4">
        <f>_xlfn.RANK.EQ(VLOOKUP($A412, 'First 10 GS'!$B$2:$AG$2201, 28, FALSE), 'First 10 GS'!AC$2:AC$2201, 1)</f>
        <v>556</v>
      </c>
      <c r="AC412" s="4">
        <f>_xlfn.RANK.EQ(VLOOKUP($A412, 'First 10 GS'!$B$2:$AG$2201, 29, FALSE), 'First 10 GS'!AD$2:AD$2201, 1)</f>
        <v>652</v>
      </c>
      <c r="AD412" s="4">
        <f>_xlfn.RANK.EQ(VLOOKUP($A412, 'First 10 GS'!$B$2:$AG$2201, 30, FALSE), 'First 10 GS'!AE$2:AE$2201, 1)</f>
        <v>325</v>
      </c>
      <c r="AE412" s="4">
        <f>_xlfn.RANK.EQ(VLOOKUP($A412, 'First 10 GS'!$B$2:$AG$2201, 31, FALSE), 'First 10 GS'!AF$2:AF$2201, 0)</f>
        <v>550</v>
      </c>
      <c r="AF412" s="5">
        <f>_xlfn.RANK.EQ(VLOOKUP($A412, 'First 10 GS'!$B$2:$AG$2201, 32, FALSE), 'First 10 GS'!AG$2:AG$2201, 1)</f>
        <v>647</v>
      </c>
      <c r="AG412" s="7">
        <f>GEOMEAN(Table5[[#This Row],[W]],Table5[[#This Row],[L]],Table5[[#This Row],[ERA]],Table5[[#This Row],[BB/9]],Table5[[#This Row],[SO]],Table5[[#This Row],[K/9]],Table5[[#This Row],[WHIP]])</f>
        <v>300.55160042527837</v>
      </c>
    </row>
    <row r="413" spans="1:33" x14ac:dyDescent="0.45">
      <c r="A413" s="6" t="s">
        <v>427</v>
      </c>
      <c r="B413" s="6" t="s">
        <v>428</v>
      </c>
      <c r="C413" s="9">
        <v>36391</v>
      </c>
      <c r="D413" s="9">
        <v>36627</v>
      </c>
      <c r="E413" s="6">
        <f>_xlfn.RANK.EQ(VLOOKUP($A413, 'First 10 GS'!$B$2:$AG$2201, 5, FALSE), 'First 10 GS'!F$2:F$2201, 0)</f>
        <v>475</v>
      </c>
      <c r="F413" s="5">
        <f>_xlfn.RANK.EQ(VLOOKUP($A413, 'First 10 GS'!$B$2:$AG$2201, 6, FALSE), 'First 10 GS'!G$2:G$2201, 0)</f>
        <v>294</v>
      </c>
      <c r="G413" s="5">
        <f>_xlfn.RANK.EQ(VLOOKUP($A413, 'First 10 GS'!$B$2:$AG$2201, 7, FALSE), 'First 10 GS'!H$2:H$2201, 1)</f>
        <v>177</v>
      </c>
      <c r="H413" s="6">
        <f>_xlfn.RANK.EQ(VLOOKUP($A413, 'First 10 GS'!$B$2:$AG$2201, 8, FALSE), 'First 10 GS'!I$2:I$2201, 0)</f>
        <v>1</v>
      </c>
      <c r="I413" s="6">
        <f>_xlfn.RANK.EQ(VLOOKUP($A413, 'First 10 GS'!$B$2:$AG$2201, 9, FALSE), 'First 10 GS'!J$2:J$2201, 0)</f>
        <v>1</v>
      </c>
      <c r="J413" s="6">
        <f>_xlfn.RANK.EQ(VLOOKUP($A413, 'First 10 GS'!$B$2:$AG$2201, 10, FALSE), 'First 10 GS'!K$2:K$2201, 1)</f>
        <v>1</v>
      </c>
      <c r="K413" s="6">
        <f>_xlfn.RANK.EQ(VLOOKUP($A413, 'First 10 GS'!$B$2:$AG$2201, 11, FALSE), 'First 10 GS'!L$2:L$2201, 0)</f>
        <v>196</v>
      </c>
      <c r="L413" s="6">
        <f>_xlfn.RANK.EQ(VLOOKUP($A413, 'First 10 GS'!$B$2:$AG$2201, 12, FALSE), 'First 10 GS'!M$2:M$2201, 0)</f>
        <v>98</v>
      </c>
      <c r="M413" s="6">
        <f>_xlfn.RANK.EQ(VLOOKUP($A413, 'First 10 GS'!$B$2:$AG$2201, 13, FALSE), 'First 10 GS'!N$2:N$2201, 0)</f>
        <v>2</v>
      </c>
      <c r="N413" s="6">
        <f>_xlfn.RANK.EQ(VLOOKUP($A413, 'First 10 GS'!$B$2:$AG$2201, 14, FALSE), 'First 10 GS'!O$2:O$2201, 1)</f>
        <v>180</v>
      </c>
      <c r="O413" s="6">
        <f>_xlfn.RANK.EQ(VLOOKUP($A413, 'First 10 GS'!$B$2:$AG$2201, 15, FALSE), 'First 10 GS'!P$2:P$2201, 0)</f>
        <v>390</v>
      </c>
      <c r="P413" s="6">
        <f>_xlfn.RANK.EQ(VLOOKUP($A413, 'First 10 GS'!$B$2:$AG$2201, 16, FALSE), 'First 10 GS'!Q$2:Q$2201, 0)</f>
        <v>266</v>
      </c>
      <c r="Q413" s="5">
        <f>_xlfn.RANK.EQ(VLOOKUP($A413, 'First 10 GS'!$B$2:$AG$2201, 17, FALSE), 'First 10 GS'!R$2:R$2201, 1)</f>
        <v>613</v>
      </c>
      <c r="R413" s="6">
        <f>_xlfn.RANK.EQ(VLOOKUP($A413, 'First 10 GS'!$B$2:$AG$2201, 18, FALSE), 'First 10 GS'!S$2:S$2201, 1)</f>
        <v>317</v>
      </c>
      <c r="S413" s="6">
        <f>_xlfn.RANK.EQ(VLOOKUP($A413, 'First 10 GS'!$B$2:$AG$2201, 19, FALSE), 'First 10 GS'!T$2:T$2201, 1)</f>
        <v>583</v>
      </c>
      <c r="T413" s="6">
        <f>_xlfn.RANK.EQ(VLOOKUP($A413, 'First 10 GS'!$B$2:$AG$2201, 20, FALSE), 'First 10 GS'!U$2:U$2201, 1)</f>
        <v>621</v>
      </c>
      <c r="U413" s="6">
        <f>_xlfn.RANK.EQ(VLOOKUP($A413, 'First 10 GS'!$B$2:$AG$2201, 21, FALSE), 'First 10 GS'!V$2:V$2201, 1)</f>
        <v>518</v>
      </c>
      <c r="V413" s="6">
        <f>_xlfn.RANK.EQ(VLOOKUP($A413, 'First 10 GS'!$B$2:$AG$2201, 22, FALSE), 'First 10 GS'!W$2:W$2201, 1)</f>
        <v>466</v>
      </c>
      <c r="W413" s="6">
        <f>_xlfn.RANK.EQ(VLOOKUP($A413, 'First 10 GS'!$B$2:$AG$2201, 23, FALSE), 'First 10 GS'!X$2:X$2201, 1)</f>
        <v>551</v>
      </c>
      <c r="X413" s="5">
        <f>_xlfn.RANK.EQ(VLOOKUP($A413, 'First 10 GS'!$B$2:$AG$2201, 24, FALSE), 'First 10 GS'!Y$2:Y$2201, 1)</f>
        <v>590</v>
      </c>
      <c r="Y413" s="6">
        <f>_xlfn.RANK.EQ(VLOOKUP($A413, 'First 10 GS'!$B$2:$AG$2201, 25, FALSE), 'First 10 GS'!Z$2:Z$2201, 1)</f>
        <v>1</v>
      </c>
      <c r="Z413" s="5">
        <f>_xlfn.RANK.EQ(VLOOKUP($A413, 'First 10 GS'!$B$2:$AG$2201, 26, FALSE), 'First 10 GS'!AA$2:AA$2201, 0)</f>
        <v>154</v>
      </c>
      <c r="AA413" s="5">
        <f>_xlfn.RANK.EQ(VLOOKUP($A413, 'First 10 GS'!$B$2:$AG$2201, 27, FALSE), 'First 10 GS'!AB$2:AB$2201, 0)</f>
        <v>132</v>
      </c>
      <c r="AB413" s="6">
        <f>_xlfn.RANK.EQ(VLOOKUP($A413, 'First 10 GS'!$B$2:$AG$2201, 28, FALSE), 'First 10 GS'!AC$2:AC$2201, 1)</f>
        <v>290</v>
      </c>
      <c r="AC413" s="6">
        <f>_xlfn.RANK.EQ(VLOOKUP($A413, 'First 10 GS'!$B$2:$AG$2201, 29, FALSE), 'First 10 GS'!AD$2:AD$2201, 1)</f>
        <v>652</v>
      </c>
      <c r="AD413" s="6">
        <f>_xlfn.RANK.EQ(VLOOKUP($A413, 'First 10 GS'!$B$2:$AG$2201, 30, FALSE), 'First 10 GS'!AE$2:AE$2201, 1)</f>
        <v>325</v>
      </c>
      <c r="AE413" s="6">
        <f>_xlfn.RANK.EQ(VLOOKUP($A413, 'First 10 GS'!$B$2:$AG$2201, 31, FALSE), 'First 10 GS'!AF$2:AF$2201, 0)</f>
        <v>366</v>
      </c>
      <c r="AF413" s="5">
        <f>_xlfn.RANK.EQ(VLOOKUP($A413, 'First 10 GS'!$B$2:$AG$2201, 32, FALSE), 'First 10 GS'!AG$2:AG$2201, 1)</f>
        <v>580</v>
      </c>
      <c r="AG413" s="7">
        <f>GEOMEAN(Table5[[#This Row],[W]],Table5[[#This Row],[L]],Table5[[#This Row],[ERA]],Table5[[#This Row],[BB/9]],Table5[[#This Row],[SO]],Table5[[#This Row],[K/9]],Table5[[#This Row],[WHIP]])</f>
        <v>300.62302942112638</v>
      </c>
    </row>
    <row r="414" spans="1:33" x14ac:dyDescent="0.45">
      <c r="A414" s="6" t="s">
        <v>1918</v>
      </c>
      <c r="B414" s="6" t="s">
        <v>132</v>
      </c>
      <c r="C414" s="9">
        <v>42535</v>
      </c>
      <c r="D414" s="9">
        <v>42584</v>
      </c>
      <c r="E414" s="6">
        <f>_xlfn.RANK.EQ(VLOOKUP($A414, 'First 10 GS'!$B$2:$AG$2201, 5, FALSE), 'First 10 GS'!F$2:F$2201, 0)</f>
        <v>207</v>
      </c>
      <c r="F414" s="5">
        <f>_xlfn.RANK.EQ(VLOOKUP($A414, 'First 10 GS'!$B$2:$AG$2201, 6, FALSE), 'First 10 GS'!G$2:G$2201, 0)</f>
        <v>294</v>
      </c>
      <c r="G414" s="5">
        <f>_xlfn.RANK.EQ(VLOOKUP($A414, 'First 10 GS'!$B$2:$AG$2201, 7, FALSE), 'First 10 GS'!H$2:H$2201, 1)</f>
        <v>343</v>
      </c>
      <c r="H414" s="6">
        <f>_xlfn.RANK.EQ(VLOOKUP($A414, 'First 10 GS'!$B$2:$AG$2201, 8, FALSE), 'First 10 GS'!I$2:I$2201, 0)</f>
        <v>1</v>
      </c>
      <c r="I414" s="6">
        <f>_xlfn.RANK.EQ(VLOOKUP($A414, 'First 10 GS'!$B$2:$AG$2201, 9, FALSE), 'First 10 GS'!J$2:J$2201, 0)</f>
        <v>1</v>
      </c>
      <c r="J414" s="6">
        <f>_xlfn.RANK.EQ(VLOOKUP($A414, 'First 10 GS'!$B$2:$AG$2201, 10, FALSE), 'First 10 GS'!K$2:K$2201, 1)</f>
        <v>1</v>
      </c>
      <c r="K414" s="6">
        <f>_xlfn.RANK.EQ(VLOOKUP($A414, 'First 10 GS'!$B$2:$AG$2201, 11, FALSE), 'First 10 GS'!L$2:L$2201, 0)</f>
        <v>54</v>
      </c>
      <c r="L414" s="6">
        <f>_xlfn.RANK.EQ(VLOOKUP($A414, 'First 10 GS'!$B$2:$AG$2201, 12, FALSE), 'First 10 GS'!M$2:M$2201, 0)</f>
        <v>18</v>
      </c>
      <c r="M414" s="6">
        <f>_xlfn.RANK.EQ(VLOOKUP($A414, 'First 10 GS'!$B$2:$AG$2201, 13, FALSE), 'First 10 GS'!N$2:N$2201, 0)</f>
        <v>2</v>
      </c>
      <c r="N414" s="6">
        <f>_xlfn.RANK.EQ(VLOOKUP($A414, 'First 10 GS'!$B$2:$AG$2201, 14, FALSE), 'First 10 GS'!O$2:O$2201, 1)</f>
        <v>452</v>
      </c>
      <c r="O414" s="6">
        <f>_xlfn.RANK.EQ(VLOOKUP($A414, 'First 10 GS'!$B$2:$AG$2201, 15, FALSE), 'First 10 GS'!P$2:P$2201, 0)</f>
        <v>227</v>
      </c>
      <c r="P414" s="6">
        <f>_xlfn.RANK.EQ(VLOOKUP($A414, 'First 10 GS'!$B$2:$AG$2201, 16, FALSE), 'First 10 GS'!Q$2:Q$2201, 0)</f>
        <v>378</v>
      </c>
      <c r="Q414" s="5">
        <f>_xlfn.RANK.EQ(VLOOKUP($A414, 'First 10 GS'!$B$2:$AG$2201, 17, FALSE), 'First 10 GS'!R$2:R$2201, 1)</f>
        <v>451</v>
      </c>
      <c r="R414" s="6">
        <f>_xlfn.RANK.EQ(VLOOKUP($A414, 'First 10 GS'!$B$2:$AG$2201, 18, FALSE), 'First 10 GS'!S$2:S$2201, 1)</f>
        <v>410</v>
      </c>
      <c r="S414" s="6">
        <f>_xlfn.RANK.EQ(VLOOKUP($A414, 'First 10 GS'!$B$2:$AG$2201, 19, FALSE), 'First 10 GS'!T$2:T$2201, 1)</f>
        <v>549</v>
      </c>
      <c r="T414" s="6">
        <f>_xlfn.RANK.EQ(VLOOKUP($A414, 'First 10 GS'!$B$2:$AG$2201, 20, FALSE), 'First 10 GS'!U$2:U$2201, 1)</f>
        <v>529</v>
      </c>
      <c r="U414" s="6">
        <f>_xlfn.RANK.EQ(VLOOKUP($A414, 'First 10 GS'!$B$2:$AG$2201, 21, FALSE), 'First 10 GS'!V$2:V$2201, 1)</f>
        <v>513</v>
      </c>
      <c r="V414" s="6">
        <f>_xlfn.RANK.EQ(VLOOKUP($A414, 'First 10 GS'!$B$2:$AG$2201, 22, FALSE), 'First 10 GS'!W$2:W$2201, 1)</f>
        <v>537</v>
      </c>
      <c r="W414" s="6">
        <f>_xlfn.RANK.EQ(VLOOKUP($A414, 'First 10 GS'!$B$2:$AG$2201, 23, FALSE), 'First 10 GS'!X$2:X$2201, 1)</f>
        <v>101</v>
      </c>
      <c r="X414" s="5">
        <f>_xlfn.RANK.EQ(VLOOKUP($A414, 'First 10 GS'!$B$2:$AG$2201, 24, FALSE), 'First 10 GS'!Y$2:Y$2201, 1)</f>
        <v>98</v>
      </c>
      <c r="Y414" s="6">
        <f>_xlfn.RANK.EQ(VLOOKUP($A414, 'First 10 GS'!$B$2:$AG$2201, 25, FALSE), 'First 10 GS'!Z$2:Z$2201, 1)</f>
        <v>291</v>
      </c>
      <c r="Z414" s="5">
        <f>_xlfn.RANK.EQ(VLOOKUP($A414, 'First 10 GS'!$B$2:$AG$2201, 26, FALSE), 'First 10 GS'!AA$2:AA$2201, 0)</f>
        <v>498</v>
      </c>
      <c r="AA414" s="5">
        <f>_xlfn.RANK.EQ(VLOOKUP($A414, 'First 10 GS'!$B$2:$AG$2201, 27, FALSE), 'First 10 GS'!AB$2:AB$2201, 0)</f>
        <v>531</v>
      </c>
      <c r="AB414" s="6">
        <f>_xlfn.RANK.EQ(VLOOKUP($A414, 'First 10 GS'!$B$2:$AG$2201, 28, FALSE), 'First 10 GS'!AC$2:AC$2201, 1)</f>
        <v>127</v>
      </c>
      <c r="AC414" s="6">
        <f>_xlfn.RANK.EQ(VLOOKUP($A414, 'First 10 GS'!$B$2:$AG$2201, 29, FALSE), 'First 10 GS'!AD$2:AD$2201, 1)</f>
        <v>1</v>
      </c>
      <c r="AD414" s="6">
        <f>_xlfn.RANK.EQ(VLOOKUP($A414, 'First 10 GS'!$B$2:$AG$2201, 30, FALSE), 'First 10 GS'!AE$2:AE$2201, 1)</f>
        <v>146</v>
      </c>
      <c r="AE414" s="6">
        <f>_xlfn.RANK.EQ(VLOOKUP($A414, 'First 10 GS'!$B$2:$AG$2201, 31, FALSE), 'First 10 GS'!AF$2:AF$2201, 0)</f>
        <v>221</v>
      </c>
      <c r="AF414" s="5">
        <f>_xlfn.RANK.EQ(VLOOKUP($A414, 'First 10 GS'!$B$2:$AG$2201, 32, FALSE), 'First 10 GS'!AG$2:AG$2201, 1)</f>
        <v>189</v>
      </c>
      <c r="AG414" s="7">
        <f>GEOMEAN(Table5[[#This Row],[W]],Table5[[#This Row],[L]],Table5[[#This Row],[ERA]],Table5[[#This Row],[BB/9]],Table5[[#This Row],[SO]],Table5[[#This Row],[K/9]],Table5[[#This Row],[WHIP]])</f>
        <v>300.78861285032451</v>
      </c>
    </row>
    <row r="415" spans="1:33" x14ac:dyDescent="0.45">
      <c r="A415" s="6" t="s">
        <v>2398</v>
      </c>
      <c r="B415" s="6" t="s">
        <v>106</v>
      </c>
      <c r="C415" s="9">
        <v>31305</v>
      </c>
      <c r="D415" s="9">
        <v>31597</v>
      </c>
      <c r="E415" s="6">
        <f>_xlfn.RANK.EQ(VLOOKUP($A415, 'First 10 GS'!$B$2:$AG$2201, 5, FALSE), 'First 10 GS'!F$2:F$2201, 0)</f>
        <v>87</v>
      </c>
      <c r="F415" s="5">
        <f>_xlfn.RANK.EQ(VLOOKUP($A415, 'First 10 GS'!$B$2:$AG$2201, 6, FALSE), 'First 10 GS'!G$2:G$2201, 0)</f>
        <v>151</v>
      </c>
      <c r="G415" s="5">
        <f>_xlfn.RANK.EQ(VLOOKUP($A415, 'First 10 GS'!$B$2:$AG$2201, 7, FALSE), 'First 10 GS'!H$2:H$2201, 1)</f>
        <v>177</v>
      </c>
      <c r="H415" s="6">
        <f>_xlfn.RANK.EQ(VLOOKUP($A415, 'First 10 GS'!$B$2:$AG$2201, 8, FALSE), 'First 10 GS'!I$2:I$2201, 0)</f>
        <v>1</v>
      </c>
      <c r="I415" s="6">
        <f>_xlfn.RANK.EQ(VLOOKUP($A415, 'First 10 GS'!$B$2:$AG$2201, 9, FALSE), 'First 10 GS'!J$2:J$2201, 0)</f>
        <v>1</v>
      </c>
      <c r="J415" s="6">
        <f>_xlfn.RANK.EQ(VLOOKUP($A415, 'First 10 GS'!$B$2:$AG$2201, 10, FALSE), 'First 10 GS'!K$2:K$2201, 1)</f>
        <v>1</v>
      </c>
      <c r="K415" s="6">
        <f>_xlfn.RANK.EQ(VLOOKUP($A415, 'First 10 GS'!$B$2:$AG$2201, 11, FALSE), 'First 10 GS'!L$2:L$2201, 0)</f>
        <v>54</v>
      </c>
      <c r="L415" s="6">
        <f>_xlfn.RANK.EQ(VLOOKUP($A415, 'First 10 GS'!$B$2:$AG$2201, 12, FALSE), 'First 10 GS'!M$2:M$2201, 0)</f>
        <v>98</v>
      </c>
      <c r="M415" s="6">
        <f>_xlfn.RANK.EQ(VLOOKUP($A415, 'First 10 GS'!$B$2:$AG$2201, 13, FALSE), 'First 10 GS'!N$2:N$2201, 0)</f>
        <v>2</v>
      </c>
      <c r="N415" s="6">
        <f>_xlfn.RANK.EQ(VLOOKUP($A415, 'First 10 GS'!$B$2:$AG$2201, 14, FALSE), 'First 10 GS'!O$2:O$2201, 1)</f>
        <v>575</v>
      </c>
      <c r="O415" s="6">
        <f>_xlfn.RANK.EQ(VLOOKUP($A415, 'First 10 GS'!$B$2:$AG$2201, 15, FALSE), 'First 10 GS'!P$2:P$2201, 0)</f>
        <v>227</v>
      </c>
      <c r="P415" s="6">
        <f>_xlfn.RANK.EQ(VLOOKUP($A415, 'First 10 GS'!$B$2:$AG$2201, 16, FALSE), 'First 10 GS'!Q$2:Q$2201, 0)</f>
        <v>208</v>
      </c>
      <c r="Q415" s="5">
        <f>_xlfn.RANK.EQ(VLOOKUP($A415, 'First 10 GS'!$B$2:$AG$2201, 17, FALSE), 'First 10 GS'!R$2:R$2201, 1)</f>
        <v>207</v>
      </c>
      <c r="R415" s="6">
        <f>_xlfn.RANK.EQ(VLOOKUP($A415, 'First 10 GS'!$B$2:$AG$2201, 18, FALSE), 'First 10 GS'!S$2:S$2201, 1)</f>
        <v>574</v>
      </c>
      <c r="S415" s="6">
        <f>_xlfn.RANK.EQ(VLOOKUP($A415, 'First 10 GS'!$B$2:$AG$2201, 19, FALSE), 'First 10 GS'!T$2:T$2201, 1)</f>
        <v>473</v>
      </c>
      <c r="T415" s="6">
        <f>_xlfn.RANK.EQ(VLOOKUP($A415, 'First 10 GS'!$B$2:$AG$2201, 20, FALSE), 'First 10 GS'!U$2:U$2201, 1)</f>
        <v>306</v>
      </c>
      <c r="U415" s="6">
        <f>_xlfn.RANK.EQ(VLOOKUP($A415, 'First 10 GS'!$B$2:$AG$2201, 21, FALSE), 'First 10 GS'!V$2:V$2201, 1)</f>
        <v>256</v>
      </c>
      <c r="V415" s="6">
        <f>_xlfn.RANK.EQ(VLOOKUP($A415, 'First 10 GS'!$B$2:$AG$2201, 22, FALSE), 'First 10 GS'!W$2:W$2201, 1)</f>
        <v>274</v>
      </c>
      <c r="W415" s="6">
        <f>_xlfn.RANK.EQ(VLOOKUP($A415, 'First 10 GS'!$B$2:$AG$2201, 23, FALSE), 'First 10 GS'!X$2:X$2201, 1)</f>
        <v>499</v>
      </c>
      <c r="X415" s="5">
        <f>_xlfn.RANK.EQ(VLOOKUP($A415, 'First 10 GS'!$B$2:$AG$2201, 24, FALSE), 'First 10 GS'!Y$2:Y$2201, 1)</f>
        <v>399</v>
      </c>
      <c r="Y415" s="6">
        <f>_xlfn.RANK.EQ(VLOOKUP($A415, 'First 10 GS'!$B$2:$AG$2201, 25, FALSE), 'First 10 GS'!Z$2:Z$2201, 1)</f>
        <v>490</v>
      </c>
      <c r="Z415" s="5">
        <f>_xlfn.RANK.EQ(VLOOKUP($A415, 'First 10 GS'!$B$2:$AG$2201, 26, FALSE), 'First 10 GS'!AA$2:AA$2201, 0)</f>
        <v>474</v>
      </c>
      <c r="AA415" s="5">
        <f>_xlfn.RANK.EQ(VLOOKUP($A415, 'First 10 GS'!$B$2:$AG$2201, 27, FALSE), 'First 10 GS'!AB$2:AB$2201, 0)</f>
        <v>551</v>
      </c>
      <c r="AB415" s="6">
        <f>_xlfn.RANK.EQ(VLOOKUP($A415, 'First 10 GS'!$B$2:$AG$2201, 28, FALSE), 'First 10 GS'!AC$2:AC$2201, 1)</f>
        <v>290</v>
      </c>
      <c r="AC415" s="6">
        <f>_xlfn.RANK.EQ(VLOOKUP($A415, 'First 10 GS'!$B$2:$AG$2201, 29, FALSE), 'First 10 GS'!AD$2:AD$2201, 1)</f>
        <v>1</v>
      </c>
      <c r="AD415" s="6">
        <f>_xlfn.RANK.EQ(VLOOKUP($A415, 'First 10 GS'!$B$2:$AG$2201, 30, FALSE), 'First 10 GS'!AE$2:AE$2201, 1)</f>
        <v>461</v>
      </c>
      <c r="AE415" s="6">
        <f>_xlfn.RANK.EQ(VLOOKUP($A415, 'First 10 GS'!$B$2:$AG$2201, 31, FALSE), 'First 10 GS'!AF$2:AF$2201, 0)</f>
        <v>51</v>
      </c>
      <c r="AF415" s="5">
        <f>_xlfn.RANK.EQ(VLOOKUP($A415, 'First 10 GS'!$B$2:$AG$2201, 32, FALSE), 'First 10 GS'!AG$2:AG$2201, 1)</f>
        <v>395</v>
      </c>
      <c r="AG415" s="7">
        <f>GEOMEAN(Table5[[#This Row],[W]],Table5[[#This Row],[L]],Table5[[#This Row],[ERA]],Table5[[#This Row],[BB/9]],Table5[[#This Row],[SO]],Table5[[#This Row],[K/9]],Table5[[#This Row],[WHIP]])</f>
        <v>301.73903613231846</v>
      </c>
    </row>
    <row r="416" spans="1:33" x14ac:dyDescent="0.45">
      <c r="A416" s="4" t="s">
        <v>1157</v>
      </c>
      <c r="B416" s="4" t="s">
        <v>43</v>
      </c>
      <c r="C416" s="10">
        <v>34195</v>
      </c>
      <c r="D416" s="10">
        <v>34430</v>
      </c>
      <c r="E416" s="4">
        <f>_xlfn.RANK.EQ(VLOOKUP($A416, 'First 10 GS'!$B$2:$AG$2201, 5, FALSE), 'First 10 GS'!F$2:F$2201, 0)</f>
        <v>54</v>
      </c>
      <c r="F416" s="5">
        <f>_xlfn.RANK.EQ(VLOOKUP($A416, 'First 10 GS'!$B$2:$AG$2201, 6, FALSE), 'First 10 GS'!G$2:G$2201, 0)</f>
        <v>294</v>
      </c>
      <c r="G416" s="5">
        <f>_xlfn.RANK.EQ(VLOOKUP($A416, 'First 10 GS'!$B$2:$AG$2201, 7, FALSE), 'First 10 GS'!H$2:H$2201, 1)</f>
        <v>343</v>
      </c>
      <c r="H416" s="4">
        <f>_xlfn.RANK.EQ(VLOOKUP($A416, 'First 10 GS'!$B$2:$AG$2201, 8, FALSE), 'First 10 GS'!I$2:I$2201, 0)</f>
        <v>1</v>
      </c>
      <c r="I416" s="4">
        <f>_xlfn.RANK.EQ(VLOOKUP($A416, 'First 10 GS'!$B$2:$AG$2201, 9, FALSE), 'First 10 GS'!J$2:J$2201, 0)</f>
        <v>1</v>
      </c>
      <c r="J416" s="4">
        <f>_xlfn.RANK.EQ(VLOOKUP($A416, 'First 10 GS'!$B$2:$AG$2201, 10, FALSE), 'First 10 GS'!K$2:K$2201, 1)</f>
        <v>1</v>
      </c>
      <c r="K416" s="4">
        <f>_xlfn.RANK.EQ(VLOOKUP($A416, 'First 10 GS'!$B$2:$AG$2201, 11, FALSE), 'First 10 GS'!L$2:L$2201, 0)</f>
        <v>196</v>
      </c>
      <c r="L416" s="4">
        <f>_xlfn.RANK.EQ(VLOOKUP($A416, 'First 10 GS'!$B$2:$AG$2201, 12, FALSE), 'First 10 GS'!M$2:M$2201, 0)</f>
        <v>98</v>
      </c>
      <c r="M416" s="4">
        <f>_xlfn.RANK.EQ(VLOOKUP($A416, 'First 10 GS'!$B$2:$AG$2201, 13, FALSE), 'First 10 GS'!N$2:N$2201, 0)</f>
        <v>2</v>
      </c>
      <c r="N416" s="6">
        <f>_xlfn.RANK.EQ(VLOOKUP($A416, 'First 10 GS'!$B$2:$AG$2201, 14, FALSE), 'First 10 GS'!O$2:O$2201, 1)</f>
        <v>613</v>
      </c>
      <c r="O416" s="4">
        <f>_xlfn.RANK.EQ(VLOOKUP($A416, 'First 10 GS'!$B$2:$AG$2201, 15, FALSE), 'First 10 GS'!P$2:P$2201, 0)</f>
        <v>227</v>
      </c>
      <c r="P416" s="4">
        <f>_xlfn.RANK.EQ(VLOOKUP($A416, 'First 10 GS'!$B$2:$AG$2201, 16, FALSE), 'First 10 GS'!Q$2:Q$2201, 0)</f>
        <v>378</v>
      </c>
      <c r="Q416" s="5">
        <f>_xlfn.RANK.EQ(VLOOKUP($A416, 'First 10 GS'!$B$2:$AG$2201, 17, FALSE), 'First 10 GS'!R$2:R$2201, 1)</f>
        <v>176</v>
      </c>
      <c r="R416" s="4">
        <f>_xlfn.RANK.EQ(VLOOKUP($A416, 'First 10 GS'!$B$2:$AG$2201, 18, FALSE), 'First 10 GS'!S$2:S$2201, 1)</f>
        <v>574</v>
      </c>
      <c r="S416" s="4">
        <f>_xlfn.RANK.EQ(VLOOKUP($A416, 'First 10 GS'!$B$2:$AG$2201, 19, FALSE), 'First 10 GS'!T$2:T$2201, 1)</f>
        <v>567</v>
      </c>
      <c r="T416" s="4">
        <f>_xlfn.RANK.EQ(VLOOKUP($A416, 'First 10 GS'!$B$2:$AG$2201, 20, FALSE), 'First 10 GS'!U$2:U$2201, 1)</f>
        <v>306</v>
      </c>
      <c r="U416" s="4">
        <f>_xlfn.RANK.EQ(VLOOKUP($A416, 'First 10 GS'!$B$2:$AG$2201, 21, FALSE), 'First 10 GS'!V$2:V$2201, 1)</f>
        <v>236</v>
      </c>
      <c r="V416" s="4">
        <f>_xlfn.RANK.EQ(VLOOKUP($A416, 'First 10 GS'!$B$2:$AG$2201, 22, FALSE), 'First 10 GS'!W$2:W$2201, 1)</f>
        <v>274</v>
      </c>
      <c r="W416" s="4">
        <f>_xlfn.RANK.EQ(VLOOKUP($A416, 'First 10 GS'!$B$2:$AG$2201, 23, FALSE), 'First 10 GS'!X$2:X$2201, 1)</f>
        <v>400</v>
      </c>
      <c r="X416" s="5">
        <f>_xlfn.RANK.EQ(VLOOKUP($A416, 'First 10 GS'!$B$2:$AG$2201, 24, FALSE), 'First 10 GS'!Y$2:Y$2201, 1)</f>
        <v>283</v>
      </c>
      <c r="Y416" s="4">
        <f>_xlfn.RANK.EQ(VLOOKUP($A416, 'First 10 GS'!$B$2:$AG$2201, 25, FALSE), 'First 10 GS'!Z$2:Z$2201, 1)</f>
        <v>599</v>
      </c>
      <c r="Z416" s="5">
        <f>_xlfn.RANK.EQ(VLOOKUP($A416, 'First 10 GS'!$B$2:$AG$2201, 26, FALSE), 'First 10 GS'!AA$2:AA$2201, 0)</f>
        <v>334</v>
      </c>
      <c r="AA416" s="5">
        <f>_xlfn.RANK.EQ(VLOOKUP($A416, 'First 10 GS'!$B$2:$AG$2201, 27, FALSE), 'First 10 GS'!AB$2:AB$2201, 0)</f>
        <v>487</v>
      </c>
      <c r="AB416" s="4">
        <f>_xlfn.RANK.EQ(VLOOKUP($A416, 'First 10 GS'!$B$2:$AG$2201, 28, FALSE), 'First 10 GS'!AC$2:AC$2201, 1)</f>
        <v>290</v>
      </c>
      <c r="AC416" s="4">
        <f>_xlfn.RANK.EQ(VLOOKUP($A416, 'First 10 GS'!$B$2:$AG$2201, 29, FALSE), 'First 10 GS'!AD$2:AD$2201, 1)</f>
        <v>1</v>
      </c>
      <c r="AD416" s="4">
        <f>_xlfn.RANK.EQ(VLOOKUP($A416, 'First 10 GS'!$B$2:$AG$2201, 30, FALSE), 'First 10 GS'!AE$2:AE$2201, 1)</f>
        <v>146</v>
      </c>
      <c r="AE416" s="4">
        <f>_xlfn.RANK.EQ(VLOOKUP($A416, 'First 10 GS'!$B$2:$AG$2201, 31, FALSE), 'First 10 GS'!AF$2:AF$2201, 0)</f>
        <v>34</v>
      </c>
      <c r="AF416" s="5">
        <f>_xlfn.RANK.EQ(VLOOKUP($A416, 'First 10 GS'!$B$2:$AG$2201, 32, FALSE), 'First 10 GS'!AG$2:AG$2201, 1)</f>
        <v>280</v>
      </c>
      <c r="AG416" s="7">
        <f>GEOMEAN(Table5[[#This Row],[W]],Table5[[#This Row],[L]],Table5[[#This Row],[ERA]],Table5[[#This Row],[BB/9]],Table5[[#This Row],[SO]],Table5[[#This Row],[K/9]],Table5[[#This Row],[WHIP]])</f>
        <v>301.93299384125959</v>
      </c>
    </row>
    <row r="417" spans="1:33" x14ac:dyDescent="0.45">
      <c r="A417" s="6" t="s">
        <v>2614</v>
      </c>
      <c r="B417" s="6" t="s">
        <v>106</v>
      </c>
      <c r="C417" s="9">
        <v>35980</v>
      </c>
      <c r="D417" s="9">
        <v>36352</v>
      </c>
      <c r="E417" s="6">
        <f>_xlfn.RANK.EQ(VLOOKUP($A417, 'First 10 GS'!$B$2:$AG$2201, 5, FALSE), 'First 10 GS'!F$2:F$2201, 0)</f>
        <v>581</v>
      </c>
      <c r="F417" s="5">
        <f>_xlfn.RANK.EQ(VLOOKUP($A417, 'First 10 GS'!$B$2:$AG$2201, 6, FALSE), 'First 10 GS'!G$2:G$2201, 0)</f>
        <v>460</v>
      </c>
      <c r="G417" s="5">
        <f>_xlfn.RANK.EQ(VLOOKUP($A417, 'First 10 GS'!$B$2:$AG$2201, 7, FALSE), 'First 10 GS'!H$2:H$2201, 1)</f>
        <v>518</v>
      </c>
      <c r="H417" s="6">
        <f>_xlfn.RANK.EQ(VLOOKUP($A417, 'First 10 GS'!$B$2:$AG$2201, 8, FALSE), 'First 10 GS'!I$2:I$2201, 0)</f>
        <v>1</v>
      </c>
      <c r="I417" s="6">
        <f>_xlfn.RANK.EQ(VLOOKUP($A417, 'First 10 GS'!$B$2:$AG$2201, 9, FALSE), 'First 10 GS'!J$2:J$2201, 0)</f>
        <v>1</v>
      </c>
      <c r="J417" s="6">
        <f>_xlfn.RANK.EQ(VLOOKUP($A417, 'First 10 GS'!$B$2:$AG$2201, 10, FALSE), 'First 10 GS'!K$2:K$2201, 1)</f>
        <v>1</v>
      </c>
      <c r="K417" s="6">
        <f>_xlfn.RANK.EQ(VLOOKUP($A417, 'First 10 GS'!$B$2:$AG$2201, 11, FALSE), 'First 10 GS'!L$2:L$2201, 0)</f>
        <v>196</v>
      </c>
      <c r="L417" s="6">
        <f>_xlfn.RANK.EQ(VLOOKUP($A417, 'First 10 GS'!$B$2:$AG$2201, 12, FALSE), 'First 10 GS'!M$2:M$2201, 0)</f>
        <v>98</v>
      </c>
      <c r="M417" s="6">
        <f>_xlfn.RANK.EQ(VLOOKUP($A417, 'First 10 GS'!$B$2:$AG$2201, 13, FALSE), 'First 10 GS'!N$2:N$2201, 0)</f>
        <v>2</v>
      </c>
      <c r="N417" s="6">
        <f>_xlfn.RANK.EQ(VLOOKUP($A417, 'First 10 GS'!$B$2:$AG$2201, 14, FALSE), 'First 10 GS'!O$2:O$2201, 1)</f>
        <v>82</v>
      </c>
      <c r="O417" s="6">
        <f>_xlfn.RANK.EQ(VLOOKUP($A417, 'First 10 GS'!$B$2:$AG$2201, 15, FALSE), 'First 10 GS'!P$2:P$2201, 0)</f>
        <v>227</v>
      </c>
      <c r="P417" s="6">
        <f>_xlfn.RANK.EQ(VLOOKUP($A417, 'First 10 GS'!$B$2:$AG$2201, 16, FALSE), 'First 10 GS'!Q$2:Q$2201, 0)</f>
        <v>562</v>
      </c>
      <c r="Q417" s="5">
        <f>_xlfn.RANK.EQ(VLOOKUP($A417, 'First 10 GS'!$B$2:$AG$2201, 17, FALSE), 'First 10 GS'!R$2:R$2201, 1)</f>
        <v>608</v>
      </c>
      <c r="R417" s="6">
        <f>_xlfn.RANK.EQ(VLOOKUP($A417, 'First 10 GS'!$B$2:$AG$2201, 18, FALSE), 'First 10 GS'!S$2:S$2201, 1)</f>
        <v>475</v>
      </c>
      <c r="S417" s="6">
        <f>_xlfn.RANK.EQ(VLOOKUP($A417, 'First 10 GS'!$B$2:$AG$2201, 19, FALSE), 'First 10 GS'!T$2:T$2201, 1)</f>
        <v>549</v>
      </c>
      <c r="T417" s="6">
        <f>_xlfn.RANK.EQ(VLOOKUP($A417, 'First 10 GS'!$B$2:$AG$2201, 20, FALSE), 'First 10 GS'!U$2:U$2201, 1)</f>
        <v>577</v>
      </c>
      <c r="U417" s="6">
        <f>_xlfn.RANK.EQ(VLOOKUP($A417, 'First 10 GS'!$B$2:$AG$2201, 21, FALSE), 'First 10 GS'!V$2:V$2201, 1)</f>
        <v>614</v>
      </c>
      <c r="V417" s="6">
        <f>_xlfn.RANK.EQ(VLOOKUP($A417, 'First 10 GS'!$B$2:$AG$2201, 22, FALSE), 'First 10 GS'!W$2:W$2201, 1)</f>
        <v>570</v>
      </c>
      <c r="W417" s="6">
        <f>_xlfn.RANK.EQ(VLOOKUP($A417, 'First 10 GS'!$B$2:$AG$2201, 23, FALSE), 'First 10 GS'!X$2:X$2201, 1)</f>
        <v>3</v>
      </c>
      <c r="X417" s="5">
        <f>_xlfn.RANK.EQ(VLOOKUP($A417, 'First 10 GS'!$B$2:$AG$2201, 24, FALSE), 'First 10 GS'!Y$2:Y$2201, 1)</f>
        <v>16</v>
      </c>
      <c r="Y417" s="6">
        <f>_xlfn.RANK.EQ(VLOOKUP($A417, 'First 10 GS'!$B$2:$AG$2201, 25, FALSE), 'First 10 GS'!Z$2:Z$2201, 1)</f>
        <v>1</v>
      </c>
      <c r="Z417" s="5">
        <f>_xlfn.RANK.EQ(VLOOKUP($A417, 'First 10 GS'!$B$2:$AG$2201, 26, FALSE), 'First 10 GS'!AA$2:AA$2201, 0)</f>
        <v>549</v>
      </c>
      <c r="AA417" s="5">
        <f>_xlfn.RANK.EQ(VLOOKUP($A417, 'First 10 GS'!$B$2:$AG$2201, 27, FALSE), 'First 10 GS'!AB$2:AB$2201, 0)</f>
        <v>467</v>
      </c>
      <c r="AB417" s="6">
        <f>_xlfn.RANK.EQ(VLOOKUP($A417, 'First 10 GS'!$B$2:$AG$2201, 28, FALSE), 'First 10 GS'!AC$2:AC$2201, 1)</f>
        <v>452</v>
      </c>
      <c r="AC417" s="6">
        <f>_xlfn.RANK.EQ(VLOOKUP($A417, 'First 10 GS'!$B$2:$AG$2201, 29, FALSE), 'First 10 GS'!AD$2:AD$2201, 1)</f>
        <v>1</v>
      </c>
      <c r="AD417" s="6">
        <f>_xlfn.RANK.EQ(VLOOKUP($A417, 'First 10 GS'!$B$2:$AG$2201, 30, FALSE), 'First 10 GS'!AE$2:AE$2201, 1)</f>
        <v>146</v>
      </c>
      <c r="AE417" s="6">
        <f>_xlfn.RANK.EQ(VLOOKUP($A417, 'First 10 GS'!$B$2:$AG$2201, 31, FALSE), 'First 10 GS'!AF$2:AF$2201, 0)</f>
        <v>571</v>
      </c>
      <c r="AF417" s="5">
        <f>_xlfn.RANK.EQ(VLOOKUP($A417, 'First 10 GS'!$B$2:$AG$2201, 32, FALSE), 'First 10 GS'!AG$2:AG$2201, 1)</f>
        <v>394</v>
      </c>
      <c r="AG417" s="7">
        <f>GEOMEAN(Table5[[#This Row],[W]],Table5[[#This Row],[L]],Table5[[#This Row],[ERA]],Table5[[#This Row],[BB/9]],Table5[[#This Row],[SO]],Table5[[#This Row],[K/9]],Table5[[#This Row],[WHIP]])</f>
        <v>302.94002517573358</v>
      </c>
    </row>
    <row r="418" spans="1:33" x14ac:dyDescent="0.45">
      <c r="A418" s="4" t="s">
        <v>1508</v>
      </c>
      <c r="B418" s="4" t="s">
        <v>271</v>
      </c>
      <c r="C418" s="10">
        <v>31270</v>
      </c>
      <c r="D418" s="10">
        <v>31317</v>
      </c>
      <c r="E418" s="4">
        <f>_xlfn.RANK.EQ(VLOOKUP($A418, 'First 10 GS'!$B$2:$AG$2201, 5, FALSE), 'First 10 GS'!F$2:F$2201, 0)</f>
        <v>207</v>
      </c>
      <c r="F418" s="5">
        <f>_xlfn.RANK.EQ(VLOOKUP($A418, 'First 10 GS'!$B$2:$AG$2201, 6, FALSE), 'First 10 GS'!G$2:G$2201, 0)</f>
        <v>294</v>
      </c>
      <c r="G418" s="5">
        <f>_xlfn.RANK.EQ(VLOOKUP($A418, 'First 10 GS'!$B$2:$AG$2201, 7, FALSE), 'First 10 GS'!H$2:H$2201, 1)</f>
        <v>57</v>
      </c>
      <c r="H418" s="4">
        <f>_xlfn.RANK.EQ(VLOOKUP($A418, 'First 10 GS'!$B$2:$AG$2201, 8, FALSE), 'First 10 GS'!I$2:I$2201, 0)</f>
        <v>1</v>
      </c>
      <c r="I418" s="4">
        <f>_xlfn.RANK.EQ(VLOOKUP($A418, 'First 10 GS'!$B$2:$AG$2201, 9, FALSE), 'First 10 GS'!J$2:J$2201, 0)</f>
        <v>1</v>
      </c>
      <c r="J418" s="4">
        <f>_xlfn.RANK.EQ(VLOOKUP($A418, 'First 10 GS'!$B$2:$AG$2201, 10, FALSE), 'First 10 GS'!K$2:K$2201, 1)</f>
        <v>1</v>
      </c>
      <c r="K418" s="4">
        <f>_xlfn.RANK.EQ(VLOOKUP($A418, 'First 10 GS'!$B$2:$AG$2201, 11, FALSE), 'First 10 GS'!L$2:L$2201, 0)</f>
        <v>196</v>
      </c>
      <c r="L418" s="4">
        <f>_xlfn.RANK.EQ(VLOOKUP($A418, 'First 10 GS'!$B$2:$AG$2201, 12, FALSE), 'First 10 GS'!M$2:M$2201, 0)</f>
        <v>98</v>
      </c>
      <c r="M418" s="4">
        <f>_xlfn.RANK.EQ(VLOOKUP($A418, 'First 10 GS'!$B$2:$AG$2201, 13, FALSE), 'First 10 GS'!N$2:N$2201, 0)</f>
        <v>2</v>
      </c>
      <c r="N418" s="6">
        <f>_xlfn.RANK.EQ(VLOOKUP($A418, 'First 10 GS'!$B$2:$AG$2201, 14, FALSE), 'First 10 GS'!O$2:O$2201, 1)</f>
        <v>452</v>
      </c>
      <c r="O418" s="4">
        <f>_xlfn.RANK.EQ(VLOOKUP($A418, 'First 10 GS'!$B$2:$AG$2201, 15, FALSE), 'First 10 GS'!P$2:P$2201, 0)</f>
        <v>530</v>
      </c>
      <c r="P418" s="4">
        <f>_xlfn.RANK.EQ(VLOOKUP($A418, 'First 10 GS'!$B$2:$AG$2201, 16, FALSE), 'First 10 GS'!Q$2:Q$2201, 0)</f>
        <v>169</v>
      </c>
      <c r="Q418" s="5">
        <f>_xlfn.RANK.EQ(VLOOKUP($A418, 'First 10 GS'!$B$2:$AG$2201, 17, FALSE), 'First 10 GS'!R$2:R$2201, 1)</f>
        <v>423</v>
      </c>
      <c r="R418" s="4">
        <f>_xlfn.RANK.EQ(VLOOKUP($A418, 'First 10 GS'!$B$2:$AG$2201, 18, FALSE), 'First 10 GS'!S$2:S$2201, 1)</f>
        <v>530</v>
      </c>
      <c r="S418" s="4">
        <f>_xlfn.RANK.EQ(VLOOKUP($A418, 'First 10 GS'!$B$2:$AG$2201, 19, FALSE), 'First 10 GS'!T$2:T$2201, 1)</f>
        <v>401</v>
      </c>
      <c r="T418" s="4">
        <f>_xlfn.RANK.EQ(VLOOKUP($A418, 'First 10 GS'!$B$2:$AG$2201, 20, FALSE), 'First 10 GS'!U$2:U$2201, 1)</f>
        <v>499</v>
      </c>
      <c r="U418" s="4">
        <f>_xlfn.RANK.EQ(VLOOKUP($A418, 'First 10 GS'!$B$2:$AG$2201, 21, FALSE), 'First 10 GS'!V$2:V$2201, 1)</f>
        <v>305</v>
      </c>
      <c r="V418" s="4">
        <f>_xlfn.RANK.EQ(VLOOKUP($A418, 'First 10 GS'!$B$2:$AG$2201, 22, FALSE), 'First 10 GS'!W$2:W$2201, 1)</f>
        <v>274</v>
      </c>
      <c r="W418" s="4">
        <f>_xlfn.RANK.EQ(VLOOKUP($A418, 'First 10 GS'!$B$2:$AG$2201, 23, FALSE), 'First 10 GS'!X$2:X$2201, 1)</f>
        <v>331</v>
      </c>
      <c r="X418" s="5">
        <f>_xlfn.RANK.EQ(VLOOKUP($A418, 'First 10 GS'!$B$2:$AG$2201, 24, FALSE), 'First 10 GS'!Y$2:Y$2201, 1)</f>
        <v>322</v>
      </c>
      <c r="Y418" s="4">
        <f>_xlfn.RANK.EQ(VLOOKUP($A418, 'First 10 GS'!$B$2:$AG$2201, 25, FALSE), 'First 10 GS'!Z$2:Z$2201, 1)</f>
        <v>1</v>
      </c>
      <c r="Z418" s="5">
        <f>_xlfn.RANK.EQ(VLOOKUP($A418, 'First 10 GS'!$B$2:$AG$2201, 26, FALSE), 'First 10 GS'!AA$2:AA$2201, 0)</f>
        <v>498</v>
      </c>
      <c r="AA418" s="5">
        <f>_xlfn.RANK.EQ(VLOOKUP($A418, 'First 10 GS'!$B$2:$AG$2201, 27, FALSE), 'First 10 GS'!AB$2:AB$2201, 0)</f>
        <v>531</v>
      </c>
      <c r="AB418" s="4">
        <f>_xlfn.RANK.EQ(VLOOKUP($A418, 'First 10 GS'!$B$2:$AG$2201, 28, FALSE), 'First 10 GS'!AC$2:AC$2201, 1)</f>
        <v>127</v>
      </c>
      <c r="AC418" s="4">
        <f>_xlfn.RANK.EQ(VLOOKUP($A418, 'First 10 GS'!$B$2:$AG$2201, 29, FALSE), 'First 10 GS'!AD$2:AD$2201, 1)</f>
        <v>1</v>
      </c>
      <c r="AD418" s="4">
        <f>_xlfn.RANK.EQ(VLOOKUP($A418, 'First 10 GS'!$B$2:$AG$2201, 30, FALSE), 'First 10 GS'!AE$2:AE$2201, 1)</f>
        <v>1</v>
      </c>
      <c r="AE418" s="4">
        <f>_xlfn.RANK.EQ(VLOOKUP($A418, 'First 10 GS'!$B$2:$AG$2201, 31, FALSE), 'First 10 GS'!AF$2:AF$2201, 0)</f>
        <v>144</v>
      </c>
      <c r="AF418" s="5">
        <f>_xlfn.RANK.EQ(VLOOKUP($A418, 'First 10 GS'!$B$2:$AG$2201, 32, FALSE), 'First 10 GS'!AG$2:AG$2201, 1)</f>
        <v>399</v>
      </c>
      <c r="AG418" s="7">
        <f>GEOMEAN(Table5[[#This Row],[W]],Table5[[#This Row],[L]],Table5[[#This Row],[ERA]],Table5[[#This Row],[BB/9]],Table5[[#This Row],[SO]],Table5[[#This Row],[K/9]],Table5[[#This Row],[WHIP]])</f>
        <v>304.16004882809227</v>
      </c>
    </row>
    <row r="419" spans="1:33" x14ac:dyDescent="0.45">
      <c r="A419" s="4" t="s">
        <v>1756</v>
      </c>
      <c r="B419" s="4" t="s">
        <v>82</v>
      </c>
      <c r="C419" s="10" t="s">
        <v>2357</v>
      </c>
      <c r="D419" s="10">
        <v>30415</v>
      </c>
      <c r="E419" s="4">
        <f>_xlfn.RANK.EQ(VLOOKUP($A419, 'First 10 GS'!$B$2:$AG$2201, 5, FALSE), 'First 10 GS'!F$2:F$2201, 0)</f>
        <v>227</v>
      </c>
      <c r="F419" s="5">
        <f>_xlfn.RANK.EQ(VLOOKUP($A419, 'First 10 GS'!$B$2:$AG$2201, 6, FALSE), 'First 10 GS'!G$2:G$2201, 0)</f>
        <v>151</v>
      </c>
      <c r="G419" s="5">
        <f>_xlfn.RANK.EQ(VLOOKUP($A419, 'First 10 GS'!$B$2:$AG$2201, 7, FALSE), 'First 10 GS'!H$2:H$2201, 1)</f>
        <v>343</v>
      </c>
      <c r="H419" s="4">
        <f>_xlfn.RANK.EQ(VLOOKUP($A419, 'First 10 GS'!$B$2:$AG$2201, 8, FALSE), 'First 10 GS'!I$2:I$2201, 0)</f>
        <v>1</v>
      </c>
      <c r="I419" s="4">
        <f>_xlfn.RANK.EQ(VLOOKUP($A419, 'First 10 GS'!$B$2:$AG$2201, 9, FALSE), 'First 10 GS'!J$2:J$2201, 0)</f>
        <v>1</v>
      </c>
      <c r="J419" s="4">
        <f>_xlfn.RANK.EQ(VLOOKUP($A419, 'First 10 GS'!$B$2:$AG$2201, 10, FALSE), 'First 10 GS'!K$2:K$2201, 1)</f>
        <v>1</v>
      </c>
      <c r="K419" s="4">
        <f>_xlfn.RANK.EQ(VLOOKUP($A419, 'First 10 GS'!$B$2:$AG$2201, 11, FALSE), 'First 10 GS'!L$2:L$2201, 0)</f>
        <v>29</v>
      </c>
      <c r="L419" s="4">
        <f>_xlfn.RANK.EQ(VLOOKUP($A419, 'First 10 GS'!$B$2:$AG$2201, 12, FALSE), 'First 10 GS'!M$2:M$2201, 0)</f>
        <v>98</v>
      </c>
      <c r="M419" s="4">
        <f>_xlfn.RANK.EQ(VLOOKUP($A419, 'First 10 GS'!$B$2:$AG$2201, 13, FALSE), 'First 10 GS'!N$2:N$2201, 0)</f>
        <v>2</v>
      </c>
      <c r="N419" s="6">
        <f>_xlfn.RANK.EQ(VLOOKUP($A419, 'First 10 GS'!$B$2:$AG$2201, 14, FALSE), 'First 10 GS'!O$2:O$2201, 1)</f>
        <v>431</v>
      </c>
      <c r="O419" s="4">
        <f>_xlfn.RANK.EQ(VLOOKUP($A419, 'First 10 GS'!$B$2:$AG$2201, 15, FALSE), 'First 10 GS'!P$2:P$2201, 0)</f>
        <v>90</v>
      </c>
      <c r="P419" s="4">
        <f>_xlfn.RANK.EQ(VLOOKUP($A419, 'First 10 GS'!$B$2:$AG$2201, 16, FALSE), 'First 10 GS'!Q$2:Q$2201, 0)</f>
        <v>266</v>
      </c>
      <c r="Q419" s="5">
        <f>_xlfn.RANK.EQ(VLOOKUP($A419, 'First 10 GS'!$B$2:$AG$2201, 17, FALSE), 'First 10 GS'!R$2:R$2201, 1)</f>
        <v>410</v>
      </c>
      <c r="R419" s="4">
        <f>_xlfn.RANK.EQ(VLOOKUP($A419, 'First 10 GS'!$B$2:$AG$2201, 18, FALSE), 'First 10 GS'!S$2:S$2201, 1)</f>
        <v>475</v>
      </c>
      <c r="S419" s="4">
        <f>_xlfn.RANK.EQ(VLOOKUP($A419, 'First 10 GS'!$B$2:$AG$2201, 19, FALSE), 'First 10 GS'!T$2:T$2201, 1)</f>
        <v>356</v>
      </c>
      <c r="T419" s="4">
        <f>_xlfn.RANK.EQ(VLOOKUP($A419, 'First 10 GS'!$B$2:$AG$2201, 20, FALSE), 'First 10 GS'!U$2:U$2201, 1)</f>
        <v>456</v>
      </c>
      <c r="U419" s="4">
        <f>_xlfn.RANK.EQ(VLOOKUP($A419, 'First 10 GS'!$B$2:$AG$2201, 21, FALSE), 'First 10 GS'!V$2:V$2201, 1)</f>
        <v>207</v>
      </c>
      <c r="V419" s="4">
        <f>_xlfn.RANK.EQ(VLOOKUP($A419, 'First 10 GS'!$B$2:$AG$2201, 22, FALSE), 'First 10 GS'!W$2:W$2201, 1)</f>
        <v>172</v>
      </c>
      <c r="W419" s="4">
        <f>_xlfn.RANK.EQ(VLOOKUP($A419, 'First 10 GS'!$B$2:$AG$2201, 23, FALSE), 'First 10 GS'!X$2:X$2201, 1)</f>
        <v>187</v>
      </c>
      <c r="X419" s="5">
        <f>_xlfn.RANK.EQ(VLOOKUP($A419, 'First 10 GS'!$B$2:$AG$2201, 24, FALSE), 'First 10 GS'!Y$2:Y$2201, 1)</f>
        <v>185</v>
      </c>
      <c r="Y419" s="4">
        <f>_xlfn.RANK.EQ(VLOOKUP($A419, 'First 10 GS'!$B$2:$AG$2201, 25, FALSE), 'First 10 GS'!Z$2:Z$2201, 1)</f>
        <v>490</v>
      </c>
      <c r="Z419" s="5">
        <f>_xlfn.RANK.EQ(VLOOKUP($A419, 'First 10 GS'!$B$2:$AG$2201, 26, FALSE), 'First 10 GS'!AA$2:AA$2201, 0)</f>
        <v>423</v>
      </c>
      <c r="AA419" s="5">
        <f>_xlfn.RANK.EQ(VLOOKUP($A419, 'First 10 GS'!$B$2:$AG$2201, 27, FALSE), 'First 10 GS'!AB$2:AB$2201, 0)</f>
        <v>458</v>
      </c>
      <c r="AB419" s="4">
        <f>_xlfn.RANK.EQ(VLOOKUP($A419, 'First 10 GS'!$B$2:$AG$2201, 28, FALSE), 'First 10 GS'!AC$2:AC$2201, 1)</f>
        <v>618</v>
      </c>
      <c r="AC419" s="4">
        <f>_xlfn.RANK.EQ(VLOOKUP($A419, 'First 10 GS'!$B$2:$AG$2201, 29, FALSE), 'First 10 GS'!AD$2:AD$2201, 1)</f>
        <v>1</v>
      </c>
      <c r="AD419" s="4">
        <f>_xlfn.RANK.EQ(VLOOKUP($A419, 'First 10 GS'!$B$2:$AG$2201, 30, FALSE), 'First 10 GS'!AE$2:AE$2201, 1)</f>
        <v>146</v>
      </c>
      <c r="AE419" s="4">
        <f>_xlfn.RANK.EQ(VLOOKUP($A419, 'First 10 GS'!$B$2:$AG$2201, 31, FALSE), 'First 10 GS'!AF$2:AF$2201, 0)</f>
        <v>211</v>
      </c>
      <c r="AF419" s="5">
        <f>_xlfn.RANK.EQ(VLOOKUP($A419, 'First 10 GS'!$B$2:$AG$2201, 32, FALSE), 'First 10 GS'!AG$2:AG$2201, 1)</f>
        <v>317</v>
      </c>
      <c r="AG419" s="7">
        <f>GEOMEAN(Table5[[#This Row],[W]],Table5[[#This Row],[L]],Table5[[#This Row],[ERA]],Table5[[#This Row],[BB/9]],Table5[[#This Row],[SO]],Table5[[#This Row],[K/9]],Table5[[#This Row],[WHIP]])</f>
        <v>304.23775560612245</v>
      </c>
    </row>
    <row r="420" spans="1:33" x14ac:dyDescent="0.45">
      <c r="A420" s="4" t="s">
        <v>1894</v>
      </c>
      <c r="B420" s="4" t="s">
        <v>95</v>
      </c>
      <c r="C420" s="10">
        <v>36634</v>
      </c>
      <c r="D420" s="10">
        <v>36684</v>
      </c>
      <c r="E420" s="4">
        <f>_xlfn.RANK.EQ(VLOOKUP($A420, 'First 10 GS'!$B$2:$AG$2201, 5, FALSE), 'First 10 GS'!F$2:F$2201, 0)</f>
        <v>238</v>
      </c>
      <c r="F420" s="5">
        <f>_xlfn.RANK.EQ(VLOOKUP($A420, 'First 10 GS'!$B$2:$AG$2201, 6, FALSE), 'First 10 GS'!G$2:G$2201, 0)</f>
        <v>294</v>
      </c>
      <c r="G420" s="5">
        <f>_xlfn.RANK.EQ(VLOOKUP($A420, 'First 10 GS'!$B$2:$AG$2201, 7, FALSE), 'First 10 GS'!H$2:H$2201, 1)</f>
        <v>57</v>
      </c>
      <c r="H420" s="4">
        <f>_xlfn.RANK.EQ(VLOOKUP($A420, 'First 10 GS'!$B$2:$AG$2201, 8, FALSE), 'First 10 GS'!I$2:I$2201, 0)</f>
        <v>1</v>
      </c>
      <c r="I420" s="4">
        <f>_xlfn.RANK.EQ(VLOOKUP($A420, 'First 10 GS'!$B$2:$AG$2201, 9, FALSE), 'First 10 GS'!J$2:J$2201, 0)</f>
        <v>1</v>
      </c>
      <c r="J420" s="4">
        <f>_xlfn.RANK.EQ(VLOOKUP($A420, 'First 10 GS'!$B$2:$AG$2201, 10, FALSE), 'First 10 GS'!K$2:K$2201, 1)</f>
        <v>1</v>
      </c>
      <c r="K420" s="4">
        <f>_xlfn.RANK.EQ(VLOOKUP($A420, 'First 10 GS'!$B$2:$AG$2201, 11, FALSE), 'First 10 GS'!L$2:L$2201, 0)</f>
        <v>196</v>
      </c>
      <c r="L420" s="4">
        <f>_xlfn.RANK.EQ(VLOOKUP($A420, 'First 10 GS'!$B$2:$AG$2201, 12, FALSE), 'First 10 GS'!M$2:M$2201, 0)</f>
        <v>98</v>
      </c>
      <c r="M420" s="4">
        <f>_xlfn.RANK.EQ(VLOOKUP($A420, 'First 10 GS'!$B$2:$AG$2201, 13, FALSE), 'First 10 GS'!N$2:N$2201, 0)</f>
        <v>2</v>
      </c>
      <c r="N420" s="6">
        <f>_xlfn.RANK.EQ(VLOOKUP($A420, 'First 10 GS'!$B$2:$AG$2201, 14, FALSE), 'First 10 GS'!O$2:O$2201, 1)</f>
        <v>414</v>
      </c>
      <c r="O420" s="4">
        <f>_xlfn.RANK.EQ(VLOOKUP($A420, 'First 10 GS'!$B$2:$AG$2201, 15, FALSE), 'First 10 GS'!P$2:P$2201, 0)</f>
        <v>530</v>
      </c>
      <c r="P420" s="4">
        <f>_xlfn.RANK.EQ(VLOOKUP($A420, 'First 10 GS'!$B$2:$AG$2201, 16, FALSE), 'First 10 GS'!Q$2:Q$2201, 0)</f>
        <v>169</v>
      </c>
      <c r="Q420" s="5">
        <f>_xlfn.RANK.EQ(VLOOKUP($A420, 'First 10 GS'!$B$2:$AG$2201, 17, FALSE), 'First 10 GS'!R$2:R$2201, 1)</f>
        <v>465</v>
      </c>
      <c r="R420" s="4">
        <f>_xlfn.RANK.EQ(VLOOKUP($A420, 'First 10 GS'!$B$2:$AG$2201, 18, FALSE), 'First 10 GS'!S$2:S$2201, 1)</f>
        <v>550</v>
      </c>
      <c r="S420" s="4">
        <f>_xlfn.RANK.EQ(VLOOKUP($A420, 'First 10 GS'!$B$2:$AG$2201, 19, FALSE), 'First 10 GS'!T$2:T$2201, 1)</f>
        <v>567</v>
      </c>
      <c r="T420" s="4">
        <f>_xlfn.RANK.EQ(VLOOKUP($A420, 'First 10 GS'!$B$2:$AG$2201, 20, FALSE), 'First 10 GS'!U$2:U$2201, 1)</f>
        <v>529</v>
      </c>
      <c r="U420" s="4">
        <f>_xlfn.RANK.EQ(VLOOKUP($A420, 'First 10 GS'!$B$2:$AG$2201, 21, FALSE), 'First 10 GS'!V$2:V$2201, 1)</f>
        <v>557</v>
      </c>
      <c r="V420" s="4">
        <f>_xlfn.RANK.EQ(VLOOKUP($A420, 'First 10 GS'!$B$2:$AG$2201, 22, FALSE), 'First 10 GS'!W$2:W$2201, 1)</f>
        <v>570</v>
      </c>
      <c r="W420" s="4">
        <f>_xlfn.RANK.EQ(VLOOKUP($A420, 'First 10 GS'!$B$2:$AG$2201, 23, FALSE), 'First 10 GS'!X$2:X$2201, 1)</f>
        <v>462</v>
      </c>
      <c r="X420" s="5">
        <f>_xlfn.RANK.EQ(VLOOKUP($A420, 'First 10 GS'!$B$2:$AG$2201, 24, FALSE), 'First 10 GS'!Y$2:Y$2201, 1)</f>
        <v>450</v>
      </c>
      <c r="Y420" s="4">
        <f>_xlfn.RANK.EQ(VLOOKUP($A420, 'First 10 GS'!$B$2:$AG$2201, 25, FALSE), 'First 10 GS'!Z$2:Z$2201, 1)</f>
        <v>291</v>
      </c>
      <c r="Z420" s="5">
        <f>_xlfn.RANK.EQ(VLOOKUP($A420, 'First 10 GS'!$B$2:$AG$2201, 26, FALSE), 'First 10 GS'!AA$2:AA$2201, 0)</f>
        <v>356</v>
      </c>
      <c r="AA420" s="5">
        <f>_xlfn.RANK.EQ(VLOOKUP($A420, 'First 10 GS'!$B$2:$AG$2201, 27, FALSE), 'First 10 GS'!AB$2:AB$2201, 0)</f>
        <v>384</v>
      </c>
      <c r="AB420" s="4">
        <f>_xlfn.RANK.EQ(VLOOKUP($A420, 'First 10 GS'!$B$2:$AG$2201, 28, FALSE), 'First 10 GS'!AC$2:AC$2201, 1)</f>
        <v>290</v>
      </c>
      <c r="AC420" s="4">
        <f>_xlfn.RANK.EQ(VLOOKUP($A420, 'First 10 GS'!$B$2:$AG$2201, 29, FALSE), 'First 10 GS'!AD$2:AD$2201, 1)</f>
        <v>1</v>
      </c>
      <c r="AD420" s="4">
        <f>_xlfn.RANK.EQ(VLOOKUP($A420, 'First 10 GS'!$B$2:$AG$2201, 30, FALSE), 'First 10 GS'!AE$2:AE$2201, 1)</f>
        <v>146</v>
      </c>
      <c r="AE420" s="4">
        <f>_xlfn.RANK.EQ(VLOOKUP($A420, 'First 10 GS'!$B$2:$AG$2201, 31, FALSE), 'First 10 GS'!AF$2:AF$2201, 0)</f>
        <v>144</v>
      </c>
      <c r="AF420" s="5">
        <f>_xlfn.RANK.EQ(VLOOKUP($A420, 'First 10 GS'!$B$2:$AG$2201, 32, FALSE), 'First 10 GS'!AG$2:AG$2201, 1)</f>
        <v>529</v>
      </c>
      <c r="AG420" s="7">
        <f>GEOMEAN(Table5[[#This Row],[W]],Table5[[#This Row],[L]],Table5[[#This Row],[ERA]],Table5[[#This Row],[BB/9]],Table5[[#This Row],[SO]],Table5[[#This Row],[K/9]],Table5[[#This Row],[WHIP]])</f>
        <v>306.41040349653571</v>
      </c>
    </row>
    <row r="421" spans="1:33" x14ac:dyDescent="0.45">
      <c r="A421" s="4" t="s">
        <v>828</v>
      </c>
      <c r="B421" s="4" t="s">
        <v>43</v>
      </c>
      <c r="C421" s="10">
        <v>34517</v>
      </c>
      <c r="D421" s="10">
        <v>34821</v>
      </c>
      <c r="E421" s="4">
        <f>_xlfn.RANK.EQ(VLOOKUP($A421, 'First 10 GS'!$B$2:$AG$2201, 5, FALSE), 'First 10 GS'!F$2:F$2201, 0)</f>
        <v>169</v>
      </c>
      <c r="F421" s="5">
        <f>_xlfn.RANK.EQ(VLOOKUP($A421, 'First 10 GS'!$B$2:$AG$2201, 6, FALSE), 'First 10 GS'!G$2:G$2201, 0)</f>
        <v>151</v>
      </c>
      <c r="G421" s="5">
        <f>_xlfn.RANK.EQ(VLOOKUP($A421, 'First 10 GS'!$B$2:$AG$2201, 7, FALSE), 'First 10 GS'!H$2:H$2201, 1)</f>
        <v>343</v>
      </c>
      <c r="H421" s="4">
        <f>_xlfn.RANK.EQ(VLOOKUP($A421, 'First 10 GS'!$B$2:$AG$2201, 8, FALSE), 'First 10 GS'!I$2:I$2201, 0)</f>
        <v>1</v>
      </c>
      <c r="I421" s="4">
        <f>_xlfn.RANK.EQ(VLOOKUP($A421, 'First 10 GS'!$B$2:$AG$2201, 9, FALSE), 'First 10 GS'!J$2:J$2201, 0)</f>
        <v>1</v>
      </c>
      <c r="J421" s="4">
        <f>_xlfn.RANK.EQ(VLOOKUP($A421, 'First 10 GS'!$B$2:$AG$2201, 10, FALSE), 'First 10 GS'!K$2:K$2201, 1)</f>
        <v>1</v>
      </c>
      <c r="K421" s="4">
        <f>_xlfn.RANK.EQ(VLOOKUP($A421, 'First 10 GS'!$B$2:$AG$2201, 11, FALSE), 'First 10 GS'!L$2:L$2201, 0)</f>
        <v>99</v>
      </c>
      <c r="L421" s="4">
        <f>_xlfn.RANK.EQ(VLOOKUP($A421, 'First 10 GS'!$B$2:$AG$2201, 12, FALSE), 'First 10 GS'!M$2:M$2201, 0)</f>
        <v>18</v>
      </c>
      <c r="M421" s="4">
        <f>_xlfn.RANK.EQ(VLOOKUP($A421, 'First 10 GS'!$B$2:$AG$2201, 13, FALSE), 'First 10 GS'!N$2:N$2201, 0)</f>
        <v>2</v>
      </c>
      <c r="N421" s="6">
        <f>_xlfn.RANK.EQ(VLOOKUP($A421, 'First 10 GS'!$B$2:$AG$2201, 14, FALSE), 'First 10 GS'!O$2:O$2201, 1)</f>
        <v>491</v>
      </c>
      <c r="O421" s="4">
        <f>_xlfn.RANK.EQ(VLOOKUP($A421, 'First 10 GS'!$B$2:$AG$2201, 15, FALSE), 'First 10 GS'!P$2:P$2201, 0)</f>
        <v>90</v>
      </c>
      <c r="P421" s="4">
        <f>_xlfn.RANK.EQ(VLOOKUP($A421, 'First 10 GS'!$B$2:$AG$2201, 16, FALSE), 'First 10 GS'!Q$2:Q$2201, 0)</f>
        <v>266</v>
      </c>
      <c r="Q421" s="5">
        <f>_xlfn.RANK.EQ(VLOOKUP($A421, 'First 10 GS'!$B$2:$AG$2201, 17, FALSE), 'First 10 GS'!R$2:R$2201, 1)</f>
        <v>195</v>
      </c>
      <c r="R421" s="4">
        <f>_xlfn.RANK.EQ(VLOOKUP($A421, 'First 10 GS'!$B$2:$AG$2201, 18, FALSE), 'First 10 GS'!S$2:S$2201, 1)</f>
        <v>550</v>
      </c>
      <c r="S421" s="4">
        <f>_xlfn.RANK.EQ(VLOOKUP($A421, 'First 10 GS'!$B$2:$AG$2201, 19, FALSE), 'First 10 GS'!T$2:T$2201, 1)</f>
        <v>162</v>
      </c>
      <c r="T421" s="4">
        <f>_xlfn.RANK.EQ(VLOOKUP($A421, 'First 10 GS'!$B$2:$AG$2201, 20, FALSE), 'First 10 GS'!U$2:U$2201, 1)</f>
        <v>214</v>
      </c>
      <c r="U421" s="4">
        <f>_xlfn.RANK.EQ(VLOOKUP($A421, 'First 10 GS'!$B$2:$AG$2201, 21, FALSE), 'First 10 GS'!V$2:V$2201, 1)</f>
        <v>79</v>
      </c>
      <c r="V421" s="4">
        <f>_xlfn.RANK.EQ(VLOOKUP($A421, 'First 10 GS'!$B$2:$AG$2201, 22, FALSE), 'First 10 GS'!W$2:W$2201, 1)</f>
        <v>53</v>
      </c>
      <c r="W421" s="4">
        <f>_xlfn.RANK.EQ(VLOOKUP($A421, 'First 10 GS'!$B$2:$AG$2201, 23, FALSE), 'First 10 GS'!X$2:X$2201, 1)</f>
        <v>371</v>
      </c>
      <c r="X421" s="5">
        <f>_xlfn.RANK.EQ(VLOOKUP($A421, 'First 10 GS'!$B$2:$AG$2201, 24, FALSE), 'First 10 GS'!Y$2:Y$2201, 1)</f>
        <v>338</v>
      </c>
      <c r="Y421" s="4">
        <f>_xlfn.RANK.EQ(VLOOKUP($A421, 'First 10 GS'!$B$2:$AG$2201, 25, FALSE), 'First 10 GS'!Z$2:Z$2201, 1)</f>
        <v>490</v>
      </c>
      <c r="Z421" s="5">
        <f>_xlfn.RANK.EQ(VLOOKUP($A421, 'First 10 GS'!$B$2:$AG$2201, 26, FALSE), 'First 10 GS'!AA$2:AA$2201, 0)</f>
        <v>399</v>
      </c>
      <c r="AA421" s="5">
        <f>_xlfn.RANK.EQ(VLOOKUP($A421, 'First 10 GS'!$B$2:$AG$2201, 27, FALSE), 'First 10 GS'!AB$2:AB$2201, 0)</f>
        <v>465</v>
      </c>
      <c r="AB421" s="4">
        <f>_xlfn.RANK.EQ(VLOOKUP($A421, 'First 10 GS'!$B$2:$AG$2201, 28, FALSE), 'First 10 GS'!AC$2:AC$2201, 1)</f>
        <v>1</v>
      </c>
      <c r="AC421" s="4">
        <f>_xlfn.RANK.EQ(VLOOKUP($A421, 'First 10 GS'!$B$2:$AG$2201, 29, FALSE), 'First 10 GS'!AD$2:AD$2201, 1)</f>
        <v>1</v>
      </c>
      <c r="AD421" s="4">
        <f>_xlfn.RANK.EQ(VLOOKUP($A421, 'First 10 GS'!$B$2:$AG$2201, 30, FALSE), 'First 10 GS'!AE$2:AE$2201, 1)</f>
        <v>461</v>
      </c>
      <c r="AE421" s="4">
        <f>_xlfn.RANK.EQ(VLOOKUP($A421, 'First 10 GS'!$B$2:$AG$2201, 31, FALSE), 'First 10 GS'!AF$2:AF$2201, 0)</f>
        <v>157</v>
      </c>
      <c r="AF421" s="5">
        <f>_xlfn.RANK.EQ(VLOOKUP($A421, 'First 10 GS'!$B$2:$AG$2201, 32, FALSE), 'First 10 GS'!AG$2:AG$2201, 1)</f>
        <v>408</v>
      </c>
      <c r="AG421" s="7">
        <f>GEOMEAN(Table5[[#This Row],[W]],Table5[[#This Row],[L]],Table5[[#This Row],[ERA]],Table5[[#This Row],[BB/9]],Table5[[#This Row],[SO]],Table5[[#This Row],[K/9]],Table5[[#This Row],[WHIP]])</f>
        <v>307.23637138516227</v>
      </c>
    </row>
    <row r="422" spans="1:33" x14ac:dyDescent="0.45">
      <c r="A422" s="4" t="s">
        <v>1989</v>
      </c>
      <c r="B422" s="4" t="s">
        <v>184</v>
      </c>
      <c r="C422" s="10">
        <v>41799</v>
      </c>
      <c r="D422" s="10">
        <v>41910</v>
      </c>
      <c r="E422" s="4">
        <f>_xlfn.RANK.EQ(VLOOKUP($A422, 'First 10 GS'!$B$2:$AG$2201, 5, FALSE), 'First 10 GS'!F$2:F$2201, 0)</f>
        <v>423</v>
      </c>
      <c r="F422" s="5">
        <f>_xlfn.RANK.EQ(VLOOKUP($A422, 'First 10 GS'!$B$2:$AG$2201, 6, FALSE), 'First 10 GS'!G$2:G$2201, 0)</f>
        <v>294</v>
      </c>
      <c r="G422" s="5">
        <f>_xlfn.RANK.EQ(VLOOKUP($A422, 'First 10 GS'!$B$2:$AG$2201, 7, FALSE), 'First 10 GS'!H$2:H$2201, 1)</f>
        <v>518</v>
      </c>
      <c r="H422" s="4">
        <f>_xlfn.RANK.EQ(VLOOKUP($A422, 'First 10 GS'!$B$2:$AG$2201, 8, FALSE), 'First 10 GS'!I$2:I$2201, 0)</f>
        <v>1</v>
      </c>
      <c r="I422" s="4">
        <f>_xlfn.RANK.EQ(VLOOKUP($A422, 'First 10 GS'!$B$2:$AG$2201, 9, FALSE), 'First 10 GS'!J$2:J$2201, 0)</f>
        <v>1</v>
      </c>
      <c r="J422" s="4">
        <f>_xlfn.RANK.EQ(VLOOKUP($A422, 'First 10 GS'!$B$2:$AG$2201, 10, FALSE), 'First 10 GS'!K$2:K$2201, 1)</f>
        <v>1</v>
      </c>
      <c r="K422" s="4">
        <f>_xlfn.RANK.EQ(VLOOKUP($A422, 'First 10 GS'!$B$2:$AG$2201, 11, FALSE), 'First 10 GS'!L$2:L$2201, 0)</f>
        <v>196</v>
      </c>
      <c r="L422" s="4">
        <f>_xlfn.RANK.EQ(VLOOKUP($A422, 'First 10 GS'!$B$2:$AG$2201, 12, FALSE), 'First 10 GS'!M$2:M$2201, 0)</f>
        <v>98</v>
      </c>
      <c r="M422" s="4">
        <f>_xlfn.RANK.EQ(VLOOKUP($A422, 'First 10 GS'!$B$2:$AG$2201, 13, FALSE), 'First 10 GS'!N$2:N$2201, 0)</f>
        <v>2</v>
      </c>
      <c r="N422" s="6">
        <f>_xlfn.RANK.EQ(VLOOKUP($A422, 'First 10 GS'!$B$2:$AG$2201, 14, FALSE), 'First 10 GS'!O$2:O$2201, 1)</f>
        <v>235</v>
      </c>
      <c r="O422" s="4">
        <f>_xlfn.RANK.EQ(VLOOKUP($A422, 'First 10 GS'!$B$2:$AG$2201, 15, FALSE), 'First 10 GS'!P$2:P$2201, 0)</f>
        <v>90</v>
      </c>
      <c r="P422" s="4">
        <f>_xlfn.RANK.EQ(VLOOKUP($A422, 'First 10 GS'!$B$2:$AG$2201, 16, FALSE), 'First 10 GS'!Q$2:Q$2201, 0)</f>
        <v>467</v>
      </c>
      <c r="Q422" s="5">
        <f>_xlfn.RANK.EQ(VLOOKUP($A422, 'First 10 GS'!$B$2:$AG$2201, 17, FALSE), 'First 10 GS'!R$2:R$2201, 1)</f>
        <v>590</v>
      </c>
      <c r="R422" s="4">
        <f>_xlfn.RANK.EQ(VLOOKUP($A422, 'First 10 GS'!$B$2:$AG$2201, 18, FALSE), 'First 10 GS'!S$2:S$2201, 1)</f>
        <v>656</v>
      </c>
      <c r="S422" s="4">
        <f>_xlfn.RANK.EQ(VLOOKUP($A422, 'First 10 GS'!$B$2:$AG$2201, 19, FALSE), 'First 10 GS'!T$2:T$2201, 1)</f>
        <v>583</v>
      </c>
      <c r="T422" s="4">
        <f>_xlfn.RANK.EQ(VLOOKUP($A422, 'First 10 GS'!$B$2:$AG$2201, 20, FALSE), 'First 10 GS'!U$2:U$2201, 1)</f>
        <v>607</v>
      </c>
      <c r="U422" s="4">
        <f>_xlfn.RANK.EQ(VLOOKUP($A422, 'First 10 GS'!$B$2:$AG$2201, 21, FALSE), 'First 10 GS'!V$2:V$2201, 1)</f>
        <v>553</v>
      </c>
      <c r="V422" s="4">
        <f>_xlfn.RANK.EQ(VLOOKUP($A422, 'First 10 GS'!$B$2:$AG$2201, 22, FALSE), 'First 10 GS'!W$2:W$2201, 1)</f>
        <v>537</v>
      </c>
      <c r="W422" s="4">
        <f>_xlfn.RANK.EQ(VLOOKUP($A422, 'First 10 GS'!$B$2:$AG$2201, 23, FALSE), 'First 10 GS'!X$2:X$2201, 1)</f>
        <v>10</v>
      </c>
      <c r="X422" s="5">
        <f>_xlfn.RANK.EQ(VLOOKUP($A422, 'First 10 GS'!$B$2:$AG$2201, 24, FALSE), 'First 10 GS'!Y$2:Y$2201, 1)</f>
        <v>23</v>
      </c>
      <c r="Y422" s="4">
        <f>_xlfn.RANK.EQ(VLOOKUP($A422, 'First 10 GS'!$B$2:$AG$2201, 25, FALSE), 'First 10 GS'!Z$2:Z$2201, 1)</f>
        <v>490</v>
      </c>
      <c r="Z422" s="5">
        <f>_xlfn.RANK.EQ(VLOOKUP($A422, 'First 10 GS'!$B$2:$AG$2201, 26, FALSE), 'First 10 GS'!AA$2:AA$2201, 0)</f>
        <v>498</v>
      </c>
      <c r="AA422" s="5">
        <f>_xlfn.RANK.EQ(VLOOKUP($A422, 'First 10 GS'!$B$2:$AG$2201, 27, FALSE), 'First 10 GS'!AB$2:AB$2201, 0)</f>
        <v>464</v>
      </c>
      <c r="AB422" s="4">
        <f>_xlfn.RANK.EQ(VLOOKUP($A422, 'First 10 GS'!$B$2:$AG$2201, 28, FALSE), 'First 10 GS'!AC$2:AC$2201, 1)</f>
        <v>127</v>
      </c>
      <c r="AC422" s="4">
        <f>_xlfn.RANK.EQ(VLOOKUP($A422, 'First 10 GS'!$B$2:$AG$2201, 29, FALSE), 'First 10 GS'!AD$2:AD$2201, 1)</f>
        <v>1</v>
      </c>
      <c r="AD422" s="4">
        <f>_xlfn.RANK.EQ(VLOOKUP($A422, 'First 10 GS'!$B$2:$AG$2201, 30, FALSE), 'First 10 GS'!AE$2:AE$2201, 1)</f>
        <v>1</v>
      </c>
      <c r="AE422" s="4">
        <f>_xlfn.RANK.EQ(VLOOKUP($A422, 'First 10 GS'!$B$2:$AG$2201, 31, FALSE), 'First 10 GS'!AF$2:AF$2201, 0)</f>
        <v>278</v>
      </c>
      <c r="AF422" s="5">
        <f>_xlfn.RANK.EQ(VLOOKUP($A422, 'First 10 GS'!$B$2:$AG$2201, 32, FALSE), 'First 10 GS'!AG$2:AG$2201, 1)</f>
        <v>552</v>
      </c>
      <c r="AG422" s="7">
        <f>GEOMEAN(Table5[[#This Row],[W]],Table5[[#This Row],[L]],Table5[[#This Row],[ERA]],Table5[[#This Row],[BB/9]],Table5[[#This Row],[SO]],Table5[[#This Row],[K/9]],Table5[[#This Row],[WHIP]])</f>
        <v>308.11028185309897</v>
      </c>
    </row>
    <row r="423" spans="1:33" x14ac:dyDescent="0.45">
      <c r="A423" s="6" t="s">
        <v>1673</v>
      </c>
      <c r="B423" s="6" t="s">
        <v>85</v>
      </c>
      <c r="C423" s="9">
        <v>45147</v>
      </c>
      <c r="D423" s="9">
        <v>45419</v>
      </c>
      <c r="E423" s="6">
        <f>_xlfn.RANK.EQ(VLOOKUP($A423, 'First 10 GS'!$B$2:$AG$2201, 5, FALSE), 'First 10 GS'!F$2:F$2201, 0)</f>
        <v>633</v>
      </c>
      <c r="F423" s="5">
        <f>_xlfn.RANK.EQ(VLOOKUP($A423, 'First 10 GS'!$B$2:$AG$2201, 6, FALSE), 'First 10 GS'!G$2:G$2201, 0)</f>
        <v>294</v>
      </c>
      <c r="G423" s="5">
        <f>_xlfn.RANK.EQ(VLOOKUP($A423, 'First 10 GS'!$B$2:$AG$2201, 7, FALSE), 'First 10 GS'!H$2:H$2201, 1)</f>
        <v>177</v>
      </c>
      <c r="H423" s="6">
        <f>_xlfn.RANK.EQ(VLOOKUP($A423, 'First 10 GS'!$B$2:$AG$2201, 8, FALSE), 'First 10 GS'!I$2:I$2201, 0)</f>
        <v>1</v>
      </c>
      <c r="I423" s="6">
        <f>_xlfn.RANK.EQ(VLOOKUP($A423, 'First 10 GS'!$B$2:$AG$2201, 9, FALSE), 'First 10 GS'!J$2:J$2201, 0)</f>
        <v>1</v>
      </c>
      <c r="J423" s="6">
        <f>_xlfn.RANK.EQ(VLOOKUP($A423, 'First 10 GS'!$B$2:$AG$2201, 10, FALSE), 'First 10 GS'!K$2:K$2201, 1)</f>
        <v>1</v>
      </c>
      <c r="K423" s="6">
        <f>_xlfn.RANK.EQ(VLOOKUP($A423, 'First 10 GS'!$B$2:$AG$2201, 11, FALSE), 'First 10 GS'!L$2:L$2201, 0)</f>
        <v>196</v>
      </c>
      <c r="L423" s="6">
        <f>_xlfn.RANK.EQ(VLOOKUP($A423, 'First 10 GS'!$B$2:$AG$2201, 12, FALSE), 'First 10 GS'!M$2:M$2201, 0)</f>
        <v>98</v>
      </c>
      <c r="M423" s="6">
        <f>_xlfn.RANK.EQ(VLOOKUP($A423, 'First 10 GS'!$B$2:$AG$2201, 13, FALSE), 'First 10 GS'!N$2:N$2201, 0)</f>
        <v>2</v>
      </c>
      <c r="N423" s="6">
        <f>_xlfn.RANK.EQ(VLOOKUP($A423, 'First 10 GS'!$B$2:$AG$2201, 14, FALSE), 'First 10 GS'!O$2:O$2201, 1)</f>
        <v>31</v>
      </c>
      <c r="O423" s="6">
        <f>_xlfn.RANK.EQ(VLOOKUP($A423, 'First 10 GS'!$B$2:$AG$2201, 15, FALSE), 'First 10 GS'!P$2:P$2201, 0)</f>
        <v>390</v>
      </c>
      <c r="P423" s="6">
        <f>_xlfn.RANK.EQ(VLOOKUP($A423, 'First 10 GS'!$B$2:$AG$2201, 16, FALSE), 'First 10 GS'!Q$2:Q$2201, 0)</f>
        <v>266</v>
      </c>
      <c r="Q423" s="5">
        <f>_xlfn.RANK.EQ(VLOOKUP($A423, 'First 10 GS'!$B$2:$AG$2201, 17, FALSE), 'First 10 GS'!R$2:R$2201, 1)</f>
        <v>496</v>
      </c>
      <c r="R423" s="6">
        <f>_xlfn.RANK.EQ(VLOOKUP($A423, 'First 10 GS'!$B$2:$AG$2201, 18, FALSE), 'First 10 GS'!S$2:S$2201, 1)</f>
        <v>100</v>
      </c>
      <c r="S423" s="6">
        <f>_xlfn.RANK.EQ(VLOOKUP($A423, 'First 10 GS'!$B$2:$AG$2201, 19, FALSE), 'First 10 GS'!T$2:T$2201, 1)</f>
        <v>401</v>
      </c>
      <c r="T423" s="6">
        <f>_xlfn.RANK.EQ(VLOOKUP($A423, 'First 10 GS'!$B$2:$AG$2201, 20, FALSE), 'First 10 GS'!U$2:U$2201, 1)</f>
        <v>306</v>
      </c>
      <c r="U423" s="6">
        <f>_xlfn.RANK.EQ(VLOOKUP($A423, 'First 10 GS'!$B$2:$AG$2201, 21, FALSE), 'First 10 GS'!V$2:V$2201, 1)</f>
        <v>525</v>
      </c>
      <c r="V423" s="6">
        <f>_xlfn.RANK.EQ(VLOOKUP($A423, 'First 10 GS'!$B$2:$AG$2201, 22, FALSE), 'First 10 GS'!W$2:W$2201, 1)</f>
        <v>381</v>
      </c>
      <c r="W423" s="6">
        <f>_xlfn.RANK.EQ(VLOOKUP($A423, 'First 10 GS'!$B$2:$AG$2201, 23, FALSE), 'First 10 GS'!X$2:X$2201, 1)</f>
        <v>75</v>
      </c>
      <c r="X423" s="5">
        <f>_xlfn.RANK.EQ(VLOOKUP($A423, 'First 10 GS'!$B$2:$AG$2201, 24, FALSE), 'First 10 GS'!Y$2:Y$2201, 1)</f>
        <v>184</v>
      </c>
      <c r="Y423" s="6">
        <f>_xlfn.RANK.EQ(VLOOKUP($A423, 'First 10 GS'!$B$2:$AG$2201, 25, FALSE), 'First 10 GS'!Z$2:Z$2201, 1)</f>
        <v>1</v>
      </c>
      <c r="Z423" s="5">
        <f>_xlfn.RANK.EQ(VLOOKUP($A423, 'First 10 GS'!$B$2:$AG$2201, 26, FALSE), 'First 10 GS'!AA$2:AA$2201, 0)</f>
        <v>532</v>
      </c>
      <c r="AA423" s="5">
        <f>_xlfn.RANK.EQ(VLOOKUP($A423, 'First 10 GS'!$B$2:$AG$2201, 27, FALSE), 'First 10 GS'!AB$2:AB$2201, 0)</f>
        <v>381</v>
      </c>
      <c r="AB423" s="6">
        <f>_xlfn.RANK.EQ(VLOOKUP($A423, 'First 10 GS'!$B$2:$AG$2201, 28, FALSE), 'First 10 GS'!AC$2:AC$2201, 1)</f>
        <v>452</v>
      </c>
      <c r="AC423" s="6">
        <f>_xlfn.RANK.EQ(VLOOKUP($A423, 'First 10 GS'!$B$2:$AG$2201, 29, FALSE), 'First 10 GS'!AD$2:AD$2201, 1)</f>
        <v>1</v>
      </c>
      <c r="AD423" s="6">
        <f>_xlfn.RANK.EQ(VLOOKUP($A423, 'First 10 GS'!$B$2:$AG$2201, 30, FALSE), 'First 10 GS'!AE$2:AE$2201, 1)</f>
        <v>1</v>
      </c>
      <c r="AE423" s="6">
        <f>_xlfn.RANK.EQ(VLOOKUP($A423, 'First 10 GS'!$B$2:$AG$2201, 31, FALSE), 'First 10 GS'!AF$2:AF$2201, 0)</f>
        <v>650</v>
      </c>
      <c r="AF423" s="5">
        <f>_xlfn.RANK.EQ(VLOOKUP($A423, 'First 10 GS'!$B$2:$AG$2201, 32, FALSE), 'First 10 GS'!AG$2:AG$2201, 1)</f>
        <v>282</v>
      </c>
      <c r="AG423" s="7">
        <f>GEOMEAN(Table5[[#This Row],[W]],Table5[[#This Row],[L]],Table5[[#This Row],[ERA]],Table5[[#This Row],[BB/9]],Table5[[#This Row],[SO]],Table5[[#This Row],[K/9]],Table5[[#This Row],[WHIP]])</f>
        <v>309.40647769627003</v>
      </c>
    </row>
    <row r="424" spans="1:33" x14ac:dyDescent="0.45">
      <c r="A424" s="6" t="s">
        <v>1761</v>
      </c>
      <c r="B424" s="6" t="s">
        <v>37</v>
      </c>
      <c r="C424" s="9">
        <v>38137</v>
      </c>
      <c r="D424" s="9">
        <v>38204</v>
      </c>
      <c r="E424" s="6">
        <f>_xlfn.RANK.EQ(VLOOKUP($A424, 'First 10 GS'!$B$2:$AG$2201, 5, FALSE), 'First 10 GS'!F$2:F$2201, 0)</f>
        <v>326</v>
      </c>
      <c r="F424" s="5">
        <f>_xlfn.RANK.EQ(VLOOKUP($A424, 'First 10 GS'!$B$2:$AG$2201, 6, FALSE), 'First 10 GS'!G$2:G$2201, 0)</f>
        <v>64</v>
      </c>
      <c r="G424" s="5">
        <f>_xlfn.RANK.EQ(VLOOKUP($A424, 'First 10 GS'!$B$2:$AG$2201, 7, FALSE), 'First 10 GS'!H$2:H$2201, 1)</f>
        <v>343</v>
      </c>
      <c r="H424" s="6">
        <f>_xlfn.RANK.EQ(VLOOKUP($A424, 'First 10 GS'!$B$2:$AG$2201, 8, FALSE), 'First 10 GS'!I$2:I$2201, 0)</f>
        <v>1</v>
      </c>
      <c r="I424" s="6">
        <f>_xlfn.RANK.EQ(VLOOKUP($A424, 'First 10 GS'!$B$2:$AG$2201, 9, FALSE), 'First 10 GS'!J$2:J$2201, 0)</f>
        <v>1</v>
      </c>
      <c r="J424" s="6">
        <f>_xlfn.RANK.EQ(VLOOKUP($A424, 'First 10 GS'!$B$2:$AG$2201, 10, FALSE), 'First 10 GS'!K$2:K$2201, 1)</f>
        <v>1</v>
      </c>
      <c r="K424" s="6">
        <f>_xlfn.RANK.EQ(VLOOKUP($A424, 'First 10 GS'!$B$2:$AG$2201, 11, FALSE), 'First 10 GS'!L$2:L$2201, 0)</f>
        <v>99</v>
      </c>
      <c r="L424" s="6">
        <f>_xlfn.RANK.EQ(VLOOKUP($A424, 'First 10 GS'!$B$2:$AG$2201, 12, FALSE), 'First 10 GS'!M$2:M$2201, 0)</f>
        <v>18</v>
      </c>
      <c r="M424" s="6">
        <f>_xlfn.RANK.EQ(VLOOKUP($A424, 'First 10 GS'!$B$2:$AG$2201, 13, FALSE), 'First 10 GS'!N$2:N$2201, 0)</f>
        <v>2</v>
      </c>
      <c r="N424" s="6">
        <f>_xlfn.RANK.EQ(VLOOKUP($A424, 'First 10 GS'!$B$2:$AG$2201, 14, FALSE), 'First 10 GS'!O$2:O$2201, 1)</f>
        <v>327</v>
      </c>
      <c r="O424" s="6">
        <f>_xlfn.RANK.EQ(VLOOKUP($A424, 'First 10 GS'!$B$2:$AG$2201, 15, FALSE), 'First 10 GS'!P$2:P$2201, 0)</f>
        <v>26</v>
      </c>
      <c r="P424" s="6">
        <f>_xlfn.RANK.EQ(VLOOKUP($A424, 'First 10 GS'!$B$2:$AG$2201, 16, FALSE), 'First 10 GS'!Q$2:Q$2201, 0)</f>
        <v>252</v>
      </c>
      <c r="Q424" s="5">
        <f>_xlfn.RANK.EQ(VLOOKUP($A424, 'First 10 GS'!$B$2:$AG$2201, 17, FALSE), 'First 10 GS'!R$2:R$2201, 1)</f>
        <v>333</v>
      </c>
      <c r="R424" s="6">
        <f>_xlfn.RANK.EQ(VLOOKUP($A424, 'First 10 GS'!$B$2:$AG$2201, 18, FALSE), 'First 10 GS'!S$2:S$2201, 1)</f>
        <v>550</v>
      </c>
      <c r="S424" s="6">
        <f>_xlfn.RANK.EQ(VLOOKUP($A424, 'First 10 GS'!$B$2:$AG$2201, 19, FALSE), 'First 10 GS'!T$2:T$2201, 1)</f>
        <v>228</v>
      </c>
      <c r="T424" s="6">
        <f>_xlfn.RANK.EQ(VLOOKUP($A424, 'First 10 GS'!$B$2:$AG$2201, 20, FALSE), 'First 10 GS'!U$2:U$2201, 1)</f>
        <v>306</v>
      </c>
      <c r="U424" s="6">
        <f>_xlfn.RANK.EQ(VLOOKUP($A424, 'First 10 GS'!$B$2:$AG$2201, 21, FALSE), 'First 10 GS'!V$2:V$2201, 1)</f>
        <v>334</v>
      </c>
      <c r="V424" s="6">
        <f>_xlfn.RANK.EQ(VLOOKUP($A424, 'First 10 GS'!$B$2:$AG$2201, 22, FALSE), 'First 10 GS'!W$2:W$2201, 1)</f>
        <v>274</v>
      </c>
      <c r="W424" s="6">
        <f>_xlfn.RANK.EQ(VLOOKUP($A424, 'First 10 GS'!$B$2:$AG$2201, 23, FALSE), 'First 10 GS'!X$2:X$2201, 1)</f>
        <v>221</v>
      </c>
      <c r="X424" s="5">
        <f>_xlfn.RANK.EQ(VLOOKUP($A424, 'First 10 GS'!$B$2:$AG$2201, 24, FALSE), 'First 10 GS'!Y$2:Y$2201, 1)</f>
        <v>240</v>
      </c>
      <c r="Y424" s="6">
        <f>_xlfn.RANK.EQ(VLOOKUP($A424, 'First 10 GS'!$B$2:$AG$2201, 25, FALSE), 'First 10 GS'!Z$2:Z$2201, 1)</f>
        <v>291</v>
      </c>
      <c r="Z424" s="5">
        <f>_xlfn.RANK.EQ(VLOOKUP($A424, 'First 10 GS'!$B$2:$AG$2201, 26, FALSE), 'First 10 GS'!AA$2:AA$2201, 0)</f>
        <v>586</v>
      </c>
      <c r="AA424" s="5">
        <f>_xlfn.RANK.EQ(VLOOKUP($A424, 'First 10 GS'!$B$2:$AG$2201, 27, FALSE), 'First 10 GS'!AB$2:AB$2201, 0)</f>
        <v>585</v>
      </c>
      <c r="AB424" s="6">
        <f>_xlfn.RANK.EQ(VLOOKUP($A424, 'First 10 GS'!$B$2:$AG$2201, 28, FALSE), 'First 10 GS'!AC$2:AC$2201, 1)</f>
        <v>127</v>
      </c>
      <c r="AC424" s="6">
        <f>_xlfn.RANK.EQ(VLOOKUP($A424, 'First 10 GS'!$B$2:$AG$2201, 29, FALSE), 'First 10 GS'!AD$2:AD$2201, 1)</f>
        <v>1</v>
      </c>
      <c r="AD424" s="6">
        <f>_xlfn.RANK.EQ(VLOOKUP($A424, 'First 10 GS'!$B$2:$AG$2201, 30, FALSE), 'First 10 GS'!AE$2:AE$2201, 1)</f>
        <v>146</v>
      </c>
      <c r="AE424" s="6">
        <f>_xlfn.RANK.EQ(VLOOKUP($A424, 'First 10 GS'!$B$2:$AG$2201, 31, FALSE), 'First 10 GS'!AF$2:AF$2201, 0)</f>
        <v>270</v>
      </c>
      <c r="AF424" s="5">
        <f>_xlfn.RANK.EQ(VLOOKUP($A424, 'First 10 GS'!$B$2:$AG$2201, 32, FALSE), 'First 10 GS'!AG$2:AG$2201, 1)</f>
        <v>455</v>
      </c>
      <c r="AG424" s="7">
        <f>GEOMEAN(Table5[[#This Row],[W]],Table5[[#This Row],[L]],Table5[[#This Row],[ERA]],Table5[[#This Row],[BB/9]],Table5[[#This Row],[SO]],Table5[[#This Row],[K/9]],Table5[[#This Row],[WHIP]])</f>
        <v>309.76174222746812</v>
      </c>
    </row>
    <row r="425" spans="1:33" x14ac:dyDescent="0.45">
      <c r="A425" s="6" t="s">
        <v>496</v>
      </c>
      <c r="B425" s="6" t="s">
        <v>68</v>
      </c>
      <c r="C425" s="9">
        <v>40694</v>
      </c>
      <c r="D425" s="9">
        <v>40748</v>
      </c>
      <c r="E425" s="6">
        <f>_xlfn.RANK.EQ(VLOOKUP($A425, 'First 10 GS'!$B$2:$AG$2201, 5, FALSE), 'First 10 GS'!F$2:F$2201, 0)</f>
        <v>178</v>
      </c>
      <c r="F425" s="5">
        <f>_xlfn.RANK.EQ(VLOOKUP($A425, 'First 10 GS'!$B$2:$AG$2201, 6, FALSE), 'First 10 GS'!G$2:G$2201, 0)</f>
        <v>660</v>
      </c>
      <c r="G425" s="5">
        <f>_xlfn.RANK.EQ(VLOOKUP($A425, 'First 10 GS'!$B$2:$AG$2201, 7, FALSE), 'First 10 GS'!H$2:H$2201, 1)</f>
        <v>518</v>
      </c>
      <c r="H425" s="6">
        <f>_xlfn.RANK.EQ(VLOOKUP($A425, 'First 10 GS'!$B$2:$AG$2201, 8, FALSE), 'First 10 GS'!I$2:I$2201, 0)</f>
        <v>1</v>
      </c>
      <c r="I425" s="6">
        <f>_xlfn.RANK.EQ(VLOOKUP($A425, 'First 10 GS'!$B$2:$AG$2201, 9, FALSE), 'First 10 GS'!J$2:J$2201, 0)</f>
        <v>1</v>
      </c>
      <c r="J425" s="6">
        <f>_xlfn.RANK.EQ(VLOOKUP($A425, 'First 10 GS'!$B$2:$AG$2201, 10, FALSE), 'First 10 GS'!K$2:K$2201, 1)</f>
        <v>1</v>
      </c>
      <c r="K425" s="6">
        <f>_xlfn.RANK.EQ(VLOOKUP($A425, 'First 10 GS'!$B$2:$AG$2201, 11, FALSE), 'First 10 GS'!L$2:L$2201, 0)</f>
        <v>196</v>
      </c>
      <c r="L425" s="6">
        <f>_xlfn.RANK.EQ(VLOOKUP($A425, 'First 10 GS'!$B$2:$AG$2201, 12, FALSE), 'First 10 GS'!M$2:M$2201, 0)</f>
        <v>98</v>
      </c>
      <c r="M425" s="6">
        <f>_xlfn.RANK.EQ(VLOOKUP($A425, 'First 10 GS'!$B$2:$AG$2201, 13, FALSE), 'First 10 GS'!N$2:N$2201, 0)</f>
        <v>2</v>
      </c>
      <c r="N425" s="6">
        <f>_xlfn.RANK.EQ(VLOOKUP($A425, 'First 10 GS'!$B$2:$AG$2201, 14, FALSE), 'First 10 GS'!O$2:O$2201, 1)</f>
        <v>481</v>
      </c>
      <c r="O425" s="6">
        <f>_xlfn.RANK.EQ(VLOOKUP($A425, 'First 10 GS'!$B$2:$AG$2201, 15, FALSE), 'First 10 GS'!P$2:P$2201, 0)</f>
        <v>530</v>
      </c>
      <c r="P425" s="6">
        <f>_xlfn.RANK.EQ(VLOOKUP($A425, 'First 10 GS'!$B$2:$AG$2201, 16, FALSE), 'First 10 GS'!Q$2:Q$2201, 0)</f>
        <v>660</v>
      </c>
      <c r="Q425" s="5">
        <f>_xlfn.RANK.EQ(VLOOKUP($A425, 'First 10 GS'!$B$2:$AG$2201, 17, FALSE), 'First 10 GS'!R$2:R$2201, 1)</f>
        <v>414</v>
      </c>
      <c r="R425" s="6">
        <f>_xlfn.RANK.EQ(VLOOKUP($A425, 'First 10 GS'!$B$2:$AG$2201, 18, FALSE), 'First 10 GS'!S$2:S$2201, 1)</f>
        <v>508</v>
      </c>
      <c r="S425" s="6">
        <f>_xlfn.RANK.EQ(VLOOKUP($A425, 'First 10 GS'!$B$2:$AG$2201, 19, FALSE), 'First 10 GS'!T$2:T$2201, 1)</f>
        <v>509</v>
      </c>
      <c r="T425" s="6">
        <f>_xlfn.RANK.EQ(VLOOKUP($A425, 'First 10 GS'!$B$2:$AG$2201, 20, FALSE), 'First 10 GS'!U$2:U$2201, 1)</f>
        <v>499</v>
      </c>
      <c r="U425" s="6">
        <f>_xlfn.RANK.EQ(VLOOKUP($A425, 'First 10 GS'!$B$2:$AG$2201, 21, FALSE), 'First 10 GS'!V$2:V$2201, 1)</f>
        <v>441</v>
      </c>
      <c r="V425" s="6">
        <f>_xlfn.RANK.EQ(VLOOKUP($A425, 'First 10 GS'!$B$2:$AG$2201, 22, FALSE), 'First 10 GS'!W$2:W$2201, 1)</f>
        <v>466</v>
      </c>
      <c r="W425" s="6">
        <f>_xlfn.RANK.EQ(VLOOKUP($A425, 'First 10 GS'!$B$2:$AG$2201, 23, FALSE), 'First 10 GS'!X$2:X$2201, 1)</f>
        <v>187</v>
      </c>
      <c r="X425" s="5">
        <f>_xlfn.RANK.EQ(VLOOKUP($A425, 'First 10 GS'!$B$2:$AG$2201, 24, FALSE), 'First 10 GS'!Y$2:Y$2201, 1)</f>
        <v>161</v>
      </c>
      <c r="Y425" s="6">
        <f>_xlfn.RANK.EQ(VLOOKUP($A425, 'First 10 GS'!$B$2:$AG$2201, 25, FALSE), 'First 10 GS'!Z$2:Z$2201, 1)</f>
        <v>1</v>
      </c>
      <c r="Z425" s="5">
        <f>_xlfn.RANK.EQ(VLOOKUP($A425, 'First 10 GS'!$B$2:$AG$2201, 26, FALSE), 'First 10 GS'!AA$2:AA$2201, 0)</f>
        <v>176</v>
      </c>
      <c r="AA425" s="5">
        <f>_xlfn.RANK.EQ(VLOOKUP($A425, 'First 10 GS'!$B$2:$AG$2201, 27, FALSE), 'First 10 GS'!AB$2:AB$2201, 0)</f>
        <v>245</v>
      </c>
      <c r="AB425" s="6">
        <f>_xlfn.RANK.EQ(VLOOKUP($A425, 'First 10 GS'!$B$2:$AG$2201, 28, FALSE), 'First 10 GS'!AC$2:AC$2201, 1)</f>
        <v>452</v>
      </c>
      <c r="AC425" s="6">
        <f>_xlfn.RANK.EQ(VLOOKUP($A425, 'First 10 GS'!$B$2:$AG$2201, 29, FALSE), 'First 10 GS'!AD$2:AD$2201, 1)</f>
        <v>1</v>
      </c>
      <c r="AD425" s="6">
        <f>_xlfn.RANK.EQ(VLOOKUP($A425, 'First 10 GS'!$B$2:$AG$2201, 30, FALSE), 'First 10 GS'!AE$2:AE$2201, 1)</f>
        <v>1</v>
      </c>
      <c r="AE425" s="6">
        <f>_xlfn.RANK.EQ(VLOOKUP($A425, 'First 10 GS'!$B$2:$AG$2201, 31, FALSE), 'First 10 GS'!AF$2:AF$2201, 0)</f>
        <v>144</v>
      </c>
      <c r="AF425" s="5">
        <f>_xlfn.RANK.EQ(VLOOKUP($A425, 'First 10 GS'!$B$2:$AG$2201, 32, FALSE), 'First 10 GS'!AG$2:AG$2201, 1)</f>
        <v>288</v>
      </c>
      <c r="AG425" s="7">
        <f>GEOMEAN(Table5[[#This Row],[W]],Table5[[#This Row],[L]],Table5[[#This Row],[ERA]],Table5[[#This Row],[BB/9]],Table5[[#This Row],[SO]],Table5[[#This Row],[K/9]],Table5[[#This Row],[WHIP]])</f>
        <v>311.2505765847622</v>
      </c>
    </row>
    <row r="426" spans="1:33" x14ac:dyDescent="0.45">
      <c r="A426" s="4" t="s">
        <v>1430</v>
      </c>
      <c r="B426" s="4" t="s">
        <v>199</v>
      </c>
      <c r="C426" s="10" t="s">
        <v>2240</v>
      </c>
      <c r="D426" s="10">
        <v>44728</v>
      </c>
      <c r="E426" s="4">
        <f>_xlfn.RANK.EQ(VLOOKUP($A426, 'First 10 GS'!$B$2:$AG$2201, 5, FALSE), 'First 10 GS'!F$2:F$2201, 0)</f>
        <v>423</v>
      </c>
      <c r="F426" s="5">
        <f>_xlfn.RANK.EQ(VLOOKUP($A426, 'First 10 GS'!$B$2:$AG$2201, 6, FALSE), 'First 10 GS'!G$2:G$2201, 0)</f>
        <v>595</v>
      </c>
      <c r="G426" s="5">
        <f>_xlfn.RANK.EQ(VLOOKUP($A426, 'First 10 GS'!$B$2:$AG$2201, 7, FALSE), 'First 10 GS'!H$2:H$2201, 1)</f>
        <v>518</v>
      </c>
      <c r="H426" s="4">
        <f>_xlfn.RANK.EQ(VLOOKUP($A426, 'First 10 GS'!$B$2:$AG$2201, 8, FALSE), 'First 10 GS'!I$2:I$2201, 0)</f>
        <v>1</v>
      </c>
      <c r="I426" s="4">
        <f>_xlfn.RANK.EQ(VLOOKUP($A426, 'First 10 GS'!$B$2:$AG$2201, 9, FALSE), 'First 10 GS'!J$2:J$2201, 0)</f>
        <v>1</v>
      </c>
      <c r="J426" s="4">
        <f>_xlfn.RANK.EQ(VLOOKUP($A426, 'First 10 GS'!$B$2:$AG$2201, 10, FALSE), 'First 10 GS'!K$2:K$2201, 1)</f>
        <v>1</v>
      </c>
      <c r="K426" s="4">
        <f>_xlfn.RANK.EQ(VLOOKUP($A426, 'First 10 GS'!$B$2:$AG$2201, 11, FALSE), 'First 10 GS'!L$2:L$2201, 0)</f>
        <v>196</v>
      </c>
      <c r="L426" s="4">
        <f>_xlfn.RANK.EQ(VLOOKUP($A426, 'First 10 GS'!$B$2:$AG$2201, 12, FALSE), 'First 10 GS'!M$2:M$2201, 0)</f>
        <v>98</v>
      </c>
      <c r="M426" s="4">
        <f>_xlfn.RANK.EQ(VLOOKUP($A426, 'First 10 GS'!$B$2:$AG$2201, 13, FALSE), 'First 10 GS'!N$2:N$2201, 0)</f>
        <v>2</v>
      </c>
      <c r="N426" s="6">
        <f>_xlfn.RANK.EQ(VLOOKUP($A426, 'First 10 GS'!$B$2:$AG$2201, 14, FALSE), 'First 10 GS'!O$2:O$2201, 1)</f>
        <v>235</v>
      </c>
      <c r="O426" s="4">
        <f>_xlfn.RANK.EQ(VLOOKUP($A426, 'First 10 GS'!$B$2:$AG$2201, 15, FALSE), 'First 10 GS'!P$2:P$2201, 0)</f>
        <v>390</v>
      </c>
      <c r="P426" s="4">
        <f>_xlfn.RANK.EQ(VLOOKUP($A426, 'First 10 GS'!$B$2:$AG$2201, 16, FALSE), 'First 10 GS'!Q$2:Q$2201, 0)</f>
        <v>630</v>
      </c>
      <c r="Q426" s="5">
        <f>_xlfn.RANK.EQ(VLOOKUP($A426, 'First 10 GS'!$B$2:$AG$2201, 17, FALSE), 'First 10 GS'!R$2:R$2201, 1)</f>
        <v>269</v>
      </c>
      <c r="R426" s="4">
        <f>_xlfn.RANK.EQ(VLOOKUP($A426, 'First 10 GS'!$B$2:$AG$2201, 18, FALSE), 'First 10 GS'!S$2:S$2201, 1)</f>
        <v>132</v>
      </c>
      <c r="S426" s="4">
        <f>_xlfn.RANK.EQ(VLOOKUP($A426, 'First 10 GS'!$B$2:$AG$2201, 19, FALSE), 'First 10 GS'!T$2:T$2201, 1)</f>
        <v>137</v>
      </c>
      <c r="T426" s="4">
        <f>_xlfn.RANK.EQ(VLOOKUP($A426, 'First 10 GS'!$B$2:$AG$2201, 20, FALSE), 'First 10 GS'!U$2:U$2201, 1)</f>
        <v>173</v>
      </c>
      <c r="U426" s="4">
        <f>_xlfn.RANK.EQ(VLOOKUP($A426, 'First 10 GS'!$B$2:$AG$2201, 21, FALSE), 'First 10 GS'!V$2:V$2201, 1)</f>
        <v>628</v>
      </c>
      <c r="V426" s="4">
        <f>_xlfn.RANK.EQ(VLOOKUP($A426, 'First 10 GS'!$B$2:$AG$2201, 22, FALSE), 'First 10 GS'!W$2:W$2201, 1)</f>
        <v>636</v>
      </c>
      <c r="W426" s="4">
        <f>_xlfn.RANK.EQ(VLOOKUP($A426, 'First 10 GS'!$B$2:$AG$2201, 23, FALSE), 'First 10 GS'!X$2:X$2201, 1)</f>
        <v>160</v>
      </c>
      <c r="X426" s="5">
        <f>_xlfn.RANK.EQ(VLOOKUP($A426, 'First 10 GS'!$B$2:$AG$2201, 24, FALSE), 'First 10 GS'!Y$2:Y$2201, 1)</f>
        <v>204</v>
      </c>
      <c r="Y426" s="4">
        <f>_xlfn.RANK.EQ(VLOOKUP($A426, 'First 10 GS'!$B$2:$AG$2201, 25, FALSE), 'First 10 GS'!Z$2:Z$2201, 1)</f>
        <v>1</v>
      </c>
      <c r="Z426" s="5">
        <f>_xlfn.RANK.EQ(VLOOKUP($A426, 'First 10 GS'!$B$2:$AG$2201, 26, FALSE), 'First 10 GS'!AA$2:AA$2201, 0)</f>
        <v>356</v>
      </c>
      <c r="AA426" s="5">
        <f>_xlfn.RANK.EQ(VLOOKUP($A426, 'First 10 GS'!$B$2:$AG$2201, 27, FALSE), 'First 10 GS'!AB$2:AB$2201, 0)</f>
        <v>319</v>
      </c>
      <c r="AB426" s="4">
        <f>_xlfn.RANK.EQ(VLOOKUP($A426, 'First 10 GS'!$B$2:$AG$2201, 28, FALSE), 'First 10 GS'!AC$2:AC$2201, 1)</f>
        <v>1</v>
      </c>
      <c r="AC426" s="4">
        <f>_xlfn.RANK.EQ(VLOOKUP($A426, 'First 10 GS'!$B$2:$AG$2201, 29, FALSE), 'First 10 GS'!AD$2:AD$2201, 1)</f>
        <v>477</v>
      </c>
      <c r="AD426" s="4">
        <f>_xlfn.RANK.EQ(VLOOKUP($A426, 'First 10 GS'!$B$2:$AG$2201, 30, FALSE), 'First 10 GS'!AE$2:AE$2201, 1)</f>
        <v>146</v>
      </c>
      <c r="AE426" s="4">
        <f>_xlfn.RANK.EQ(VLOOKUP($A426, 'First 10 GS'!$B$2:$AG$2201, 31, FALSE), 'First 10 GS'!AF$2:AF$2201, 0)</f>
        <v>534</v>
      </c>
      <c r="AF426" s="5">
        <f>_xlfn.RANK.EQ(VLOOKUP($A426, 'First 10 GS'!$B$2:$AG$2201, 32, FALSE), 'First 10 GS'!AG$2:AG$2201, 1)</f>
        <v>148</v>
      </c>
      <c r="AG426" s="7">
        <f>GEOMEAN(Table5[[#This Row],[W]],Table5[[#This Row],[L]],Table5[[#This Row],[ERA]],Table5[[#This Row],[BB/9]],Table5[[#This Row],[SO]],Table5[[#This Row],[K/9]],Table5[[#This Row],[WHIP]])</f>
        <v>311.45135466589221</v>
      </c>
    </row>
    <row r="427" spans="1:33" x14ac:dyDescent="0.45">
      <c r="A427" s="4" t="s">
        <v>978</v>
      </c>
      <c r="B427" s="4" t="s">
        <v>271</v>
      </c>
      <c r="C427" s="10">
        <v>32659</v>
      </c>
      <c r="D427" s="10">
        <v>32708</v>
      </c>
      <c r="E427" s="4">
        <f>_xlfn.RANK.EQ(VLOOKUP($A427, 'First 10 GS'!$B$2:$AG$2201, 5, FALSE), 'First 10 GS'!F$2:F$2201, 0)</f>
        <v>394</v>
      </c>
      <c r="F427" s="5">
        <f>_xlfn.RANK.EQ(VLOOKUP($A427, 'First 10 GS'!$B$2:$AG$2201, 6, FALSE), 'First 10 GS'!G$2:G$2201, 0)</f>
        <v>595</v>
      </c>
      <c r="G427" s="5">
        <f>_xlfn.RANK.EQ(VLOOKUP($A427, 'First 10 GS'!$B$2:$AG$2201, 7, FALSE), 'First 10 GS'!H$2:H$2201, 1)</f>
        <v>57</v>
      </c>
      <c r="H427" s="4">
        <f>_xlfn.RANK.EQ(VLOOKUP($A427, 'First 10 GS'!$B$2:$AG$2201, 8, FALSE), 'First 10 GS'!I$2:I$2201, 0)</f>
        <v>1</v>
      </c>
      <c r="I427" s="4">
        <f>_xlfn.RANK.EQ(VLOOKUP($A427, 'First 10 GS'!$B$2:$AG$2201, 9, FALSE), 'First 10 GS'!J$2:J$2201, 0)</f>
        <v>1</v>
      </c>
      <c r="J427" s="4">
        <f>_xlfn.RANK.EQ(VLOOKUP($A427, 'First 10 GS'!$B$2:$AG$2201, 10, FALSE), 'First 10 GS'!K$2:K$2201, 1)</f>
        <v>1</v>
      </c>
      <c r="K427" s="4">
        <f>_xlfn.RANK.EQ(VLOOKUP($A427, 'First 10 GS'!$B$2:$AG$2201, 11, FALSE), 'First 10 GS'!L$2:L$2201, 0)</f>
        <v>196</v>
      </c>
      <c r="L427" s="4">
        <f>_xlfn.RANK.EQ(VLOOKUP($A427, 'First 10 GS'!$B$2:$AG$2201, 12, FALSE), 'First 10 GS'!M$2:M$2201, 0)</f>
        <v>98</v>
      </c>
      <c r="M427" s="4">
        <f>_xlfn.RANK.EQ(VLOOKUP($A427, 'First 10 GS'!$B$2:$AG$2201, 13, FALSE), 'First 10 GS'!N$2:N$2201, 0)</f>
        <v>2</v>
      </c>
      <c r="N427" s="6">
        <f>_xlfn.RANK.EQ(VLOOKUP($A427, 'First 10 GS'!$B$2:$AG$2201, 14, FALSE), 'First 10 GS'!O$2:O$2201, 1)</f>
        <v>265</v>
      </c>
      <c r="O427" s="4">
        <f>_xlfn.RANK.EQ(VLOOKUP($A427, 'First 10 GS'!$B$2:$AG$2201, 15, FALSE), 'First 10 GS'!P$2:P$2201, 0)</f>
        <v>655</v>
      </c>
      <c r="P427" s="4">
        <f>_xlfn.RANK.EQ(VLOOKUP($A427, 'First 10 GS'!$B$2:$AG$2201, 16, FALSE), 'First 10 GS'!Q$2:Q$2201, 0)</f>
        <v>500</v>
      </c>
      <c r="Q427" s="5">
        <f>_xlfn.RANK.EQ(VLOOKUP($A427, 'First 10 GS'!$B$2:$AG$2201, 17, FALSE), 'First 10 GS'!R$2:R$2201, 1)</f>
        <v>216</v>
      </c>
      <c r="R427" s="4">
        <f>_xlfn.RANK.EQ(VLOOKUP($A427, 'First 10 GS'!$B$2:$AG$2201, 18, FALSE), 'First 10 GS'!S$2:S$2201, 1)</f>
        <v>410</v>
      </c>
      <c r="S427" s="4">
        <f>_xlfn.RANK.EQ(VLOOKUP($A427, 'First 10 GS'!$B$2:$AG$2201, 19, FALSE), 'First 10 GS'!T$2:T$2201, 1)</f>
        <v>270</v>
      </c>
      <c r="T427" s="4">
        <f>_xlfn.RANK.EQ(VLOOKUP($A427, 'First 10 GS'!$B$2:$AG$2201, 20, FALSE), 'First 10 GS'!U$2:U$2201, 1)</f>
        <v>140</v>
      </c>
      <c r="U427" s="4">
        <f>_xlfn.RANK.EQ(VLOOKUP($A427, 'First 10 GS'!$B$2:$AG$2201, 21, FALSE), 'First 10 GS'!V$2:V$2201, 1)</f>
        <v>94</v>
      </c>
      <c r="V427" s="4">
        <f>_xlfn.RANK.EQ(VLOOKUP($A427, 'First 10 GS'!$B$2:$AG$2201, 22, FALSE), 'First 10 GS'!W$2:W$2201, 1)</f>
        <v>53</v>
      </c>
      <c r="W427" s="4">
        <f>_xlfn.RANK.EQ(VLOOKUP($A427, 'First 10 GS'!$B$2:$AG$2201, 23, FALSE), 'First 10 GS'!X$2:X$2201, 1)</f>
        <v>221</v>
      </c>
      <c r="X427" s="5">
        <f>_xlfn.RANK.EQ(VLOOKUP($A427, 'First 10 GS'!$B$2:$AG$2201, 24, FALSE), 'First 10 GS'!Y$2:Y$2201, 1)</f>
        <v>259</v>
      </c>
      <c r="Y427" s="4">
        <f>_xlfn.RANK.EQ(VLOOKUP($A427, 'First 10 GS'!$B$2:$AG$2201, 25, FALSE), 'First 10 GS'!Z$2:Z$2201, 1)</f>
        <v>1</v>
      </c>
      <c r="Z427" s="5">
        <f>_xlfn.RANK.EQ(VLOOKUP($A427, 'First 10 GS'!$B$2:$AG$2201, 26, FALSE), 'First 10 GS'!AA$2:AA$2201, 0)</f>
        <v>624</v>
      </c>
      <c r="AA427" s="5">
        <f>_xlfn.RANK.EQ(VLOOKUP($A427, 'First 10 GS'!$B$2:$AG$2201, 27, FALSE), 'First 10 GS'!AB$2:AB$2201, 0)</f>
        <v>616</v>
      </c>
      <c r="AB427" s="4">
        <f>_xlfn.RANK.EQ(VLOOKUP($A427, 'First 10 GS'!$B$2:$AG$2201, 28, FALSE), 'First 10 GS'!AC$2:AC$2201, 1)</f>
        <v>1</v>
      </c>
      <c r="AC427" s="4">
        <f>_xlfn.RANK.EQ(VLOOKUP($A427, 'First 10 GS'!$B$2:$AG$2201, 29, FALSE), 'First 10 GS'!AD$2:AD$2201, 1)</f>
        <v>1</v>
      </c>
      <c r="AD427" s="4">
        <f>_xlfn.RANK.EQ(VLOOKUP($A427, 'First 10 GS'!$B$2:$AG$2201, 30, FALSE), 'First 10 GS'!AE$2:AE$2201, 1)</f>
        <v>554</v>
      </c>
      <c r="AE427" s="4">
        <f>_xlfn.RANK.EQ(VLOOKUP($A427, 'First 10 GS'!$B$2:$AG$2201, 31, FALSE), 'First 10 GS'!AF$2:AF$2201, 0)</f>
        <v>366</v>
      </c>
      <c r="AF427" s="5">
        <f>_xlfn.RANK.EQ(VLOOKUP($A427, 'First 10 GS'!$B$2:$AG$2201, 32, FALSE), 'First 10 GS'!AG$2:AG$2201, 1)</f>
        <v>404</v>
      </c>
      <c r="AG427" s="7">
        <f>GEOMEAN(Table5[[#This Row],[W]],Table5[[#This Row],[L]],Table5[[#This Row],[ERA]],Table5[[#This Row],[BB/9]],Table5[[#This Row],[SO]],Table5[[#This Row],[K/9]],Table5[[#This Row],[WHIP]])</f>
        <v>313.04959291401343</v>
      </c>
    </row>
    <row r="428" spans="1:33" x14ac:dyDescent="0.45">
      <c r="A428" s="6" t="s">
        <v>2027</v>
      </c>
      <c r="B428" s="6" t="s">
        <v>95</v>
      </c>
      <c r="C428" s="9">
        <v>42900</v>
      </c>
      <c r="D428" s="9">
        <v>42949</v>
      </c>
      <c r="E428" s="6">
        <f>_xlfn.RANK.EQ(VLOOKUP($A428, 'First 10 GS'!$B$2:$AG$2201, 5, FALSE), 'First 10 GS'!F$2:F$2201, 0)</f>
        <v>453</v>
      </c>
      <c r="F428" s="5">
        <f>_xlfn.RANK.EQ(VLOOKUP($A428, 'First 10 GS'!$B$2:$AG$2201, 6, FALSE), 'First 10 GS'!G$2:G$2201, 0)</f>
        <v>294</v>
      </c>
      <c r="G428" s="5">
        <f>_xlfn.RANK.EQ(VLOOKUP($A428, 'First 10 GS'!$B$2:$AG$2201, 7, FALSE), 'First 10 GS'!H$2:H$2201, 1)</f>
        <v>623</v>
      </c>
      <c r="H428" s="6">
        <f>_xlfn.RANK.EQ(VLOOKUP($A428, 'First 10 GS'!$B$2:$AG$2201, 8, FALSE), 'First 10 GS'!I$2:I$2201, 0)</f>
        <v>1</v>
      </c>
      <c r="I428" s="6">
        <f>_xlfn.RANK.EQ(VLOOKUP($A428, 'First 10 GS'!$B$2:$AG$2201, 9, FALSE), 'First 10 GS'!J$2:J$2201, 0)</f>
        <v>1</v>
      </c>
      <c r="J428" s="6">
        <f>_xlfn.RANK.EQ(VLOOKUP($A428, 'First 10 GS'!$B$2:$AG$2201, 10, FALSE), 'First 10 GS'!K$2:K$2201, 1)</f>
        <v>1</v>
      </c>
      <c r="K428" s="6">
        <f>_xlfn.RANK.EQ(VLOOKUP($A428, 'First 10 GS'!$B$2:$AG$2201, 11, FALSE), 'First 10 GS'!L$2:L$2201, 0)</f>
        <v>196</v>
      </c>
      <c r="L428" s="6">
        <f>_xlfn.RANK.EQ(VLOOKUP($A428, 'First 10 GS'!$B$2:$AG$2201, 12, FALSE), 'First 10 GS'!M$2:M$2201, 0)</f>
        <v>98</v>
      </c>
      <c r="M428" s="6">
        <f>_xlfn.RANK.EQ(VLOOKUP($A428, 'First 10 GS'!$B$2:$AG$2201, 13, FALSE), 'First 10 GS'!N$2:N$2201, 0)</f>
        <v>2</v>
      </c>
      <c r="N428" s="6">
        <f>_xlfn.RANK.EQ(VLOOKUP($A428, 'First 10 GS'!$B$2:$AG$2201, 14, FALSE), 'First 10 GS'!O$2:O$2201, 1)</f>
        <v>202</v>
      </c>
      <c r="O428" s="6">
        <f>_xlfn.RANK.EQ(VLOOKUP($A428, 'First 10 GS'!$B$2:$AG$2201, 15, FALSE), 'First 10 GS'!P$2:P$2201, 0)</f>
        <v>26</v>
      </c>
      <c r="P428" s="6">
        <f>_xlfn.RANK.EQ(VLOOKUP($A428, 'First 10 GS'!$B$2:$AG$2201, 16, FALSE), 'First 10 GS'!Q$2:Q$2201, 0)</f>
        <v>500</v>
      </c>
      <c r="Q428" s="5">
        <f>_xlfn.RANK.EQ(VLOOKUP($A428, 'First 10 GS'!$B$2:$AG$2201, 17, FALSE), 'First 10 GS'!R$2:R$2201, 1)</f>
        <v>511</v>
      </c>
      <c r="R428" s="6">
        <f>_xlfn.RANK.EQ(VLOOKUP($A428, 'First 10 GS'!$B$2:$AG$2201, 18, FALSE), 'First 10 GS'!S$2:S$2201, 1)</f>
        <v>475</v>
      </c>
      <c r="S428" s="6">
        <f>_xlfn.RANK.EQ(VLOOKUP($A428, 'First 10 GS'!$B$2:$AG$2201, 19, FALSE), 'First 10 GS'!T$2:T$2201, 1)</f>
        <v>549</v>
      </c>
      <c r="T428" s="6">
        <f>_xlfn.RANK.EQ(VLOOKUP($A428, 'First 10 GS'!$B$2:$AG$2201, 20, FALSE), 'First 10 GS'!U$2:U$2201, 1)</f>
        <v>499</v>
      </c>
      <c r="U428" s="6">
        <f>_xlfn.RANK.EQ(VLOOKUP($A428, 'First 10 GS'!$B$2:$AG$2201, 21, FALSE), 'First 10 GS'!V$2:V$2201, 1)</f>
        <v>616</v>
      </c>
      <c r="V428" s="6">
        <f>_xlfn.RANK.EQ(VLOOKUP($A428, 'First 10 GS'!$B$2:$AG$2201, 22, FALSE), 'First 10 GS'!W$2:W$2201, 1)</f>
        <v>607</v>
      </c>
      <c r="W428" s="6">
        <f>_xlfn.RANK.EQ(VLOOKUP($A428, 'First 10 GS'!$B$2:$AG$2201, 23, FALSE), 'First 10 GS'!X$2:X$2201, 1)</f>
        <v>58</v>
      </c>
      <c r="X428" s="5">
        <f>_xlfn.RANK.EQ(VLOOKUP($A428, 'First 10 GS'!$B$2:$AG$2201, 24, FALSE), 'First 10 GS'!Y$2:Y$2201, 1)</f>
        <v>88</v>
      </c>
      <c r="Y428" s="6">
        <f>_xlfn.RANK.EQ(VLOOKUP($A428, 'First 10 GS'!$B$2:$AG$2201, 25, FALSE), 'First 10 GS'!Z$2:Z$2201, 1)</f>
        <v>1</v>
      </c>
      <c r="Z428" s="5">
        <f>_xlfn.RANK.EQ(VLOOKUP($A428, 'First 10 GS'!$B$2:$AG$2201, 26, FALSE), 'First 10 GS'!AA$2:AA$2201, 0)</f>
        <v>334</v>
      </c>
      <c r="AA428" s="5">
        <f>_xlfn.RANK.EQ(VLOOKUP($A428, 'First 10 GS'!$B$2:$AG$2201, 27, FALSE), 'First 10 GS'!AB$2:AB$2201, 0)</f>
        <v>302</v>
      </c>
      <c r="AB428" s="6">
        <f>_xlfn.RANK.EQ(VLOOKUP($A428, 'First 10 GS'!$B$2:$AG$2201, 28, FALSE), 'First 10 GS'!AC$2:AC$2201, 1)</f>
        <v>1</v>
      </c>
      <c r="AC428" s="6">
        <f>_xlfn.RANK.EQ(VLOOKUP($A428, 'First 10 GS'!$B$2:$AG$2201, 29, FALSE), 'First 10 GS'!AD$2:AD$2201, 1)</f>
        <v>1</v>
      </c>
      <c r="AD428" s="6">
        <f>_xlfn.RANK.EQ(VLOOKUP($A428, 'First 10 GS'!$B$2:$AG$2201, 30, FALSE), 'First 10 GS'!AE$2:AE$2201, 1)</f>
        <v>641</v>
      </c>
      <c r="AE428" s="6">
        <f>_xlfn.RANK.EQ(VLOOKUP($A428, 'First 10 GS'!$B$2:$AG$2201, 31, FALSE), 'First 10 GS'!AF$2:AF$2201, 0)</f>
        <v>427</v>
      </c>
      <c r="AF428" s="5">
        <f>_xlfn.RANK.EQ(VLOOKUP($A428, 'First 10 GS'!$B$2:$AG$2201, 32, FALSE), 'First 10 GS'!AG$2:AG$2201, 1)</f>
        <v>355</v>
      </c>
      <c r="AG428" s="7">
        <f>GEOMEAN(Table5[[#This Row],[W]],Table5[[#This Row],[L]],Table5[[#This Row],[ERA]],Table5[[#This Row],[BB/9]],Table5[[#This Row],[SO]],Table5[[#This Row],[K/9]],Table5[[#This Row],[WHIP]])</f>
        <v>313.09374219136487</v>
      </c>
    </row>
    <row r="429" spans="1:33" x14ac:dyDescent="0.45">
      <c r="A429" s="4" t="s">
        <v>622</v>
      </c>
      <c r="B429" s="4" t="s">
        <v>115</v>
      </c>
      <c r="C429" s="10">
        <v>44433</v>
      </c>
      <c r="D429" s="10">
        <v>44724</v>
      </c>
      <c r="E429" s="4">
        <f>_xlfn.RANK.EQ(VLOOKUP($A429, 'First 10 GS'!$B$2:$AG$2201, 5, FALSE), 'First 10 GS'!F$2:F$2201, 0)</f>
        <v>661</v>
      </c>
      <c r="F429" s="5">
        <f>_xlfn.RANK.EQ(VLOOKUP($A429, 'First 10 GS'!$B$2:$AG$2201, 6, FALSE), 'First 10 GS'!G$2:G$2201, 0)</f>
        <v>460</v>
      </c>
      <c r="G429" s="5">
        <f>_xlfn.RANK.EQ(VLOOKUP($A429, 'First 10 GS'!$B$2:$AG$2201, 7, FALSE), 'First 10 GS'!H$2:H$2201, 1)</f>
        <v>343</v>
      </c>
      <c r="H429" s="4">
        <f>_xlfn.RANK.EQ(VLOOKUP($A429, 'First 10 GS'!$B$2:$AG$2201, 8, FALSE), 'First 10 GS'!I$2:I$2201, 0)</f>
        <v>1</v>
      </c>
      <c r="I429" s="4">
        <f>_xlfn.RANK.EQ(VLOOKUP($A429, 'First 10 GS'!$B$2:$AG$2201, 9, FALSE), 'First 10 GS'!J$2:J$2201, 0)</f>
        <v>1</v>
      </c>
      <c r="J429" s="4">
        <f>_xlfn.RANK.EQ(VLOOKUP($A429, 'First 10 GS'!$B$2:$AG$2201, 10, FALSE), 'First 10 GS'!K$2:K$2201, 1)</f>
        <v>1</v>
      </c>
      <c r="K429" s="4">
        <f>_xlfn.RANK.EQ(VLOOKUP($A429, 'First 10 GS'!$B$2:$AG$2201, 11, FALSE), 'First 10 GS'!L$2:L$2201, 0)</f>
        <v>196</v>
      </c>
      <c r="L429" s="4">
        <f>_xlfn.RANK.EQ(VLOOKUP($A429, 'First 10 GS'!$B$2:$AG$2201, 12, FALSE), 'First 10 GS'!M$2:M$2201, 0)</f>
        <v>98</v>
      </c>
      <c r="M429" s="4">
        <f>_xlfn.RANK.EQ(VLOOKUP($A429, 'First 10 GS'!$B$2:$AG$2201, 13, FALSE), 'First 10 GS'!N$2:N$2201, 0)</f>
        <v>2</v>
      </c>
      <c r="N429" s="6">
        <f>_xlfn.RANK.EQ(VLOOKUP($A429, 'First 10 GS'!$B$2:$AG$2201, 14, FALSE), 'First 10 GS'!O$2:O$2201, 1)</f>
        <v>5</v>
      </c>
      <c r="O429" s="4">
        <f>_xlfn.RANK.EQ(VLOOKUP($A429, 'First 10 GS'!$B$2:$AG$2201, 15, FALSE), 'First 10 GS'!P$2:P$2201, 0)</f>
        <v>390</v>
      </c>
      <c r="P429" s="4">
        <f>_xlfn.RANK.EQ(VLOOKUP($A429, 'First 10 GS'!$B$2:$AG$2201, 16, FALSE), 'First 10 GS'!Q$2:Q$2201, 0)</f>
        <v>500</v>
      </c>
      <c r="Q429" s="5">
        <f>_xlfn.RANK.EQ(VLOOKUP($A429, 'First 10 GS'!$B$2:$AG$2201, 17, FALSE), 'First 10 GS'!R$2:R$2201, 1)</f>
        <v>481</v>
      </c>
      <c r="R429" s="4">
        <f>_xlfn.RANK.EQ(VLOOKUP($A429, 'First 10 GS'!$B$2:$AG$2201, 18, FALSE), 'First 10 GS'!S$2:S$2201, 1)</f>
        <v>6</v>
      </c>
      <c r="S429" s="4">
        <f>_xlfn.RANK.EQ(VLOOKUP($A429, 'First 10 GS'!$B$2:$AG$2201, 19, FALSE), 'First 10 GS'!T$2:T$2201, 1)</f>
        <v>201</v>
      </c>
      <c r="T429" s="4">
        <f>_xlfn.RANK.EQ(VLOOKUP($A429, 'First 10 GS'!$B$2:$AG$2201, 20, FALSE), 'First 10 GS'!U$2:U$2201, 1)</f>
        <v>173</v>
      </c>
      <c r="U429" s="4">
        <f>_xlfn.RANK.EQ(VLOOKUP($A429, 'First 10 GS'!$B$2:$AG$2201, 21, FALSE), 'First 10 GS'!V$2:V$2201, 1)</f>
        <v>598</v>
      </c>
      <c r="V429" s="4">
        <f>_xlfn.RANK.EQ(VLOOKUP($A429, 'First 10 GS'!$B$2:$AG$2201, 22, FALSE), 'First 10 GS'!W$2:W$2201, 1)</f>
        <v>466</v>
      </c>
      <c r="W429" s="4">
        <f>_xlfn.RANK.EQ(VLOOKUP($A429, 'First 10 GS'!$B$2:$AG$2201, 23, FALSE), 'First 10 GS'!X$2:X$2201, 1)</f>
        <v>521</v>
      </c>
      <c r="X429" s="5">
        <f>_xlfn.RANK.EQ(VLOOKUP($A429, 'First 10 GS'!$B$2:$AG$2201, 24, FALSE), 'First 10 GS'!Y$2:Y$2201, 1)</f>
        <v>648</v>
      </c>
      <c r="Y429" s="4">
        <f>_xlfn.RANK.EQ(VLOOKUP($A429, 'First 10 GS'!$B$2:$AG$2201, 25, FALSE), 'First 10 GS'!Z$2:Z$2201, 1)</f>
        <v>1</v>
      </c>
      <c r="Z429" s="5">
        <f>_xlfn.RANK.EQ(VLOOKUP($A429, 'First 10 GS'!$B$2:$AG$2201, 26, FALSE), 'First 10 GS'!AA$2:AA$2201, 0)</f>
        <v>227</v>
      </c>
      <c r="AA429" s="5">
        <f>_xlfn.RANK.EQ(VLOOKUP($A429, 'First 10 GS'!$B$2:$AG$2201, 27, FALSE), 'First 10 GS'!AB$2:AB$2201, 0)</f>
        <v>59</v>
      </c>
      <c r="AB429" s="4">
        <f>_xlfn.RANK.EQ(VLOOKUP($A429, 'First 10 GS'!$B$2:$AG$2201, 28, FALSE), 'First 10 GS'!AC$2:AC$2201, 1)</f>
        <v>660</v>
      </c>
      <c r="AC429" s="4">
        <f>_xlfn.RANK.EQ(VLOOKUP($A429, 'First 10 GS'!$B$2:$AG$2201, 29, FALSE), 'First 10 GS'!AD$2:AD$2201, 1)</f>
        <v>1</v>
      </c>
      <c r="AD429" s="4">
        <f>_xlfn.RANK.EQ(VLOOKUP($A429, 'First 10 GS'!$B$2:$AG$2201, 30, FALSE), 'First 10 GS'!AE$2:AE$2201, 1)</f>
        <v>554</v>
      </c>
      <c r="AE429" s="4">
        <f>_xlfn.RANK.EQ(VLOOKUP($A429, 'First 10 GS'!$B$2:$AG$2201, 31, FALSE), 'First 10 GS'!AF$2:AF$2201, 0)</f>
        <v>661</v>
      </c>
      <c r="AF429" s="5">
        <f>_xlfn.RANK.EQ(VLOOKUP($A429, 'First 10 GS'!$B$2:$AG$2201, 32, FALSE), 'First 10 GS'!AG$2:AG$2201, 1)</f>
        <v>458</v>
      </c>
      <c r="AG429" s="7">
        <f>GEOMEAN(Table5[[#This Row],[W]],Table5[[#This Row],[L]],Table5[[#This Row],[ERA]],Table5[[#This Row],[BB/9]],Table5[[#This Row],[SO]],Table5[[#This Row],[K/9]],Table5[[#This Row],[WHIP]])</f>
        <v>314.10411486242339</v>
      </c>
    </row>
    <row r="430" spans="1:33" x14ac:dyDescent="0.45">
      <c r="A430" s="4" t="s">
        <v>1552</v>
      </c>
      <c r="B430" s="4" t="s">
        <v>425</v>
      </c>
      <c r="C430" s="10">
        <v>37048</v>
      </c>
      <c r="D430" s="10">
        <v>37096</v>
      </c>
      <c r="E430" s="4">
        <f>_xlfn.RANK.EQ(VLOOKUP($A430, 'First 10 GS'!$B$2:$AG$2201, 5, FALSE), 'First 10 GS'!F$2:F$2201, 0)</f>
        <v>304</v>
      </c>
      <c r="F430" s="5">
        <f>_xlfn.RANK.EQ(VLOOKUP($A430, 'First 10 GS'!$B$2:$AG$2201, 6, FALSE), 'First 10 GS'!G$2:G$2201, 0)</f>
        <v>294</v>
      </c>
      <c r="G430" s="5">
        <f>_xlfn.RANK.EQ(VLOOKUP($A430, 'First 10 GS'!$B$2:$AG$2201, 7, FALSE), 'First 10 GS'!H$2:H$2201, 1)</f>
        <v>518</v>
      </c>
      <c r="H430" s="4">
        <f>_xlfn.RANK.EQ(VLOOKUP($A430, 'First 10 GS'!$B$2:$AG$2201, 8, FALSE), 'First 10 GS'!I$2:I$2201, 0)</f>
        <v>1</v>
      </c>
      <c r="I430" s="4">
        <f>_xlfn.RANK.EQ(VLOOKUP($A430, 'First 10 GS'!$B$2:$AG$2201, 9, FALSE), 'First 10 GS'!J$2:J$2201, 0)</f>
        <v>1</v>
      </c>
      <c r="J430" s="4">
        <f>_xlfn.RANK.EQ(VLOOKUP($A430, 'First 10 GS'!$B$2:$AG$2201, 10, FALSE), 'First 10 GS'!K$2:K$2201, 1)</f>
        <v>1</v>
      </c>
      <c r="K430" s="4">
        <f>_xlfn.RANK.EQ(VLOOKUP($A430, 'First 10 GS'!$B$2:$AG$2201, 11, FALSE), 'First 10 GS'!L$2:L$2201, 0)</f>
        <v>196</v>
      </c>
      <c r="L430" s="4">
        <f>_xlfn.RANK.EQ(VLOOKUP($A430, 'First 10 GS'!$B$2:$AG$2201, 12, FALSE), 'First 10 GS'!M$2:M$2201, 0)</f>
        <v>98</v>
      </c>
      <c r="M430" s="4">
        <f>_xlfn.RANK.EQ(VLOOKUP($A430, 'First 10 GS'!$B$2:$AG$2201, 13, FALSE), 'First 10 GS'!N$2:N$2201, 0)</f>
        <v>2</v>
      </c>
      <c r="N430" s="6">
        <f>_xlfn.RANK.EQ(VLOOKUP($A430, 'First 10 GS'!$B$2:$AG$2201, 14, FALSE), 'First 10 GS'!O$2:O$2201, 1)</f>
        <v>353</v>
      </c>
      <c r="O430" s="4">
        <f>_xlfn.RANK.EQ(VLOOKUP($A430, 'First 10 GS'!$B$2:$AG$2201, 15, FALSE), 'First 10 GS'!P$2:P$2201, 0)</f>
        <v>90</v>
      </c>
      <c r="P430" s="4">
        <f>_xlfn.RANK.EQ(VLOOKUP($A430, 'First 10 GS'!$B$2:$AG$2201, 16, FALSE), 'First 10 GS'!Q$2:Q$2201, 0)</f>
        <v>467</v>
      </c>
      <c r="Q430" s="5">
        <f>_xlfn.RANK.EQ(VLOOKUP($A430, 'First 10 GS'!$B$2:$AG$2201, 17, FALSE), 'First 10 GS'!R$2:R$2201, 1)</f>
        <v>463</v>
      </c>
      <c r="R430" s="4">
        <f>_xlfn.RANK.EQ(VLOOKUP($A430, 'First 10 GS'!$B$2:$AG$2201, 18, FALSE), 'First 10 GS'!S$2:S$2201, 1)</f>
        <v>440</v>
      </c>
      <c r="S430" s="4">
        <f>_xlfn.RANK.EQ(VLOOKUP($A430, 'First 10 GS'!$B$2:$AG$2201, 19, FALSE), 'First 10 GS'!T$2:T$2201, 1)</f>
        <v>473</v>
      </c>
      <c r="T430" s="4">
        <f>_xlfn.RANK.EQ(VLOOKUP($A430, 'First 10 GS'!$B$2:$AG$2201, 20, FALSE), 'First 10 GS'!U$2:U$2201, 1)</f>
        <v>499</v>
      </c>
      <c r="U430" s="4">
        <f>_xlfn.RANK.EQ(VLOOKUP($A430, 'First 10 GS'!$B$2:$AG$2201, 21, FALSE), 'First 10 GS'!V$2:V$2201, 1)</f>
        <v>329</v>
      </c>
      <c r="V430" s="4">
        <f>_xlfn.RANK.EQ(VLOOKUP($A430, 'First 10 GS'!$B$2:$AG$2201, 22, FALSE), 'First 10 GS'!W$2:W$2201, 1)</f>
        <v>274</v>
      </c>
      <c r="W430" s="4">
        <f>_xlfn.RANK.EQ(VLOOKUP($A430, 'First 10 GS'!$B$2:$AG$2201, 23, FALSE), 'First 10 GS'!X$2:X$2201, 1)</f>
        <v>130</v>
      </c>
      <c r="X430" s="5">
        <f>_xlfn.RANK.EQ(VLOOKUP($A430, 'First 10 GS'!$B$2:$AG$2201, 24, FALSE), 'First 10 GS'!Y$2:Y$2201, 1)</f>
        <v>137</v>
      </c>
      <c r="Y430" s="4">
        <f>_xlfn.RANK.EQ(VLOOKUP($A430, 'First 10 GS'!$B$2:$AG$2201, 25, FALSE), 'First 10 GS'!Z$2:Z$2201, 1)</f>
        <v>1</v>
      </c>
      <c r="Z430" s="5">
        <f>_xlfn.RANK.EQ(VLOOKUP($A430, 'First 10 GS'!$B$2:$AG$2201, 26, FALSE), 'First 10 GS'!AA$2:AA$2201, 0)</f>
        <v>313</v>
      </c>
      <c r="AA430" s="5">
        <f>_xlfn.RANK.EQ(VLOOKUP($A430, 'First 10 GS'!$B$2:$AG$2201, 27, FALSE), 'First 10 GS'!AB$2:AB$2201, 0)</f>
        <v>321</v>
      </c>
      <c r="AB430" s="4">
        <f>_xlfn.RANK.EQ(VLOOKUP($A430, 'First 10 GS'!$B$2:$AG$2201, 28, FALSE), 'First 10 GS'!AC$2:AC$2201, 1)</f>
        <v>127</v>
      </c>
      <c r="AC430" s="4">
        <f>_xlfn.RANK.EQ(VLOOKUP($A430, 'First 10 GS'!$B$2:$AG$2201, 29, FALSE), 'First 10 GS'!AD$2:AD$2201, 1)</f>
        <v>477</v>
      </c>
      <c r="AD430" s="4">
        <f>_xlfn.RANK.EQ(VLOOKUP($A430, 'First 10 GS'!$B$2:$AG$2201, 30, FALSE), 'First 10 GS'!AE$2:AE$2201, 1)</f>
        <v>325</v>
      </c>
      <c r="AE430" s="4">
        <f>_xlfn.RANK.EQ(VLOOKUP($A430, 'First 10 GS'!$B$2:$AG$2201, 31, FALSE), 'First 10 GS'!AF$2:AF$2201, 0)</f>
        <v>352</v>
      </c>
      <c r="AF430" s="5">
        <f>_xlfn.RANK.EQ(VLOOKUP($A430, 'First 10 GS'!$B$2:$AG$2201, 32, FALSE), 'First 10 GS'!AG$2:AG$2201, 1)</f>
        <v>311</v>
      </c>
      <c r="AG430" s="7">
        <f>GEOMEAN(Table5[[#This Row],[W]],Table5[[#This Row],[L]],Table5[[#This Row],[ERA]],Table5[[#This Row],[BB/9]],Table5[[#This Row],[SO]],Table5[[#This Row],[K/9]],Table5[[#This Row],[WHIP]])</f>
        <v>314.13232567408335</v>
      </c>
    </row>
    <row r="431" spans="1:33" x14ac:dyDescent="0.45">
      <c r="A431" s="4" t="s">
        <v>343</v>
      </c>
      <c r="B431" s="4" t="s">
        <v>124</v>
      </c>
      <c r="C431" s="10">
        <v>36690</v>
      </c>
      <c r="D431" s="10">
        <v>36744</v>
      </c>
      <c r="E431" s="4">
        <f>_xlfn.RANK.EQ(VLOOKUP($A431, 'First 10 GS'!$B$2:$AG$2201, 5, FALSE), 'First 10 GS'!F$2:F$2201, 0)</f>
        <v>227</v>
      </c>
      <c r="F431" s="5">
        <f>_xlfn.RANK.EQ(VLOOKUP($A431, 'First 10 GS'!$B$2:$AG$2201, 6, FALSE), 'First 10 GS'!G$2:G$2201, 0)</f>
        <v>595</v>
      </c>
      <c r="G431" s="5">
        <f>_xlfn.RANK.EQ(VLOOKUP($A431, 'First 10 GS'!$B$2:$AG$2201, 7, FALSE), 'First 10 GS'!H$2:H$2201, 1)</f>
        <v>343</v>
      </c>
      <c r="H431" s="4">
        <f>_xlfn.RANK.EQ(VLOOKUP($A431, 'First 10 GS'!$B$2:$AG$2201, 8, FALSE), 'First 10 GS'!I$2:I$2201, 0)</f>
        <v>1</v>
      </c>
      <c r="I431" s="4">
        <f>_xlfn.RANK.EQ(VLOOKUP($A431, 'First 10 GS'!$B$2:$AG$2201, 9, FALSE), 'First 10 GS'!J$2:J$2201, 0)</f>
        <v>1</v>
      </c>
      <c r="J431" s="4">
        <f>_xlfn.RANK.EQ(VLOOKUP($A431, 'First 10 GS'!$B$2:$AG$2201, 10, FALSE), 'First 10 GS'!K$2:K$2201, 1)</f>
        <v>1</v>
      </c>
      <c r="K431" s="4">
        <f>_xlfn.RANK.EQ(VLOOKUP($A431, 'First 10 GS'!$B$2:$AG$2201, 11, FALSE), 'First 10 GS'!L$2:L$2201, 0)</f>
        <v>196</v>
      </c>
      <c r="L431" s="4">
        <f>_xlfn.RANK.EQ(VLOOKUP($A431, 'First 10 GS'!$B$2:$AG$2201, 12, FALSE), 'First 10 GS'!M$2:M$2201, 0)</f>
        <v>98</v>
      </c>
      <c r="M431" s="4">
        <f>_xlfn.RANK.EQ(VLOOKUP($A431, 'First 10 GS'!$B$2:$AG$2201, 13, FALSE), 'First 10 GS'!N$2:N$2201, 0)</f>
        <v>2</v>
      </c>
      <c r="N431" s="6">
        <f>_xlfn.RANK.EQ(VLOOKUP($A431, 'First 10 GS'!$B$2:$AG$2201, 14, FALSE), 'First 10 GS'!O$2:O$2201, 1)</f>
        <v>431</v>
      </c>
      <c r="O431" s="4">
        <f>_xlfn.RANK.EQ(VLOOKUP($A431, 'First 10 GS'!$B$2:$AG$2201, 15, FALSE), 'First 10 GS'!P$2:P$2201, 0)</f>
        <v>530</v>
      </c>
      <c r="P431" s="4">
        <f>_xlfn.RANK.EQ(VLOOKUP($A431, 'First 10 GS'!$B$2:$AG$2201, 16, FALSE), 'First 10 GS'!Q$2:Q$2201, 0)</f>
        <v>612</v>
      </c>
      <c r="Q431" s="5">
        <f>_xlfn.RANK.EQ(VLOOKUP($A431, 'First 10 GS'!$B$2:$AG$2201, 17, FALSE), 'First 10 GS'!R$2:R$2201, 1)</f>
        <v>264</v>
      </c>
      <c r="R431" s="4">
        <f>_xlfn.RANK.EQ(VLOOKUP($A431, 'First 10 GS'!$B$2:$AG$2201, 18, FALSE), 'First 10 GS'!S$2:S$2201, 1)</f>
        <v>508</v>
      </c>
      <c r="S431" s="4">
        <f>_xlfn.RANK.EQ(VLOOKUP($A431, 'First 10 GS'!$B$2:$AG$2201, 19, FALSE), 'First 10 GS'!T$2:T$2201, 1)</f>
        <v>473</v>
      </c>
      <c r="T431" s="4">
        <f>_xlfn.RANK.EQ(VLOOKUP($A431, 'First 10 GS'!$B$2:$AG$2201, 20, FALSE), 'First 10 GS'!U$2:U$2201, 1)</f>
        <v>254</v>
      </c>
      <c r="U431" s="4">
        <f>_xlfn.RANK.EQ(VLOOKUP($A431, 'First 10 GS'!$B$2:$AG$2201, 21, FALSE), 'First 10 GS'!V$2:V$2201, 1)</f>
        <v>36</v>
      </c>
      <c r="V431" s="4">
        <f>_xlfn.RANK.EQ(VLOOKUP($A431, 'First 10 GS'!$B$2:$AG$2201, 22, FALSE), 'First 10 GS'!W$2:W$2201, 1)</f>
        <v>19</v>
      </c>
      <c r="W431" s="4">
        <f>_xlfn.RANK.EQ(VLOOKUP($A431, 'First 10 GS'!$B$2:$AG$2201, 23, FALSE), 'First 10 GS'!X$2:X$2201, 1)</f>
        <v>593</v>
      </c>
      <c r="X431" s="5">
        <f>_xlfn.RANK.EQ(VLOOKUP($A431, 'First 10 GS'!$B$2:$AG$2201, 24, FALSE), 'First 10 GS'!Y$2:Y$2201, 1)</f>
        <v>564</v>
      </c>
      <c r="Y431" s="4">
        <f>_xlfn.RANK.EQ(VLOOKUP($A431, 'First 10 GS'!$B$2:$AG$2201, 25, FALSE), 'First 10 GS'!Z$2:Z$2201, 1)</f>
        <v>490</v>
      </c>
      <c r="Z431" s="5">
        <f>_xlfn.RANK.EQ(VLOOKUP($A431, 'First 10 GS'!$B$2:$AG$2201, 26, FALSE), 'First 10 GS'!AA$2:AA$2201, 0)</f>
        <v>116</v>
      </c>
      <c r="AA431" s="5">
        <f>_xlfn.RANK.EQ(VLOOKUP($A431, 'First 10 GS'!$B$2:$AG$2201, 27, FALSE), 'First 10 GS'!AB$2:AB$2201, 0)</f>
        <v>154</v>
      </c>
      <c r="AB431" s="4">
        <f>_xlfn.RANK.EQ(VLOOKUP($A431, 'First 10 GS'!$B$2:$AG$2201, 28, FALSE), 'First 10 GS'!AC$2:AC$2201, 1)</f>
        <v>290</v>
      </c>
      <c r="AC431" s="4">
        <f>_xlfn.RANK.EQ(VLOOKUP($A431, 'First 10 GS'!$B$2:$AG$2201, 29, FALSE), 'First 10 GS'!AD$2:AD$2201, 1)</f>
        <v>1</v>
      </c>
      <c r="AD431" s="4">
        <f>_xlfn.RANK.EQ(VLOOKUP($A431, 'First 10 GS'!$B$2:$AG$2201, 30, FALSE), 'First 10 GS'!AE$2:AE$2201, 1)</f>
        <v>461</v>
      </c>
      <c r="AE431" s="4">
        <f>_xlfn.RANK.EQ(VLOOKUP($A431, 'First 10 GS'!$B$2:$AG$2201, 31, FALSE), 'First 10 GS'!AF$2:AF$2201, 0)</f>
        <v>169</v>
      </c>
      <c r="AF431" s="5">
        <f>_xlfn.RANK.EQ(VLOOKUP($A431, 'First 10 GS'!$B$2:$AG$2201, 32, FALSE), 'First 10 GS'!AG$2:AG$2201, 1)</f>
        <v>562</v>
      </c>
      <c r="AG431" s="7">
        <f>GEOMEAN(Table5[[#This Row],[W]],Table5[[#This Row],[L]],Table5[[#This Row],[ERA]],Table5[[#This Row],[BB/9]],Table5[[#This Row],[SO]],Table5[[#This Row],[K/9]],Table5[[#This Row],[WHIP]])</f>
        <v>314.61015349235367</v>
      </c>
    </row>
    <row r="432" spans="1:33" x14ac:dyDescent="0.45">
      <c r="A432" s="4" t="s">
        <v>569</v>
      </c>
      <c r="B432" s="4" t="s">
        <v>95</v>
      </c>
      <c r="C432" s="10">
        <v>44805</v>
      </c>
      <c r="D432" s="10">
        <v>45028</v>
      </c>
      <c r="E432" s="4">
        <f>_xlfn.RANK.EQ(VLOOKUP($A432, 'First 10 GS'!$B$2:$AG$2201, 5, FALSE), 'First 10 GS'!F$2:F$2201, 0)</f>
        <v>574</v>
      </c>
      <c r="F432" s="5">
        <f>_xlfn.RANK.EQ(VLOOKUP($A432, 'First 10 GS'!$B$2:$AG$2201, 6, FALSE), 'First 10 GS'!G$2:G$2201, 0)</f>
        <v>460</v>
      </c>
      <c r="G432" s="5">
        <f>_xlfn.RANK.EQ(VLOOKUP($A432, 'First 10 GS'!$B$2:$AG$2201, 7, FALSE), 'First 10 GS'!H$2:H$2201, 1)</f>
        <v>343</v>
      </c>
      <c r="H432" s="4">
        <f>_xlfn.RANK.EQ(VLOOKUP($A432, 'First 10 GS'!$B$2:$AG$2201, 8, FALSE), 'First 10 GS'!I$2:I$2201, 0)</f>
        <v>1</v>
      </c>
      <c r="I432" s="4">
        <f>_xlfn.RANK.EQ(VLOOKUP($A432, 'First 10 GS'!$B$2:$AG$2201, 9, FALSE), 'First 10 GS'!J$2:J$2201, 0)</f>
        <v>1</v>
      </c>
      <c r="J432" s="4">
        <f>_xlfn.RANK.EQ(VLOOKUP($A432, 'First 10 GS'!$B$2:$AG$2201, 10, FALSE), 'First 10 GS'!K$2:K$2201, 1)</f>
        <v>1</v>
      </c>
      <c r="K432" s="4">
        <f>_xlfn.RANK.EQ(VLOOKUP($A432, 'First 10 GS'!$B$2:$AG$2201, 11, FALSE), 'First 10 GS'!L$2:L$2201, 0)</f>
        <v>196</v>
      </c>
      <c r="L432" s="4">
        <f>_xlfn.RANK.EQ(VLOOKUP($A432, 'First 10 GS'!$B$2:$AG$2201, 12, FALSE), 'First 10 GS'!M$2:M$2201, 0)</f>
        <v>98</v>
      </c>
      <c r="M432" s="4">
        <f>_xlfn.RANK.EQ(VLOOKUP($A432, 'First 10 GS'!$B$2:$AG$2201, 13, FALSE), 'First 10 GS'!N$2:N$2201, 0)</f>
        <v>2</v>
      </c>
      <c r="N432" s="6">
        <f>_xlfn.RANK.EQ(VLOOKUP($A432, 'First 10 GS'!$B$2:$AG$2201, 14, FALSE), 'First 10 GS'!O$2:O$2201, 1)</f>
        <v>88</v>
      </c>
      <c r="O432" s="4">
        <f>_xlfn.RANK.EQ(VLOOKUP($A432, 'First 10 GS'!$B$2:$AG$2201, 15, FALSE), 'First 10 GS'!P$2:P$2201, 0)</f>
        <v>390</v>
      </c>
      <c r="P432" s="4">
        <f>_xlfn.RANK.EQ(VLOOKUP($A432, 'First 10 GS'!$B$2:$AG$2201, 16, FALSE), 'First 10 GS'!Q$2:Q$2201, 0)</f>
        <v>500</v>
      </c>
      <c r="Q432" s="5">
        <f>_xlfn.RANK.EQ(VLOOKUP($A432, 'First 10 GS'!$B$2:$AG$2201, 17, FALSE), 'First 10 GS'!R$2:R$2201, 1)</f>
        <v>625</v>
      </c>
      <c r="R432" s="4">
        <f>_xlfn.RANK.EQ(VLOOKUP($A432, 'First 10 GS'!$B$2:$AG$2201, 18, FALSE), 'First 10 GS'!S$2:S$2201, 1)</f>
        <v>241</v>
      </c>
      <c r="S432" s="4">
        <f>_xlfn.RANK.EQ(VLOOKUP($A432, 'First 10 GS'!$B$2:$AG$2201, 19, FALSE), 'First 10 GS'!T$2:T$2201, 1)</f>
        <v>567</v>
      </c>
      <c r="T432" s="4">
        <f>_xlfn.RANK.EQ(VLOOKUP($A432, 'First 10 GS'!$B$2:$AG$2201, 20, FALSE), 'First 10 GS'!U$2:U$2201, 1)</f>
        <v>607</v>
      </c>
      <c r="U432" s="4">
        <f>_xlfn.RANK.EQ(VLOOKUP($A432, 'First 10 GS'!$B$2:$AG$2201, 21, FALSE), 'First 10 GS'!V$2:V$2201, 1)</f>
        <v>647</v>
      </c>
      <c r="V432" s="4">
        <f>_xlfn.RANK.EQ(VLOOKUP($A432, 'First 10 GS'!$B$2:$AG$2201, 22, FALSE), 'First 10 GS'!W$2:W$2201, 1)</f>
        <v>636</v>
      </c>
      <c r="W432" s="4">
        <f>_xlfn.RANK.EQ(VLOOKUP($A432, 'First 10 GS'!$B$2:$AG$2201, 23, FALSE), 'First 10 GS'!X$2:X$2201, 1)</f>
        <v>160</v>
      </c>
      <c r="X432" s="5">
        <f>_xlfn.RANK.EQ(VLOOKUP($A432, 'First 10 GS'!$B$2:$AG$2201, 24, FALSE), 'First 10 GS'!Y$2:Y$2201, 1)</f>
        <v>265</v>
      </c>
      <c r="Y432" s="4">
        <f>_xlfn.RANK.EQ(VLOOKUP($A432, 'First 10 GS'!$B$2:$AG$2201, 25, FALSE), 'First 10 GS'!Z$2:Z$2201, 1)</f>
        <v>1</v>
      </c>
      <c r="Z432" s="5">
        <f>_xlfn.RANK.EQ(VLOOKUP($A432, 'First 10 GS'!$B$2:$AG$2201, 26, FALSE), 'First 10 GS'!AA$2:AA$2201, 0)</f>
        <v>205</v>
      </c>
      <c r="AA432" s="5">
        <f>_xlfn.RANK.EQ(VLOOKUP($A432, 'First 10 GS'!$B$2:$AG$2201, 27, FALSE), 'First 10 GS'!AB$2:AB$2201, 0)</f>
        <v>136</v>
      </c>
      <c r="AB432" s="4">
        <f>_xlfn.RANK.EQ(VLOOKUP($A432, 'First 10 GS'!$B$2:$AG$2201, 28, FALSE), 'First 10 GS'!AC$2:AC$2201, 1)</f>
        <v>618</v>
      </c>
      <c r="AC432" s="4">
        <f>_xlfn.RANK.EQ(VLOOKUP($A432, 'First 10 GS'!$B$2:$AG$2201, 29, FALSE), 'First 10 GS'!AD$2:AD$2201, 1)</f>
        <v>1</v>
      </c>
      <c r="AD432" s="4">
        <f>_xlfn.RANK.EQ(VLOOKUP($A432, 'First 10 GS'!$B$2:$AG$2201, 30, FALSE), 'First 10 GS'!AE$2:AE$2201, 1)</f>
        <v>325</v>
      </c>
      <c r="AE432" s="4">
        <f>_xlfn.RANK.EQ(VLOOKUP($A432, 'First 10 GS'!$B$2:$AG$2201, 31, FALSE), 'First 10 GS'!AF$2:AF$2201, 0)</f>
        <v>571</v>
      </c>
      <c r="AF432" s="5">
        <f>_xlfn.RANK.EQ(VLOOKUP($A432, 'First 10 GS'!$B$2:$AG$2201, 32, FALSE), 'First 10 GS'!AG$2:AG$2201, 1)</f>
        <v>419</v>
      </c>
      <c r="AG432" s="7">
        <f>GEOMEAN(Table5[[#This Row],[W]],Table5[[#This Row],[L]],Table5[[#This Row],[ERA]],Table5[[#This Row],[BB/9]],Table5[[#This Row],[SO]],Table5[[#This Row],[K/9]],Table5[[#This Row],[WHIP]])</f>
        <v>314.63866504389904</v>
      </c>
    </row>
    <row r="433" spans="1:33" x14ac:dyDescent="0.45">
      <c r="A433" s="4" t="s">
        <v>2402</v>
      </c>
      <c r="B433" s="4" t="s">
        <v>68</v>
      </c>
      <c r="C433" s="10" t="s">
        <v>2403</v>
      </c>
      <c r="D433" s="10">
        <v>28253</v>
      </c>
      <c r="E433" s="4">
        <f>_xlfn.RANK.EQ(VLOOKUP($A433, 'First 10 GS'!$B$2:$AG$2201, 5, FALSE), 'First 10 GS'!F$2:F$2201, 0)</f>
        <v>101</v>
      </c>
      <c r="F433" s="5">
        <f>_xlfn.RANK.EQ(VLOOKUP($A433, 'First 10 GS'!$B$2:$AG$2201, 6, FALSE), 'First 10 GS'!G$2:G$2201, 0)</f>
        <v>294</v>
      </c>
      <c r="G433" s="5">
        <f>_xlfn.RANK.EQ(VLOOKUP($A433, 'First 10 GS'!$B$2:$AG$2201, 7, FALSE), 'First 10 GS'!H$2:H$2201, 1)</f>
        <v>518</v>
      </c>
      <c r="H433" s="4">
        <f>_xlfn.RANK.EQ(VLOOKUP($A433, 'First 10 GS'!$B$2:$AG$2201, 8, FALSE), 'First 10 GS'!I$2:I$2201, 0)</f>
        <v>1</v>
      </c>
      <c r="I433" s="4">
        <f>_xlfn.RANK.EQ(VLOOKUP($A433, 'First 10 GS'!$B$2:$AG$2201, 9, FALSE), 'First 10 GS'!J$2:J$2201, 0)</f>
        <v>1</v>
      </c>
      <c r="J433" s="4">
        <f>_xlfn.RANK.EQ(VLOOKUP($A433, 'First 10 GS'!$B$2:$AG$2201, 10, FALSE), 'First 10 GS'!K$2:K$2201, 1)</f>
        <v>1</v>
      </c>
      <c r="K433" s="4">
        <f>_xlfn.RANK.EQ(VLOOKUP($A433, 'First 10 GS'!$B$2:$AG$2201, 11, FALSE), 'First 10 GS'!L$2:L$2201, 0)</f>
        <v>99</v>
      </c>
      <c r="L433" s="4">
        <f>_xlfn.RANK.EQ(VLOOKUP($A433, 'First 10 GS'!$B$2:$AG$2201, 12, FALSE), 'First 10 GS'!M$2:M$2201, 0)</f>
        <v>98</v>
      </c>
      <c r="M433" s="4">
        <f>_xlfn.RANK.EQ(VLOOKUP($A433, 'First 10 GS'!$B$2:$AG$2201, 13, FALSE), 'First 10 GS'!N$2:N$2201, 0)</f>
        <v>2</v>
      </c>
      <c r="N433" s="6">
        <f>_xlfn.RANK.EQ(VLOOKUP($A433, 'First 10 GS'!$B$2:$AG$2201, 14, FALSE), 'First 10 GS'!O$2:O$2201, 1)</f>
        <v>559</v>
      </c>
      <c r="O433" s="4">
        <f>_xlfn.RANK.EQ(VLOOKUP($A433, 'First 10 GS'!$B$2:$AG$2201, 15, FALSE), 'First 10 GS'!P$2:P$2201, 0)</f>
        <v>90</v>
      </c>
      <c r="P433" s="4">
        <f>_xlfn.RANK.EQ(VLOOKUP($A433, 'First 10 GS'!$B$2:$AG$2201, 16, FALSE), 'First 10 GS'!Q$2:Q$2201, 0)</f>
        <v>467</v>
      </c>
      <c r="Q433" s="5">
        <f>_xlfn.RANK.EQ(VLOOKUP($A433, 'First 10 GS'!$B$2:$AG$2201, 17, FALSE), 'First 10 GS'!R$2:R$2201, 1)</f>
        <v>223</v>
      </c>
      <c r="R433" s="4">
        <f>_xlfn.RANK.EQ(VLOOKUP($A433, 'First 10 GS'!$B$2:$AG$2201, 18, FALSE), 'First 10 GS'!S$2:S$2201, 1)</f>
        <v>620</v>
      </c>
      <c r="S433" s="4">
        <f>_xlfn.RANK.EQ(VLOOKUP($A433, 'First 10 GS'!$B$2:$AG$2201, 19, FALSE), 'First 10 GS'!T$2:T$2201, 1)</f>
        <v>316</v>
      </c>
      <c r="T433" s="4">
        <f>_xlfn.RANK.EQ(VLOOKUP($A433, 'First 10 GS'!$B$2:$AG$2201, 20, FALSE), 'First 10 GS'!U$2:U$2201, 1)</f>
        <v>306</v>
      </c>
      <c r="U433" s="4">
        <f>_xlfn.RANK.EQ(VLOOKUP($A433, 'First 10 GS'!$B$2:$AG$2201, 21, FALSE), 'First 10 GS'!V$2:V$2201, 1)</f>
        <v>272</v>
      </c>
      <c r="V433" s="4">
        <f>_xlfn.RANK.EQ(VLOOKUP($A433, 'First 10 GS'!$B$2:$AG$2201, 22, FALSE), 'First 10 GS'!W$2:W$2201, 1)</f>
        <v>274</v>
      </c>
      <c r="W433" s="4">
        <f>_xlfn.RANK.EQ(VLOOKUP($A433, 'First 10 GS'!$B$2:$AG$2201, 23, FALSE), 'First 10 GS'!X$2:X$2201, 1)</f>
        <v>101</v>
      </c>
      <c r="X433" s="5">
        <f>_xlfn.RANK.EQ(VLOOKUP($A433, 'First 10 GS'!$B$2:$AG$2201, 24, FALSE), 'First 10 GS'!Y$2:Y$2201, 1)</f>
        <v>79</v>
      </c>
      <c r="Y433" s="4">
        <f>_xlfn.RANK.EQ(VLOOKUP($A433, 'First 10 GS'!$B$2:$AG$2201, 25, FALSE), 'First 10 GS'!Z$2:Z$2201, 1)</f>
        <v>599</v>
      </c>
      <c r="Z433" s="5">
        <f>_xlfn.RANK.EQ(VLOOKUP($A433, 'First 10 GS'!$B$2:$AG$2201, 26, FALSE), 'First 10 GS'!AA$2:AA$2201, 0)</f>
        <v>652</v>
      </c>
      <c r="AA433" s="5">
        <f>_xlfn.RANK.EQ(VLOOKUP($A433, 'First 10 GS'!$B$2:$AG$2201, 27, FALSE), 'First 10 GS'!AB$2:AB$2201, 0)</f>
        <v>657</v>
      </c>
      <c r="AB433" s="4">
        <f>_xlfn.RANK.EQ(VLOOKUP($A433, 'First 10 GS'!$B$2:$AG$2201, 28, FALSE), 'First 10 GS'!AC$2:AC$2201, 1)</f>
        <v>127</v>
      </c>
      <c r="AC433" s="4">
        <f>_xlfn.RANK.EQ(VLOOKUP($A433, 'First 10 GS'!$B$2:$AG$2201, 29, FALSE), 'First 10 GS'!AD$2:AD$2201, 1)</f>
        <v>477</v>
      </c>
      <c r="AD433" s="4">
        <f>_xlfn.RANK.EQ(VLOOKUP($A433, 'First 10 GS'!$B$2:$AG$2201, 30, FALSE), 'First 10 GS'!AE$2:AE$2201, 1)</f>
        <v>1</v>
      </c>
      <c r="AE433" s="4">
        <f>_xlfn.RANK.EQ(VLOOKUP($A433, 'First 10 GS'!$B$2:$AG$2201, 31, FALSE), 'First 10 GS'!AF$2:AF$2201, 0)</f>
        <v>83</v>
      </c>
      <c r="AF433" s="5">
        <f>_xlfn.RANK.EQ(VLOOKUP($A433, 'First 10 GS'!$B$2:$AG$2201, 32, FALSE), 'First 10 GS'!AG$2:AG$2201, 1)</f>
        <v>266</v>
      </c>
      <c r="AG433" s="7">
        <f>GEOMEAN(Table5[[#This Row],[W]],Table5[[#This Row],[L]],Table5[[#This Row],[ERA]],Table5[[#This Row],[BB/9]],Table5[[#This Row],[SO]],Table5[[#This Row],[K/9]],Table5[[#This Row],[WHIP]])</f>
        <v>314.70273764231331</v>
      </c>
    </row>
    <row r="434" spans="1:33" x14ac:dyDescent="0.45">
      <c r="A434" s="4" t="s">
        <v>1614</v>
      </c>
      <c r="B434" s="4" t="s">
        <v>73</v>
      </c>
      <c r="C434" s="10">
        <v>40013</v>
      </c>
      <c r="D434" s="10">
        <v>40061</v>
      </c>
      <c r="E434" s="4">
        <f>_xlfn.RANK.EQ(VLOOKUP($A434, 'First 10 GS'!$B$2:$AG$2201, 5, FALSE), 'First 10 GS'!F$2:F$2201, 0)</f>
        <v>547</v>
      </c>
      <c r="F434" s="5">
        <f>_xlfn.RANK.EQ(VLOOKUP($A434, 'First 10 GS'!$B$2:$AG$2201, 6, FALSE), 'First 10 GS'!G$2:G$2201, 0)</f>
        <v>151</v>
      </c>
      <c r="G434" s="5">
        <f>_xlfn.RANK.EQ(VLOOKUP($A434, 'First 10 GS'!$B$2:$AG$2201, 7, FALSE), 'First 10 GS'!H$2:H$2201, 1)</f>
        <v>518</v>
      </c>
      <c r="H434" s="4">
        <f>_xlfn.RANK.EQ(VLOOKUP($A434, 'First 10 GS'!$B$2:$AG$2201, 8, FALSE), 'First 10 GS'!I$2:I$2201, 0)</f>
        <v>1</v>
      </c>
      <c r="I434" s="4">
        <f>_xlfn.RANK.EQ(VLOOKUP($A434, 'First 10 GS'!$B$2:$AG$2201, 9, FALSE), 'First 10 GS'!J$2:J$2201, 0)</f>
        <v>1</v>
      </c>
      <c r="J434" s="4">
        <f>_xlfn.RANK.EQ(VLOOKUP($A434, 'First 10 GS'!$B$2:$AG$2201, 10, FALSE), 'First 10 GS'!K$2:K$2201, 1)</f>
        <v>1</v>
      </c>
      <c r="K434" s="4">
        <f>_xlfn.RANK.EQ(VLOOKUP($A434, 'First 10 GS'!$B$2:$AG$2201, 11, FALSE), 'First 10 GS'!L$2:L$2201, 0)</f>
        <v>196</v>
      </c>
      <c r="L434" s="4">
        <f>_xlfn.RANK.EQ(VLOOKUP($A434, 'First 10 GS'!$B$2:$AG$2201, 12, FALSE), 'First 10 GS'!M$2:M$2201, 0)</f>
        <v>98</v>
      </c>
      <c r="M434" s="4">
        <f>_xlfn.RANK.EQ(VLOOKUP($A434, 'First 10 GS'!$B$2:$AG$2201, 13, FALSE), 'First 10 GS'!N$2:N$2201, 0)</f>
        <v>2</v>
      </c>
      <c r="N434" s="6">
        <f>_xlfn.RANK.EQ(VLOOKUP($A434, 'First 10 GS'!$B$2:$AG$2201, 14, FALSE), 'First 10 GS'!O$2:O$2201, 1)</f>
        <v>110</v>
      </c>
      <c r="O434" s="4">
        <f>_xlfn.RANK.EQ(VLOOKUP($A434, 'First 10 GS'!$B$2:$AG$2201, 15, FALSE), 'First 10 GS'!P$2:P$2201, 0)</f>
        <v>26</v>
      </c>
      <c r="P434" s="4">
        <f>_xlfn.RANK.EQ(VLOOKUP($A434, 'First 10 GS'!$B$2:$AG$2201, 16, FALSE), 'First 10 GS'!Q$2:Q$2201, 0)</f>
        <v>357</v>
      </c>
      <c r="Q434" s="5">
        <f>_xlfn.RANK.EQ(VLOOKUP($A434, 'First 10 GS'!$B$2:$AG$2201, 17, FALSE), 'First 10 GS'!R$2:R$2201, 1)</f>
        <v>423</v>
      </c>
      <c r="R434" s="4">
        <f>_xlfn.RANK.EQ(VLOOKUP($A434, 'First 10 GS'!$B$2:$AG$2201, 18, FALSE), 'First 10 GS'!S$2:S$2201, 1)</f>
        <v>45</v>
      </c>
      <c r="S434" s="4">
        <f>_xlfn.RANK.EQ(VLOOKUP($A434, 'First 10 GS'!$B$2:$AG$2201, 19, FALSE), 'First 10 GS'!T$2:T$2201, 1)</f>
        <v>316</v>
      </c>
      <c r="T434" s="4">
        <f>_xlfn.RANK.EQ(VLOOKUP($A434, 'First 10 GS'!$B$2:$AG$2201, 20, FALSE), 'First 10 GS'!U$2:U$2201, 1)</f>
        <v>306</v>
      </c>
      <c r="U434" s="4">
        <f>_xlfn.RANK.EQ(VLOOKUP($A434, 'First 10 GS'!$B$2:$AG$2201, 21, FALSE), 'First 10 GS'!V$2:V$2201, 1)</f>
        <v>471</v>
      </c>
      <c r="V434" s="4">
        <f>_xlfn.RANK.EQ(VLOOKUP($A434, 'First 10 GS'!$B$2:$AG$2201, 22, FALSE), 'First 10 GS'!W$2:W$2201, 1)</f>
        <v>381</v>
      </c>
      <c r="W434" s="4">
        <f>_xlfn.RANK.EQ(VLOOKUP($A434, 'First 10 GS'!$B$2:$AG$2201, 23, FALSE), 'First 10 GS'!X$2:X$2201, 1)</f>
        <v>371</v>
      </c>
      <c r="X434" s="5">
        <f>_xlfn.RANK.EQ(VLOOKUP($A434, 'First 10 GS'!$B$2:$AG$2201, 24, FALSE), 'First 10 GS'!Y$2:Y$2201, 1)</f>
        <v>479</v>
      </c>
      <c r="Y434" s="4">
        <f>_xlfn.RANK.EQ(VLOOKUP($A434, 'First 10 GS'!$B$2:$AG$2201, 25, FALSE), 'First 10 GS'!Z$2:Z$2201, 1)</f>
        <v>291</v>
      </c>
      <c r="Z434" s="5">
        <f>_xlfn.RANK.EQ(VLOOKUP($A434, 'First 10 GS'!$B$2:$AG$2201, 26, FALSE), 'First 10 GS'!AA$2:AA$2201, 0)</f>
        <v>313</v>
      </c>
      <c r="AA434" s="5">
        <f>_xlfn.RANK.EQ(VLOOKUP($A434, 'First 10 GS'!$B$2:$AG$2201, 27, FALSE), 'First 10 GS'!AB$2:AB$2201, 0)</f>
        <v>226</v>
      </c>
      <c r="AB434" s="4">
        <f>_xlfn.RANK.EQ(VLOOKUP($A434, 'First 10 GS'!$B$2:$AG$2201, 28, FALSE), 'First 10 GS'!AC$2:AC$2201, 1)</f>
        <v>1</v>
      </c>
      <c r="AC434" s="4">
        <f>_xlfn.RANK.EQ(VLOOKUP($A434, 'First 10 GS'!$B$2:$AG$2201, 29, FALSE), 'First 10 GS'!AD$2:AD$2201, 1)</f>
        <v>609</v>
      </c>
      <c r="AD434" s="4">
        <f>_xlfn.RANK.EQ(VLOOKUP($A434, 'First 10 GS'!$B$2:$AG$2201, 30, FALSE), 'First 10 GS'!AE$2:AE$2201, 1)</f>
        <v>1</v>
      </c>
      <c r="AE434" s="4">
        <f>_xlfn.RANK.EQ(VLOOKUP($A434, 'First 10 GS'!$B$2:$AG$2201, 31, FALSE), 'First 10 GS'!AF$2:AF$2201, 0)</f>
        <v>609</v>
      </c>
      <c r="AF434" s="5">
        <f>_xlfn.RANK.EQ(VLOOKUP($A434, 'First 10 GS'!$B$2:$AG$2201, 32, FALSE), 'First 10 GS'!AG$2:AG$2201, 1)</f>
        <v>275</v>
      </c>
      <c r="AG434" s="7">
        <f>GEOMEAN(Table5[[#This Row],[W]],Table5[[#This Row],[L]],Table5[[#This Row],[ERA]],Table5[[#This Row],[BB/9]],Table5[[#This Row],[SO]],Table5[[#This Row],[K/9]],Table5[[#This Row],[WHIP]])</f>
        <v>315.08230095503421</v>
      </c>
    </row>
    <row r="435" spans="1:33" x14ac:dyDescent="0.45">
      <c r="A435" s="4" t="s">
        <v>1806</v>
      </c>
      <c r="B435" s="4" t="s">
        <v>49</v>
      </c>
      <c r="C435" s="10">
        <v>40291</v>
      </c>
      <c r="D435" s="10">
        <v>40340</v>
      </c>
      <c r="E435" s="4">
        <f>_xlfn.RANK.EQ(VLOOKUP($A435, 'First 10 GS'!$B$2:$AG$2201, 5, FALSE), 'First 10 GS'!F$2:F$2201, 0)</f>
        <v>366</v>
      </c>
      <c r="F435" s="5">
        <f>_xlfn.RANK.EQ(VLOOKUP($A435, 'First 10 GS'!$B$2:$AG$2201, 6, FALSE), 'First 10 GS'!G$2:G$2201, 0)</f>
        <v>64</v>
      </c>
      <c r="G435" s="5">
        <f>_xlfn.RANK.EQ(VLOOKUP($A435, 'First 10 GS'!$B$2:$AG$2201, 7, FALSE), 'First 10 GS'!H$2:H$2201, 1)</f>
        <v>177</v>
      </c>
      <c r="H435" s="4">
        <f>_xlfn.RANK.EQ(VLOOKUP($A435, 'First 10 GS'!$B$2:$AG$2201, 8, FALSE), 'First 10 GS'!I$2:I$2201, 0)</f>
        <v>1</v>
      </c>
      <c r="I435" s="4">
        <f>_xlfn.RANK.EQ(VLOOKUP($A435, 'First 10 GS'!$B$2:$AG$2201, 9, FALSE), 'First 10 GS'!J$2:J$2201, 0)</f>
        <v>1</v>
      </c>
      <c r="J435" s="4">
        <f>_xlfn.RANK.EQ(VLOOKUP($A435, 'First 10 GS'!$B$2:$AG$2201, 10, FALSE), 'First 10 GS'!K$2:K$2201, 1)</f>
        <v>1</v>
      </c>
      <c r="K435" s="4">
        <f>_xlfn.RANK.EQ(VLOOKUP($A435, 'First 10 GS'!$B$2:$AG$2201, 11, FALSE), 'First 10 GS'!L$2:L$2201, 0)</f>
        <v>196</v>
      </c>
      <c r="L435" s="4">
        <f>_xlfn.RANK.EQ(VLOOKUP($A435, 'First 10 GS'!$B$2:$AG$2201, 12, FALSE), 'First 10 GS'!M$2:M$2201, 0)</f>
        <v>98</v>
      </c>
      <c r="M435" s="4">
        <f>_xlfn.RANK.EQ(VLOOKUP($A435, 'First 10 GS'!$B$2:$AG$2201, 13, FALSE), 'First 10 GS'!N$2:N$2201, 0)</f>
        <v>2</v>
      </c>
      <c r="N435" s="6">
        <f>_xlfn.RANK.EQ(VLOOKUP($A435, 'First 10 GS'!$B$2:$AG$2201, 14, FALSE), 'First 10 GS'!O$2:O$2201, 1)</f>
        <v>288</v>
      </c>
      <c r="O435" s="4">
        <f>_xlfn.RANK.EQ(VLOOKUP($A435, 'First 10 GS'!$B$2:$AG$2201, 15, FALSE), 'First 10 GS'!P$2:P$2201, 0)</f>
        <v>90</v>
      </c>
      <c r="P435" s="4">
        <f>_xlfn.RANK.EQ(VLOOKUP($A435, 'First 10 GS'!$B$2:$AG$2201, 16, FALSE), 'First 10 GS'!Q$2:Q$2201, 0)</f>
        <v>139</v>
      </c>
      <c r="Q435" s="5">
        <f>_xlfn.RANK.EQ(VLOOKUP($A435, 'First 10 GS'!$B$2:$AG$2201, 17, FALSE), 'First 10 GS'!R$2:R$2201, 1)</f>
        <v>374</v>
      </c>
      <c r="R435" s="4">
        <f>_xlfn.RANK.EQ(VLOOKUP($A435, 'First 10 GS'!$B$2:$AG$2201, 18, FALSE), 'First 10 GS'!S$2:S$2201, 1)</f>
        <v>385</v>
      </c>
      <c r="S435" s="4">
        <f>_xlfn.RANK.EQ(VLOOKUP($A435, 'First 10 GS'!$B$2:$AG$2201, 19, FALSE), 'First 10 GS'!T$2:T$2201, 1)</f>
        <v>473</v>
      </c>
      <c r="T435" s="4">
        <f>_xlfn.RANK.EQ(VLOOKUP($A435, 'First 10 GS'!$B$2:$AG$2201, 20, FALSE), 'First 10 GS'!U$2:U$2201, 1)</f>
        <v>341</v>
      </c>
      <c r="U435" s="4">
        <f>_xlfn.RANK.EQ(VLOOKUP($A435, 'First 10 GS'!$B$2:$AG$2201, 21, FALSE), 'First 10 GS'!V$2:V$2201, 1)</f>
        <v>487</v>
      </c>
      <c r="V435" s="4">
        <f>_xlfn.RANK.EQ(VLOOKUP($A435, 'First 10 GS'!$B$2:$AG$2201, 22, FALSE), 'First 10 GS'!W$2:W$2201, 1)</f>
        <v>466</v>
      </c>
      <c r="W435" s="4">
        <f>_xlfn.RANK.EQ(VLOOKUP($A435, 'First 10 GS'!$B$2:$AG$2201, 23, FALSE), 'First 10 GS'!X$2:X$2201, 1)</f>
        <v>400</v>
      </c>
      <c r="X435" s="5">
        <f>_xlfn.RANK.EQ(VLOOKUP($A435, 'First 10 GS'!$B$2:$AG$2201, 24, FALSE), 'First 10 GS'!Y$2:Y$2201, 1)</f>
        <v>422</v>
      </c>
      <c r="Y435" s="4">
        <f>_xlfn.RANK.EQ(VLOOKUP($A435, 'First 10 GS'!$B$2:$AG$2201, 25, FALSE), 'First 10 GS'!Z$2:Z$2201, 1)</f>
        <v>599</v>
      </c>
      <c r="Z435" s="5">
        <f>_xlfn.RANK.EQ(VLOOKUP($A435, 'First 10 GS'!$B$2:$AG$2201, 26, FALSE), 'First 10 GS'!AA$2:AA$2201, 0)</f>
        <v>609</v>
      </c>
      <c r="AA435" s="5">
        <f>_xlfn.RANK.EQ(VLOOKUP($A435, 'First 10 GS'!$B$2:$AG$2201, 27, FALSE), 'First 10 GS'!AB$2:AB$2201, 0)</f>
        <v>607</v>
      </c>
      <c r="AB435" s="4">
        <f>_xlfn.RANK.EQ(VLOOKUP($A435, 'First 10 GS'!$B$2:$AG$2201, 28, FALSE), 'First 10 GS'!AC$2:AC$2201, 1)</f>
        <v>127</v>
      </c>
      <c r="AC435" s="4">
        <f>_xlfn.RANK.EQ(VLOOKUP($A435, 'First 10 GS'!$B$2:$AG$2201, 29, FALSE), 'First 10 GS'!AD$2:AD$2201, 1)</f>
        <v>477</v>
      </c>
      <c r="AD435" s="4">
        <f>_xlfn.RANK.EQ(VLOOKUP($A435, 'First 10 GS'!$B$2:$AG$2201, 30, FALSE), 'First 10 GS'!AE$2:AE$2201, 1)</f>
        <v>146</v>
      </c>
      <c r="AE435" s="4">
        <f>_xlfn.RANK.EQ(VLOOKUP($A435, 'First 10 GS'!$B$2:$AG$2201, 31, FALSE), 'First 10 GS'!AF$2:AF$2201, 0)</f>
        <v>248</v>
      </c>
      <c r="AF435" s="5">
        <f>_xlfn.RANK.EQ(VLOOKUP($A435, 'First 10 GS'!$B$2:$AG$2201, 32, FALSE), 'First 10 GS'!AG$2:AG$2201, 1)</f>
        <v>467</v>
      </c>
      <c r="AG435" s="7">
        <f>GEOMEAN(Table5[[#This Row],[W]],Table5[[#This Row],[L]],Table5[[#This Row],[ERA]],Table5[[#This Row],[BB/9]],Table5[[#This Row],[SO]],Table5[[#This Row],[K/9]],Table5[[#This Row],[WHIP]])</f>
        <v>315.13330794192314</v>
      </c>
    </row>
    <row r="436" spans="1:33" x14ac:dyDescent="0.45">
      <c r="A436" s="6" t="s">
        <v>1655</v>
      </c>
      <c r="B436" s="6" t="s">
        <v>54</v>
      </c>
      <c r="C436" s="9">
        <v>44344</v>
      </c>
      <c r="D436" s="9">
        <v>44396</v>
      </c>
      <c r="E436" s="6">
        <f>_xlfn.RANK.EQ(VLOOKUP($A436, 'First 10 GS'!$B$2:$AG$2201, 5, FALSE), 'First 10 GS'!F$2:F$2201, 0)</f>
        <v>434</v>
      </c>
      <c r="F436" s="5">
        <f>_xlfn.RANK.EQ(VLOOKUP($A436, 'First 10 GS'!$B$2:$AG$2201, 6, FALSE), 'First 10 GS'!G$2:G$2201, 0)</f>
        <v>151</v>
      </c>
      <c r="G436" s="5">
        <f>_xlfn.RANK.EQ(VLOOKUP($A436, 'First 10 GS'!$B$2:$AG$2201, 7, FALSE), 'First 10 GS'!H$2:H$2201, 1)</f>
        <v>177</v>
      </c>
      <c r="H436" s="6">
        <f>_xlfn.RANK.EQ(VLOOKUP($A436, 'First 10 GS'!$B$2:$AG$2201, 8, FALSE), 'First 10 GS'!I$2:I$2201, 0)</f>
        <v>1</v>
      </c>
      <c r="I436" s="6">
        <f>_xlfn.RANK.EQ(VLOOKUP($A436, 'First 10 GS'!$B$2:$AG$2201, 9, FALSE), 'First 10 GS'!J$2:J$2201, 0)</f>
        <v>1</v>
      </c>
      <c r="J436" s="6">
        <f>_xlfn.RANK.EQ(VLOOKUP($A436, 'First 10 GS'!$B$2:$AG$2201, 10, FALSE), 'First 10 GS'!K$2:K$2201, 1)</f>
        <v>1</v>
      </c>
      <c r="K436" s="6">
        <f>_xlfn.RANK.EQ(VLOOKUP($A436, 'First 10 GS'!$B$2:$AG$2201, 11, FALSE), 'First 10 GS'!L$2:L$2201, 0)</f>
        <v>196</v>
      </c>
      <c r="L436" s="6">
        <f>_xlfn.RANK.EQ(VLOOKUP($A436, 'First 10 GS'!$B$2:$AG$2201, 12, FALSE), 'First 10 GS'!M$2:M$2201, 0)</f>
        <v>98</v>
      </c>
      <c r="M436" s="6">
        <f>_xlfn.RANK.EQ(VLOOKUP($A436, 'First 10 GS'!$B$2:$AG$2201, 13, FALSE), 'First 10 GS'!N$2:N$2201, 0)</f>
        <v>2</v>
      </c>
      <c r="N436" s="6">
        <f>_xlfn.RANK.EQ(VLOOKUP($A436, 'First 10 GS'!$B$2:$AG$2201, 14, FALSE), 'First 10 GS'!O$2:O$2201, 1)</f>
        <v>216</v>
      </c>
      <c r="O436" s="6">
        <f>_xlfn.RANK.EQ(VLOOKUP($A436, 'First 10 GS'!$B$2:$AG$2201, 15, FALSE), 'First 10 GS'!P$2:P$2201, 0)</f>
        <v>227</v>
      </c>
      <c r="P436" s="6">
        <f>_xlfn.RANK.EQ(VLOOKUP($A436, 'First 10 GS'!$B$2:$AG$2201, 16, FALSE), 'First 10 GS'!Q$2:Q$2201, 0)</f>
        <v>208</v>
      </c>
      <c r="Q436" s="5">
        <f>_xlfn.RANK.EQ(VLOOKUP($A436, 'First 10 GS'!$B$2:$AG$2201, 17, FALSE), 'First 10 GS'!R$2:R$2201, 1)</f>
        <v>486</v>
      </c>
      <c r="R436" s="6">
        <f>_xlfn.RANK.EQ(VLOOKUP($A436, 'First 10 GS'!$B$2:$AG$2201, 18, FALSE), 'First 10 GS'!S$2:S$2201, 1)</f>
        <v>241</v>
      </c>
      <c r="S436" s="6">
        <f>_xlfn.RANK.EQ(VLOOKUP($A436, 'First 10 GS'!$B$2:$AG$2201, 19, FALSE), 'First 10 GS'!T$2:T$2201, 1)</f>
        <v>356</v>
      </c>
      <c r="T436" s="6">
        <f>_xlfn.RANK.EQ(VLOOKUP($A436, 'First 10 GS'!$B$2:$AG$2201, 20, FALSE), 'First 10 GS'!U$2:U$2201, 1)</f>
        <v>456</v>
      </c>
      <c r="U436" s="6">
        <f>_xlfn.RANK.EQ(VLOOKUP($A436, 'First 10 GS'!$B$2:$AG$2201, 21, FALSE), 'First 10 GS'!V$2:V$2201, 1)</f>
        <v>611</v>
      </c>
      <c r="V436" s="6">
        <f>_xlfn.RANK.EQ(VLOOKUP($A436, 'First 10 GS'!$B$2:$AG$2201, 22, FALSE), 'First 10 GS'!W$2:W$2201, 1)</f>
        <v>607</v>
      </c>
      <c r="W436" s="6">
        <f>_xlfn.RANK.EQ(VLOOKUP($A436, 'First 10 GS'!$B$2:$AG$2201, 23, FALSE), 'First 10 GS'!X$2:X$2201, 1)</f>
        <v>431</v>
      </c>
      <c r="X436" s="5">
        <f>_xlfn.RANK.EQ(VLOOKUP($A436, 'First 10 GS'!$B$2:$AG$2201, 24, FALSE), 'First 10 GS'!Y$2:Y$2201, 1)</f>
        <v>484</v>
      </c>
      <c r="Y436" s="6">
        <f>_xlfn.RANK.EQ(VLOOKUP($A436, 'First 10 GS'!$B$2:$AG$2201, 25, FALSE), 'First 10 GS'!Z$2:Z$2201, 1)</f>
        <v>1</v>
      </c>
      <c r="Z436" s="5">
        <f>_xlfn.RANK.EQ(VLOOKUP($A436, 'First 10 GS'!$B$2:$AG$2201, 26, FALSE), 'First 10 GS'!AA$2:AA$2201, 0)</f>
        <v>356</v>
      </c>
      <c r="AA436" s="5">
        <f>_xlfn.RANK.EQ(VLOOKUP($A436, 'First 10 GS'!$B$2:$AG$2201, 27, FALSE), 'First 10 GS'!AB$2:AB$2201, 0)</f>
        <v>318</v>
      </c>
      <c r="AB436" s="6">
        <f>_xlfn.RANK.EQ(VLOOKUP($A436, 'First 10 GS'!$B$2:$AG$2201, 28, FALSE), 'First 10 GS'!AC$2:AC$2201, 1)</f>
        <v>290</v>
      </c>
      <c r="AC436" s="6">
        <f>_xlfn.RANK.EQ(VLOOKUP($A436, 'First 10 GS'!$B$2:$AG$2201, 29, FALSE), 'First 10 GS'!AD$2:AD$2201, 1)</f>
        <v>609</v>
      </c>
      <c r="AD436" s="6">
        <f>_xlfn.RANK.EQ(VLOOKUP($A436, 'First 10 GS'!$B$2:$AG$2201, 30, FALSE), 'First 10 GS'!AE$2:AE$2201, 1)</f>
        <v>325</v>
      </c>
      <c r="AE436" s="6">
        <f>_xlfn.RANK.EQ(VLOOKUP($A436, 'First 10 GS'!$B$2:$AG$2201, 31, FALSE), 'First 10 GS'!AF$2:AF$2201, 0)</f>
        <v>401</v>
      </c>
      <c r="AF436" s="5">
        <f>_xlfn.RANK.EQ(VLOOKUP($A436, 'First 10 GS'!$B$2:$AG$2201, 32, FALSE), 'First 10 GS'!AG$2:AG$2201, 1)</f>
        <v>440</v>
      </c>
      <c r="AG436" s="7">
        <f>GEOMEAN(Table5[[#This Row],[W]],Table5[[#This Row],[L]],Table5[[#This Row],[ERA]],Table5[[#This Row],[BB/9]],Table5[[#This Row],[SO]],Table5[[#This Row],[K/9]],Table5[[#This Row],[WHIP]])</f>
        <v>315.78719807936295</v>
      </c>
    </row>
    <row r="437" spans="1:33" x14ac:dyDescent="0.45">
      <c r="A437" s="4" t="s">
        <v>1217</v>
      </c>
      <c r="B437" s="4" t="s">
        <v>240</v>
      </c>
      <c r="C437" s="10">
        <v>41070</v>
      </c>
      <c r="D437" s="10">
        <v>41124</v>
      </c>
      <c r="E437" s="4">
        <f>_xlfn.RANK.EQ(VLOOKUP($A437, 'First 10 GS'!$B$2:$AG$2201, 5, FALSE), 'First 10 GS'!F$2:F$2201, 0)</f>
        <v>316</v>
      </c>
      <c r="F437" s="5">
        <f>_xlfn.RANK.EQ(VLOOKUP($A437, 'First 10 GS'!$B$2:$AG$2201, 6, FALSE), 'First 10 GS'!G$2:G$2201, 0)</f>
        <v>460</v>
      </c>
      <c r="G437" s="5">
        <f>_xlfn.RANK.EQ(VLOOKUP($A437, 'First 10 GS'!$B$2:$AG$2201, 7, FALSE), 'First 10 GS'!H$2:H$2201, 1)</f>
        <v>343</v>
      </c>
      <c r="H437" s="4">
        <f>_xlfn.RANK.EQ(VLOOKUP($A437, 'First 10 GS'!$B$2:$AG$2201, 8, FALSE), 'First 10 GS'!I$2:I$2201, 0)</f>
        <v>1</v>
      </c>
      <c r="I437" s="4">
        <f>_xlfn.RANK.EQ(VLOOKUP($A437, 'First 10 GS'!$B$2:$AG$2201, 9, FALSE), 'First 10 GS'!J$2:J$2201, 0)</f>
        <v>1</v>
      </c>
      <c r="J437" s="4">
        <f>_xlfn.RANK.EQ(VLOOKUP($A437, 'First 10 GS'!$B$2:$AG$2201, 10, FALSE), 'First 10 GS'!K$2:K$2201, 1)</f>
        <v>1</v>
      </c>
      <c r="K437" s="4">
        <f>_xlfn.RANK.EQ(VLOOKUP($A437, 'First 10 GS'!$B$2:$AG$2201, 11, FALSE), 'First 10 GS'!L$2:L$2201, 0)</f>
        <v>196</v>
      </c>
      <c r="L437" s="4">
        <f>_xlfn.RANK.EQ(VLOOKUP($A437, 'First 10 GS'!$B$2:$AG$2201, 12, FALSE), 'First 10 GS'!M$2:M$2201, 0)</f>
        <v>98</v>
      </c>
      <c r="M437" s="4">
        <f>_xlfn.RANK.EQ(VLOOKUP($A437, 'First 10 GS'!$B$2:$AG$2201, 13, FALSE), 'First 10 GS'!N$2:N$2201, 0)</f>
        <v>2</v>
      </c>
      <c r="N437" s="6">
        <f>_xlfn.RANK.EQ(VLOOKUP($A437, 'First 10 GS'!$B$2:$AG$2201, 14, FALSE), 'First 10 GS'!O$2:O$2201, 1)</f>
        <v>343</v>
      </c>
      <c r="O437" s="4">
        <f>_xlfn.RANK.EQ(VLOOKUP($A437, 'First 10 GS'!$B$2:$AG$2201, 15, FALSE), 'First 10 GS'!P$2:P$2201, 0)</f>
        <v>390</v>
      </c>
      <c r="P437" s="4">
        <f>_xlfn.RANK.EQ(VLOOKUP($A437, 'First 10 GS'!$B$2:$AG$2201, 16, FALSE), 'First 10 GS'!Q$2:Q$2201, 0)</f>
        <v>500</v>
      </c>
      <c r="Q437" s="5">
        <f>_xlfn.RANK.EQ(VLOOKUP($A437, 'First 10 GS'!$B$2:$AG$2201, 17, FALSE), 'First 10 GS'!R$2:R$2201, 1)</f>
        <v>137</v>
      </c>
      <c r="R437" s="4">
        <f>_xlfn.RANK.EQ(VLOOKUP($A437, 'First 10 GS'!$B$2:$AG$2201, 18, FALSE), 'First 10 GS'!S$2:S$2201, 1)</f>
        <v>410</v>
      </c>
      <c r="S437" s="4">
        <f>_xlfn.RANK.EQ(VLOOKUP($A437, 'First 10 GS'!$B$2:$AG$2201, 19, FALSE), 'First 10 GS'!T$2:T$2201, 1)</f>
        <v>162</v>
      </c>
      <c r="T437" s="4">
        <f>_xlfn.RANK.EQ(VLOOKUP($A437, 'First 10 GS'!$B$2:$AG$2201, 20, FALSE), 'First 10 GS'!U$2:U$2201, 1)</f>
        <v>87</v>
      </c>
      <c r="U437" s="4">
        <f>_xlfn.RANK.EQ(VLOOKUP($A437, 'First 10 GS'!$B$2:$AG$2201, 21, FALSE), 'First 10 GS'!V$2:V$2201, 1)</f>
        <v>230</v>
      </c>
      <c r="V437" s="4">
        <f>_xlfn.RANK.EQ(VLOOKUP($A437, 'First 10 GS'!$B$2:$AG$2201, 22, FALSE), 'First 10 GS'!W$2:W$2201, 1)</f>
        <v>172</v>
      </c>
      <c r="W437" s="4">
        <f>_xlfn.RANK.EQ(VLOOKUP($A437, 'First 10 GS'!$B$2:$AG$2201, 23, FALSE), 'First 10 GS'!X$2:X$2201, 1)</f>
        <v>262</v>
      </c>
      <c r="X437" s="5">
        <f>_xlfn.RANK.EQ(VLOOKUP($A437, 'First 10 GS'!$B$2:$AG$2201, 24, FALSE), 'First 10 GS'!Y$2:Y$2201, 1)</f>
        <v>276</v>
      </c>
      <c r="Y437" s="4">
        <f>_xlfn.RANK.EQ(VLOOKUP($A437, 'First 10 GS'!$B$2:$AG$2201, 25, FALSE), 'First 10 GS'!Z$2:Z$2201, 1)</f>
        <v>1</v>
      </c>
      <c r="Z437" s="5">
        <f>_xlfn.RANK.EQ(VLOOKUP($A437, 'First 10 GS'!$B$2:$AG$2201, 26, FALSE), 'First 10 GS'!AA$2:AA$2201, 0)</f>
        <v>385</v>
      </c>
      <c r="AA437" s="5">
        <f>_xlfn.RANK.EQ(VLOOKUP($A437, 'First 10 GS'!$B$2:$AG$2201, 27, FALSE), 'First 10 GS'!AB$2:AB$2201, 0)</f>
        <v>378</v>
      </c>
      <c r="AB437" s="4">
        <f>_xlfn.RANK.EQ(VLOOKUP($A437, 'First 10 GS'!$B$2:$AG$2201, 28, FALSE), 'First 10 GS'!AC$2:AC$2201, 1)</f>
        <v>290</v>
      </c>
      <c r="AC437" s="4">
        <f>_xlfn.RANK.EQ(VLOOKUP($A437, 'First 10 GS'!$B$2:$AG$2201, 29, FALSE), 'First 10 GS'!AD$2:AD$2201, 1)</f>
        <v>1</v>
      </c>
      <c r="AD437" s="4">
        <f>_xlfn.RANK.EQ(VLOOKUP($A437, 'First 10 GS'!$B$2:$AG$2201, 30, FALSE), 'First 10 GS'!AE$2:AE$2201, 1)</f>
        <v>325</v>
      </c>
      <c r="AE437" s="4">
        <f>_xlfn.RANK.EQ(VLOOKUP($A437, 'First 10 GS'!$B$2:$AG$2201, 31, FALSE), 'First 10 GS'!AF$2:AF$2201, 0)</f>
        <v>312</v>
      </c>
      <c r="AF437" s="5">
        <f>_xlfn.RANK.EQ(VLOOKUP($A437, 'First 10 GS'!$B$2:$AG$2201, 32, FALSE), 'First 10 GS'!AG$2:AG$2201, 1)</f>
        <v>363</v>
      </c>
      <c r="AG437" s="7">
        <f>GEOMEAN(Table5[[#This Row],[W]],Table5[[#This Row],[L]],Table5[[#This Row],[ERA]],Table5[[#This Row],[BB/9]],Table5[[#This Row],[SO]],Table5[[#This Row],[K/9]],Table5[[#This Row],[WHIP]])</f>
        <v>316.076011531061</v>
      </c>
    </row>
    <row r="438" spans="1:33" x14ac:dyDescent="0.45">
      <c r="A438" s="4" t="s">
        <v>576</v>
      </c>
      <c r="B438" s="4" t="s">
        <v>82</v>
      </c>
      <c r="C438" s="10">
        <v>44435</v>
      </c>
      <c r="D438" s="10">
        <v>44695</v>
      </c>
      <c r="E438" s="4">
        <f>_xlfn.RANK.EQ(VLOOKUP($A438, 'First 10 GS'!$B$2:$AG$2201, 5, FALSE), 'First 10 GS'!F$2:F$2201, 0)</f>
        <v>664</v>
      </c>
      <c r="F438" s="5">
        <f>_xlfn.RANK.EQ(VLOOKUP($A438, 'First 10 GS'!$B$2:$AG$2201, 6, FALSE), 'First 10 GS'!G$2:G$2201, 0)</f>
        <v>595</v>
      </c>
      <c r="G438" s="5">
        <f>_xlfn.RANK.EQ(VLOOKUP($A438, 'First 10 GS'!$B$2:$AG$2201, 7, FALSE), 'First 10 GS'!H$2:H$2201, 1)</f>
        <v>343</v>
      </c>
      <c r="H438" s="4">
        <f>_xlfn.RANK.EQ(VLOOKUP($A438, 'First 10 GS'!$B$2:$AG$2201, 8, FALSE), 'First 10 GS'!I$2:I$2201, 0)</f>
        <v>1</v>
      </c>
      <c r="I438" s="4">
        <f>_xlfn.RANK.EQ(VLOOKUP($A438, 'First 10 GS'!$B$2:$AG$2201, 9, FALSE), 'First 10 GS'!J$2:J$2201, 0)</f>
        <v>1</v>
      </c>
      <c r="J438" s="4">
        <f>_xlfn.RANK.EQ(VLOOKUP($A438, 'First 10 GS'!$B$2:$AG$2201, 10, FALSE), 'First 10 GS'!K$2:K$2201, 1)</f>
        <v>1</v>
      </c>
      <c r="K438" s="4">
        <f>_xlfn.RANK.EQ(VLOOKUP($A438, 'First 10 GS'!$B$2:$AG$2201, 11, FALSE), 'First 10 GS'!L$2:L$2201, 0)</f>
        <v>196</v>
      </c>
      <c r="L438" s="4">
        <f>_xlfn.RANK.EQ(VLOOKUP($A438, 'First 10 GS'!$B$2:$AG$2201, 12, FALSE), 'First 10 GS'!M$2:M$2201, 0)</f>
        <v>98</v>
      </c>
      <c r="M438" s="4">
        <f>_xlfn.RANK.EQ(VLOOKUP($A438, 'First 10 GS'!$B$2:$AG$2201, 13, FALSE), 'First 10 GS'!N$2:N$2201, 0)</f>
        <v>2</v>
      </c>
      <c r="N438" s="6">
        <f>_xlfn.RANK.EQ(VLOOKUP($A438, 'First 10 GS'!$B$2:$AG$2201, 14, FALSE), 'First 10 GS'!O$2:O$2201, 1)</f>
        <v>3</v>
      </c>
      <c r="O438" s="4">
        <f>_xlfn.RANK.EQ(VLOOKUP($A438, 'First 10 GS'!$B$2:$AG$2201, 15, FALSE), 'First 10 GS'!P$2:P$2201, 0)</f>
        <v>530</v>
      </c>
      <c r="P438" s="4">
        <f>_xlfn.RANK.EQ(VLOOKUP($A438, 'First 10 GS'!$B$2:$AG$2201, 16, FALSE), 'First 10 GS'!Q$2:Q$2201, 0)</f>
        <v>612</v>
      </c>
      <c r="Q438" s="5">
        <f>_xlfn.RANK.EQ(VLOOKUP($A438, 'First 10 GS'!$B$2:$AG$2201, 17, FALSE), 'First 10 GS'!R$2:R$2201, 1)</f>
        <v>665</v>
      </c>
      <c r="R438" s="4">
        <f>_xlfn.RANK.EQ(VLOOKUP($A438, 'First 10 GS'!$B$2:$AG$2201, 18, FALSE), 'First 10 GS'!S$2:S$2201, 1)</f>
        <v>115</v>
      </c>
      <c r="S438" s="4">
        <f>_xlfn.RANK.EQ(VLOOKUP($A438, 'First 10 GS'!$B$2:$AG$2201, 19, FALSE), 'First 10 GS'!T$2:T$2201, 1)</f>
        <v>583</v>
      </c>
      <c r="T438" s="4">
        <f>_xlfn.RANK.EQ(VLOOKUP($A438, 'First 10 GS'!$B$2:$AG$2201, 20, FALSE), 'First 10 GS'!U$2:U$2201, 1)</f>
        <v>621</v>
      </c>
      <c r="U438" s="4">
        <f>_xlfn.RANK.EQ(VLOOKUP($A438, 'First 10 GS'!$B$2:$AG$2201, 21, FALSE), 'First 10 GS'!V$2:V$2201, 1)</f>
        <v>501</v>
      </c>
      <c r="V438" s="4">
        <f>_xlfn.RANK.EQ(VLOOKUP($A438, 'First 10 GS'!$B$2:$AG$2201, 22, FALSE), 'First 10 GS'!W$2:W$2201, 1)</f>
        <v>274</v>
      </c>
      <c r="W438" s="4">
        <f>_xlfn.RANK.EQ(VLOOKUP($A438, 'First 10 GS'!$B$2:$AG$2201, 23, FALSE), 'First 10 GS'!X$2:X$2201, 1)</f>
        <v>187</v>
      </c>
      <c r="X438" s="5">
        <f>_xlfn.RANK.EQ(VLOOKUP($A438, 'First 10 GS'!$B$2:$AG$2201, 24, FALSE), 'First 10 GS'!Y$2:Y$2201, 1)</f>
        <v>443</v>
      </c>
      <c r="Y438" s="4">
        <f>_xlfn.RANK.EQ(VLOOKUP($A438, 'First 10 GS'!$B$2:$AG$2201, 25, FALSE), 'First 10 GS'!Z$2:Z$2201, 1)</f>
        <v>1</v>
      </c>
      <c r="Z438" s="5">
        <f>_xlfn.RANK.EQ(VLOOKUP($A438, 'First 10 GS'!$B$2:$AG$2201, 26, FALSE), 'First 10 GS'!AA$2:AA$2201, 0)</f>
        <v>205</v>
      </c>
      <c r="AA438" s="5">
        <f>_xlfn.RANK.EQ(VLOOKUP($A438, 'First 10 GS'!$B$2:$AG$2201, 27, FALSE), 'First 10 GS'!AB$2:AB$2201, 0)</f>
        <v>45</v>
      </c>
      <c r="AB438" s="4">
        <f>_xlfn.RANK.EQ(VLOOKUP($A438, 'First 10 GS'!$B$2:$AG$2201, 28, FALSE), 'First 10 GS'!AC$2:AC$2201, 1)</f>
        <v>452</v>
      </c>
      <c r="AC438" s="4">
        <f>_xlfn.RANK.EQ(VLOOKUP($A438, 'First 10 GS'!$B$2:$AG$2201, 29, FALSE), 'First 10 GS'!AD$2:AD$2201, 1)</f>
        <v>1</v>
      </c>
      <c r="AD438" s="4">
        <f>_xlfn.RANK.EQ(VLOOKUP($A438, 'First 10 GS'!$B$2:$AG$2201, 30, FALSE), 'First 10 GS'!AE$2:AE$2201, 1)</f>
        <v>146</v>
      </c>
      <c r="AE438" s="4">
        <f>_xlfn.RANK.EQ(VLOOKUP($A438, 'First 10 GS'!$B$2:$AG$2201, 31, FALSE), 'First 10 GS'!AF$2:AF$2201, 0)</f>
        <v>656</v>
      </c>
      <c r="AF438" s="5">
        <f>_xlfn.RANK.EQ(VLOOKUP($A438, 'First 10 GS'!$B$2:$AG$2201, 32, FALSE), 'First 10 GS'!AG$2:AG$2201, 1)</f>
        <v>569</v>
      </c>
      <c r="AG438" s="7">
        <f>GEOMEAN(Table5[[#This Row],[W]],Table5[[#This Row],[L]],Table5[[#This Row],[ERA]],Table5[[#This Row],[BB/9]],Table5[[#This Row],[SO]],Table5[[#This Row],[K/9]],Table5[[#This Row],[WHIP]])</f>
        <v>316.13573179118856</v>
      </c>
    </row>
    <row r="439" spans="1:33" x14ac:dyDescent="0.45">
      <c r="A439" s="4" t="s">
        <v>648</v>
      </c>
      <c r="B439" s="4" t="s">
        <v>73</v>
      </c>
      <c r="C439" s="10">
        <v>37429</v>
      </c>
      <c r="D439" s="10">
        <v>37486</v>
      </c>
      <c r="E439" s="4">
        <f>_xlfn.RANK.EQ(VLOOKUP($A439, 'First 10 GS'!$B$2:$AG$2201, 5, FALSE), 'First 10 GS'!F$2:F$2201, 0)</f>
        <v>381</v>
      </c>
      <c r="F439" s="5">
        <f>_xlfn.RANK.EQ(VLOOKUP($A439, 'First 10 GS'!$B$2:$AG$2201, 6, FALSE), 'First 10 GS'!G$2:G$2201, 0)</f>
        <v>151</v>
      </c>
      <c r="G439" s="5">
        <f>_xlfn.RANK.EQ(VLOOKUP($A439, 'First 10 GS'!$B$2:$AG$2201, 7, FALSE), 'First 10 GS'!H$2:H$2201, 1)</f>
        <v>518</v>
      </c>
      <c r="H439" s="4">
        <f>_xlfn.RANK.EQ(VLOOKUP($A439, 'First 10 GS'!$B$2:$AG$2201, 8, FALSE), 'First 10 GS'!I$2:I$2201, 0)</f>
        <v>1</v>
      </c>
      <c r="I439" s="4">
        <f>_xlfn.RANK.EQ(VLOOKUP($A439, 'First 10 GS'!$B$2:$AG$2201, 9, FALSE), 'First 10 GS'!J$2:J$2201, 0)</f>
        <v>1</v>
      </c>
      <c r="J439" s="4">
        <f>_xlfn.RANK.EQ(VLOOKUP($A439, 'First 10 GS'!$B$2:$AG$2201, 10, FALSE), 'First 10 GS'!K$2:K$2201, 1)</f>
        <v>1</v>
      </c>
      <c r="K439" s="4">
        <f>_xlfn.RANK.EQ(VLOOKUP($A439, 'First 10 GS'!$B$2:$AG$2201, 11, FALSE), 'First 10 GS'!L$2:L$2201, 0)</f>
        <v>196</v>
      </c>
      <c r="L439" s="4">
        <f>_xlfn.RANK.EQ(VLOOKUP($A439, 'First 10 GS'!$B$2:$AG$2201, 12, FALSE), 'First 10 GS'!M$2:M$2201, 0)</f>
        <v>98</v>
      </c>
      <c r="M439" s="4">
        <f>_xlfn.RANK.EQ(VLOOKUP($A439, 'First 10 GS'!$B$2:$AG$2201, 13, FALSE), 'First 10 GS'!N$2:N$2201, 0)</f>
        <v>2</v>
      </c>
      <c r="N439" s="6">
        <f>_xlfn.RANK.EQ(VLOOKUP($A439, 'First 10 GS'!$B$2:$AG$2201, 14, FALSE), 'First 10 GS'!O$2:O$2201, 1)</f>
        <v>275</v>
      </c>
      <c r="O439" s="4">
        <f>_xlfn.RANK.EQ(VLOOKUP($A439, 'First 10 GS'!$B$2:$AG$2201, 15, FALSE), 'First 10 GS'!P$2:P$2201, 0)</f>
        <v>26</v>
      </c>
      <c r="P439" s="4">
        <f>_xlfn.RANK.EQ(VLOOKUP($A439, 'First 10 GS'!$B$2:$AG$2201, 16, FALSE), 'First 10 GS'!Q$2:Q$2201, 0)</f>
        <v>357</v>
      </c>
      <c r="Q439" s="5">
        <f>_xlfn.RANK.EQ(VLOOKUP($A439, 'First 10 GS'!$B$2:$AG$2201, 17, FALSE), 'First 10 GS'!R$2:R$2201, 1)</f>
        <v>529</v>
      </c>
      <c r="R439" s="4">
        <f>_xlfn.RANK.EQ(VLOOKUP($A439, 'First 10 GS'!$B$2:$AG$2201, 18, FALSE), 'First 10 GS'!S$2:S$2201, 1)</f>
        <v>508</v>
      </c>
      <c r="S439" s="4">
        <f>_xlfn.RANK.EQ(VLOOKUP($A439, 'First 10 GS'!$B$2:$AG$2201, 19, FALSE), 'First 10 GS'!T$2:T$2201, 1)</f>
        <v>583</v>
      </c>
      <c r="T439" s="4">
        <f>_xlfn.RANK.EQ(VLOOKUP($A439, 'First 10 GS'!$B$2:$AG$2201, 20, FALSE), 'First 10 GS'!U$2:U$2201, 1)</f>
        <v>547</v>
      </c>
      <c r="U439" s="4">
        <f>_xlfn.RANK.EQ(VLOOKUP($A439, 'First 10 GS'!$B$2:$AG$2201, 21, FALSE), 'First 10 GS'!V$2:V$2201, 1)</f>
        <v>421</v>
      </c>
      <c r="V439" s="4">
        <f>_xlfn.RANK.EQ(VLOOKUP($A439, 'First 10 GS'!$B$2:$AG$2201, 22, FALSE), 'First 10 GS'!W$2:W$2201, 1)</f>
        <v>381</v>
      </c>
      <c r="W439" s="4">
        <f>_xlfn.RANK.EQ(VLOOKUP($A439, 'First 10 GS'!$B$2:$AG$2201, 23, FALSE), 'First 10 GS'!X$2:X$2201, 1)</f>
        <v>262</v>
      </c>
      <c r="X439" s="5">
        <f>_xlfn.RANK.EQ(VLOOKUP($A439, 'First 10 GS'!$B$2:$AG$2201, 24, FALSE), 'First 10 GS'!Y$2:Y$2201, 1)</f>
        <v>310</v>
      </c>
      <c r="Y439" s="4">
        <f>_xlfn.RANK.EQ(VLOOKUP($A439, 'First 10 GS'!$B$2:$AG$2201, 25, FALSE), 'First 10 GS'!Z$2:Z$2201, 1)</f>
        <v>490</v>
      </c>
      <c r="Z439" s="5">
        <f>_xlfn.RANK.EQ(VLOOKUP($A439, 'First 10 GS'!$B$2:$AG$2201, 26, FALSE), 'First 10 GS'!AA$2:AA$2201, 0)</f>
        <v>227</v>
      </c>
      <c r="AA439" s="5">
        <f>_xlfn.RANK.EQ(VLOOKUP($A439, 'First 10 GS'!$B$2:$AG$2201, 27, FALSE), 'First 10 GS'!AB$2:AB$2201, 0)</f>
        <v>225</v>
      </c>
      <c r="AB439" s="4">
        <f>_xlfn.RANK.EQ(VLOOKUP($A439, 'First 10 GS'!$B$2:$AG$2201, 28, FALSE), 'First 10 GS'!AC$2:AC$2201, 1)</f>
        <v>452</v>
      </c>
      <c r="AC439" s="4">
        <f>_xlfn.RANK.EQ(VLOOKUP($A439, 'First 10 GS'!$B$2:$AG$2201, 29, FALSE), 'First 10 GS'!AD$2:AD$2201, 1)</f>
        <v>1</v>
      </c>
      <c r="AD439" s="4">
        <f>_xlfn.RANK.EQ(VLOOKUP($A439, 'First 10 GS'!$B$2:$AG$2201, 30, FALSE), 'First 10 GS'!AE$2:AE$2201, 1)</f>
        <v>146</v>
      </c>
      <c r="AE439" s="4">
        <f>_xlfn.RANK.EQ(VLOOKUP($A439, 'First 10 GS'!$B$2:$AG$2201, 31, FALSE), 'First 10 GS'!AF$2:AF$2201, 0)</f>
        <v>248</v>
      </c>
      <c r="AF439" s="5">
        <f>_xlfn.RANK.EQ(VLOOKUP($A439, 'First 10 GS'!$B$2:$AG$2201, 32, FALSE), 'First 10 GS'!AG$2:AG$2201, 1)</f>
        <v>493</v>
      </c>
      <c r="AG439" s="7">
        <f>GEOMEAN(Table5[[#This Row],[W]],Table5[[#This Row],[L]],Table5[[#This Row],[ERA]],Table5[[#This Row],[BB/9]],Table5[[#This Row],[SO]],Table5[[#This Row],[K/9]],Table5[[#This Row],[WHIP]])</f>
        <v>317.18404858599678</v>
      </c>
    </row>
    <row r="440" spans="1:33" x14ac:dyDescent="0.45">
      <c r="A440" s="6" t="s">
        <v>1788</v>
      </c>
      <c r="B440" s="6" t="s">
        <v>240</v>
      </c>
      <c r="C440" s="9">
        <v>37802</v>
      </c>
      <c r="D440" s="9">
        <v>37855</v>
      </c>
      <c r="E440" s="6">
        <f>_xlfn.RANK.EQ(VLOOKUP($A440, 'First 10 GS'!$B$2:$AG$2201, 5, FALSE), 'First 10 GS'!F$2:F$2201, 0)</f>
        <v>394</v>
      </c>
      <c r="F440" s="5">
        <f>_xlfn.RANK.EQ(VLOOKUP($A440, 'First 10 GS'!$B$2:$AG$2201, 6, FALSE), 'First 10 GS'!G$2:G$2201, 0)</f>
        <v>294</v>
      </c>
      <c r="G440" s="5">
        <f>_xlfn.RANK.EQ(VLOOKUP($A440, 'First 10 GS'!$B$2:$AG$2201, 7, FALSE), 'First 10 GS'!H$2:H$2201, 1)</f>
        <v>343</v>
      </c>
      <c r="H440" s="6">
        <f>_xlfn.RANK.EQ(VLOOKUP($A440, 'First 10 GS'!$B$2:$AG$2201, 8, FALSE), 'First 10 GS'!I$2:I$2201, 0)</f>
        <v>1</v>
      </c>
      <c r="I440" s="6">
        <f>_xlfn.RANK.EQ(VLOOKUP($A440, 'First 10 GS'!$B$2:$AG$2201, 9, FALSE), 'First 10 GS'!J$2:J$2201, 0)</f>
        <v>1</v>
      </c>
      <c r="J440" s="6">
        <f>_xlfn.RANK.EQ(VLOOKUP($A440, 'First 10 GS'!$B$2:$AG$2201, 10, FALSE), 'First 10 GS'!K$2:K$2201, 1)</f>
        <v>1</v>
      </c>
      <c r="K440" s="6">
        <f>_xlfn.RANK.EQ(VLOOKUP($A440, 'First 10 GS'!$B$2:$AG$2201, 11, FALSE), 'First 10 GS'!L$2:L$2201, 0)</f>
        <v>196</v>
      </c>
      <c r="L440" s="6">
        <f>_xlfn.RANK.EQ(VLOOKUP($A440, 'First 10 GS'!$B$2:$AG$2201, 12, FALSE), 'First 10 GS'!M$2:M$2201, 0)</f>
        <v>98</v>
      </c>
      <c r="M440" s="6">
        <f>_xlfn.RANK.EQ(VLOOKUP($A440, 'First 10 GS'!$B$2:$AG$2201, 13, FALSE), 'First 10 GS'!N$2:N$2201, 0)</f>
        <v>2</v>
      </c>
      <c r="N440" s="6">
        <f>_xlfn.RANK.EQ(VLOOKUP($A440, 'First 10 GS'!$B$2:$AG$2201, 14, FALSE), 'First 10 GS'!O$2:O$2201, 1)</f>
        <v>265</v>
      </c>
      <c r="O440" s="6">
        <f>_xlfn.RANK.EQ(VLOOKUP($A440, 'First 10 GS'!$B$2:$AG$2201, 15, FALSE), 'First 10 GS'!P$2:P$2201, 0)</f>
        <v>227</v>
      </c>
      <c r="P440" s="6">
        <f>_xlfn.RANK.EQ(VLOOKUP($A440, 'First 10 GS'!$B$2:$AG$2201, 16, FALSE), 'First 10 GS'!Q$2:Q$2201, 0)</f>
        <v>378</v>
      </c>
      <c r="Q440" s="5">
        <f>_xlfn.RANK.EQ(VLOOKUP($A440, 'First 10 GS'!$B$2:$AG$2201, 17, FALSE), 'First 10 GS'!R$2:R$2201, 1)</f>
        <v>327</v>
      </c>
      <c r="R440" s="6">
        <f>_xlfn.RANK.EQ(VLOOKUP($A440, 'First 10 GS'!$B$2:$AG$2201, 18, FALSE), 'First 10 GS'!S$2:S$2201, 1)</f>
        <v>530</v>
      </c>
      <c r="S440" s="6">
        <f>_xlfn.RANK.EQ(VLOOKUP($A440, 'First 10 GS'!$B$2:$AG$2201, 19, FALSE), 'First 10 GS'!T$2:T$2201, 1)</f>
        <v>270</v>
      </c>
      <c r="T440" s="6">
        <f>_xlfn.RANK.EQ(VLOOKUP($A440, 'First 10 GS'!$B$2:$AG$2201, 20, FALSE), 'First 10 GS'!U$2:U$2201, 1)</f>
        <v>254</v>
      </c>
      <c r="U440" s="6">
        <f>_xlfn.RANK.EQ(VLOOKUP($A440, 'First 10 GS'!$B$2:$AG$2201, 21, FALSE), 'First 10 GS'!V$2:V$2201, 1)</f>
        <v>351</v>
      </c>
      <c r="V440" s="6">
        <f>_xlfn.RANK.EQ(VLOOKUP($A440, 'First 10 GS'!$B$2:$AG$2201, 22, FALSE), 'First 10 GS'!W$2:W$2201, 1)</f>
        <v>274</v>
      </c>
      <c r="W440" s="6">
        <f>_xlfn.RANK.EQ(VLOOKUP($A440, 'First 10 GS'!$B$2:$AG$2201, 23, FALSE), 'First 10 GS'!X$2:X$2201, 1)</f>
        <v>130</v>
      </c>
      <c r="X440" s="5">
        <f>_xlfn.RANK.EQ(VLOOKUP($A440, 'First 10 GS'!$B$2:$AG$2201, 24, FALSE), 'First 10 GS'!Y$2:Y$2201, 1)</f>
        <v>156</v>
      </c>
      <c r="Y440" s="6">
        <f>_xlfn.RANK.EQ(VLOOKUP($A440, 'First 10 GS'!$B$2:$AG$2201, 25, FALSE), 'First 10 GS'!Z$2:Z$2201, 1)</f>
        <v>1</v>
      </c>
      <c r="Z440" s="5">
        <f>_xlfn.RANK.EQ(VLOOKUP($A440, 'First 10 GS'!$B$2:$AG$2201, 26, FALSE), 'First 10 GS'!AA$2:AA$2201, 0)</f>
        <v>399</v>
      </c>
      <c r="AA440" s="5">
        <f>_xlfn.RANK.EQ(VLOOKUP($A440, 'First 10 GS'!$B$2:$AG$2201, 27, FALSE), 'First 10 GS'!AB$2:AB$2201, 0)</f>
        <v>373</v>
      </c>
      <c r="AB440" s="6">
        <f>_xlfn.RANK.EQ(VLOOKUP($A440, 'First 10 GS'!$B$2:$AG$2201, 28, FALSE), 'First 10 GS'!AC$2:AC$2201, 1)</f>
        <v>127</v>
      </c>
      <c r="AC440" s="6">
        <f>_xlfn.RANK.EQ(VLOOKUP($A440, 'First 10 GS'!$B$2:$AG$2201, 29, FALSE), 'First 10 GS'!AD$2:AD$2201, 1)</f>
        <v>1</v>
      </c>
      <c r="AD440" s="6">
        <f>_xlfn.RANK.EQ(VLOOKUP($A440, 'First 10 GS'!$B$2:$AG$2201, 30, FALSE), 'First 10 GS'!AE$2:AE$2201, 1)</f>
        <v>461</v>
      </c>
      <c r="AE440" s="6">
        <f>_xlfn.RANK.EQ(VLOOKUP($A440, 'First 10 GS'!$B$2:$AG$2201, 31, FALSE), 'First 10 GS'!AF$2:AF$2201, 0)</f>
        <v>384</v>
      </c>
      <c r="AF440" s="5">
        <f>_xlfn.RANK.EQ(VLOOKUP($A440, 'First 10 GS'!$B$2:$AG$2201, 32, FALSE), 'First 10 GS'!AG$2:AG$2201, 1)</f>
        <v>433</v>
      </c>
      <c r="AG440" s="7">
        <f>GEOMEAN(Table5[[#This Row],[W]],Table5[[#This Row],[L]],Table5[[#This Row],[ERA]],Table5[[#This Row],[BB/9]],Table5[[#This Row],[SO]],Table5[[#This Row],[K/9]],Table5[[#This Row],[WHIP]])</f>
        <v>318.36565010439847</v>
      </c>
    </row>
    <row r="441" spans="1:33" x14ac:dyDescent="0.45">
      <c r="A441" s="4" t="s">
        <v>292</v>
      </c>
      <c r="B441" s="4" t="s">
        <v>121</v>
      </c>
      <c r="C441" s="10">
        <v>34958</v>
      </c>
      <c r="D441" s="10">
        <v>35291</v>
      </c>
      <c r="E441" s="4">
        <f>_xlfn.RANK.EQ(VLOOKUP($A441, 'First 10 GS'!$B$2:$AG$2201, 5, FALSE), 'First 10 GS'!F$2:F$2201, 0)</f>
        <v>148</v>
      </c>
      <c r="F441" s="5">
        <f>_xlfn.RANK.EQ(VLOOKUP($A441, 'First 10 GS'!$B$2:$AG$2201, 6, FALSE), 'First 10 GS'!G$2:G$2201, 0)</f>
        <v>460</v>
      </c>
      <c r="G441" s="5">
        <f>_xlfn.RANK.EQ(VLOOKUP($A441, 'First 10 GS'!$B$2:$AG$2201, 7, FALSE), 'First 10 GS'!H$2:H$2201, 1)</f>
        <v>623</v>
      </c>
      <c r="H441" s="4">
        <f>_xlfn.RANK.EQ(VLOOKUP($A441, 'First 10 GS'!$B$2:$AG$2201, 8, FALSE), 'First 10 GS'!I$2:I$2201, 0)</f>
        <v>1</v>
      </c>
      <c r="I441" s="4">
        <f>_xlfn.RANK.EQ(VLOOKUP($A441, 'First 10 GS'!$B$2:$AG$2201, 9, FALSE), 'First 10 GS'!J$2:J$2201, 0)</f>
        <v>1</v>
      </c>
      <c r="J441" s="4">
        <f>_xlfn.RANK.EQ(VLOOKUP($A441, 'First 10 GS'!$B$2:$AG$2201, 10, FALSE), 'First 10 GS'!K$2:K$2201, 1)</f>
        <v>1</v>
      </c>
      <c r="K441" s="4">
        <f>_xlfn.RANK.EQ(VLOOKUP($A441, 'First 10 GS'!$B$2:$AG$2201, 11, FALSE), 'First 10 GS'!L$2:L$2201, 0)</f>
        <v>196</v>
      </c>
      <c r="L441" s="4">
        <f>_xlfn.RANK.EQ(VLOOKUP($A441, 'First 10 GS'!$B$2:$AG$2201, 12, FALSE), 'First 10 GS'!M$2:M$2201, 0)</f>
        <v>98</v>
      </c>
      <c r="M441" s="4">
        <f>_xlfn.RANK.EQ(VLOOKUP($A441, 'First 10 GS'!$B$2:$AG$2201, 13, FALSE), 'First 10 GS'!N$2:N$2201, 0)</f>
        <v>2</v>
      </c>
      <c r="N441" s="6">
        <f>_xlfn.RANK.EQ(VLOOKUP($A441, 'First 10 GS'!$B$2:$AG$2201, 14, FALSE), 'First 10 GS'!O$2:O$2201, 1)</f>
        <v>508</v>
      </c>
      <c r="O441" s="4">
        <f>_xlfn.RANK.EQ(VLOOKUP($A441, 'First 10 GS'!$B$2:$AG$2201, 15, FALSE), 'First 10 GS'!P$2:P$2201, 0)</f>
        <v>90</v>
      </c>
      <c r="P441" s="4">
        <f>_xlfn.RANK.EQ(VLOOKUP($A441, 'First 10 GS'!$B$2:$AG$2201, 16, FALSE), 'First 10 GS'!Q$2:Q$2201, 0)</f>
        <v>589</v>
      </c>
      <c r="Q441" s="5">
        <f>_xlfn.RANK.EQ(VLOOKUP($A441, 'First 10 GS'!$B$2:$AG$2201, 17, FALSE), 'First 10 GS'!R$2:R$2201, 1)</f>
        <v>403</v>
      </c>
      <c r="R441" s="4">
        <f>_xlfn.RANK.EQ(VLOOKUP($A441, 'First 10 GS'!$B$2:$AG$2201, 18, FALSE), 'First 10 GS'!S$2:S$2201, 1)</f>
        <v>350</v>
      </c>
      <c r="S441" s="4">
        <f>_xlfn.RANK.EQ(VLOOKUP($A441, 'First 10 GS'!$B$2:$AG$2201, 19, FALSE), 'First 10 GS'!T$2:T$2201, 1)</f>
        <v>473</v>
      </c>
      <c r="T441" s="4">
        <f>_xlfn.RANK.EQ(VLOOKUP($A441, 'First 10 GS'!$B$2:$AG$2201, 20, FALSE), 'First 10 GS'!U$2:U$2201, 1)</f>
        <v>499</v>
      </c>
      <c r="U441" s="4">
        <f>_xlfn.RANK.EQ(VLOOKUP($A441, 'First 10 GS'!$B$2:$AG$2201, 21, FALSE), 'First 10 GS'!V$2:V$2201, 1)</f>
        <v>187</v>
      </c>
      <c r="V441" s="4">
        <f>_xlfn.RANK.EQ(VLOOKUP($A441, 'First 10 GS'!$B$2:$AG$2201, 22, FALSE), 'First 10 GS'!W$2:W$2201, 1)</f>
        <v>172</v>
      </c>
      <c r="W441" s="4">
        <f>_xlfn.RANK.EQ(VLOOKUP($A441, 'First 10 GS'!$B$2:$AG$2201, 23, FALSE), 'First 10 GS'!X$2:X$2201, 1)</f>
        <v>567</v>
      </c>
      <c r="X441" s="5">
        <f>_xlfn.RANK.EQ(VLOOKUP($A441, 'First 10 GS'!$B$2:$AG$2201, 24, FALSE), 'First 10 GS'!Y$2:Y$2201, 1)</f>
        <v>516</v>
      </c>
      <c r="Y441" s="4">
        <f>_xlfn.RANK.EQ(VLOOKUP($A441, 'First 10 GS'!$B$2:$AG$2201, 25, FALSE), 'First 10 GS'!Z$2:Z$2201, 1)</f>
        <v>599</v>
      </c>
      <c r="Z441" s="5">
        <f>_xlfn.RANK.EQ(VLOOKUP($A441, 'First 10 GS'!$B$2:$AG$2201, 26, FALSE), 'First 10 GS'!AA$2:AA$2201, 0)</f>
        <v>91</v>
      </c>
      <c r="AA441" s="5">
        <f>_xlfn.RANK.EQ(VLOOKUP($A441, 'First 10 GS'!$B$2:$AG$2201, 27, FALSE), 'First 10 GS'!AB$2:AB$2201, 0)</f>
        <v>163</v>
      </c>
      <c r="AB441" s="4">
        <f>_xlfn.RANK.EQ(VLOOKUP($A441, 'First 10 GS'!$B$2:$AG$2201, 28, FALSE), 'First 10 GS'!AC$2:AC$2201, 1)</f>
        <v>290</v>
      </c>
      <c r="AC441" s="4">
        <f>_xlfn.RANK.EQ(VLOOKUP($A441, 'First 10 GS'!$B$2:$AG$2201, 29, FALSE), 'First 10 GS'!AD$2:AD$2201, 1)</f>
        <v>1</v>
      </c>
      <c r="AD441" s="4">
        <f>_xlfn.RANK.EQ(VLOOKUP($A441, 'First 10 GS'!$B$2:$AG$2201, 30, FALSE), 'First 10 GS'!AE$2:AE$2201, 1)</f>
        <v>611</v>
      </c>
      <c r="AE441" s="4">
        <f>_xlfn.RANK.EQ(VLOOKUP($A441, 'First 10 GS'!$B$2:$AG$2201, 31, FALSE), 'First 10 GS'!AF$2:AF$2201, 0)</f>
        <v>108</v>
      </c>
      <c r="AF441" s="5">
        <f>_xlfn.RANK.EQ(VLOOKUP($A441, 'First 10 GS'!$B$2:$AG$2201, 32, FALSE), 'First 10 GS'!AG$2:AG$2201, 1)</f>
        <v>383</v>
      </c>
      <c r="AG441" s="7">
        <f>GEOMEAN(Table5[[#This Row],[W]],Table5[[#This Row],[L]],Table5[[#This Row],[ERA]],Table5[[#This Row],[BB/9]],Table5[[#This Row],[SO]],Table5[[#This Row],[K/9]],Table5[[#This Row],[WHIP]])</f>
        <v>319.32478476139255</v>
      </c>
    </row>
    <row r="442" spans="1:33" x14ac:dyDescent="0.45">
      <c r="A442" s="4" t="s">
        <v>594</v>
      </c>
      <c r="B442" s="4" t="s">
        <v>425</v>
      </c>
      <c r="C442" s="10">
        <v>38868</v>
      </c>
      <c r="D442" s="10">
        <v>38918</v>
      </c>
      <c r="E442" s="4">
        <f>_xlfn.RANK.EQ(VLOOKUP($A442, 'First 10 GS'!$B$2:$AG$2201, 5, FALSE), 'First 10 GS'!F$2:F$2201, 0)</f>
        <v>354</v>
      </c>
      <c r="F442" s="5">
        <f>_xlfn.RANK.EQ(VLOOKUP($A442, 'First 10 GS'!$B$2:$AG$2201, 6, FALSE), 'First 10 GS'!G$2:G$2201, 0)</f>
        <v>151</v>
      </c>
      <c r="G442" s="5">
        <f>_xlfn.RANK.EQ(VLOOKUP($A442, 'First 10 GS'!$B$2:$AG$2201, 7, FALSE), 'First 10 GS'!H$2:H$2201, 1)</f>
        <v>343</v>
      </c>
      <c r="H442" s="4">
        <f>_xlfn.RANK.EQ(VLOOKUP($A442, 'First 10 GS'!$B$2:$AG$2201, 8, FALSE), 'First 10 GS'!I$2:I$2201, 0)</f>
        <v>1</v>
      </c>
      <c r="I442" s="4">
        <f>_xlfn.RANK.EQ(VLOOKUP($A442, 'First 10 GS'!$B$2:$AG$2201, 9, FALSE), 'First 10 GS'!J$2:J$2201, 0)</f>
        <v>1</v>
      </c>
      <c r="J442" s="4">
        <f>_xlfn.RANK.EQ(VLOOKUP($A442, 'First 10 GS'!$B$2:$AG$2201, 10, FALSE), 'First 10 GS'!K$2:K$2201, 1)</f>
        <v>1</v>
      </c>
      <c r="K442" s="4">
        <f>_xlfn.RANK.EQ(VLOOKUP($A442, 'First 10 GS'!$B$2:$AG$2201, 11, FALSE), 'First 10 GS'!L$2:L$2201, 0)</f>
        <v>196</v>
      </c>
      <c r="L442" s="4">
        <f>_xlfn.RANK.EQ(VLOOKUP($A442, 'First 10 GS'!$B$2:$AG$2201, 12, FALSE), 'First 10 GS'!M$2:M$2201, 0)</f>
        <v>98</v>
      </c>
      <c r="M442" s="4">
        <f>_xlfn.RANK.EQ(VLOOKUP($A442, 'First 10 GS'!$B$2:$AG$2201, 13, FALSE), 'First 10 GS'!N$2:N$2201, 0)</f>
        <v>2</v>
      </c>
      <c r="N442" s="6">
        <f>_xlfn.RANK.EQ(VLOOKUP($A442, 'First 10 GS'!$B$2:$AG$2201, 14, FALSE), 'First 10 GS'!O$2:O$2201, 1)</f>
        <v>303</v>
      </c>
      <c r="O442" s="4">
        <f>_xlfn.RANK.EQ(VLOOKUP($A442, 'First 10 GS'!$B$2:$AG$2201, 15, FALSE), 'First 10 GS'!P$2:P$2201, 0)</f>
        <v>90</v>
      </c>
      <c r="P442" s="4">
        <f>_xlfn.RANK.EQ(VLOOKUP($A442, 'First 10 GS'!$B$2:$AG$2201, 16, FALSE), 'First 10 GS'!Q$2:Q$2201, 0)</f>
        <v>266</v>
      </c>
      <c r="Q442" s="5">
        <f>_xlfn.RANK.EQ(VLOOKUP($A442, 'First 10 GS'!$B$2:$AG$2201, 17, FALSE), 'First 10 GS'!R$2:R$2201, 1)</f>
        <v>572</v>
      </c>
      <c r="R442" s="4">
        <f>_xlfn.RANK.EQ(VLOOKUP($A442, 'First 10 GS'!$B$2:$AG$2201, 18, FALSE), 'First 10 GS'!S$2:S$2201, 1)</f>
        <v>628</v>
      </c>
      <c r="S442" s="4">
        <f>_xlfn.RANK.EQ(VLOOKUP($A442, 'First 10 GS'!$B$2:$AG$2201, 19, FALSE), 'First 10 GS'!T$2:T$2201, 1)</f>
        <v>567</v>
      </c>
      <c r="T442" s="4">
        <f>_xlfn.RANK.EQ(VLOOKUP($A442, 'First 10 GS'!$B$2:$AG$2201, 20, FALSE), 'First 10 GS'!U$2:U$2201, 1)</f>
        <v>607</v>
      </c>
      <c r="U442" s="4">
        <f>_xlfn.RANK.EQ(VLOOKUP($A442, 'First 10 GS'!$B$2:$AG$2201, 21, FALSE), 'First 10 GS'!V$2:V$2201, 1)</f>
        <v>242</v>
      </c>
      <c r="V442" s="4">
        <f>_xlfn.RANK.EQ(VLOOKUP($A442, 'First 10 GS'!$B$2:$AG$2201, 22, FALSE), 'First 10 GS'!W$2:W$2201, 1)</f>
        <v>172</v>
      </c>
      <c r="W442" s="4">
        <f>_xlfn.RANK.EQ(VLOOKUP($A442, 'First 10 GS'!$B$2:$AG$2201, 23, FALSE), 'First 10 GS'!X$2:X$2201, 1)</f>
        <v>400</v>
      </c>
      <c r="X442" s="5">
        <f>_xlfn.RANK.EQ(VLOOKUP($A442, 'First 10 GS'!$B$2:$AG$2201, 24, FALSE), 'First 10 GS'!Y$2:Y$2201, 1)</f>
        <v>421</v>
      </c>
      <c r="Y442" s="4">
        <f>_xlfn.RANK.EQ(VLOOKUP($A442, 'First 10 GS'!$B$2:$AG$2201, 25, FALSE), 'First 10 GS'!Z$2:Z$2201, 1)</f>
        <v>490</v>
      </c>
      <c r="Z442" s="5">
        <f>_xlfn.RANK.EQ(VLOOKUP($A442, 'First 10 GS'!$B$2:$AG$2201, 26, FALSE), 'First 10 GS'!AA$2:AA$2201, 0)</f>
        <v>205</v>
      </c>
      <c r="AA442" s="5">
        <f>_xlfn.RANK.EQ(VLOOKUP($A442, 'First 10 GS'!$B$2:$AG$2201, 27, FALSE), 'First 10 GS'!AB$2:AB$2201, 0)</f>
        <v>219</v>
      </c>
      <c r="AB442" s="4">
        <f>_xlfn.RANK.EQ(VLOOKUP($A442, 'First 10 GS'!$B$2:$AG$2201, 28, FALSE), 'First 10 GS'!AC$2:AC$2201, 1)</f>
        <v>556</v>
      </c>
      <c r="AC442" s="4">
        <f>_xlfn.RANK.EQ(VLOOKUP($A442, 'First 10 GS'!$B$2:$AG$2201, 29, FALSE), 'First 10 GS'!AD$2:AD$2201, 1)</f>
        <v>1</v>
      </c>
      <c r="AD442" s="4">
        <f>_xlfn.RANK.EQ(VLOOKUP($A442, 'First 10 GS'!$B$2:$AG$2201, 30, FALSE), 'First 10 GS'!AE$2:AE$2201, 1)</f>
        <v>325</v>
      </c>
      <c r="AE442" s="4">
        <f>_xlfn.RANK.EQ(VLOOKUP($A442, 'First 10 GS'!$B$2:$AG$2201, 31, FALSE), 'First 10 GS'!AF$2:AF$2201, 0)</f>
        <v>221</v>
      </c>
      <c r="AF442" s="5">
        <f>_xlfn.RANK.EQ(VLOOKUP($A442, 'First 10 GS'!$B$2:$AG$2201, 32, FALSE), 'First 10 GS'!AG$2:AG$2201, 1)</f>
        <v>608</v>
      </c>
      <c r="AG442" s="7">
        <f>GEOMEAN(Table5[[#This Row],[W]],Table5[[#This Row],[L]],Table5[[#This Row],[ERA]],Table5[[#This Row],[BB/9]],Table5[[#This Row],[SO]],Table5[[#This Row],[K/9]],Table5[[#This Row],[WHIP]])</f>
        <v>319.5793272384883</v>
      </c>
    </row>
    <row r="443" spans="1:33" x14ac:dyDescent="0.45">
      <c r="A443" s="6" t="s">
        <v>400</v>
      </c>
      <c r="B443" s="6" t="s">
        <v>229</v>
      </c>
      <c r="C443" s="9">
        <v>44043</v>
      </c>
      <c r="D443" s="9">
        <v>44098</v>
      </c>
      <c r="E443" s="6">
        <f>_xlfn.RANK.EQ(VLOOKUP($A443, 'First 10 GS'!$B$2:$AG$2201, 5, FALSE), 'First 10 GS'!F$2:F$2201, 0)</f>
        <v>566</v>
      </c>
      <c r="F443" s="5">
        <f>_xlfn.RANK.EQ(VLOOKUP($A443, 'First 10 GS'!$B$2:$AG$2201, 6, FALSE), 'First 10 GS'!G$2:G$2201, 0)</f>
        <v>595</v>
      </c>
      <c r="G443" s="5">
        <f>_xlfn.RANK.EQ(VLOOKUP($A443, 'First 10 GS'!$B$2:$AG$2201, 7, FALSE), 'First 10 GS'!H$2:H$2201, 1)</f>
        <v>623</v>
      </c>
      <c r="H443" s="6">
        <f>_xlfn.RANK.EQ(VLOOKUP($A443, 'First 10 GS'!$B$2:$AG$2201, 8, FALSE), 'First 10 GS'!I$2:I$2201, 0)</f>
        <v>1</v>
      </c>
      <c r="I443" s="6">
        <f>_xlfn.RANK.EQ(VLOOKUP($A443, 'First 10 GS'!$B$2:$AG$2201, 9, FALSE), 'First 10 GS'!J$2:J$2201, 0)</f>
        <v>1</v>
      </c>
      <c r="J443" s="6">
        <f>_xlfn.RANK.EQ(VLOOKUP($A443, 'First 10 GS'!$B$2:$AG$2201, 10, FALSE), 'First 10 GS'!K$2:K$2201, 1)</f>
        <v>1</v>
      </c>
      <c r="K443" s="6">
        <f>_xlfn.RANK.EQ(VLOOKUP($A443, 'First 10 GS'!$B$2:$AG$2201, 11, FALSE), 'First 10 GS'!L$2:L$2201, 0)</f>
        <v>196</v>
      </c>
      <c r="L443" s="6">
        <f>_xlfn.RANK.EQ(VLOOKUP($A443, 'First 10 GS'!$B$2:$AG$2201, 12, FALSE), 'First 10 GS'!M$2:M$2201, 0)</f>
        <v>98</v>
      </c>
      <c r="M443" s="6">
        <f>_xlfn.RANK.EQ(VLOOKUP($A443, 'First 10 GS'!$B$2:$AG$2201, 13, FALSE), 'First 10 GS'!N$2:N$2201, 0)</f>
        <v>2</v>
      </c>
      <c r="N443" s="6">
        <f>_xlfn.RANK.EQ(VLOOKUP($A443, 'First 10 GS'!$B$2:$AG$2201, 14, FALSE), 'First 10 GS'!O$2:O$2201, 1)</f>
        <v>95</v>
      </c>
      <c r="O443" s="6">
        <f>_xlfn.RANK.EQ(VLOOKUP($A443, 'First 10 GS'!$B$2:$AG$2201, 15, FALSE), 'First 10 GS'!P$2:P$2201, 0)</f>
        <v>227</v>
      </c>
      <c r="P443" s="6">
        <f>_xlfn.RANK.EQ(VLOOKUP($A443, 'First 10 GS'!$B$2:$AG$2201, 16, FALSE), 'First 10 GS'!Q$2:Q$2201, 0)</f>
        <v>646</v>
      </c>
      <c r="Q443" s="5">
        <f>_xlfn.RANK.EQ(VLOOKUP($A443, 'First 10 GS'!$B$2:$AG$2201, 17, FALSE), 'First 10 GS'!R$2:R$2201, 1)</f>
        <v>369</v>
      </c>
      <c r="R443" s="6">
        <f>_xlfn.RANK.EQ(VLOOKUP($A443, 'First 10 GS'!$B$2:$AG$2201, 18, FALSE), 'First 10 GS'!S$2:S$2201, 1)</f>
        <v>196</v>
      </c>
      <c r="S443" s="6">
        <f>_xlfn.RANK.EQ(VLOOKUP($A443, 'First 10 GS'!$B$2:$AG$2201, 19, FALSE), 'First 10 GS'!T$2:T$2201, 1)</f>
        <v>316</v>
      </c>
      <c r="T443" s="6">
        <f>_xlfn.RANK.EQ(VLOOKUP($A443, 'First 10 GS'!$B$2:$AG$2201, 20, FALSE), 'First 10 GS'!U$2:U$2201, 1)</f>
        <v>214</v>
      </c>
      <c r="U443" s="6">
        <f>_xlfn.RANK.EQ(VLOOKUP($A443, 'First 10 GS'!$B$2:$AG$2201, 21, FALSE), 'First 10 GS'!V$2:V$2201, 1)</f>
        <v>539</v>
      </c>
      <c r="V443" s="6">
        <f>_xlfn.RANK.EQ(VLOOKUP($A443, 'First 10 GS'!$B$2:$AG$2201, 22, FALSE), 'First 10 GS'!W$2:W$2201, 1)</f>
        <v>466</v>
      </c>
      <c r="W443" s="6">
        <f>_xlfn.RANK.EQ(VLOOKUP($A443, 'First 10 GS'!$B$2:$AG$2201, 23, FALSE), 'First 10 GS'!X$2:X$2201, 1)</f>
        <v>331</v>
      </c>
      <c r="X443" s="5">
        <f>_xlfn.RANK.EQ(VLOOKUP($A443, 'First 10 GS'!$B$2:$AG$2201, 24, FALSE), 'First 10 GS'!Y$2:Y$2201, 1)</f>
        <v>453</v>
      </c>
      <c r="Y443" s="6">
        <f>_xlfn.RANK.EQ(VLOOKUP($A443, 'First 10 GS'!$B$2:$AG$2201, 25, FALSE), 'First 10 GS'!Z$2:Z$2201, 1)</f>
        <v>291</v>
      </c>
      <c r="Z443" s="5">
        <f>_xlfn.RANK.EQ(VLOOKUP($A443, 'First 10 GS'!$B$2:$AG$2201, 26, FALSE), 'First 10 GS'!AA$2:AA$2201, 0)</f>
        <v>144</v>
      </c>
      <c r="AA443" s="5">
        <f>_xlfn.RANK.EQ(VLOOKUP($A443, 'First 10 GS'!$B$2:$AG$2201, 27, FALSE), 'First 10 GS'!AB$2:AB$2201, 0)</f>
        <v>84</v>
      </c>
      <c r="AB443" s="6">
        <f>_xlfn.RANK.EQ(VLOOKUP($A443, 'First 10 GS'!$B$2:$AG$2201, 28, FALSE), 'First 10 GS'!AC$2:AC$2201, 1)</f>
        <v>290</v>
      </c>
      <c r="AC443" s="6">
        <f>_xlfn.RANK.EQ(VLOOKUP($A443, 'First 10 GS'!$B$2:$AG$2201, 29, FALSE), 'First 10 GS'!AD$2:AD$2201, 1)</f>
        <v>1</v>
      </c>
      <c r="AD443" s="6">
        <f>_xlfn.RANK.EQ(VLOOKUP($A443, 'First 10 GS'!$B$2:$AG$2201, 30, FALSE), 'First 10 GS'!AE$2:AE$2201, 1)</f>
        <v>1</v>
      </c>
      <c r="AE443" s="6">
        <f>_xlfn.RANK.EQ(VLOOKUP($A443, 'First 10 GS'!$B$2:$AG$2201, 31, FALSE), 'First 10 GS'!AF$2:AF$2201, 0)</f>
        <v>550</v>
      </c>
      <c r="AF443" s="5">
        <f>_xlfn.RANK.EQ(VLOOKUP($A443, 'First 10 GS'!$B$2:$AG$2201, 32, FALSE), 'First 10 GS'!AG$2:AG$2201, 1)</f>
        <v>464</v>
      </c>
      <c r="AG443" s="7">
        <f>GEOMEAN(Table5[[#This Row],[W]],Table5[[#This Row],[L]],Table5[[#This Row],[ERA]],Table5[[#This Row],[BB/9]],Table5[[#This Row],[SO]],Table5[[#This Row],[K/9]],Table5[[#This Row],[WHIP]])</f>
        <v>320.5519897731042</v>
      </c>
    </row>
    <row r="444" spans="1:33" x14ac:dyDescent="0.45">
      <c r="A444" s="4" t="s">
        <v>2532</v>
      </c>
      <c r="B444" s="4" t="s">
        <v>95</v>
      </c>
      <c r="C444" s="10">
        <v>30205</v>
      </c>
      <c r="D444" s="10">
        <v>30448</v>
      </c>
      <c r="E444" s="4">
        <f>_xlfn.RANK.EQ(VLOOKUP($A444, 'First 10 GS'!$B$2:$AG$2201, 5, FALSE), 'First 10 GS'!F$2:F$2201, 0)</f>
        <v>404</v>
      </c>
      <c r="F444" s="5">
        <f>_xlfn.RANK.EQ(VLOOKUP($A444, 'First 10 GS'!$B$2:$AG$2201, 6, FALSE), 'First 10 GS'!G$2:G$2201, 0)</f>
        <v>151</v>
      </c>
      <c r="G444" s="5">
        <f>_xlfn.RANK.EQ(VLOOKUP($A444, 'First 10 GS'!$B$2:$AG$2201, 7, FALSE), 'First 10 GS'!H$2:H$2201, 1)</f>
        <v>343</v>
      </c>
      <c r="H444" s="4">
        <f>_xlfn.RANK.EQ(VLOOKUP($A444, 'First 10 GS'!$B$2:$AG$2201, 8, FALSE), 'First 10 GS'!I$2:I$2201, 0)</f>
        <v>1</v>
      </c>
      <c r="I444" s="4">
        <f>_xlfn.RANK.EQ(VLOOKUP($A444, 'First 10 GS'!$B$2:$AG$2201, 9, FALSE), 'First 10 GS'!J$2:J$2201, 0)</f>
        <v>1</v>
      </c>
      <c r="J444" s="4">
        <f>_xlfn.RANK.EQ(VLOOKUP($A444, 'First 10 GS'!$B$2:$AG$2201, 10, FALSE), 'First 10 GS'!K$2:K$2201, 1)</f>
        <v>1</v>
      </c>
      <c r="K444" s="4">
        <f>_xlfn.RANK.EQ(VLOOKUP($A444, 'First 10 GS'!$B$2:$AG$2201, 11, FALSE), 'First 10 GS'!L$2:L$2201, 0)</f>
        <v>99</v>
      </c>
      <c r="L444" s="4">
        <f>_xlfn.RANK.EQ(VLOOKUP($A444, 'First 10 GS'!$B$2:$AG$2201, 12, FALSE), 'First 10 GS'!M$2:M$2201, 0)</f>
        <v>98</v>
      </c>
      <c r="M444" s="4">
        <f>_xlfn.RANK.EQ(VLOOKUP($A444, 'First 10 GS'!$B$2:$AG$2201, 13, FALSE), 'First 10 GS'!N$2:N$2201, 0)</f>
        <v>2</v>
      </c>
      <c r="N444" s="6">
        <f>_xlfn.RANK.EQ(VLOOKUP($A444, 'First 10 GS'!$B$2:$AG$2201, 14, FALSE), 'First 10 GS'!O$2:O$2201, 1)</f>
        <v>246</v>
      </c>
      <c r="O444" s="4">
        <f>_xlfn.RANK.EQ(VLOOKUP($A444, 'First 10 GS'!$B$2:$AG$2201, 15, FALSE), 'First 10 GS'!P$2:P$2201, 0)</f>
        <v>90</v>
      </c>
      <c r="P444" s="4">
        <f>_xlfn.RANK.EQ(VLOOKUP($A444, 'First 10 GS'!$B$2:$AG$2201, 16, FALSE), 'First 10 GS'!Q$2:Q$2201, 0)</f>
        <v>266</v>
      </c>
      <c r="Q444" s="5">
        <f>_xlfn.RANK.EQ(VLOOKUP($A444, 'First 10 GS'!$B$2:$AG$2201, 17, FALSE), 'First 10 GS'!R$2:R$2201, 1)</f>
        <v>330</v>
      </c>
      <c r="R444" s="4">
        <f>_xlfn.RANK.EQ(VLOOKUP($A444, 'First 10 GS'!$B$2:$AG$2201, 18, FALSE), 'First 10 GS'!S$2:S$2201, 1)</f>
        <v>132</v>
      </c>
      <c r="S444" s="4">
        <f>_xlfn.RANK.EQ(VLOOKUP($A444, 'First 10 GS'!$B$2:$AG$2201, 19, FALSE), 'First 10 GS'!T$2:T$2201, 1)</f>
        <v>356</v>
      </c>
      <c r="T444" s="4">
        <f>_xlfn.RANK.EQ(VLOOKUP($A444, 'First 10 GS'!$B$2:$AG$2201, 20, FALSE), 'First 10 GS'!U$2:U$2201, 1)</f>
        <v>254</v>
      </c>
      <c r="U444" s="4">
        <f>_xlfn.RANK.EQ(VLOOKUP($A444, 'First 10 GS'!$B$2:$AG$2201, 21, FALSE), 'First 10 GS'!V$2:V$2201, 1)</f>
        <v>251</v>
      </c>
      <c r="V444" s="4">
        <f>_xlfn.RANK.EQ(VLOOKUP($A444, 'First 10 GS'!$B$2:$AG$2201, 22, FALSE), 'First 10 GS'!W$2:W$2201, 1)</f>
        <v>172</v>
      </c>
      <c r="W444" s="4">
        <f>_xlfn.RANK.EQ(VLOOKUP($A444, 'First 10 GS'!$B$2:$AG$2201, 23, FALSE), 'First 10 GS'!X$2:X$2201, 1)</f>
        <v>262</v>
      </c>
      <c r="X444" s="5">
        <f>_xlfn.RANK.EQ(VLOOKUP($A444, 'First 10 GS'!$B$2:$AG$2201, 24, FALSE), 'First 10 GS'!Y$2:Y$2201, 1)</f>
        <v>313</v>
      </c>
      <c r="Y444" s="4">
        <f>_xlfn.RANK.EQ(VLOOKUP($A444, 'First 10 GS'!$B$2:$AG$2201, 25, FALSE), 'First 10 GS'!Z$2:Z$2201, 1)</f>
        <v>1</v>
      </c>
      <c r="Z444" s="5">
        <f>_xlfn.RANK.EQ(VLOOKUP($A444, 'First 10 GS'!$B$2:$AG$2201, 26, FALSE), 'First 10 GS'!AA$2:AA$2201, 0)</f>
        <v>586</v>
      </c>
      <c r="AA444" s="5">
        <f>_xlfn.RANK.EQ(VLOOKUP($A444, 'First 10 GS'!$B$2:$AG$2201, 27, FALSE), 'First 10 GS'!AB$2:AB$2201, 0)</f>
        <v>570</v>
      </c>
      <c r="AB444" s="4">
        <f>_xlfn.RANK.EQ(VLOOKUP($A444, 'First 10 GS'!$B$2:$AG$2201, 28, FALSE), 'First 10 GS'!AC$2:AC$2201, 1)</f>
        <v>290</v>
      </c>
      <c r="AC444" s="4">
        <f>_xlfn.RANK.EQ(VLOOKUP($A444, 'First 10 GS'!$B$2:$AG$2201, 29, FALSE), 'First 10 GS'!AD$2:AD$2201, 1)</f>
        <v>1</v>
      </c>
      <c r="AD444" s="4">
        <f>_xlfn.RANK.EQ(VLOOKUP($A444, 'First 10 GS'!$B$2:$AG$2201, 30, FALSE), 'First 10 GS'!AE$2:AE$2201, 1)</f>
        <v>146</v>
      </c>
      <c r="AE444" s="4">
        <f>_xlfn.RANK.EQ(VLOOKUP($A444, 'First 10 GS'!$B$2:$AG$2201, 31, FALSE), 'First 10 GS'!AF$2:AF$2201, 0)</f>
        <v>476</v>
      </c>
      <c r="AF444" s="5">
        <f>_xlfn.RANK.EQ(VLOOKUP($A444, 'First 10 GS'!$B$2:$AG$2201, 32, FALSE), 'First 10 GS'!AG$2:AG$2201, 1)</f>
        <v>195</v>
      </c>
      <c r="AG444" s="7">
        <f>GEOMEAN(Table5[[#This Row],[W]],Table5[[#This Row],[L]],Table5[[#This Row],[ERA]],Table5[[#This Row],[BB/9]],Table5[[#This Row],[SO]],Table5[[#This Row],[K/9]],Table5[[#This Row],[WHIP]])</f>
        <v>320.64132144058783</v>
      </c>
    </row>
    <row r="445" spans="1:33" x14ac:dyDescent="0.45">
      <c r="A445" s="4" t="s">
        <v>1416</v>
      </c>
      <c r="B445" s="4" t="s">
        <v>102</v>
      </c>
      <c r="C445" s="10">
        <v>28953</v>
      </c>
      <c r="D445" s="10">
        <v>29011</v>
      </c>
      <c r="E445" s="4">
        <f>_xlfn.RANK.EQ(VLOOKUP($A445, 'First 10 GS'!$B$2:$AG$2201, 5, FALSE), 'First 10 GS'!F$2:F$2201, 0)</f>
        <v>101</v>
      </c>
      <c r="F445" s="5">
        <f>_xlfn.RANK.EQ(VLOOKUP($A445, 'First 10 GS'!$B$2:$AG$2201, 6, FALSE), 'First 10 GS'!G$2:G$2201, 0)</f>
        <v>294</v>
      </c>
      <c r="G445" s="5">
        <f>_xlfn.RANK.EQ(VLOOKUP($A445, 'First 10 GS'!$B$2:$AG$2201, 7, FALSE), 'First 10 GS'!H$2:H$2201, 1)</f>
        <v>343</v>
      </c>
      <c r="H445" s="4">
        <f>_xlfn.RANK.EQ(VLOOKUP($A445, 'First 10 GS'!$B$2:$AG$2201, 8, FALSE), 'First 10 GS'!I$2:I$2201, 0)</f>
        <v>1</v>
      </c>
      <c r="I445" s="4">
        <f>_xlfn.RANK.EQ(VLOOKUP($A445, 'First 10 GS'!$B$2:$AG$2201, 9, FALSE), 'First 10 GS'!J$2:J$2201, 0)</f>
        <v>1</v>
      </c>
      <c r="J445" s="4">
        <f>_xlfn.RANK.EQ(VLOOKUP($A445, 'First 10 GS'!$B$2:$AG$2201, 10, FALSE), 'First 10 GS'!K$2:K$2201, 1)</f>
        <v>1</v>
      </c>
      <c r="K445" s="4">
        <f>_xlfn.RANK.EQ(VLOOKUP($A445, 'First 10 GS'!$B$2:$AG$2201, 11, FALSE), 'First 10 GS'!L$2:L$2201, 0)</f>
        <v>196</v>
      </c>
      <c r="L445" s="4">
        <f>_xlfn.RANK.EQ(VLOOKUP($A445, 'First 10 GS'!$B$2:$AG$2201, 12, FALSE), 'First 10 GS'!M$2:M$2201, 0)</f>
        <v>98</v>
      </c>
      <c r="M445" s="4">
        <f>_xlfn.RANK.EQ(VLOOKUP($A445, 'First 10 GS'!$B$2:$AG$2201, 13, FALSE), 'First 10 GS'!N$2:N$2201, 0)</f>
        <v>2</v>
      </c>
      <c r="N445" s="6">
        <f>_xlfn.RANK.EQ(VLOOKUP($A445, 'First 10 GS'!$B$2:$AG$2201, 14, FALSE), 'First 10 GS'!O$2:O$2201, 1)</f>
        <v>559</v>
      </c>
      <c r="O445" s="4">
        <f>_xlfn.RANK.EQ(VLOOKUP($A445, 'First 10 GS'!$B$2:$AG$2201, 15, FALSE), 'First 10 GS'!P$2:P$2201, 0)</f>
        <v>227</v>
      </c>
      <c r="P445" s="4">
        <f>_xlfn.RANK.EQ(VLOOKUP($A445, 'First 10 GS'!$B$2:$AG$2201, 16, FALSE), 'First 10 GS'!Q$2:Q$2201, 0)</f>
        <v>378</v>
      </c>
      <c r="Q445" s="5">
        <f>_xlfn.RANK.EQ(VLOOKUP($A445, 'First 10 GS'!$B$2:$AG$2201, 17, FALSE), 'First 10 GS'!R$2:R$2201, 1)</f>
        <v>223</v>
      </c>
      <c r="R445" s="4">
        <f>_xlfn.RANK.EQ(VLOOKUP($A445, 'First 10 GS'!$B$2:$AG$2201, 18, FALSE), 'First 10 GS'!S$2:S$2201, 1)</f>
        <v>574</v>
      </c>
      <c r="S445" s="4">
        <f>_xlfn.RANK.EQ(VLOOKUP($A445, 'First 10 GS'!$B$2:$AG$2201, 19, FALSE), 'First 10 GS'!T$2:T$2201, 1)</f>
        <v>270</v>
      </c>
      <c r="T445" s="4">
        <f>_xlfn.RANK.EQ(VLOOKUP($A445, 'First 10 GS'!$B$2:$AG$2201, 20, FALSE), 'First 10 GS'!U$2:U$2201, 1)</f>
        <v>306</v>
      </c>
      <c r="U445" s="4">
        <f>_xlfn.RANK.EQ(VLOOKUP($A445, 'First 10 GS'!$B$2:$AG$2201, 21, FALSE), 'First 10 GS'!V$2:V$2201, 1)</f>
        <v>175</v>
      </c>
      <c r="V445" s="4">
        <f>_xlfn.RANK.EQ(VLOOKUP($A445, 'First 10 GS'!$B$2:$AG$2201, 22, FALSE), 'First 10 GS'!W$2:W$2201, 1)</f>
        <v>172</v>
      </c>
      <c r="W445" s="4">
        <f>_xlfn.RANK.EQ(VLOOKUP($A445, 'First 10 GS'!$B$2:$AG$2201, 23, FALSE), 'First 10 GS'!X$2:X$2201, 1)</f>
        <v>221</v>
      </c>
      <c r="X445" s="5">
        <f>_xlfn.RANK.EQ(VLOOKUP($A445, 'First 10 GS'!$B$2:$AG$2201, 24, FALSE), 'First 10 GS'!Y$2:Y$2201, 1)</f>
        <v>166</v>
      </c>
      <c r="Y445" s="4">
        <f>_xlfn.RANK.EQ(VLOOKUP($A445, 'First 10 GS'!$B$2:$AG$2201, 25, FALSE), 'First 10 GS'!Z$2:Z$2201, 1)</f>
        <v>291</v>
      </c>
      <c r="Z445" s="5">
        <f>_xlfn.RANK.EQ(VLOOKUP($A445, 'First 10 GS'!$B$2:$AG$2201, 26, FALSE), 'First 10 GS'!AA$2:AA$2201, 0)</f>
        <v>549</v>
      </c>
      <c r="AA445" s="5">
        <f>_xlfn.RANK.EQ(VLOOKUP($A445, 'First 10 GS'!$B$2:$AG$2201, 27, FALSE), 'First 10 GS'!AB$2:AB$2201, 0)</f>
        <v>602</v>
      </c>
      <c r="AB445" s="4">
        <f>_xlfn.RANK.EQ(VLOOKUP($A445, 'First 10 GS'!$B$2:$AG$2201, 28, FALSE), 'First 10 GS'!AC$2:AC$2201, 1)</f>
        <v>127</v>
      </c>
      <c r="AC445" s="4">
        <f>_xlfn.RANK.EQ(VLOOKUP($A445, 'First 10 GS'!$B$2:$AG$2201, 29, FALSE), 'First 10 GS'!AD$2:AD$2201, 1)</f>
        <v>1</v>
      </c>
      <c r="AD445" s="4">
        <f>_xlfn.RANK.EQ(VLOOKUP($A445, 'First 10 GS'!$B$2:$AG$2201, 30, FALSE), 'First 10 GS'!AE$2:AE$2201, 1)</f>
        <v>146</v>
      </c>
      <c r="AE445" s="4">
        <f>_xlfn.RANK.EQ(VLOOKUP($A445, 'First 10 GS'!$B$2:$AG$2201, 31, FALSE), 'First 10 GS'!AF$2:AF$2201, 0)</f>
        <v>108</v>
      </c>
      <c r="AF445" s="5">
        <f>_xlfn.RANK.EQ(VLOOKUP($A445, 'First 10 GS'!$B$2:$AG$2201, 32, FALSE), 'First 10 GS'!AG$2:AG$2201, 1)</f>
        <v>283</v>
      </c>
      <c r="AG445" s="7">
        <f>GEOMEAN(Table5[[#This Row],[W]],Table5[[#This Row],[L]],Table5[[#This Row],[ERA]],Table5[[#This Row],[BB/9]],Table5[[#This Row],[SO]],Table5[[#This Row],[K/9]],Table5[[#This Row],[WHIP]])</f>
        <v>320.7334375534553</v>
      </c>
    </row>
    <row r="446" spans="1:33" x14ac:dyDescent="0.45">
      <c r="A446" s="4" t="s">
        <v>1927</v>
      </c>
      <c r="B446" s="4" t="s">
        <v>30</v>
      </c>
      <c r="C446" s="10">
        <v>38816</v>
      </c>
      <c r="D446" s="10">
        <v>38864</v>
      </c>
      <c r="E446" s="4">
        <f>_xlfn.RANK.EQ(VLOOKUP($A446, 'First 10 GS'!$B$2:$AG$2201, 5, FALSE), 'First 10 GS'!F$2:F$2201, 0)</f>
        <v>467</v>
      </c>
      <c r="F446" s="5">
        <f>_xlfn.RANK.EQ(VLOOKUP($A446, 'First 10 GS'!$B$2:$AG$2201, 6, FALSE), 'First 10 GS'!G$2:G$2201, 0)</f>
        <v>294</v>
      </c>
      <c r="G446" s="5">
        <f>_xlfn.RANK.EQ(VLOOKUP($A446, 'First 10 GS'!$B$2:$AG$2201, 7, FALSE), 'First 10 GS'!H$2:H$2201, 1)</f>
        <v>177</v>
      </c>
      <c r="H446" s="4">
        <f>_xlfn.RANK.EQ(VLOOKUP($A446, 'First 10 GS'!$B$2:$AG$2201, 8, FALSE), 'First 10 GS'!I$2:I$2201, 0)</f>
        <v>1</v>
      </c>
      <c r="I446" s="4">
        <f>_xlfn.RANK.EQ(VLOOKUP($A446, 'First 10 GS'!$B$2:$AG$2201, 9, FALSE), 'First 10 GS'!J$2:J$2201, 0)</f>
        <v>1</v>
      </c>
      <c r="J446" s="4">
        <f>_xlfn.RANK.EQ(VLOOKUP($A446, 'First 10 GS'!$B$2:$AG$2201, 10, FALSE), 'First 10 GS'!K$2:K$2201, 1)</f>
        <v>1</v>
      </c>
      <c r="K446" s="4">
        <f>_xlfn.RANK.EQ(VLOOKUP($A446, 'First 10 GS'!$B$2:$AG$2201, 11, FALSE), 'First 10 GS'!L$2:L$2201, 0)</f>
        <v>196</v>
      </c>
      <c r="L446" s="4">
        <f>_xlfn.RANK.EQ(VLOOKUP($A446, 'First 10 GS'!$B$2:$AG$2201, 12, FALSE), 'First 10 GS'!M$2:M$2201, 0)</f>
        <v>98</v>
      </c>
      <c r="M446" s="4">
        <f>_xlfn.RANK.EQ(VLOOKUP($A446, 'First 10 GS'!$B$2:$AG$2201, 13, FALSE), 'First 10 GS'!N$2:N$2201, 0)</f>
        <v>2</v>
      </c>
      <c r="N446" s="6">
        <f>_xlfn.RANK.EQ(VLOOKUP($A446, 'First 10 GS'!$B$2:$AG$2201, 14, FALSE), 'First 10 GS'!O$2:O$2201, 1)</f>
        <v>194</v>
      </c>
      <c r="O446" s="4">
        <f>_xlfn.RANK.EQ(VLOOKUP($A446, 'First 10 GS'!$B$2:$AG$2201, 15, FALSE), 'First 10 GS'!P$2:P$2201, 0)</f>
        <v>390</v>
      </c>
      <c r="P446" s="4">
        <f>_xlfn.RANK.EQ(VLOOKUP($A446, 'First 10 GS'!$B$2:$AG$2201, 16, FALSE), 'First 10 GS'!Q$2:Q$2201, 0)</f>
        <v>266</v>
      </c>
      <c r="Q446" s="5">
        <f>_xlfn.RANK.EQ(VLOOKUP($A446, 'First 10 GS'!$B$2:$AG$2201, 17, FALSE), 'First 10 GS'!R$2:R$2201, 1)</f>
        <v>491</v>
      </c>
      <c r="R446" s="4">
        <f>_xlfn.RANK.EQ(VLOOKUP($A446, 'First 10 GS'!$B$2:$AG$2201, 18, FALSE), 'First 10 GS'!S$2:S$2201, 1)</f>
        <v>60</v>
      </c>
      <c r="S446" s="4">
        <f>_xlfn.RANK.EQ(VLOOKUP($A446, 'First 10 GS'!$B$2:$AG$2201, 19, FALSE), 'First 10 GS'!T$2:T$2201, 1)</f>
        <v>356</v>
      </c>
      <c r="T446" s="4">
        <f>_xlfn.RANK.EQ(VLOOKUP($A446, 'First 10 GS'!$B$2:$AG$2201, 20, FALSE), 'First 10 GS'!U$2:U$2201, 1)</f>
        <v>456</v>
      </c>
      <c r="U446" s="4">
        <f>_xlfn.RANK.EQ(VLOOKUP($A446, 'First 10 GS'!$B$2:$AG$2201, 21, FALSE), 'First 10 GS'!V$2:V$2201, 1)</f>
        <v>162</v>
      </c>
      <c r="V446" s="4">
        <f>_xlfn.RANK.EQ(VLOOKUP($A446, 'First 10 GS'!$B$2:$AG$2201, 22, FALSE), 'First 10 GS'!W$2:W$2201, 1)</f>
        <v>103</v>
      </c>
      <c r="W446" s="4">
        <f>_xlfn.RANK.EQ(VLOOKUP($A446, 'First 10 GS'!$B$2:$AG$2201, 23, FALSE), 'First 10 GS'!X$2:X$2201, 1)</f>
        <v>462</v>
      </c>
      <c r="X446" s="5">
        <f>_xlfn.RANK.EQ(VLOOKUP($A446, 'First 10 GS'!$B$2:$AG$2201, 24, FALSE), 'First 10 GS'!Y$2:Y$2201, 1)</f>
        <v>521</v>
      </c>
      <c r="Y446" s="4">
        <f>_xlfn.RANK.EQ(VLOOKUP($A446, 'First 10 GS'!$B$2:$AG$2201, 25, FALSE), 'First 10 GS'!Z$2:Z$2201, 1)</f>
        <v>291</v>
      </c>
      <c r="Z446" s="5">
        <f>_xlfn.RANK.EQ(VLOOKUP($A446, 'First 10 GS'!$B$2:$AG$2201, 26, FALSE), 'First 10 GS'!AA$2:AA$2201, 0)</f>
        <v>334</v>
      </c>
      <c r="AA446" s="5">
        <f>_xlfn.RANK.EQ(VLOOKUP($A446, 'First 10 GS'!$B$2:$AG$2201, 27, FALSE), 'First 10 GS'!AB$2:AB$2201, 0)</f>
        <v>285</v>
      </c>
      <c r="AB446" s="4">
        <f>_xlfn.RANK.EQ(VLOOKUP($A446, 'First 10 GS'!$B$2:$AG$2201, 28, FALSE), 'First 10 GS'!AC$2:AC$2201, 1)</f>
        <v>452</v>
      </c>
      <c r="AC446" s="4">
        <f>_xlfn.RANK.EQ(VLOOKUP($A446, 'First 10 GS'!$B$2:$AG$2201, 29, FALSE), 'First 10 GS'!AD$2:AD$2201, 1)</f>
        <v>1</v>
      </c>
      <c r="AD446" s="4">
        <f>_xlfn.RANK.EQ(VLOOKUP($A446, 'First 10 GS'!$B$2:$AG$2201, 30, FALSE), 'First 10 GS'!AE$2:AE$2201, 1)</f>
        <v>325</v>
      </c>
      <c r="AE446" s="4">
        <f>_xlfn.RANK.EQ(VLOOKUP($A446, 'First 10 GS'!$B$2:$AG$2201, 31, FALSE), 'First 10 GS'!AF$2:AF$2201, 0)</f>
        <v>515</v>
      </c>
      <c r="AF446" s="5">
        <f>_xlfn.RANK.EQ(VLOOKUP($A446, 'First 10 GS'!$B$2:$AG$2201, 32, FALSE), 'First 10 GS'!AG$2:AG$2201, 1)</f>
        <v>276</v>
      </c>
      <c r="AG446" s="7">
        <f>GEOMEAN(Table5[[#This Row],[W]],Table5[[#This Row],[L]],Table5[[#This Row],[ERA]],Table5[[#This Row],[BB/9]],Table5[[#This Row],[SO]],Table5[[#This Row],[K/9]],Table5[[#This Row],[WHIP]])</f>
        <v>320.81052133447753</v>
      </c>
    </row>
    <row r="447" spans="1:33" x14ac:dyDescent="0.45">
      <c r="A447" s="4" t="s">
        <v>1957</v>
      </c>
      <c r="B447" s="4" t="s">
        <v>106</v>
      </c>
      <c r="C447" s="10" t="s">
        <v>2598</v>
      </c>
      <c r="D447" s="10">
        <v>44778</v>
      </c>
      <c r="E447" s="4">
        <f>_xlfn.RANK.EQ(VLOOKUP($A447, 'First 10 GS'!$B$2:$AG$2201, 5, FALSE), 'First 10 GS'!F$2:F$2201, 0)</f>
        <v>566</v>
      </c>
      <c r="F447" s="5">
        <f>_xlfn.RANK.EQ(VLOOKUP($A447, 'First 10 GS'!$B$2:$AG$2201, 6, FALSE), 'First 10 GS'!G$2:G$2201, 0)</f>
        <v>64</v>
      </c>
      <c r="G447" s="5">
        <f>_xlfn.RANK.EQ(VLOOKUP($A447, 'First 10 GS'!$B$2:$AG$2201, 7, FALSE), 'First 10 GS'!H$2:H$2201, 1)</f>
        <v>518</v>
      </c>
      <c r="H447" s="4">
        <f>_xlfn.RANK.EQ(VLOOKUP($A447, 'First 10 GS'!$B$2:$AG$2201, 8, FALSE), 'First 10 GS'!I$2:I$2201, 0)</f>
        <v>1</v>
      </c>
      <c r="I447" s="4">
        <f>_xlfn.RANK.EQ(VLOOKUP($A447, 'First 10 GS'!$B$2:$AG$2201, 9, FALSE), 'First 10 GS'!J$2:J$2201, 0)</f>
        <v>1</v>
      </c>
      <c r="J447" s="4">
        <f>_xlfn.RANK.EQ(VLOOKUP($A447, 'First 10 GS'!$B$2:$AG$2201, 10, FALSE), 'First 10 GS'!K$2:K$2201, 1)</f>
        <v>1</v>
      </c>
      <c r="K447" s="4">
        <f>_xlfn.RANK.EQ(VLOOKUP($A447, 'First 10 GS'!$B$2:$AG$2201, 11, FALSE), 'First 10 GS'!L$2:L$2201, 0)</f>
        <v>196</v>
      </c>
      <c r="L447" s="4">
        <f>_xlfn.RANK.EQ(VLOOKUP($A447, 'First 10 GS'!$B$2:$AG$2201, 12, FALSE), 'First 10 GS'!M$2:M$2201, 0)</f>
        <v>98</v>
      </c>
      <c r="M447" s="4">
        <f>_xlfn.RANK.EQ(VLOOKUP($A447, 'First 10 GS'!$B$2:$AG$2201, 13, FALSE), 'First 10 GS'!N$2:N$2201, 0)</f>
        <v>2</v>
      </c>
      <c r="N447" s="6">
        <f>_xlfn.RANK.EQ(VLOOKUP($A447, 'First 10 GS'!$B$2:$AG$2201, 14, FALSE), 'First 10 GS'!O$2:O$2201, 1)</f>
        <v>95</v>
      </c>
      <c r="O447" s="4">
        <f>_xlfn.RANK.EQ(VLOOKUP($A447, 'First 10 GS'!$B$2:$AG$2201, 15, FALSE), 'First 10 GS'!P$2:P$2201, 0)</f>
        <v>1</v>
      </c>
      <c r="P447" s="4">
        <f>_xlfn.RANK.EQ(VLOOKUP($A447, 'First 10 GS'!$B$2:$AG$2201, 16, FALSE), 'First 10 GS'!Q$2:Q$2201, 0)</f>
        <v>266</v>
      </c>
      <c r="Q447" s="5">
        <f>_xlfn.RANK.EQ(VLOOKUP($A447, 'First 10 GS'!$B$2:$AG$2201, 17, FALSE), 'First 10 GS'!R$2:R$2201, 1)</f>
        <v>431</v>
      </c>
      <c r="R447" s="4">
        <f>_xlfn.RANK.EQ(VLOOKUP($A447, 'First 10 GS'!$B$2:$AG$2201, 18, FALSE), 'First 10 GS'!S$2:S$2201, 1)</f>
        <v>317</v>
      </c>
      <c r="S447" s="4">
        <f>_xlfn.RANK.EQ(VLOOKUP($A447, 'First 10 GS'!$B$2:$AG$2201, 19, FALSE), 'First 10 GS'!T$2:T$2201, 1)</f>
        <v>228</v>
      </c>
      <c r="T447" s="4">
        <f>_xlfn.RANK.EQ(VLOOKUP($A447, 'First 10 GS'!$B$2:$AG$2201, 20, FALSE), 'First 10 GS'!U$2:U$2201, 1)</f>
        <v>306</v>
      </c>
      <c r="U447" s="4">
        <f>_xlfn.RANK.EQ(VLOOKUP($A447, 'First 10 GS'!$B$2:$AG$2201, 21, FALSE), 'First 10 GS'!V$2:V$2201, 1)</f>
        <v>539</v>
      </c>
      <c r="V447" s="4">
        <f>_xlfn.RANK.EQ(VLOOKUP($A447, 'First 10 GS'!$B$2:$AG$2201, 22, FALSE), 'First 10 GS'!W$2:W$2201, 1)</f>
        <v>466</v>
      </c>
      <c r="W447" s="4">
        <f>_xlfn.RANK.EQ(VLOOKUP($A447, 'First 10 GS'!$B$2:$AG$2201, 23, FALSE), 'First 10 GS'!X$2:X$2201, 1)</f>
        <v>187</v>
      </c>
      <c r="X447" s="5">
        <f>_xlfn.RANK.EQ(VLOOKUP($A447, 'First 10 GS'!$B$2:$AG$2201, 24, FALSE), 'First 10 GS'!Y$2:Y$2201, 1)</f>
        <v>302</v>
      </c>
      <c r="Y447" s="4">
        <f>_xlfn.RANK.EQ(VLOOKUP($A447, 'First 10 GS'!$B$2:$AG$2201, 25, FALSE), 'First 10 GS'!Z$2:Z$2201, 1)</f>
        <v>291</v>
      </c>
      <c r="Z447" s="5">
        <f>_xlfn.RANK.EQ(VLOOKUP($A447, 'First 10 GS'!$B$2:$AG$2201, 26, FALSE), 'First 10 GS'!AA$2:AA$2201, 0)</f>
        <v>474</v>
      </c>
      <c r="AA447" s="5">
        <f>_xlfn.RANK.EQ(VLOOKUP($A447, 'First 10 GS'!$B$2:$AG$2201, 27, FALSE), 'First 10 GS'!AB$2:AB$2201, 0)</f>
        <v>366</v>
      </c>
      <c r="AB447" s="4">
        <f>_xlfn.RANK.EQ(VLOOKUP($A447, 'First 10 GS'!$B$2:$AG$2201, 28, FALSE), 'First 10 GS'!AC$2:AC$2201, 1)</f>
        <v>290</v>
      </c>
      <c r="AC447" s="4">
        <f>_xlfn.RANK.EQ(VLOOKUP($A447, 'First 10 GS'!$B$2:$AG$2201, 29, FALSE), 'First 10 GS'!AD$2:AD$2201, 1)</f>
        <v>1</v>
      </c>
      <c r="AD447" s="4">
        <f>_xlfn.RANK.EQ(VLOOKUP($A447, 'First 10 GS'!$B$2:$AG$2201, 30, FALSE), 'First 10 GS'!AE$2:AE$2201, 1)</f>
        <v>1</v>
      </c>
      <c r="AE447" s="4">
        <f>_xlfn.RANK.EQ(VLOOKUP($A447, 'First 10 GS'!$B$2:$AG$2201, 31, FALSE), 'First 10 GS'!AF$2:AF$2201, 0)</f>
        <v>562</v>
      </c>
      <c r="AF447" s="5">
        <f>_xlfn.RANK.EQ(VLOOKUP($A447, 'First 10 GS'!$B$2:$AG$2201, 32, FALSE), 'First 10 GS'!AG$2:AG$2201, 1)</f>
        <v>487</v>
      </c>
      <c r="AG447" s="7">
        <f>GEOMEAN(Table5[[#This Row],[W]],Table5[[#This Row],[L]],Table5[[#This Row],[ERA]],Table5[[#This Row],[BB/9]],Table5[[#This Row],[SO]],Table5[[#This Row],[K/9]],Table5[[#This Row],[WHIP]])</f>
        <v>322.72012410133107</v>
      </c>
    </row>
    <row r="448" spans="1:33" x14ac:dyDescent="0.45">
      <c r="A448" s="6" t="s">
        <v>1932</v>
      </c>
      <c r="B448" s="6" t="s">
        <v>34</v>
      </c>
      <c r="C448" s="9">
        <v>39950</v>
      </c>
      <c r="D448" s="9">
        <v>39997</v>
      </c>
      <c r="E448" s="6">
        <f>_xlfn.RANK.EQ(VLOOKUP($A448, 'First 10 GS'!$B$2:$AG$2201, 5, FALSE), 'First 10 GS'!F$2:F$2201, 0)</f>
        <v>513</v>
      </c>
      <c r="F448" s="5">
        <f>_xlfn.RANK.EQ(VLOOKUP($A448, 'First 10 GS'!$B$2:$AG$2201, 6, FALSE), 'First 10 GS'!G$2:G$2201, 0)</f>
        <v>151</v>
      </c>
      <c r="G448" s="5">
        <f>_xlfn.RANK.EQ(VLOOKUP($A448, 'First 10 GS'!$B$2:$AG$2201, 7, FALSE), 'First 10 GS'!H$2:H$2201, 1)</f>
        <v>177</v>
      </c>
      <c r="H448" s="6">
        <f>_xlfn.RANK.EQ(VLOOKUP($A448, 'First 10 GS'!$B$2:$AG$2201, 8, FALSE), 'First 10 GS'!I$2:I$2201, 0)</f>
        <v>1</v>
      </c>
      <c r="I448" s="6">
        <f>_xlfn.RANK.EQ(VLOOKUP($A448, 'First 10 GS'!$B$2:$AG$2201, 9, FALSE), 'First 10 GS'!J$2:J$2201, 0)</f>
        <v>1</v>
      </c>
      <c r="J448" s="6">
        <f>_xlfn.RANK.EQ(VLOOKUP($A448, 'First 10 GS'!$B$2:$AG$2201, 10, FALSE), 'First 10 GS'!K$2:K$2201, 1)</f>
        <v>1</v>
      </c>
      <c r="K448" s="6">
        <f>_xlfn.RANK.EQ(VLOOKUP($A448, 'First 10 GS'!$B$2:$AG$2201, 11, FALSE), 'First 10 GS'!L$2:L$2201, 0)</f>
        <v>196</v>
      </c>
      <c r="L448" s="6">
        <f>_xlfn.RANK.EQ(VLOOKUP($A448, 'First 10 GS'!$B$2:$AG$2201, 12, FALSE), 'First 10 GS'!M$2:M$2201, 0)</f>
        <v>98</v>
      </c>
      <c r="M448" s="6">
        <f>_xlfn.RANK.EQ(VLOOKUP($A448, 'First 10 GS'!$B$2:$AG$2201, 13, FALSE), 'First 10 GS'!N$2:N$2201, 0)</f>
        <v>2</v>
      </c>
      <c r="N448" s="6">
        <f>_xlfn.RANK.EQ(VLOOKUP($A448, 'First 10 GS'!$B$2:$AG$2201, 14, FALSE), 'First 10 GS'!O$2:O$2201, 1)</f>
        <v>146</v>
      </c>
      <c r="O448" s="6">
        <f>_xlfn.RANK.EQ(VLOOKUP($A448, 'First 10 GS'!$B$2:$AG$2201, 15, FALSE), 'First 10 GS'!P$2:P$2201, 0)</f>
        <v>227</v>
      </c>
      <c r="P448" s="6">
        <f>_xlfn.RANK.EQ(VLOOKUP($A448, 'First 10 GS'!$B$2:$AG$2201, 16, FALSE), 'First 10 GS'!Q$2:Q$2201, 0)</f>
        <v>208</v>
      </c>
      <c r="Q448" s="5">
        <f>_xlfn.RANK.EQ(VLOOKUP($A448, 'First 10 GS'!$B$2:$AG$2201, 17, FALSE), 'First 10 GS'!R$2:R$2201, 1)</f>
        <v>600</v>
      </c>
      <c r="R448" s="6">
        <f>_xlfn.RANK.EQ(VLOOKUP($A448, 'First 10 GS'!$B$2:$AG$2201, 18, FALSE), 'First 10 GS'!S$2:S$2201, 1)</f>
        <v>508</v>
      </c>
      <c r="S448" s="6">
        <f>_xlfn.RANK.EQ(VLOOKUP($A448, 'First 10 GS'!$B$2:$AG$2201, 19, FALSE), 'First 10 GS'!T$2:T$2201, 1)</f>
        <v>567</v>
      </c>
      <c r="T448" s="6">
        <f>_xlfn.RANK.EQ(VLOOKUP($A448, 'First 10 GS'!$B$2:$AG$2201, 20, FALSE), 'First 10 GS'!U$2:U$2201, 1)</f>
        <v>595</v>
      </c>
      <c r="U448" s="6">
        <f>_xlfn.RANK.EQ(VLOOKUP($A448, 'First 10 GS'!$B$2:$AG$2201, 21, FALSE), 'First 10 GS'!V$2:V$2201, 1)</f>
        <v>530</v>
      </c>
      <c r="V448" s="6">
        <f>_xlfn.RANK.EQ(VLOOKUP($A448, 'First 10 GS'!$B$2:$AG$2201, 22, FALSE), 'First 10 GS'!W$2:W$2201, 1)</f>
        <v>466</v>
      </c>
      <c r="W448" s="6">
        <f>_xlfn.RANK.EQ(VLOOKUP($A448, 'First 10 GS'!$B$2:$AG$2201, 23, FALSE), 'First 10 GS'!X$2:X$2201, 1)</f>
        <v>130</v>
      </c>
      <c r="X448" s="5">
        <f>_xlfn.RANK.EQ(VLOOKUP($A448, 'First 10 GS'!$B$2:$AG$2201, 24, FALSE), 'First 10 GS'!Y$2:Y$2201, 1)</f>
        <v>194</v>
      </c>
      <c r="Y448" s="6">
        <f>_xlfn.RANK.EQ(VLOOKUP($A448, 'First 10 GS'!$B$2:$AG$2201, 25, FALSE), 'First 10 GS'!Z$2:Z$2201, 1)</f>
        <v>291</v>
      </c>
      <c r="Z448" s="5">
        <f>_xlfn.RANK.EQ(VLOOKUP($A448, 'First 10 GS'!$B$2:$AG$2201, 26, FALSE), 'First 10 GS'!AA$2:AA$2201, 0)</f>
        <v>514</v>
      </c>
      <c r="AA448" s="5">
        <f>_xlfn.RANK.EQ(VLOOKUP($A448, 'First 10 GS'!$B$2:$AG$2201, 27, FALSE), 'First 10 GS'!AB$2:AB$2201, 0)</f>
        <v>451</v>
      </c>
      <c r="AB448" s="6">
        <f>_xlfn.RANK.EQ(VLOOKUP($A448, 'First 10 GS'!$B$2:$AG$2201, 28, FALSE), 'First 10 GS'!AC$2:AC$2201, 1)</f>
        <v>127</v>
      </c>
      <c r="AC448" s="6">
        <f>_xlfn.RANK.EQ(VLOOKUP($A448, 'First 10 GS'!$B$2:$AG$2201, 29, FALSE), 'First 10 GS'!AD$2:AD$2201, 1)</f>
        <v>1</v>
      </c>
      <c r="AD448" s="6">
        <f>_xlfn.RANK.EQ(VLOOKUP($A448, 'First 10 GS'!$B$2:$AG$2201, 30, FALSE), 'First 10 GS'!AE$2:AE$2201, 1)</f>
        <v>1</v>
      </c>
      <c r="AE448" s="6">
        <f>_xlfn.RANK.EQ(VLOOKUP($A448, 'First 10 GS'!$B$2:$AG$2201, 31, FALSE), 'First 10 GS'!AF$2:AF$2201, 0)</f>
        <v>463</v>
      </c>
      <c r="AF448" s="5">
        <f>_xlfn.RANK.EQ(VLOOKUP($A448, 'First 10 GS'!$B$2:$AG$2201, 32, FALSE), 'First 10 GS'!AG$2:AG$2201, 1)</f>
        <v>509</v>
      </c>
      <c r="AG448" s="7">
        <f>GEOMEAN(Table5[[#This Row],[W]],Table5[[#This Row],[L]],Table5[[#This Row],[ERA]],Table5[[#This Row],[BB/9]],Table5[[#This Row],[SO]],Table5[[#This Row],[K/9]],Table5[[#This Row],[WHIP]])</f>
        <v>323.03644303652175</v>
      </c>
    </row>
    <row r="449" spans="1:33" x14ac:dyDescent="0.45">
      <c r="A449" s="4" t="s">
        <v>456</v>
      </c>
      <c r="B449" s="4" t="s">
        <v>140</v>
      </c>
      <c r="C449" s="10">
        <v>39556</v>
      </c>
      <c r="D449" s="10">
        <v>39698</v>
      </c>
      <c r="E449" s="4">
        <f>_xlfn.RANK.EQ(VLOOKUP($A449, 'First 10 GS'!$B$2:$AG$2201, 5, FALSE), 'First 10 GS'!F$2:F$2201, 0)</f>
        <v>475</v>
      </c>
      <c r="F449" s="5">
        <f>_xlfn.RANK.EQ(VLOOKUP($A449, 'First 10 GS'!$B$2:$AG$2201, 6, FALSE), 'First 10 GS'!G$2:G$2201, 0)</f>
        <v>294</v>
      </c>
      <c r="G449" s="5">
        <f>_xlfn.RANK.EQ(VLOOKUP($A449, 'First 10 GS'!$B$2:$AG$2201, 7, FALSE), 'First 10 GS'!H$2:H$2201, 1)</f>
        <v>518</v>
      </c>
      <c r="H449" s="4">
        <f>_xlfn.RANK.EQ(VLOOKUP($A449, 'First 10 GS'!$B$2:$AG$2201, 8, FALSE), 'First 10 GS'!I$2:I$2201, 0)</f>
        <v>1</v>
      </c>
      <c r="I449" s="4">
        <f>_xlfn.RANK.EQ(VLOOKUP($A449, 'First 10 GS'!$B$2:$AG$2201, 9, FALSE), 'First 10 GS'!J$2:J$2201, 0)</f>
        <v>1</v>
      </c>
      <c r="J449" s="4">
        <f>_xlfn.RANK.EQ(VLOOKUP($A449, 'First 10 GS'!$B$2:$AG$2201, 10, FALSE), 'First 10 GS'!K$2:K$2201, 1)</f>
        <v>1</v>
      </c>
      <c r="K449" s="4">
        <f>_xlfn.RANK.EQ(VLOOKUP($A449, 'First 10 GS'!$B$2:$AG$2201, 11, FALSE), 'First 10 GS'!L$2:L$2201, 0)</f>
        <v>99</v>
      </c>
      <c r="L449" s="4">
        <f>_xlfn.RANK.EQ(VLOOKUP($A449, 'First 10 GS'!$B$2:$AG$2201, 12, FALSE), 'First 10 GS'!M$2:M$2201, 0)</f>
        <v>98</v>
      </c>
      <c r="M449" s="4">
        <f>_xlfn.RANK.EQ(VLOOKUP($A449, 'First 10 GS'!$B$2:$AG$2201, 13, FALSE), 'First 10 GS'!N$2:N$2201, 0)</f>
        <v>2</v>
      </c>
      <c r="N449" s="6">
        <f>_xlfn.RANK.EQ(VLOOKUP($A449, 'First 10 GS'!$B$2:$AG$2201, 14, FALSE), 'First 10 GS'!O$2:O$2201, 1)</f>
        <v>180</v>
      </c>
      <c r="O449" s="4">
        <f>_xlfn.RANK.EQ(VLOOKUP($A449, 'First 10 GS'!$B$2:$AG$2201, 15, FALSE), 'First 10 GS'!P$2:P$2201, 0)</f>
        <v>90</v>
      </c>
      <c r="P449" s="4">
        <f>_xlfn.RANK.EQ(VLOOKUP($A449, 'First 10 GS'!$B$2:$AG$2201, 16, FALSE), 'First 10 GS'!Q$2:Q$2201, 0)</f>
        <v>467</v>
      </c>
      <c r="Q449" s="5">
        <f>_xlfn.RANK.EQ(VLOOKUP($A449, 'First 10 GS'!$B$2:$AG$2201, 17, FALSE), 'First 10 GS'!R$2:R$2201, 1)</f>
        <v>519</v>
      </c>
      <c r="R449" s="4">
        <f>_xlfn.RANK.EQ(VLOOKUP($A449, 'First 10 GS'!$B$2:$AG$2201, 18, FALSE), 'First 10 GS'!S$2:S$2201, 1)</f>
        <v>160</v>
      </c>
      <c r="S449" s="4">
        <f>_xlfn.RANK.EQ(VLOOKUP($A449, 'First 10 GS'!$B$2:$AG$2201, 19, FALSE), 'First 10 GS'!T$2:T$2201, 1)</f>
        <v>401</v>
      </c>
      <c r="T449" s="4">
        <f>_xlfn.RANK.EQ(VLOOKUP($A449, 'First 10 GS'!$B$2:$AG$2201, 20, FALSE), 'First 10 GS'!U$2:U$2201, 1)</f>
        <v>499</v>
      </c>
      <c r="U449" s="4">
        <f>_xlfn.RANK.EQ(VLOOKUP($A449, 'First 10 GS'!$B$2:$AG$2201, 21, FALSE), 'First 10 GS'!V$2:V$2201, 1)</f>
        <v>518</v>
      </c>
      <c r="V449" s="4">
        <f>_xlfn.RANK.EQ(VLOOKUP($A449, 'First 10 GS'!$B$2:$AG$2201, 22, FALSE), 'First 10 GS'!W$2:W$2201, 1)</f>
        <v>466</v>
      </c>
      <c r="W449" s="4">
        <f>_xlfn.RANK.EQ(VLOOKUP($A449, 'First 10 GS'!$B$2:$AG$2201, 23, FALSE), 'First 10 GS'!X$2:X$2201, 1)</f>
        <v>462</v>
      </c>
      <c r="X449" s="5">
        <f>_xlfn.RANK.EQ(VLOOKUP($A449, 'First 10 GS'!$B$2:$AG$2201, 24, FALSE), 'First 10 GS'!Y$2:Y$2201, 1)</f>
        <v>528</v>
      </c>
      <c r="Y449" s="4">
        <f>_xlfn.RANK.EQ(VLOOKUP($A449, 'First 10 GS'!$B$2:$AG$2201, 25, FALSE), 'First 10 GS'!Z$2:Z$2201, 1)</f>
        <v>1</v>
      </c>
      <c r="Z449" s="5">
        <f>_xlfn.RANK.EQ(VLOOKUP($A449, 'First 10 GS'!$B$2:$AG$2201, 26, FALSE), 'First 10 GS'!AA$2:AA$2201, 0)</f>
        <v>160</v>
      </c>
      <c r="AA449" s="5">
        <f>_xlfn.RANK.EQ(VLOOKUP($A449, 'First 10 GS'!$B$2:$AG$2201, 27, FALSE), 'First 10 GS'!AB$2:AB$2201, 0)</f>
        <v>142</v>
      </c>
      <c r="AB449" s="4">
        <f>_xlfn.RANK.EQ(VLOOKUP($A449, 'First 10 GS'!$B$2:$AG$2201, 28, FALSE), 'First 10 GS'!AC$2:AC$2201, 1)</f>
        <v>556</v>
      </c>
      <c r="AC449" s="4">
        <f>_xlfn.RANK.EQ(VLOOKUP($A449, 'First 10 GS'!$B$2:$AG$2201, 29, FALSE), 'First 10 GS'!AD$2:AD$2201, 1)</f>
        <v>1</v>
      </c>
      <c r="AD449" s="4">
        <f>_xlfn.RANK.EQ(VLOOKUP($A449, 'First 10 GS'!$B$2:$AG$2201, 30, FALSE), 'First 10 GS'!AE$2:AE$2201, 1)</f>
        <v>325</v>
      </c>
      <c r="AE449" s="4">
        <f>_xlfn.RANK.EQ(VLOOKUP($A449, 'First 10 GS'!$B$2:$AG$2201, 31, FALSE), 'First 10 GS'!AF$2:AF$2201, 0)</f>
        <v>476</v>
      </c>
      <c r="AF449" s="5">
        <f>_xlfn.RANK.EQ(VLOOKUP($A449, 'First 10 GS'!$B$2:$AG$2201, 32, FALSE), 'First 10 GS'!AG$2:AG$2201, 1)</f>
        <v>401</v>
      </c>
      <c r="AG449" s="7">
        <f>GEOMEAN(Table5[[#This Row],[W]],Table5[[#This Row],[L]],Table5[[#This Row],[ERA]],Table5[[#This Row],[BB/9]],Table5[[#This Row],[SO]],Table5[[#This Row],[K/9]],Table5[[#This Row],[WHIP]])</f>
        <v>324.66315897725474</v>
      </c>
    </row>
    <row r="450" spans="1:33" x14ac:dyDescent="0.45">
      <c r="A450" s="6" t="s">
        <v>701</v>
      </c>
      <c r="B450" s="6" t="s">
        <v>168</v>
      </c>
      <c r="C450" s="9">
        <v>38858</v>
      </c>
      <c r="D450" s="9">
        <v>38947</v>
      </c>
      <c r="E450" s="6">
        <f>_xlfn.RANK.EQ(VLOOKUP($A450, 'First 10 GS'!$B$2:$AG$2201, 5, FALSE), 'First 10 GS'!F$2:F$2201, 0)</f>
        <v>547</v>
      </c>
      <c r="F450" s="5">
        <f>_xlfn.RANK.EQ(VLOOKUP($A450, 'First 10 GS'!$B$2:$AG$2201, 6, FALSE), 'First 10 GS'!G$2:G$2201, 0)</f>
        <v>460</v>
      </c>
      <c r="G450" s="5">
        <f>_xlfn.RANK.EQ(VLOOKUP($A450, 'First 10 GS'!$B$2:$AG$2201, 7, FALSE), 'First 10 GS'!H$2:H$2201, 1)</f>
        <v>343</v>
      </c>
      <c r="H450" s="6">
        <f>_xlfn.RANK.EQ(VLOOKUP($A450, 'First 10 GS'!$B$2:$AG$2201, 8, FALSE), 'First 10 GS'!I$2:I$2201, 0)</f>
        <v>1</v>
      </c>
      <c r="I450" s="6">
        <f>_xlfn.RANK.EQ(VLOOKUP($A450, 'First 10 GS'!$B$2:$AG$2201, 9, FALSE), 'First 10 GS'!J$2:J$2201, 0)</f>
        <v>1</v>
      </c>
      <c r="J450" s="6">
        <f>_xlfn.RANK.EQ(VLOOKUP($A450, 'First 10 GS'!$B$2:$AG$2201, 10, FALSE), 'First 10 GS'!K$2:K$2201, 1)</f>
        <v>1</v>
      </c>
      <c r="K450" s="6">
        <f>_xlfn.RANK.EQ(VLOOKUP($A450, 'First 10 GS'!$B$2:$AG$2201, 11, FALSE), 'First 10 GS'!L$2:L$2201, 0)</f>
        <v>196</v>
      </c>
      <c r="L450" s="6">
        <f>_xlfn.RANK.EQ(VLOOKUP($A450, 'First 10 GS'!$B$2:$AG$2201, 12, FALSE), 'First 10 GS'!M$2:M$2201, 0)</f>
        <v>98</v>
      </c>
      <c r="M450" s="6">
        <f>_xlfn.RANK.EQ(VLOOKUP($A450, 'First 10 GS'!$B$2:$AG$2201, 13, FALSE), 'First 10 GS'!N$2:N$2201, 0)</f>
        <v>2</v>
      </c>
      <c r="N450" s="6">
        <f>_xlfn.RANK.EQ(VLOOKUP($A450, 'First 10 GS'!$B$2:$AG$2201, 14, FALSE), 'First 10 GS'!O$2:O$2201, 1)</f>
        <v>110</v>
      </c>
      <c r="O450" s="6">
        <f>_xlfn.RANK.EQ(VLOOKUP($A450, 'First 10 GS'!$B$2:$AG$2201, 15, FALSE), 'First 10 GS'!P$2:P$2201, 0)</f>
        <v>390</v>
      </c>
      <c r="P450" s="6">
        <f>_xlfn.RANK.EQ(VLOOKUP($A450, 'First 10 GS'!$B$2:$AG$2201, 16, FALSE), 'First 10 GS'!Q$2:Q$2201, 0)</f>
        <v>500</v>
      </c>
      <c r="Q450" s="5">
        <f>_xlfn.RANK.EQ(VLOOKUP($A450, 'First 10 GS'!$B$2:$AG$2201, 17, FALSE), 'First 10 GS'!R$2:R$2201, 1)</f>
        <v>552</v>
      </c>
      <c r="R450" s="6">
        <f>_xlfn.RANK.EQ(VLOOKUP($A450, 'First 10 GS'!$B$2:$AG$2201, 18, FALSE), 'First 10 GS'!S$2:S$2201, 1)</f>
        <v>385</v>
      </c>
      <c r="S450" s="6">
        <f>_xlfn.RANK.EQ(VLOOKUP($A450, 'First 10 GS'!$B$2:$AG$2201, 19, FALSE), 'First 10 GS'!T$2:T$2201, 1)</f>
        <v>509</v>
      </c>
      <c r="T450" s="6">
        <f>_xlfn.RANK.EQ(VLOOKUP($A450, 'First 10 GS'!$B$2:$AG$2201, 20, FALSE), 'First 10 GS'!U$2:U$2201, 1)</f>
        <v>499</v>
      </c>
      <c r="U450" s="6">
        <f>_xlfn.RANK.EQ(VLOOKUP($A450, 'First 10 GS'!$B$2:$AG$2201, 21, FALSE), 'First 10 GS'!V$2:V$2201, 1)</f>
        <v>646</v>
      </c>
      <c r="V450" s="6">
        <f>_xlfn.RANK.EQ(VLOOKUP($A450, 'First 10 GS'!$B$2:$AG$2201, 22, FALSE), 'First 10 GS'!W$2:W$2201, 1)</f>
        <v>636</v>
      </c>
      <c r="W450" s="6">
        <f>_xlfn.RANK.EQ(VLOOKUP($A450, 'First 10 GS'!$B$2:$AG$2201, 23, FALSE), 'First 10 GS'!X$2:X$2201, 1)</f>
        <v>130</v>
      </c>
      <c r="X450" s="5">
        <f>_xlfn.RANK.EQ(VLOOKUP($A450, 'First 10 GS'!$B$2:$AG$2201, 24, FALSE), 'First 10 GS'!Y$2:Y$2201, 1)</f>
        <v>216</v>
      </c>
      <c r="Y450" s="6">
        <f>_xlfn.RANK.EQ(VLOOKUP($A450, 'First 10 GS'!$B$2:$AG$2201, 25, FALSE), 'First 10 GS'!Z$2:Z$2201, 1)</f>
        <v>1</v>
      </c>
      <c r="Z450" s="5">
        <f>_xlfn.RANK.EQ(VLOOKUP($A450, 'First 10 GS'!$B$2:$AG$2201, 26, FALSE), 'First 10 GS'!AA$2:AA$2201, 0)</f>
        <v>251</v>
      </c>
      <c r="AA450" s="5">
        <f>_xlfn.RANK.EQ(VLOOKUP($A450, 'First 10 GS'!$B$2:$AG$2201, 27, FALSE), 'First 10 GS'!AB$2:AB$2201, 0)</f>
        <v>175</v>
      </c>
      <c r="AB450" s="6">
        <f>_xlfn.RANK.EQ(VLOOKUP($A450, 'First 10 GS'!$B$2:$AG$2201, 28, FALSE), 'First 10 GS'!AC$2:AC$2201, 1)</f>
        <v>127</v>
      </c>
      <c r="AC450" s="6">
        <f>_xlfn.RANK.EQ(VLOOKUP($A450, 'First 10 GS'!$B$2:$AG$2201, 29, FALSE), 'First 10 GS'!AD$2:AD$2201, 1)</f>
        <v>1</v>
      </c>
      <c r="AD450" s="6">
        <f>_xlfn.RANK.EQ(VLOOKUP($A450, 'First 10 GS'!$B$2:$AG$2201, 30, FALSE), 'First 10 GS'!AE$2:AE$2201, 1)</f>
        <v>325</v>
      </c>
      <c r="AE450" s="6">
        <f>_xlfn.RANK.EQ(VLOOKUP($A450, 'First 10 GS'!$B$2:$AG$2201, 31, FALSE), 'First 10 GS'!AF$2:AF$2201, 0)</f>
        <v>550</v>
      </c>
      <c r="AF450" s="5">
        <f>_xlfn.RANK.EQ(VLOOKUP($A450, 'First 10 GS'!$B$2:$AG$2201, 32, FALSE), 'First 10 GS'!AG$2:AG$2201, 1)</f>
        <v>477</v>
      </c>
      <c r="AG450" s="7">
        <f>GEOMEAN(Table5[[#This Row],[W]],Table5[[#This Row],[L]],Table5[[#This Row],[ERA]],Table5[[#This Row],[BB/9]],Table5[[#This Row],[SO]],Table5[[#This Row],[K/9]],Table5[[#This Row],[WHIP]])</f>
        <v>326.33814993313194</v>
      </c>
    </row>
    <row r="451" spans="1:33" x14ac:dyDescent="0.45">
      <c r="A451" s="4" t="s">
        <v>2612</v>
      </c>
      <c r="B451" s="4" t="s">
        <v>184</v>
      </c>
      <c r="C451" s="10">
        <v>39312</v>
      </c>
      <c r="D451" s="10">
        <v>39550</v>
      </c>
      <c r="E451" s="4">
        <f>_xlfn.RANK.EQ(VLOOKUP($A451, 'First 10 GS'!$B$2:$AG$2201, 5, FALSE), 'First 10 GS'!F$2:F$2201, 0)</f>
        <v>581</v>
      </c>
      <c r="F451" s="5">
        <f>_xlfn.RANK.EQ(VLOOKUP($A451, 'First 10 GS'!$B$2:$AG$2201, 6, FALSE), 'First 10 GS'!G$2:G$2201, 0)</f>
        <v>294</v>
      </c>
      <c r="G451" s="5">
        <f>_xlfn.RANK.EQ(VLOOKUP($A451, 'First 10 GS'!$B$2:$AG$2201, 7, FALSE), 'First 10 GS'!H$2:H$2201, 1)</f>
        <v>177</v>
      </c>
      <c r="H451" s="4">
        <f>_xlfn.RANK.EQ(VLOOKUP($A451, 'First 10 GS'!$B$2:$AG$2201, 8, FALSE), 'First 10 GS'!I$2:I$2201, 0)</f>
        <v>1</v>
      </c>
      <c r="I451" s="4">
        <f>_xlfn.RANK.EQ(VLOOKUP($A451, 'First 10 GS'!$B$2:$AG$2201, 9, FALSE), 'First 10 GS'!J$2:J$2201, 0)</f>
        <v>1</v>
      </c>
      <c r="J451" s="4">
        <f>_xlfn.RANK.EQ(VLOOKUP($A451, 'First 10 GS'!$B$2:$AG$2201, 10, FALSE), 'First 10 GS'!K$2:K$2201, 1)</f>
        <v>1</v>
      </c>
      <c r="K451" s="4">
        <f>_xlfn.RANK.EQ(VLOOKUP($A451, 'First 10 GS'!$B$2:$AG$2201, 11, FALSE), 'First 10 GS'!L$2:L$2201, 0)</f>
        <v>196</v>
      </c>
      <c r="L451" s="4">
        <f>_xlfn.RANK.EQ(VLOOKUP($A451, 'First 10 GS'!$B$2:$AG$2201, 12, FALSE), 'First 10 GS'!M$2:M$2201, 0)</f>
        <v>98</v>
      </c>
      <c r="M451" s="4">
        <f>_xlfn.RANK.EQ(VLOOKUP($A451, 'First 10 GS'!$B$2:$AG$2201, 13, FALSE), 'First 10 GS'!N$2:N$2201, 0)</f>
        <v>2</v>
      </c>
      <c r="N451" s="6">
        <f>_xlfn.RANK.EQ(VLOOKUP($A451, 'First 10 GS'!$B$2:$AG$2201, 14, FALSE), 'First 10 GS'!O$2:O$2201, 1)</f>
        <v>82</v>
      </c>
      <c r="O451" s="4">
        <f>_xlfn.RANK.EQ(VLOOKUP($A451, 'First 10 GS'!$B$2:$AG$2201, 15, FALSE), 'First 10 GS'!P$2:P$2201, 0)</f>
        <v>390</v>
      </c>
      <c r="P451" s="4">
        <f>_xlfn.RANK.EQ(VLOOKUP($A451, 'First 10 GS'!$B$2:$AG$2201, 16, FALSE), 'First 10 GS'!Q$2:Q$2201, 0)</f>
        <v>266</v>
      </c>
      <c r="Q451" s="5">
        <f>_xlfn.RANK.EQ(VLOOKUP($A451, 'First 10 GS'!$B$2:$AG$2201, 17, FALSE), 'First 10 GS'!R$2:R$2201, 1)</f>
        <v>313</v>
      </c>
      <c r="R451" s="4">
        <f>_xlfn.RANK.EQ(VLOOKUP($A451, 'First 10 GS'!$B$2:$AG$2201, 18, FALSE), 'First 10 GS'!S$2:S$2201, 1)</f>
        <v>45</v>
      </c>
      <c r="S451" s="4">
        <f>_xlfn.RANK.EQ(VLOOKUP($A451, 'First 10 GS'!$B$2:$AG$2201, 19, FALSE), 'First 10 GS'!T$2:T$2201, 1)</f>
        <v>91</v>
      </c>
      <c r="T451" s="4">
        <f>_xlfn.RANK.EQ(VLOOKUP($A451, 'First 10 GS'!$B$2:$AG$2201, 20, FALSE), 'First 10 GS'!U$2:U$2201, 1)</f>
        <v>140</v>
      </c>
      <c r="U451" s="4">
        <f>_xlfn.RANK.EQ(VLOOKUP($A451, 'First 10 GS'!$B$2:$AG$2201, 21, FALSE), 'First 10 GS'!V$2:V$2201, 1)</f>
        <v>109</v>
      </c>
      <c r="V451" s="4">
        <f>_xlfn.RANK.EQ(VLOOKUP($A451, 'First 10 GS'!$B$2:$AG$2201, 22, FALSE), 'First 10 GS'!W$2:W$2201, 1)</f>
        <v>53</v>
      </c>
      <c r="W451" s="4">
        <f>_xlfn.RANK.EQ(VLOOKUP($A451, 'First 10 GS'!$B$2:$AG$2201, 23, FALSE), 'First 10 GS'!X$2:X$2201, 1)</f>
        <v>307</v>
      </c>
      <c r="X451" s="5">
        <f>_xlfn.RANK.EQ(VLOOKUP($A451, 'First 10 GS'!$B$2:$AG$2201, 24, FALSE), 'First 10 GS'!Y$2:Y$2201, 1)</f>
        <v>420</v>
      </c>
      <c r="Y451" s="4">
        <f>_xlfn.RANK.EQ(VLOOKUP($A451, 'First 10 GS'!$B$2:$AG$2201, 25, FALSE), 'First 10 GS'!Z$2:Z$2201, 1)</f>
        <v>490</v>
      </c>
      <c r="Z451" s="5">
        <f>_xlfn.RANK.EQ(VLOOKUP($A451, 'First 10 GS'!$B$2:$AG$2201, 26, FALSE), 'First 10 GS'!AA$2:AA$2201, 0)</f>
        <v>532</v>
      </c>
      <c r="AA451" s="5">
        <f>_xlfn.RANK.EQ(VLOOKUP($A451, 'First 10 GS'!$B$2:$AG$2201, 27, FALSE), 'First 10 GS'!AB$2:AB$2201, 0)</f>
        <v>437</v>
      </c>
      <c r="AB451" s="4">
        <f>_xlfn.RANK.EQ(VLOOKUP($A451, 'First 10 GS'!$B$2:$AG$2201, 28, FALSE), 'First 10 GS'!AC$2:AC$2201, 1)</f>
        <v>452</v>
      </c>
      <c r="AC451" s="4">
        <f>_xlfn.RANK.EQ(VLOOKUP($A451, 'First 10 GS'!$B$2:$AG$2201, 29, FALSE), 'First 10 GS'!AD$2:AD$2201, 1)</f>
        <v>477</v>
      </c>
      <c r="AD451" s="4">
        <f>_xlfn.RANK.EQ(VLOOKUP($A451, 'First 10 GS'!$B$2:$AG$2201, 30, FALSE), 'First 10 GS'!AE$2:AE$2201, 1)</f>
        <v>146</v>
      </c>
      <c r="AE451" s="4">
        <f>_xlfn.RANK.EQ(VLOOKUP($A451, 'First 10 GS'!$B$2:$AG$2201, 31, FALSE), 'First 10 GS'!AF$2:AF$2201, 0)</f>
        <v>618</v>
      </c>
      <c r="AF451" s="5">
        <f>_xlfn.RANK.EQ(VLOOKUP($A451, 'First 10 GS'!$B$2:$AG$2201, 32, FALSE), 'First 10 GS'!AG$2:AG$2201, 1)</f>
        <v>257</v>
      </c>
      <c r="AG451" s="7">
        <f>GEOMEAN(Table5[[#This Row],[W]],Table5[[#This Row],[L]],Table5[[#This Row],[ERA]],Table5[[#This Row],[BB/9]],Table5[[#This Row],[SO]],Table5[[#This Row],[K/9]],Table5[[#This Row],[WHIP]])</f>
        <v>328.03490632276601</v>
      </c>
    </row>
    <row r="452" spans="1:33" x14ac:dyDescent="0.45">
      <c r="A452" s="4" t="s">
        <v>2014</v>
      </c>
      <c r="B452" s="4" t="s">
        <v>82</v>
      </c>
      <c r="C452" s="10">
        <v>38829</v>
      </c>
      <c r="D452" s="10">
        <v>38913</v>
      </c>
      <c r="E452" s="4">
        <f>_xlfn.RANK.EQ(VLOOKUP($A452, 'First 10 GS'!$B$2:$AG$2201, 5, FALSE), 'First 10 GS'!F$2:F$2201, 0)</f>
        <v>366</v>
      </c>
      <c r="F452" s="5">
        <f>_xlfn.RANK.EQ(VLOOKUP($A452, 'First 10 GS'!$B$2:$AG$2201, 6, FALSE), 'First 10 GS'!G$2:G$2201, 0)</f>
        <v>151</v>
      </c>
      <c r="G452" s="5">
        <f>_xlfn.RANK.EQ(VLOOKUP($A452, 'First 10 GS'!$B$2:$AG$2201, 7, FALSE), 'First 10 GS'!H$2:H$2201, 1)</f>
        <v>343</v>
      </c>
      <c r="H452" s="4">
        <f>_xlfn.RANK.EQ(VLOOKUP($A452, 'First 10 GS'!$B$2:$AG$2201, 8, FALSE), 'First 10 GS'!I$2:I$2201, 0)</f>
        <v>1</v>
      </c>
      <c r="I452" s="4">
        <f>_xlfn.RANK.EQ(VLOOKUP($A452, 'First 10 GS'!$B$2:$AG$2201, 9, FALSE), 'First 10 GS'!J$2:J$2201, 0)</f>
        <v>1</v>
      </c>
      <c r="J452" s="4">
        <f>_xlfn.RANK.EQ(VLOOKUP($A452, 'First 10 GS'!$B$2:$AG$2201, 10, FALSE), 'First 10 GS'!K$2:K$2201, 1)</f>
        <v>1</v>
      </c>
      <c r="K452" s="4">
        <f>_xlfn.RANK.EQ(VLOOKUP($A452, 'First 10 GS'!$B$2:$AG$2201, 11, FALSE), 'First 10 GS'!L$2:L$2201, 0)</f>
        <v>196</v>
      </c>
      <c r="L452" s="4">
        <f>_xlfn.RANK.EQ(VLOOKUP($A452, 'First 10 GS'!$B$2:$AG$2201, 12, FALSE), 'First 10 GS'!M$2:M$2201, 0)</f>
        <v>98</v>
      </c>
      <c r="M452" s="4">
        <f>_xlfn.RANK.EQ(VLOOKUP($A452, 'First 10 GS'!$B$2:$AG$2201, 13, FALSE), 'First 10 GS'!N$2:N$2201, 0)</f>
        <v>2</v>
      </c>
      <c r="N452" s="6">
        <f>_xlfn.RANK.EQ(VLOOKUP($A452, 'First 10 GS'!$B$2:$AG$2201, 14, FALSE), 'First 10 GS'!O$2:O$2201, 1)</f>
        <v>288</v>
      </c>
      <c r="O452" s="4">
        <f>_xlfn.RANK.EQ(VLOOKUP($A452, 'First 10 GS'!$B$2:$AG$2201, 15, FALSE), 'First 10 GS'!P$2:P$2201, 0)</f>
        <v>90</v>
      </c>
      <c r="P452" s="4">
        <f>_xlfn.RANK.EQ(VLOOKUP($A452, 'First 10 GS'!$B$2:$AG$2201, 16, FALSE), 'First 10 GS'!Q$2:Q$2201, 0)</f>
        <v>266</v>
      </c>
      <c r="Q452" s="5">
        <f>_xlfn.RANK.EQ(VLOOKUP($A452, 'First 10 GS'!$B$2:$AG$2201, 17, FALSE), 'First 10 GS'!R$2:R$2201, 1)</f>
        <v>458</v>
      </c>
      <c r="R452" s="4">
        <f>_xlfn.RANK.EQ(VLOOKUP($A452, 'First 10 GS'!$B$2:$AG$2201, 18, FALSE), 'First 10 GS'!S$2:S$2201, 1)</f>
        <v>662</v>
      </c>
      <c r="S452" s="4">
        <f>_xlfn.RANK.EQ(VLOOKUP($A452, 'First 10 GS'!$B$2:$AG$2201, 19, FALSE), 'First 10 GS'!T$2:T$2201, 1)</f>
        <v>356</v>
      </c>
      <c r="T452" s="4">
        <f>_xlfn.RANK.EQ(VLOOKUP($A452, 'First 10 GS'!$B$2:$AG$2201, 20, FALSE), 'First 10 GS'!U$2:U$2201, 1)</f>
        <v>456</v>
      </c>
      <c r="U452" s="4">
        <f>_xlfn.RANK.EQ(VLOOKUP($A452, 'First 10 GS'!$B$2:$AG$2201, 21, FALSE), 'First 10 GS'!V$2:V$2201, 1)</f>
        <v>247</v>
      </c>
      <c r="V452" s="4">
        <f>_xlfn.RANK.EQ(VLOOKUP($A452, 'First 10 GS'!$B$2:$AG$2201, 22, FALSE), 'First 10 GS'!W$2:W$2201, 1)</f>
        <v>172</v>
      </c>
      <c r="W452" s="4">
        <f>_xlfn.RANK.EQ(VLOOKUP($A452, 'First 10 GS'!$B$2:$AG$2201, 23, FALSE), 'First 10 GS'!X$2:X$2201, 1)</f>
        <v>58</v>
      </c>
      <c r="X452" s="5">
        <f>_xlfn.RANK.EQ(VLOOKUP($A452, 'First 10 GS'!$B$2:$AG$2201, 24, FALSE), 'First 10 GS'!Y$2:Y$2201, 1)</f>
        <v>75</v>
      </c>
      <c r="Y452" s="4">
        <f>_xlfn.RANK.EQ(VLOOKUP($A452, 'First 10 GS'!$B$2:$AG$2201, 25, FALSE), 'First 10 GS'!Z$2:Z$2201, 1)</f>
        <v>1</v>
      </c>
      <c r="Z452" s="5">
        <f>_xlfn.RANK.EQ(VLOOKUP($A452, 'First 10 GS'!$B$2:$AG$2201, 26, FALSE), 'First 10 GS'!AA$2:AA$2201, 0)</f>
        <v>640</v>
      </c>
      <c r="AA452" s="5">
        <f>_xlfn.RANK.EQ(VLOOKUP($A452, 'First 10 GS'!$B$2:$AG$2201, 27, FALSE), 'First 10 GS'!AB$2:AB$2201, 0)</f>
        <v>639</v>
      </c>
      <c r="AB452" s="4">
        <f>_xlfn.RANK.EQ(VLOOKUP($A452, 'First 10 GS'!$B$2:$AG$2201, 28, FALSE), 'First 10 GS'!AC$2:AC$2201, 1)</f>
        <v>452</v>
      </c>
      <c r="AC452" s="4">
        <f>_xlfn.RANK.EQ(VLOOKUP($A452, 'First 10 GS'!$B$2:$AG$2201, 29, FALSE), 'First 10 GS'!AD$2:AD$2201, 1)</f>
        <v>1</v>
      </c>
      <c r="AD452" s="4">
        <f>_xlfn.RANK.EQ(VLOOKUP($A452, 'First 10 GS'!$B$2:$AG$2201, 30, FALSE), 'First 10 GS'!AE$2:AE$2201, 1)</f>
        <v>1</v>
      </c>
      <c r="AE452" s="4">
        <f>_xlfn.RANK.EQ(VLOOKUP($A452, 'First 10 GS'!$B$2:$AG$2201, 31, FALSE), 'First 10 GS'!AF$2:AF$2201, 0)</f>
        <v>312</v>
      </c>
      <c r="AF452" s="5">
        <f>_xlfn.RANK.EQ(VLOOKUP($A452, 'First 10 GS'!$B$2:$AG$2201, 32, FALSE), 'First 10 GS'!AG$2:AG$2201, 1)</f>
        <v>563</v>
      </c>
      <c r="AG452" s="7">
        <f>GEOMEAN(Table5[[#This Row],[W]],Table5[[#This Row],[L]],Table5[[#This Row],[ERA]],Table5[[#This Row],[BB/9]],Table5[[#This Row],[SO]],Table5[[#This Row],[K/9]],Table5[[#This Row],[WHIP]])</f>
        <v>328.13706617877591</v>
      </c>
    </row>
    <row r="453" spans="1:33" x14ac:dyDescent="0.45">
      <c r="A453" s="4" t="s">
        <v>477</v>
      </c>
      <c r="B453" s="4" t="s">
        <v>210</v>
      </c>
      <c r="C453" s="10">
        <v>44680</v>
      </c>
      <c r="D453" s="10">
        <v>44730</v>
      </c>
      <c r="E453" s="4">
        <f>_xlfn.RANK.EQ(VLOOKUP($A453, 'First 10 GS'!$B$2:$AG$2201, 5, FALSE), 'First 10 GS'!F$2:F$2201, 0)</f>
        <v>633</v>
      </c>
      <c r="F453" s="5">
        <f>_xlfn.RANK.EQ(VLOOKUP($A453, 'First 10 GS'!$B$2:$AG$2201, 6, FALSE), 'First 10 GS'!G$2:G$2201, 0)</f>
        <v>595</v>
      </c>
      <c r="G453" s="5">
        <f>_xlfn.RANK.EQ(VLOOKUP($A453, 'First 10 GS'!$B$2:$AG$2201, 7, FALSE), 'First 10 GS'!H$2:H$2201, 1)</f>
        <v>343</v>
      </c>
      <c r="H453" s="4">
        <f>_xlfn.RANK.EQ(VLOOKUP($A453, 'First 10 GS'!$B$2:$AG$2201, 8, FALSE), 'First 10 GS'!I$2:I$2201, 0)</f>
        <v>1</v>
      </c>
      <c r="I453" s="4">
        <f>_xlfn.RANK.EQ(VLOOKUP($A453, 'First 10 GS'!$B$2:$AG$2201, 9, FALSE), 'First 10 GS'!J$2:J$2201, 0)</f>
        <v>1</v>
      </c>
      <c r="J453" s="4">
        <f>_xlfn.RANK.EQ(VLOOKUP($A453, 'First 10 GS'!$B$2:$AG$2201, 10, FALSE), 'First 10 GS'!K$2:K$2201, 1)</f>
        <v>1</v>
      </c>
      <c r="K453" s="4">
        <f>_xlfn.RANK.EQ(VLOOKUP($A453, 'First 10 GS'!$B$2:$AG$2201, 11, FALSE), 'First 10 GS'!L$2:L$2201, 0)</f>
        <v>196</v>
      </c>
      <c r="L453" s="4">
        <f>_xlfn.RANK.EQ(VLOOKUP($A453, 'First 10 GS'!$B$2:$AG$2201, 12, FALSE), 'First 10 GS'!M$2:M$2201, 0)</f>
        <v>98</v>
      </c>
      <c r="M453" s="4">
        <f>_xlfn.RANK.EQ(VLOOKUP($A453, 'First 10 GS'!$B$2:$AG$2201, 13, FALSE), 'First 10 GS'!N$2:N$2201, 0)</f>
        <v>2</v>
      </c>
      <c r="N453" s="6">
        <f>_xlfn.RANK.EQ(VLOOKUP($A453, 'First 10 GS'!$B$2:$AG$2201, 14, FALSE), 'First 10 GS'!O$2:O$2201, 1)</f>
        <v>31</v>
      </c>
      <c r="O453" s="4">
        <f>_xlfn.RANK.EQ(VLOOKUP($A453, 'First 10 GS'!$B$2:$AG$2201, 15, FALSE), 'First 10 GS'!P$2:P$2201, 0)</f>
        <v>530</v>
      </c>
      <c r="P453" s="4">
        <f>_xlfn.RANK.EQ(VLOOKUP($A453, 'First 10 GS'!$B$2:$AG$2201, 16, FALSE), 'First 10 GS'!Q$2:Q$2201, 0)</f>
        <v>612</v>
      </c>
      <c r="Q453" s="5">
        <f>_xlfn.RANK.EQ(VLOOKUP($A453, 'First 10 GS'!$B$2:$AG$2201, 17, FALSE), 'First 10 GS'!R$2:R$2201, 1)</f>
        <v>659</v>
      </c>
      <c r="R453" s="4">
        <f>_xlfn.RANK.EQ(VLOOKUP($A453, 'First 10 GS'!$B$2:$AG$2201, 18, FALSE), 'First 10 GS'!S$2:S$2201, 1)</f>
        <v>530</v>
      </c>
      <c r="S453" s="4">
        <f>_xlfn.RANK.EQ(VLOOKUP($A453, 'First 10 GS'!$B$2:$AG$2201, 19, FALSE), 'First 10 GS'!T$2:T$2201, 1)</f>
        <v>614</v>
      </c>
      <c r="T453" s="4">
        <f>_xlfn.RANK.EQ(VLOOKUP($A453, 'First 10 GS'!$B$2:$AG$2201, 20, FALSE), 'First 10 GS'!U$2:U$2201, 1)</f>
        <v>636</v>
      </c>
      <c r="U453" s="4">
        <f>_xlfn.RANK.EQ(VLOOKUP($A453, 'First 10 GS'!$B$2:$AG$2201, 21, FALSE), 'First 10 GS'!V$2:V$2201, 1)</f>
        <v>645</v>
      </c>
      <c r="V453" s="4">
        <f>_xlfn.RANK.EQ(VLOOKUP($A453, 'First 10 GS'!$B$2:$AG$2201, 22, FALSE), 'First 10 GS'!W$2:W$2201, 1)</f>
        <v>607</v>
      </c>
      <c r="W453" s="4">
        <f>_xlfn.RANK.EQ(VLOOKUP($A453, 'First 10 GS'!$B$2:$AG$2201, 23, FALSE), 'First 10 GS'!X$2:X$2201, 1)</f>
        <v>187</v>
      </c>
      <c r="X453" s="5">
        <f>_xlfn.RANK.EQ(VLOOKUP($A453, 'First 10 GS'!$B$2:$AG$2201, 24, FALSE), 'First 10 GS'!Y$2:Y$2201, 1)</f>
        <v>367</v>
      </c>
      <c r="Y453" s="4">
        <f>_xlfn.RANK.EQ(VLOOKUP($A453, 'First 10 GS'!$B$2:$AG$2201, 25, FALSE), 'First 10 GS'!Z$2:Z$2201, 1)</f>
        <v>1</v>
      </c>
      <c r="Z453" s="5">
        <f>_xlfn.RANK.EQ(VLOOKUP($A453, 'First 10 GS'!$B$2:$AG$2201, 26, FALSE), 'First 10 GS'!AA$2:AA$2201, 0)</f>
        <v>176</v>
      </c>
      <c r="AA453" s="5">
        <f>_xlfn.RANK.EQ(VLOOKUP($A453, 'First 10 GS'!$B$2:$AG$2201, 27, FALSE), 'First 10 GS'!AB$2:AB$2201, 0)</f>
        <v>75</v>
      </c>
      <c r="AB453" s="4">
        <f>_xlfn.RANK.EQ(VLOOKUP($A453, 'First 10 GS'!$B$2:$AG$2201, 28, FALSE), 'First 10 GS'!AC$2:AC$2201, 1)</f>
        <v>452</v>
      </c>
      <c r="AC453" s="4">
        <f>_xlfn.RANK.EQ(VLOOKUP($A453, 'First 10 GS'!$B$2:$AG$2201, 29, FALSE), 'First 10 GS'!AD$2:AD$2201, 1)</f>
        <v>1</v>
      </c>
      <c r="AD453" s="4">
        <f>_xlfn.RANK.EQ(VLOOKUP($A453, 'First 10 GS'!$B$2:$AG$2201, 30, FALSE), 'First 10 GS'!AE$2:AE$2201, 1)</f>
        <v>325</v>
      </c>
      <c r="AE453" s="4">
        <f>_xlfn.RANK.EQ(VLOOKUP($A453, 'First 10 GS'!$B$2:$AG$2201, 31, FALSE), 'First 10 GS'!AF$2:AF$2201, 0)</f>
        <v>609</v>
      </c>
      <c r="AF453" s="5">
        <f>_xlfn.RANK.EQ(VLOOKUP($A453, 'First 10 GS'!$B$2:$AG$2201, 32, FALSE), 'First 10 GS'!AG$2:AG$2201, 1)</f>
        <v>641</v>
      </c>
      <c r="AG453" s="7">
        <f>GEOMEAN(Table5[[#This Row],[W]],Table5[[#This Row],[L]],Table5[[#This Row],[ERA]],Table5[[#This Row],[BB/9]],Table5[[#This Row],[SO]],Table5[[#This Row],[K/9]],Table5[[#This Row],[WHIP]])</f>
        <v>329.04580682264691</v>
      </c>
    </row>
    <row r="454" spans="1:33" x14ac:dyDescent="0.45">
      <c r="A454" s="4" t="s">
        <v>715</v>
      </c>
      <c r="B454" s="4" t="s">
        <v>46</v>
      </c>
      <c r="C454" s="10">
        <v>33825</v>
      </c>
      <c r="D454" s="10">
        <v>34067</v>
      </c>
      <c r="E454" s="4">
        <f>_xlfn.RANK.EQ(VLOOKUP($A454, 'First 10 GS'!$B$2:$AG$2201, 5, FALSE), 'First 10 GS'!F$2:F$2201, 0)</f>
        <v>141</v>
      </c>
      <c r="F454" s="5">
        <f>_xlfn.RANK.EQ(VLOOKUP($A454, 'First 10 GS'!$B$2:$AG$2201, 6, FALSE), 'First 10 GS'!G$2:G$2201, 0)</f>
        <v>294</v>
      </c>
      <c r="G454" s="5">
        <f>_xlfn.RANK.EQ(VLOOKUP($A454, 'First 10 GS'!$B$2:$AG$2201, 7, FALSE), 'First 10 GS'!H$2:H$2201, 1)</f>
        <v>343</v>
      </c>
      <c r="H454" s="4">
        <f>_xlfn.RANK.EQ(VLOOKUP($A454, 'First 10 GS'!$B$2:$AG$2201, 8, FALSE), 'First 10 GS'!I$2:I$2201, 0)</f>
        <v>1</v>
      </c>
      <c r="I454" s="4">
        <f>_xlfn.RANK.EQ(VLOOKUP($A454, 'First 10 GS'!$B$2:$AG$2201, 9, FALSE), 'First 10 GS'!J$2:J$2201, 0)</f>
        <v>1</v>
      </c>
      <c r="J454" s="4">
        <f>_xlfn.RANK.EQ(VLOOKUP($A454, 'First 10 GS'!$B$2:$AG$2201, 10, FALSE), 'First 10 GS'!K$2:K$2201, 1)</f>
        <v>1</v>
      </c>
      <c r="K454" s="4">
        <f>_xlfn.RANK.EQ(VLOOKUP($A454, 'First 10 GS'!$B$2:$AG$2201, 11, FALSE), 'First 10 GS'!L$2:L$2201, 0)</f>
        <v>196</v>
      </c>
      <c r="L454" s="4">
        <f>_xlfn.RANK.EQ(VLOOKUP($A454, 'First 10 GS'!$B$2:$AG$2201, 12, FALSE), 'First 10 GS'!M$2:M$2201, 0)</f>
        <v>98</v>
      </c>
      <c r="M454" s="4">
        <f>_xlfn.RANK.EQ(VLOOKUP($A454, 'First 10 GS'!$B$2:$AG$2201, 13, FALSE), 'First 10 GS'!N$2:N$2201, 0)</f>
        <v>2</v>
      </c>
      <c r="N454" s="6">
        <f>_xlfn.RANK.EQ(VLOOKUP($A454, 'First 10 GS'!$B$2:$AG$2201, 14, FALSE), 'First 10 GS'!O$2:O$2201, 1)</f>
        <v>521</v>
      </c>
      <c r="O454" s="4">
        <f>_xlfn.RANK.EQ(VLOOKUP($A454, 'First 10 GS'!$B$2:$AG$2201, 15, FALSE), 'First 10 GS'!P$2:P$2201, 0)</f>
        <v>227</v>
      </c>
      <c r="P454" s="4">
        <f>_xlfn.RANK.EQ(VLOOKUP($A454, 'First 10 GS'!$B$2:$AG$2201, 16, FALSE), 'First 10 GS'!Q$2:Q$2201, 0)</f>
        <v>378</v>
      </c>
      <c r="Q454" s="5">
        <f>_xlfn.RANK.EQ(VLOOKUP($A454, 'First 10 GS'!$B$2:$AG$2201, 17, FALSE), 'First 10 GS'!R$2:R$2201, 1)</f>
        <v>290</v>
      </c>
      <c r="R454" s="4">
        <f>_xlfn.RANK.EQ(VLOOKUP($A454, 'First 10 GS'!$B$2:$AG$2201, 18, FALSE), 'First 10 GS'!S$2:S$2201, 1)</f>
        <v>132</v>
      </c>
      <c r="S454" s="4">
        <f>_xlfn.RANK.EQ(VLOOKUP($A454, 'First 10 GS'!$B$2:$AG$2201, 19, FALSE), 'First 10 GS'!T$2:T$2201, 1)</f>
        <v>316</v>
      </c>
      <c r="T454" s="4">
        <f>_xlfn.RANK.EQ(VLOOKUP($A454, 'First 10 GS'!$B$2:$AG$2201, 20, FALSE), 'First 10 GS'!U$2:U$2201, 1)</f>
        <v>341</v>
      </c>
      <c r="U454" s="4">
        <f>_xlfn.RANK.EQ(VLOOKUP($A454, 'First 10 GS'!$B$2:$AG$2201, 21, FALSE), 'First 10 GS'!V$2:V$2201, 1)</f>
        <v>284</v>
      </c>
      <c r="V454" s="4">
        <f>_xlfn.RANK.EQ(VLOOKUP($A454, 'First 10 GS'!$B$2:$AG$2201, 22, FALSE), 'First 10 GS'!W$2:W$2201, 1)</f>
        <v>274</v>
      </c>
      <c r="W454" s="4">
        <f>_xlfn.RANK.EQ(VLOOKUP($A454, 'First 10 GS'!$B$2:$AG$2201, 23, FALSE), 'First 10 GS'!X$2:X$2201, 1)</f>
        <v>629</v>
      </c>
      <c r="X454" s="5">
        <f>_xlfn.RANK.EQ(VLOOKUP($A454, 'First 10 GS'!$B$2:$AG$2201, 24, FALSE), 'First 10 GS'!Y$2:Y$2201, 1)</f>
        <v>592</v>
      </c>
      <c r="Y454" s="4">
        <f>_xlfn.RANK.EQ(VLOOKUP($A454, 'First 10 GS'!$B$2:$AG$2201, 25, FALSE), 'First 10 GS'!Z$2:Z$2201, 1)</f>
        <v>490</v>
      </c>
      <c r="Z454" s="5">
        <f>_xlfn.RANK.EQ(VLOOKUP($A454, 'First 10 GS'!$B$2:$AG$2201, 26, FALSE), 'First 10 GS'!AA$2:AA$2201, 0)</f>
        <v>251</v>
      </c>
      <c r="AA454" s="5">
        <f>_xlfn.RANK.EQ(VLOOKUP($A454, 'First 10 GS'!$B$2:$AG$2201, 27, FALSE), 'First 10 GS'!AB$2:AB$2201, 0)</f>
        <v>331</v>
      </c>
      <c r="AB454" s="4">
        <f>_xlfn.RANK.EQ(VLOOKUP($A454, 'First 10 GS'!$B$2:$AG$2201, 28, FALSE), 'First 10 GS'!AC$2:AC$2201, 1)</f>
        <v>290</v>
      </c>
      <c r="AC454" s="4">
        <f>_xlfn.RANK.EQ(VLOOKUP($A454, 'First 10 GS'!$B$2:$AG$2201, 29, FALSE), 'First 10 GS'!AD$2:AD$2201, 1)</f>
        <v>1</v>
      </c>
      <c r="AD454" s="4">
        <f>_xlfn.RANK.EQ(VLOOKUP($A454, 'First 10 GS'!$B$2:$AG$2201, 30, FALSE), 'First 10 GS'!AE$2:AE$2201, 1)</f>
        <v>146</v>
      </c>
      <c r="AE454" s="4">
        <f>_xlfn.RANK.EQ(VLOOKUP($A454, 'First 10 GS'!$B$2:$AG$2201, 31, FALSE), 'First 10 GS'!AF$2:AF$2201, 0)</f>
        <v>99</v>
      </c>
      <c r="AF454" s="5">
        <f>_xlfn.RANK.EQ(VLOOKUP($A454, 'First 10 GS'!$B$2:$AG$2201, 32, FALSE), 'First 10 GS'!AG$2:AG$2201, 1)</f>
        <v>296</v>
      </c>
      <c r="AG454" s="7">
        <f>GEOMEAN(Table5[[#This Row],[W]],Table5[[#This Row],[L]],Table5[[#This Row],[ERA]],Table5[[#This Row],[BB/9]],Table5[[#This Row],[SO]],Table5[[#This Row],[K/9]],Table5[[#This Row],[WHIP]])</f>
        <v>329.95191590247293</v>
      </c>
    </row>
    <row r="455" spans="1:33" x14ac:dyDescent="0.45">
      <c r="A455" s="6" t="s">
        <v>1897</v>
      </c>
      <c r="B455" s="6" t="s">
        <v>59</v>
      </c>
      <c r="C455" s="9">
        <v>35244</v>
      </c>
      <c r="D455" s="9">
        <v>35296</v>
      </c>
      <c r="E455" s="6">
        <f>_xlfn.RANK.EQ(VLOOKUP($A455, 'First 10 GS'!$B$2:$AG$2201, 5, FALSE), 'First 10 GS'!F$2:F$2201, 0)</f>
        <v>513</v>
      </c>
      <c r="F455" s="5">
        <f>_xlfn.RANK.EQ(VLOOKUP($A455, 'First 10 GS'!$B$2:$AG$2201, 6, FALSE), 'First 10 GS'!G$2:G$2201, 0)</f>
        <v>151</v>
      </c>
      <c r="G455" s="5">
        <f>_xlfn.RANK.EQ(VLOOKUP($A455, 'First 10 GS'!$B$2:$AG$2201, 7, FALSE), 'First 10 GS'!H$2:H$2201, 1)</f>
        <v>518</v>
      </c>
      <c r="H455" s="6">
        <f>_xlfn.RANK.EQ(VLOOKUP($A455, 'First 10 GS'!$B$2:$AG$2201, 8, FALSE), 'First 10 GS'!I$2:I$2201, 0)</f>
        <v>1</v>
      </c>
      <c r="I455" s="6">
        <f>_xlfn.RANK.EQ(VLOOKUP($A455, 'First 10 GS'!$B$2:$AG$2201, 9, FALSE), 'First 10 GS'!J$2:J$2201, 0)</f>
        <v>1</v>
      </c>
      <c r="J455" s="6">
        <f>_xlfn.RANK.EQ(VLOOKUP($A455, 'First 10 GS'!$B$2:$AG$2201, 10, FALSE), 'First 10 GS'!K$2:K$2201, 1)</f>
        <v>1</v>
      </c>
      <c r="K455" s="6">
        <f>_xlfn.RANK.EQ(VLOOKUP($A455, 'First 10 GS'!$B$2:$AG$2201, 11, FALSE), 'First 10 GS'!L$2:L$2201, 0)</f>
        <v>196</v>
      </c>
      <c r="L455" s="6">
        <f>_xlfn.RANK.EQ(VLOOKUP($A455, 'First 10 GS'!$B$2:$AG$2201, 12, FALSE), 'First 10 GS'!M$2:M$2201, 0)</f>
        <v>98</v>
      </c>
      <c r="M455" s="6">
        <f>_xlfn.RANK.EQ(VLOOKUP($A455, 'First 10 GS'!$B$2:$AG$2201, 13, FALSE), 'First 10 GS'!N$2:N$2201, 0)</f>
        <v>2</v>
      </c>
      <c r="N455" s="6">
        <f>_xlfn.RANK.EQ(VLOOKUP($A455, 'First 10 GS'!$B$2:$AG$2201, 14, FALSE), 'First 10 GS'!O$2:O$2201, 1)</f>
        <v>146</v>
      </c>
      <c r="O455" s="6">
        <f>_xlfn.RANK.EQ(VLOOKUP($A455, 'First 10 GS'!$B$2:$AG$2201, 15, FALSE), 'First 10 GS'!P$2:P$2201, 0)</f>
        <v>26</v>
      </c>
      <c r="P455" s="6">
        <f>_xlfn.RANK.EQ(VLOOKUP($A455, 'First 10 GS'!$B$2:$AG$2201, 16, FALSE), 'First 10 GS'!Q$2:Q$2201, 0)</f>
        <v>357</v>
      </c>
      <c r="Q455" s="5">
        <f>_xlfn.RANK.EQ(VLOOKUP($A455, 'First 10 GS'!$B$2:$AG$2201, 17, FALSE), 'First 10 GS'!R$2:R$2201, 1)</f>
        <v>534</v>
      </c>
      <c r="R455" s="6">
        <f>_xlfn.RANK.EQ(VLOOKUP($A455, 'First 10 GS'!$B$2:$AG$2201, 18, FALSE), 'First 10 GS'!S$2:S$2201, 1)</f>
        <v>76</v>
      </c>
      <c r="S455" s="6">
        <f>_xlfn.RANK.EQ(VLOOKUP($A455, 'First 10 GS'!$B$2:$AG$2201, 19, FALSE), 'First 10 GS'!T$2:T$2201, 1)</f>
        <v>401</v>
      </c>
      <c r="T455" s="6">
        <f>_xlfn.RANK.EQ(VLOOKUP($A455, 'First 10 GS'!$B$2:$AG$2201, 20, FALSE), 'First 10 GS'!U$2:U$2201, 1)</f>
        <v>499</v>
      </c>
      <c r="U455" s="6">
        <f>_xlfn.RANK.EQ(VLOOKUP($A455, 'First 10 GS'!$B$2:$AG$2201, 21, FALSE), 'First 10 GS'!V$2:V$2201, 1)</f>
        <v>638</v>
      </c>
      <c r="V455" s="6">
        <f>_xlfn.RANK.EQ(VLOOKUP($A455, 'First 10 GS'!$B$2:$AG$2201, 22, FALSE), 'First 10 GS'!W$2:W$2201, 1)</f>
        <v>636</v>
      </c>
      <c r="W455" s="6">
        <f>_xlfn.RANK.EQ(VLOOKUP($A455, 'First 10 GS'!$B$2:$AG$2201, 23, FALSE), 'First 10 GS'!X$2:X$2201, 1)</f>
        <v>331</v>
      </c>
      <c r="X455" s="5">
        <f>_xlfn.RANK.EQ(VLOOKUP($A455, 'First 10 GS'!$B$2:$AG$2201, 24, FALSE), 'First 10 GS'!Y$2:Y$2201, 1)</f>
        <v>412</v>
      </c>
      <c r="Y455" s="6">
        <f>_xlfn.RANK.EQ(VLOOKUP($A455, 'First 10 GS'!$B$2:$AG$2201, 25, FALSE), 'First 10 GS'!Z$2:Z$2201, 1)</f>
        <v>1</v>
      </c>
      <c r="Z455" s="5">
        <f>_xlfn.RANK.EQ(VLOOKUP($A455, 'First 10 GS'!$B$2:$AG$2201, 26, FALSE), 'First 10 GS'!AA$2:AA$2201, 0)</f>
        <v>356</v>
      </c>
      <c r="AA455" s="5">
        <f>_xlfn.RANK.EQ(VLOOKUP($A455, 'First 10 GS'!$B$2:$AG$2201, 27, FALSE), 'First 10 GS'!AB$2:AB$2201, 0)</f>
        <v>288</v>
      </c>
      <c r="AB455" s="6">
        <f>_xlfn.RANK.EQ(VLOOKUP($A455, 'First 10 GS'!$B$2:$AG$2201, 28, FALSE), 'First 10 GS'!AC$2:AC$2201, 1)</f>
        <v>1</v>
      </c>
      <c r="AC455" s="6">
        <f>_xlfn.RANK.EQ(VLOOKUP($A455, 'First 10 GS'!$B$2:$AG$2201, 29, FALSE), 'First 10 GS'!AD$2:AD$2201, 1)</f>
        <v>477</v>
      </c>
      <c r="AD455" s="6">
        <f>_xlfn.RANK.EQ(VLOOKUP($A455, 'First 10 GS'!$B$2:$AG$2201, 30, FALSE), 'First 10 GS'!AE$2:AE$2201, 1)</f>
        <v>1</v>
      </c>
      <c r="AE455" s="6">
        <f>_xlfn.RANK.EQ(VLOOKUP($A455, 'First 10 GS'!$B$2:$AG$2201, 31, FALSE), 'First 10 GS'!AF$2:AF$2201, 0)</f>
        <v>571</v>
      </c>
      <c r="AF455" s="5">
        <f>_xlfn.RANK.EQ(VLOOKUP($A455, 'First 10 GS'!$B$2:$AG$2201, 32, FALSE), 'First 10 GS'!AG$2:AG$2201, 1)</f>
        <v>243</v>
      </c>
      <c r="AG455" s="7">
        <f>GEOMEAN(Table5[[#This Row],[W]],Table5[[#This Row],[L]],Table5[[#This Row],[ERA]],Table5[[#This Row],[BB/9]],Table5[[#This Row],[SO]],Table5[[#This Row],[K/9]],Table5[[#This Row],[WHIP]])</f>
        <v>330.28195643674059</v>
      </c>
    </row>
    <row r="456" spans="1:33" x14ac:dyDescent="0.45">
      <c r="A456" s="4" t="s">
        <v>2433</v>
      </c>
      <c r="B456" s="4" t="s">
        <v>428</v>
      </c>
      <c r="C456" s="10">
        <v>36410</v>
      </c>
      <c r="D456" s="10">
        <v>36691</v>
      </c>
      <c r="E456" s="4">
        <f>_xlfn.RANK.EQ(VLOOKUP($A456, 'First 10 GS'!$B$2:$AG$2201, 5, FALSE), 'First 10 GS'!F$2:F$2201, 0)</f>
        <v>169</v>
      </c>
      <c r="F456" s="5">
        <f>_xlfn.RANK.EQ(VLOOKUP($A456, 'First 10 GS'!$B$2:$AG$2201, 6, FALSE), 'First 10 GS'!G$2:G$2201, 0)</f>
        <v>294</v>
      </c>
      <c r="G456" s="5">
        <f>_xlfn.RANK.EQ(VLOOKUP($A456, 'First 10 GS'!$B$2:$AG$2201, 7, FALSE), 'First 10 GS'!H$2:H$2201, 1)</f>
        <v>177</v>
      </c>
      <c r="H456" s="4">
        <f>_xlfn.RANK.EQ(VLOOKUP($A456, 'First 10 GS'!$B$2:$AG$2201, 8, FALSE), 'First 10 GS'!I$2:I$2201, 0)</f>
        <v>1</v>
      </c>
      <c r="I456" s="4">
        <f>_xlfn.RANK.EQ(VLOOKUP($A456, 'First 10 GS'!$B$2:$AG$2201, 9, FALSE), 'First 10 GS'!J$2:J$2201, 0)</f>
        <v>1</v>
      </c>
      <c r="J456" s="4">
        <f>_xlfn.RANK.EQ(VLOOKUP($A456, 'First 10 GS'!$B$2:$AG$2201, 10, FALSE), 'First 10 GS'!K$2:K$2201, 1)</f>
        <v>1</v>
      </c>
      <c r="K456" s="4">
        <f>_xlfn.RANK.EQ(VLOOKUP($A456, 'First 10 GS'!$B$2:$AG$2201, 11, FALSE), 'First 10 GS'!L$2:L$2201, 0)</f>
        <v>196</v>
      </c>
      <c r="L456" s="4">
        <f>_xlfn.RANK.EQ(VLOOKUP($A456, 'First 10 GS'!$B$2:$AG$2201, 12, FALSE), 'First 10 GS'!M$2:M$2201, 0)</f>
        <v>98</v>
      </c>
      <c r="M456" s="4">
        <f>_xlfn.RANK.EQ(VLOOKUP($A456, 'First 10 GS'!$B$2:$AG$2201, 13, FALSE), 'First 10 GS'!N$2:N$2201, 0)</f>
        <v>2</v>
      </c>
      <c r="N456" s="6">
        <f>_xlfn.RANK.EQ(VLOOKUP($A456, 'First 10 GS'!$B$2:$AG$2201, 14, FALSE), 'First 10 GS'!O$2:O$2201, 1)</f>
        <v>491</v>
      </c>
      <c r="O456" s="4">
        <f>_xlfn.RANK.EQ(VLOOKUP($A456, 'First 10 GS'!$B$2:$AG$2201, 15, FALSE), 'First 10 GS'!P$2:P$2201, 0)</f>
        <v>390</v>
      </c>
      <c r="P456" s="4">
        <f>_xlfn.RANK.EQ(VLOOKUP($A456, 'First 10 GS'!$B$2:$AG$2201, 16, FALSE), 'First 10 GS'!Q$2:Q$2201, 0)</f>
        <v>266</v>
      </c>
      <c r="Q456" s="5">
        <f>_xlfn.RANK.EQ(VLOOKUP($A456, 'First 10 GS'!$B$2:$AG$2201, 17, FALSE), 'First 10 GS'!R$2:R$2201, 1)</f>
        <v>302</v>
      </c>
      <c r="R456" s="4">
        <f>_xlfn.RANK.EQ(VLOOKUP($A456, 'First 10 GS'!$B$2:$AG$2201, 18, FALSE), 'First 10 GS'!S$2:S$2201, 1)</f>
        <v>215</v>
      </c>
      <c r="S456" s="4">
        <f>_xlfn.RANK.EQ(VLOOKUP($A456, 'First 10 GS'!$B$2:$AG$2201, 19, FALSE), 'First 10 GS'!T$2:T$2201, 1)</f>
        <v>440</v>
      </c>
      <c r="T456" s="4">
        <f>_xlfn.RANK.EQ(VLOOKUP($A456, 'First 10 GS'!$B$2:$AG$2201, 20, FALSE), 'First 10 GS'!U$2:U$2201, 1)</f>
        <v>341</v>
      </c>
      <c r="U456" s="4">
        <f>_xlfn.RANK.EQ(VLOOKUP($A456, 'First 10 GS'!$B$2:$AG$2201, 21, FALSE), 'First 10 GS'!V$2:V$2201, 1)</f>
        <v>381</v>
      </c>
      <c r="V456" s="4">
        <f>_xlfn.RANK.EQ(VLOOKUP($A456, 'First 10 GS'!$B$2:$AG$2201, 22, FALSE), 'First 10 GS'!W$2:W$2201, 1)</f>
        <v>381</v>
      </c>
      <c r="W456" s="4">
        <f>_xlfn.RANK.EQ(VLOOKUP($A456, 'First 10 GS'!$B$2:$AG$2201, 23, FALSE), 'First 10 GS'!X$2:X$2201, 1)</f>
        <v>499</v>
      </c>
      <c r="X456" s="5">
        <f>_xlfn.RANK.EQ(VLOOKUP($A456, 'First 10 GS'!$B$2:$AG$2201, 24, FALSE), 'First 10 GS'!Y$2:Y$2201, 1)</f>
        <v>455</v>
      </c>
      <c r="Y456" s="4">
        <f>_xlfn.RANK.EQ(VLOOKUP($A456, 'First 10 GS'!$B$2:$AG$2201, 25, FALSE), 'First 10 GS'!Z$2:Z$2201, 1)</f>
        <v>291</v>
      </c>
      <c r="Z456" s="5">
        <f>_xlfn.RANK.EQ(VLOOKUP($A456, 'First 10 GS'!$B$2:$AG$2201, 26, FALSE), 'First 10 GS'!AA$2:AA$2201, 0)</f>
        <v>452</v>
      </c>
      <c r="AA456" s="5">
        <f>_xlfn.RANK.EQ(VLOOKUP($A456, 'First 10 GS'!$B$2:$AG$2201, 27, FALSE), 'First 10 GS'!AB$2:AB$2201, 0)</f>
        <v>503</v>
      </c>
      <c r="AB456" s="4">
        <f>_xlfn.RANK.EQ(VLOOKUP($A456, 'First 10 GS'!$B$2:$AG$2201, 28, FALSE), 'First 10 GS'!AC$2:AC$2201, 1)</f>
        <v>618</v>
      </c>
      <c r="AC456" s="4">
        <f>_xlfn.RANK.EQ(VLOOKUP($A456, 'First 10 GS'!$B$2:$AG$2201, 29, FALSE), 'First 10 GS'!AD$2:AD$2201, 1)</f>
        <v>1</v>
      </c>
      <c r="AD456" s="4">
        <f>_xlfn.RANK.EQ(VLOOKUP($A456, 'First 10 GS'!$B$2:$AG$2201, 30, FALSE), 'First 10 GS'!AE$2:AE$2201, 1)</f>
        <v>146</v>
      </c>
      <c r="AE456" s="4">
        <f>_xlfn.RANK.EQ(VLOOKUP($A456, 'First 10 GS'!$B$2:$AG$2201, 31, FALSE), 'First 10 GS'!AF$2:AF$2201, 0)</f>
        <v>137</v>
      </c>
      <c r="AF456" s="5">
        <f>_xlfn.RANK.EQ(VLOOKUP($A456, 'First 10 GS'!$B$2:$AG$2201, 32, FALSE), 'First 10 GS'!AG$2:AG$2201, 1)</f>
        <v>264</v>
      </c>
      <c r="AG456" s="7">
        <f>GEOMEAN(Table5[[#This Row],[W]],Table5[[#This Row],[L]],Table5[[#This Row],[ERA]],Table5[[#This Row],[BB/9]],Table5[[#This Row],[SO]],Table5[[#This Row],[K/9]],Table5[[#This Row],[WHIP]])</f>
        <v>330.33143013197395</v>
      </c>
    </row>
    <row r="457" spans="1:33" x14ac:dyDescent="0.45">
      <c r="A457" s="6" t="s">
        <v>1690</v>
      </c>
      <c r="B457" s="6" t="s">
        <v>73</v>
      </c>
      <c r="C457" s="9">
        <v>33461</v>
      </c>
      <c r="D457" s="9">
        <v>33510</v>
      </c>
      <c r="E457" s="6">
        <f>_xlfn.RANK.EQ(VLOOKUP($A457, 'First 10 GS'!$B$2:$AG$2201, 5, FALSE), 'First 10 GS'!F$2:F$2201, 0)</f>
        <v>506</v>
      </c>
      <c r="F457" s="5">
        <f>_xlfn.RANK.EQ(VLOOKUP($A457, 'First 10 GS'!$B$2:$AG$2201, 6, FALSE), 'First 10 GS'!G$2:G$2201, 0)</f>
        <v>151</v>
      </c>
      <c r="G457" s="5">
        <f>_xlfn.RANK.EQ(VLOOKUP($A457, 'First 10 GS'!$B$2:$AG$2201, 7, FALSE), 'First 10 GS'!H$2:H$2201, 1)</f>
        <v>623</v>
      </c>
      <c r="H457" s="6">
        <f>_xlfn.RANK.EQ(VLOOKUP($A457, 'First 10 GS'!$B$2:$AG$2201, 8, FALSE), 'First 10 GS'!I$2:I$2201, 0)</f>
        <v>1</v>
      </c>
      <c r="I457" s="6">
        <f>_xlfn.RANK.EQ(VLOOKUP($A457, 'First 10 GS'!$B$2:$AG$2201, 9, FALSE), 'First 10 GS'!J$2:J$2201, 0)</f>
        <v>1</v>
      </c>
      <c r="J457" s="6">
        <f>_xlfn.RANK.EQ(VLOOKUP($A457, 'First 10 GS'!$B$2:$AG$2201, 10, FALSE), 'First 10 GS'!K$2:K$2201, 1)</f>
        <v>1</v>
      </c>
      <c r="K457" s="6">
        <f>_xlfn.RANK.EQ(VLOOKUP($A457, 'First 10 GS'!$B$2:$AG$2201, 11, FALSE), 'First 10 GS'!L$2:L$2201, 0)</f>
        <v>196</v>
      </c>
      <c r="L457" s="6">
        <f>_xlfn.RANK.EQ(VLOOKUP($A457, 'First 10 GS'!$B$2:$AG$2201, 12, FALSE), 'First 10 GS'!M$2:M$2201, 0)</f>
        <v>98</v>
      </c>
      <c r="M457" s="6">
        <f>_xlfn.RANK.EQ(VLOOKUP($A457, 'First 10 GS'!$B$2:$AG$2201, 13, FALSE), 'First 10 GS'!N$2:N$2201, 0)</f>
        <v>2</v>
      </c>
      <c r="N457" s="6">
        <f>_xlfn.RANK.EQ(VLOOKUP($A457, 'First 10 GS'!$B$2:$AG$2201, 14, FALSE), 'First 10 GS'!O$2:O$2201, 1)</f>
        <v>156</v>
      </c>
      <c r="O457" s="6">
        <f>_xlfn.RANK.EQ(VLOOKUP($A457, 'First 10 GS'!$B$2:$AG$2201, 15, FALSE), 'First 10 GS'!P$2:P$2201, 0)</f>
        <v>1</v>
      </c>
      <c r="P457" s="6">
        <f>_xlfn.RANK.EQ(VLOOKUP($A457, 'First 10 GS'!$B$2:$AG$2201, 16, FALSE), 'First 10 GS'!Q$2:Q$2201, 0)</f>
        <v>428</v>
      </c>
      <c r="Q457" s="5">
        <f>_xlfn.RANK.EQ(VLOOKUP($A457, 'First 10 GS'!$B$2:$AG$2201, 17, FALSE), 'First 10 GS'!R$2:R$2201, 1)</f>
        <v>337</v>
      </c>
      <c r="R457" s="6">
        <f>_xlfn.RANK.EQ(VLOOKUP($A457, 'First 10 GS'!$B$2:$AG$2201, 18, FALSE), 'First 10 GS'!S$2:S$2201, 1)</f>
        <v>132</v>
      </c>
      <c r="S457" s="6">
        <f>_xlfn.RANK.EQ(VLOOKUP($A457, 'First 10 GS'!$B$2:$AG$2201, 19, FALSE), 'First 10 GS'!T$2:T$2201, 1)</f>
        <v>270</v>
      </c>
      <c r="T457" s="6">
        <f>_xlfn.RANK.EQ(VLOOKUP($A457, 'First 10 GS'!$B$2:$AG$2201, 20, FALSE), 'First 10 GS'!U$2:U$2201, 1)</f>
        <v>214</v>
      </c>
      <c r="U457" s="6">
        <f>_xlfn.RANK.EQ(VLOOKUP($A457, 'First 10 GS'!$B$2:$AG$2201, 21, FALSE), 'First 10 GS'!V$2:V$2201, 1)</f>
        <v>100</v>
      </c>
      <c r="V457" s="6">
        <f>_xlfn.RANK.EQ(VLOOKUP($A457, 'First 10 GS'!$B$2:$AG$2201, 22, FALSE), 'First 10 GS'!W$2:W$2201, 1)</f>
        <v>53</v>
      </c>
      <c r="W457" s="6">
        <f>_xlfn.RANK.EQ(VLOOKUP($A457, 'First 10 GS'!$B$2:$AG$2201, 23, FALSE), 'First 10 GS'!X$2:X$2201, 1)</f>
        <v>187</v>
      </c>
      <c r="X457" s="5">
        <f>_xlfn.RANK.EQ(VLOOKUP($A457, 'First 10 GS'!$B$2:$AG$2201, 24, FALSE), 'First 10 GS'!Y$2:Y$2201, 1)</f>
        <v>264</v>
      </c>
      <c r="Y457" s="6">
        <f>_xlfn.RANK.EQ(VLOOKUP($A457, 'First 10 GS'!$B$2:$AG$2201, 25, FALSE), 'First 10 GS'!Z$2:Z$2201, 1)</f>
        <v>1</v>
      </c>
      <c r="Z457" s="5">
        <f>_xlfn.RANK.EQ(VLOOKUP($A457, 'First 10 GS'!$B$2:$AG$2201, 26, FALSE), 'First 10 GS'!AA$2:AA$2201, 0)</f>
        <v>498</v>
      </c>
      <c r="AA457" s="5">
        <f>_xlfn.RANK.EQ(VLOOKUP($A457, 'First 10 GS'!$B$2:$AG$2201, 27, FALSE), 'First 10 GS'!AB$2:AB$2201, 0)</f>
        <v>430</v>
      </c>
      <c r="AB457" s="6">
        <f>_xlfn.RANK.EQ(VLOOKUP($A457, 'First 10 GS'!$B$2:$AG$2201, 28, FALSE), 'First 10 GS'!AC$2:AC$2201, 1)</f>
        <v>1</v>
      </c>
      <c r="AC457" s="6">
        <f>_xlfn.RANK.EQ(VLOOKUP($A457, 'First 10 GS'!$B$2:$AG$2201, 29, FALSE), 'First 10 GS'!AD$2:AD$2201, 1)</f>
        <v>1</v>
      </c>
      <c r="AD457" s="6">
        <f>_xlfn.RANK.EQ(VLOOKUP($A457, 'First 10 GS'!$B$2:$AG$2201, 30, FALSE), 'First 10 GS'!AE$2:AE$2201, 1)</f>
        <v>554</v>
      </c>
      <c r="AE457" s="6">
        <f>_xlfn.RANK.EQ(VLOOKUP($A457, 'First 10 GS'!$B$2:$AG$2201, 31, FALSE), 'First 10 GS'!AF$2:AF$2201, 0)</f>
        <v>557</v>
      </c>
      <c r="AF457" s="5">
        <f>_xlfn.RANK.EQ(VLOOKUP($A457, 'First 10 GS'!$B$2:$AG$2201, 32, FALSE), 'First 10 GS'!AG$2:AG$2201, 1)</f>
        <v>241</v>
      </c>
      <c r="AG457" s="7">
        <f>GEOMEAN(Table5[[#This Row],[W]],Table5[[#This Row],[L]],Table5[[#This Row],[ERA]],Table5[[#This Row],[BB/9]],Table5[[#This Row],[SO]],Table5[[#This Row],[K/9]],Table5[[#This Row],[WHIP]])</f>
        <v>330.63194272632887</v>
      </c>
    </row>
    <row r="458" spans="1:33" x14ac:dyDescent="0.45">
      <c r="A458" s="6" t="s">
        <v>2276</v>
      </c>
      <c r="B458" s="6" t="s">
        <v>82</v>
      </c>
      <c r="C458" s="9">
        <v>31300</v>
      </c>
      <c r="D458" s="9">
        <v>31532</v>
      </c>
      <c r="E458" s="6">
        <f>_xlfn.RANK.EQ(VLOOKUP($A458, 'First 10 GS'!$B$2:$AG$2201, 5, FALSE), 'First 10 GS'!F$2:F$2201, 0)</f>
        <v>207</v>
      </c>
      <c r="F458" s="5">
        <f>_xlfn.RANK.EQ(VLOOKUP($A458, 'First 10 GS'!$B$2:$AG$2201, 6, FALSE), 'First 10 GS'!G$2:G$2201, 0)</f>
        <v>151</v>
      </c>
      <c r="G458" s="5">
        <f>_xlfn.RANK.EQ(VLOOKUP($A458, 'First 10 GS'!$B$2:$AG$2201, 7, FALSE), 'First 10 GS'!H$2:H$2201, 1)</f>
        <v>623</v>
      </c>
      <c r="H458" s="6">
        <f>_xlfn.RANK.EQ(VLOOKUP($A458, 'First 10 GS'!$B$2:$AG$2201, 8, FALSE), 'First 10 GS'!I$2:I$2201, 0)</f>
        <v>1</v>
      </c>
      <c r="I458" s="6">
        <f>_xlfn.RANK.EQ(VLOOKUP($A458, 'First 10 GS'!$B$2:$AG$2201, 9, FALSE), 'First 10 GS'!J$2:J$2201, 0)</f>
        <v>1</v>
      </c>
      <c r="J458" s="6">
        <f>_xlfn.RANK.EQ(VLOOKUP($A458, 'First 10 GS'!$B$2:$AG$2201, 10, FALSE), 'First 10 GS'!K$2:K$2201, 1)</f>
        <v>1</v>
      </c>
      <c r="K458" s="6">
        <f>_xlfn.RANK.EQ(VLOOKUP($A458, 'First 10 GS'!$B$2:$AG$2201, 11, FALSE), 'First 10 GS'!L$2:L$2201, 0)</f>
        <v>196</v>
      </c>
      <c r="L458" s="6">
        <f>_xlfn.RANK.EQ(VLOOKUP($A458, 'First 10 GS'!$B$2:$AG$2201, 12, FALSE), 'First 10 GS'!M$2:M$2201, 0)</f>
        <v>98</v>
      </c>
      <c r="M458" s="6">
        <f>_xlfn.RANK.EQ(VLOOKUP($A458, 'First 10 GS'!$B$2:$AG$2201, 13, FALSE), 'First 10 GS'!N$2:N$2201, 0)</f>
        <v>2</v>
      </c>
      <c r="N458" s="6">
        <f>_xlfn.RANK.EQ(VLOOKUP($A458, 'First 10 GS'!$B$2:$AG$2201, 14, FALSE), 'First 10 GS'!O$2:O$2201, 1)</f>
        <v>452</v>
      </c>
      <c r="O458" s="6">
        <f>_xlfn.RANK.EQ(VLOOKUP($A458, 'First 10 GS'!$B$2:$AG$2201, 15, FALSE), 'First 10 GS'!P$2:P$2201, 0)</f>
        <v>1</v>
      </c>
      <c r="P458" s="6">
        <f>_xlfn.RANK.EQ(VLOOKUP($A458, 'First 10 GS'!$B$2:$AG$2201, 16, FALSE), 'First 10 GS'!Q$2:Q$2201, 0)</f>
        <v>428</v>
      </c>
      <c r="Q458" s="5">
        <f>_xlfn.RANK.EQ(VLOOKUP($A458, 'First 10 GS'!$B$2:$AG$2201, 17, FALSE), 'First 10 GS'!R$2:R$2201, 1)</f>
        <v>315</v>
      </c>
      <c r="R458" s="6">
        <f>_xlfn.RANK.EQ(VLOOKUP($A458, 'First 10 GS'!$B$2:$AG$2201, 18, FALSE), 'First 10 GS'!S$2:S$2201, 1)</f>
        <v>530</v>
      </c>
      <c r="S458" s="6">
        <f>_xlfn.RANK.EQ(VLOOKUP($A458, 'First 10 GS'!$B$2:$AG$2201, 19, FALSE), 'First 10 GS'!T$2:T$2201, 1)</f>
        <v>440</v>
      </c>
      <c r="T458" s="6">
        <f>_xlfn.RANK.EQ(VLOOKUP($A458, 'First 10 GS'!$B$2:$AG$2201, 20, FALSE), 'First 10 GS'!U$2:U$2201, 1)</f>
        <v>341</v>
      </c>
      <c r="U458" s="6">
        <f>_xlfn.RANK.EQ(VLOOKUP($A458, 'First 10 GS'!$B$2:$AG$2201, 21, FALSE), 'First 10 GS'!V$2:V$2201, 1)</f>
        <v>305</v>
      </c>
      <c r="V458" s="6">
        <f>_xlfn.RANK.EQ(VLOOKUP($A458, 'First 10 GS'!$B$2:$AG$2201, 22, FALSE), 'First 10 GS'!W$2:W$2201, 1)</f>
        <v>274</v>
      </c>
      <c r="W458" s="6">
        <f>_xlfn.RANK.EQ(VLOOKUP($A458, 'First 10 GS'!$B$2:$AG$2201, 23, FALSE), 'First 10 GS'!X$2:X$2201, 1)</f>
        <v>307</v>
      </c>
      <c r="X458" s="5">
        <f>_xlfn.RANK.EQ(VLOOKUP($A458, 'First 10 GS'!$B$2:$AG$2201, 24, FALSE), 'First 10 GS'!Y$2:Y$2201, 1)</f>
        <v>274</v>
      </c>
      <c r="Y458" s="6">
        <f>_xlfn.RANK.EQ(VLOOKUP($A458, 'First 10 GS'!$B$2:$AG$2201, 25, FALSE), 'First 10 GS'!Z$2:Z$2201, 1)</f>
        <v>490</v>
      </c>
      <c r="Z458" s="5">
        <f>_xlfn.RANK.EQ(VLOOKUP($A458, 'First 10 GS'!$B$2:$AG$2201, 26, FALSE), 'First 10 GS'!AA$2:AA$2201, 0)</f>
        <v>356</v>
      </c>
      <c r="AA458" s="5">
        <f>_xlfn.RANK.EQ(VLOOKUP($A458, 'First 10 GS'!$B$2:$AG$2201, 27, FALSE), 'First 10 GS'!AB$2:AB$2201, 0)</f>
        <v>395</v>
      </c>
      <c r="AB458" s="6">
        <f>_xlfn.RANK.EQ(VLOOKUP($A458, 'First 10 GS'!$B$2:$AG$2201, 28, FALSE), 'First 10 GS'!AC$2:AC$2201, 1)</f>
        <v>127</v>
      </c>
      <c r="AC458" s="6">
        <f>_xlfn.RANK.EQ(VLOOKUP($A458, 'First 10 GS'!$B$2:$AG$2201, 29, FALSE), 'First 10 GS'!AD$2:AD$2201, 1)</f>
        <v>1</v>
      </c>
      <c r="AD458" s="6">
        <f>_xlfn.RANK.EQ(VLOOKUP($A458, 'First 10 GS'!$B$2:$AG$2201, 30, FALSE), 'First 10 GS'!AE$2:AE$2201, 1)</f>
        <v>146</v>
      </c>
      <c r="AE458" s="6">
        <f>_xlfn.RANK.EQ(VLOOKUP($A458, 'First 10 GS'!$B$2:$AG$2201, 31, FALSE), 'First 10 GS'!AF$2:AF$2201, 0)</f>
        <v>137</v>
      </c>
      <c r="AF458" s="5">
        <f>_xlfn.RANK.EQ(VLOOKUP($A458, 'First 10 GS'!$B$2:$AG$2201, 32, FALSE), 'First 10 GS'!AG$2:AG$2201, 1)</f>
        <v>379</v>
      </c>
      <c r="AG458" s="7">
        <f>GEOMEAN(Table5[[#This Row],[W]],Table5[[#This Row],[L]],Table5[[#This Row],[ERA]],Table5[[#This Row],[BB/9]],Table5[[#This Row],[SO]],Table5[[#This Row],[K/9]],Table5[[#This Row],[WHIP]])</f>
        <v>330.71882500672211</v>
      </c>
    </row>
    <row r="459" spans="1:33" x14ac:dyDescent="0.45">
      <c r="A459" s="4" t="s">
        <v>559</v>
      </c>
      <c r="B459" s="4" t="s">
        <v>106</v>
      </c>
      <c r="C459" s="10">
        <v>23114</v>
      </c>
      <c r="D459" s="10" t="s">
        <v>560</v>
      </c>
      <c r="E459" s="4">
        <f>_xlfn.RANK.EQ(VLOOKUP($A459, 'First 10 GS'!$B$2:$AG$2201, 5, FALSE), 'First 10 GS'!F$2:F$2201, 0)</f>
        <v>238</v>
      </c>
      <c r="F459" s="5">
        <f>_xlfn.RANK.EQ(VLOOKUP($A459, 'First 10 GS'!$B$2:$AG$2201, 6, FALSE), 'First 10 GS'!G$2:G$2201, 0)</f>
        <v>151</v>
      </c>
      <c r="G459" s="5">
        <f>_xlfn.RANK.EQ(VLOOKUP($A459, 'First 10 GS'!$B$2:$AG$2201, 7, FALSE), 'First 10 GS'!H$2:H$2201, 1)</f>
        <v>518</v>
      </c>
      <c r="H459" s="4">
        <f>_xlfn.RANK.EQ(VLOOKUP($A459, 'First 10 GS'!$B$2:$AG$2201, 8, FALSE), 'First 10 GS'!I$2:I$2201, 0)</f>
        <v>1</v>
      </c>
      <c r="I459" s="4">
        <f>_xlfn.RANK.EQ(VLOOKUP($A459, 'First 10 GS'!$B$2:$AG$2201, 9, FALSE), 'First 10 GS'!J$2:J$2201, 0)</f>
        <v>1</v>
      </c>
      <c r="J459" s="4">
        <f>_xlfn.RANK.EQ(VLOOKUP($A459, 'First 10 GS'!$B$2:$AG$2201, 10, FALSE), 'First 10 GS'!K$2:K$2201, 1)</f>
        <v>1</v>
      </c>
      <c r="K459" s="4">
        <f>_xlfn.RANK.EQ(VLOOKUP($A459, 'First 10 GS'!$B$2:$AG$2201, 11, FALSE), 'First 10 GS'!L$2:L$2201, 0)</f>
        <v>54</v>
      </c>
      <c r="L459" s="4">
        <f>_xlfn.RANK.EQ(VLOOKUP($A459, 'First 10 GS'!$B$2:$AG$2201, 12, FALSE), 'First 10 GS'!M$2:M$2201, 0)</f>
        <v>18</v>
      </c>
      <c r="M459" s="4">
        <f>_xlfn.RANK.EQ(VLOOKUP($A459, 'First 10 GS'!$B$2:$AG$2201, 13, FALSE), 'First 10 GS'!N$2:N$2201, 0)</f>
        <v>2</v>
      </c>
      <c r="N459" s="6">
        <f>_xlfn.RANK.EQ(VLOOKUP($A459, 'First 10 GS'!$B$2:$AG$2201, 14, FALSE), 'First 10 GS'!O$2:O$2201, 1)</f>
        <v>414</v>
      </c>
      <c r="O459" s="4">
        <f>_xlfn.RANK.EQ(VLOOKUP($A459, 'First 10 GS'!$B$2:$AG$2201, 15, FALSE), 'First 10 GS'!P$2:P$2201, 0)</f>
        <v>26</v>
      </c>
      <c r="P459" s="4">
        <f>_xlfn.RANK.EQ(VLOOKUP($A459, 'First 10 GS'!$B$2:$AG$2201, 16, FALSE), 'First 10 GS'!Q$2:Q$2201, 0)</f>
        <v>357</v>
      </c>
      <c r="Q459" s="5">
        <f>_xlfn.RANK.EQ(VLOOKUP($A459, 'First 10 GS'!$B$2:$AG$2201, 17, FALSE), 'First 10 GS'!R$2:R$2201, 1)</f>
        <v>355</v>
      </c>
      <c r="R459" s="4">
        <f>_xlfn.RANK.EQ(VLOOKUP($A459, 'First 10 GS'!$B$2:$AG$2201, 18, FALSE), 'First 10 GS'!S$2:S$2201, 1)</f>
        <v>45</v>
      </c>
      <c r="S459" s="4">
        <f>_xlfn.RANK.EQ(VLOOKUP($A459, 'First 10 GS'!$B$2:$AG$2201, 19, FALSE), 'First 10 GS'!T$2:T$2201, 1)</f>
        <v>270</v>
      </c>
      <c r="T459" s="4">
        <f>_xlfn.RANK.EQ(VLOOKUP($A459, 'First 10 GS'!$B$2:$AG$2201, 20, FALSE), 'First 10 GS'!U$2:U$2201, 1)</f>
        <v>384</v>
      </c>
      <c r="U459" s="4">
        <f>_xlfn.RANK.EQ(VLOOKUP($A459, 'First 10 GS'!$B$2:$AG$2201, 21, FALSE), 'First 10 GS'!V$2:V$2201, 1)</f>
        <v>210</v>
      </c>
      <c r="V459" s="4">
        <f>_xlfn.RANK.EQ(VLOOKUP($A459, 'First 10 GS'!$B$2:$AG$2201, 22, FALSE), 'First 10 GS'!W$2:W$2201, 1)</f>
        <v>172</v>
      </c>
      <c r="W459" s="4">
        <f>_xlfn.RANK.EQ(VLOOKUP($A459, 'First 10 GS'!$B$2:$AG$2201, 23, FALSE), 'First 10 GS'!X$2:X$2201, 1)</f>
        <v>664</v>
      </c>
      <c r="X459" s="5">
        <f>_xlfn.RANK.EQ(VLOOKUP($A459, 'First 10 GS'!$B$2:$AG$2201, 24, FALSE), 'First 10 GS'!Y$2:Y$2201, 1)</f>
        <v>662</v>
      </c>
      <c r="Y459" s="4">
        <f>_xlfn.RANK.EQ(VLOOKUP($A459, 'First 10 GS'!$B$2:$AG$2201, 25, FALSE), 'First 10 GS'!Z$2:Z$2201, 1)</f>
        <v>291</v>
      </c>
      <c r="Z459" s="5">
        <f>_xlfn.RANK.EQ(VLOOKUP($A459, 'First 10 GS'!$B$2:$AG$2201, 26, FALSE), 'First 10 GS'!AA$2:AA$2201, 0)</f>
        <v>193</v>
      </c>
      <c r="AA459" s="5">
        <f>_xlfn.RANK.EQ(VLOOKUP($A459, 'First 10 GS'!$B$2:$AG$2201, 27, FALSE), 'First 10 GS'!AB$2:AB$2201, 0)</f>
        <v>237</v>
      </c>
      <c r="AB459" s="4">
        <f>_xlfn.RANK.EQ(VLOOKUP($A459, 'First 10 GS'!$B$2:$AG$2201, 28, FALSE), 'First 10 GS'!AC$2:AC$2201, 1)</f>
        <v>1</v>
      </c>
      <c r="AC459" s="4">
        <f>_xlfn.RANK.EQ(VLOOKUP($A459, 'First 10 GS'!$B$2:$AG$2201, 29, FALSE), 'First 10 GS'!AD$2:AD$2201, 1)</f>
        <v>1</v>
      </c>
      <c r="AD459" s="4">
        <f>_xlfn.RANK.EQ(VLOOKUP($A459, 'First 10 GS'!$B$2:$AG$2201, 30, FALSE), 'First 10 GS'!AE$2:AE$2201, 1)</f>
        <v>1</v>
      </c>
      <c r="AE459" s="4">
        <f>_xlfn.RANK.EQ(VLOOKUP($A459, 'First 10 GS'!$B$2:$AG$2201, 31, FALSE), 'First 10 GS'!AF$2:AF$2201, 0)</f>
        <v>144</v>
      </c>
      <c r="AF459" s="5">
        <f>_xlfn.RANK.EQ(VLOOKUP($A459, 'First 10 GS'!$B$2:$AG$2201, 32, FALSE), 'First 10 GS'!AG$2:AG$2201, 1)</f>
        <v>516</v>
      </c>
      <c r="AG459" s="7">
        <f>GEOMEAN(Table5[[#This Row],[W]],Table5[[#This Row],[L]],Table5[[#This Row],[ERA]],Table5[[#This Row],[BB/9]],Table5[[#This Row],[SO]],Table5[[#This Row],[K/9]],Table5[[#This Row],[WHIP]])</f>
        <v>330.84242914218333</v>
      </c>
    </row>
    <row r="460" spans="1:33" x14ac:dyDescent="0.45">
      <c r="A460" s="6" t="s">
        <v>1315</v>
      </c>
      <c r="B460" s="6" t="s">
        <v>30</v>
      </c>
      <c r="C460" s="9">
        <v>41142</v>
      </c>
      <c r="D460" s="9">
        <v>41482</v>
      </c>
      <c r="E460" s="6">
        <f>_xlfn.RANK.EQ(VLOOKUP($A460, 'First 10 GS'!$B$2:$AG$2201, 5, FALSE), 'First 10 GS'!F$2:F$2201, 0)</f>
        <v>646</v>
      </c>
      <c r="F460" s="5">
        <f>_xlfn.RANK.EQ(VLOOKUP($A460, 'First 10 GS'!$B$2:$AG$2201, 6, FALSE), 'First 10 GS'!G$2:G$2201, 0)</f>
        <v>294</v>
      </c>
      <c r="G460" s="5">
        <f>_xlfn.RANK.EQ(VLOOKUP($A460, 'First 10 GS'!$B$2:$AG$2201, 7, FALSE), 'First 10 GS'!H$2:H$2201, 1)</f>
        <v>177</v>
      </c>
      <c r="H460" s="6">
        <f>_xlfn.RANK.EQ(VLOOKUP($A460, 'First 10 GS'!$B$2:$AG$2201, 8, FALSE), 'First 10 GS'!I$2:I$2201, 0)</f>
        <v>1</v>
      </c>
      <c r="I460" s="6">
        <f>_xlfn.RANK.EQ(VLOOKUP($A460, 'First 10 GS'!$B$2:$AG$2201, 9, FALSE), 'First 10 GS'!J$2:J$2201, 0)</f>
        <v>1</v>
      </c>
      <c r="J460" s="6">
        <f>_xlfn.RANK.EQ(VLOOKUP($A460, 'First 10 GS'!$B$2:$AG$2201, 10, FALSE), 'First 10 GS'!K$2:K$2201, 1)</f>
        <v>1</v>
      </c>
      <c r="K460" s="6">
        <f>_xlfn.RANK.EQ(VLOOKUP($A460, 'First 10 GS'!$B$2:$AG$2201, 11, FALSE), 'First 10 GS'!L$2:L$2201, 0)</f>
        <v>196</v>
      </c>
      <c r="L460" s="6">
        <f>_xlfn.RANK.EQ(VLOOKUP($A460, 'First 10 GS'!$B$2:$AG$2201, 12, FALSE), 'First 10 GS'!M$2:M$2201, 0)</f>
        <v>98</v>
      </c>
      <c r="M460" s="6">
        <f>_xlfn.RANK.EQ(VLOOKUP($A460, 'First 10 GS'!$B$2:$AG$2201, 13, FALSE), 'First 10 GS'!N$2:N$2201, 0)</f>
        <v>2</v>
      </c>
      <c r="N460" s="6">
        <f>_xlfn.RANK.EQ(VLOOKUP($A460, 'First 10 GS'!$B$2:$AG$2201, 14, FALSE), 'First 10 GS'!O$2:O$2201, 1)</f>
        <v>21</v>
      </c>
      <c r="O460" s="6">
        <f>_xlfn.RANK.EQ(VLOOKUP($A460, 'First 10 GS'!$B$2:$AG$2201, 15, FALSE), 'First 10 GS'!P$2:P$2201, 0)</f>
        <v>390</v>
      </c>
      <c r="P460" s="6">
        <f>_xlfn.RANK.EQ(VLOOKUP($A460, 'First 10 GS'!$B$2:$AG$2201, 16, FALSE), 'First 10 GS'!Q$2:Q$2201, 0)</f>
        <v>266</v>
      </c>
      <c r="Q460" s="5">
        <f>_xlfn.RANK.EQ(VLOOKUP($A460, 'First 10 GS'!$B$2:$AG$2201, 17, FALSE), 'First 10 GS'!R$2:R$2201, 1)</f>
        <v>516</v>
      </c>
      <c r="R460" s="6">
        <f>_xlfn.RANK.EQ(VLOOKUP($A460, 'First 10 GS'!$B$2:$AG$2201, 18, FALSE), 'First 10 GS'!S$2:S$2201, 1)</f>
        <v>132</v>
      </c>
      <c r="S460" s="6">
        <f>_xlfn.RANK.EQ(VLOOKUP($A460, 'First 10 GS'!$B$2:$AG$2201, 19, FALSE), 'First 10 GS'!T$2:T$2201, 1)</f>
        <v>228</v>
      </c>
      <c r="T460" s="6">
        <f>_xlfn.RANK.EQ(VLOOKUP($A460, 'First 10 GS'!$B$2:$AG$2201, 20, FALSE), 'First 10 GS'!U$2:U$2201, 1)</f>
        <v>306</v>
      </c>
      <c r="U460" s="6">
        <f>_xlfn.RANK.EQ(VLOOKUP($A460, 'First 10 GS'!$B$2:$AG$2201, 21, FALSE), 'First 10 GS'!V$2:V$2201, 1)</f>
        <v>449</v>
      </c>
      <c r="V460" s="6">
        <f>_xlfn.RANK.EQ(VLOOKUP($A460, 'First 10 GS'!$B$2:$AG$2201, 22, FALSE), 'First 10 GS'!W$2:W$2201, 1)</f>
        <v>274</v>
      </c>
      <c r="W460" s="6">
        <f>_xlfn.RANK.EQ(VLOOKUP($A460, 'First 10 GS'!$B$2:$AG$2201, 23, FALSE), 'First 10 GS'!X$2:X$2201, 1)</f>
        <v>101</v>
      </c>
      <c r="X460" s="5">
        <f>_xlfn.RANK.EQ(VLOOKUP($A460, 'First 10 GS'!$B$2:$AG$2201, 24, FALSE), 'First 10 GS'!Y$2:Y$2201, 1)</f>
        <v>240</v>
      </c>
      <c r="Y460" s="6">
        <f>_xlfn.RANK.EQ(VLOOKUP($A460, 'First 10 GS'!$B$2:$AG$2201, 25, FALSE), 'First 10 GS'!Z$2:Z$2201, 1)</f>
        <v>1</v>
      </c>
      <c r="Z460" s="5">
        <f>_xlfn.RANK.EQ(VLOOKUP($A460, 'First 10 GS'!$B$2:$AG$2201, 26, FALSE), 'First 10 GS'!AA$2:AA$2201, 0)</f>
        <v>514</v>
      </c>
      <c r="AA460" s="5">
        <f>_xlfn.RANK.EQ(VLOOKUP($A460, 'First 10 GS'!$B$2:$AG$2201, 27, FALSE), 'First 10 GS'!AB$2:AB$2201, 0)</f>
        <v>337</v>
      </c>
      <c r="AB460" s="6">
        <f>_xlfn.RANK.EQ(VLOOKUP($A460, 'First 10 GS'!$B$2:$AG$2201, 28, FALSE), 'First 10 GS'!AC$2:AC$2201, 1)</f>
        <v>452</v>
      </c>
      <c r="AC460" s="6">
        <f>_xlfn.RANK.EQ(VLOOKUP($A460, 'First 10 GS'!$B$2:$AG$2201, 29, FALSE), 'First 10 GS'!AD$2:AD$2201, 1)</f>
        <v>1</v>
      </c>
      <c r="AD460" s="6">
        <f>_xlfn.RANK.EQ(VLOOKUP($A460, 'First 10 GS'!$B$2:$AG$2201, 30, FALSE), 'First 10 GS'!AE$2:AE$2201, 1)</f>
        <v>1</v>
      </c>
      <c r="AE460" s="6">
        <f>_xlfn.RANK.EQ(VLOOKUP($A460, 'First 10 GS'!$B$2:$AG$2201, 31, FALSE), 'First 10 GS'!AF$2:AF$2201, 0)</f>
        <v>653</v>
      </c>
      <c r="AF460" s="5">
        <f>_xlfn.RANK.EQ(VLOOKUP($A460, 'First 10 GS'!$B$2:$AG$2201, 32, FALSE), 'First 10 GS'!AG$2:AG$2201, 1)</f>
        <v>390</v>
      </c>
      <c r="AG460" s="7">
        <f>GEOMEAN(Table5[[#This Row],[W]],Table5[[#This Row],[L]],Table5[[#This Row],[ERA]],Table5[[#This Row],[BB/9]],Table5[[#This Row],[SO]],Table5[[#This Row],[K/9]],Table5[[#This Row],[WHIP]])</f>
        <v>331.00470477418122</v>
      </c>
    </row>
    <row r="461" spans="1:33" x14ac:dyDescent="0.45">
      <c r="A461" s="4" t="s">
        <v>992</v>
      </c>
      <c r="B461" s="4" t="s">
        <v>240</v>
      </c>
      <c r="C461" s="10">
        <v>30534</v>
      </c>
      <c r="D461" s="10">
        <v>30576</v>
      </c>
      <c r="E461" s="4">
        <f>_xlfn.RANK.EQ(VLOOKUP($A461, 'First 10 GS'!$B$2:$AG$2201, 5, FALSE), 'First 10 GS'!F$2:F$2201, 0)</f>
        <v>56</v>
      </c>
      <c r="F461" s="5">
        <f>_xlfn.RANK.EQ(VLOOKUP($A461, 'First 10 GS'!$B$2:$AG$2201, 6, FALSE), 'First 10 GS'!G$2:G$2201, 0)</f>
        <v>460</v>
      </c>
      <c r="G461" s="5">
        <f>_xlfn.RANK.EQ(VLOOKUP($A461, 'First 10 GS'!$B$2:$AG$2201, 7, FALSE), 'First 10 GS'!H$2:H$2201, 1)</f>
        <v>518</v>
      </c>
      <c r="H461" s="4">
        <f>_xlfn.RANK.EQ(VLOOKUP($A461, 'First 10 GS'!$B$2:$AG$2201, 8, FALSE), 'First 10 GS'!I$2:I$2201, 0)</f>
        <v>1</v>
      </c>
      <c r="I461" s="4">
        <f>_xlfn.RANK.EQ(VLOOKUP($A461, 'First 10 GS'!$B$2:$AG$2201, 9, FALSE), 'First 10 GS'!J$2:J$2201, 0)</f>
        <v>1</v>
      </c>
      <c r="J461" s="4">
        <f>_xlfn.RANK.EQ(VLOOKUP($A461, 'First 10 GS'!$B$2:$AG$2201, 10, FALSE), 'First 10 GS'!K$2:K$2201, 1)</f>
        <v>1</v>
      </c>
      <c r="K461" s="4">
        <f>_xlfn.RANK.EQ(VLOOKUP($A461, 'First 10 GS'!$B$2:$AG$2201, 11, FALSE), 'First 10 GS'!L$2:L$2201, 0)</f>
        <v>196</v>
      </c>
      <c r="L461" s="4">
        <f>_xlfn.RANK.EQ(VLOOKUP($A461, 'First 10 GS'!$B$2:$AG$2201, 12, FALSE), 'First 10 GS'!M$2:M$2201, 0)</f>
        <v>98</v>
      </c>
      <c r="M461" s="4">
        <f>_xlfn.RANK.EQ(VLOOKUP($A461, 'First 10 GS'!$B$2:$AG$2201, 13, FALSE), 'First 10 GS'!N$2:N$2201, 0)</f>
        <v>2</v>
      </c>
      <c r="N461" s="6">
        <f>_xlfn.RANK.EQ(VLOOKUP($A461, 'First 10 GS'!$B$2:$AG$2201, 14, FALSE), 'First 10 GS'!O$2:O$2201, 1)</f>
        <v>609</v>
      </c>
      <c r="O461" s="4">
        <f>_xlfn.RANK.EQ(VLOOKUP($A461, 'First 10 GS'!$B$2:$AG$2201, 15, FALSE), 'First 10 GS'!P$2:P$2201, 0)</f>
        <v>227</v>
      </c>
      <c r="P461" s="4">
        <f>_xlfn.RANK.EQ(VLOOKUP($A461, 'First 10 GS'!$B$2:$AG$2201, 16, FALSE), 'First 10 GS'!Q$2:Q$2201, 0)</f>
        <v>562</v>
      </c>
      <c r="Q461" s="5">
        <f>_xlfn.RANK.EQ(VLOOKUP($A461, 'First 10 GS'!$B$2:$AG$2201, 17, FALSE), 'First 10 GS'!R$2:R$2201, 1)</f>
        <v>178</v>
      </c>
      <c r="R461" s="4">
        <f>_xlfn.RANK.EQ(VLOOKUP($A461, 'First 10 GS'!$B$2:$AG$2201, 18, FALSE), 'First 10 GS'!S$2:S$2201, 1)</f>
        <v>653</v>
      </c>
      <c r="S461" s="4">
        <f>_xlfn.RANK.EQ(VLOOKUP($A461, 'First 10 GS'!$B$2:$AG$2201, 19, FALSE), 'First 10 GS'!T$2:T$2201, 1)</f>
        <v>473</v>
      </c>
      <c r="T461" s="4">
        <f>_xlfn.RANK.EQ(VLOOKUP($A461, 'First 10 GS'!$B$2:$AG$2201, 20, FALSE), 'First 10 GS'!U$2:U$2201, 1)</f>
        <v>306</v>
      </c>
      <c r="U461" s="4">
        <f>_xlfn.RANK.EQ(VLOOKUP($A461, 'First 10 GS'!$B$2:$AG$2201, 21, FALSE), 'First 10 GS'!V$2:V$2201, 1)</f>
        <v>237</v>
      </c>
      <c r="V461" s="4">
        <f>_xlfn.RANK.EQ(VLOOKUP($A461, 'First 10 GS'!$B$2:$AG$2201, 22, FALSE), 'First 10 GS'!W$2:W$2201, 1)</f>
        <v>274</v>
      </c>
      <c r="W461" s="4">
        <f>_xlfn.RANK.EQ(VLOOKUP($A461, 'First 10 GS'!$B$2:$AG$2201, 23, FALSE), 'First 10 GS'!X$2:X$2201, 1)</f>
        <v>221</v>
      </c>
      <c r="X461" s="5">
        <f>_xlfn.RANK.EQ(VLOOKUP($A461, 'First 10 GS'!$B$2:$AG$2201, 24, FALSE), 'First 10 GS'!Y$2:Y$2201, 1)</f>
        <v>134</v>
      </c>
      <c r="Y461" s="4">
        <f>_xlfn.RANK.EQ(VLOOKUP($A461, 'First 10 GS'!$B$2:$AG$2201, 25, FALSE), 'First 10 GS'!Z$2:Z$2201, 1)</f>
        <v>490</v>
      </c>
      <c r="Z461" s="5">
        <f>_xlfn.RANK.EQ(VLOOKUP($A461, 'First 10 GS'!$B$2:$AG$2201, 26, FALSE), 'First 10 GS'!AA$2:AA$2201, 0)</f>
        <v>423</v>
      </c>
      <c r="AA461" s="5">
        <f>_xlfn.RANK.EQ(VLOOKUP($A461, 'First 10 GS'!$B$2:$AG$2201, 27, FALSE), 'First 10 GS'!AB$2:AB$2201, 0)</f>
        <v>545</v>
      </c>
      <c r="AB461" s="4">
        <f>_xlfn.RANK.EQ(VLOOKUP($A461, 'First 10 GS'!$B$2:$AG$2201, 28, FALSE), 'First 10 GS'!AC$2:AC$2201, 1)</f>
        <v>1</v>
      </c>
      <c r="AC461" s="4">
        <f>_xlfn.RANK.EQ(VLOOKUP($A461, 'First 10 GS'!$B$2:$AG$2201, 29, FALSE), 'First 10 GS'!AD$2:AD$2201, 1)</f>
        <v>1</v>
      </c>
      <c r="AD461" s="4">
        <f>_xlfn.RANK.EQ(VLOOKUP($A461, 'First 10 GS'!$B$2:$AG$2201, 30, FALSE), 'First 10 GS'!AE$2:AE$2201, 1)</f>
        <v>146</v>
      </c>
      <c r="AE461" s="4">
        <f>_xlfn.RANK.EQ(VLOOKUP($A461, 'First 10 GS'!$B$2:$AG$2201, 31, FALSE), 'First 10 GS'!AF$2:AF$2201, 0)</f>
        <v>42</v>
      </c>
      <c r="AF461" s="5">
        <f>_xlfn.RANK.EQ(VLOOKUP($A461, 'First 10 GS'!$B$2:$AG$2201, 32, FALSE), 'First 10 GS'!AG$2:AG$2201, 1)</f>
        <v>334</v>
      </c>
      <c r="AG461" s="7">
        <f>GEOMEAN(Table5[[#This Row],[W]],Table5[[#This Row],[L]],Table5[[#This Row],[ERA]],Table5[[#This Row],[BB/9]],Table5[[#This Row],[SO]],Table5[[#This Row],[K/9]],Table5[[#This Row],[WHIP]])</f>
        <v>331.25049250139057</v>
      </c>
    </row>
    <row r="462" spans="1:33" x14ac:dyDescent="0.45">
      <c r="A462" s="4" t="s">
        <v>1239</v>
      </c>
      <c r="B462" s="4" t="s">
        <v>555</v>
      </c>
      <c r="C462" s="10">
        <v>34179</v>
      </c>
      <c r="D462" s="10">
        <v>34227</v>
      </c>
      <c r="E462" s="4">
        <f>_xlfn.RANK.EQ(VLOOKUP($A462, 'First 10 GS'!$B$2:$AG$2201, 5, FALSE), 'First 10 GS'!F$2:F$2201, 0)</f>
        <v>68</v>
      </c>
      <c r="F462" s="5">
        <f>_xlfn.RANK.EQ(VLOOKUP($A462, 'First 10 GS'!$B$2:$AG$2201, 6, FALSE), 'First 10 GS'!G$2:G$2201, 0)</f>
        <v>294</v>
      </c>
      <c r="G462" s="5">
        <f>_xlfn.RANK.EQ(VLOOKUP($A462, 'First 10 GS'!$B$2:$AG$2201, 7, FALSE), 'First 10 GS'!H$2:H$2201, 1)</f>
        <v>518</v>
      </c>
      <c r="H462" s="4">
        <f>_xlfn.RANK.EQ(VLOOKUP($A462, 'First 10 GS'!$B$2:$AG$2201, 8, FALSE), 'First 10 GS'!I$2:I$2201, 0)</f>
        <v>1</v>
      </c>
      <c r="I462" s="4">
        <f>_xlfn.RANK.EQ(VLOOKUP($A462, 'First 10 GS'!$B$2:$AG$2201, 9, FALSE), 'First 10 GS'!J$2:J$2201, 0)</f>
        <v>1</v>
      </c>
      <c r="J462" s="4">
        <f>_xlfn.RANK.EQ(VLOOKUP($A462, 'First 10 GS'!$B$2:$AG$2201, 10, FALSE), 'First 10 GS'!K$2:K$2201, 1)</f>
        <v>1</v>
      </c>
      <c r="K462" s="4">
        <f>_xlfn.RANK.EQ(VLOOKUP($A462, 'First 10 GS'!$B$2:$AG$2201, 11, FALSE), 'First 10 GS'!L$2:L$2201, 0)</f>
        <v>99</v>
      </c>
      <c r="L462" s="4">
        <f>_xlfn.RANK.EQ(VLOOKUP($A462, 'First 10 GS'!$B$2:$AG$2201, 12, FALSE), 'First 10 GS'!M$2:M$2201, 0)</f>
        <v>98</v>
      </c>
      <c r="M462" s="4">
        <f>_xlfn.RANK.EQ(VLOOKUP($A462, 'First 10 GS'!$B$2:$AG$2201, 13, FALSE), 'First 10 GS'!N$2:N$2201, 0)</f>
        <v>2</v>
      </c>
      <c r="N462" s="6">
        <f>_xlfn.RANK.EQ(VLOOKUP($A462, 'First 10 GS'!$B$2:$AG$2201, 14, FALSE), 'First 10 GS'!O$2:O$2201, 1)</f>
        <v>594</v>
      </c>
      <c r="O462" s="4">
        <f>_xlfn.RANK.EQ(VLOOKUP($A462, 'First 10 GS'!$B$2:$AG$2201, 15, FALSE), 'First 10 GS'!P$2:P$2201, 0)</f>
        <v>90</v>
      </c>
      <c r="P462" s="4">
        <f>_xlfn.RANK.EQ(VLOOKUP($A462, 'First 10 GS'!$B$2:$AG$2201, 16, FALSE), 'First 10 GS'!Q$2:Q$2201, 0)</f>
        <v>467</v>
      </c>
      <c r="Q462" s="5">
        <f>_xlfn.RANK.EQ(VLOOKUP($A462, 'First 10 GS'!$B$2:$AG$2201, 17, FALSE), 'First 10 GS'!R$2:R$2201, 1)</f>
        <v>262</v>
      </c>
      <c r="R462" s="4">
        <f>_xlfn.RANK.EQ(VLOOKUP($A462, 'First 10 GS'!$B$2:$AG$2201, 18, FALSE), 'First 10 GS'!S$2:S$2201, 1)</f>
        <v>508</v>
      </c>
      <c r="S462" s="4">
        <f>_xlfn.RANK.EQ(VLOOKUP($A462, 'First 10 GS'!$B$2:$AG$2201, 19, FALSE), 'First 10 GS'!T$2:T$2201, 1)</f>
        <v>270</v>
      </c>
      <c r="T462" s="4">
        <f>_xlfn.RANK.EQ(VLOOKUP($A462, 'First 10 GS'!$B$2:$AG$2201, 20, FALSE), 'First 10 GS'!U$2:U$2201, 1)</f>
        <v>384</v>
      </c>
      <c r="U462" s="4">
        <f>_xlfn.RANK.EQ(VLOOKUP($A462, 'First 10 GS'!$B$2:$AG$2201, 21, FALSE), 'First 10 GS'!V$2:V$2201, 1)</f>
        <v>160</v>
      </c>
      <c r="V462" s="4">
        <f>_xlfn.RANK.EQ(VLOOKUP($A462, 'First 10 GS'!$B$2:$AG$2201, 22, FALSE), 'First 10 GS'!W$2:W$2201, 1)</f>
        <v>172</v>
      </c>
      <c r="W462" s="4">
        <f>_xlfn.RANK.EQ(VLOOKUP($A462, 'First 10 GS'!$B$2:$AG$2201, 23, FALSE), 'First 10 GS'!X$2:X$2201, 1)</f>
        <v>262</v>
      </c>
      <c r="X462" s="5">
        <f>_xlfn.RANK.EQ(VLOOKUP($A462, 'First 10 GS'!$B$2:$AG$2201, 24, FALSE), 'First 10 GS'!Y$2:Y$2201, 1)</f>
        <v>171</v>
      </c>
      <c r="Y462" s="4">
        <f>_xlfn.RANK.EQ(VLOOKUP($A462, 'First 10 GS'!$B$2:$AG$2201, 25, FALSE), 'First 10 GS'!Z$2:Z$2201, 1)</f>
        <v>291</v>
      </c>
      <c r="Z462" s="5">
        <f>_xlfn.RANK.EQ(VLOOKUP($A462, 'First 10 GS'!$B$2:$AG$2201, 26, FALSE), 'First 10 GS'!AA$2:AA$2201, 0)</f>
        <v>586</v>
      </c>
      <c r="AA462" s="5">
        <f>_xlfn.RANK.EQ(VLOOKUP($A462, 'First 10 GS'!$B$2:$AG$2201, 27, FALSE), 'First 10 GS'!AB$2:AB$2201, 0)</f>
        <v>632</v>
      </c>
      <c r="AB462" s="4">
        <f>_xlfn.RANK.EQ(VLOOKUP($A462, 'First 10 GS'!$B$2:$AG$2201, 28, FALSE), 'First 10 GS'!AC$2:AC$2201, 1)</f>
        <v>290</v>
      </c>
      <c r="AC462" s="4">
        <f>_xlfn.RANK.EQ(VLOOKUP($A462, 'First 10 GS'!$B$2:$AG$2201, 29, FALSE), 'First 10 GS'!AD$2:AD$2201, 1)</f>
        <v>1</v>
      </c>
      <c r="AD462" s="4">
        <f>_xlfn.RANK.EQ(VLOOKUP($A462, 'First 10 GS'!$B$2:$AG$2201, 30, FALSE), 'First 10 GS'!AE$2:AE$2201, 1)</f>
        <v>146</v>
      </c>
      <c r="AE462" s="4">
        <f>_xlfn.RANK.EQ(VLOOKUP($A462, 'First 10 GS'!$B$2:$AG$2201, 31, FALSE), 'First 10 GS'!AF$2:AF$2201, 0)</f>
        <v>71</v>
      </c>
      <c r="AF462" s="5">
        <f>_xlfn.RANK.EQ(VLOOKUP($A462, 'First 10 GS'!$B$2:$AG$2201, 32, FALSE), 'First 10 GS'!AG$2:AG$2201, 1)</f>
        <v>175</v>
      </c>
      <c r="AG462" s="7">
        <f>GEOMEAN(Table5[[#This Row],[W]],Table5[[#This Row],[L]],Table5[[#This Row],[ERA]],Table5[[#This Row],[BB/9]],Table5[[#This Row],[SO]],Table5[[#This Row],[K/9]],Table5[[#This Row],[WHIP]])</f>
        <v>331.7446216662986</v>
      </c>
    </row>
    <row r="463" spans="1:33" x14ac:dyDescent="0.45">
      <c r="A463" s="6" t="s">
        <v>2459</v>
      </c>
      <c r="B463" s="6" t="s">
        <v>59</v>
      </c>
      <c r="C463" s="9">
        <v>31304</v>
      </c>
      <c r="D463" s="9">
        <v>31543</v>
      </c>
      <c r="E463" s="6">
        <f>_xlfn.RANK.EQ(VLOOKUP($A463, 'First 10 GS'!$B$2:$AG$2201, 5, FALSE), 'First 10 GS'!F$2:F$2201, 0)</f>
        <v>217</v>
      </c>
      <c r="F463" s="5">
        <f>_xlfn.RANK.EQ(VLOOKUP($A463, 'First 10 GS'!$B$2:$AG$2201, 6, FALSE), 'First 10 GS'!G$2:G$2201, 0)</f>
        <v>460</v>
      </c>
      <c r="G463" s="5">
        <f>_xlfn.RANK.EQ(VLOOKUP($A463, 'First 10 GS'!$B$2:$AG$2201, 7, FALSE), 'First 10 GS'!H$2:H$2201, 1)</f>
        <v>177</v>
      </c>
      <c r="H463" s="6">
        <f>_xlfn.RANK.EQ(VLOOKUP($A463, 'First 10 GS'!$B$2:$AG$2201, 8, FALSE), 'First 10 GS'!I$2:I$2201, 0)</f>
        <v>1</v>
      </c>
      <c r="I463" s="6">
        <f>_xlfn.RANK.EQ(VLOOKUP($A463, 'First 10 GS'!$B$2:$AG$2201, 9, FALSE), 'First 10 GS'!J$2:J$2201, 0)</f>
        <v>1</v>
      </c>
      <c r="J463" s="6">
        <f>_xlfn.RANK.EQ(VLOOKUP($A463, 'First 10 GS'!$B$2:$AG$2201, 10, FALSE), 'First 10 GS'!K$2:K$2201, 1)</f>
        <v>1</v>
      </c>
      <c r="K463" s="6">
        <f>_xlfn.RANK.EQ(VLOOKUP($A463, 'First 10 GS'!$B$2:$AG$2201, 11, FALSE), 'First 10 GS'!L$2:L$2201, 0)</f>
        <v>196</v>
      </c>
      <c r="L463" s="6">
        <f>_xlfn.RANK.EQ(VLOOKUP($A463, 'First 10 GS'!$B$2:$AG$2201, 12, FALSE), 'First 10 GS'!M$2:M$2201, 0)</f>
        <v>98</v>
      </c>
      <c r="M463" s="6">
        <f>_xlfn.RANK.EQ(VLOOKUP($A463, 'First 10 GS'!$B$2:$AG$2201, 13, FALSE), 'First 10 GS'!N$2:N$2201, 0)</f>
        <v>2</v>
      </c>
      <c r="N463" s="6">
        <f>_xlfn.RANK.EQ(VLOOKUP($A463, 'First 10 GS'!$B$2:$AG$2201, 14, FALSE), 'First 10 GS'!O$2:O$2201, 1)</f>
        <v>442</v>
      </c>
      <c r="O463" s="6">
        <f>_xlfn.RANK.EQ(VLOOKUP($A463, 'First 10 GS'!$B$2:$AG$2201, 15, FALSE), 'First 10 GS'!P$2:P$2201, 0)</f>
        <v>530</v>
      </c>
      <c r="P463" s="6">
        <f>_xlfn.RANK.EQ(VLOOKUP($A463, 'First 10 GS'!$B$2:$AG$2201, 16, FALSE), 'First 10 GS'!Q$2:Q$2201, 0)</f>
        <v>428</v>
      </c>
      <c r="Q463" s="5">
        <f>_xlfn.RANK.EQ(VLOOKUP($A463, 'First 10 GS'!$B$2:$AG$2201, 17, FALSE), 'First 10 GS'!R$2:R$2201, 1)</f>
        <v>377</v>
      </c>
      <c r="R463" s="6">
        <f>_xlfn.RANK.EQ(VLOOKUP($A463, 'First 10 GS'!$B$2:$AG$2201, 18, FALSE), 'First 10 GS'!S$2:S$2201, 1)</f>
        <v>597</v>
      </c>
      <c r="S463" s="6">
        <f>_xlfn.RANK.EQ(VLOOKUP($A463, 'First 10 GS'!$B$2:$AG$2201, 19, FALSE), 'First 10 GS'!T$2:T$2201, 1)</f>
        <v>440</v>
      </c>
      <c r="T463" s="6">
        <f>_xlfn.RANK.EQ(VLOOKUP($A463, 'First 10 GS'!$B$2:$AG$2201, 20, FALSE), 'First 10 GS'!U$2:U$2201, 1)</f>
        <v>418</v>
      </c>
      <c r="U463" s="6">
        <f>_xlfn.RANK.EQ(VLOOKUP($A463, 'First 10 GS'!$B$2:$AG$2201, 21, FALSE), 'First 10 GS'!V$2:V$2201, 1)</f>
        <v>586</v>
      </c>
      <c r="V463" s="6">
        <f>_xlfn.RANK.EQ(VLOOKUP($A463, 'First 10 GS'!$B$2:$AG$2201, 22, FALSE), 'First 10 GS'!W$2:W$2201, 1)</f>
        <v>607</v>
      </c>
      <c r="W463" s="6">
        <f>_xlfn.RANK.EQ(VLOOKUP($A463, 'First 10 GS'!$B$2:$AG$2201, 23, FALSE), 'First 10 GS'!X$2:X$2201, 1)</f>
        <v>101</v>
      </c>
      <c r="X463" s="5">
        <f>_xlfn.RANK.EQ(VLOOKUP($A463, 'First 10 GS'!$B$2:$AG$2201, 24, FALSE), 'First 10 GS'!Y$2:Y$2201, 1)</f>
        <v>99</v>
      </c>
      <c r="Y463" s="6">
        <f>_xlfn.RANK.EQ(VLOOKUP($A463, 'First 10 GS'!$B$2:$AG$2201, 25, FALSE), 'First 10 GS'!Z$2:Z$2201, 1)</f>
        <v>1</v>
      </c>
      <c r="Z463" s="5">
        <f>_xlfn.RANK.EQ(VLOOKUP($A463, 'First 10 GS'!$B$2:$AG$2201, 26, FALSE), 'First 10 GS'!AA$2:AA$2201, 0)</f>
        <v>659</v>
      </c>
      <c r="AA463" s="5">
        <f>_xlfn.RANK.EQ(VLOOKUP($A463, 'First 10 GS'!$B$2:$AG$2201, 27, FALSE), 'First 10 GS'!AB$2:AB$2201, 0)</f>
        <v>660</v>
      </c>
      <c r="AB463" s="6">
        <f>_xlfn.RANK.EQ(VLOOKUP($A463, 'First 10 GS'!$B$2:$AG$2201, 28, FALSE), 'First 10 GS'!AC$2:AC$2201, 1)</f>
        <v>1</v>
      </c>
      <c r="AC463" s="6">
        <f>_xlfn.RANK.EQ(VLOOKUP($A463, 'First 10 GS'!$B$2:$AG$2201, 29, FALSE), 'First 10 GS'!AD$2:AD$2201, 1)</f>
        <v>609</v>
      </c>
      <c r="AD463" s="6">
        <f>_xlfn.RANK.EQ(VLOOKUP($A463, 'First 10 GS'!$B$2:$AG$2201, 30, FALSE), 'First 10 GS'!AE$2:AE$2201, 1)</f>
        <v>325</v>
      </c>
      <c r="AE463" s="6">
        <f>_xlfn.RANK.EQ(VLOOKUP($A463, 'First 10 GS'!$B$2:$AG$2201, 31, FALSE), 'First 10 GS'!AF$2:AF$2201, 0)</f>
        <v>221</v>
      </c>
      <c r="AF463" s="5">
        <f>_xlfn.RANK.EQ(VLOOKUP($A463, 'First 10 GS'!$B$2:$AG$2201, 32, FALSE), 'First 10 GS'!AG$2:AG$2201, 1)</f>
        <v>336</v>
      </c>
      <c r="AG463" s="7">
        <f>GEOMEAN(Table5[[#This Row],[W]],Table5[[#This Row],[L]],Table5[[#This Row],[ERA]],Table5[[#This Row],[BB/9]],Table5[[#This Row],[SO]],Table5[[#This Row],[K/9]],Table5[[#This Row],[WHIP]])</f>
        <v>331.94645777900678</v>
      </c>
    </row>
    <row r="464" spans="1:33" x14ac:dyDescent="0.45">
      <c r="A464" s="4" t="s">
        <v>2281</v>
      </c>
      <c r="B464" s="4" t="s">
        <v>271</v>
      </c>
      <c r="C464" s="10">
        <v>41521</v>
      </c>
      <c r="D464" s="10">
        <v>41754</v>
      </c>
      <c r="E464" s="4">
        <f>_xlfn.RANK.EQ(VLOOKUP($A464, 'First 10 GS'!$B$2:$AG$2201, 5, FALSE), 'First 10 GS'!F$2:F$2201, 0)</f>
        <v>531</v>
      </c>
      <c r="F464" s="5">
        <f>_xlfn.RANK.EQ(VLOOKUP($A464, 'First 10 GS'!$B$2:$AG$2201, 6, FALSE), 'First 10 GS'!G$2:G$2201, 0)</f>
        <v>151</v>
      </c>
      <c r="G464" s="5">
        <f>_xlfn.RANK.EQ(VLOOKUP($A464, 'First 10 GS'!$B$2:$AG$2201, 7, FALSE), 'First 10 GS'!H$2:H$2201, 1)</f>
        <v>177</v>
      </c>
      <c r="H464" s="4">
        <f>_xlfn.RANK.EQ(VLOOKUP($A464, 'First 10 GS'!$B$2:$AG$2201, 8, FALSE), 'First 10 GS'!I$2:I$2201, 0)</f>
        <v>1</v>
      </c>
      <c r="I464" s="4">
        <f>_xlfn.RANK.EQ(VLOOKUP($A464, 'First 10 GS'!$B$2:$AG$2201, 9, FALSE), 'First 10 GS'!J$2:J$2201, 0)</f>
        <v>1</v>
      </c>
      <c r="J464" s="4">
        <f>_xlfn.RANK.EQ(VLOOKUP($A464, 'First 10 GS'!$B$2:$AG$2201, 10, FALSE), 'First 10 GS'!K$2:K$2201, 1)</f>
        <v>1</v>
      </c>
      <c r="K464" s="4">
        <f>_xlfn.RANK.EQ(VLOOKUP($A464, 'First 10 GS'!$B$2:$AG$2201, 11, FALSE), 'First 10 GS'!L$2:L$2201, 0)</f>
        <v>196</v>
      </c>
      <c r="L464" s="4">
        <f>_xlfn.RANK.EQ(VLOOKUP($A464, 'First 10 GS'!$B$2:$AG$2201, 12, FALSE), 'First 10 GS'!M$2:M$2201, 0)</f>
        <v>98</v>
      </c>
      <c r="M464" s="4">
        <f>_xlfn.RANK.EQ(VLOOKUP($A464, 'First 10 GS'!$B$2:$AG$2201, 13, FALSE), 'First 10 GS'!N$2:N$2201, 0)</f>
        <v>2</v>
      </c>
      <c r="N464" s="6">
        <f>_xlfn.RANK.EQ(VLOOKUP($A464, 'First 10 GS'!$B$2:$AG$2201, 14, FALSE), 'First 10 GS'!O$2:O$2201, 1)</f>
        <v>127</v>
      </c>
      <c r="O464" s="4">
        <f>_xlfn.RANK.EQ(VLOOKUP($A464, 'First 10 GS'!$B$2:$AG$2201, 15, FALSE), 'First 10 GS'!P$2:P$2201, 0)</f>
        <v>227</v>
      </c>
      <c r="P464" s="4">
        <f>_xlfn.RANK.EQ(VLOOKUP($A464, 'First 10 GS'!$B$2:$AG$2201, 16, FALSE), 'First 10 GS'!Q$2:Q$2201, 0)</f>
        <v>208</v>
      </c>
      <c r="Q464" s="5">
        <f>_xlfn.RANK.EQ(VLOOKUP($A464, 'First 10 GS'!$B$2:$AG$2201, 17, FALSE), 'First 10 GS'!R$2:R$2201, 1)</f>
        <v>437</v>
      </c>
      <c r="R464" s="4">
        <f>_xlfn.RANK.EQ(VLOOKUP($A464, 'First 10 GS'!$B$2:$AG$2201, 18, FALSE), 'First 10 GS'!S$2:S$2201, 1)</f>
        <v>385</v>
      </c>
      <c r="S464" s="4">
        <f>_xlfn.RANK.EQ(VLOOKUP($A464, 'First 10 GS'!$B$2:$AG$2201, 19, FALSE), 'First 10 GS'!T$2:T$2201, 1)</f>
        <v>509</v>
      </c>
      <c r="T464" s="4">
        <f>_xlfn.RANK.EQ(VLOOKUP($A464, 'First 10 GS'!$B$2:$AG$2201, 20, FALSE), 'First 10 GS'!U$2:U$2201, 1)</f>
        <v>341</v>
      </c>
      <c r="U464" s="4">
        <f>_xlfn.RANK.EQ(VLOOKUP($A464, 'First 10 GS'!$B$2:$AG$2201, 21, FALSE), 'First 10 GS'!V$2:V$2201, 1)</f>
        <v>395</v>
      </c>
      <c r="V464" s="4">
        <f>_xlfn.RANK.EQ(VLOOKUP($A464, 'First 10 GS'!$B$2:$AG$2201, 22, FALSE), 'First 10 GS'!W$2:W$2201, 1)</f>
        <v>274</v>
      </c>
      <c r="W464" s="4">
        <f>_xlfn.RANK.EQ(VLOOKUP($A464, 'First 10 GS'!$B$2:$AG$2201, 23, FALSE), 'First 10 GS'!X$2:X$2201, 1)</f>
        <v>462</v>
      </c>
      <c r="X464" s="5">
        <f>_xlfn.RANK.EQ(VLOOKUP($A464, 'First 10 GS'!$B$2:$AG$2201, 24, FALSE), 'First 10 GS'!Y$2:Y$2201, 1)</f>
        <v>552</v>
      </c>
      <c r="Y464" s="4">
        <f>_xlfn.RANK.EQ(VLOOKUP($A464, 'First 10 GS'!$B$2:$AG$2201, 25, FALSE), 'First 10 GS'!Z$2:Z$2201, 1)</f>
        <v>291</v>
      </c>
      <c r="Z464" s="5">
        <f>_xlfn.RANK.EQ(VLOOKUP($A464, 'First 10 GS'!$B$2:$AG$2201, 26, FALSE), 'First 10 GS'!AA$2:AA$2201, 0)</f>
        <v>385</v>
      </c>
      <c r="AA464" s="5">
        <f>_xlfn.RANK.EQ(VLOOKUP($A464, 'First 10 GS'!$B$2:$AG$2201, 27, FALSE), 'First 10 GS'!AB$2:AB$2201, 0)</f>
        <v>300</v>
      </c>
      <c r="AB464" s="4">
        <f>_xlfn.RANK.EQ(VLOOKUP($A464, 'First 10 GS'!$B$2:$AG$2201, 28, FALSE), 'First 10 GS'!AC$2:AC$2201, 1)</f>
        <v>452</v>
      </c>
      <c r="AC464" s="4">
        <f>_xlfn.RANK.EQ(VLOOKUP($A464, 'First 10 GS'!$B$2:$AG$2201, 29, FALSE), 'First 10 GS'!AD$2:AD$2201, 1)</f>
        <v>1</v>
      </c>
      <c r="AD464" s="4">
        <f>_xlfn.RANK.EQ(VLOOKUP($A464, 'First 10 GS'!$B$2:$AG$2201, 30, FALSE), 'First 10 GS'!AE$2:AE$2201, 1)</f>
        <v>611</v>
      </c>
      <c r="AE464" s="4">
        <f>_xlfn.RANK.EQ(VLOOKUP($A464, 'First 10 GS'!$B$2:$AG$2201, 31, FALSE), 'First 10 GS'!AF$2:AF$2201, 0)</f>
        <v>427</v>
      </c>
      <c r="AF464" s="5">
        <f>_xlfn.RANK.EQ(VLOOKUP($A464, 'First 10 GS'!$B$2:$AG$2201, 32, FALSE), 'First 10 GS'!AG$2:AG$2201, 1)</f>
        <v>599</v>
      </c>
      <c r="AG464" s="7">
        <f>GEOMEAN(Table5[[#This Row],[W]],Table5[[#This Row],[L]],Table5[[#This Row],[ERA]],Table5[[#This Row],[BB/9]],Table5[[#This Row],[SO]],Table5[[#This Row],[K/9]],Table5[[#This Row],[WHIP]])</f>
        <v>332.15434165792419</v>
      </c>
    </row>
    <row r="465" spans="1:33" x14ac:dyDescent="0.45">
      <c r="A465" s="4" t="s">
        <v>1813</v>
      </c>
      <c r="B465" s="4" t="s">
        <v>229</v>
      </c>
      <c r="C465" s="10">
        <v>37742</v>
      </c>
      <c r="D465" s="10">
        <v>37797</v>
      </c>
      <c r="E465" s="4">
        <f>_xlfn.RANK.EQ(VLOOKUP($A465, 'First 10 GS'!$B$2:$AG$2201, 5, FALSE), 'First 10 GS'!F$2:F$2201, 0)</f>
        <v>207</v>
      </c>
      <c r="F465" s="5">
        <f>_xlfn.RANK.EQ(VLOOKUP($A465, 'First 10 GS'!$B$2:$AG$2201, 6, FALSE), 'First 10 GS'!G$2:G$2201, 0)</f>
        <v>595</v>
      </c>
      <c r="G465" s="5">
        <f>_xlfn.RANK.EQ(VLOOKUP($A465, 'First 10 GS'!$B$2:$AG$2201, 7, FALSE), 'First 10 GS'!H$2:H$2201, 1)</f>
        <v>343</v>
      </c>
      <c r="H465" s="4">
        <f>_xlfn.RANK.EQ(VLOOKUP($A465, 'First 10 GS'!$B$2:$AG$2201, 8, FALSE), 'First 10 GS'!I$2:I$2201, 0)</f>
        <v>1</v>
      </c>
      <c r="I465" s="4">
        <f>_xlfn.RANK.EQ(VLOOKUP($A465, 'First 10 GS'!$B$2:$AG$2201, 9, FALSE), 'First 10 GS'!J$2:J$2201, 0)</f>
        <v>1</v>
      </c>
      <c r="J465" s="4">
        <f>_xlfn.RANK.EQ(VLOOKUP($A465, 'First 10 GS'!$B$2:$AG$2201, 10, FALSE), 'First 10 GS'!K$2:K$2201, 1)</f>
        <v>1</v>
      </c>
      <c r="K465" s="4">
        <f>_xlfn.RANK.EQ(VLOOKUP($A465, 'First 10 GS'!$B$2:$AG$2201, 11, FALSE), 'First 10 GS'!L$2:L$2201, 0)</f>
        <v>196</v>
      </c>
      <c r="L465" s="4">
        <f>_xlfn.RANK.EQ(VLOOKUP($A465, 'First 10 GS'!$B$2:$AG$2201, 12, FALSE), 'First 10 GS'!M$2:M$2201, 0)</f>
        <v>98</v>
      </c>
      <c r="M465" s="4">
        <f>_xlfn.RANK.EQ(VLOOKUP($A465, 'First 10 GS'!$B$2:$AG$2201, 13, FALSE), 'First 10 GS'!N$2:N$2201, 0)</f>
        <v>2</v>
      </c>
      <c r="N465" s="6">
        <f>_xlfn.RANK.EQ(VLOOKUP($A465, 'First 10 GS'!$B$2:$AG$2201, 14, FALSE), 'First 10 GS'!O$2:O$2201, 1)</f>
        <v>452</v>
      </c>
      <c r="O465" s="4">
        <f>_xlfn.RANK.EQ(VLOOKUP($A465, 'First 10 GS'!$B$2:$AG$2201, 15, FALSE), 'First 10 GS'!P$2:P$2201, 0)</f>
        <v>530</v>
      </c>
      <c r="P465" s="4">
        <f>_xlfn.RANK.EQ(VLOOKUP($A465, 'First 10 GS'!$B$2:$AG$2201, 16, FALSE), 'First 10 GS'!Q$2:Q$2201, 0)</f>
        <v>612</v>
      </c>
      <c r="Q465" s="5">
        <f>_xlfn.RANK.EQ(VLOOKUP($A465, 'First 10 GS'!$B$2:$AG$2201, 17, FALSE), 'First 10 GS'!R$2:R$2201, 1)</f>
        <v>371</v>
      </c>
      <c r="R465" s="4">
        <f>_xlfn.RANK.EQ(VLOOKUP($A465, 'First 10 GS'!$B$2:$AG$2201, 18, FALSE), 'First 10 GS'!S$2:S$2201, 1)</f>
        <v>550</v>
      </c>
      <c r="S465" s="4">
        <f>_xlfn.RANK.EQ(VLOOKUP($A465, 'First 10 GS'!$B$2:$AG$2201, 19, FALSE), 'First 10 GS'!T$2:T$2201, 1)</f>
        <v>440</v>
      </c>
      <c r="T465" s="4">
        <f>_xlfn.RANK.EQ(VLOOKUP($A465, 'First 10 GS'!$B$2:$AG$2201, 20, FALSE), 'First 10 GS'!U$2:U$2201, 1)</f>
        <v>418</v>
      </c>
      <c r="U465" s="4">
        <f>_xlfn.RANK.EQ(VLOOKUP($A465, 'First 10 GS'!$B$2:$AG$2201, 21, FALSE), 'First 10 GS'!V$2:V$2201, 1)</f>
        <v>202</v>
      </c>
      <c r="V465" s="4">
        <f>_xlfn.RANK.EQ(VLOOKUP($A465, 'First 10 GS'!$B$2:$AG$2201, 22, FALSE), 'First 10 GS'!W$2:W$2201, 1)</f>
        <v>172</v>
      </c>
      <c r="W465" s="4">
        <f>_xlfn.RANK.EQ(VLOOKUP($A465, 'First 10 GS'!$B$2:$AG$2201, 23, FALSE), 'First 10 GS'!X$2:X$2201, 1)</f>
        <v>75</v>
      </c>
      <c r="X465" s="5">
        <f>_xlfn.RANK.EQ(VLOOKUP($A465, 'First 10 GS'!$B$2:$AG$2201, 24, FALSE), 'First 10 GS'!Y$2:Y$2201, 1)</f>
        <v>77</v>
      </c>
      <c r="Y465" s="4">
        <f>_xlfn.RANK.EQ(VLOOKUP($A465, 'First 10 GS'!$B$2:$AG$2201, 25, FALSE), 'First 10 GS'!Z$2:Z$2201, 1)</f>
        <v>490</v>
      </c>
      <c r="Z465" s="5">
        <f>_xlfn.RANK.EQ(VLOOKUP($A465, 'First 10 GS'!$B$2:$AG$2201, 26, FALSE), 'First 10 GS'!AA$2:AA$2201, 0)</f>
        <v>514</v>
      </c>
      <c r="AA465" s="5">
        <f>_xlfn.RANK.EQ(VLOOKUP($A465, 'First 10 GS'!$B$2:$AG$2201, 27, FALSE), 'First 10 GS'!AB$2:AB$2201, 0)</f>
        <v>546</v>
      </c>
      <c r="AB465" s="4">
        <f>_xlfn.RANK.EQ(VLOOKUP($A465, 'First 10 GS'!$B$2:$AG$2201, 28, FALSE), 'First 10 GS'!AC$2:AC$2201, 1)</f>
        <v>127</v>
      </c>
      <c r="AC465" s="4">
        <f>_xlfn.RANK.EQ(VLOOKUP($A465, 'First 10 GS'!$B$2:$AG$2201, 29, FALSE), 'First 10 GS'!AD$2:AD$2201, 1)</f>
        <v>1</v>
      </c>
      <c r="AD465" s="4">
        <f>_xlfn.RANK.EQ(VLOOKUP($A465, 'First 10 GS'!$B$2:$AG$2201, 30, FALSE), 'First 10 GS'!AE$2:AE$2201, 1)</f>
        <v>325</v>
      </c>
      <c r="AE465" s="4">
        <f>_xlfn.RANK.EQ(VLOOKUP($A465, 'First 10 GS'!$B$2:$AG$2201, 31, FALSE), 'First 10 GS'!AF$2:AF$2201, 0)</f>
        <v>221</v>
      </c>
      <c r="AF465" s="5">
        <f>_xlfn.RANK.EQ(VLOOKUP($A465, 'First 10 GS'!$B$2:$AG$2201, 32, FALSE), 'First 10 GS'!AG$2:AG$2201, 1)</f>
        <v>274</v>
      </c>
      <c r="AG465" s="7">
        <f>GEOMEAN(Table5[[#This Row],[W]],Table5[[#This Row],[L]],Table5[[#This Row],[ERA]],Table5[[#This Row],[BB/9]],Table5[[#This Row],[SO]],Table5[[#This Row],[K/9]],Table5[[#This Row],[WHIP]])</f>
        <v>332.39507310360358</v>
      </c>
    </row>
    <row r="466" spans="1:33" x14ac:dyDescent="0.45">
      <c r="A466" s="4" t="s">
        <v>998</v>
      </c>
      <c r="B466" s="4" t="s">
        <v>30</v>
      </c>
      <c r="C466" s="10" t="s">
        <v>2270</v>
      </c>
      <c r="D466" s="10">
        <v>33000</v>
      </c>
      <c r="E466" s="4">
        <f>_xlfn.RANK.EQ(VLOOKUP($A466, 'First 10 GS'!$B$2:$AG$2201, 5, FALSE), 'First 10 GS'!F$2:F$2201, 0)</f>
        <v>148</v>
      </c>
      <c r="F466" s="5">
        <f>_xlfn.RANK.EQ(VLOOKUP($A466, 'First 10 GS'!$B$2:$AG$2201, 6, FALSE), 'First 10 GS'!G$2:G$2201, 0)</f>
        <v>294</v>
      </c>
      <c r="G466" s="5">
        <f>_xlfn.RANK.EQ(VLOOKUP($A466, 'First 10 GS'!$B$2:$AG$2201, 7, FALSE), 'First 10 GS'!H$2:H$2201, 1)</f>
        <v>343</v>
      </c>
      <c r="H466" s="4">
        <f>_xlfn.RANK.EQ(VLOOKUP($A466, 'First 10 GS'!$B$2:$AG$2201, 8, FALSE), 'First 10 GS'!I$2:I$2201, 0)</f>
        <v>1</v>
      </c>
      <c r="I466" s="4">
        <f>_xlfn.RANK.EQ(VLOOKUP($A466, 'First 10 GS'!$B$2:$AG$2201, 9, FALSE), 'First 10 GS'!J$2:J$2201, 0)</f>
        <v>1</v>
      </c>
      <c r="J466" s="4">
        <f>_xlfn.RANK.EQ(VLOOKUP($A466, 'First 10 GS'!$B$2:$AG$2201, 10, FALSE), 'First 10 GS'!K$2:K$2201, 1)</f>
        <v>1</v>
      </c>
      <c r="K466" s="4">
        <f>_xlfn.RANK.EQ(VLOOKUP($A466, 'First 10 GS'!$B$2:$AG$2201, 11, FALSE), 'First 10 GS'!L$2:L$2201, 0)</f>
        <v>196</v>
      </c>
      <c r="L466" s="4">
        <f>_xlfn.RANK.EQ(VLOOKUP($A466, 'First 10 GS'!$B$2:$AG$2201, 12, FALSE), 'First 10 GS'!M$2:M$2201, 0)</f>
        <v>98</v>
      </c>
      <c r="M466" s="4">
        <f>_xlfn.RANK.EQ(VLOOKUP($A466, 'First 10 GS'!$B$2:$AG$2201, 13, FALSE), 'First 10 GS'!N$2:N$2201, 0)</f>
        <v>2</v>
      </c>
      <c r="N466" s="6">
        <f>_xlfn.RANK.EQ(VLOOKUP($A466, 'First 10 GS'!$B$2:$AG$2201, 14, FALSE), 'First 10 GS'!O$2:O$2201, 1)</f>
        <v>508</v>
      </c>
      <c r="O466" s="4">
        <f>_xlfn.RANK.EQ(VLOOKUP($A466, 'First 10 GS'!$B$2:$AG$2201, 15, FALSE), 'First 10 GS'!P$2:P$2201, 0)</f>
        <v>227</v>
      </c>
      <c r="P466" s="4">
        <f>_xlfn.RANK.EQ(VLOOKUP($A466, 'First 10 GS'!$B$2:$AG$2201, 16, FALSE), 'First 10 GS'!Q$2:Q$2201, 0)</f>
        <v>378</v>
      </c>
      <c r="Q466" s="5">
        <f>_xlfn.RANK.EQ(VLOOKUP($A466, 'First 10 GS'!$B$2:$AG$2201, 17, FALSE), 'First 10 GS'!R$2:R$2201, 1)</f>
        <v>186</v>
      </c>
      <c r="R466" s="4">
        <f>_xlfn.RANK.EQ(VLOOKUP($A466, 'First 10 GS'!$B$2:$AG$2201, 18, FALSE), 'First 10 GS'!S$2:S$2201, 1)</f>
        <v>317</v>
      </c>
      <c r="S466" s="4">
        <f>_xlfn.RANK.EQ(VLOOKUP($A466, 'First 10 GS'!$B$2:$AG$2201, 19, FALSE), 'First 10 GS'!T$2:T$2201, 1)</f>
        <v>316</v>
      </c>
      <c r="T466" s="4">
        <f>_xlfn.RANK.EQ(VLOOKUP($A466, 'First 10 GS'!$B$2:$AG$2201, 20, FALSE), 'First 10 GS'!U$2:U$2201, 1)</f>
        <v>214</v>
      </c>
      <c r="U466" s="4">
        <f>_xlfn.RANK.EQ(VLOOKUP($A466, 'First 10 GS'!$B$2:$AG$2201, 21, FALSE), 'First 10 GS'!V$2:V$2201, 1)</f>
        <v>286</v>
      </c>
      <c r="V466" s="4">
        <f>_xlfn.RANK.EQ(VLOOKUP($A466, 'First 10 GS'!$B$2:$AG$2201, 22, FALSE), 'First 10 GS'!W$2:W$2201, 1)</f>
        <v>274</v>
      </c>
      <c r="W466" s="4">
        <f>_xlfn.RANK.EQ(VLOOKUP($A466, 'First 10 GS'!$B$2:$AG$2201, 23, FALSE), 'First 10 GS'!X$2:X$2201, 1)</f>
        <v>521</v>
      </c>
      <c r="X466" s="5">
        <f>_xlfn.RANK.EQ(VLOOKUP($A466, 'First 10 GS'!$B$2:$AG$2201, 24, FALSE), 'First 10 GS'!Y$2:Y$2201, 1)</f>
        <v>467</v>
      </c>
      <c r="Y466" s="4">
        <f>_xlfn.RANK.EQ(VLOOKUP($A466, 'First 10 GS'!$B$2:$AG$2201, 25, FALSE), 'First 10 GS'!Z$2:Z$2201, 1)</f>
        <v>642</v>
      </c>
      <c r="Z466" s="5">
        <f>_xlfn.RANK.EQ(VLOOKUP($A466, 'First 10 GS'!$B$2:$AG$2201, 26, FALSE), 'First 10 GS'!AA$2:AA$2201, 0)</f>
        <v>356</v>
      </c>
      <c r="AA466" s="5">
        <f>_xlfn.RANK.EQ(VLOOKUP($A466, 'First 10 GS'!$B$2:$AG$2201, 27, FALSE), 'First 10 GS'!AB$2:AB$2201, 0)</f>
        <v>429</v>
      </c>
      <c r="AB466" s="4">
        <f>_xlfn.RANK.EQ(VLOOKUP($A466, 'First 10 GS'!$B$2:$AG$2201, 28, FALSE), 'First 10 GS'!AC$2:AC$2201, 1)</f>
        <v>556</v>
      </c>
      <c r="AC466" s="4">
        <f>_xlfn.RANK.EQ(VLOOKUP($A466, 'First 10 GS'!$B$2:$AG$2201, 29, FALSE), 'First 10 GS'!AD$2:AD$2201, 1)</f>
        <v>477</v>
      </c>
      <c r="AD466" s="4">
        <f>_xlfn.RANK.EQ(VLOOKUP($A466, 'First 10 GS'!$B$2:$AG$2201, 30, FALSE), 'First 10 GS'!AE$2:AE$2201, 1)</f>
        <v>554</v>
      </c>
      <c r="AE466" s="4">
        <f>_xlfn.RANK.EQ(VLOOKUP($A466, 'First 10 GS'!$B$2:$AG$2201, 31, FALSE), 'First 10 GS'!AF$2:AF$2201, 0)</f>
        <v>92</v>
      </c>
      <c r="AF466" s="5">
        <f>_xlfn.RANK.EQ(VLOOKUP($A466, 'First 10 GS'!$B$2:$AG$2201, 32, FALSE), 'First 10 GS'!AG$2:AG$2201, 1)</f>
        <v>338</v>
      </c>
      <c r="AG466" s="7">
        <f>GEOMEAN(Table5[[#This Row],[W]],Table5[[#This Row],[L]],Table5[[#This Row],[ERA]],Table5[[#This Row],[BB/9]],Table5[[#This Row],[SO]],Table5[[#This Row],[K/9]],Table5[[#This Row],[WHIP]])</f>
        <v>332.80131829569575</v>
      </c>
    </row>
    <row r="467" spans="1:33" x14ac:dyDescent="0.45">
      <c r="A467" s="6" t="s">
        <v>1299</v>
      </c>
      <c r="B467" s="6" t="s">
        <v>46</v>
      </c>
      <c r="C467" s="9">
        <v>33407</v>
      </c>
      <c r="D467" s="9">
        <v>33727</v>
      </c>
      <c r="E467" s="6">
        <f>_xlfn.RANK.EQ(VLOOKUP($A467, 'First 10 GS'!$B$2:$AG$2201, 5, FALSE), 'First 10 GS'!F$2:F$2201, 0)</f>
        <v>141</v>
      </c>
      <c r="F467" s="5">
        <f>_xlfn.RANK.EQ(VLOOKUP($A467, 'First 10 GS'!$B$2:$AG$2201, 6, FALSE), 'First 10 GS'!G$2:G$2201, 0)</f>
        <v>151</v>
      </c>
      <c r="G467" s="5">
        <f>_xlfn.RANK.EQ(VLOOKUP($A467, 'First 10 GS'!$B$2:$AG$2201, 7, FALSE), 'First 10 GS'!H$2:H$2201, 1)</f>
        <v>518</v>
      </c>
      <c r="H467" s="6">
        <f>_xlfn.RANK.EQ(VLOOKUP($A467, 'First 10 GS'!$B$2:$AG$2201, 8, FALSE), 'First 10 GS'!I$2:I$2201, 0)</f>
        <v>1</v>
      </c>
      <c r="I467" s="6">
        <f>_xlfn.RANK.EQ(VLOOKUP($A467, 'First 10 GS'!$B$2:$AG$2201, 9, FALSE), 'First 10 GS'!J$2:J$2201, 0)</f>
        <v>1</v>
      </c>
      <c r="J467" s="6">
        <f>_xlfn.RANK.EQ(VLOOKUP($A467, 'First 10 GS'!$B$2:$AG$2201, 10, FALSE), 'First 10 GS'!K$2:K$2201, 1)</f>
        <v>1</v>
      </c>
      <c r="K467" s="6">
        <f>_xlfn.RANK.EQ(VLOOKUP($A467, 'First 10 GS'!$B$2:$AG$2201, 11, FALSE), 'First 10 GS'!L$2:L$2201, 0)</f>
        <v>196</v>
      </c>
      <c r="L467" s="6">
        <f>_xlfn.RANK.EQ(VLOOKUP($A467, 'First 10 GS'!$B$2:$AG$2201, 12, FALSE), 'First 10 GS'!M$2:M$2201, 0)</f>
        <v>98</v>
      </c>
      <c r="M467" s="6">
        <f>_xlfn.RANK.EQ(VLOOKUP($A467, 'First 10 GS'!$B$2:$AG$2201, 13, FALSE), 'First 10 GS'!N$2:N$2201, 0)</f>
        <v>2</v>
      </c>
      <c r="N467" s="6">
        <f>_xlfn.RANK.EQ(VLOOKUP($A467, 'First 10 GS'!$B$2:$AG$2201, 14, FALSE), 'First 10 GS'!O$2:O$2201, 1)</f>
        <v>521</v>
      </c>
      <c r="O467" s="6">
        <f>_xlfn.RANK.EQ(VLOOKUP($A467, 'First 10 GS'!$B$2:$AG$2201, 15, FALSE), 'First 10 GS'!P$2:P$2201, 0)</f>
        <v>26</v>
      </c>
      <c r="P467" s="6">
        <f>_xlfn.RANK.EQ(VLOOKUP($A467, 'First 10 GS'!$B$2:$AG$2201, 16, FALSE), 'First 10 GS'!Q$2:Q$2201, 0)</f>
        <v>357</v>
      </c>
      <c r="Q467" s="5">
        <f>_xlfn.RANK.EQ(VLOOKUP($A467, 'First 10 GS'!$B$2:$AG$2201, 17, FALSE), 'First 10 GS'!R$2:R$2201, 1)</f>
        <v>314</v>
      </c>
      <c r="R467" s="6">
        <f>_xlfn.RANK.EQ(VLOOKUP($A467, 'First 10 GS'!$B$2:$AG$2201, 18, FALSE), 'First 10 GS'!S$2:S$2201, 1)</f>
        <v>440</v>
      </c>
      <c r="S467" s="6">
        <f>_xlfn.RANK.EQ(VLOOKUP($A467, 'First 10 GS'!$B$2:$AG$2201, 19, FALSE), 'First 10 GS'!T$2:T$2201, 1)</f>
        <v>270</v>
      </c>
      <c r="T467" s="6">
        <f>_xlfn.RANK.EQ(VLOOKUP($A467, 'First 10 GS'!$B$2:$AG$2201, 20, FALSE), 'First 10 GS'!U$2:U$2201, 1)</f>
        <v>384</v>
      </c>
      <c r="U467" s="6">
        <f>_xlfn.RANK.EQ(VLOOKUP($A467, 'First 10 GS'!$B$2:$AG$2201, 21, FALSE), 'First 10 GS'!V$2:V$2201, 1)</f>
        <v>430</v>
      </c>
      <c r="V467" s="6">
        <f>_xlfn.RANK.EQ(VLOOKUP($A467, 'First 10 GS'!$B$2:$AG$2201, 22, FALSE), 'First 10 GS'!W$2:W$2201, 1)</f>
        <v>466</v>
      </c>
      <c r="W467" s="6">
        <f>_xlfn.RANK.EQ(VLOOKUP($A467, 'First 10 GS'!$B$2:$AG$2201, 23, FALSE), 'First 10 GS'!X$2:X$2201, 1)</f>
        <v>400</v>
      </c>
      <c r="X467" s="5">
        <f>_xlfn.RANK.EQ(VLOOKUP($A467, 'First 10 GS'!$B$2:$AG$2201, 24, FALSE), 'First 10 GS'!Y$2:Y$2201, 1)</f>
        <v>357</v>
      </c>
      <c r="Y467" s="6">
        <f>_xlfn.RANK.EQ(VLOOKUP($A467, 'First 10 GS'!$B$2:$AG$2201, 25, FALSE), 'First 10 GS'!Z$2:Z$2201, 1)</f>
        <v>291</v>
      </c>
      <c r="Z467" s="5">
        <f>_xlfn.RANK.EQ(VLOOKUP($A467, 'First 10 GS'!$B$2:$AG$2201, 26, FALSE), 'First 10 GS'!AA$2:AA$2201, 0)</f>
        <v>356</v>
      </c>
      <c r="AA467" s="5">
        <f>_xlfn.RANK.EQ(VLOOKUP($A467, 'First 10 GS'!$B$2:$AG$2201, 27, FALSE), 'First 10 GS'!AB$2:AB$2201, 0)</f>
        <v>433</v>
      </c>
      <c r="AB467" s="6">
        <f>_xlfn.RANK.EQ(VLOOKUP($A467, 'First 10 GS'!$B$2:$AG$2201, 28, FALSE), 'First 10 GS'!AC$2:AC$2201, 1)</f>
        <v>556</v>
      </c>
      <c r="AC467" s="6">
        <f>_xlfn.RANK.EQ(VLOOKUP($A467, 'First 10 GS'!$B$2:$AG$2201, 29, FALSE), 'First 10 GS'!AD$2:AD$2201, 1)</f>
        <v>1</v>
      </c>
      <c r="AD467" s="6">
        <f>_xlfn.RANK.EQ(VLOOKUP($A467, 'First 10 GS'!$B$2:$AG$2201, 30, FALSE), 'First 10 GS'!AE$2:AE$2201, 1)</f>
        <v>146</v>
      </c>
      <c r="AE467" s="6">
        <f>_xlfn.RANK.EQ(VLOOKUP($A467, 'First 10 GS'!$B$2:$AG$2201, 31, FALSE), 'First 10 GS'!AF$2:AF$2201, 0)</f>
        <v>108</v>
      </c>
      <c r="AF467" s="5">
        <f>_xlfn.RANK.EQ(VLOOKUP($A467, 'First 10 GS'!$B$2:$AG$2201, 32, FALSE), 'First 10 GS'!AG$2:AG$2201, 1)</f>
        <v>335</v>
      </c>
      <c r="AG467" s="7">
        <f>GEOMEAN(Table5[[#This Row],[W]],Table5[[#This Row],[L]],Table5[[#This Row],[ERA]],Table5[[#This Row],[BB/9]],Table5[[#This Row],[SO]],Table5[[#This Row],[K/9]],Table5[[#This Row],[WHIP]])</f>
        <v>332.86613273246525</v>
      </c>
    </row>
    <row r="468" spans="1:33" x14ac:dyDescent="0.45">
      <c r="A468" s="4" t="s">
        <v>966</v>
      </c>
      <c r="B468" s="4" t="s">
        <v>59</v>
      </c>
      <c r="C468" s="10">
        <v>32679</v>
      </c>
      <c r="D468" s="10" t="s">
        <v>88</v>
      </c>
      <c r="E468" s="4">
        <f>_xlfn.RANK.EQ(VLOOKUP($A468, 'First 10 GS'!$B$2:$AG$2201, 5, FALSE), 'First 10 GS'!F$2:F$2201, 0)</f>
        <v>195</v>
      </c>
      <c r="F468" s="5">
        <f>_xlfn.RANK.EQ(VLOOKUP($A468, 'First 10 GS'!$B$2:$AG$2201, 6, FALSE), 'First 10 GS'!G$2:G$2201, 0)</f>
        <v>294</v>
      </c>
      <c r="G468" s="5">
        <f>_xlfn.RANK.EQ(VLOOKUP($A468, 'First 10 GS'!$B$2:$AG$2201, 7, FALSE), 'First 10 GS'!H$2:H$2201, 1)</f>
        <v>518</v>
      </c>
      <c r="H468" s="4">
        <f>_xlfn.RANK.EQ(VLOOKUP($A468, 'First 10 GS'!$B$2:$AG$2201, 8, FALSE), 'First 10 GS'!I$2:I$2201, 0)</f>
        <v>1</v>
      </c>
      <c r="I468" s="4">
        <f>_xlfn.RANK.EQ(VLOOKUP($A468, 'First 10 GS'!$B$2:$AG$2201, 9, FALSE), 'First 10 GS'!J$2:J$2201, 0)</f>
        <v>1</v>
      </c>
      <c r="J468" s="4">
        <f>_xlfn.RANK.EQ(VLOOKUP($A468, 'First 10 GS'!$B$2:$AG$2201, 10, FALSE), 'First 10 GS'!K$2:K$2201, 1)</f>
        <v>1</v>
      </c>
      <c r="K468" s="4">
        <f>_xlfn.RANK.EQ(VLOOKUP($A468, 'First 10 GS'!$B$2:$AG$2201, 11, FALSE), 'First 10 GS'!L$2:L$2201, 0)</f>
        <v>196</v>
      </c>
      <c r="L468" s="4">
        <f>_xlfn.RANK.EQ(VLOOKUP($A468, 'First 10 GS'!$B$2:$AG$2201, 12, FALSE), 'First 10 GS'!M$2:M$2201, 0)</f>
        <v>98</v>
      </c>
      <c r="M468" s="4">
        <f>_xlfn.RANK.EQ(VLOOKUP($A468, 'First 10 GS'!$B$2:$AG$2201, 13, FALSE), 'First 10 GS'!N$2:N$2201, 0)</f>
        <v>2</v>
      </c>
      <c r="N468" s="6">
        <f>_xlfn.RANK.EQ(VLOOKUP($A468, 'First 10 GS'!$B$2:$AG$2201, 14, FALSE), 'First 10 GS'!O$2:O$2201, 1)</f>
        <v>462</v>
      </c>
      <c r="O468" s="4">
        <f>_xlfn.RANK.EQ(VLOOKUP($A468, 'First 10 GS'!$B$2:$AG$2201, 15, FALSE), 'First 10 GS'!P$2:P$2201, 0)</f>
        <v>90</v>
      </c>
      <c r="P468" s="4">
        <f>_xlfn.RANK.EQ(VLOOKUP($A468, 'First 10 GS'!$B$2:$AG$2201, 16, FALSE), 'First 10 GS'!Q$2:Q$2201, 0)</f>
        <v>467</v>
      </c>
      <c r="Q468" s="5">
        <f>_xlfn.RANK.EQ(VLOOKUP($A468, 'First 10 GS'!$B$2:$AG$2201, 17, FALSE), 'First 10 GS'!R$2:R$2201, 1)</f>
        <v>133</v>
      </c>
      <c r="R468" s="4">
        <f>_xlfn.RANK.EQ(VLOOKUP($A468, 'First 10 GS'!$B$2:$AG$2201, 18, FALSE), 'First 10 GS'!S$2:S$2201, 1)</f>
        <v>574</v>
      </c>
      <c r="S468" s="4">
        <f>_xlfn.RANK.EQ(VLOOKUP($A468, 'First 10 GS'!$B$2:$AG$2201, 19, FALSE), 'First 10 GS'!T$2:T$2201, 1)</f>
        <v>228</v>
      </c>
      <c r="T468" s="4">
        <f>_xlfn.RANK.EQ(VLOOKUP($A468, 'First 10 GS'!$B$2:$AG$2201, 20, FALSE), 'First 10 GS'!U$2:U$2201, 1)</f>
        <v>109</v>
      </c>
      <c r="U468" s="4">
        <f>_xlfn.RANK.EQ(VLOOKUP($A468, 'First 10 GS'!$B$2:$AG$2201, 21, FALSE), 'First 10 GS'!V$2:V$2201, 1)</f>
        <v>34</v>
      </c>
      <c r="V468" s="4">
        <f>_xlfn.RANK.EQ(VLOOKUP($A468, 'First 10 GS'!$B$2:$AG$2201, 22, FALSE), 'First 10 GS'!W$2:W$2201, 1)</f>
        <v>19</v>
      </c>
      <c r="W468" s="4">
        <f>_xlfn.RANK.EQ(VLOOKUP($A468, 'First 10 GS'!$B$2:$AG$2201, 23, FALSE), 'First 10 GS'!X$2:X$2201, 1)</f>
        <v>262</v>
      </c>
      <c r="X468" s="5">
        <f>_xlfn.RANK.EQ(VLOOKUP($A468, 'First 10 GS'!$B$2:$AG$2201, 24, FALSE), 'First 10 GS'!Y$2:Y$2201, 1)</f>
        <v>233</v>
      </c>
      <c r="Y468" s="4">
        <f>_xlfn.RANK.EQ(VLOOKUP($A468, 'First 10 GS'!$B$2:$AG$2201, 25, FALSE), 'First 10 GS'!Z$2:Z$2201, 1)</f>
        <v>599</v>
      </c>
      <c r="Z468" s="5">
        <f>_xlfn.RANK.EQ(VLOOKUP($A468, 'First 10 GS'!$B$2:$AG$2201, 26, FALSE), 'First 10 GS'!AA$2:AA$2201, 0)</f>
        <v>474</v>
      </c>
      <c r="AA468" s="5">
        <f>_xlfn.RANK.EQ(VLOOKUP($A468, 'First 10 GS'!$B$2:$AG$2201, 27, FALSE), 'First 10 GS'!AB$2:AB$2201, 0)</f>
        <v>513</v>
      </c>
      <c r="AB468" s="4">
        <f>_xlfn.RANK.EQ(VLOOKUP($A468, 'First 10 GS'!$B$2:$AG$2201, 28, FALSE), 'First 10 GS'!AC$2:AC$2201, 1)</f>
        <v>127</v>
      </c>
      <c r="AC468" s="4">
        <f>_xlfn.RANK.EQ(VLOOKUP($A468, 'First 10 GS'!$B$2:$AG$2201, 29, FALSE), 'First 10 GS'!AD$2:AD$2201, 1)</f>
        <v>1</v>
      </c>
      <c r="AD468" s="4">
        <f>_xlfn.RANK.EQ(VLOOKUP($A468, 'First 10 GS'!$B$2:$AG$2201, 30, FALSE), 'First 10 GS'!AE$2:AE$2201, 1)</f>
        <v>146</v>
      </c>
      <c r="AE468" s="4">
        <f>_xlfn.RANK.EQ(VLOOKUP($A468, 'First 10 GS'!$B$2:$AG$2201, 31, FALSE), 'First 10 GS'!AF$2:AF$2201, 0)</f>
        <v>125</v>
      </c>
      <c r="AF468" s="5">
        <f>_xlfn.RANK.EQ(VLOOKUP($A468, 'First 10 GS'!$B$2:$AG$2201, 32, FALSE), 'First 10 GS'!AG$2:AG$2201, 1)</f>
        <v>396</v>
      </c>
      <c r="AG468" s="7">
        <f>GEOMEAN(Table5[[#This Row],[W]],Table5[[#This Row],[L]],Table5[[#This Row],[ERA]],Table5[[#This Row],[BB/9]],Table5[[#This Row],[SO]],Table5[[#This Row],[K/9]],Table5[[#This Row],[WHIP]])</f>
        <v>333.0400832266543</v>
      </c>
    </row>
    <row r="469" spans="1:33" x14ac:dyDescent="0.45">
      <c r="A469" s="6" t="s">
        <v>644</v>
      </c>
      <c r="B469" s="6" t="s">
        <v>210</v>
      </c>
      <c r="C469" s="9">
        <v>39267</v>
      </c>
      <c r="D469" s="9">
        <v>39578</v>
      </c>
      <c r="E469" s="6">
        <f>_xlfn.RANK.EQ(VLOOKUP($A469, 'First 10 GS'!$B$2:$AG$2201, 5, FALSE), 'First 10 GS'!F$2:F$2201, 0)</f>
        <v>547</v>
      </c>
      <c r="F469" s="5">
        <f>_xlfn.RANK.EQ(VLOOKUP($A469, 'First 10 GS'!$B$2:$AG$2201, 6, FALSE), 'First 10 GS'!G$2:G$2201, 0)</f>
        <v>294</v>
      </c>
      <c r="G469" s="5">
        <f>_xlfn.RANK.EQ(VLOOKUP($A469, 'First 10 GS'!$B$2:$AG$2201, 7, FALSE), 'First 10 GS'!H$2:H$2201, 1)</f>
        <v>177</v>
      </c>
      <c r="H469" s="6">
        <f>_xlfn.RANK.EQ(VLOOKUP($A469, 'First 10 GS'!$B$2:$AG$2201, 8, FALSE), 'First 10 GS'!I$2:I$2201, 0)</f>
        <v>1</v>
      </c>
      <c r="I469" s="6">
        <f>_xlfn.RANK.EQ(VLOOKUP($A469, 'First 10 GS'!$B$2:$AG$2201, 9, FALSE), 'First 10 GS'!J$2:J$2201, 0)</f>
        <v>1</v>
      </c>
      <c r="J469" s="6">
        <f>_xlfn.RANK.EQ(VLOOKUP($A469, 'First 10 GS'!$B$2:$AG$2201, 10, FALSE), 'First 10 GS'!K$2:K$2201, 1)</f>
        <v>1</v>
      </c>
      <c r="K469" s="6">
        <f>_xlfn.RANK.EQ(VLOOKUP($A469, 'First 10 GS'!$B$2:$AG$2201, 11, FALSE), 'First 10 GS'!L$2:L$2201, 0)</f>
        <v>196</v>
      </c>
      <c r="L469" s="6">
        <f>_xlfn.RANK.EQ(VLOOKUP($A469, 'First 10 GS'!$B$2:$AG$2201, 12, FALSE), 'First 10 GS'!M$2:M$2201, 0)</f>
        <v>98</v>
      </c>
      <c r="M469" s="6">
        <f>_xlfn.RANK.EQ(VLOOKUP($A469, 'First 10 GS'!$B$2:$AG$2201, 13, FALSE), 'First 10 GS'!N$2:N$2201, 0)</f>
        <v>2</v>
      </c>
      <c r="N469" s="6">
        <f>_xlfn.RANK.EQ(VLOOKUP($A469, 'First 10 GS'!$B$2:$AG$2201, 14, FALSE), 'First 10 GS'!O$2:O$2201, 1)</f>
        <v>110</v>
      </c>
      <c r="O469" s="6">
        <f>_xlfn.RANK.EQ(VLOOKUP($A469, 'First 10 GS'!$B$2:$AG$2201, 15, FALSE), 'First 10 GS'!P$2:P$2201, 0)</f>
        <v>390</v>
      </c>
      <c r="P469" s="6">
        <f>_xlfn.RANK.EQ(VLOOKUP($A469, 'First 10 GS'!$B$2:$AG$2201, 16, FALSE), 'First 10 GS'!Q$2:Q$2201, 0)</f>
        <v>266</v>
      </c>
      <c r="Q469" s="5">
        <f>_xlfn.RANK.EQ(VLOOKUP($A469, 'First 10 GS'!$B$2:$AG$2201, 17, FALSE), 'First 10 GS'!R$2:R$2201, 1)</f>
        <v>599</v>
      </c>
      <c r="R469" s="6">
        <f>_xlfn.RANK.EQ(VLOOKUP($A469, 'First 10 GS'!$B$2:$AG$2201, 18, FALSE), 'First 10 GS'!S$2:S$2201, 1)</f>
        <v>350</v>
      </c>
      <c r="S469" s="6">
        <f>_xlfn.RANK.EQ(VLOOKUP($A469, 'First 10 GS'!$B$2:$AG$2201, 19, FALSE), 'First 10 GS'!T$2:T$2201, 1)</f>
        <v>509</v>
      </c>
      <c r="T469" s="6">
        <f>_xlfn.RANK.EQ(VLOOKUP($A469, 'First 10 GS'!$B$2:$AG$2201, 20, FALSE), 'First 10 GS'!U$2:U$2201, 1)</f>
        <v>577</v>
      </c>
      <c r="U469" s="6">
        <f>_xlfn.RANK.EQ(VLOOKUP($A469, 'First 10 GS'!$B$2:$AG$2201, 21, FALSE), 'First 10 GS'!V$2:V$2201, 1)</f>
        <v>183</v>
      </c>
      <c r="V469" s="6">
        <f>_xlfn.RANK.EQ(VLOOKUP($A469, 'First 10 GS'!$B$2:$AG$2201, 22, FALSE), 'First 10 GS'!W$2:W$2201, 1)</f>
        <v>103</v>
      </c>
      <c r="W469" s="6">
        <f>_xlfn.RANK.EQ(VLOOKUP($A469, 'First 10 GS'!$B$2:$AG$2201, 23, FALSE), 'First 10 GS'!X$2:X$2201, 1)</f>
        <v>635</v>
      </c>
      <c r="X469" s="5">
        <f>_xlfn.RANK.EQ(VLOOKUP($A469, 'First 10 GS'!$B$2:$AG$2201, 24, FALSE), 'First 10 GS'!Y$2:Y$2201, 1)</f>
        <v>652</v>
      </c>
      <c r="Y469" s="6">
        <f>_xlfn.RANK.EQ(VLOOKUP($A469, 'First 10 GS'!$B$2:$AG$2201, 25, FALSE), 'First 10 GS'!Z$2:Z$2201, 1)</f>
        <v>291</v>
      </c>
      <c r="Z469" s="5">
        <f>_xlfn.RANK.EQ(VLOOKUP($A469, 'First 10 GS'!$B$2:$AG$2201, 26, FALSE), 'First 10 GS'!AA$2:AA$2201, 0)</f>
        <v>227</v>
      </c>
      <c r="AA469" s="5">
        <f>_xlfn.RANK.EQ(VLOOKUP($A469, 'First 10 GS'!$B$2:$AG$2201, 27, FALSE), 'First 10 GS'!AB$2:AB$2201, 0)</f>
        <v>160</v>
      </c>
      <c r="AB469" s="6">
        <f>_xlfn.RANK.EQ(VLOOKUP($A469, 'First 10 GS'!$B$2:$AG$2201, 28, FALSE), 'First 10 GS'!AC$2:AC$2201, 1)</f>
        <v>290</v>
      </c>
      <c r="AC469" s="6">
        <f>_xlfn.RANK.EQ(VLOOKUP($A469, 'First 10 GS'!$B$2:$AG$2201, 29, FALSE), 'First 10 GS'!AD$2:AD$2201, 1)</f>
        <v>477</v>
      </c>
      <c r="AD469" s="6">
        <f>_xlfn.RANK.EQ(VLOOKUP($A469, 'First 10 GS'!$B$2:$AG$2201, 30, FALSE), 'First 10 GS'!AE$2:AE$2201, 1)</f>
        <v>146</v>
      </c>
      <c r="AE469" s="6">
        <f>_xlfn.RANK.EQ(VLOOKUP($A469, 'First 10 GS'!$B$2:$AG$2201, 31, FALSE), 'First 10 GS'!AF$2:AF$2201, 0)</f>
        <v>411</v>
      </c>
      <c r="AF469" s="5">
        <f>_xlfn.RANK.EQ(VLOOKUP($A469, 'First 10 GS'!$B$2:$AG$2201, 32, FALSE), 'First 10 GS'!AG$2:AG$2201, 1)</f>
        <v>657</v>
      </c>
      <c r="AG469" s="7">
        <f>GEOMEAN(Table5[[#This Row],[W]],Table5[[#This Row],[L]],Table5[[#This Row],[ERA]],Table5[[#This Row],[BB/9]],Table5[[#This Row],[SO]],Table5[[#This Row],[K/9]],Table5[[#This Row],[WHIP]])</f>
        <v>336.14717100947871</v>
      </c>
    </row>
    <row r="470" spans="1:33" x14ac:dyDescent="0.45">
      <c r="A470" s="4" t="s">
        <v>386</v>
      </c>
      <c r="B470" s="4" t="s">
        <v>34</v>
      </c>
      <c r="C470" s="10">
        <v>25733</v>
      </c>
      <c r="D470" s="10" t="s">
        <v>387</v>
      </c>
      <c r="E470" s="4">
        <f>_xlfn.RANK.EQ(VLOOKUP($A470, 'First 10 GS'!$B$2:$AG$2201, 5, FALSE), 'First 10 GS'!F$2:F$2201, 0)</f>
        <v>195</v>
      </c>
      <c r="F470" s="5">
        <f>_xlfn.RANK.EQ(VLOOKUP($A470, 'First 10 GS'!$B$2:$AG$2201, 6, FALSE), 'First 10 GS'!G$2:G$2201, 0)</f>
        <v>294</v>
      </c>
      <c r="G470" s="5">
        <f>_xlfn.RANK.EQ(VLOOKUP($A470, 'First 10 GS'!$B$2:$AG$2201, 7, FALSE), 'First 10 GS'!H$2:H$2201, 1)</f>
        <v>518</v>
      </c>
      <c r="H470" s="4">
        <f>_xlfn.RANK.EQ(VLOOKUP($A470, 'First 10 GS'!$B$2:$AG$2201, 8, FALSE), 'First 10 GS'!I$2:I$2201, 0)</f>
        <v>1</v>
      </c>
      <c r="I470" s="4">
        <f>_xlfn.RANK.EQ(VLOOKUP($A470, 'First 10 GS'!$B$2:$AG$2201, 9, FALSE), 'First 10 GS'!J$2:J$2201, 0)</f>
        <v>1</v>
      </c>
      <c r="J470" s="4">
        <f>_xlfn.RANK.EQ(VLOOKUP($A470, 'First 10 GS'!$B$2:$AG$2201, 10, FALSE), 'First 10 GS'!K$2:K$2201, 1)</f>
        <v>1</v>
      </c>
      <c r="K470" s="4">
        <f>_xlfn.RANK.EQ(VLOOKUP($A470, 'First 10 GS'!$B$2:$AG$2201, 11, FALSE), 'First 10 GS'!L$2:L$2201, 0)</f>
        <v>196</v>
      </c>
      <c r="L470" s="4">
        <f>_xlfn.RANK.EQ(VLOOKUP($A470, 'First 10 GS'!$B$2:$AG$2201, 12, FALSE), 'First 10 GS'!M$2:M$2201, 0)</f>
        <v>98</v>
      </c>
      <c r="M470" s="4">
        <f>_xlfn.RANK.EQ(VLOOKUP($A470, 'First 10 GS'!$B$2:$AG$2201, 13, FALSE), 'First 10 GS'!N$2:N$2201, 0)</f>
        <v>2</v>
      </c>
      <c r="N470" s="6">
        <f>_xlfn.RANK.EQ(VLOOKUP($A470, 'First 10 GS'!$B$2:$AG$2201, 14, FALSE), 'First 10 GS'!O$2:O$2201, 1)</f>
        <v>462</v>
      </c>
      <c r="O470" s="4">
        <f>_xlfn.RANK.EQ(VLOOKUP($A470, 'First 10 GS'!$B$2:$AG$2201, 15, FALSE), 'First 10 GS'!P$2:P$2201, 0)</f>
        <v>90</v>
      </c>
      <c r="P470" s="4">
        <f>_xlfn.RANK.EQ(VLOOKUP($A470, 'First 10 GS'!$B$2:$AG$2201, 16, FALSE), 'First 10 GS'!Q$2:Q$2201, 0)</f>
        <v>467</v>
      </c>
      <c r="Q470" s="5">
        <f>_xlfn.RANK.EQ(VLOOKUP($A470, 'First 10 GS'!$B$2:$AG$2201, 17, FALSE), 'First 10 GS'!R$2:R$2201, 1)</f>
        <v>476</v>
      </c>
      <c r="R470" s="4">
        <f>_xlfn.RANK.EQ(VLOOKUP($A470, 'First 10 GS'!$B$2:$AG$2201, 18, FALSE), 'First 10 GS'!S$2:S$2201, 1)</f>
        <v>276</v>
      </c>
      <c r="S470" s="4">
        <f>_xlfn.RANK.EQ(VLOOKUP($A470, 'First 10 GS'!$B$2:$AG$2201, 19, FALSE), 'First 10 GS'!T$2:T$2201, 1)</f>
        <v>473</v>
      </c>
      <c r="T470" s="4">
        <f>_xlfn.RANK.EQ(VLOOKUP($A470, 'First 10 GS'!$B$2:$AG$2201, 20, FALSE), 'First 10 GS'!U$2:U$2201, 1)</f>
        <v>547</v>
      </c>
      <c r="U470" s="4">
        <f>_xlfn.RANK.EQ(VLOOKUP($A470, 'First 10 GS'!$B$2:$AG$2201, 21, FALSE), 'First 10 GS'!V$2:V$2201, 1)</f>
        <v>585</v>
      </c>
      <c r="V470" s="4">
        <f>_xlfn.RANK.EQ(VLOOKUP($A470, 'First 10 GS'!$B$2:$AG$2201, 22, FALSE), 'First 10 GS'!W$2:W$2201, 1)</f>
        <v>607</v>
      </c>
      <c r="W470" s="4">
        <f>_xlfn.RANK.EQ(VLOOKUP($A470, 'First 10 GS'!$B$2:$AG$2201, 23, FALSE), 'First 10 GS'!X$2:X$2201, 1)</f>
        <v>635</v>
      </c>
      <c r="X470" s="5">
        <f>_xlfn.RANK.EQ(VLOOKUP($A470, 'First 10 GS'!$B$2:$AG$2201, 24, FALSE), 'First 10 GS'!Y$2:Y$2201, 1)</f>
        <v>617</v>
      </c>
      <c r="Y470" s="4">
        <f>_xlfn.RANK.EQ(VLOOKUP($A470, 'First 10 GS'!$B$2:$AG$2201, 25, FALSE), 'First 10 GS'!Z$2:Z$2201, 1)</f>
        <v>599</v>
      </c>
      <c r="Z470" s="5">
        <f>_xlfn.RANK.EQ(VLOOKUP($A470, 'First 10 GS'!$B$2:$AG$2201, 26, FALSE), 'First 10 GS'!AA$2:AA$2201, 0)</f>
        <v>129</v>
      </c>
      <c r="AA470" s="5">
        <f>_xlfn.RANK.EQ(VLOOKUP($A470, 'First 10 GS'!$B$2:$AG$2201, 27, FALSE), 'First 10 GS'!AB$2:AB$2201, 0)</f>
        <v>180</v>
      </c>
      <c r="AB470" s="4">
        <f>_xlfn.RANK.EQ(VLOOKUP($A470, 'First 10 GS'!$B$2:$AG$2201, 28, FALSE), 'First 10 GS'!AC$2:AC$2201, 1)</f>
        <v>452</v>
      </c>
      <c r="AC470" s="4">
        <f>_xlfn.RANK.EQ(VLOOKUP($A470, 'First 10 GS'!$B$2:$AG$2201, 29, FALSE), 'First 10 GS'!AD$2:AD$2201, 1)</f>
        <v>1</v>
      </c>
      <c r="AD470" s="4">
        <f>_xlfn.RANK.EQ(VLOOKUP($A470, 'First 10 GS'!$B$2:$AG$2201, 30, FALSE), 'First 10 GS'!AE$2:AE$2201, 1)</f>
        <v>146</v>
      </c>
      <c r="AE470" s="4">
        <f>_xlfn.RANK.EQ(VLOOKUP($A470, 'First 10 GS'!$B$2:$AG$2201, 31, FALSE), 'First 10 GS'!AF$2:AF$2201, 0)</f>
        <v>144</v>
      </c>
      <c r="AF470" s="5">
        <f>_xlfn.RANK.EQ(VLOOKUP($A470, 'First 10 GS'!$B$2:$AG$2201, 32, FALSE), 'First 10 GS'!AG$2:AG$2201, 1)</f>
        <v>482</v>
      </c>
      <c r="AG470" s="7">
        <f>GEOMEAN(Table5[[#This Row],[W]],Table5[[#This Row],[L]],Table5[[#This Row],[ERA]],Table5[[#This Row],[BB/9]],Table5[[#This Row],[SO]],Table5[[#This Row],[K/9]],Table5[[#This Row],[WHIP]])</f>
        <v>337.67345614907134</v>
      </c>
    </row>
    <row r="471" spans="1:33" x14ac:dyDescent="0.45">
      <c r="A471" s="4" t="s">
        <v>2079</v>
      </c>
      <c r="B471" s="4" t="s">
        <v>85</v>
      </c>
      <c r="C471" s="10">
        <v>35221</v>
      </c>
      <c r="D471" s="10">
        <v>35268</v>
      </c>
      <c r="E471" s="4">
        <f>_xlfn.RANK.EQ(VLOOKUP($A471, 'First 10 GS'!$B$2:$AG$2201, 5, FALSE), 'First 10 GS'!F$2:F$2201, 0)</f>
        <v>178</v>
      </c>
      <c r="F471" s="5">
        <f>_xlfn.RANK.EQ(VLOOKUP($A471, 'First 10 GS'!$B$2:$AG$2201, 6, FALSE), 'First 10 GS'!G$2:G$2201, 0)</f>
        <v>294</v>
      </c>
      <c r="G471" s="5">
        <f>_xlfn.RANK.EQ(VLOOKUP($A471, 'First 10 GS'!$B$2:$AG$2201, 7, FALSE), 'First 10 GS'!H$2:H$2201, 1)</f>
        <v>57</v>
      </c>
      <c r="H471" s="4">
        <f>_xlfn.RANK.EQ(VLOOKUP($A471, 'First 10 GS'!$B$2:$AG$2201, 8, FALSE), 'First 10 GS'!I$2:I$2201, 0)</f>
        <v>1</v>
      </c>
      <c r="I471" s="4">
        <f>_xlfn.RANK.EQ(VLOOKUP($A471, 'First 10 GS'!$B$2:$AG$2201, 9, FALSE), 'First 10 GS'!J$2:J$2201, 0)</f>
        <v>1</v>
      </c>
      <c r="J471" s="4">
        <f>_xlfn.RANK.EQ(VLOOKUP($A471, 'First 10 GS'!$B$2:$AG$2201, 10, FALSE), 'First 10 GS'!K$2:K$2201, 1)</f>
        <v>1</v>
      </c>
      <c r="K471" s="4">
        <f>_xlfn.RANK.EQ(VLOOKUP($A471, 'First 10 GS'!$B$2:$AG$2201, 11, FALSE), 'First 10 GS'!L$2:L$2201, 0)</f>
        <v>99</v>
      </c>
      <c r="L471" s="4">
        <f>_xlfn.RANK.EQ(VLOOKUP($A471, 'First 10 GS'!$B$2:$AG$2201, 12, FALSE), 'First 10 GS'!M$2:M$2201, 0)</f>
        <v>98</v>
      </c>
      <c r="M471" s="4">
        <f>_xlfn.RANK.EQ(VLOOKUP($A471, 'First 10 GS'!$B$2:$AG$2201, 13, FALSE), 'First 10 GS'!N$2:N$2201, 0)</f>
        <v>2</v>
      </c>
      <c r="N471" s="6">
        <f>_xlfn.RANK.EQ(VLOOKUP($A471, 'First 10 GS'!$B$2:$AG$2201, 14, FALSE), 'First 10 GS'!O$2:O$2201, 1)</f>
        <v>481</v>
      </c>
      <c r="O471" s="4">
        <f>_xlfn.RANK.EQ(VLOOKUP($A471, 'First 10 GS'!$B$2:$AG$2201, 15, FALSE), 'First 10 GS'!P$2:P$2201, 0)</f>
        <v>530</v>
      </c>
      <c r="P471" s="4">
        <f>_xlfn.RANK.EQ(VLOOKUP($A471, 'First 10 GS'!$B$2:$AG$2201, 16, FALSE), 'First 10 GS'!Q$2:Q$2201, 0)</f>
        <v>169</v>
      </c>
      <c r="Q471" s="5">
        <f>_xlfn.RANK.EQ(VLOOKUP($A471, 'First 10 GS'!$B$2:$AG$2201, 17, FALSE), 'First 10 GS'!R$2:R$2201, 1)</f>
        <v>597</v>
      </c>
      <c r="R471" s="4">
        <f>_xlfn.RANK.EQ(VLOOKUP($A471, 'First 10 GS'!$B$2:$AG$2201, 18, FALSE), 'First 10 GS'!S$2:S$2201, 1)</f>
        <v>574</v>
      </c>
      <c r="S471" s="4">
        <f>_xlfn.RANK.EQ(VLOOKUP($A471, 'First 10 GS'!$B$2:$AG$2201, 19, FALSE), 'First 10 GS'!T$2:T$2201, 1)</f>
        <v>646</v>
      </c>
      <c r="T471" s="4">
        <f>_xlfn.RANK.EQ(VLOOKUP($A471, 'First 10 GS'!$B$2:$AG$2201, 20, FALSE), 'First 10 GS'!U$2:U$2201, 1)</f>
        <v>658</v>
      </c>
      <c r="U471" s="4">
        <f>_xlfn.RANK.EQ(VLOOKUP($A471, 'First 10 GS'!$B$2:$AG$2201, 21, FALSE), 'First 10 GS'!V$2:V$2201, 1)</f>
        <v>550</v>
      </c>
      <c r="V471" s="4">
        <f>_xlfn.RANK.EQ(VLOOKUP($A471, 'First 10 GS'!$B$2:$AG$2201, 22, FALSE), 'First 10 GS'!W$2:W$2201, 1)</f>
        <v>570</v>
      </c>
      <c r="W471" s="4">
        <f>_xlfn.RANK.EQ(VLOOKUP($A471, 'First 10 GS'!$B$2:$AG$2201, 23, FALSE), 'First 10 GS'!X$2:X$2201, 1)</f>
        <v>431</v>
      </c>
      <c r="X471" s="5">
        <f>_xlfn.RANK.EQ(VLOOKUP($A471, 'First 10 GS'!$B$2:$AG$2201, 24, FALSE), 'First 10 GS'!Y$2:Y$2201, 1)</f>
        <v>392</v>
      </c>
      <c r="Y471" s="4">
        <f>_xlfn.RANK.EQ(VLOOKUP($A471, 'First 10 GS'!$B$2:$AG$2201, 25, FALSE), 'First 10 GS'!Z$2:Z$2201, 1)</f>
        <v>291</v>
      </c>
      <c r="Z471" s="5">
        <f>_xlfn.RANK.EQ(VLOOKUP($A471, 'First 10 GS'!$B$2:$AG$2201, 26, FALSE), 'First 10 GS'!AA$2:AA$2201, 0)</f>
        <v>498</v>
      </c>
      <c r="AA471" s="5">
        <f>_xlfn.RANK.EQ(VLOOKUP($A471, 'First 10 GS'!$B$2:$AG$2201, 27, FALSE), 'First 10 GS'!AB$2:AB$2201, 0)</f>
        <v>542</v>
      </c>
      <c r="AB471" s="4">
        <f>_xlfn.RANK.EQ(VLOOKUP($A471, 'First 10 GS'!$B$2:$AG$2201, 28, FALSE), 'First 10 GS'!AC$2:AC$2201, 1)</f>
        <v>290</v>
      </c>
      <c r="AC471" s="4">
        <f>_xlfn.RANK.EQ(VLOOKUP($A471, 'First 10 GS'!$B$2:$AG$2201, 29, FALSE), 'First 10 GS'!AD$2:AD$2201, 1)</f>
        <v>1</v>
      </c>
      <c r="AD471" s="4">
        <f>_xlfn.RANK.EQ(VLOOKUP($A471, 'First 10 GS'!$B$2:$AG$2201, 30, FALSE), 'First 10 GS'!AE$2:AE$2201, 1)</f>
        <v>1</v>
      </c>
      <c r="AE471" s="4">
        <f>_xlfn.RANK.EQ(VLOOKUP($A471, 'First 10 GS'!$B$2:$AG$2201, 31, FALSE), 'First 10 GS'!AF$2:AF$2201, 0)</f>
        <v>94</v>
      </c>
      <c r="AF471" s="5">
        <f>_xlfn.RANK.EQ(VLOOKUP($A471, 'First 10 GS'!$B$2:$AG$2201, 32, FALSE), 'First 10 GS'!AG$2:AG$2201, 1)</f>
        <v>473</v>
      </c>
      <c r="AG471" s="7">
        <f>GEOMEAN(Table5[[#This Row],[W]],Table5[[#This Row],[L]],Table5[[#This Row],[ERA]],Table5[[#This Row],[BB/9]],Table5[[#This Row],[SO]],Table5[[#This Row],[K/9]],Table5[[#This Row],[WHIP]])</f>
        <v>337.68388551280805</v>
      </c>
    </row>
    <row r="472" spans="1:33" x14ac:dyDescent="0.45">
      <c r="A472" s="4" t="s">
        <v>1201</v>
      </c>
      <c r="B472" s="4" t="s">
        <v>95</v>
      </c>
      <c r="C472" s="10">
        <v>30416</v>
      </c>
      <c r="D472" s="10">
        <v>30465</v>
      </c>
      <c r="E472" s="4">
        <f>_xlfn.RANK.EQ(VLOOKUP($A472, 'First 10 GS'!$B$2:$AG$2201, 5, FALSE), 'First 10 GS'!F$2:F$2201, 0)</f>
        <v>60</v>
      </c>
      <c r="F472" s="5">
        <f>_xlfn.RANK.EQ(VLOOKUP($A472, 'First 10 GS'!$B$2:$AG$2201, 6, FALSE), 'First 10 GS'!G$2:G$2201, 0)</f>
        <v>151</v>
      </c>
      <c r="G472" s="5">
        <f>_xlfn.RANK.EQ(VLOOKUP($A472, 'First 10 GS'!$B$2:$AG$2201, 7, FALSE), 'First 10 GS'!H$2:H$2201, 1)</f>
        <v>518</v>
      </c>
      <c r="H472" s="4">
        <f>_xlfn.RANK.EQ(VLOOKUP($A472, 'First 10 GS'!$B$2:$AG$2201, 8, FALSE), 'First 10 GS'!I$2:I$2201, 0)</f>
        <v>1</v>
      </c>
      <c r="I472" s="4">
        <f>_xlfn.RANK.EQ(VLOOKUP($A472, 'First 10 GS'!$B$2:$AG$2201, 9, FALSE), 'First 10 GS'!J$2:J$2201, 0)</f>
        <v>1</v>
      </c>
      <c r="J472" s="4">
        <f>_xlfn.RANK.EQ(VLOOKUP($A472, 'First 10 GS'!$B$2:$AG$2201, 10, FALSE), 'First 10 GS'!K$2:K$2201, 1)</f>
        <v>1</v>
      </c>
      <c r="K472" s="4">
        <f>_xlfn.RANK.EQ(VLOOKUP($A472, 'First 10 GS'!$B$2:$AG$2201, 11, FALSE), 'First 10 GS'!L$2:L$2201, 0)</f>
        <v>196</v>
      </c>
      <c r="L472" s="4">
        <f>_xlfn.RANK.EQ(VLOOKUP($A472, 'First 10 GS'!$B$2:$AG$2201, 12, FALSE), 'First 10 GS'!M$2:M$2201, 0)</f>
        <v>98</v>
      </c>
      <c r="M472" s="4">
        <f>_xlfn.RANK.EQ(VLOOKUP($A472, 'First 10 GS'!$B$2:$AG$2201, 13, FALSE), 'First 10 GS'!N$2:N$2201, 0)</f>
        <v>2</v>
      </c>
      <c r="N472" s="6">
        <f>_xlfn.RANK.EQ(VLOOKUP($A472, 'First 10 GS'!$B$2:$AG$2201, 14, FALSE), 'First 10 GS'!O$2:O$2201, 1)</f>
        <v>607</v>
      </c>
      <c r="O472" s="4">
        <f>_xlfn.RANK.EQ(VLOOKUP($A472, 'First 10 GS'!$B$2:$AG$2201, 15, FALSE), 'First 10 GS'!P$2:P$2201, 0)</f>
        <v>26</v>
      </c>
      <c r="P472" s="4">
        <f>_xlfn.RANK.EQ(VLOOKUP($A472, 'First 10 GS'!$B$2:$AG$2201, 16, FALSE), 'First 10 GS'!Q$2:Q$2201, 0)</f>
        <v>357</v>
      </c>
      <c r="Q472" s="5">
        <f>_xlfn.RANK.EQ(VLOOKUP($A472, 'First 10 GS'!$B$2:$AG$2201, 17, FALSE), 'First 10 GS'!R$2:R$2201, 1)</f>
        <v>308</v>
      </c>
      <c r="R472" s="4">
        <f>_xlfn.RANK.EQ(VLOOKUP($A472, 'First 10 GS'!$B$2:$AG$2201, 18, FALSE), 'First 10 GS'!S$2:S$2201, 1)</f>
        <v>550</v>
      </c>
      <c r="S472" s="4">
        <f>_xlfn.RANK.EQ(VLOOKUP($A472, 'First 10 GS'!$B$2:$AG$2201, 19, FALSE), 'First 10 GS'!T$2:T$2201, 1)</f>
        <v>509</v>
      </c>
      <c r="T472" s="4">
        <f>_xlfn.RANK.EQ(VLOOKUP($A472, 'First 10 GS'!$B$2:$AG$2201, 20, FALSE), 'First 10 GS'!U$2:U$2201, 1)</f>
        <v>456</v>
      </c>
      <c r="U472" s="4">
        <f>_xlfn.RANK.EQ(VLOOKUP($A472, 'First 10 GS'!$B$2:$AG$2201, 21, FALSE), 'First 10 GS'!V$2:V$2201, 1)</f>
        <v>62</v>
      </c>
      <c r="V472" s="4">
        <f>_xlfn.RANK.EQ(VLOOKUP($A472, 'First 10 GS'!$B$2:$AG$2201, 22, FALSE), 'First 10 GS'!W$2:W$2201, 1)</f>
        <v>53</v>
      </c>
      <c r="W472" s="4">
        <f>_xlfn.RANK.EQ(VLOOKUP($A472, 'First 10 GS'!$B$2:$AG$2201, 23, FALSE), 'First 10 GS'!X$2:X$2201, 1)</f>
        <v>551</v>
      </c>
      <c r="X472" s="5">
        <f>_xlfn.RANK.EQ(VLOOKUP($A472, 'First 10 GS'!$B$2:$AG$2201, 24, FALSE), 'First 10 GS'!Y$2:Y$2201, 1)</f>
        <v>418</v>
      </c>
      <c r="Y472" s="4">
        <f>_xlfn.RANK.EQ(VLOOKUP($A472, 'First 10 GS'!$B$2:$AG$2201, 25, FALSE), 'First 10 GS'!Z$2:Z$2201, 1)</f>
        <v>1</v>
      </c>
      <c r="Z472" s="5">
        <f>_xlfn.RANK.EQ(VLOOKUP($A472, 'First 10 GS'!$B$2:$AG$2201, 26, FALSE), 'First 10 GS'!AA$2:AA$2201, 0)</f>
        <v>313</v>
      </c>
      <c r="AA472" s="5">
        <f>_xlfn.RANK.EQ(VLOOKUP($A472, 'First 10 GS'!$B$2:$AG$2201, 27, FALSE), 'First 10 GS'!AB$2:AB$2201, 0)</f>
        <v>461</v>
      </c>
      <c r="AB472" s="4">
        <f>_xlfn.RANK.EQ(VLOOKUP($A472, 'First 10 GS'!$B$2:$AG$2201, 28, FALSE), 'First 10 GS'!AC$2:AC$2201, 1)</f>
        <v>127</v>
      </c>
      <c r="AC472" s="4">
        <f>_xlfn.RANK.EQ(VLOOKUP($A472, 'First 10 GS'!$B$2:$AG$2201, 29, FALSE), 'First 10 GS'!AD$2:AD$2201, 1)</f>
        <v>477</v>
      </c>
      <c r="AD472" s="4">
        <f>_xlfn.RANK.EQ(VLOOKUP($A472, 'First 10 GS'!$B$2:$AG$2201, 30, FALSE), 'First 10 GS'!AE$2:AE$2201, 1)</f>
        <v>146</v>
      </c>
      <c r="AE472" s="4">
        <f>_xlfn.RANK.EQ(VLOOKUP($A472, 'First 10 GS'!$B$2:$AG$2201, 31, FALSE), 'First 10 GS'!AF$2:AF$2201, 0)</f>
        <v>42</v>
      </c>
      <c r="AF472" s="5">
        <f>_xlfn.RANK.EQ(VLOOKUP($A472, 'First 10 GS'!$B$2:$AG$2201, 32, FALSE), 'First 10 GS'!AG$2:AG$2201, 1)</f>
        <v>349</v>
      </c>
      <c r="AG472" s="7">
        <f>GEOMEAN(Table5[[#This Row],[W]],Table5[[#This Row],[L]],Table5[[#This Row],[ERA]],Table5[[#This Row],[BB/9]],Table5[[#This Row],[SO]],Table5[[#This Row],[K/9]],Table5[[#This Row],[WHIP]])</f>
        <v>338.29893289741761</v>
      </c>
    </row>
    <row r="473" spans="1:33" x14ac:dyDescent="0.45">
      <c r="A473" s="6" t="s">
        <v>498</v>
      </c>
      <c r="B473" s="6" t="s">
        <v>102</v>
      </c>
      <c r="C473" s="9">
        <v>39914</v>
      </c>
      <c r="D473" s="9">
        <v>39966</v>
      </c>
      <c r="E473" s="6">
        <f>_xlfn.RANK.EQ(VLOOKUP($A473, 'First 10 GS'!$B$2:$AG$2201, 5, FALSE), 'First 10 GS'!F$2:F$2201, 0)</f>
        <v>278</v>
      </c>
      <c r="F473" s="5">
        <f>_xlfn.RANK.EQ(VLOOKUP($A473, 'First 10 GS'!$B$2:$AG$2201, 6, FALSE), 'First 10 GS'!G$2:G$2201, 0)</f>
        <v>294</v>
      </c>
      <c r="G473" s="5">
        <f>_xlfn.RANK.EQ(VLOOKUP($A473, 'First 10 GS'!$B$2:$AG$2201, 7, FALSE), 'First 10 GS'!H$2:H$2201, 1)</f>
        <v>623</v>
      </c>
      <c r="H473" s="6">
        <f>_xlfn.RANK.EQ(VLOOKUP($A473, 'First 10 GS'!$B$2:$AG$2201, 8, FALSE), 'First 10 GS'!I$2:I$2201, 0)</f>
        <v>1</v>
      </c>
      <c r="I473" s="6">
        <f>_xlfn.RANK.EQ(VLOOKUP($A473, 'First 10 GS'!$B$2:$AG$2201, 9, FALSE), 'First 10 GS'!J$2:J$2201, 0)</f>
        <v>1</v>
      </c>
      <c r="J473" s="6">
        <f>_xlfn.RANK.EQ(VLOOKUP($A473, 'First 10 GS'!$B$2:$AG$2201, 10, FALSE), 'First 10 GS'!K$2:K$2201, 1)</f>
        <v>1</v>
      </c>
      <c r="K473" s="6">
        <f>_xlfn.RANK.EQ(VLOOKUP($A473, 'First 10 GS'!$B$2:$AG$2201, 11, FALSE), 'First 10 GS'!L$2:L$2201, 0)</f>
        <v>196</v>
      </c>
      <c r="L473" s="6">
        <f>_xlfn.RANK.EQ(VLOOKUP($A473, 'First 10 GS'!$B$2:$AG$2201, 12, FALSE), 'First 10 GS'!M$2:M$2201, 0)</f>
        <v>98</v>
      </c>
      <c r="M473" s="6">
        <f>_xlfn.RANK.EQ(VLOOKUP($A473, 'First 10 GS'!$B$2:$AG$2201, 13, FALSE), 'First 10 GS'!N$2:N$2201, 0)</f>
        <v>2</v>
      </c>
      <c r="N473" s="6">
        <f>_xlfn.RANK.EQ(VLOOKUP($A473, 'First 10 GS'!$B$2:$AG$2201, 14, FALSE), 'First 10 GS'!O$2:O$2201, 1)</f>
        <v>377</v>
      </c>
      <c r="O473" s="6">
        <f>_xlfn.RANK.EQ(VLOOKUP($A473, 'First 10 GS'!$B$2:$AG$2201, 15, FALSE), 'First 10 GS'!P$2:P$2201, 0)</f>
        <v>26</v>
      </c>
      <c r="P473" s="6">
        <f>_xlfn.RANK.EQ(VLOOKUP($A473, 'First 10 GS'!$B$2:$AG$2201, 16, FALSE), 'First 10 GS'!Q$2:Q$2201, 0)</f>
        <v>500</v>
      </c>
      <c r="Q473" s="5">
        <f>_xlfn.RANK.EQ(VLOOKUP($A473, 'First 10 GS'!$B$2:$AG$2201, 17, FALSE), 'First 10 GS'!R$2:R$2201, 1)</f>
        <v>425</v>
      </c>
      <c r="R473" s="6">
        <f>_xlfn.RANK.EQ(VLOOKUP($A473, 'First 10 GS'!$B$2:$AG$2201, 18, FALSE), 'First 10 GS'!S$2:S$2201, 1)</f>
        <v>440</v>
      </c>
      <c r="S473" s="6">
        <f>_xlfn.RANK.EQ(VLOOKUP($A473, 'First 10 GS'!$B$2:$AG$2201, 19, FALSE), 'First 10 GS'!T$2:T$2201, 1)</f>
        <v>549</v>
      </c>
      <c r="T473" s="6">
        <f>_xlfn.RANK.EQ(VLOOKUP($A473, 'First 10 GS'!$B$2:$AG$2201, 20, FALSE), 'First 10 GS'!U$2:U$2201, 1)</f>
        <v>456</v>
      </c>
      <c r="U473" s="6">
        <f>_xlfn.RANK.EQ(VLOOKUP($A473, 'First 10 GS'!$B$2:$AG$2201, 21, FALSE), 'First 10 GS'!V$2:V$2201, 1)</f>
        <v>323</v>
      </c>
      <c r="V473" s="6">
        <f>_xlfn.RANK.EQ(VLOOKUP($A473, 'First 10 GS'!$B$2:$AG$2201, 22, FALSE), 'First 10 GS'!W$2:W$2201, 1)</f>
        <v>274</v>
      </c>
      <c r="W473" s="6">
        <f>_xlfn.RANK.EQ(VLOOKUP($A473, 'First 10 GS'!$B$2:$AG$2201, 23, FALSE), 'First 10 GS'!X$2:X$2201, 1)</f>
        <v>400</v>
      </c>
      <c r="X473" s="5">
        <f>_xlfn.RANK.EQ(VLOOKUP($A473, 'First 10 GS'!$B$2:$AG$2201, 24, FALSE), 'First 10 GS'!Y$2:Y$2201, 1)</f>
        <v>397</v>
      </c>
      <c r="Y473" s="6">
        <f>_xlfn.RANK.EQ(VLOOKUP($A473, 'First 10 GS'!$B$2:$AG$2201, 25, FALSE), 'First 10 GS'!Z$2:Z$2201, 1)</f>
        <v>291</v>
      </c>
      <c r="Z473" s="5">
        <f>_xlfn.RANK.EQ(VLOOKUP($A473, 'First 10 GS'!$B$2:$AG$2201, 26, FALSE), 'First 10 GS'!AA$2:AA$2201, 0)</f>
        <v>176</v>
      </c>
      <c r="AA473" s="5">
        <f>_xlfn.RANK.EQ(VLOOKUP($A473, 'First 10 GS'!$B$2:$AG$2201, 27, FALSE), 'First 10 GS'!AB$2:AB$2201, 0)</f>
        <v>212</v>
      </c>
      <c r="AB473" s="6">
        <f>_xlfn.RANK.EQ(VLOOKUP($A473, 'First 10 GS'!$B$2:$AG$2201, 28, FALSE), 'First 10 GS'!AC$2:AC$2201, 1)</f>
        <v>452</v>
      </c>
      <c r="AC473" s="6">
        <f>_xlfn.RANK.EQ(VLOOKUP($A473, 'First 10 GS'!$B$2:$AG$2201, 29, FALSE), 'First 10 GS'!AD$2:AD$2201, 1)</f>
        <v>1</v>
      </c>
      <c r="AD473" s="6">
        <f>_xlfn.RANK.EQ(VLOOKUP($A473, 'First 10 GS'!$B$2:$AG$2201, 30, FALSE), 'First 10 GS'!AE$2:AE$2201, 1)</f>
        <v>641</v>
      </c>
      <c r="AE473" s="6">
        <f>_xlfn.RANK.EQ(VLOOKUP($A473, 'First 10 GS'!$B$2:$AG$2201, 31, FALSE), 'First 10 GS'!AF$2:AF$2201, 0)</f>
        <v>192</v>
      </c>
      <c r="AF473" s="5">
        <f>_xlfn.RANK.EQ(VLOOKUP($A473, 'First 10 GS'!$B$2:$AG$2201, 32, FALSE), 'First 10 GS'!AG$2:AG$2201, 1)</f>
        <v>443</v>
      </c>
      <c r="AG473" s="7">
        <f>GEOMEAN(Table5[[#This Row],[W]],Table5[[#This Row],[L]],Table5[[#This Row],[ERA]],Table5[[#This Row],[BB/9]],Table5[[#This Row],[SO]],Table5[[#This Row],[K/9]],Table5[[#This Row],[WHIP]])</f>
        <v>338.65105929240559</v>
      </c>
    </row>
    <row r="474" spans="1:33" x14ac:dyDescent="0.45">
      <c r="A474" s="4" t="s">
        <v>2363</v>
      </c>
      <c r="B474" s="4" t="s">
        <v>271</v>
      </c>
      <c r="C474" s="10" t="s">
        <v>2364</v>
      </c>
      <c r="D474" s="10" t="s">
        <v>2365</v>
      </c>
      <c r="E474" s="4">
        <f>_xlfn.RANK.EQ(VLOOKUP($A474, 'First 10 GS'!$B$2:$AG$2201, 5, FALSE), 'First 10 GS'!F$2:F$2201, 0)</f>
        <v>7</v>
      </c>
      <c r="F474" s="5">
        <f>_xlfn.RANK.EQ(VLOOKUP($A474, 'First 10 GS'!$B$2:$AG$2201, 6, FALSE), 'First 10 GS'!G$2:G$2201, 0)</f>
        <v>294</v>
      </c>
      <c r="G474" s="5">
        <f>_xlfn.RANK.EQ(VLOOKUP($A474, 'First 10 GS'!$B$2:$AG$2201, 7, FALSE), 'First 10 GS'!H$2:H$2201, 1)</f>
        <v>343</v>
      </c>
      <c r="H474" s="4">
        <f>_xlfn.RANK.EQ(VLOOKUP($A474, 'First 10 GS'!$B$2:$AG$2201, 8, FALSE), 'First 10 GS'!I$2:I$2201, 0)</f>
        <v>1</v>
      </c>
      <c r="I474" s="4">
        <f>_xlfn.RANK.EQ(VLOOKUP($A474, 'First 10 GS'!$B$2:$AG$2201, 9, FALSE), 'First 10 GS'!J$2:J$2201, 0)</f>
        <v>1</v>
      </c>
      <c r="J474" s="4">
        <f>_xlfn.RANK.EQ(VLOOKUP($A474, 'First 10 GS'!$B$2:$AG$2201, 10, FALSE), 'First 10 GS'!K$2:K$2201, 1)</f>
        <v>1</v>
      </c>
      <c r="K474" s="4">
        <f>_xlfn.RANK.EQ(VLOOKUP($A474, 'First 10 GS'!$B$2:$AG$2201, 11, FALSE), 'First 10 GS'!L$2:L$2201, 0)</f>
        <v>29</v>
      </c>
      <c r="L474" s="4">
        <f>_xlfn.RANK.EQ(VLOOKUP($A474, 'First 10 GS'!$B$2:$AG$2201, 12, FALSE), 'First 10 GS'!M$2:M$2201, 0)</f>
        <v>98</v>
      </c>
      <c r="M474" s="4">
        <f>_xlfn.RANK.EQ(VLOOKUP($A474, 'First 10 GS'!$B$2:$AG$2201, 13, FALSE), 'First 10 GS'!N$2:N$2201, 0)</f>
        <v>2</v>
      </c>
      <c r="N474" s="6">
        <f>_xlfn.RANK.EQ(VLOOKUP($A474, 'First 10 GS'!$B$2:$AG$2201, 14, FALSE), 'First 10 GS'!O$2:O$2201, 1)</f>
        <v>659</v>
      </c>
      <c r="O474" s="4">
        <f>_xlfn.RANK.EQ(VLOOKUP($A474, 'First 10 GS'!$B$2:$AG$2201, 15, FALSE), 'First 10 GS'!P$2:P$2201, 0)</f>
        <v>227</v>
      </c>
      <c r="P474" s="4">
        <f>_xlfn.RANK.EQ(VLOOKUP($A474, 'First 10 GS'!$B$2:$AG$2201, 16, FALSE), 'First 10 GS'!Q$2:Q$2201, 0)</f>
        <v>378</v>
      </c>
      <c r="Q474" s="5">
        <f>_xlfn.RANK.EQ(VLOOKUP($A474, 'First 10 GS'!$B$2:$AG$2201, 17, FALSE), 'First 10 GS'!R$2:R$2201, 1)</f>
        <v>87</v>
      </c>
      <c r="R474" s="4">
        <f>_xlfn.RANK.EQ(VLOOKUP($A474, 'First 10 GS'!$B$2:$AG$2201, 18, FALSE), 'First 10 GS'!S$2:S$2201, 1)</f>
        <v>665</v>
      </c>
      <c r="S474" s="4">
        <f>_xlfn.RANK.EQ(VLOOKUP($A474, 'First 10 GS'!$B$2:$AG$2201, 19, FALSE), 'First 10 GS'!T$2:T$2201, 1)</f>
        <v>509</v>
      </c>
      <c r="T474" s="4">
        <f>_xlfn.RANK.EQ(VLOOKUP($A474, 'First 10 GS'!$B$2:$AG$2201, 20, FALSE), 'First 10 GS'!U$2:U$2201, 1)</f>
        <v>254</v>
      </c>
      <c r="U474" s="4">
        <f>_xlfn.RANK.EQ(VLOOKUP($A474, 'First 10 GS'!$B$2:$AG$2201, 21, FALSE), 'First 10 GS'!V$2:V$2201, 1)</f>
        <v>169</v>
      </c>
      <c r="V474" s="4">
        <f>_xlfn.RANK.EQ(VLOOKUP($A474, 'First 10 GS'!$B$2:$AG$2201, 22, FALSE), 'First 10 GS'!W$2:W$2201, 1)</f>
        <v>274</v>
      </c>
      <c r="W474" s="4">
        <f>_xlfn.RANK.EQ(VLOOKUP($A474, 'First 10 GS'!$B$2:$AG$2201, 23, FALSE), 'First 10 GS'!X$2:X$2201, 1)</f>
        <v>635</v>
      </c>
      <c r="X474" s="5">
        <f>_xlfn.RANK.EQ(VLOOKUP($A474, 'First 10 GS'!$B$2:$AG$2201, 24, FALSE), 'First 10 GS'!Y$2:Y$2201, 1)</f>
        <v>457</v>
      </c>
      <c r="Y474" s="4">
        <f>_xlfn.RANK.EQ(VLOOKUP($A474, 'First 10 GS'!$B$2:$AG$2201, 25, FALSE), 'First 10 GS'!Z$2:Z$2201, 1)</f>
        <v>490</v>
      </c>
      <c r="Z474" s="5">
        <f>_xlfn.RANK.EQ(VLOOKUP($A474, 'First 10 GS'!$B$2:$AG$2201, 26, FALSE), 'First 10 GS'!AA$2:AA$2201, 0)</f>
        <v>498</v>
      </c>
      <c r="AA474" s="5">
        <f>_xlfn.RANK.EQ(VLOOKUP($A474, 'First 10 GS'!$B$2:$AG$2201, 27, FALSE), 'First 10 GS'!AB$2:AB$2201, 0)</f>
        <v>629</v>
      </c>
      <c r="AB474" s="4">
        <f>_xlfn.RANK.EQ(VLOOKUP($A474, 'First 10 GS'!$B$2:$AG$2201, 28, FALSE), 'First 10 GS'!AC$2:AC$2201, 1)</f>
        <v>127</v>
      </c>
      <c r="AC474" s="4">
        <f>_xlfn.RANK.EQ(VLOOKUP($A474, 'First 10 GS'!$B$2:$AG$2201, 29, FALSE), 'First 10 GS'!AD$2:AD$2201, 1)</f>
        <v>1</v>
      </c>
      <c r="AD474" s="4">
        <f>_xlfn.RANK.EQ(VLOOKUP($A474, 'First 10 GS'!$B$2:$AG$2201, 30, FALSE), 'First 10 GS'!AE$2:AE$2201, 1)</f>
        <v>146</v>
      </c>
      <c r="AE474" s="4">
        <f>_xlfn.RANK.EQ(VLOOKUP($A474, 'First 10 GS'!$B$2:$AG$2201, 31, FALSE), 'First 10 GS'!AF$2:AF$2201, 0)</f>
        <v>2</v>
      </c>
      <c r="AF474" s="5">
        <f>_xlfn.RANK.EQ(VLOOKUP($A474, 'First 10 GS'!$B$2:$AG$2201, 32, FALSE), 'First 10 GS'!AG$2:AG$2201, 1)</f>
        <v>413</v>
      </c>
      <c r="AG474" s="7">
        <f>GEOMEAN(Table5[[#This Row],[W]],Table5[[#This Row],[L]],Table5[[#This Row],[ERA]],Table5[[#This Row],[BB/9]],Table5[[#This Row],[SO]],Table5[[#This Row],[K/9]],Table5[[#This Row],[WHIP]])</f>
        <v>339.39152388847918</v>
      </c>
    </row>
    <row r="475" spans="1:33" x14ac:dyDescent="0.45">
      <c r="A475" s="4" t="s">
        <v>2070</v>
      </c>
      <c r="B475" s="4" t="s">
        <v>95</v>
      </c>
      <c r="C475" s="10">
        <v>35211</v>
      </c>
      <c r="D475" s="10">
        <v>35262</v>
      </c>
      <c r="E475" s="4">
        <f>_xlfn.RANK.EQ(VLOOKUP($A475, 'First 10 GS'!$B$2:$AG$2201, 5, FALSE), 'First 10 GS'!F$2:F$2201, 0)</f>
        <v>559</v>
      </c>
      <c r="F475" s="5">
        <f>_xlfn.RANK.EQ(VLOOKUP($A475, 'First 10 GS'!$B$2:$AG$2201, 6, FALSE), 'First 10 GS'!G$2:G$2201, 0)</f>
        <v>151</v>
      </c>
      <c r="G475" s="5">
        <f>_xlfn.RANK.EQ(VLOOKUP($A475, 'First 10 GS'!$B$2:$AG$2201, 7, FALSE), 'First 10 GS'!H$2:H$2201, 1)</f>
        <v>57</v>
      </c>
      <c r="H475" s="4">
        <f>_xlfn.RANK.EQ(VLOOKUP($A475, 'First 10 GS'!$B$2:$AG$2201, 8, FALSE), 'First 10 GS'!I$2:I$2201, 0)</f>
        <v>1</v>
      </c>
      <c r="I475" s="4">
        <f>_xlfn.RANK.EQ(VLOOKUP($A475, 'First 10 GS'!$B$2:$AG$2201, 9, FALSE), 'First 10 GS'!J$2:J$2201, 0)</f>
        <v>1</v>
      </c>
      <c r="J475" s="4">
        <f>_xlfn.RANK.EQ(VLOOKUP($A475, 'First 10 GS'!$B$2:$AG$2201, 10, FALSE), 'First 10 GS'!K$2:K$2201, 1)</f>
        <v>1</v>
      </c>
      <c r="K475" s="4">
        <f>_xlfn.RANK.EQ(VLOOKUP($A475, 'First 10 GS'!$B$2:$AG$2201, 11, FALSE), 'First 10 GS'!L$2:L$2201, 0)</f>
        <v>196</v>
      </c>
      <c r="L475" s="4">
        <f>_xlfn.RANK.EQ(VLOOKUP($A475, 'First 10 GS'!$B$2:$AG$2201, 12, FALSE), 'First 10 GS'!M$2:M$2201, 0)</f>
        <v>98</v>
      </c>
      <c r="M475" s="4">
        <f>_xlfn.RANK.EQ(VLOOKUP($A475, 'First 10 GS'!$B$2:$AG$2201, 13, FALSE), 'First 10 GS'!N$2:N$2201, 0)</f>
        <v>2</v>
      </c>
      <c r="N475" s="6">
        <f>_xlfn.RANK.EQ(VLOOKUP($A475, 'First 10 GS'!$B$2:$AG$2201, 14, FALSE), 'First 10 GS'!O$2:O$2201, 1)</f>
        <v>103</v>
      </c>
      <c r="O475" s="4">
        <f>_xlfn.RANK.EQ(VLOOKUP($A475, 'First 10 GS'!$B$2:$AG$2201, 15, FALSE), 'First 10 GS'!P$2:P$2201, 0)</f>
        <v>390</v>
      </c>
      <c r="P475" s="4">
        <f>_xlfn.RANK.EQ(VLOOKUP($A475, 'First 10 GS'!$B$2:$AG$2201, 16, FALSE), 'First 10 GS'!Q$2:Q$2201, 0)</f>
        <v>99</v>
      </c>
      <c r="Q475" s="5">
        <f>_xlfn.RANK.EQ(VLOOKUP($A475, 'First 10 GS'!$B$2:$AG$2201, 17, FALSE), 'First 10 GS'!R$2:R$2201, 1)</f>
        <v>587</v>
      </c>
      <c r="R475" s="4">
        <f>_xlfn.RANK.EQ(VLOOKUP($A475, 'First 10 GS'!$B$2:$AG$2201, 18, FALSE), 'First 10 GS'!S$2:S$2201, 1)</f>
        <v>508</v>
      </c>
      <c r="S475" s="4">
        <f>_xlfn.RANK.EQ(VLOOKUP($A475, 'First 10 GS'!$B$2:$AG$2201, 19, FALSE), 'First 10 GS'!T$2:T$2201, 1)</f>
        <v>509</v>
      </c>
      <c r="T475" s="4">
        <f>_xlfn.RANK.EQ(VLOOKUP($A475, 'First 10 GS'!$B$2:$AG$2201, 20, FALSE), 'First 10 GS'!U$2:U$2201, 1)</f>
        <v>547</v>
      </c>
      <c r="U475" s="4">
        <f>_xlfn.RANK.EQ(VLOOKUP($A475, 'First 10 GS'!$B$2:$AG$2201, 21, FALSE), 'First 10 GS'!V$2:V$2201, 1)</f>
        <v>476</v>
      </c>
      <c r="V475" s="4">
        <f>_xlfn.RANK.EQ(VLOOKUP($A475, 'First 10 GS'!$B$2:$AG$2201, 22, FALSE), 'First 10 GS'!W$2:W$2201, 1)</f>
        <v>381</v>
      </c>
      <c r="W475" s="4">
        <f>_xlfn.RANK.EQ(VLOOKUP($A475, 'First 10 GS'!$B$2:$AG$2201, 23, FALSE), 'First 10 GS'!X$2:X$2201, 1)</f>
        <v>521</v>
      </c>
      <c r="X475" s="5">
        <f>_xlfn.RANK.EQ(VLOOKUP($A475, 'First 10 GS'!$B$2:$AG$2201, 24, FALSE), 'First 10 GS'!Y$2:Y$2201, 1)</f>
        <v>597</v>
      </c>
      <c r="Y475" s="4">
        <f>_xlfn.RANK.EQ(VLOOKUP($A475, 'First 10 GS'!$B$2:$AG$2201, 25, FALSE), 'First 10 GS'!Z$2:Z$2201, 1)</f>
        <v>490</v>
      </c>
      <c r="Z475" s="5">
        <f>_xlfn.RANK.EQ(VLOOKUP($A475, 'First 10 GS'!$B$2:$AG$2201, 26, FALSE), 'First 10 GS'!AA$2:AA$2201, 0)</f>
        <v>549</v>
      </c>
      <c r="AA475" s="5">
        <f>_xlfn.RANK.EQ(VLOOKUP($A475, 'First 10 GS'!$B$2:$AG$2201, 27, FALSE), 'First 10 GS'!AB$2:AB$2201, 0)</f>
        <v>484</v>
      </c>
      <c r="AB475" s="4">
        <f>_xlfn.RANK.EQ(VLOOKUP($A475, 'First 10 GS'!$B$2:$AG$2201, 28, FALSE), 'First 10 GS'!AC$2:AC$2201, 1)</f>
        <v>452</v>
      </c>
      <c r="AC475" s="4">
        <f>_xlfn.RANK.EQ(VLOOKUP($A475, 'First 10 GS'!$B$2:$AG$2201, 29, FALSE), 'First 10 GS'!AD$2:AD$2201, 1)</f>
        <v>1</v>
      </c>
      <c r="AD475" s="4">
        <f>_xlfn.RANK.EQ(VLOOKUP($A475, 'First 10 GS'!$B$2:$AG$2201, 30, FALSE), 'First 10 GS'!AE$2:AE$2201, 1)</f>
        <v>1</v>
      </c>
      <c r="AE475" s="4">
        <f>_xlfn.RANK.EQ(VLOOKUP($A475, 'First 10 GS'!$B$2:$AG$2201, 31, FALSE), 'First 10 GS'!AF$2:AF$2201, 0)</f>
        <v>366</v>
      </c>
      <c r="AF475" s="5">
        <f>_xlfn.RANK.EQ(VLOOKUP($A475, 'First 10 GS'!$B$2:$AG$2201, 32, FALSE), 'First 10 GS'!AG$2:AG$2201, 1)</f>
        <v>650</v>
      </c>
      <c r="AG475" s="7">
        <f>GEOMEAN(Table5[[#This Row],[W]],Table5[[#This Row],[L]],Table5[[#This Row],[ERA]],Table5[[#This Row],[BB/9]],Table5[[#This Row],[SO]],Table5[[#This Row],[K/9]],Table5[[#This Row],[WHIP]])</f>
        <v>339.60240476102251</v>
      </c>
    </row>
    <row r="476" spans="1:33" x14ac:dyDescent="0.45">
      <c r="A476" s="4" t="s">
        <v>1540</v>
      </c>
      <c r="B476" s="4" t="s">
        <v>261</v>
      </c>
      <c r="C476" s="10">
        <v>43556</v>
      </c>
      <c r="D476" s="10">
        <v>43607</v>
      </c>
      <c r="E476" s="4">
        <f>_xlfn.RANK.EQ(VLOOKUP($A476, 'First 10 GS'!$B$2:$AG$2201, 5, FALSE), 'First 10 GS'!F$2:F$2201, 0)</f>
        <v>489</v>
      </c>
      <c r="F476" s="5">
        <f>_xlfn.RANK.EQ(VLOOKUP($A476, 'First 10 GS'!$B$2:$AG$2201, 6, FALSE), 'First 10 GS'!G$2:G$2201, 0)</f>
        <v>151</v>
      </c>
      <c r="G476" s="5">
        <f>_xlfn.RANK.EQ(VLOOKUP($A476, 'First 10 GS'!$B$2:$AG$2201, 7, FALSE), 'First 10 GS'!H$2:H$2201, 1)</f>
        <v>518</v>
      </c>
      <c r="H476" s="4">
        <f>_xlfn.RANK.EQ(VLOOKUP($A476, 'First 10 GS'!$B$2:$AG$2201, 8, FALSE), 'First 10 GS'!I$2:I$2201, 0)</f>
        <v>1</v>
      </c>
      <c r="I476" s="4">
        <f>_xlfn.RANK.EQ(VLOOKUP($A476, 'First 10 GS'!$B$2:$AG$2201, 9, FALSE), 'First 10 GS'!J$2:J$2201, 0)</f>
        <v>1</v>
      </c>
      <c r="J476" s="4">
        <f>_xlfn.RANK.EQ(VLOOKUP($A476, 'First 10 GS'!$B$2:$AG$2201, 10, FALSE), 'First 10 GS'!K$2:K$2201, 1)</f>
        <v>1</v>
      </c>
      <c r="K476" s="4">
        <f>_xlfn.RANK.EQ(VLOOKUP($A476, 'First 10 GS'!$B$2:$AG$2201, 11, FALSE), 'First 10 GS'!L$2:L$2201, 0)</f>
        <v>196</v>
      </c>
      <c r="L476" s="4">
        <f>_xlfn.RANK.EQ(VLOOKUP($A476, 'First 10 GS'!$B$2:$AG$2201, 12, FALSE), 'First 10 GS'!M$2:M$2201, 0)</f>
        <v>98</v>
      </c>
      <c r="M476" s="4">
        <f>_xlfn.RANK.EQ(VLOOKUP($A476, 'First 10 GS'!$B$2:$AG$2201, 13, FALSE), 'First 10 GS'!N$2:N$2201, 0)</f>
        <v>2</v>
      </c>
      <c r="N476" s="6">
        <f>_xlfn.RANK.EQ(VLOOKUP($A476, 'First 10 GS'!$B$2:$AG$2201, 14, FALSE), 'First 10 GS'!O$2:O$2201, 1)</f>
        <v>170</v>
      </c>
      <c r="O476" s="4">
        <f>_xlfn.RANK.EQ(VLOOKUP($A476, 'First 10 GS'!$B$2:$AG$2201, 15, FALSE), 'First 10 GS'!P$2:P$2201, 0)</f>
        <v>26</v>
      </c>
      <c r="P476" s="4">
        <f>_xlfn.RANK.EQ(VLOOKUP($A476, 'First 10 GS'!$B$2:$AG$2201, 16, FALSE), 'First 10 GS'!Q$2:Q$2201, 0)</f>
        <v>357</v>
      </c>
      <c r="Q476" s="5">
        <f>_xlfn.RANK.EQ(VLOOKUP($A476, 'First 10 GS'!$B$2:$AG$2201, 17, FALSE), 'First 10 GS'!R$2:R$2201, 1)</f>
        <v>443</v>
      </c>
      <c r="R476" s="4">
        <f>_xlfn.RANK.EQ(VLOOKUP($A476, 'First 10 GS'!$B$2:$AG$2201, 18, FALSE), 'First 10 GS'!S$2:S$2201, 1)</f>
        <v>410</v>
      </c>
      <c r="S476" s="4">
        <f>_xlfn.RANK.EQ(VLOOKUP($A476, 'First 10 GS'!$B$2:$AG$2201, 19, FALSE), 'First 10 GS'!T$2:T$2201, 1)</f>
        <v>270</v>
      </c>
      <c r="T476" s="4">
        <f>_xlfn.RANK.EQ(VLOOKUP($A476, 'First 10 GS'!$B$2:$AG$2201, 20, FALSE), 'First 10 GS'!U$2:U$2201, 1)</f>
        <v>384</v>
      </c>
      <c r="U476" s="4">
        <f>_xlfn.RANK.EQ(VLOOKUP($A476, 'First 10 GS'!$B$2:$AG$2201, 21, FALSE), 'First 10 GS'!V$2:V$2201, 1)</f>
        <v>521</v>
      </c>
      <c r="V476" s="4">
        <f>_xlfn.RANK.EQ(VLOOKUP($A476, 'First 10 GS'!$B$2:$AG$2201, 22, FALSE), 'First 10 GS'!W$2:W$2201, 1)</f>
        <v>466</v>
      </c>
      <c r="W476" s="4">
        <f>_xlfn.RANK.EQ(VLOOKUP($A476, 'First 10 GS'!$B$2:$AG$2201, 23, FALSE), 'First 10 GS'!X$2:X$2201, 1)</f>
        <v>331</v>
      </c>
      <c r="X476" s="5">
        <f>_xlfn.RANK.EQ(VLOOKUP($A476, 'First 10 GS'!$B$2:$AG$2201, 24, FALSE), 'First 10 GS'!Y$2:Y$2201, 1)</f>
        <v>401</v>
      </c>
      <c r="Y476" s="4">
        <f>_xlfn.RANK.EQ(VLOOKUP($A476, 'First 10 GS'!$B$2:$AG$2201, 25, FALSE), 'First 10 GS'!Z$2:Z$2201, 1)</f>
        <v>1</v>
      </c>
      <c r="Z476" s="5">
        <f>_xlfn.RANK.EQ(VLOOKUP($A476, 'First 10 GS'!$B$2:$AG$2201, 26, FALSE), 'First 10 GS'!AA$2:AA$2201, 0)</f>
        <v>293</v>
      </c>
      <c r="AA476" s="5">
        <f>_xlfn.RANK.EQ(VLOOKUP($A476, 'First 10 GS'!$B$2:$AG$2201, 27, FALSE), 'First 10 GS'!AB$2:AB$2201, 0)</f>
        <v>242</v>
      </c>
      <c r="AB476" s="4">
        <f>_xlfn.RANK.EQ(VLOOKUP($A476, 'First 10 GS'!$B$2:$AG$2201, 28, FALSE), 'First 10 GS'!AC$2:AC$2201, 1)</f>
        <v>127</v>
      </c>
      <c r="AC476" s="4">
        <f>_xlfn.RANK.EQ(VLOOKUP($A476, 'First 10 GS'!$B$2:$AG$2201, 29, FALSE), 'First 10 GS'!AD$2:AD$2201, 1)</f>
        <v>1</v>
      </c>
      <c r="AD476" s="4">
        <f>_xlfn.RANK.EQ(VLOOKUP($A476, 'First 10 GS'!$B$2:$AG$2201, 30, FALSE), 'First 10 GS'!AE$2:AE$2201, 1)</f>
        <v>146</v>
      </c>
      <c r="AE476" s="4">
        <f>_xlfn.RANK.EQ(VLOOKUP($A476, 'First 10 GS'!$B$2:$AG$2201, 31, FALSE), 'First 10 GS'!AF$2:AF$2201, 0)</f>
        <v>427</v>
      </c>
      <c r="AF476" s="5">
        <f>_xlfn.RANK.EQ(VLOOKUP($A476, 'First 10 GS'!$B$2:$AG$2201, 32, FALSE), 'First 10 GS'!AG$2:AG$2201, 1)</f>
        <v>539</v>
      </c>
      <c r="AG476" s="7">
        <f>GEOMEAN(Table5[[#This Row],[W]],Table5[[#This Row],[L]],Table5[[#This Row],[ERA]],Table5[[#This Row],[BB/9]],Table5[[#This Row],[SO]],Table5[[#This Row],[K/9]],Table5[[#This Row],[WHIP]])</f>
        <v>340.53435834786279</v>
      </c>
    </row>
    <row r="477" spans="1:33" x14ac:dyDescent="0.45">
      <c r="A477" s="4" t="s">
        <v>1681</v>
      </c>
      <c r="B477" s="4" t="s">
        <v>2251</v>
      </c>
      <c r="C477" s="10">
        <v>38941</v>
      </c>
      <c r="D477" s="10">
        <v>39178</v>
      </c>
      <c r="E477" s="4">
        <f>_xlfn.RANK.EQ(VLOOKUP($A477, 'First 10 GS'!$B$2:$AG$2201, 5, FALSE), 'First 10 GS'!F$2:F$2201, 0)</f>
        <v>531</v>
      </c>
      <c r="F477" s="5">
        <f>_xlfn.RANK.EQ(VLOOKUP($A477, 'First 10 GS'!$B$2:$AG$2201, 6, FALSE), 'First 10 GS'!G$2:G$2201, 0)</f>
        <v>151</v>
      </c>
      <c r="G477" s="5">
        <f>_xlfn.RANK.EQ(VLOOKUP($A477, 'First 10 GS'!$B$2:$AG$2201, 7, FALSE), 'First 10 GS'!H$2:H$2201, 1)</f>
        <v>343</v>
      </c>
      <c r="H477" s="4">
        <f>_xlfn.RANK.EQ(VLOOKUP($A477, 'First 10 GS'!$B$2:$AG$2201, 8, FALSE), 'First 10 GS'!I$2:I$2201, 0)</f>
        <v>1</v>
      </c>
      <c r="I477" s="4">
        <f>_xlfn.RANK.EQ(VLOOKUP($A477, 'First 10 GS'!$B$2:$AG$2201, 9, FALSE), 'First 10 GS'!J$2:J$2201, 0)</f>
        <v>1</v>
      </c>
      <c r="J477" s="4">
        <f>_xlfn.RANK.EQ(VLOOKUP($A477, 'First 10 GS'!$B$2:$AG$2201, 10, FALSE), 'First 10 GS'!K$2:K$2201, 1)</f>
        <v>1</v>
      </c>
      <c r="K477" s="4">
        <f>_xlfn.RANK.EQ(VLOOKUP($A477, 'First 10 GS'!$B$2:$AG$2201, 11, FALSE), 'First 10 GS'!L$2:L$2201, 0)</f>
        <v>196</v>
      </c>
      <c r="L477" s="4">
        <f>_xlfn.RANK.EQ(VLOOKUP($A477, 'First 10 GS'!$B$2:$AG$2201, 12, FALSE), 'First 10 GS'!M$2:M$2201, 0)</f>
        <v>98</v>
      </c>
      <c r="M477" s="4">
        <f>_xlfn.RANK.EQ(VLOOKUP($A477, 'First 10 GS'!$B$2:$AG$2201, 13, FALSE), 'First 10 GS'!N$2:N$2201, 0)</f>
        <v>2</v>
      </c>
      <c r="N477" s="6">
        <f>_xlfn.RANK.EQ(VLOOKUP($A477, 'First 10 GS'!$B$2:$AG$2201, 14, FALSE), 'First 10 GS'!O$2:O$2201, 1)</f>
        <v>127</v>
      </c>
      <c r="O477" s="4">
        <f>_xlfn.RANK.EQ(VLOOKUP($A477, 'First 10 GS'!$B$2:$AG$2201, 15, FALSE), 'First 10 GS'!P$2:P$2201, 0)</f>
        <v>90</v>
      </c>
      <c r="P477" s="4">
        <f>_xlfn.RANK.EQ(VLOOKUP($A477, 'First 10 GS'!$B$2:$AG$2201, 16, FALSE), 'First 10 GS'!Q$2:Q$2201, 0)</f>
        <v>266</v>
      </c>
      <c r="Q477" s="5">
        <f>_xlfn.RANK.EQ(VLOOKUP($A477, 'First 10 GS'!$B$2:$AG$2201, 17, FALSE), 'First 10 GS'!R$2:R$2201, 1)</f>
        <v>545</v>
      </c>
      <c r="R477" s="4">
        <f>_xlfn.RANK.EQ(VLOOKUP($A477, 'First 10 GS'!$B$2:$AG$2201, 18, FALSE), 'First 10 GS'!S$2:S$2201, 1)</f>
        <v>241</v>
      </c>
      <c r="S477" s="4">
        <f>_xlfn.RANK.EQ(VLOOKUP($A477, 'First 10 GS'!$B$2:$AG$2201, 19, FALSE), 'First 10 GS'!T$2:T$2201, 1)</f>
        <v>473</v>
      </c>
      <c r="T477" s="4">
        <f>_xlfn.RANK.EQ(VLOOKUP($A477, 'First 10 GS'!$B$2:$AG$2201, 20, FALSE), 'First 10 GS'!U$2:U$2201, 1)</f>
        <v>499</v>
      </c>
      <c r="U477" s="4">
        <f>_xlfn.RANK.EQ(VLOOKUP($A477, 'First 10 GS'!$B$2:$AG$2201, 21, FALSE), 'First 10 GS'!V$2:V$2201, 1)</f>
        <v>641</v>
      </c>
      <c r="V477" s="4">
        <f>_xlfn.RANK.EQ(VLOOKUP($A477, 'First 10 GS'!$B$2:$AG$2201, 22, FALSE), 'First 10 GS'!W$2:W$2201, 1)</f>
        <v>636</v>
      </c>
      <c r="W477" s="4">
        <f>_xlfn.RANK.EQ(VLOOKUP($A477, 'First 10 GS'!$B$2:$AG$2201, 23, FALSE), 'First 10 GS'!X$2:X$2201, 1)</f>
        <v>331</v>
      </c>
      <c r="X477" s="5">
        <f>_xlfn.RANK.EQ(VLOOKUP($A477, 'First 10 GS'!$B$2:$AG$2201, 24, FALSE), 'First 10 GS'!Y$2:Y$2201, 1)</f>
        <v>429</v>
      </c>
      <c r="Y477" s="4">
        <f>_xlfn.RANK.EQ(VLOOKUP($A477, 'First 10 GS'!$B$2:$AG$2201, 25, FALSE), 'First 10 GS'!Z$2:Z$2201, 1)</f>
        <v>490</v>
      </c>
      <c r="Z477" s="5">
        <f>_xlfn.RANK.EQ(VLOOKUP($A477, 'First 10 GS'!$B$2:$AG$2201, 26, FALSE), 'First 10 GS'!AA$2:AA$2201, 0)</f>
        <v>356</v>
      </c>
      <c r="AA477" s="5">
        <f>_xlfn.RANK.EQ(VLOOKUP($A477, 'First 10 GS'!$B$2:$AG$2201, 27, FALSE), 'First 10 GS'!AB$2:AB$2201, 0)</f>
        <v>273</v>
      </c>
      <c r="AB477" s="4">
        <f>_xlfn.RANK.EQ(VLOOKUP($A477, 'First 10 GS'!$B$2:$AG$2201, 28, FALSE), 'First 10 GS'!AC$2:AC$2201, 1)</f>
        <v>452</v>
      </c>
      <c r="AC477" s="4">
        <f>_xlfn.RANK.EQ(VLOOKUP($A477, 'First 10 GS'!$B$2:$AG$2201, 29, FALSE), 'First 10 GS'!AD$2:AD$2201, 1)</f>
        <v>1</v>
      </c>
      <c r="AD477" s="4">
        <f>_xlfn.RANK.EQ(VLOOKUP($A477, 'First 10 GS'!$B$2:$AG$2201, 30, FALSE), 'First 10 GS'!AE$2:AE$2201, 1)</f>
        <v>554</v>
      </c>
      <c r="AE477" s="4">
        <f>_xlfn.RANK.EQ(VLOOKUP($A477, 'First 10 GS'!$B$2:$AG$2201, 31, FALSE), 'First 10 GS'!AF$2:AF$2201, 0)</f>
        <v>487</v>
      </c>
      <c r="AF477" s="5">
        <f>_xlfn.RANK.EQ(VLOOKUP($A477, 'First 10 GS'!$B$2:$AG$2201, 32, FALSE), 'First 10 GS'!AG$2:AG$2201, 1)</f>
        <v>470</v>
      </c>
      <c r="AG477" s="7">
        <f>GEOMEAN(Table5[[#This Row],[W]],Table5[[#This Row],[L]],Table5[[#This Row],[ERA]],Table5[[#This Row],[BB/9]],Table5[[#This Row],[SO]],Table5[[#This Row],[K/9]],Table5[[#This Row],[WHIP]])</f>
        <v>342.52381017488301</v>
      </c>
    </row>
    <row r="478" spans="1:33" x14ac:dyDescent="0.45">
      <c r="A478" s="6" t="s">
        <v>1108</v>
      </c>
      <c r="B478" s="6" t="s">
        <v>168</v>
      </c>
      <c r="C478" s="9" t="s">
        <v>2475</v>
      </c>
      <c r="D478" s="9">
        <v>41047</v>
      </c>
      <c r="E478" s="6">
        <f>_xlfn.RANK.EQ(VLOOKUP($A478, 'First 10 GS'!$B$2:$AG$2201, 5, FALSE), 'First 10 GS'!F$2:F$2201, 0)</f>
        <v>278</v>
      </c>
      <c r="F478" s="5">
        <f>_xlfn.RANK.EQ(VLOOKUP($A478, 'First 10 GS'!$B$2:$AG$2201, 6, FALSE), 'First 10 GS'!G$2:G$2201, 0)</f>
        <v>151</v>
      </c>
      <c r="G478" s="5">
        <f>_xlfn.RANK.EQ(VLOOKUP($A478, 'First 10 GS'!$B$2:$AG$2201, 7, FALSE), 'First 10 GS'!H$2:H$2201, 1)</f>
        <v>518</v>
      </c>
      <c r="H478" s="6">
        <f>_xlfn.RANK.EQ(VLOOKUP($A478, 'First 10 GS'!$B$2:$AG$2201, 8, FALSE), 'First 10 GS'!I$2:I$2201, 0)</f>
        <v>1</v>
      </c>
      <c r="I478" s="6">
        <f>_xlfn.RANK.EQ(VLOOKUP($A478, 'First 10 GS'!$B$2:$AG$2201, 9, FALSE), 'First 10 GS'!J$2:J$2201, 0)</f>
        <v>1</v>
      </c>
      <c r="J478" s="6">
        <f>_xlfn.RANK.EQ(VLOOKUP($A478, 'First 10 GS'!$B$2:$AG$2201, 10, FALSE), 'First 10 GS'!K$2:K$2201, 1)</f>
        <v>1</v>
      </c>
      <c r="K478" s="6">
        <f>_xlfn.RANK.EQ(VLOOKUP($A478, 'First 10 GS'!$B$2:$AG$2201, 11, FALSE), 'First 10 GS'!L$2:L$2201, 0)</f>
        <v>196</v>
      </c>
      <c r="L478" s="6">
        <f>_xlfn.RANK.EQ(VLOOKUP($A478, 'First 10 GS'!$B$2:$AG$2201, 12, FALSE), 'First 10 GS'!M$2:M$2201, 0)</f>
        <v>98</v>
      </c>
      <c r="M478" s="6">
        <f>_xlfn.RANK.EQ(VLOOKUP($A478, 'First 10 GS'!$B$2:$AG$2201, 13, FALSE), 'First 10 GS'!N$2:N$2201, 0)</f>
        <v>2</v>
      </c>
      <c r="N478" s="6">
        <f>_xlfn.RANK.EQ(VLOOKUP($A478, 'First 10 GS'!$B$2:$AG$2201, 14, FALSE), 'First 10 GS'!O$2:O$2201, 1)</f>
        <v>377</v>
      </c>
      <c r="O478" s="6">
        <f>_xlfn.RANK.EQ(VLOOKUP($A478, 'First 10 GS'!$B$2:$AG$2201, 15, FALSE), 'First 10 GS'!P$2:P$2201, 0)</f>
        <v>26</v>
      </c>
      <c r="P478" s="6">
        <f>_xlfn.RANK.EQ(VLOOKUP($A478, 'First 10 GS'!$B$2:$AG$2201, 16, FALSE), 'First 10 GS'!Q$2:Q$2201, 0)</f>
        <v>357</v>
      </c>
      <c r="Q478" s="5">
        <f>_xlfn.RANK.EQ(VLOOKUP($A478, 'First 10 GS'!$B$2:$AG$2201, 17, FALSE), 'First 10 GS'!R$2:R$2201, 1)</f>
        <v>282</v>
      </c>
      <c r="R478" s="6">
        <f>_xlfn.RANK.EQ(VLOOKUP($A478, 'First 10 GS'!$B$2:$AG$2201, 18, FALSE), 'First 10 GS'!S$2:S$2201, 1)</f>
        <v>612</v>
      </c>
      <c r="S478" s="6">
        <f>_xlfn.RANK.EQ(VLOOKUP($A478, 'First 10 GS'!$B$2:$AG$2201, 19, FALSE), 'First 10 GS'!T$2:T$2201, 1)</f>
        <v>270</v>
      </c>
      <c r="T478" s="6">
        <f>_xlfn.RANK.EQ(VLOOKUP($A478, 'First 10 GS'!$B$2:$AG$2201, 20, FALSE), 'First 10 GS'!U$2:U$2201, 1)</f>
        <v>254</v>
      </c>
      <c r="U478" s="6">
        <f>_xlfn.RANK.EQ(VLOOKUP($A478, 'First 10 GS'!$B$2:$AG$2201, 21, FALSE), 'First 10 GS'!V$2:V$2201, 1)</f>
        <v>139</v>
      </c>
      <c r="V478" s="6">
        <f>_xlfn.RANK.EQ(VLOOKUP($A478, 'First 10 GS'!$B$2:$AG$2201, 22, FALSE), 'First 10 GS'!W$2:W$2201, 1)</f>
        <v>103</v>
      </c>
      <c r="W478" s="6">
        <f>_xlfn.RANK.EQ(VLOOKUP($A478, 'First 10 GS'!$B$2:$AG$2201, 23, FALSE), 'First 10 GS'!X$2:X$2201, 1)</f>
        <v>221</v>
      </c>
      <c r="X478" s="5">
        <f>_xlfn.RANK.EQ(VLOOKUP($A478, 'First 10 GS'!$B$2:$AG$2201, 24, FALSE), 'First 10 GS'!Y$2:Y$2201, 1)</f>
        <v>226</v>
      </c>
      <c r="Y478" s="6">
        <f>_xlfn.RANK.EQ(VLOOKUP($A478, 'First 10 GS'!$B$2:$AG$2201, 25, FALSE), 'First 10 GS'!Z$2:Z$2201, 1)</f>
        <v>599</v>
      </c>
      <c r="Z478" s="5">
        <f>_xlfn.RANK.EQ(VLOOKUP($A478, 'First 10 GS'!$B$2:$AG$2201, 26, FALSE), 'First 10 GS'!AA$2:AA$2201, 0)</f>
        <v>474</v>
      </c>
      <c r="AA478" s="5">
        <f>_xlfn.RANK.EQ(VLOOKUP($A478, 'First 10 GS'!$B$2:$AG$2201, 27, FALSE), 'First 10 GS'!AB$2:AB$2201, 0)</f>
        <v>495</v>
      </c>
      <c r="AB478" s="6">
        <f>_xlfn.RANK.EQ(VLOOKUP($A478, 'First 10 GS'!$B$2:$AG$2201, 28, FALSE), 'First 10 GS'!AC$2:AC$2201, 1)</f>
        <v>1</v>
      </c>
      <c r="AC478" s="6">
        <f>_xlfn.RANK.EQ(VLOOKUP($A478, 'First 10 GS'!$B$2:$AG$2201, 29, FALSE), 'First 10 GS'!AD$2:AD$2201, 1)</f>
        <v>1</v>
      </c>
      <c r="AD478" s="6">
        <f>_xlfn.RANK.EQ(VLOOKUP($A478, 'First 10 GS'!$B$2:$AG$2201, 30, FALSE), 'First 10 GS'!AE$2:AE$2201, 1)</f>
        <v>554</v>
      </c>
      <c r="AE478" s="6">
        <f>_xlfn.RANK.EQ(VLOOKUP($A478, 'First 10 GS'!$B$2:$AG$2201, 31, FALSE), 'First 10 GS'!AF$2:AF$2201, 0)</f>
        <v>211</v>
      </c>
      <c r="AF478" s="5">
        <f>_xlfn.RANK.EQ(VLOOKUP($A478, 'First 10 GS'!$B$2:$AG$2201, 32, FALSE), 'First 10 GS'!AG$2:AG$2201, 1)</f>
        <v>485</v>
      </c>
      <c r="AG478" s="7">
        <f>GEOMEAN(Table5[[#This Row],[W]],Table5[[#This Row],[L]],Table5[[#This Row],[ERA]],Table5[[#This Row],[BB/9]],Table5[[#This Row],[SO]],Table5[[#This Row],[K/9]],Table5[[#This Row],[WHIP]])</f>
        <v>343.76024300004616</v>
      </c>
    </row>
    <row r="479" spans="1:33" x14ac:dyDescent="0.45">
      <c r="A479" s="4" t="s">
        <v>1554</v>
      </c>
      <c r="B479" s="4" t="s">
        <v>49</v>
      </c>
      <c r="C479" s="10">
        <v>40014</v>
      </c>
      <c r="D479" s="10">
        <v>40062</v>
      </c>
      <c r="E479" s="4">
        <f>_xlfn.RANK.EQ(VLOOKUP($A479, 'First 10 GS'!$B$2:$AG$2201, 5, FALSE), 'First 10 GS'!F$2:F$2201, 0)</f>
        <v>523</v>
      </c>
      <c r="F479" s="5">
        <f>_xlfn.RANK.EQ(VLOOKUP($A479, 'First 10 GS'!$B$2:$AG$2201, 6, FALSE), 'First 10 GS'!G$2:G$2201, 0)</f>
        <v>294</v>
      </c>
      <c r="G479" s="5">
        <f>_xlfn.RANK.EQ(VLOOKUP($A479, 'First 10 GS'!$B$2:$AG$2201, 7, FALSE), 'First 10 GS'!H$2:H$2201, 1)</f>
        <v>343</v>
      </c>
      <c r="H479" s="4">
        <f>_xlfn.RANK.EQ(VLOOKUP($A479, 'First 10 GS'!$B$2:$AG$2201, 8, FALSE), 'First 10 GS'!I$2:I$2201, 0)</f>
        <v>1</v>
      </c>
      <c r="I479" s="4">
        <f>_xlfn.RANK.EQ(VLOOKUP($A479, 'First 10 GS'!$B$2:$AG$2201, 9, FALSE), 'First 10 GS'!J$2:J$2201, 0)</f>
        <v>1</v>
      </c>
      <c r="J479" s="4">
        <f>_xlfn.RANK.EQ(VLOOKUP($A479, 'First 10 GS'!$B$2:$AG$2201, 10, FALSE), 'First 10 GS'!K$2:K$2201, 1)</f>
        <v>1</v>
      </c>
      <c r="K479" s="4">
        <f>_xlfn.RANK.EQ(VLOOKUP($A479, 'First 10 GS'!$B$2:$AG$2201, 11, FALSE), 'First 10 GS'!L$2:L$2201, 0)</f>
        <v>196</v>
      </c>
      <c r="L479" s="4">
        <f>_xlfn.RANK.EQ(VLOOKUP($A479, 'First 10 GS'!$B$2:$AG$2201, 12, FALSE), 'First 10 GS'!M$2:M$2201, 0)</f>
        <v>98</v>
      </c>
      <c r="M479" s="4">
        <f>_xlfn.RANK.EQ(VLOOKUP($A479, 'First 10 GS'!$B$2:$AG$2201, 13, FALSE), 'First 10 GS'!N$2:N$2201, 0)</f>
        <v>2</v>
      </c>
      <c r="N479" s="6">
        <f>_xlfn.RANK.EQ(VLOOKUP($A479, 'First 10 GS'!$B$2:$AG$2201, 14, FALSE), 'First 10 GS'!O$2:O$2201, 1)</f>
        <v>138</v>
      </c>
      <c r="O479" s="4">
        <f>_xlfn.RANK.EQ(VLOOKUP($A479, 'First 10 GS'!$B$2:$AG$2201, 15, FALSE), 'First 10 GS'!P$2:P$2201, 0)</f>
        <v>227</v>
      </c>
      <c r="P479" s="4">
        <f>_xlfn.RANK.EQ(VLOOKUP($A479, 'First 10 GS'!$B$2:$AG$2201, 16, FALSE), 'First 10 GS'!Q$2:Q$2201, 0)</f>
        <v>378</v>
      </c>
      <c r="Q479" s="5">
        <f>_xlfn.RANK.EQ(VLOOKUP($A479, 'First 10 GS'!$B$2:$AG$2201, 17, FALSE), 'First 10 GS'!R$2:R$2201, 1)</f>
        <v>377</v>
      </c>
      <c r="R479" s="4">
        <f>_xlfn.RANK.EQ(VLOOKUP($A479, 'First 10 GS'!$B$2:$AG$2201, 18, FALSE), 'First 10 GS'!S$2:S$2201, 1)</f>
        <v>317</v>
      </c>
      <c r="S479" s="4">
        <f>_xlfn.RANK.EQ(VLOOKUP($A479, 'First 10 GS'!$B$2:$AG$2201, 19, FALSE), 'First 10 GS'!T$2:T$2201, 1)</f>
        <v>228</v>
      </c>
      <c r="T479" s="4">
        <f>_xlfn.RANK.EQ(VLOOKUP($A479, 'First 10 GS'!$B$2:$AG$2201, 20, FALSE), 'First 10 GS'!U$2:U$2201, 1)</f>
        <v>254</v>
      </c>
      <c r="U479" s="4">
        <f>_xlfn.RANK.EQ(VLOOKUP($A479, 'First 10 GS'!$B$2:$AG$2201, 21, FALSE), 'First 10 GS'!V$2:V$2201, 1)</f>
        <v>623</v>
      </c>
      <c r="V479" s="4">
        <f>_xlfn.RANK.EQ(VLOOKUP($A479, 'First 10 GS'!$B$2:$AG$2201, 22, FALSE), 'First 10 GS'!W$2:W$2201, 1)</f>
        <v>607</v>
      </c>
      <c r="W479" s="4">
        <f>_xlfn.RANK.EQ(VLOOKUP($A479, 'First 10 GS'!$B$2:$AG$2201, 23, FALSE), 'First 10 GS'!X$2:X$2201, 1)</f>
        <v>75</v>
      </c>
      <c r="X479" s="5">
        <f>_xlfn.RANK.EQ(VLOOKUP($A479, 'First 10 GS'!$B$2:$AG$2201, 24, FALSE), 'First 10 GS'!Y$2:Y$2201, 1)</f>
        <v>125</v>
      </c>
      <c r="Y479" s="4">
        <f>_xlfn.RANK.EQ(VLOOKUP($A479, 'First 10 GS'!$B$2:$AG$2201, 25, FALSE), 'First 10 GS'!Z$2:Z$2201, 1)</f>
        <v>490</v>
      </c>
      <c r="Z479" s="5">
        <f>_xlfn.RANK.EQ(VLOOKUP($A479, 'First 10 GS'!$B$2:$AG$2201, 26, FALSE), 'First 10 GS'!AA$2:AA$2201, 0)</f>
        <v>609</v>
      </c>
      <c r="AA479" s="5">
        <f>_xlfn.RANK.EQ(VLOOKUP($A479, 'First 10 GS'!$B$2:$AG$2201, 27, FALSE), 'First 10 GS'!AB$2:AB$2201, 0)</f>
        <v>576</v>
      </c>
      <c r="AB479" s="4">
        <f>_xlfn.RANK.EQ(VLOOKUP($A479, 'First 10 GS'!$B$2:$AG$2201, 28, FALSE), 'First 10 GS'!AC$2:AC$2201, 1)</f>
        <v>556</v>
      </c>
      <c r="AC479" s="4">
        <f>_xlfn.RANK.EQ(VLOOKUP($A479, 'First 10 GS'!$B$2:$AG$2201, 29, FALSE), 'First 10 GS'!AD$2:AD$2201, 1)</f>
        <v>1</v>
      </c>
      <c r="AD479" s="4">
        <f>_xlfn.RANK.EQ(VLOOKUP($A479, 'First 10 GS'!$B$2:$AG$2201, 30, FALSE), 'First 10 GS'!AE$2:AE$2201, 1)</f>
        <v>1</v>
      </c>
      <c r="AE479" s="4">
        <f>_xlfn.RANK.EQ(VLOOKUP($A479, 'First 10 GS'!$B$2:$AG$2201, 31, FALSE), 'First 10 GS'!AF$2:AF$2201, 0)</f>
        <v>526</v>
      </c>
      <c r="AF479" s="5">
        <f>_xlfn.RANK.EQ(VLOOKUP($A479, 'First 10 GS'!$B$2:$AG$2201, 32, FALSE), 'First 10 GS'!AG$2:AG$2201, 1)</f>
        <v>354</v>
      </c>
      <c r="AG479" s="7">
        <f>GEOMEAN(Table5[[#This Row],[W]],Table5[[#This Row],[L]],Table5[[#This Row],[ERA]],Table5[[#This Row],[BB/9]],Table5[[#This Row],[SO]],Table5[[#This Row],[K/9]],Table5[[#This Row],[WHIP]])</f>
        <v>345.70457079173246</v>
      </c>
    </row>
    <row r="480" spans="1:33" x14ac:dyDescent="0.45">
      <c r="A480" s="6" t="s">
        <v>1863</v>
      </c>
      <c r="B480" s="6" t="s">
        <v>229</v>
      </c>
      <c r="C480" s="9">
        <v>41052</v>
      </c>
      <c r="D480" s="9">
        <v>41141</v>
      </c>
      <c r="E480" s="6">
        <f>_xlfn.RANK.EQ(VLOOKUP($A480, 'First 10 GS'!$B$2:$AG$2201, 5, FALSE), 'First 10 GS'!F$2:F$2201, 0)</f>
        <v>342</v>
      </c>
      <c r="F480" s="5">
        <f>_xlfn.RANK.EQ(VLOOKUP($A480, 'First 10 GS'!$B$2:$AG$2201, 6, FALSE), 'First 10 GS'!G$2:G$2201, 0)</f>
        <v>151</v>
      </c>
      <c r="G480" s="5">
        <f>_xlfn.RANK.EQ(VLOOKUP($A480, 'First 10 GS'!$B$2:$AG$2201, 7, FALSE), 'First 10 GS'!H$2:H$2201, 1)</f>
        <v>518</v>
      </c>
      <c r="H480" s="6">
        <f>_xlfn.RANK.EQ(VLOOKUP($A480, 'First 10 GS'!$B$2:$AG$2201, 8, FALSE), 'First 10 GS'!I$2:I$2201, 0)</f>
        <v>1</v>
      </c>
      <c r="I480" s="6">
        <f>_xlfn.RANK.EQ(VLOOKUP($A480, 'First 10 GS'!$B$2:$AG$2201, 9, FALSE), 'First 10 GS'!J$2:J$2201, 0)</f>
        <v>1</v>
      </c>
      <c r="J480" s="6">
        <f>_xlfn.RANK.EQ(VLOOKUP($A480, 'First 10 GS'!$B$2:$AG$2201, 10, FALSE), 'First 10 GS'!K$2:K$2201, 1)</f>
        <v>1</v>
      </c>
      <c r="K480" s="6">
        <f>_xlfn.RANK.EQ(VLOOKUP($A480, 'First 10 GS'!$B$2:$AG$2201, 11, FALSE), 'First 10 GS'!L$2:L$2201, 0)</f>
        <v>196</v>
      </c>
      <c r="L480" s="6">
        <f>_xlfn.RANK.EQ(VLOOKUP($A480, 'First 10 GS'!$B$2:$AG$2201, 12, FALSE), 'First 10 GS'!M$2:M$2201, 0)</f>
        <v>98</v>
      </c>
      <c r="M480" s="6">
        <f>_xlfn.RANK.EQ(VLOOKUP($A480, 'First 10 GS'!$B$2:$AG$2201, 13, FALSE), 'First 10 GS'!N$2:N$2201, 0)</f>
        <v>2</v>
      </c>
      <c r="N480" s="6">
        <f>_xlfn.RANK.EQ(VLOOKUP($A480, 'First 10 GS'!$B$2:$AG$2201, 14, FALSE), 'First 10 GS'!O$2:O$2201, 1)</f>
        <v>315</v>
      </c>
      <c r="O480" s="6">
        <f>_xlfn.RANK.EQ(VLOOKUP($A480, 'First 10 GS'!$B$2:$AG$2201, 15, FALSE), 'First 10 GS'!P$2:P$2201, 0)</f>
        <v>26</v>
      </c>
      <c r="P480" s="6">
        <f>_xlfn.RANK.EQ(VLOOKUP($A480, 'First 10 GS'!$B$2:$AG$2201, 16, FALSE), 'First 10 GS'!Q$2:Q$2201, 0)</f>
        <v>357</v>
      </c>
      <c r="Q480" s="5">
        <f>_xlfn.RANK.EQ(VLOOKUP($A480, 'First 10 GS'!$B$2:$AG$2201, 17, FALSE), 'First 10 GS'!R$2:R$2201, 1)</f>
        <v>537</v>
      </c>
      <c r="R480" s="6">
        <f>_xlfn.RANK.EQ(VLOOKUP($A480, 'First 10 GS'!$B$2:$AG$2201, 18, FALSE), 'First 10 GS'!S$2:S$2201, 1)</f>
        <v>475</v>
      </c>
      <c r="S480" s="6">
        <f>_xlfn.RANK.EQ(VLOOKUP($A480, 'First 10 GS'!$B$2:$AG$2201, 19, FALSE), 'First 10 GS'!T$2:T$2201, 1)</f>
        <v>509</v>
      </c>
      <c r="T480" s="6">
        <f>_xlfn.RANK.EQ(VLOOKUP($A480, 'First 10 GS'!$B$2:$AG$2201, 20, FALSE), 'First 10 GS'!U$2:U$2201, 1)</f>
        <v>577</v>
      </c>
      <c r="U480" s="6">
        <f>_xlfn.RANK.EQ(VLOOKUP($A480, 'First 10 GS'!$B$2:$AG$2201, 21, FALSE), 'First 10 GS'!V$2:V$2201, 1)</f>
        <v>541</v>
      </c>
      <c r="V480" s="6">
        <f>_xlfn.RANK.EQ(VLOOKUP($A480, 'First 10 GS'!$B$2:$AG$2201, 22, FALSE), 'First 10 GS'!W$2:W$2201, 1)</f>
        <v>537</v>
      </c>
      <c r="W480" s="6">
        <f>_xlfn.RANK.EQ(VLOOKUP($A480, 'First 10 GS'!$B$2:$AG$2201, 23, FALSE), 'First 10 GS'!X$2:X$2201, 1)</f>
        <v>262</v>
      </c>
      <c r="X480" s="5">
        <f>_xlfn.RANK.EQ(VLOOKUP($A480, 'First 10 GS'!$B$2:$AG$2201, 24, FALSE), 'First 10 GS'!Y$2:Y$2201, 1)</f>
        <v>293</v>
      </c>
      <c r="Y480" s="6">
        <f>_xlfn.RANK.EQ(VLOOKUP($A480, 'First 10 GS'!$B$2:$AG$2201, 25, FALSE), 'First 10 GS'!Z$2:Z$2201, 1)</f>
        <v>1</v>
      </c>
      <c r="Z480" s="5">
        <f>_xlfn.RANK.EQ(VLOOKUP($A480, 'First 10 GS'!$B$2:$AG$2201, 26, FALSE), 'First 10 GS'!AA$2:AA$2201, 0)</f>
        <v>334</v>
      </c>
      <c r="AA480" s="5">
        <f>_xlfn.RANK.EQ(VLOOKUP($A480, 'First 10 GS'!$B$2:$AG$2201, 27, FALSE), 'First 10 GS'!AB$2:AB$2201, 0)</f>
        <v>330</v>
      </c>
      <c r="AB480" s="6">
        <f>_xlfn.RANK.EQ(VLOOKUP($A480, 'First 10 GS'!$B$2:$AG$2201, 28, FALSE), 'First 10 GS'!AC$2:AC$2201, 1)</f>
        <v>127</v>
      </c>
      <c r="AC480" s="6">
        <f>_xlfn.RANK.EQ(VLOOKUP($A480, 'First 10 GS'!$B$2:$AG$2201, 29, FALSE), 'First 10 GS'!AD$2:AD$2201, 1)</f>
        <v>1</v>
      </c>
      <c r="AD480" s="6">
        <f>_xlfn.RANK.EQ(VLOOKUP($A480, 'First 10 GS'!$B$2:$AG$2201, 30, FALSE), 'First 10 GS'!AE$2:AE$2201, 1)</f>
        <v>554</v>
      </c>
      <c r="AE480" s="6">
        <f>_xlfn.RANK.EQ(VLOOKUP($A480, 'First 10 GS'!$B$2:$AG$2201, 31, FALSE), 'First 10 GS'!AF$2:AF$2201, 0)</f>
        <v>312</v>
      </c>
      <c r="AF480" s="5">
        <f>_xlfn.RANK.EQ(VLOOKUP($A480, 'First 10 GS'!$B$2:$AG$2201, 32, FALSE), 'First 10 GS'!AG$2:AG$2201, 1)</f>
        <v>438</v>
      </c>
      <c r="AG480" s="7">
        <f>GEOMEAN(Table5[[#This Row],[W]],Table5[[#This Row],[L]],Table5[[#This Row],[ERA]],Table5[[#This Row],[BB/9]],Table5[[#This Row],[SO]],Table5[[#This Row],[K/9]],Table5[[#This Row],[WHIP]])</f>
        <v>346.03988695511742</v>
      </c>
    </row>
    <row r="481" spans="1:33" x14ac:dyDescent="0.45">
      <c r="A481" s="4" t="s">
        <v>1541</v>
      </c>
      <c r="B481" s="4" t="s">
        <v>2619</v>
      </c>
      <c r="C481" s="10">
        <v>40754</v>
      </c>
      <c r="D481" s="10">
        <v>41166</v>
      </c>
      <c r="E481" s="4">
        <f>_xlfn.RANK.EQ(VLOOKUP($A481, 'First 10 GS'!$B$2:$AG$2201, 5, FALSE), 'First 10 GS'!F$2:F$2201, 0)</f>
        <v>587</v>
      </c>
      <c r="F481" s="5">
        <f>_xlfn.RANK.EQ(VLOOKUP($A481, 'First 10 GS'!$B$2:$AG$2201, 6, FALSE), 'First 10 GS'!G$2:G$2201, 0)</f>
        <v>460</v>
      </c>
      <c r="G481" s="5">
        <f>_xlfn.RANK.EQ(VLOOKUP($A481, 'First 10 GS'!$B$2:$AG$2201, 7, FALSE), 'First 10 GS'!H$2:H$2201, 1)</f>
        <v>343</v>
      </c>
      <c r="H481" s="4">
        <f>_xlfn.RANK.EQ(VLOOKUP($A481, 'First 10 GS'!$B$2:$AG$2201, 8, FALSE), 'First 10 GS'!I$2:I$2201, 0)</f>
        <v>1</v>
      </c>
      <c r="I481" s="4">
        <f>_xlfn.RANK.EQ(VLOOKUP($A481, 'First 10 GS'!$B$2:$AG$2201, 9, FALSE), 'First 10 GS'!J$2:J$2201, 0)</f>
        <v>1</v>
      </c>
      <c r="J481" s="4">
        <f>_xlfn.RANK.EQ(VLOOKUP($A481, 'First 10 GS'!$B$2:$AG$2201, 10, FALSE), 'First 10 GS'!K$2:K$2201, 1)</f>
        <v>1</v>
      </c>
      <c r="K481" s="4">
        <f>_xlfn.RANK.EQ(VLOOKUP($A481, 'First 10 GS'!$B$2:$AG$2201, 11, FALSE), 'First 10 GS'!L$2:L$2201, 0)</f>
        <v>196</v>
      </c>
      <c r="L481" s="4">
        <f>_xlfn.RANK.EQ(VLOOKUP($A481, 'First 10 GS'!$B$2:$AG$2201, 12, FALSE), 'First 10 GS'!M$2:M$2201, 0)</f>
        <v>98</v>
      </c>
      <c r="M481" s="4">
        <f>_xlfn.RANK.EQ(VLOOKUP($A481, 'First 10 GS'!$B$2:$AG$2201, 13, FALSE), 'First 10 GS'!N$2:N$2201, 0)</f>
        <v>2</v>
      </c>
      <c r="N481" s="6">
        <f>_xlfn.RANK.EQ(VLOOKUP($A481, 'First 10 GS'!$B$2:$AG$2201, 14, FALSE), 'First 10 GS'!O$2:O$2201, 1)</f>
        <v>71</v>
      </c>
      <c r="O481" s="4">
        <f>_xlfn.RANK.EQ(VLOOKUP($A481, 'First 10 GS'!$B$2:$AG$2201, 15, FALSE), 'First 10 GS'!P$2:P$2201, 0)</f>
        <v>390</v>
      </c>
      <c r="P481" s="4">
        <f>_xlfn.RANK.EQ(VLOOKUP($A481, 'First 10 GS'!$B$2:$AG$2201, 16, FALSE), 'First 10 GS'!Q$2:Q$2201, 0)</f>
        <v>500</v>
      </c>
      <c r="Q481" s="5">
        <f>_xlfn.RANK.EQ(VLOOKUP($A481, 'First 10 GS'!$B$2:$AG$2201, 17, FALSE), 'First 10 GS'!R$2:R$2201, 1)</f>
        <v>600</v>
      </c>
      <c r="R481" s="4">
        <f>_xlfn.RANK.EQ(VLOOKUP($A481, 'First 10 GS'!$B$2:$AG$2201, 18, FALSE), 'First 10 GS'!S$2:S$2201, 1)</f>
        <v>160</v>
      </c>
      <c r="S481" s="4">
        <f>_xlfn.RANK.EQ(VLOOKUP($A481, 'First 10 GS'!$B$2:$AG$2201, 19, FALSE), 'First 10 GS'!T$2:T$2201, 1)</f>
        <v>509</v>
      </c>
      <c r="T481" s="4">
        <f>_xlfn.RANK.EQ(VLOOKUP($A481, 'First 10 GS'!$B$2:$AG$2201, 20, FALSE), 'First 10 GS'!U$2:U$2201, 1)</f>
        <v>547</v>
      </c>
      <c r="U481" s="4">
        <f>_xlfn.RANK.EQ(VLOOKUP($A481, 'First 10 GS'!$B$2:$AG$2201, 21, FALSE), 'First 10 GS'!V$2:V$2201, 1)</f>
        <v>632</v>
      </c>
      <c r="V481" s="4">
        <f>_xlfn.RANK.EQ(VLOOKUP($A481, 'First 10 GS'!$B$2:$AG$2201, 22, FALSE), 'First 10 GS'!W$2:W$2201, 1)</f>
        <v>607</v>
      </c>
      <c r="W481" s="4">
        <f>_xlfn.RANK.EQ(VLOOKUP($A481, 'First 10 GS'!$B$2:$AG$2201, 23, FALSE), 'First 10 GS'!X$2:X$2201, 1)</f>
        <v>75</v>
      </c>
      <c r="X481" s="5">
        <f>_xlfn.RANK.EQ(VLOOKUP($A481, 'First 10 GS'!$B$2:$AG$2201, 24, FALSE), 'First 10 GS'!Y$2:Y$2201, 1)</f>
        <v>148</v>
      </c>
      <c r="Y481" s="4">
        <f>_xlfn.RANK.EQ(VLOOKUP($A481, 'First 10 GS'!$B$2:$AG$2201, 25, FALSE), 'First 10 GS'!Z$2:Z$2201, 1)</f>
        <v>291</v>
      </c>
      <c r="Z481" s="5">
        <f>_xlfn.RANK.EQ(VLOOKUP($A481, 'First 10 GS'!$B$2:$AG$2201, 26, FALSE), 'First 10 GS'!AA$2:AA$2201, 0)</f>
        <v>474</v>
      </c>
      <c r="AA481" s="5">
        <f>_xlfn.RANK.EQ(VLOOKUP($A481, 'First 10 GS'!$B$2:$AG$2201, 27, FALSE), 'First 10 GS'!AB$2:AB$2201, 0)</f>
        <v>349</v>
      </c>
      <c r="AB481" s="4">
        <f>_xlfn.RANK.EQ(VLOOKUP($A481, 'First 10 GS'!$B$2:$AG$2201, 28, FALSE), 'First 10 GS'!AC$2:AC$2201, 1)</f>
        <v>127</v>
      </c>
      <c r="AC481" s="4">
        <f>_xlfn.RANK.EQ(VLOOKUP($A481, 'First 10 GS'!$B$2:$AG$2201, 29, FALSE), 'First 10 GS'!AD$2:AD$2201, 1)</f>
        <v>1</v>
      </c>
      <c r="AD481" s="4">
        <f>_xlfn.RANK.EQ(VLOOKUP($A481, 'First 10 GS'!$B$2:$AG$2201, 30, FALSE), 'First 10 GS'!AE$2:AE$2201, 1)</f>
        <v>325</v>
      </c>
      <c r="AE481" s="4">
        <f>_xlfn.RANK.EQ(VLOOKUP($A481, 'First 10 GS'!$B$2:$AG$2201, 31, FALSE), 'First 10 GS'!AF$2:AF$2201, 0)</f>
        <v>615</v>
      </c>
      <c r="AF481" s="5">
        <f>_xlfn.RANK.EQ(VLOOKUP($A481, 'First 10 GS'!$B$2:$AG$2201, 32, FALSE), 'First 10 GS'!AG$2:AG$2201, 1)</f>
        <v>261</v>
      </c>
      <c r="AG481" s="7">
        <f>GEOMEAN(Table5[[#This Row],[W]],Table5[[#This Row],[L]],Table5[[#This Row],[ERA]],Table5[[#This Row],[BB/9]],Table5[[#This Row],[SO]],Table5[[#This Row],[K/9]],Table5[[#This Row],[WHIP]])</f>
        <v>346.93184881562746</v>
      </c>
    </row>
    <row r="482" spans="1:33" x14ac:dyDescent="0.45">
      <c r="A482" s="4" t="s">
        <v>1985</v>
      </c>
      <c r="B482" s="4" t="s">
        <v>82</v>
      </c>
      <c r="C482" s="10">
        <v>34434</v>
      </c>
      <c r="D482" s="10">
        <v>34819</v>
      </c>
      <c r="E482" s="4">
        <f>_xlfn.RANK.EQ(VLOOKUP($A482, 'First 10 GS'!$B$2:$AG$2201, 5, FALSE), 'First 10 GS'!F$2:F$2201, 0)</f>
        <v>381</v>
      </c>
      <c r="F482" s="5">
        <f>_xlfn.RANK.EQ(VLOOKUP($A482, 'First 10 GS'!$B$2:$AG$2201, 6, FALSE), 'First 10 GS'!G$2:G$2201, 0)</f>
        <v>294</v>
      </c>
      <c r="G482" s="5">
        <f>_xlfn.RANK.EQ(VLOOKUP($A482, 'First 10 GS'!$B$2:$AG$2201, 7, FALSE), 'First 10 GS'!H$2:H$2201, 1)</f>
        <v>57</v>
      </c>
      <c r="H482" s="4">
        <f>_xlfn.RANK.EQ(VLOOKUP($A482, 'First 10 GS'!$B$2:$AG$2201, 8, FALSE), 'First 10 GS'!I$2:I$2201, 0)</f>
        <v>1</v>
      </c>
      <c r="I482" s="4">
        <f>_xlfn.RANK.EQ(VLOOKUP($A482, 'First 10 GS'!$B$2:$AG$2201, 9, FALSE), 'First 10 GS'!J$2:J$2201, 0)</f>
        <v>1</v>
      </c>
      <c r="J482" s="4">
        <f>_xlfn.RANK.EQ(VLOOKUP($A482, 'First 10 GS'!$B$2:$AG$2201, 10, FALSE), 'First 10 GS'!K$2:K$2201, 1)</f>
        <v>1</v>
      </c>
      <c r="K482" s="4">
        <f>_xlfn.RANK.EQ(VLOOKUP($A482, 'First 10 GS'!$B$2:$AG$2201, 11, FALSE), 'First 10 GS'!L$2:L$2201, 0)</f>
        <v>99</v>
      </c>
      <c r="L482" s="4">
        <f>_xlfn.RANK.EQ(VLOOKUP($A482, 'First 10 GS'!$B$2:$AG$2201, 12, FALSE), 'First 10 GS'!M$2:M$2201, 0)</f>
        <v>18</v>
      </c>
      <c r="M482" s="4">
        <f>_xlfn.RANK.EQ(VLOOKUP($A482, 'First 10 GS'!$B$2:$AG$2201, 13, FALSE), 'First 10 GS'!N$2:N$2201, 0)</f>
        <v>2</v>
      </c>
      <c r="N482" s="6">
        <f>_xlfn.RANK.EQ(VLOOKUP($A482, 'First 10 GS'!$B$2:$AG$2201, 14, FALSE), 'First 10 GS'!O$2:O$2201, 1)</f>
        <v>275</v>
      </c>
      <c r="O482" s="4">
        <f>_xlfn.RANK.EQ(VLOOKUP($A482, 'First 10 GS'!$B$2:$AG$2201, 15, FALSE), 'First 10 GS'!P$2:P$2201, 0)</f>
        <v>530</v>
      </c>
      <c r="P482" s="4">
        <f>_xlfn.RANK.EQ(VLOOKUP($A482, 'First 10 GS'!$B$2:$AG$2201, 16, FALSE), 'First 10 GS'!Q$2:Q$2201, 0)</f>
        <v>169</v>
      </c>
      <c r="Q482" s="5">
        <f>_xlfn.RANK.EQ(VLOOKUP($A482, 'First 10 GS'!$B$2:$AG$2201, 17, FALSE), 'First 10 GS'!R$2:R$2201, 1)</f>
        <v>595</v>
      </c>
      <c r="R482" s="4">
        <f>_xlfn.RANK.EQ(VLOOKUP($A482, 'First 10 GS'!$B$2:$AG$2201, 18, FALSE), 'First 10 GS'!S$2:S$2201, 1)</f>
        <v>597</v>
      </c>
      <c r="S482" s="4">
        <f>_xlfn.RANK.EQ(VLOOKUP($A482, 'First 10 GS'!$B$2:$AG$2201, 19, FALSE), 'First 10 GS'!T$2:T$2201, 1)</f>
        <v>614</v>
      </c>
      <c r="T482" s="4">
        <f>_xlfn.RANK.EQ(VLOOKUP($A482, 'First 10 GS'!$B$2:$AG$2201, 20, FALSE), 'First 10 GS'!U$2:U$2201, 1)</f>
        <v>621</v>
      </c>
      <c r="U482" s="4">
        <f>_xlfn.RANK.EQ(VLOOKUP($A482, 'First 10 GS'!$B$2:$AG$2201, 21, FALSE), 'First 10 GS'!V$2:V$2201, 1)</f>
        <v>653</v>
      </c>
      <c r="V482" s="4">
        <f>_xlfn.RANK.EQ(VLOOKUP($A482, 'First 10 GS'!$B$2:$AG$2201, 22, FALSE), 'First 10 GS'!W$2:W$2201, 1)</f>
        <v>660</v>
      </c>
      <c r="W482" s="4">
        <f>_xlfn.RANK.EQ(VLOOKUP($A482, 'First 10 GS'!$B$2:$AG$2201, 23, FALSE), 'First 10 GS'!X$2:X$2201, 1)</f>
        <v>262</v>
      </c>
      <c r="X482" s="5">
        <f>_xlfn.RANK.EQ(VLOOKUP($A482, 'First 10 GS'!$B$2:$AG$2201, 24, FALSE), 'First 10 GS'!Y$2:Y$2201, 1)</f>
        <v>310</v>
      </c>
      <c r="Y482" s="4">
        <f>_xlfn.RANK.EQ(VLOOKUP($A482, 'First 10 GS'!$B$2:$AG$2201, 25, FALSE), 'First 10 GS'!Z$2:Z$2201, 1)</f>
        <v>1</v>
      </c>
      <c r="Z482" s="5">
        <f>_xlfn.RANK.EQ(VLOOKUP($A482, 'First 10 GS'!$B$2:$AG$2201, 26, FALSE), 'First 10 GS'!AA$2:AA$2201, 0)</f>
        <v>598</v>
      </c>
      <c r="AA482" s="5">
        <f>_xlfn.RANK.EQ(VLOOKUP($A482, 'First 10 GS'!$B$2:$AG$2201, 27, FALSE), 'First 10 GS'!AB$2:AB$2201, 0)</f>
        <v>588</v>
      </c>
      <c r="AB482" s="4">
        <f>_xlfn.RANK.EQ(VLOOKUP($A482, 'First 10 GS'!$B$2:$AG$2201, 28, FALSE), 'First 10 GS'!AC$2:AC$2201, 1)</f>
        <v>127</v>
      </c>
      <c r="AC482" s="4">
        <f>_xlfn.RANK.EQ(VLOOKUP($A482, 'First 10 GS'!$B$2:$AG$2201, 29, FALSE), 'First 10 GS'!AD$2:AD$2201, 1)</f>
        <v>477</v>
      </c>
      <c r="AD482" s="4">
        <f>_xlfn.RANK.EQ(VLOOKUP($A482, 'First 10 GS'!$B$2:$AG$2201, 30, FALSE), 'First 10 GS'!AE$2:AE$2201, 1)</f>
        <v>554</v>
      </c>
      <c r="AE482" s="4">
        <f>_xlfn.RANK.EQ(VLOOKUP($A482, 'First 10 GS'!$B$2:$AG$2201, 31, FALSE), 'First 10 GS'!AF$2:AF$2201, 0)</f>
        <v>312</v>
      </c>
      <c r="AF482" s="5">
        <f>_xlfn.RANK.EQ(VLOOKUP($A482, 'First 10 GS'!$B$2:$AG$2201, 32, FALSE), 'First 10 GS'!AG$2:AG$2201, 1)</f>
        <v>557</v>
      </c>
      <c r="AG482" s="7">
        <f>GEOMEAN(Table5[[#This Row],[W]],Table5[[#This Row],[L]],Table5[[#This Row],[ERA]],Table5[[#This Row],[BB/9]],Table5[[#This Row],[SO]],Table5[[#This Row],[K/9]],Table5[[#This Row],[WHIP]])</f>
        <v>346.96898059515212</v>
      </c>
    </row>
    <row r="483" spans="1:33" x14ac:dyDescent="0.45">
      <c r="A483" s="4" t="s">
        <v>1344</v>
      </c>
      <c r="B483" s="4" t="s">
        <v>54</v>
      </c>
      <c r="C483" s="10">
        <v>42491</v>
      </c>
      <c r="D483" s="10">
        <v>42627</v>
      </c>
      <c r="E483" s="4">
        <f>_xlfn.RANK.EQ(VLOOKUP($A483, 'First 10 GS'!$B$2:$AG$2201, 5, FALSE), 'First 10 GS'!F$2:F$2201, 0)</f>
        <v>531</v>
      </c>
      <c r="F483" s="5">
        <f>_xlfn.RANK.EQ(VLOOKUP($A483, 'First 10 GS'!$B$2:$AG$2201, 6, FALSE), 'First 10 GS'!G$2:G$2201, 0)</f>
        <v>460</v>
      </c>
      <c r="G483" s="5">
        <f>_xlfn.RANK.EQ(VLOOKUP($A483, 'First 10 GS'!$B$2:$AG$2201, 7, FALSE), 'First 10 GS'!H$2:H$2201, 1)</f>
        <v>343</v>
      </c>
      <c r="H483" s="4">
        <f>_xlfn.RANK.EQ(VLOOKUP($A483, 'First 10 GS'!$B$2:$AG$2201, 8, FALSE), 'First 10 GS'!I$2:I$2201, 0)</f>
        <v>1</v>
      </c>
      <c r="I483" s="4">
        <f>_xlfn.RANK.EQ(VLOOKUP($A483, 'First 10 GS'!$B$2:$AG$2201, 9, FALSE), 'First 10 GS'!J$2:J$2201, 0)</f>
        <v>1</v>
      </c>
      <c r="J483" s="4">
        <f>_xlfn.RANK.EQ(VLOOKUP($A483, 'First 10 GS'!$B$2:$AG$2201, 10, FALSE), 'First 10 GS'!K$2:K$2201, 1)</f>
        <v>1</v>
      </c>
      <c r="K483" s="4">
        <f>_xlfn.RANK.EQ(VLOOKUP($A483, 'First 10 GS'!$B$2:$AG$2201, 11, FALSE), 'First 10 GS'!L$2:L$2201, 0)</f>
        <v>196</v>
      </c>
      <c r="L483" s="4">
        <f>_xlfn.RANK.EQ(VLOOKUP($A483, 'First 10 GS'!$B$2:$AG$2201, 12, FALSE), 'First 10 GS'!M$2:M$2201, 0)</f>
        <v>98</v>
      </c>
      <c r="M483" s="4">
        <f>_xlfn.RANK.EQ(VLOOKUP($A483, 'First 10 GS'!$B$2:$AG$2201, 13, FALSE), 'First 10 GS'!N$2:N$2201, 0)</f>
        <v>2</v>
      </c>
      <c r="N483" s="6">
        <f>_xlfn.RANK.EQ(VLOOKUP($A483, 'First 10 GS'!$B$2:$AG$2201, 14, FALSE), 'First 10 GS'!O$2:O$2201, 1)</f>
        <v>127</v>
      </c>
      <c r="O483" s="4">
        <f>_xlfn.RANK.EQ(VLOOKUP($A483, 'First 10 GS'!$B$2:$AG$2201, 15, FALSE), 'First 10 GS'!P$2:P$2201, 0)</f>
        <v>390</v>
      </c>
      <c r="P483" s="4">
        <f>_xlfn.RANK.EQ(VLOOKUP($A483, 'First 10 GS'!$B$2:$AG$2201, 16, FALSE), 'First 10 GS'!Q$2:Q$2201, 0)</f>
        <v>500</v>
      </c>
      <c r="Q483" s="5">
        <f>_xlfn.RANK.EQ(VLOOKUP($A483, 'First 10 GS'!$B$2:$AG$2201, 17, FALSE), 'First 10 GS'!R$2:R$2201, 1)</f>
        <v>350</v>
      </c>
      <c r="R483" s="4">
        <f>_xlfn.RANK.EQ(VLOOKUP($A483, 'First 10 GS'!$B$2:$AG$2201, 18, FALSE), 'First 10 GS'!S$2:S$2201, 1)</f>
        <v>132</v>
      </c>
      <c r="S483" s="4">
        <f>_xlfn.RANK.EQ(VLOOKUP($A483, 'First 10 GS'!$B$2:$AG$2201, 19, FALSE), 'First 10 GS'!T$2:T$2201, 1)</f>
        <v>162</v>
      </c>
      <c r="T483" s="4">
        <f>_xlfn.RANK.EQ(VLOOKUP($A483, 'First 10 GS'!$B$2:$AG$2201, 20, FALSE), 'First 10 GS'!U$2:U$2201, 1)</f>
        <v>214</v>
      </c>
      <c r="U483" s="4">
        <f>_xlfn.RANK.EQ(VLOOKUP($A483, 'First 10 GS'!$B$2:$AG$2201, 21, FALSE), 'First 10 GS'!V$2:V$2201, 1)</f>
        <v>625</v>
      </c>
      <c r="V483" s="4">
        <f>_xlfn.RANK.EQ(VLOOKUP($A483, 'First 10 GS'!$B$2:$AG$2201, 22, FALSE), 'First 10 GS'!W$2:W$2201, 1)</f>
        <v>607</v>
      </c>
      <c r="W483" s="4">
        <f>_xlfn.RANK.EQ(VLOOKUP($A483, 'First 10 GS'!$B$2:$AG$2201, 23, FALSE), 'First 10 GS'!X$2:X$2201, 1)</f>
        <v>187</v>
      </c>
      <c r="X483" s="5">
        <f>_xlfn.RANK.EQ(VLOOKUP($A483, 'First 10 GS'!$B$2:$AG$2201, 24, FALSE), 'First 10 GS'!Y$2:Y$2201, 1)</f>
        <v>284</v>
      </c>
      <c r="Y483" s="4">
        <f>_xlfn.RANK.EQ(VLOOKUP($A483, 'First 10 GS'!$B$2:$AG$2201, 25, FALSE), 'First 10 GS'!Z$2:Z$2201, 1)</f>
        <v>291</v>
      </c>
      <c r="Z483" s="5">
        <f>_xlfn.RANK.EQ(VLOOKUP($A483, 'First 10 GS'!$B$2:$AG$2201, 26, FALSE), 'First 10 GS'!AA$2:AA$2201, 0)</f>
        <v>423</v>
      </c>
      <c r="AA483" s="5">
        <f>_xlfn.RANK.EQ(VLOOKUP($A483, 'First 10 GS'!$B$2:$AG$2201, 27, FALSE), 'First 10 GS'!AB$2:AB$2201, 0)</f>
        <v>341</v>
      </c>
      <c r="AB483" s="4">
        <f>_xlfn.RANK.EQ(VLOOKUP($A483, 'First 10 GS'!$B$2:$AG$2201, 28, FALSE), 'First 10 GS'!AC$2:AC$2201, 1)</f>
        <v>556</v>
      </c>
      <c r="AC483" s="4">
        <f>_xlfn.RANK.EQ(VLOOKUP($A483, 'First 10 GS'!$B$2:$AG$2201, 29, FALSE), 'First 10 GS'!AD$2:AD$2201, 1)</f>
        <v>1</v>
      </c>
      <c r="AD483" s="4">
        <f>_xlfn.RANK.EQ(VLOOKUP($A483, 'First 10 GS'!$B$2:$AG$2201, 30, FALSE), 'First 10 GS'!AE$2:AE$2201, 1)</f>
        <v>1</v>
      </c>
      <c r="AE483" s="4">
        <f>_xlfn.RANK.EQ(VLOOKUP($A483, 'First 10 GS'!$B$2:$AG$2201, 31, FALSE), 'First 10 GS'!AF$2:AF$2201, 0)</f>
        <v>593</v>
      </c>
      <c r="AF483" s="5">
        <f>_xlfn.RANK.EQ(VLOOKUP($A483, 'First 10 GS'!$B$2:$AG$2201, 32, FALSE), 'First 10 GS'!AG$2:AG$2201, 1)</f>
        <v>272</v>
      </c>
      <c r="AG483" s="7">
        <f>GEOMEAN(Table5[[#This Row],[W]],Table5[[#This Row],[L]],Table5[[#This Row],[ERA]],Table5[[#This Row],[BB/9]],Table5[[#This Row],[SO]],Table5[[#This Row],[K/9]],Table5[[#This Row],[WHIP]])</f>
        <v>347.77654110871339</v>
      </c>
    </row>
    <row r="484" spans="1:33" x14ac:dyDescent="0.45">
      <c r="A484" s="6" t="s">
        <v>1930</v>
      </c>
      <c r="B484" s="6" t="s">
        <v>229</v>
      </c>
      <c r="C484" s="9">
        <v>37098</v>
      </c>
      <c r="D484" s="9">
        <v>37154</v>
      </c>
      <c r="E484" s="6">
        <f>_xlfn.RANK.EQ(VLOOKUP($A484, 'First 10 GS'!$B$2:$AG$2201, 5, FALSE), 'First 10 GS'!F$2:F$2201, 0)</f>
        <v>381</v>
      </c>
      <c r="F484" s="5">
        <f>_xlfn.RANK.EQ(VLOOKUP($A484, 'First 10 GS'!$B$2:$AG$2201, 6, FALSE), 'First 10 GS'!G$2:G$2201, 0)</f>
        <v>151</v>
      </c>
      <c r="G484" s="5">
        <f>_xlfn.RANK.EQ(VLOOKUP($A484, 'First 10 GS'!$B$2:$AG$2201, 7, FALSE), 'First 10 GS'!H$2:H$2201, 1)</f>
        <v>518</v>
      </c>
      <c r="H484" s="6">
        <f>_xlfn.RANK.EQ(VLOOKUP($A484, 'First 10 GS'!$B$2:$AG$2201, 8, FALSE), 'First 10 GS'!I$2:I$2201, 0)</f>
        <v>1</v>
      </c>
      <c r="I484" s="6">
        <f>_xlfn.RANK.EQ(VLOOKUP($A484, 'First 10 GS'!$B$2:$AG$2201, 9, FALSE), 'First 10 GS'!J$2:J$2201, 0)</f>
        <v>1</v>
      </c>
      <c r="J484" s="6">
        <f>_xlfn.RANK.EQ(VLOOKUP($A484, 'First 10 GS'!$B$2:$AG$2201, 10, FALSE), 'First 10 GS'!K$2:K$2201, 1)</f>
        <v>1</v>
      </c>
      <c r="K484" s="6">
        <f>_xlfn.RANK.EQ(VLOOKUP($A484, 'First 10 GS'!$B$2:$AG$2201, 11, FALSE), 'First 10 GS'!L$2:L$2201, 0)</f>
        <v>196</v>
      </c>
      <c r="L484" s="6">
        <f>_xlfn.RANK.EQ(VLOOKUP($A484, 'First 10 GS'!$B$2:$AG$2201, 12, FALSE), 'First 10 GS'!M$2:M$2201, 0)</f>
        <v>98</v>
      </c>
      <c r="M484" s="6">
        <f>_xlfn.RANK.EQ(VLOOKUP($A484, 'First 10 GS'!$B$2:$AG$2201, 13, FALSE), 'First 10 GS'!N$2:N$2201, 0)</f>
        <v>2</v>
      </c>
      <c r="N484" s="6">
        <f>_xlfn.RANK.EQ(VLOOKUP($A484, 'First 10 GS'!$B$2:$AG$2201, 14, FALSE), 'First 10 GS'!O$2:O$2201, 1)</f>
        <v>275</v>
      </c>
      <c r="O484" s="6">
        <f>_xlfn.RANK.EQ(VLOOKUP($A484, 'First 10 GS'!$B$2:$AG$2201, 15, FALSE), 'First 10 GS'!P$2:P$2201, 0)</f>
        <v>26</v>
      </c>
      <c r="P484" s="6">
        <f>_xlfn.RANK.EQ(VLOOKUP($A484, 'First 10 GS'!$B$2:$AG$2201, 16, FALSE), 'First 10 GS'!Q$2:Q$2201, 0)</f>
        <v>357</v>
      </c>
      <c r="Q484" s="5">
        <f>_xlfn.RANK.EQ(VLOOKUP($A484, 'First 10 GS'!$B$2:$AG$2201, 17, FALSE), 'First 10 GS'!R$2:R$2201, 1)</f>
        <v>580</v>
      </c>
      <c r="R484" s="6">
        <f>_xlfn.RANK.EQ(VLOOKUP($A484, 'First 10 GS'!$B$2:$AG$2201, 18, FALSE), 'First 10 GS'!S$2:S$2201, 1)</f>
        <v>475</v>
      </c>
      <c r="S484" s="6">
        <f>_xlfn.RANK.EQ(VLOOKUP($A484, 'First 10 GS'!$B$2:$AG$2201, 19, FALSE), 'First 10 GS'!T$2:T$2201, 1)</f>
        <v>583</v>
      </c>
      <c r="T484" s="6">
        <f>_xlfn.RANK.EQ(VLOOKUP($A484, 'First 10 GS'!$B$2:$AG$2201, 20, FALSE), 'First 10 GS'!U$2:U$2201, 1)</f>
        <v>607</v>
      </c>
      <c r="U484" s="6">
        <f>_xlfn.RANK.EQ(VLOOKUP($A484, 'First 10 GS'!$B$2:$AG$2201, 21, FALSE), 'First 10 GS'!V$2:V$2201, 1)</f>
        <v>606</v>
      </c>
      <c r="V484" s="6">
        <f>_xlfn.RANK.EQ(VLOOKUP($A484, 'First 10 GS'!$B$2:$AG$2201, 22, FALSE), 'First 10 GS'!W$2:W$2201, 1)</f>
        <v>607</v>
      </c>
      <c r="W484" s="6">
        <f>_xlfn.RANK.EQ(VLOOKUP($A484, 'First 10 GS'!$B$2:$AG$2201, 23, FALSE), 'First 10 GS'!X$2:X$2201, 1)</f>
        <v>101</v>
      </c>
      <c r="X484" s="5">
        <f>_xlfn.RANK.EQ(VLOOKUP($A484, 'First 10 GS'!$B$2:$AG$2201, 24, FALSE), 'First 10 GS'!Y$2:Y$2201, 1)</f>
        <v>123</v>
      </c>
      <c r="Y484" s="6">
        <f>_xlfn.RANK.EQ(VLOOKUP($A484, 'First 10 GS'!$B$2:$AG$2201, 25, FALSE), 'First 10 GS'!Z$2:Z$2201, 1)</f>
        <v>1</v>
      </c>
      <c r="Z484" s="5">
        <f>_xlfn.RANK.EQ(VLOOKUP($A484, 'First 10 GS'!$B$2:$AG$2201, 26, FALSE), 'First 10 GS'!AA$2:AA$2201, 0)</f>
        <v>566</v>
      </c>
      <c r="AA484" s="5">
        <f>_xlfn.RANK.EQ(VLOOKUP($A484, 'First 10 GS'!$B$2:$AG$2201, 27, FALSE), 'First 10 GS'!AB$2:AB$2201, 0)</f>
        <v>552</v>
      </c>
      <c r="AB484" s="6">
        <f>_xlfn.RANK.EQ(VLOOKUP($A484, 'First 10 GS'!$B$2:$AG$2201, 28, FALSE), 'First 10 GS'!AC$2:AC$2201, 1)</f>
        <v>1</v>
      </c>
      <c r="AC484" s="6">
        <f>_xlfn.RANK.EQ(VLOOKUP($A484, 'First 10 GS'!$B$2:$AG$2201, 29, FALSE), 'First 10 GS'!AD$2:AD$2201, 1)</f>
        <v>609</v>
      </c>
      <c r="AD484" s="6">
        <f>_xlfn.RANK.EQ(VLOOKUP($A484, 'First 10 GS'!$B$2:$AG$2201, 30, FALSE), 'First 10 GS'!AE$2:AE$2201, 1)</f>
        <v>461</v>
      </c>
      <c r="AE484" s="6">
        <f>_xlfn.RANK.EQ(VLOOKUP($A484, 'First 10 GS'!$B$2:$AG$2201, 31, FALSE), 'First 10 GS'!AF$2:AF$2201, 0)</f>
        <v>442</v>
      </c>
      <c r="AF484" s="5">
        <f>_xlfn.RANK.EQ(VLOOKUP($A484, 'First 10 GS'!$B$2:$AG$2201, 32, FALSE), 'First 10 GS'!AG$2:AG$2201, 1)</f>
        <v>359</v>
      </c>
      <c r="AG484" s="7">
        <f>GEOMEAN(Table5[[#This Row],[W]],Table5[[#This Row],[L]],Table5[[#This Row],[ERA]],Table5[[#This Row],[BB/9]],Table5[[#This Row],[SO]],Table5[[#This Row],[K/9]],Table5[[#This Row],[WHIP]])</f>
        <v>348.62271548391067</v>
      </c>
    </row>
    <row r="485" spans="1:33" x14ac:dyDescent="0.45">
      <c r="A485" s="4" t="s">
        <v>1682</v>
      </c>
      <c r="B485" s="4" t="s">
        <v>196</v>
      </c>
      <c r="C485" s="10">
        <v>40644</v>
      </c>
      <c r="D485" s="10">
        <v>40690</v>
      </c>
      <c r="E485" s="4">
        <f>_xlfn.RANK.EQ(VLOOKUP($A485, 'First 10 GS'!$B$2:$AG$2201, 5, FALSE), 'First 10 GS'!F$2:F$2201, 0)</f>
        <v>342</v>
      </c>
      <c r="F485" s="5">
        <f>_xlfn.RANK.EQ(VLOOKUP($A485, 'First 10 GS'!$B$2:$AG$2201, 6, FALSE), 'First 10 GS'!G$2:G$2201, 0)</f>
        <v>294</v>
      </c>
      <c r="G485" s="5">
        <f>_xlfn.RANK.EQ(VLOOKUP($A485, 'First 10 GS'!$B$2:$AG$2201, 7, FALSE), 'First 10 GS'!H$2:H$2201, 1)</f>
        <v>57</v>
      </c>
      <c r="H485" s="4">
        <f>_xlfn.RANK.EQ(VLOOKUP($A485, 'First 10 GS'!$B$2:$AG$2201, 8, FALSE), 'First 10 GS'!I$2:I$2201, 0)</f>
        <v>1</v>
      </c>
      <c r="I485" s="4">
        <f>_xlfn.RANK.EQ(VLOOKUP($A485, 'First 10 GS'!$B$2:$AG$2201, 9, FALSE), 'First 10 GS'!J$2:J$2201, 0)</f>
        <v>1</v>
      </c>
      <c r="J485" s="4">
        <f>_xlfn.RANK.EQ(VLOOKUP($A485, 'First 10 GS'!$B$2:$AG$2201, 10, FALSE), 'First 10 GS'!K$2:K$2201, 1)</f>
        <v>1</v>
      </c>
      <c r="K485" s="4">
        <f>_xlfn.RANK.EQ(VLOOKUP($A485, 'First 10 GS'!$B$2:$AG$2201, 11, FALSE), 'First 10 GS'!L$2:L$2201, 0)</f>
        <v>196</v>
      </c>
      <c r="L485" s="4">
        <f>_xlfn.RANK.EQ(VLOOKUP($A485, 'First 10 GS'!$B$2:$AG$2201, 12, FALSE), 'First 10 GS'!M$2:M$2201, 0)</f>
        <v>98</v>
      </c>
      <c r="M485" s="4">
        <f>_xlfn.RANK.EQ(VLOOKUP($A485, 'First 10 GS'!$B$2:$AG$2201, 13, FALSE), 'First 10 GS'!N$2:N$2201, 0)</f>
        <v>2</v>
      </c>
      <c r="N485" s="6">
        <f>_xlfn.RANK.EQ(VLOOKUP($A485, 'First 10 GS'!$B$2:$AG$2201, 14, FALSE), 'First 10 GS'!O$2:O$2201, 1)</f>
        <v>315</v>
      </c>
      <c r="O485" s="4">
        <f>_xlfn.RANK.EQ(VLOOKUP($A485, 'First 10 GS'!$B$2:$AG$2201, 15, FALSE), 'First 10 GS'!P$2:P$2201, 0)</f>
        <v>530</v>
      </c>
      <c r="P485" s="4">
        <f>_xlfn.RANK.EQ(VLOOKUP($A485, 'First 10 GS'!$B$2:$AG$2201, 16, FALSE), 'First 10 GS'!Q$2:Q$2201, 0)</f>
        <v>169</v>
      </c>
      <c r="Q485" s="5">
        <f>_xlfn.RANK.EQ(VLOOKUP($A485, 'First 10 GS'!$B$2:$AG$2201, 17, FALSE), 'First 10 GS'!R$2:R$2201, 1)</f>
        <v>337</v>
      </c>
      <c r="R485" s="4">
        <f>_xlfn.RANK.EQ(VLOOKUP($A485, 'First 10 GS'!$B$2:$AG$2201, 18, FALSE), 'First 10 GS'!S$2:S$2201, 1)</f>
        <v>385</v>
      </c>
      <c r="S485" s="4">
        <f>_xlfn.RANK.EQ(VLOOKUP($A485, 'First 10 GS'!$B$2:$AG$2201, 19, FALSE), 'First 10 GS'!T$2:T$2201, 1)</f>
        <v>316</v>
      </c>
      <c r="T485" s="4">
        <f>_xlfn.RANK.EQ(VLOOKUP($A485, 'First 10 GS'!$B$2:$AG$2201, 20, FALSE), 'First 10 GS'!U$2:U$2201, 1)</f>
        <v>306</v>
      </c>
      <c r="U485" s="4">
        <f>_xlfn.RANK.EQ(VLOOKUP($A485, 'First 10 GS'!$B$2:$AG$2201, 21, FALSE), 'First 10 GS'!V$2:V$2201, 1)</f>
        <v>239</v>
      </c>
      <c r="V485" s="4">
        <f>_xlfn.RANK.EQ(VLOOKUP($A485, 'First 10 GS'!$B$2:$AG$2201, 22, FALSE), 'First 10 GS'!W$2:W$2201, 1)</f>
        <v>172</v>
      </c>
      <c r="W485" s="4">
        <f>_xlfn.RANK.EQ(VLOOKUP($A485, 'First 10 GS'!$B$2:$AG$2201, 23, FALSE), 'First 10 GS'!X$2:X$2201, 1)</f>
        <v>607</v>
      </c>
      <c r="X485" s="5">
        <f>_xlfn.RANK.EQ(VLOOKUP($A485, 'First 10 GS'!$B$2:$AG$2201, 24, FALSE), 'First 10 GS'!Y$2:Y$2201, 1)</f>
        <v>608</v>
      </c>
      <c r="Y485" s="4">
        <f>_xlfn.RANK.EQ(VLOOKUP($A485, 'First 10 GS'!$B$2:$AG$2201, 25, FALSE), 'First 10 GS'!Z$2:Z$2201, 1)</f>
        <v>490</v>
      </c>
      <c r="Z485" s="5">
        <f>_xlfn.RANK.EQ(VLOOKUP($A485, 'First 10 GS'!$B$2:$AG$2201, 26, FALSE), 'First 10 GS'!AA$2:AA$2201, 0)</f>
        <v>566</v>
      </c>
      <c r="AA485" s="5">
        <f>_xlfn.RANK.EQ(VLOOKUP($A485, 'First 10 GS'!$B$2:$AG$2201, 27, FALSE), 'First 10 GS'!AB$2:AB$2201, 0)</f>
        <v>558</v>
      </c>
      <c r="AB485" s="4">
        <f>_xlfn.RANK.EQ(VLOOKUP($A485, 'First 10 GS'!$B$2:$AG$2201, 28, FALSE), 'First 10 GS'!AC$2:AC$2201, 1)</f>
        <v>290</v>
      </c>
      <c r="AC485" s="4">
        <f>_xlfn.RANK.EQ(VLOOKUP($A485, 'First 10 GS'!$B$2:$AG$2201, 29, FALSE), 'First 10 GS'!AD$2:AD$2201, 1)</f>
        <v>1</v>
      </c>
      <c r="AD485" s="4">
        <f>_xlfn.RANK.EQ(VLOOKUP($A485, 'First 10 GS'!$B$2:$AG$2201, 30, FALSE), 'First 10 GS'!AE$2:AE$2201, 1)</f>
        <v>1</v>
      </c>
      <c r="AE485" s="4">
        <f>_xlfn.RANK.EQ(VLOOKUP($A485, 'First 10 GS'!$B$2:$AG$2201, 31, FALSE), 'First 10 GS'!AF$2:AF$2201, 0)</f>
        <v>301</v>
      </c>
      <c r="AF485" s="5">
        <f>_xlfn.RANK.EQ(VLOOKUP($A485, 'First 10 GS'!$B$2:$AG$2201, 32, FALSE), 'First 10 GS'!AG$2:AG$2201, 1)</f>
        <v>579</v>
      </c>
      <c r="AG485" s="7">
        <f>GEOMEAN(Table5[[#This Row],[W]],Table5[[#This Row],[L]],Table5[[#This Row],[ERA]],Table5[[#This Row],[BB/9]],Table5[[#This Row],[SO]],Table5[[#This Row],[K/9]],Table5[[#This Row],[WHIP]])</f>
        <v>348.78273589386811</v>
      </c>
    </row>
    <row r="486" spans="1:33" x14ac:dyDescent="0.45">
      <c r="A486" s="6" t="s">
        <v>1468</v>
      </c>
      <c r="B486" s="6" t="s">
        <v>106</v>
      </c>
      <c r="C486" s="9">
        <v>23181</v>
      </c>
      <c r="D486" s="9">
        <v>23235</v>
      </c>
      <c r="E486" s="6">
        <f>_xlfn.RANK.EQ(VLOOKUP($A486, 'First 10 GS'!$B$2:$AG$2201, 5, FALSE), 'First 10 GS'!F$2:F$2201, 0)</f>
        <v>316</v>
      </c>
      <c r="F486" s="5">
        <f>_xlfn.RANK.EQ(VLOOKUP($A486, 'First 10 GS'!$B$2:$AG$2201, 6, FALSE), 'First 10 GS'!G$2:G$2201, 0)</f>
        <v>460</v>
      </c>
      <c r="G486" s="5">
        <f>_xlfn.RANK.EQ(VLOOKUP($A486, 'First 10 GS'!$B$2:$AG$2201, 7, FALSE), 'First 10 GS'!H$2:H$2201, 1)</f>
        <v>177</v>
      </c>
      <c r="H486" s="6">
        <f>_xlfn.RANK.EQ(VLOOKUP($A486, 'First 10 GS'!$B$2:$AG$2201, 8, FALSE), 'First 10 GS'!I$2:I$2201, 0)</f>
        <v>1</v>
      </c>
      <c r="I486" s="6">
        <f>_xlfn.RANK.EQ(VLOOKUP($A486, 'First 10 GS'!$B$2:$AG$2201, 9, FALSE), 'First 10 GS'!J$2:J$2201, 0)</f>
        <v>1</v>
      </c>
      <c r="J486" s="6">
        <f>_xlfn.RANK.EQ(VLOOKUP($A486, 'First 10 GS'!$B$2:$AG$2201, 10, FALSE), 'First 10 GS'!K$2:K$2201, 1)</f>
        <v>1</v>
      </c>
      <c r="K486" s="6">
        <f>_xlfn.RANK.EQ(VLOOKUP($A486, 'First 10 GS'!$B$2:$AG$2201, 11, FALSE), 'First 10 GS'!L$2:L$2201, 0)</f>
        <v>99</v>
      </c>
      <c r="L486" s="6">
        <f>_xlfn.RANK.EQ(VLOOKUP($A486, 'First 10 GS'!$B$2:$AG$2201, 12, FALSE), 'First 10 GS'!M$2:M$2201, 0)</f>
        <v>98</v>
      </c>
      <c r="M486" s="6">
        <f>_xlfn.RANK.EQ(VLOOKUP($A486, 'First 10 GS'!$B$2:$AG$2201, 13, FALSE), 'First 10 GS'!N$2:N$2201, 0)</f>
        <v>2</v>
      </c>
      <c r="N486" s="6">
        <f>_xlfn.RANK.EQ(VLOOKUP($A486, 'First 10 GS'!$B$2:$AG$2201, 14, FALSE), 'First 10 GS'!O$2:O$2201, 1)</f>
        <v>343</v>
      </c>
      <c r="O486" s="6">
        <f>_xlfn.RANK.EQ(VLOOKUP($A486, 'First 10 GS'!$B$2:$AG$2201, 15, FALSE), 'First 10 GS'!P$2:P$2201, 0)</f>
        <v>530</v>
      </c>
      <c r="P486" s="6">
        <f>_xlfn.RANK.EQ(VLOOKUP($A486, 'First 10 GS'!$B$2:$AG$2201, 16, FALSE), 'First 10 GS'!Q$2:Q$2201, 0)</f>
        <v>428</v>
      </c>
      <c r="Q486" s="5">
        <f>_xlfn.RANK.EQ(VLOOKUP($A486, 'First 10 GS'!$B$2:$AG$2201, 17, FALSE), 'First 10 GS'!R$2:R$2201, 1)</f>
        <v>386</v>
      </c>
      <c r="R486" s="6">
        <f>_xlfn.RANK.EQ(VLOOKUP($A486, 'First 10 GS'!$B$2:$AG$2201, 18, FALSE), 'First 10 GS'!S$2:S$2201, 1)</f>
        <v>475</v>
      </c>
      <c r="S486" s="6">
        <f>_xlfn.RANK.EQ(VLOOKUP($A486, 'First 10 GS'!$B$2:$AG$2201, 19, FALSE), 'First 10 GS'!T$2:T$2201, 1)</f>
        <v>356</v>
      </c>
      <c r="T486" s="6">
        <f>_xlfn.RANK.EQ(VLOOKUP($A486, 'First 10 GS'!$B$2:$AG$2201, 20, FALSE), 'First 10 GS'!U$2:U$2201, 1)</f>
        <v>384</v>
      </c>
      <c r="U486" s="6">
        <f>_xlfn.RANK.EQ(VLOOKUP($A486, 'First 10 GS'!$B$2:$AG$2201, 21, FALSE), 'First 10 GS'!V$2:V$2201, 1)</f>
        <v>414</v>
      </c>
      <c r="V486" s="6">
        <f>_xlfn.RANK.EQ(VLOOKUP($A486, 'First 10 GS'!$B$2:$AG$2201, 22, FALSE), 'First 10 GS'!W$2:W$2201, 1)</f>
        <v>381</v>
      </c>
      <c r="W486" s="6">
        <f>_xlfn.RANK.EQ(VLOOKUP($A486, 'First 10 GS'!$B$2:$AG$2201, 23, FALSE), 'First 10 GS'!X$2:X$2201, 1)</f>
        <v>187</v>
      </c>
      <c r="X486" s="5">
        <f>_xlfn.RANK.EQ(VLOOKUP($A486, 'First 10 GS'!$B$2:$AG$2201, 24, FALSE), 'First 10 GS'!Y$2:Y$2201, 1)</f>
        <v>207</v>
      </c>
      <c r="Y486" s="6">
        <f>_xlfn.RANK.EQ(VLOOKUP($A486, 'First 10 GS'!$B$2:$AG$2201, 25, FALSE), 'First 10 GS'!Z$2:Z$2201, 1)</f>
        <v>291</v>
      </c>
      <c r="Z486" s="5">
        <f>_xlfn.RANK.EQ(VLOOKUP($A486, 'First 10 GS'!$B$2:$AG$2201, 26, FALSE), 'First 10 GS'!AA$2:AA$2201, 0)</f>
        <v>514</v>
      </c>
      <c r="AA486" s="5">
        <f>_xlfn.RANK.EQ(VLOOKUP($A486, 'First 10 GS'!$B$2:$AG$2201, 27, FALSE), 'First 10 GS'!AB$2:AB$2201, 0)</f>
        <v>524</v>
      </c>
      <c r="AB486" s="6">
        <f>_xlfn.RANK.EQ(VLOOKUP($A486, 'First 10 GS'!$B$2:$AG$2201, 28, FALSE), 'First 10 GS'!AC$2:AC$2201, 1)</f>
        <v>1</v>
      </c>
      <c r="AC486" s="6">
        <f>_xlfn.RANK.EQ(VLOOKUP($A486, 'First 10 GS'!$B$2:$AG$2201, 29, FALSE), 'First 10 GS'!AD$2:AD$2201, 1)</f>
        <v>1</v>
      </c>
      <c r="AD486" s="6">
        <f>_xlfn.RANK.EQ(VLOOKUP($A486, 'First 10 GS'!$B$2:$AG$2201, 30, FALSE), 'First 10 GS'!AE$2:AE$2201, 1)</f>
        <v>146</v>
      </c>
      <c r="AE486" s="6">
        <f>_xlfn.RANK.EQ(VLOOKUP($A486, 'First 10 GS'!$B$2:$AG$2201, 31, FALSE), 'First 10 GS'!AF$2:AF$2201, 0)</f>
        <v>264</v>
      </c>
      <c r="AF486" s="5">
        <f>_xlfn.RANK.EQ(VLOOKUP($A486, 'First 10 GS'!$B$2:$AG$2201, 32, FALSE), 'First 10 GS'!AG$2:AG$2201, 1)</f>
        <v>363</v>
      </c>
      <c r="AG486" s="7">
        <f>GEOMEAN(Table5[[#This Row],[W]],Table5[[#This Row],[L]],Table5[[#This Row],[ERA]],Table5[[#This Row],[BB/9]],Table5[[#This Row],[SO]],Table5[[#This Row],[K/9]],Table5[[#This Row],[WHIP]])</f>
        <v>349.4263749517151</v>
      </c>
    </row>
    <row r="487" spans="1:33" x14ac:dyDescent="0.45">
      <c r="A487" s="4" t="s">
        <v>430</v>
      </c>
      <c r="B487" s="4" t="s">
        <v>95</v>
      </c>
      <c r="C487" s="10">
        <v>35925</v>
      </c>
      <c r="D487" s="10">
        <v>35977</v>
      </c>
      <c r="E487" s="4">
        <f>_xlfn.RANK.EQ(VLOOKUP($A487, 'First 10 GS'!$B$2:$AG$2201, 5, FALSE), 'First 10 GS'!F$2:F$2201, 0)</f>
        <v>292</v>
      </c>
      <c r="F487" s="5">
        <f>_xlfn.RANK.EQ(VLOOKUP($A487, 'First 10 GS'!$B$2:$AG$2201, 6, FALSE), 'First 10 GS'!G$2:G$2201, 0)</f>
        <v>294</v>
      </c>
      <c r="G487" s="5">
        <f>_xlfn.RANK.EQ(VLOOKUP($A487, 'First 10 GS'!$B$2:$AG$2201, 7, FALSE), 'First 10 GS'!H$2:H$2201, 1)</f>
        <v>518</v>
      </c>
      <c r="H487" s="4">
        <f>_xlfn.RANK.EQ(VLOOKUP($A487, 'First 10 GS'!$B$2:$AG$2201, 8, FALSE), 'First 10 GS'!I$2:I$2201, 0)</f>
        <v>1</v>
      </c>
      <c r="I487" s="4">
        <f>_xlfn.RANK.EQ(VLOOKUP($A487, 'First 10 GS'!$B$2:$AG$2201, 9, FALSE), 'First 10 GS'!J$2:J$2201, 0)</f>
        <v>1</v>
      </c>
      <c r="J487" s="4">
        <f>_xlfn.RANK.EQ(VLOOKUP($A487, 'First 10 GS'!$B$2:$AG$2201, 10, FALSE), 'First 10 GS'!K$2:K$2201, 1)</f>
        <v>1</v>
      </c>
      <c r="K487" s="4">
        <f>_xlfn.RANK.EQ(VLOOKUP($A487, 'First 10 GS'!$B$2:$AG$2201, 11, FALSE), 'First 10 GS'!L$2:L$2201, 0)</f>
        <v>196</v>
      </c>
      <c r="L487" s="4">
        <f>_xlfn.RANK.EQ(VLOOKUP($A487, 'First 10 GS'!$B$2:$AG$2201, 12, FALSE), 'First 10 GS'!M$2:M$2201, 0)</f>
        <v>98</v>
      </c>
      <c r="M487" s="4">
        <f>_xlfn.RANK.EQ(VLOOKUP($A487, 'First 10 GS'!$B$2:$AG$2201, 13, FALSE), 'First 10 GS'!N$2:N$2201, 0)</f>
        <v>2</v>
      </c>
      <c r="N487" s="6">
        <f>_xlfn.RANK.EQ(VLOOKUP($A487, 'First 10 GS'!$B$2:$AG$2201, 14, FALSE), 'First 10 GS'!O$2:O$2201, 1)</f>
        <v>365</v>
      </c>
      <c r="O487" s="4">
        <f>_xlfn.RANK.EQ(VLOOKUP($A487, 'First 10 GS'!$B$2:$AG$2201, 15, FALSE), 'First 10 GS'!P$2:P$2201, 0)</f>
        <v>90</v>
      </c>
      <c r="P487" s="4">
        <f>_xlfn.RANK.EQ(VLOOKUP($A487, 'First 10 GS'!$B$2:$AG$2201, 16, FALSE), 'First 10 GS'!Q$2:Q$2201, 0)</f>
        <v>467</v>
      </c>
      <c r="Q487" s="5">
        <f>_xlfn.RANK.EQ(VLOOKUP($A487, 'First 10 GS'!$B$2:$AG$2201, 17, FALSE), 'First 10 GS'!R$2:R$2201, 1)</f>
        <v>625</v>
      </c>
      <c r="R487" s="4">
        <f>_xlfn.RANK.EQ(VLOOKUP($A487, 'First 10 GS'!$B$2:$AG$2201, 18, FALSE), 'First 10 GS'!S$2:S$2201, 1)</f>
        <v>350</v>
      </c>
      <c r="S487" s="4">
        <f>_xlfn.RANK.EQ(VLOOKUP($A487, 'First 10 GS'!$B$2:$AG$2201, 19, FALSE), 'First 10 GS'!T$2:T$2201, 1)</f>
        <v>666</v>
      </c>
      <c r="T487" s="4">
        <f>_xlfn.RANK.EQ(VLOOKUP($A487, 'First 10 GS'!$B$2:$AG$2201, 20, FALSE), 'First 10 GS'!U$2:U$2201, 1)</f>
        <v>660</v>
      </c>
      <c r="U487" s="4">
        <f>_xlfn.RANK.EQ(VLOOKUP($A487, 'First 10 GS'!$B$2:$AG$2201, 21, FALSE), 'First 10 GS'!V$2:V$2201, 1)</f>
        <v>630</v>
      </c>
      <c r="V487" s="4">
        <f>_xlfn.RANK.EQ(VLOOKUP($A487, 'First 10 GS'!$B$2:$AG$2201, 22, FALSE), 'First 10 GS'!W$2:W$2201, 1)</f>
        <v>651</v>
      </c>
      <c r="W487" s="4">
        <f>_xlfn.RANK.EQ(VLOOKUP($A487, 'First 10 GS'!$B$2:$AG$2201, 23, FALSE), 'First 10 GS'!X$2:X$2201, 1)</f>
        <v>521</v>
      </c>
      <c r="X487" s="5">
        <f>_xlfn.RANK.EQ(VLOOKUP($A487, 'First 10 GS'!$B$2:$AG$2201, 24, FALSE), 'First 10 GS'!Y$2:Y$2201, 1)</f>
        <v>515</v>
      </c>
      <c r="Y487" s="4">
        <f>_xlfn.RANK.EQ(VLOOKUP($A487, 'First 10 GS'!$B$2:$AG$2201, 25, FALSE), 'First 10 GS'!Z$2:Z$2201, 1)</f>
        <v>490</v>
      </c>
      <c r="Z487" s="5">
        <f>_xlfn.RANK.EQ(VLOOKUP($A487, 'First 10 GS'!$B$2:$AG$2201, 26, FALSE), 'First 10 GS'!AA$2:AA$2201, 0)</f>
        <v>154</v>
      </c>
      <c r="AA487" s="5">
        <f>_xlfn.RANK.EQ(VLOOKUP($A487, 'First 10 GS'!$B$2:$AG$2201, 27, FALSE), 'First 10 GS'!AB$2:AB$2201, 0)</f>
        <v>181</v>
      </c>
      <c r="AB487" s="4">
        <f>_xlfn.RANK.EQ(VLOOKUP($A487, 'First 10 GS'!$B$2:$AG$2201, 28, FALSE), 'First 10 GS'!AC$2:AC$2201, 1)</f>
        <v>127</v>
      </c>
      <c r="AC487" s="4">
        <f>_xlfn.RANK.EQ(VLOOKUP($A487, 'First 10 GS'!$B$2:$AG$2201, 29, FALSE), 'First 10 GS'!AD$2:AD$2201, 1)</f>
        <v>1</v>
      </c>
      <c r="AD487" s="4">
        <f>_xlfn.RANK.EQ(VLOOKUP($A487, 'First 10 GS'!$B$2:$AG$2201, 30, FALSE), 'First 10 GS'!AE$2:AE$2201, 1)</f>
        <v>641</v>
      </c>
      <c r="AE487" s="4">
        <f>_xlfn.RANK.EQ(VLOOKUP($A487, 'First 10 GS'!$B$2:$AG$2201, 31, FALSE), 'First 10 GS'!AF$2:AF$2201, 0)</f>
        <v>157</v>
      </c>
      <c r="AF487" s="5">
        <f>_xlfn.RANK.EQ(VLOOKUP($A487, 'First 10 GS'!$B$2:$AG$2201, 32, FALSE), 'First 10 GS'!AG$2:AG$2201, 1)</f>
        <v>469</v>
      </c>
      <c r="AG487" s="7">
        <f>GEOMEAN(Table5[[#This Row],[W]],Table5[[#This Row],[L]],Table5[[#This Row],[ERA]],Table5[[#This Row],[BB/9]],Table5[[#This Row],[SO]],Table5[[#This Row],[K/9]],Table5[[#This Row],[WHIP]])</f>
        <v>349.79975134388508</v>
      </c>
    </row>
    <row r="488" spans="1:33" x14ac:dyDescent="0.45">
      <c r="A488" s="4" t="s">
        <v>1718</v>
      </c>
      <c r="B488" s="4" t="s">
        <v>43</v>
      </c>
      <c r="C488" s="10" t="s">
        <v>2550</v>
      </c>
      <c r="D488" s="10">
        <v>28646</v>
      </c>
      <c r="E488" s="4">
        <f>_xlfn.RANK.EQ(VLOOKUP($A488, 'First 10 GS'!$B$2:$AG$2201, 5, FALSE), 'First 10 GS'!F$2:F$2201, 0)</f>
        <v>453</v>
      </c>
      <c r="F488" s="5">
        <f>_xlfn.RANK.EQ(VLOOKUP($A488, 'First 10 GS'!$B$2:$AG$2201, 6, FALSE), 'First 10 GS'!G$2:G$2201, 0)</f>
        <v>595</v>
      </c>
      <c r="G488" s="5">
        <f>_xlfn.RANK.EQ(VLOOKUP($A488, 'First 10 GS'!$B$2:$AG$2201, 7, FALSE), 'First 10 GS'!H$2:H$2201, 1)</f>
        <v>343</v>
      </c>
      <c r="H488" s="4">
        <f>_xlfn.RANK.EQ(VLOOKUP($A488, 'First 10 GS'!$B$2:$AG$2201, 8, FALSE), 'First 10 GS'!I$2:I$2201, 0)</f>
        <v>1</v>
      </c>
      <c r="I488" s="4">
        <f>_xlfn.RANK.EQ(VLOOKUP($A488, 'First 10 GS'!$B$2:$AG$2201, 9, FALSE), 'First 10 GS'!J$2:J$2201, 0)</f>
        <v>1</v>
      </c>
      <c r="J488" s="4">
        <f>_xlfn.RANK.EQ(VLOOKUP($A488, 'First 10 GS'!$B$2:$AG$2201, 10, FALSE), 'First 10 GS'!K$2:K$2201, 1)</f>
        <v>1</v>
      </c>
      <c r="K488" s="4">
        <f>_xlfn.RANK.EQ(VLOOKUP($A488, 'First 10 GS'!$B$2:$AG$2201, 11, FALSE), 'First 10 GS'!L$2:L$2201, 0)</f>
        <v>196</v>
      </c>
      <c r="L488" s="4">
        <f>_xlfn.RANK.EQ(VLOOKUP($A488, 'First 10 GS'!$B$2:$AG$2201, 12, FALSE), 'First 10 GS'!M$2:M$2201, 0)</f>
        <v>98</v>
      </c>
      <c r="M488" s="4">
        <f>_xlfn.RANK.EQ(VLOOKUP($A488, 'First 10 GS'!$B$2:$AG$2201, 13, FALSE), 'First 10 GS'!N$2:N$2201, 0)</f>
        <v>2</v>
      </c>
      <c r="N488" s="6">
        <f>_xlfn.RANK.EQ(VLOOKUP($A488, 'First 10 GS'!$B$2:$AG$2201, 14, FALSE), 'First 10 GS'!O$2:O$2201, 1)</f>
        <v>202</v>
      </c>
      <c r="O488" s="4">
        <f>_xlfn.RANK.EQ(VLOOKUP($A488, 'First 10 GS'!$B$2:$AG$2201, 15, FALSE), 'First 10 GS'!P$2:P$2201, 0)</f>
        <v>530</v>
      </c>
      <c r="P488" s="4">
        <f>_xlfn.RANK.EQ(VLOOKUP($A488, 'First 10 GS'!$B$2:$AG$2201, 16, FALSE), 'First 10 GS'!Q$2:Q$2201, 0)</f>
        <v>612</v>
      </c>
      <c r="Q488" s="5">
        <f>_xlfn.RANK.EQ(VLOOKUP($A488, 'First 10 GS'!$B$2:$AG$2201, 17, FALSE), 'First 10 GS'!R$2:R$2201, 1)</f>
        <v>511</v>
      </c>
      <c r="R488" s="4">
        <f>_xlfn.RANK.EQ(VLOOKUP($A488, 'First 10 GS'!$B$2:$AG$2201, 18, FALSE), 'First 10 GS'!S$2:S$2201, 1)</f>
        <v>620</v>
      </c>
      <c r="S488" s="4">
        <f>_xlfn.RANK.EQ(VLOOKUP($A488, 'First 10 GS'!$B$2:$AG$2201, 19, FALSE), 'First 10 GS'!T$2:T$2201, 1)</f>
        <v>630</v>
      </c>
      <c r="T488" s="4">
        <f>_xlfn.RANK.EQ(VLOOKUP($A488, 'First 10 GS'!$B$2:$AG$2201, 20, FALSE), 'First 10 GS'!U$2:U$2201, 1)</f>
        <v>499</v>
      </c>
      <c r="U488" s="4">
        <f>_xlfn.RANK.EQ(VLOOKUP($A488, 'First 10 GS'!$B$2:$AG$2201, 21, FALSE), 'First 10 GS'!V$2:V$2201, 1)</f>
        <v>15</v>
      </c>
      <c r="V488" s="4">
        <f>_xlfn.RANK.EQ(VLOOKUP($A488, 'First 10 GS'!$B$2:$AG$2201, 22, FALSE), 'First 10 GS'!W$2:W$2201, 1)</f>
        <v>3</v>
      </c>
      <c r="W488" s="4">
        <f>_xlfn.RANK.EQ(VLOOKUP($A488, 'First 10 GS'!$B$2:$AG$2201, 23, FALSE), 'First 10 GS'!X$2:X$2201, 1)</f>
        <v>22</v>
      </c>
      <c r="X488" s="5">
        <f>_xlfn.RANK.EQ(VLOOKUP($A488, 'First 10 GS'!$B$2:$AG$2201, 24, FALSE), 'First 10 GS'!Y$2:Y$2201, 1)</f>
        <v>41</v>
      </c>
      <c r="Y488" s="4">
        <f>_xlfn.RANK.EQ(VLOOKUP($A488, 'First 10 GS'!$B$2:$AG$2201, 25, FALSE), 'First 10 GS'!Z$2:Z$2201, 1)</f>
        <v>490</v>
      </c>
      <c r="Z488" s="5">
        <f>_xlfn.RANK.EQ(VLOOKUP($A488, 'First 10 GS'!$B$2:$AG$2201, 26, FALSE), 'First 10 GS'!AA$2:AA$2201, 0)</f>
        <v>586</v>
      </c>
      <c r="AA488" s="5">
        <f>_xlfn.RANK.EQ(VLOOKUP($A488, 'First 10 GS'!$B$2:$AG$2201, 27, FALSE), 'First 10 GS'!AB$2:AB$2201, 0)</f>
        <v>557</v>
      </c>
      <c r="AB488" s="4">
        <f>_xlfn.RANK.EQ(VLOOKUP($A488, 'First 10 GS'!$B$2:$AG$2201, 28, FALSE), 'First 10 GS'!AC$2:AC$2201, 1)</f>
        <v>1</v>
      </c>
      <c r="AC488" s="4">
        <f>_xlfn.RANK.EQ(VLOOKUP($A488, 'First 10 GS'!$B$2:$AG$2201, 29, FALSE), 'First 10 GS'!AD$2:AD$2201, 1)</f>
        <v>609</v>
      </c>
      <c r="AD488" s="4">
        <f>_xlfn.RANK.EQ(VLOOKUP($A488, 'First 10 GS'!$B$2:$AG$2201, 30, FALSE), 'First 10 GS'!AE$2:AE$2201, 1)</f>
        <v>461</v>
      </c>
      <c r="AE488" s="4">
        <f>_xlfn.RANK.EQ(VLOOKUP($A488, 'First 10 GS'!$B$2:$AG$2201, 31, FALSE), 'First 10 GS'!AF$2:AF$2201, 0)</f>
        <v>366</v>
      </c>
      <c r="AF488" s="5">
        <f>_xlfn.RANK.EQ(VLOOKUP($A488, 'First 10 GS'!$B$2:$AG$2201, 32, FALSE), 'First 10 GS'!AG$2:AG$2201, 1)</f>
        <v>466</v>
      </c>
      <c r="AG488" s="7">
        <f>GEOMEAN(Table5[[#This Row],[W]],Table5[[#This Row],[L]],Table5[[#This Row],[ERA]],Table5[[#This Row],[BB/9]],Table5[[#This Row],[SO]],Table5[[#This Row],[K/9]],Table5[[#This Row],[WHIP]])</f>
        <v>350.5390192272244</v>
      </c>
    </row>
    <row r="489" spans="1:33" x14ac:dyDescent="0.45">
      <c r="A489" s="6" t="s">
        <v>2235</v>
      </c>
      <c r="B489" s="6" t="s">
        <v>240</v>
      </c>
      <c r="C489" s="9">
        <v>25473</v>
      </c>
      <c r="D489" s="9">
        <v>25784</v>
      </c>
      <c r="E489" s="6">
        <f>_xlfn.RANK.EQ(VLOOKUP($A489, 'First 10 GS'!$B$2:$AG$2201, 5, FALSE), 'First 10 GS'!F$2:F$2201, 0)</f>
        <v>238</v>
      </c>
      <c r="F489" s="5">
        <f>_xlfn.RANK.EQ(VLOOKUP($A489, 'First 10 GS'!$B$2:$AG$2201, 6, FALSE), 'First 10 GS'!G$2:G$2201, 0)</f>
        <v>151</v>
      </c>
      <c r="G489" s="5">
        <f>_xlfn.RANK.EQ(VLOOKUP($A489, 'First 10 GS'!$B$2:$AG$2201, 7, FALSE), 'First 10 GS'!H$2:H$2201, 1)</f>
        <v>343</v>
      </c>
      <c r="H489" s="6">
        <f>_xlfn.RANK.EQ(VLOOKUP($A489, 'First 10 GS'!$B$2:$AG$2201, 8, FALSE), 'First 10 GS'!I$2:I$2201, 0)</f>
        <v>1</v>
      </c>
      <c r="I489" s="6">
        <f>_xlfn.RANK.EQ(VLOOKUP($A489, 'First 10 GS'!$B$2:$AG$2201, 9, FALSE), 'First 10 GS'!J$2:J$2201, 0)</f>
        <v>1</v>
      </c>
      <c r="J489" s="6">
        <f>_xlfn.RANK.EQ(VLOOKUP($A489, 'First 10 GS'!$B$2:$AG$2201, 10, FALSE), 'First 10 GS'!K$2:K$2201, 1)</f>
        <v>1</v>
      </c>
      <c r="K489" s="6">
        <f>_xlfn.RANK.EQ(VLOOKUP($A489, 'First 10 GS'!$B$2:$AG$2201, 11, FALSE), 'First 10 GS'!L$2:L$2201, 0)</f>
        <v>99</v>
      </c>
      <c r="L489" s="6">
        <f>_xlfn.RANK.EQ(VLOOKUP($A489, 'First 10 GS'!$B$2:$AG$2201, 12, FALSE), 'First 10 GS'!M$2:M$2201, 0)</f>
        <v>98</v>
      </c>
      <c r="M489" s="6">
        <f>_xlfn.RANK.EQ(VLOOKUP($A489, 'First 10 GS'!$B$2:$AG$2201, 13, FALSE), 'First 10 GS'!N$2:N$2201, 0)</f>
        <v>2</v>
      </c>
      <c r="N489" s="6">
        <f>_xlfn.RANK.EQ(VLOOKUP($A489, 'First 10 GS'!$B$2:$AG$2201, 14, FALSE), 'First 10 GS'!O$2:O$2201, 1)</f>
        <v>414</v>
      </c>
      <c r="O489" s="6">
        <f>_xlfn.RANK.EQ(VLOOKUP($A489, 'First 10 GS'!$B$2:$AG$2201, 15, FALSE), 'First 10 GS'!P$2:P$2201, 0)</f>
        <v>90</v>
      </c>
      <c r="P489" s="6">
        <f>_xlfn.RANK.EQ(VLOOKUP($A489, 'First 10 GS'!$B$2:$AG$2201, 16, FALSE), 'First 10 GS'!Q$2:Q$2201, 0)</f>
        <v>266</v>
      </c>
      <c r="Q489" s="5">
        <f>_xlfn.RANK.EQ(VLOOKUP($A489, 'First 10 GS'!$B$2:$AG$2201, 17, FALSE), 'First 10 GS'!R$2:R$2201, 1)</f>
        <v>490</v>
      </c>
      <c r="R489" s="6">
        <f>_xlfn.RANK.EQ(VLOOKUP($A489, 'First 10 GS'!$B$2:$AG$2201, 18, FALSE), 'First 10 GS'!S$2:S$2201, 1)</f>
        <v>620</v>
      </c>
      <c r="S489" s="6">
        <f>_xlfn.RANK.EQ(VLOOKUP($A489, 'First 10 GS'!$B$2:$AG$2201, 19, FALSE), 'First 10 GS'!T$2:T$2201, 1)</f>
        <v>549</v>
      </c>
      <c r="T489" s="6">
        <f>_xlfn.RANK.EQ(VLOOKUP($A489, 'First 10 GS'!$B$2:$AG$2201, 20, FALSE), 'First 10 GS'!U$2:U$2201, 1)</f>
        <v>547</v>
      </c>
      <c r="U489" s="6">
        <f>_xlfn.RANK.EQ(VLOOKUP($A489, 'First 10 GS'!$B$2:$AG$2201, 21, FALSE), 'First 10 GS'!V$2:V$2201, 1)</f>
        <v>210</v>
      </c>
      <c r="V489" s="6">
        <f>_xlfn.RANK.EQ(VLOOKUP($A489, 'First 10 GS'!$B$2:$AG$2201, 22, FALSE), 'First 10 GS'!W$2:W$2201, 1)</f>
        <v>172</v>
      </c>
      <c r="W489" s="6">
        <f>_xlfn.RANK.EQ(VLOOKUP($A489, 'First 10 GS'!$B$2:$AG$2201, 23, FALSE), 'First 10 GS'!X$2:X$2201, 1)</f>
        <v>400</v>
      </c>
      <c r="X489" s="5">
        <f>_xlfn.RANK.EQ(VLOOKUP($A489, 'First 10 GS'!$B$2:$AG$2201, 24, FALSE), 'First 10 GS'!Y$2:Y$2201, 1)</f>
        <v>389</v>
      </c>
      <c r="Y489" s="6">
        <f>_xlfn.RANK.EQ(VLOOKUP($A489, 'First 10 GS'!$B$2:$AG$2201, 25, FALSE), 'First 10 GS'!Z$2:Z$2201, 1)</f>
        <v>291</v>
      </c>
      <c r="Z489" s="5">
        <f>_xlfn.RANK.EQ(VLOOKUP($A489, 'First 10 GS'!$B$2:$AG$2201, 26, FALSE), 'First 10 GS'!AA$2:AA$2201, 0)</f>
        <v>334</v>
      </c>
      <c r="AA489" s="5">
        <f>_xlfn.RANK.EQ(VLOOKUP($A489, 'First 10 GS'!$B$2:$AG$2201, 27, FALSE), 'First 10 GS'!AB$2:AB$2201, 0)</f>
        <v>361</v>
      </c>
      <c r="AB489" s="6">
        <f>_xlfn.RANK.EQ(VLOOKUP($A489, 'First 10 GS'!$B$2:$AG$2201, 28, FALSE), 'First 10 GS'!AC$2:AC$2201, 1)</f>
        <v>290</v>
      </c>
      <c r="AC489" s="6">
        <f>_xlfn.RANK.EQ(VLOOKUP($A489, 'First 10 GS'!$B$2:$AG$2201, 29, FALSE), 'First 10 GS'!AD$2:AD$2201, 1)</f>
        <v>477</v>
      </c>
      <c r="AD489" s="6">
        <f>_xlfn.RANK.EQ(VLOOKUP($A489, 'First 10 GS'!$B$2:$AG$2201, 30, FALSE), 'First 10 GS'!AE$2:AE$2201, 1)</f>
        <v>461</v>
      </c>
      <c r="AE489" s="6">
        <f>_xlfn.RANK.EQ(VLOOKUP($A489, 'First 10 GS'!$B$2:$AG$2201, 31, FALSE), 'First 10 GS'!AF$2:AF$2201, 0)</f>
        <v>131</v>
      </c>
      <c r="AF489" s="5">
        <f>_xlfn.RANK.EQ(VLOOKUP($A489, 'First 10 GS'!$B$2:$AG$2201, 32, FALSE), 'First 10 GS'!AG$2:AG$2201, 1)</f>
        <v>556</v>
      </c>
      <c r="AG489" s="7">
        <f>GEOMEAN(Table5[[#This Row],[W]],Table5[[#This Row],[L]],Table5[[#This Row],[ERA]],Table5[[#This Row],[BB/9]],Table5[[#This Row],[SO]],Table5[[#This Row],[K/9]],Table5[[#This Row],[WHIP]])</f>
        <v>351.41536324228849</v>
      </c>
    </row>
    <row r="490" spans="1:33" x14ac:dyDescent="0.45">
      <c r="A490" s="4" t="s">
        <v>1590</v>
      </c>
      <c r="B490" s="4" t="s">
        <v>121</v>
      </c>
      <c r="C490" s="10">
        <v>34904</v>
      </c>
      <c r="D490" s="10">
        <v>34953</v>
      </c>
      <c r="E490" s="4">
        <f>_xlfn.RANK.EQ(VLOOKUP($A490, 'First 10 GS'!$B$2:$AG$2201, 5, FALSE), 'First 10 GS'!F$2:F$2201, 0)</f>
        <v>292</v>
      </c>
      <c r="F490" s="5">
        <f>_xlfn.RANK.EQ(VLOOKUP($A490, 'First 10 GS'!$B$2:$AG$2201, 6, FALSE), 'First 10 GS'!G$2:G$2201, 0)</f>
        <v>151</v>
      </c>
      <c r="G490" s="5">
        <f>_xlfn.RANK.EQ(VLOOKUP($A490, 'First 10 GS'!$B$2:$AG$2201, 7, FALSE), 'First 10 GS'!H$2:H$2201, 1)</f>
        <v>177</v>
      </c>
      <c r="H490" s="4">
        <f>_xlfn.RANK.EQ(VLOOKUP($A490, 'First 10 GS'!$B$2:$AG$2201, 8, FALSE), 'First 10 GS'!I$2:I$2201, 0)</f>
        <v>1</v>
      </c>
      <c r="I490" s="4">
        <f>_xlfn.RANK.EQ(VLOOKUP($A490, 'First 10 GS'!$B$2:$AG$2201, 9, FALSE), 'First 10 GS'!J$2:J$2201, 0)</f>
        <v>1</v>
      </c>
      <c r="J490" s="4">
        <f>_xlfn.RANK.EQ(VLOOKUP($A490, 'First 10 GS'!$B$2:$AG$2201, 10, FALSE), 'First 10 GS'!K$2:K$2201, 1)</f>
        <v>1</v>
      </c>
      <c r="K490" s="4">
        <f>_xlfn.RANK.EQ(VLOOKUP($A490, 'First 10 GS'!$B$2:$AG$2201, 11, FALSE), 'First 10 GS'!L$2:L$2201, 0)</f>
        <v>196</v>
      </c>
      <c r="L490" s="4">
        <f>_xlfn.RANK.EQ(VLOOKUP($A490, 'First 10 GS'!$B$2:$AG$2201, 12, FALSE), 'First 10 GS'!M$2:M$2201, 0)</f>
        <v>98</v>
      </c>
      <c r="M490" s="4">
        <f>_xlfn.RANK.EQ(VLOOKUP($A490, 'First 10 GS'!$B$2:$AG$2201, 13, FALSE), 'First 10 GS'!N$2:N$2201, 0)</f>
        <v>2</v>
      </c>
      <c r="N490" s="6">
        <f>_xlfn.RANK.EQ(VLOOKUP($A490, 'First 10 GS'!$B$2:$AG$2201, 14, FALSE), 'First 10 GS'!O$2:O$2201, 1)</f>
        <v>365</v>
      </c>
      <c r="O490" s="4">
        <f>_xlfn.RANK.EQ(VLOOKUP($A490, 'First 10 GS'!$B$2:$AG$2201, 15, FALSE), 'First 10 GS'!P$2:P$2201, 0)</f>
        <v>227</v>
      </c>
      <c r="P490" s="4">
        <f>_xlfn.RANK.EQ(VLOOKUP($A490, 'First 10 GS'!$B$2:$AG$2201, 16, FALSE), 'First 10 GS'!Q$2:Q$2201, 0)</f>
        <v>208</v>
      </c>
      <c r="Q490" s="5">
        <f>_xlfn.RANK.EQ(VLOOKUP($A490, 'First 10 GS'!$B$2:$AG$2201, 17, FALSE), 'First 10 GS'!R$2:R$2201, 1)</f>
        <v>404</v>
      </c>
      <c r="R490" s="4">
        <f>_xlfn.RANK.EQ(VLOOKUP($A490, 'First 10 GS'!$B$2:$AG$2201, 18, FALSE), 'First 10 GS'!S$2:S$2201, 1)</f>
        <v>160</v>
      </c>
      <c r="S490" s="4">
        <f>_xlfn.RANK.EQ(VLOOKUP($A490, 'First 10 GS'!$B$2:$AG$2201, 19, FALSE), 'First 10 GS'!T$2:T$2201, 1)</f>
        <v>316</v>
      </c>
      <c r="T490" s="4">
        <f>_xlfn.RANK.EQ(VLOOKUP($A490, 'First 10 GS'!$B$2:$AG$2201, 20, FALSE), 'First 10 GS'!U$2:U$2201, 1)</f>
        <v>418</v>
      </c>
      <c r="U490" s="4">
        <f>_xlfn.RANK.EQ(VLOOKUP($A490, 'First 10 GS'!$B$2:$AG$2201, 21, FALSE), 'First 10 GS'!V$2:V$2201, 1)</f>
        <v>467</v>
      </c>
      <c r="V490" s="4">
        <f>_xlfn.RANK.EQ(VLOOKUP($A490, 'First 10 GS'!$B$2:$AG$2201, 22, FALSE), 'First 10 GS'!W$2:W$2201, 1)</f>
        <v>466</v>
      </c>
      <c r="W490" s="4">
        <f>_xlfn.RANK.EQ(VLOOKUP($A490, 'First 10 GS'!$B$2:$AG$2201, 23, FALSE), 'First 10 GS'!X$2:X$2201, 1)</f>
        <v>629</v>
      </c>
      <c r="X490" s="5">
        <f>_xlfn.RANK.EQ(VLOOKUP($A490, 'First 10 GS'!$B$2:$AG$2201, 24, FALSE), 'First 10 GS'!Y$2:Y$2201, 1)</f>
        <v>623</v>
      </c>
      <c r="Y490" s="4">
        <f>_xlfn.RANK.EQ(VLOOKUP($A490, 'First 10 GS'!$B$2:$AG$2201, 25, FALSE), 'First 10 GS'!Z$2:Z$2201, 1)</f>
        <v>642</v>
      </c>
      <c r="Z490" s="5">
        <f>_xlfn.RANK.EQ(VLOOKUP($A490, 'First 10 GS'!$B$2:$AG$2201, 26, FALSE), 'First 10 GS'!AA$2:AA$2201, 0)</f>
        <v>474</v>
      </c>
      <c r="AA490" s="5">
        <f>_xlfn.RANK.EQ(VLOOKUP($A490, 'First 10 GS'!$B$2:$AG$2201, 27, FALSE), 'First 10 GS'!AB$2:AB$2201, 0)</f>
        <v>491</v>
      </c>
      <c r="AB490" s="4">
        <f>_xlfn.RANK.EQ(VLOOKUP($A490, 'First 10 GS'!$B$2:$AG$2201, 28, FALSE), 'First 10 GS'!AC$2:AC$2201, 1)</f>
        <v>452</v>
      </c>
      <c r="AC490" s="4">
        <f>_xlfn.RANK.EQ(VLOOKUP($A490, 'First 10 GS'!$B$2:$AG$2201, 29, FALSE), 'First 10 GS'!AD$2:AD$2201, 1)</f>
        <v>1</v>
      </c>
      <c r="AD490" s="4">
        <f>_xlfn.RANK.EQ(VLOOKUP($A490, 'First 10 GS'!$B$2:$AG$2201, 30, FALSE), 'First 10 GS'!AE$2:AE$2201, 1)</f>
        <v>325</v>
      </c>
      <c r="AE490" s="4">
        <f>_xlfn.RANK.EQ(VLOOKUP($A490, 'First 10 GS'!$B$2:$AG$2201, 31, FALSE), 'First 10 GS'!AF$2:AF$2201, 0)</f>
        <v>248</v>
      </c>
      <c r="AF490" s="5">
        <f>_xlfn.RANK.EQ(VLOOKUP($A490, 'First 10 GS'!$B$2:$AG$2201, 32, FALSE), 'First 10 GS'!AG$2:AG$2201, 1)</f>
        <v>426</v>
      </c>
      <c r="AG490" s="7">
        <f>GEOMEAN(Table5[[#This Row],[W]],Table5[[#This Row],[L]],Table5[[#This Row],[ERA]],Table5[[#This Row],[BB/9]],Table5[[#This Row],[SO]],Table5[[#This Row],[K/9]],Table5[[#This Row],[WHIP]])</f>
        <v>351.80210757840331</v>
      </c>
    </row>
    <row r="491" spans="1:33" x14ac:dyDescent="0.45">
      <c r="A491" s="4" t="s">
        <v>461</v>
      </c>
      <c r="B491" s="4" t="s">
        <v>199</v>
      </c>
      <c r="C491" s="10">
        <v>37713</v>
      </c>
      <c r="D491" s="10">
        <v>37767</v>
      </c>
      <c r="E491" s="4">
        <f>_xlfn.RANK.EQ(VLOOKUP($A491, 'First 10 GS'!$B$2:$AG$2201, 5, FALSE), 'First 10 GS'!F$2:F$2201, 0)</f>
        <v>423</v>
      </c>
      <c r="F491" s="5">
        <f>_xlfn.RANK.EQ(VLOOKUP($A491, 'First 10 GS'!$B$2:$AG$2201, 6, FALSE), 'First 10 GS'!G$2:G$2201, 0)</f>
        <v>460</v>
      </c>
      <c r="G491" s="5">
        <f>_xlfn.RANK.EQ(VLOOKUP($A491, 'First 10 GS'!$B$2:$AG$2201, 7, FALSE), 'First 10 GS'!H$2:H$2201, 1)</f>
        <v>657</v>
      </c>
      <c r="H491" s="4">
        <f>_xlfn.RANK.EQ(VLOOKUP($A491, 'First 10 GS'!$B$2:$AG$2201, 8, FALSE), 'First 10 GS'!I$2:I$2201, 0)</f>
        <v>1</v>
      </c>
      <c r="I491" s="4">
        <f>_xlfn.RANK.EQ(VLOOKUP($A491, 'First 10 GS'!$B$2:$AG$2201, 9, FALSE), 'First 10 GS'!J$2:J$2201, 0)</f>
        <v>1</v>
      </c>
      <c r="J491" s="4">
        <f>_xlfn.RANK.EQ(VLOOKUP($A491, 'First 10 GS'!$B$2:$AG$2201, 10, FALSE), 'First 10 GS'!K$2:K$2201, 1)</f>
        <v>1</v>
      </c>
      <c r="K491" s="4">
        <f>_xlfn.RANK.EQ(VLOOKUP($A491, 'First 10 GS'!$B$2:$AG$2201, 11, FALSE), 'First 10 GS'!L$2:L$2201, 0)</f>
        <v>196</v>
      </c>
      <c r="L491" s="4">
        <f>_xlfn.RANK.EQ(VLOOKUP($A491, 'First 10 GS'!$B$2:$AG$2201, 12, FALSE), 'First 10 GS'!M$2:M$2201, 0)</f>
        <v>98</v>
      </c>
      <c r="M491" s="4">
        <f>_xlfn.RANK.EQ(VLOOKUP($A491, 'First 10 GS'!$B$2:$AG$2201, 13, FALSE), 'First 10 GS'!N$2:N$2201, 0)</f>
        <v>2</v>
      </c>
      <c r="N491" s="6">
        <f>_xlfn.RANK.EQ(VLOOKUP($A491, 'First 10 GS'!$B$2:$AG$2201, 14, FALSE), 'First 10 GS'!O$2:O$2201, 1)</f>
        <v>235</v>
      </c>
      <c r="O491" s="4">
        <f>_xlfn.RANK.EQ(VLOOKUP($A491, 'First 10 GS'!$B$2:$AG$2201, 15, FALSE), 'First 10 GS'!P$2:P$2201, 0)</f>
        <v>26</v>
      </c>
      <c r="P491" s="4">
        <f>_xlfn.RANK.EQ(VLOOKUP($A491, 'First 10 GS'!$B$2:$AG$2201, 16, FALSE), 'First 10 GS'!Q$2:Q$2201, 0)</f>
        <v>608</v>
      </c>
      <c r="Q491" s="5">
        <f>_xlfn.RANK.EQ(VLOOKUP($A491, 'First 10 GS'!$B$2:$AG$2201, 17, FALSE), 'First 10 GS'!R$2:R$2201, 1)</f>
        <v>543</v>
      </c>
      <c r="R491" s="4">
        <f>_xlfn.RANK.EQ(VLOOKUP($A491, 'First 10 GS'!$B$2:$AG$2201, 18, FALSE), 'First 10 GS'!S$2:S$2201, 1)</f>
        <v>410</v>
      </c>
      <c r="S491" s="4">
        <f>_xlfn.RANK.EQ(VLOOKUP($A491, 'First 10 GS'!$B$2:$AG$2201, 19, FALSE), 'First 10 GS'!T$2:T$2201, 1)</f>
        <v>567</v>
      </c>
      <c r="T491" s="4">
        <f>_xlfn.RANK.EQ(VLOOKUP($A491, 'First 10 GS'!$B$2:$AG$2201, 20, FALSE), 'First 10 GS'!U$2:U$2201, 1)</f>
        <v>547</v>
      </c>
      <c r="U491" s="4">
        <f>_xlfn.RANK.EQ(VLOOKUP($A491, 'First 10 GS'!$B$2:$AG$2201, 21, FALSE), 'First 10 GS'!V$2:V$2201, 1)</f>
        <v>432</v>
      </c>
      <c r="V491" s="4">
        <f>_xlfn.RANK.EQ(VLOOKUP($A491, 'First 10 GS'!$B$2:$AG$2201, 22, FALSE), 'First 10 GS'!W$2:W$2201, 1)</f>
        <v>381</v>
      </c>
      <c r="W491" s="4">
        <f>_xlfn.RANK.EQ(VLOOKUP($A491, 'First 10 GS'!$B$2:$AG$2201, 23, FALSE), 'First 10 GS'!X$2:X$2201, 1)</f>
        <v>307</v>
      </c>
      <c r="X491" s="5">
        <f>_xlfn.RANK.EQ(VLOOKUP($A491, 'First 10 GS'!$B$2:$AG$2201, 24, FALSE), 'First 10 GS'!Y$2:Y$2201, 1)</f>
        <v>361</v>
      </c>
      <c r="Y491" s="4">
        <f>_xlfn.RANK.EQ(VLOOKUP($A491, 'First 10 GS'!$B$2:$AG$2201, 25, FALSE), 'First 10 GS'!Z$2:Z$2201, 1)</f>
        <v>1</v>
      </c>
      <c r="Z491" s="5">
        <f>_xlfn.RANK.EQ(VLOOKUP($A491, 'First 10 GS'!$B$2:$AG$2201, 26, FALSE), 'First 10 GS'!AA$2:AA$2201, 0)</f>
        <v>160</v>
      </c>
      <c r="AA491" s="5">
        <f>_xlfn.RANK.EQ(VLOOKUP($A491, 'First 10 GS'!$B$2:$AG$2201, 27, FALSE), 'First 10 GS'!AB$2:AB$2201, 0)</f>
        <v>151</v>
      </c>
      <c r="AB491" s="4">
        <f>_xlfn.RANK.EQ(VLOOKUP($A491, 'First 10 GS'!$B$2:$AG$2201, 28, FALSE), 'First 10 GS'!AC$2:AC$2201, 1)</f>
        <v>1</v>
      </c>
      <c r="AC491" s="4">
        <f>_xlfn.RANK.EQ(VLOOKUP($A491, 'First 10 GS'!$B$2:$AG$2201, 29, FALSE), 'First 10 GS'!AD$2:AD$2201, 1)</f>
        <v>609</v>
      </c>
      <c r="AD491" s="4">
        <f>_xlfn.RANK.EQ(VLOOKUP($A491, 'First 10 GS'!$B$2:$AG$2201, 30, FALSE), 'First 10 GS'!AE$2:AE$2201, 1)</f>
        <v>641</v>
      </c>
      <c r="AE491" s="4">
        <f>_xlfn.RANK.EQ(VLOOKUP($A491, 'First 10 GS'!$B$2:$AG$2201, 31, FALSE), 'First 10 GS'!AF$2:AF$2201, 0)</f>
        <v>384</v>
      </c>
      <c r="AF491" s="5">
        <f>_xlfn.RANK.EQ(VLOOKUP($A491, 'First 10 GS'!$B$2:$AG$2201, 32, FALSE), 'First 10 GS'!AG$2:AG$2201, 1)</f>
        <v>479</v>
      </c>
      <c r="AG491" s="7">
        <f>GEOMEAN(Table5[[#This Row],[W]],Table5[[#This Row],[L]],Table5[[#This Row],[ERA]],Table5[[#This Row],[BB/9]],Table5[[#This Row],[SO]],Table5[[#This Row],[K/9]],Table5[[#This Row],[WHIP]])</f>
        <v>353.19045134616528</v>
      </c>
    </row>
    <row r="492" spans="1:33" x14ac:dyDescent="0.45">
      <c r="A492" s="4" t="s">
        <v>1190</v>
      </c>
      <c r="B492" s="4" t="s">
        <v>199</v>
      </c>
      <c r="C492" s="10">
        <v>44062</v>
      </c>
      <c r="D492" s="10">
        <v>44303</v>
      </c>
      <c r="E492" s="4">
        <f>_xlfn.RANK.EQ(VLOOKUP($A492, 'First 10 GS'!$B$2:$AG$2201, 5, FALSE), 'First 10 GS'!F$2:F$2201, 0)</f>
        <v>651</v>
      </c>
      <c r="F492" s="5">
        <f>_xlfn.RANK.EQ(VLOOKUP($A492, 'First 10 GS'!$B$2:$AG$2201, 6, FALSE), 'First 10 GS'!G$2:G$2201, 0)</f>
        <v>595</v>
      </c>
      <c r="G492" s="5">
        <f>_xlfn.RANK.EQ(VLOOKUP($A492, 'First 10 GS'!$B$2:$AG$2201, 7, FALSE), 'First 10 GS'!H$2:H$2201, 1)</f>
        <v>343</v>
      </c>
      <c r="H492" s="4">
        <f>_xlfn.RANK.EQ(VLOOKUP($A492, 'First 10 GS'!$B$2:$AG$2201, 8, FALSE), 'First 10 GS'!I$2:I$2201, 0)</f>
        <v>1</v>
      </c>
      <c r="I492" s="4">
        <f>_xlfn.RANK.EQ(VLOOKUP($A492, 'First 10 GS'!$B$2:$AG$2201, 9, FALSE), 'First 10 GS'!J$2:J$2201, 0)</f>
        <v>1</v>
      </c>
      <c r="J492" s="4">
        <f>_xlfn.RANK.EQ(VLOOKUP($A492, 'First 10 GS'!$B$2:$AG$2201, 10, FALSE), 'First 10 GS'!K$2:K$2201, 1)</f>
        <v>1</v>
      </c>
      <c r="K492" s="4">
        <f>_xlfn.RANK.EQ(VLOOKUP($A492, 'First 10 GS'!$B$2:$AG$2201, 11, FALSE), 'First 10 GS'!L$2:L$2201, 0)</f>
        <v>196</v>
      </c>
      <c r="L492" s="4">
        <f>_xlfn.RANK.EQ(VLOOKUP($A492, 'First 10 GS'!$B$2:$AG$2201, 12, FALSE), 'First 10 GS'!M$2:M$2201, 0)</f>
        <v>98</v>
      </c>
      <c r="M492" s="4">
        <f>_xlfn.RANK.EQ(VLOOKUP($A492, 'First 10 GS'!$B$2:$AG$2201, 13, FALSE), 'First 10 GS'!N$2:N$2201, 0)</f>
        <v>2</v>
      </c>
      <c r="N492" s="6">
        <f>_xlfn.RANK.EQ(VLOOKUP($A492, 'First 10 GS'!$B$2:$AG$2201, 14, FALSE), 'First 10 GS'!O$2:O$2201, 1)</f>
        <v>16</v>
      </c>
      <c r="O492" s="4">
        <f>_xlfn.RANK.EQ(VLOOKUP($A492, 'First 10 GS'!$B$2:$AG$2201, 15, FALSE), 'First 10 GS'!P$2:P$2201, 0)</f>
        <v>530</v>
      </c>
      <c r="P492" s="4">
        <f>_xlfn.RANK.EQ(VLOOKUP($A492, 'First 10 GS'!$B$2:$AG$2201, 16, FALSE), 'First 10 GS'!Q$2:Q$2201, 0)</f>
        <v>612</v>
      </c>
      <c r="Q492" s="5">
        <f>_xlfn.RANK.EQ(VLOOKUP($A492, 'First 10 GS'!$B$2:$AG$2201, 17, FALSE), 'First 10 GS'!R$2:R$2201, 1)</f>
        <v>566</v>
      </c>
      <c r="R492" s="4">
        <f>_xlfn.RANK.EQ(VLOOKUP($A492, 'First 10 GS'!$B$2:$AG$2201, 18, FALSE), 'First 10 GS'!S$2:S$2201, 1)</f>
        <v>76</v>
      </c>
      <c r="S492" s="4">
        <f>_xlfn.RANK.EQ(VLOOKUP($A492, 'First 10 GS'!$B$2:$AG$2201, 19, FALSE), 'First 10 GS'!T$2:T$2201, 1)</f>
        <v>401</v>
      </c>
      <c r="T492" s="4">
        <f>_xlfn.RANK.EQ(VLOOKUP($A492, 'First 10 GS'!$B$2:$AG$2201, 20, FALSE), 'First 10 GS'!U$2:U$2201, 1)</f>
        <v>384</v>
      </c>
      <c r="U492" s="4">
        <f>_xlfn.RANK.EQ(VLOOKUP($A492, 'First 10 GS'!$B$2:$AG$2201, 21, FALSE), 'First 10 GS'!V$2:V$2201, 1)</f>
        <v>634</v>
      </c>
      <c r="V492" s="4">
        <f>_xlfn.RANK.EQ(VLOOKUP($A492, 'First 10 GS'!$B$2:$AG$2201, 22, FALSE), 'First 10 GS'!W$2:W$2201, 1)</f>
        <v>570</v>
      </c>
      <c r="W492" s="4">
        <f>_xlfn.RANK.EQ(VLOOKUP($A492, 'First 10 GS'!$B$2:$AG$2201, 23, FALSE), 'First 10 GS'!X$2:X$2201, 1)</f>
        <v>160</v>
      </c>
      <c r="X492" s="5">
        <f>_xlfn.RANK.EQ(VLOOKUP($A492, 'First 10 GS'!$B$2:$AG$2201, 24, FALSE), 'First 10 GS'!Y$2:Y$2201, 1)</f>
        <v>356</v>
      </c>
      <c r="Y492" s="4">
        <f>_xlfn.RANK.EQ(VLOOKUP($A492, 'First 10 GS'!$B$2:$AG$2201, 25, FALSE), 'First 10 GS'!Z$2:Z$2201, 1)</f>
        <v>1</v>
      </c>
      <c r="Z492" s="5">
        <f>_xlfn.RANK.EQ(VLOOKUP($A492, 'First 10 GS'!$B$2:$AG$2201, 26, FALSE), 'First 10 GS'!AA$2:AA$2201, 0)</f>
        <v>313</v>
      </c>
      <c r="AA492" s="5">
        <f>_xlfn.RANK.EQ(VLOOKUP($A492, 'First 10 GS'!$B$2:$AG$2201, 27, FALSE), 'First 10 GS'!AB$2:AB$2201, 0)</f>
        <v>143</v>
      </c>
      <c r="AB492" s="4">
        <f>_xlfn.RANK.EQ(VLOOKUP($A492, 'First 10 GS'!$B$2:$AG$2201, 28, FALSE), 'First 10 GS'!AC$2:AC$2201, 1)</f>
        <v>664</v>
      </c>
      <c r="AC492" s="4">
        <f>_xlfn.RANK.EQ(VLOOKUP($A492, 'First 10 GS'!$B$2:$AG$2201, 29, FALSE), 'First 10 GS'!AD$2:AD$2201, 1)</f>
        <v>1</v>
      </c>
      <c r="AD492" s="4">
        <f>_xlfn.RANK.EQ(VLOOKUP($A492, 'First 10 GS'!$B$2:$AG$2201, 30, FALSE), 'First 10 GS'!AE$2:AE$2201, 1)</f>
        <v>461</v>
      </c>
      <c r="AE492" s="4">
        <f>_xlfn.RANK.EQ(VLOOKUP($A492, 'First 10 GS'!$B$2:$AG$2201, 31, FALSE), 'First 10 GS'!AF$2:AF$2201, 0)</f>
        <v>644</v>
      </c>
      <c r="AF492" s="5">
        <f>_xlfn.RANK.EQ(VLOOKUP($A492, 'First 10 GS'!$B$2:$AG$2201, 32, FALSE), 'First 10 GS'!AG$2:AG$2201, 1)</f>
        <v>373</v>
      </c>
      <c r="AG492" s="7">
        <f>GEOMEAN(Table5[[#This Row],[W]],Table5[[#This Row],[L]],Table5[[#This Row],[ERA]],Table5[[#This Row],[BB/9]],Table5[[#This Row],[SO]],Table5[[#This Row],[K/9]],Table5[[#This Row],[WHIP]])</f>
        <v>353.26063557181197</v>
      </c>
    </row>
    <row r="493" spans="1:33" x14ac:dyDescent="0.45">
      <c r="A493" s="6" t="s">
        <v>679</v>
      </c>
      <c r="B493" s="6" t="s">
        <v>261</v>
      </c>
      <c r="C493" s="9">
        <v>45049</v>
      </c>
      <c r="D493" s="9">
        <v>45146</v>
      </c>
      <c r="E493" s="6">
        <f>_xlfn.RANK.EQ(VLOOKUP($A493, 'First 10 GS'!$B$2:$AG$2201, 5, FALSE), 'First 10 GS'!F$2:F$2201, 0)</f>
        <v>587</v>
      </c>
      <c r="F493" s="5">
        <f>_xlfn.RANK.EQ(VLOOKUP($A493, 'First 10 GS'!$B$2:$AG$2201, 6, FALSE), 'First 10 GS'!G$2:G$2201, 0)</f>
        <v>660</v>
      </c>
      <c r="G493" s="5">
        <f>_xlfn.RANK.EQ(VLOOKUP($A493, 'First 10 GS'!$B$2:$AG$2201, 7, FALSE), 'First 10 GS'!H$2:H$2201, 1)</f>
        <v>623</v>
      </c>
      <c r="H493" s="6">
        <f>_xlfn.RANK.EQ(VLOOKUP($A493, 'First 10 GS'!$B$2:$AG$2201, 8, FALSE), 'First 10 GS'!I$2:I$2201, 0)</f>
        <v>1</v>
      </c>
      <c r="I493" s="6">
        <f>_xlfn.RANK.EQ(VLOOKUP($A493, 'First 10 GS'!$B$2:$AG$2201, 9, FALSE), 'First 10 GS'!J$2:J$2201, 0)</f>
        <v>1</v>
      </c>
      <c r="J493" s="6">
        <f>_xlfn.RANK.EQ(VLOOKUP($A493, 'First 10 GS'!$B$2:$AG$2201, 10, FALSE), 'First 10 GS'!K$2:K$2201, 1)</f>
        <v>1</v>
      </c>
      <c r="K493" s="6">
        <f>_xlfn.RANK.EQ(VLOOKUP($A493, 'First 10 GS'!$B$2:$AG$2201, 11, FALSE), 'First 10 GS'!L$2:L$2201, 0)</f>
        <v>196</v>
      </c>
      <c r="L493" s="6">
        <f>_xlfn.RANK.EQ(VLOOKUP($A493, 'First 10 GS'!$B$2:$AG$2201, 12, FALSE), 'First 10 GS'!M$2:M$2201, 0)</f>
        <v>98</v>
      </c>
      <c r="M493" s="6">
        <f>_xlfn.RANK.EQ(VLOOKUP($A493, 'First 10 GS'!$B$2:$AG$2201, 13, FALSE), 'First 10 GS'!N$2:N$2201, 0)</f>
        <v>2</v>
      </c>
      <c r="N493" s="6">
        <f>_xlfn.RANK.EQ(VLOOKUP($A493, 'First 10 GS'!$B$2:$AG$2201, 14, FALSE), 'First 10 GS'!O$2:O$2201, 1)</f>
        <v>71</v>
      </c>
      <c r="O493" s="6">
        <f>_xlfn.RANK.EQ(VLOOKUP($A493, 'First 10 GS'!$B$2:$AG$2201, 15, FALSE), 'First 10 GS'!P$2:P$2201, 0)</f>
        <v>390</v>
      </c>
      <c r="P493" s="6">
        <f>_xlfn.RANK.EQ(VLOOKUP($A493, 'First 10 GS'!$B$2:$AG$2201, 16, FALSE), 'First 10 GS'!Q$2:Q$2201, 0)</f>
        <v>660</v>
      </c>
      <c r="Q493" s="5">
        <f>_xlfn.RANK.EQ(VLOOKUP($A493, 'First 10 GS'!$B$2:$AG$2201, 17, FALSE), 'First 10 GS'!R$2:R$2201, 1)</f>
        <v>653</v>
      </c>
      <c r="R493" s="6">
        <f>_xlfn.RANK.EQ(VLOOKUP($A493, 'First 10 GS'!$B$2:$AG$2201, 18, FALSE), 'First 10 GS'!S$2:S$2201, 1)</f>
        <v>350</v>
      </c>
      <c r="S493" s="6">
        <f>_xlfn.RANK.EQ(VLOOKUP($A493, 'First 10 GS'!$B$2:$AG$2201, 19, FALSE), 'First 10 GS'!T$2:T$2201, 1)</f>
        <v>614</v>
      </c>
      <c r="T493" s="6">
        <f>_xlfn.RANK.EQ(VLOOKUP($A493, 'First 10 GS'!$B$2:$AG$2201, 20, FALSE), 'First 10 GS'!U$2:U$2201, 1)</f>
        <v>645</v>
      </c>
      <c r="U493" s="6">
        <f>_xlfn.RANK.EQ(VLOOKUP($A493, 'First 10 GS'!$B$2:$AG$2201, 21, FALSE), 'First 10 GS'!V$2:V$2201, 1)</f>
        <v>662</v>
      </c>
      <c r="V493" s="6">
        <f>_xlfn.RANK.EQ(VLOOKUP($A493, 'First 10 GS'!$B$2:$AG$2201, 22, FALSE), 'First 10 GS'!W$2:W$2201, 1)</f>
        <v>660</v>
      </c>
      <c r="W493" s="6">
        <f>_xlfn.RANK.EQ(VLOOKUP($A493, 'First 10 GS'!$B$2:$AG$2201, 23, FALSE), 'First 10 GS'!X$2:X$2201, 1)</f>
        <v>75</v>
      </c>
      <c r="X493" s="5">
        <f>_xlfn.RANK.EQ(VLOOKUP($A493, 'First 10 GS'!$B$2:$AG$2201, 24, FALSE), 'First 10 GS'!Y$2:Y$2201, 1)</f>
        <v>148</v>
      </c>
      <c r="Y493" s="6">
        <f>_xlfn.RANK.EQ(VLOOKUP($A493, 'First 10 GS'!$B$2:$AG$2201, 25, FALSE), 'First 10 GS'!Z$2:Z$2201, 1)</f>
        <v>1</v>
      </c>
      <c r="Z493" s="5">
        <f>_xlfn.RANK.EQ(VLOOKUP($A493, 'First 10 GS'!$B$2:$AG$2201, 26, FALSE), 'First 10 GS'!AA$2:AA$2201, 0)</f>
        <v>251</v>
      </c>
      <c r="AA493" s="5">
        <f>_xlfn.RANK.EQ(VLOOKUP($A493, 'First 10 GS'!$B$2:$AG$2201, 27, FALSE), 'First 10 GS'!AB$2:AB$2201, 0)</f>
        <v>159</v>
      </c>
      <c r="AB493" s="6">
        <f>_xlfn.RANK.EQ(VLOOKUP($A493, 'First 10 GS'!$B$2:$AG$2201, 28, FALSE), 'First 10 GS'!AC$2:AC$2201, 1)</f>
        <v>290</v>
      </c>
      <c r="AC493" s="6">
        <f>_xlfn.RANK.EQ(VLOOKUP($A493, 'First 10 GS'!$B$2:$AG$2201, 29, FALSE), 'First 10 GS'!AD$2:AD$2201, 1)</f>
        <v>1</v>
      </c>
      <c r="AD493" s="6">
        <f>_xlfn.RANK.EQ(VLOOKUP($A493, 'First 10 GS'!$B$2:$AG$2201, 30, FALSE), 'First 10 GS'!AE$2:AE$2201, 1)</f>
        <v>1</v>
      </c>
      <c r="AE493" s="6">
        <f>_xlfn.RANK.EQ(VLOOKUP($A493, 'First 10 GS'!$B$2:$AG$2201, 31, FALSE), 'First 10 GS'!AF$2:AF$2201, 0)</f>
        <v>587</v>
      </c>
      <c r="AF493" s="5">
        <f>_xlfn.RANK.EQ(VLOOKUP($A493, 'First 10 GS'!$B$2:$AG$2201, 32, FALSE), 'First 10 GS'!AG$2:AG$2201, 1)</f>
        <v>450</v>
      </c>
      <c r="AG493" s="7">
        <f>GEOMEAN(Table5[[#This Row],[W]],Table5[[#This Row],[L]],Table5[[#This Row],[ERA]],Table5[[#This Row],[BB/9]],Table5[[#This Row],[SO]],Table5[[#This Row],[K/9]],Table5[[#This Row],[WHIP]])</f>
        <v>355.2209778758571</v>
      </c>
    </row>
    <row r="494" spans="1:33" x14ac:dyDescent="0.45">
      <c r="A494" s="6" t="s">
        <v>2013</v>
      </c>
      <c r="B494" s="6" t="s">
        <v>49</v>
      </c>
      <c r="C494" s="9" t="s">
        <v>2337</v>
      </c>
      <c r="D494" s="9">
        <v>39343</v>
      </c>
      <c r="E494" s="6">
        <f>_xlfn.RANK.EQ(VLOOKUP($A494, 'First 10 GS'!$B$2:$AG$2201, 5, FALSE), 'First 10 GS'!F$2:F$2201, 0)</f>
        <v>648</v>
      </c>
      <c r="F494" s="5">
        <f>_xlfn.RANK.EQ(VLOOKUP($A494, 'First 10 GS'!$B$2:$AG$2201, 6, FALSE), 'First 10 GS'!G$2:G$2201, 0)</f>
        <v>151</v>
      </c>
      <c r="G494" s="5">
        <f>_xlfn.RANK.EQ(VLOOKUP($A494, 'First 10 GS'!$B$2:$AG$2201, 7, FALSE), 'First 10 GS'!H$2:H$2201, 1)</f>
        <v>177</v>
      </c>
      <c r="H494" s="6">
        <f>_xlfn.RANK.EQ(VLOOKUP($A494, 'First 10 GS'!$B$2:$AG$2201, 8, FALSE), 'First 10 GS'!I$2:I$2201, 0)</f>
        <v>1</v>
      </c>
      <c r="I494" s="6">
        <f>_xlfn.RANK.EQ(VLOOKUP($A494, 'First 10 GS'!$B$2:$AG$2201, 9, FALSE), 'First 10 GS'!J$2:J$2201, 0)</f>
        <v>1</v>
      </c>
      <c r="J494" s="6">
        <f>_xlfn.RANK.EQ(VLOOKUP($A494, 'First 10 GS'!$B$2:$AG$2201, 10, FALSE), 'First 10 GS'!K$2:K$2201, 1)</f>
        <v>1</v>
      </c>
      <c r="K494" s="6">
        <f>_xlfn.RANK.EQ(VLOOKUP($A494, 'First 10 GS'!$B$2:$AG$2201, 11, FALSE), 'First 10 GS'!L$2:L$2201, 0)</f>
        <v>196</v>
      </c>
      <c r="L494" s="6">
        <f>_xlfn.RANK.EQ(VLOOKUP($A494, 'First 10 GS'!$B$2:$AG$2201, 12, FALSE), 'First 10 GS'!M$2:M$2201, 0)</f>
        <v>98</v>
      </c>
      <c r="M494" s="6">
        <f>_xlfn.RANK.EQ(VLOOKUP($A494, 'First 10 GS'!$B$2:$AG$2201, 13, FALSE), 'First 10 GS'!N$2:N$2201, 0)</f>
        <v>2</v>
      </c>
      <c r="N494" s="6">
        <f>_xlfn.RANK.EQ(VLOOKUP($A494, 'First 10 GS'!$B$2:$AG$2201, 14, FALSE), 'First 10 GS'!O$2:O$2201, 1)</f>
        <v>18</v>
      </c>
      <c r="O494" s="6">
        <f>_xlfn.RANK.EQ(VLOOKUP($A494, 'First 10 GS'!$B$2:$AG$2201, 15, FALSE), 'First 10 GS'!P$2:P$2201, 0)</f>
        <v>227</v>
      </c>
      <c r="P494" s="6">
        <f>_xlfn.RANK.EQ(VLOOKUP($A494, 'First 10 GS'!$B$2:$AG$2201, 16, FALSE), 'First 10 GS'!Q$2:Q$2201, 0)</f>
        <v>208</v>
      </c>
      <c r="Q494" s="5">
        <f>_xlfn.RANK.EQ(VLOOKUP($A494, 'First 10 GS'!$B$2:$AG$2201, 17, FALSE), 'First 10 GS'!R$2:R$2201, 1)</f>
        <v>622</v>
      </c>
      <c r="R494" s="6">
        <f>_xlfn.RANK.EQ(VLOOKUP($A494, 'First 10 GS'!$B$2:$AG$2201, 18, FALSE), 'First 10 GS'!S$2:S$2201, 1)</f>
        <v>241</v>
      </c>
      <c r="S494" s="6">
        <f>_xlfn.RANK.EQ(VLOOKUP($A494, 'First 10 GS'!$B$2:$AG$2201, 19, FALSE), 'First 10 GS'!T$2:T$2201, 1)</f>
        <v>473</v>
      </c>
      <c r="T494" s="6">
        <f>_xlfn.RANK.EQ(VLOOKUP($A494, 'First 10 GS'!$B$2:$AG$2201, 20, FALSE), 'First 10 GS'!U$2:U$2201, 1)</f>
        <v>529</v>
      </c>
      <c r="U494" s="6">
        <f>_xlfn.RANK.EQ(VLOOKUP($A494, 'First 10 GS'!$B$2:$AG$2201, 21, FALSE), 'First 10 GS'!V$2:V$2201, 1)</f>
        <v>613</v>
      </c>
      <c r="V494" s="6">
        <f>_xlfn.RANK.EQ(VLOOKUP($A494, 'First 10 GS'!$B$2:$AG$2201, 22, FALSE), 'First 10 GS'!W$2:W$2201, 1)</f>
        <v>537</v>
      </c>
      <c r="W494" s="6">
        <f>_xlfn.RANK.EQ(VLOOKUP($A494, 'First 10 GS'!$B$2:$AG$2201, 23, FALSE), 'First 10 GS'!X$2:X$2201, 1)</f>
        <v>619</v>
      </c>
      <c r="X494" s="5">
        <f>_xlfn.RANK.EQ(VLOOKUP($A494, 'First 10 GS'!$B$2:$AG$2201, 24, FALSE), 'First 10 GS'!Y$2:Y$2201, 1)</f>
        <v>659</v>
      </c>
      <c r="Y494" s="6">
        <f>_xlfn.RANK.EQ(VLOOKUP($A494, 'First 10 GS'!$B$2:$AG$2201, 25, FALSE), 'First 10 GS'!Z$2:Z$2201, 1)</f>
        <v>1</v>
      </c>
      <c r="Z494" s="5">
        <f>_xlfn.RANK.EQ(VLOOKUP($A494, 'First 10 GS'!$B$2:$AG$2201, 26, FALSE), 'First 10 GS'!AA$2:AA$2201, 0)</f>
        <v>423</v>
      </c>
      <c r="AA494" s="5">
        <f>_xlfn.RANK.EQ(VLOOKUP($A494, 'First 10 GS'!$B$2:$AG$2201, 27, FALSE), 'First 10 GS'!AB$2:AB$2201, 0)</f>
        <v>233</v>
      </c>
      <c r="AB494" s="6">
        <f>_xlfn.RANK.EQ(VLOOKUP($A494, 'First 10 GS'!$B$2:$AG$2201, 28, FALSE), 'First 10 GS'!AC$2:AC$2201, 1)</f>
        <v>1</v>
      </c>
      <c r="AC494" s="6">
        <f>_xlfn.RANK.EQ(VLOOKUP($A494, 'First 10 GS'!$B$2:$AG$2201, 29, FALSE), 'First 10 GS'!AD$2:AD$2201, 1)</f>
        <v>1</v>
      </c>
      <c r="AD494" s="6">
        <f>_xlfn.RANK.EQ(VLOOKUP($A494, 'First 10 GS'!$B$2:$AG$2201, 30, FALSE), 'First 10 GS'!AE$2:AE$2201, 1)</f>
        <v>325</v>
      </c>
      <c r="AE494" s="6">
        <f>_xlfn.RANK.EQ(VLOOKUP($A494, 'First 10 GS'!$B$2:$AG$2201, 31, FALSE), 'First 10 GS'!AF$2:AF$2201, 0)</f>
        <v>579</v>
      </c>
      <c r="AF494" s="5">
        <f>_xlfn.RANK.EQ(VLOOKUP($A494, 'First 10 GS'!$B$2:$AG$2201, 32, FALSE), 'First 10 GS'!AG$2:AG$2201, 1)</f>
        <v>662</v>
      </c>
      <c r="AG494" s="7">
        <f>GEOMEAN(Table5[[#This Row],[W]],Table5[[#This Row],[L]],Table5[[#This Row],[ERA]],Table5[[#This Row],[BB/9]],Table5[[#This Row],[SO]],Table5[[#This Row],[K/9]],Table5[[#This Row],[WHIP]])</f>
        <v>355.30161732880174</v>
      </c>
    </row>
    <row r="495" spans="1:33" x14ac:dyDescent="0.45">
      <c r="A495" s="4" t="s">
        <v>2506</v>
      </c>
      <c r="B495" s="4" t="s">
        <v>271</v>
      </c>
      <c r="C495" s="10">
        <v>33389</v>
      </c>
      <c r="D495" s="10">
        <v>33439</v>
      </c>
      <c r="E495" s="4">
        <f>_xlfn.RANK.EQ(VLOOKUP($A495, 'First 10 GS'!$B$2:$AG$2201, 5, FALSE), 'First 10 GS'!F$2:F$2201, 0)</f>
        <v>342</v>
      </c>
      <c r="F495" s="5">
        <f>_xlfn.RANK.EQ(VLOOKUP($A495, 'First 10 GS'!$B$2:$AG$2201, 6, FALSE), 'First 10 GS'!G$2:G$2201, 0)</f>
        <v>595</v>
      </c>
      <c r="G495" s="5">
        <f>_xlfn.RANK.EQ(VLOOKUP($A495, 'First 10 GS'!$B$2:$AG$2201, 7, FALSE), 'First 10 GS'!H$2:H$2201, 1)</f>
        <v>177</v>
      </c>
      <c r="H495" s="4">
        <f>_xlfn.RANK.EQ(VLOOKUP($A495, 'First 10 GS'!$B$2:$AG$2201, 8, FALSE), 'First 10 GS'!I$2:I$2201, 0)</f>
        <v>1</v>
      </c>
      <c r="I495" s="4">
        <f>_xlfn.RANK.EQ(VLOOKUP($A495, 'First 10 GS'!$B$2:$AG$2201, 9, FALSE), 'First 10 GS'!J$2:J$2201, 0)</f>
        <v>1</v>
      </c>
      <c r="J495" s="4">
        <f>_xlfn.RANK.EQ(VLOOKUP($A495, 'First 10 GS'!$B$2:$AG$2201, 10, FALSE), 'First 10 GS'!K$2:K$2201, 1)</f>
        <v>1</v>
      </c>
      <c r="K495" s="4">
        <f>_xlfn.RANK.EQ(VLOOKUP($A495, 'First 10 GS'!$B$2:$AG$2201, 11, FALSE), 'First 10 GS'!L$2:L$2201, 0)</f>
        <v>196</v>
      </c>
      <c r="L495" s="4">
        <f>_xlfn.RANK.EQ(VLOOKUP($A495, 'First 10 GS'!$B$2:$AG$2201, 12, FALSE), 'First 10 GS'!M$2:M$2201, 0)</f>
        <v>98</v>
      </c>
      <c r="M495" s="4">
        <f>_xlfn.RANK.EQ(VLOOKUP($A495, 'First 10 GS'!$B$2:$AG$2201, 13, FALSE), 'First 10 GS'!N$2:N$2201, 0)</f>
        <v>2</v>
      </c>
      <c r="N495" s="6">
        <f>_xlfn.RANK.EQ(VLOOKUP($A495, 'First 10 GS'!$B$2:$AG$2201, 14, FALSE), 'First 10 GS'!O$2:O$2201, 1)</f>
        <v>315</v>
      </c>
      <c r="O495" s="4">
        <f>_xlfn.RANK.EQ(VLOOKUP($A495, 'First 10 GS'!$B$2:$AG$2201, 15, FALSE), 'First 10 GS'!P$2:P$2201, 0)</f>
        <v>629</v>
      </c>
      <c r="P495" s="4">
        <f>_xlfn.RANK.EQ(VLOOKUP($A495, 'First 10 GS'!$B$2:$AG$2201, 16, FALSE), 'First 10 GS'!Q$2:Q$2201, 0)</f>
        <v>589</v>
      </c>
      <c r="Q495" s="5">
        <f>_xlfn.RANK.EQ(VLOOKUP($A495, 'First 10 GS'!$B$2:$AG$2201, 17, FALSE), 'First 10 GS'!R$2:R$2201, 1)</f>
        <v>449</v>
      </c>
      <c r="R495" s="4">
        <f>_xlfn.RANK.EQ(VLOOKUP($A495, 'First 10 GS'!$B$2:$AG$2201, 18, FALSE), 'First 10 GS'!S$2:S$2201, 1)</f>
        <v>115</v>
      </c>
      <c r="S495" s="4">
        <f>_xlfn.RANK.EQ(VLOOKUP($A495, 'First 10 GS'!$B$2:$AG$2201, 19, FALSE), 'First 10 GS'!T$2:T$2201, 1)</f>
        <v>440</v>
      </c>
      <c r="T495" s="4">
        <f>_xlfn.RANK.EQ(VLOOKUP($A495, 'First 10 GS'!$B$2:$AG$2201, 20, FALSE), 'First 10 GS'!U$2:U$2201, 1)</f>
        <v>456</v>
      </c>
      <c r="U495" s="4">
        <f>_xlfn.RANK.EQ(VLOOKUP($A495, 'First 10 GS'!$B$2:$AG$2201, 21, FALSE), 'First 10 GS'!V$2:V$2201, 1)</f>
        <v>571</v>
      </c>
      <c r="V495" s="4">
        <f>_xlfn.RANK.EQ(VLOOKUP($A495, 'First 10 GS'!$B$2:$AG$2201, 22, FALSE), 'First 10 GS'!W$2:W$2201, 1)</f>
        <v>570</v>
      </c>
      <c r="W495" s="4">
        <f>_xlfn.RANK.EQ(VLOOKUP($A495, 'First 10 GS'!$B$2:$AG$2201, 23, FALSE), 'First 10 GS'!X$2:X$2201, 1)</f>
        <v>331</v>
      </c>
      <c r="X495" s="5">
        <f>_xlfn.RANK.EQ(VLOOKUP($A495, 'First 10 GS'!$B$2:$AG$2201, 24, FALSE), 'First 10 GS'!Y$2:Y$2201, 1)</f>
        <v>369</v>
      </c>
      <c r="Y495" s="4">
        <f>_xlfn.RANK.EQ(VLOOKUP($A495, 'First 10 GS'!$B$2:$AG$2201, 25, FALSE), 'First 10 GS'!Z$2:Z$2201, 1)</f>
        <v>490</v>
      </c>
      <c r="Z495" s="5">
        <f>_xlfn.RANK.EQ(VLOOKUP($A495, 'First 10 GS'!$B$2:$AG$2201, 26, FALSE), 'First 10 GS'!AA$2:AA$2201, 0)</f>
        <v>474</v>
      </c>
      <c r="AA495" s="5">
        <f>_xlfn.RANK.EQ(VLOOKUP($A495, 'First 10 GS'!$B$2:$AG$2201, 27, FALSE), 'First 10 GS'!AB$2:AB$2201, 0)</f>
        <v>469</v>
      </c>
      <c r="AB495" s="4">
        <f>_xlfn.RANK.EQ(VLOOKUP($A495, 'First 10 GS'!$B$2:$AG$2201, 28, FALSE), 'First 10 GS'!AC$2:AC$2201, 1)</f>
        <v>290</v>
      </c>
      <c r="AC495" s="4">
        <f>_xlfn.RANK.EQ(VLOOKUP($A495, 'First 10 GS'!$B$2:$AG$2201, 29, FALSE), 'First 10 GS'!AD$2:AD$2201, 1)</f>
        <v>609</v>
      </c>
      <c r="AD495" s="4">
        <f>_xlfn.RANK.EQ(VLOOKUP($A495, 'First 10 GS'!$B$2:$AG$2201, 30, FALSE), 'First 10 GS'!AE$2:AE$2201, 1)</f>
        <v>1</v>
      </c>
      <c r="AE495" s="4">
        <f>_xlfn.RANK.EQ(VLOOKUP($A495, 'First 10 GS'!$B$2:$AG$2201, 31, FALSE), 'First 10 GS'!AF$2:AF$2201, 0)</f>
        <v>495</v>
      </c>
      <c r="AF495" s="5">
        <f>_xlfn.RANK.EQ(VLOOKUP($A495, 'First 10 GS'!$B$2:$AG$2201, 32, FALSE), 'First 10 GS'!AG$2:AG$2201, 1)</f>
        <v>185</v>
      </c>
      <c r="AG495" s="7">
        <f>GEOMEAN(Table5[[#This Row],[W]],Table5[[#This Row],[L]],Table5[[#This Row],[ERA]],Table5[[#This Row],[BB/9]],Table5[[#This Row],[SO]],Table5[[#This Row],[K/9]],Table5[[#This Row],[WHIP]])</f>
        <v>355.50100761127106</v>
      </c>
    </row>
    <row r="496" spans="1:33" x14ac:dyDescent="0.45">
      <c r="A496" s="4" t="s">
        <v>581</v>
      </c>
      <c r="B496" s="4" t="s">
        <v>54</v>
      </c>
      <c r="C496" s="10">
        <v>42841</v>
      </c>
      <c r="D496" s="10">
        <v>42971</v>
      </c>
      <c r="E496" s="4">
        <f>_xlfn.RANK.EQ(VLOOKUP($A496, 'First 10 GS'!$B$2:$AG$2201, 5, FALSE), 'First 10 GS'!F$2:F$2201, 0)</f>
        <v>499</v>
      </c>
      <c r="F496" s="5">
        <f>_xlfn.RANK.EQ(VLOOKUP($A496, 'First 10 GS'!$B$2:$AG$2201, 6, FALSE), 'First 10 GS'!G$2:G$2201, 0)</f>
        <v>294</v>
      </c>
      <c r="G496" s="5">
        <f>_xlfn.RANK.EQ(VLOOKUP($A496, 'First 10 GS'!$B$2:$AG$2201, 7, FALSE), 'First 10 GS'!H$2:H$2201, 1)</f>
        <v>518</v>
      </c>
      <c r="H496" s="4">
        <f>_xlfn.RANK.EQ(VLOOKUP($A496, 'First 10 GS'!$B$2:$AG$2201, 8, FALSE), 'First 10 GS'!I$2:I$2201, 0)</f>
        <v>1</v>
      </c>
      <c r="I496" s="4">
        <f>_xlfn.RANK.EQ(VLOOKUP($A496, 'First 10 GS'!$B$2:$AG$2201, 9, FALSE), 'First 10 GS'!J$2:J$2201, 0)</f>
        <v>1</v>
      </c>
      <c r="J496" s="4">
        <f>_xlfn.RANK.EQ(VLOOKUP($A496, 'First 10 GS'!$B$2:$AG$2201, 10, FALSE), 'First 10 GS'!K$2:K$2201, 1)</f>
        <v>1</v>
      </c>
      <c r="K496" s="4">
        <f>_xlfn.RANK.EQ(VLOOKUP($A496, 'First 10 GS'!$B$2:$AG$2201, 11, FALSE), 'First 10 GS'!L$2:L$2201, 0)</f>
        <v>196</v>
      </c>
      <c r="L496" s="4">
        <f>_xlfn.RANK.EQ(VLOOKUP($A496, 'First 10 GS'!$B$2:$AG$2201, 12, FALSE), 'First 10 GS'!M$2:M$2201, 0)</f>
        <v>98</v>
      </c>
      <c r="M496" s="4">
        <f>_xlfn.RANK.EQ(VLOOKUP($A496, 'First 10 GS'!$B$2:$AG$2201, 13, FALSE), 'First 10 GS'!N$2:N$2201, 0)</f>
        <v>2</v>
      </c>
      <c r="N496" s="6">
        <f>_xlfn.RANK.EQ(VLOOKUP($A496, 'First 10 GS'!$B$2:$AG$2201, 14, FALSE), 'First 10 GS'!O$2:O$2201, 1)</f>
        <v>163</v>
      </c>
      <c r="O496" s="4">
        <f>_xlfn.RANK.EQ(VLOOKUP($A496, 'First 10 GS'!$B$2:$AG$2201, 15, FALSE), 'First 10 GS'!P$2:P$2201, 0)</f>
        <v>90</v>
      </c>
      <c r="P496" s="4">
        <f>_xlfn.RANK.EQ(VLOOKUP($A496, 'First 10 GS'!$B$2:$AG$2201, 16, FALSE), 'First 10 GS'!Q$2:Q$2201, 0)</f>
        <v>467</v>
      </c>
      <c r="Q496" s="5">
        <f>_xlfn.RANK.EQ(VLOOKUP($A496, 'First 10 GS'!$B$2:$AG$2201, 17, FALSE), 'First 10 GS'!R$2:R$2201, 1)</f>
        <v>483</v>
      </c>
      <c r="R496" s="4">
        <f>_xlfn.RANK.EQ(VLOOKUP($A496, 'First 10 GS'!$B$2:$AG$2201, 18, FALSE), 'First 10 GS'!S$2:S$2201, 1)</f>
        <v>299</v>
      </c>
      <c r="S496" s="4">
        <f>_xlfn.RANK.EQ(VLOOKUP($A496, 'First 10 GS'!$B$2:$AG$2201, 19, FALSE), 'First 10 GS'!T$2:T$2201, 1)</f>
        <v>473</v>
      </c>
      <c r="T496" s="4">
        <f>_xlfn.RANK.EQ(VLOOKUP($A496, 'First 10 GS'!$B$2:$AG$2201, 20, FALSE), 'First 10 GS'!U$2:U$2201, 1)</f>
        <v>418</v>
      </c>
      <c r="U496" s="4">
        <f>_xlfn.RANK.EQ(VLOOKUP($A496, 'First 10 GS'!$B$2:$AG$2201, 21, FALSE), 'First 10 GS'!V$2:V$2201, 1)</f>
        <v>452</v>
      </c>
      <c r="V496" s="4">
        <f>_xlfn.RANK.EQ(VLOOKUP($A496, 'First 10 GS'!$B$2:$AG$2201, 22, FALSE), 'First 10 GS'!W$2:W$2201, 1)</f>
        <v>381</v>
      </c>
      <c r="W496" s="4">
        <f>_xlfn.RANK.EQ(VLOOKUP($A496, 'First 10 GS'!$B$2:$AG$2201, 23, FALSE), 'First 10 GS'!X$2:X$2201, 1)</f>
        <v>431</v>
      </c>
      <c r="X496" s="5">
        <f>_xlfn.RANK.EQ(VLOOKUP($A496, 'First 10 GS'!$B$2:$AG$2201, 24, FALSE), 'First 10 GS'!Y$2:Y$2201, 1)</f>
        <v>511</v>
      </c>
      <c r="Y496" s="4">
        <f>_xlfn.RANK.EQ(VLOOKUP($A496, 'First 10 GS'!$B$2:$AG$2201, 25, FALSE), 'First 10 GS'!Z$2:Z$2201, 1)</f>
        <v>490</v>
      </c>
      <c r="Z496" s="5">
        <f>_xlfn.RANK.EQ(VLOOKUP($A496, 'First 10 GS'!$B$2:$AG$2201, 26, FALSE), 'First 10 GS'!AA$2:AA$2201, 0)</f>
        <v>205</v>
      </c>
      <c r="AA496" s="5">
        <f>_xlfn.RANK.EQ(VLOOKUP($A496, 'First 10 GS'!$B$2:$AG$2201, 27, FALSE), 'First 10 GS'!AB$2:AB$2201, 0)</f>
        <v>172</v>
      </c>
      <c r="AB496" s="4">
        <f>_xlfn.RANK.EQ(VLOOKUP($A496, 'First 10 GS'!$B$2:$AG$2201, 28, FALSE), 'First 10 GS'!AC$2:AC$2201, 1)</f>
        <v>452</v>
      </c>
      <c r="AC496" s="4">
        <f>_xlfn.RANK.EQ(VLOOKUP($A496, 'First 10 GS'!$B$2:$AG$2201, 29, FALSE), 'First 10 GS'!AD$2:AD$2201, 1)</f>
        <v>1</v>
      </c>
      <c r="AD496" s="4">
        <f>_xlfn.RANK.EQ(VLOOKUP($A496, 'First 10 GS'!$B$2:$AG$2201, 30, FALSE), 'First 10 GS'!AE$2:AE$2201, 1)</f>
        <v>461</v>
      </c>
      <c r="AE496" s="4">
        <f>_xlfn.RANK.EQ(VLOOKUP($A496, 'First 10 GS'!$B$2:$AG$2201, 31, FALSE), 'First 10 GS'!AF$2:AF$2201, 0)</f>
        <v>427</v>
      </c>
      <c r="AF496" s="5">
        <f>_xlfn.RANK.EQ(VLOOKUP($A496, 'First 10 GS'!$B$2:$AG$2201, 32, FALSE), 'First 10 GS'!AG$2:AG$2201, 1)</f>
        <v>544</v>
      </c>
      <c r="AG496" s="7">
        <f>GEOMEAN(Table5[[#This Row],[W]],Table5[[#This Row],[L]],Table5[[#This Row],[ERA]],Table5[[#This Row],[BB/9]],Table5[[#This Row],[SO]],Table5[[#This Row],[K/9]],Table5[[#This Row],[WHIP]])</f>
        <v>355.73969851713139</v>
      </c>
    </row>
    <row r="497" spans="1:33" x14ac:dyDescent="0.45">
      <c r="A497" s="6" t="s">
        <v>1968</v>
      </c>
      <c r="B497" s="6" t="s">
        <v>102</v>
      </c>
      <c r="C497" s="9">
        <v>45018</v>
      </c>
      <c r="D497" s="9">
        <v>45165</v>
      </c>
      <c r="E497" s="6">
        <f>_xlfn.RANK.EQ(VLOOKUP($A497, 'First 10 GS'!$B$2:$AG$2201, 5, FALSE), 'First 10 GS'!F$2:F$2201, 0)</f>
        <v>574</v>
      </c>
      <c r="F497" s="5">
        <f>_xlfn.RANK.EQ(VLOOKUP($A497, 'First 10 GS'!$B$2:$AG$2201, 6, FALSE), 'First 10 GS'!G$2:G$2201, 0)</f>
        <v>151</v>
      </c>
      <c r="G497" s="5">
        <f>_xlfn.RANK.EQ(VLOOKUP($A497, 'First 10 GS'!$B$2:$AG$2201, 7, FALSE), 'First 10 GS'!H$2:H$2201, 1)</f>
        <v>177</v>
      </c>
      <c r="H497" s="6">
        <f>_xlfn.RANK.EQ(VLOOKUP($A497, 'First 10 GS'!$B$2:$AG$2201, 8, FALSE), 'First 10 GS'!I$2:I$2201, 0)</f>
        <v>1</v>
      </c>
      <c r="I497" s="6">
        <f>_xlfn.RANK.EQ(VLOOKUP($A497, 'First 10 GS'!$B$2:$AG$2201, 9, FALSE), 'First 10 GS'!J$2:J$2201, 0)</f>
        <v>1</v>
      </c>
      <c r="J497" s="6">
        <f>_xlfn.RANK.EQ(VLOOKUP($A497, 'First 10 GS'!$B$2:$AG$2201, 10, FALSE), 'First 10 GS'!K$2:K$2201, 1)</f>
        <v>1</v>
      </c>
      <c r="K497" s="6">
        <f>_xlfn.RANK.EQ(VLOOKUP($A497, 'First 10 GS'!$B$2:$AG$2201, 11, FALSE), 'First 10 GS'!L$2:L$2201, 0)</f>
        <v>196</v>
      </c>
      <c r="L497" s="6">
        <f>_xlfn.RANK.EQ(VLOOKUP($A497, 'First 10 GS'!$B$2:$AG$2201, 12, FALSE), 'First 10 GS'!M$2:M$2201, 0)</f>
        <v>98</v>
      </c>
      <c r="M497" s="6">
        <f>_xlfn.RANK.EQ(VLOOKUP($A497, 'First 10 GS'!$B$2:$AG$2201, 13, FALSE), 'First 10 GS'!N$2:N$2201, 0)</f>
        <v>2</v>
      </c>
      <c r="N497" s="6">
        <f>_xlfn.RANK.EQ(VLOOKUP($A497, 'First 10 GS'!$B$2:$AG$2201, 14, FALSE), 'First 10 GS'!O$2:O$2201, 1)</f>
        <v>88</v>
      </c>
      <c r="O497" s="6">
        <f>_xlfn.RANK.EQ(VLOOKUP($A497, 'First 10 GS'!$B$2:$AG$2201, 15, FALSE), 'First 10 GS'!P$2:P$2201, 0)</f>
        <v>227</v>
      </c>
      <c r="P497" s="6">
        <f>_xlfn.RANK.EQ(VLOOKUP($A497, 'First 10 GS'!$B$2:$AG$2201, 16, FALSE), 'First 10 GS'!Q$2:Q$2201, 0)</f>
        <v>208</v>
      </c>
      <c r="Q497" s="5">
        <f>_xlfn.RANK.EQ(VLOOKUP($A497, 'First 10 GS'!$B$2:$AG$2201, 17, FALSE), 'First 10 GS'!R$2:R$2201, 1)</f>
        <v>521</v>
      </c>
      <c r="R497" s="6">
        <f>_xlfn.RANK.EQ(VLOOKUP($A497, 'First 10 GS'!$B$2:$AG$2201, 18, FALSE), 'First 10 GS'!S$2:S$2201, 1)</f>
        <v>85</v>
      </c>
      <c r="S497" s="6">
        <f>_xlfn.RANK.EQ(VLOOKUP($A497, 'First 10 GS'!$B$2:$AG$2201, 19, FALSE), 'First 10 GS'!T$2:T$2201, 1)</f>
        <v>316</v>
      </c>
      <c r="T497" s="6">
        <f>_xlfn.RANK.EQ(VLOOKUP($A497, 'First 10 GS'!$B$2:$AG$2201, 20, FALSE), 'First 10 GS'!U$2:U$2201, 1)</f>
        <v>418</v>
      </c>
      <c r="U497" s="6">
        <f>_xlfn.RANK.EQ(VLOOKUP($A497, 'First 10 GS'!$B$2:$AG$2201, 21, FALSE), 'First 10 GS'!V$2:V$2201, 1)</f>
        <v>314</v>
      </c>
      <c r="V497" s="6">
        <f>_xlfn.RANK.EQ(VLOOKUP($A497, 'First 10 GS'!$B$2:$AG$2201, 22, FALSE), 'First 10 GS'!W$2:W$2201, 1)</f>
        <v>172</v>
      </c>
      <c r="W497" s="6">
        <f>_xlfn.RANK.EQ(VLOOKUP($A497, 'First 10 GS'!$B$2:$AG$2201, 23, FALSE), 'First 10 GS'!X$2:X$2201, 1)</f>
        <v>400</v>
      </c>
      <c r="X497" s="5">
        <f>_xlfn.RANK.EQ(VLOOKUP($A497, 'First 10 GS'!$B$2:$AG$2201, 24, FALSE), 'First 10 GS'!Y$2:Y$2201, 1)</f>
        <v>519</v>
      </c>
      <c r="Y497" s="6">
        <f>_xlfn.RANK.EQ(VLOOKUP($A497, 'First 10 GS'!$B$2:$AG$2201, 25, FALSE), 'First 10 GS'!Z$2:Z$2201, 1)</f>
        <v>1</v>
      </c>
      <c r="Z497" s="5">
        <f>_xlfn.RANK.EQ(VLOOKUP($A497, 'First 10 GS'!$B$2:$AG$2201, 26, FALSE), 'First 10 GS'!AA$2:AA$2201, 0)</f>
        <v>549</v>
      </c>
      <c r="AA497" s="5">
        <f>_xlfn.RANK.EQ(VLOOKUP($A497, 'First 10 GS'!$B$2:$AG$2201, 27, FALSE), 'First 10 GS'!AB$2:AB$2201, 0)</f>
        <v>470</v>
      </c>
      <c r="AB497" s="6">
        <f>_xlfn.RANK.EQ(VLOOKUP($A497, 'First 10 GS'!$B$2:$AG$2201, 28, FALSE), 'First 10 GS'!AC$2:AC$2201, 1)</f>
        <v>127</v>
      </c>
      <c r="AC497" s="6">
        <f>_xlfn.RANK.EQ(VLOOKUP($A497, 'First 10 GS'!$B$2:$AG$2201, 29, FALSE), 'First 10 GS'!AD$2:AD$2201, 1)</f>
        <v>1</v>
      </c>
      <c r="AD497" s="6">
        <f>_xlfn.RANK.EQ(VLOOKUP($A497, 'First 10 GS'!$B$2:$AG$2201, 30, FALSE), 'First 10 GS'!AE$2:AE$2201, 1)</f>
        <v>461</v>
      </c>
      <c r="AE497" s="6">
        <f>_xlfn.RANK.EQ(VLOOKUP($A497, 'First 10 GS'!$B$2:$AG$2201, 31, FALSE), 'First 10 GS'!AF$2:AF$2201, 0)</f>
        <v>605</v>
      </c>
      <c r="AF497" s="5">
        <f>_xlfn.RANK.EQ(VLOOKUP($A497, 'First 10 GS'!$B$2:$AG$2201, 32, FALSE), 'First 10 GS'!AG$2:AG$2201, 1)</f>
        <v>391</v>
      </c>
      <c r="AG497" s="7">
        <f>GEOMEAN(Table5[[#This Row],[W]],Table5[[#This Row],[L]],Table5[[#This Row],[ERA]],Table5[[#This Row],[BB/9]],Table5[[#This Row],[SO]],Table5[[#This Row],[K/9]],Table5[[#This Row],[WHIP]])</f>
        <v>356.31072388660596</v>
      </c>
    </row>
    <row r="498" spans="1:33" x14ac:dyDescent="0.45">
      <c r="A498" s="6" t="s">
        <v>1840</v>
      </c>
      <c r="B498" s="6" t="s">
        <v>54</v>
      </c>
      <c r="C498" s="9">
        <v>36985</v>
      </c>
      <c r="D498" s="9">
        <v>37036</v>
      </c>
      <c r="E498" s="6">
        <f>_xlfn.RANK.EQ(VLOOKUP($A498, 'First 10 GS'!$B$2:$AG$2201, 5, FALSE), 'First 10 GS'!F$2:F$2201, 0)</f>
        <v>195</v>
      </c>
      <c r="F498" s="5">
        <f>_xlfn.RANK.EQ(VLOOKUP($A498, 'First 10 GS'!$B$2:$AG$2201, 6, FALSE), 'First 10 GS'!G$2:G$2201, 0)</f>
        <v>460</v>
      </c>
      <c r="G498" s="5">
        <f>_xlfn.RANK.EQ(VLOOKUP($A498, 'First 10 GS'!$B$2:$AG$2201, 7, FALSE), 'First 10 GS'!H$2:H$2201, 1)</f>
        <v>343</v>
      </c>
      <c r="H498" s="6">
        <f>_xlfn.RANK.EQ(VLOOKUP($A498, 'First 10 GS'!$B$2:$AG$2201, 8, FALSE), 'First 10 GS'!I$2:I$2201, 0)</f>
        <v>1</v>
      </c>
      <c r="I498" s="6">
        <f>_xlfn.RANK.EQ(VLOOKUP($A498, 'First 10 GS'!$B$2:$AG$2201, 9, FALSE), 'First 10 GS'!J$2:J$2201, 0)</f>
        <v>1</v>
      </c>
      <c r="J498" s="6">
        <f>_xlfn.RANK.EQ(VLOOKUP($A498, 'First 10 GS'!$B$2:$AG$2201, 10, FALSE), 'First 10 GS'!K$2:K$2201, 1)</f>
        <v>1</v>
      </c>
      <c r="K498" s="6">
        <f>_xlfn.RANK.EQ(VLOOKUP($A498, 'First 10 GS'!$B$2:$AG$2201, 11, FALSE), 'First 10 GS'!L$2:L$2201, 0)</f>
        <v>196</v>
      </c>
      <c r="L498" s="6">
        <f>_xlfn.RANK.EQ(VLOOKUP($A498, 'First 10 GS'!$B$2:$AG$2201, 12, FALSE), 'First 10 GS'!M$2:M$2201, 0)</f>
        <v>98</v>
      </c>
      <c r="M498" s="6">
        <f>_xlfn.RANK.EQ(VLOOKUP($A498, 'First 10 GS'!$B$2:$AG$2201, 13, FALSE), 'First 10 GS'!N$2:N$2201, 0)</f>
        <v>2</v>
      </c>
      <c r="N498" s="6">
        <f>_xlfn.RANK.EQ(VLOOKUP($A498, 'First 10 GS'!$B$2:$AG$2201, 14, FALSE), 'First 10 GS'!O$2:O$2201, 1)</f>
        <v>462</v>
      </c>
      <c r="O498" s="6">
        <f>_xlfn.RANK.EQ(VLOOKUP($A498, 'First 10 GS'!$B$2:$AG$2201, 15, FALSE), 'First 10 GS'!P$2:P$2201, 0)</f>
        <v>390</v>
      </c>
      <c r="P498" s="6">
        <f>_xlfn.RANK.EQ(VLOOKUP($A498, 'First 10 GS'!$B$2:$AG$2201, 16, FALSE), 'First 10 GS'!Q$2:Q$2201, 0)</f>
        <v>500</v>
      </c>
      <c r="Q498" s="5">
        <f>_xlfn.RANK.EQ(VLOOKUP($A498, 'First 10 GS'!$B$2:$AG$2201, 17, FALSE), 'First 10 GS'!R$2:R$2201, 1)</f>
        <v>345</v>
      </c>
      <c r="R498" s="6">
        <f>_xlfn.RANK.EQ(VLOOKUP($A498, 'First 10 GS'!$B$2:$AG$2201, 18, FALSE), 'First 10 GS'!S$2:S$2201, 1)</f>
        <v>550</v>
      </c>
      <c r="S498" s="6">
        <f>_xlfn.RANK.EQ(VLOOKUP($A498, 'First 10 GS'!$B$2:$AG$2201, 19, FALSE), 'First 10 GS'!T$2:T$2201, 1)</f>
        <v>549</v>
      </c>
      <c r="T498" s="6">
        <f>_xlfn.RANK.EQ(VLOOKUP($A498, 'First 10 GS'!$B$2:$AG$2201, 20, FALSE), 'First 10 GS'!U$2:U$2201, 1)</f>
        <v>384</v>
      </c>
      <c r="U498" s="6">
        <f>_xlfn.RANK.EQ(VLOOKUP($A498, 'First 10 GS'!$B$2:$AG$2201, 21, FALSE), 'First 10 GS'!V$2:V$2201, 1)</f>
        <v>127</v>
      </c>
      <c r="V498" s="6">
        <f>_xlfn.RANK.EQ(VLOOKUP($A498, 'First 10 GS'!$B$2:$AG$2201, 22, FALSE), 'First 10 GS'!W$2:W$2201, 1)</f>
        <v>103</v>
      </c>
      <c r="W498" s="6">
        <f>_xlfn.RANK.EQ(VLOOKUP($A498, 'First 10 GS'!$B$2:$AG$2201, 23, FALSE), 'First 10 GS'!X$2:X$2201, 1)</f>
        <v>187</v>
      </c>
      <c r="X498" s="5">
        <f>_xlfn.RANK.EQ(VLOOKUP($A498, 'First 10 GS'!$B$2:$AG$2201, 24, FALSE), 'First 10 GS'!Y$2:Y$2201, 1)</f>
        <v>172</v>
      </c>
      <c r="Y498" s="6">
        <f>_xlfn.RANK.EQ(VLOOKUP($A498, 'First 10 GS'!$B$2:$AG$2201, 25, FALSE), 'First 10 GS'!Z$2:Z$2201, 1)</f>
        <v>599</v>
      </c>
      <c r="Z498" s="5">
        <f>_xlfn.RANK.EQ(VLOOKUP($A498, 'First 10 GS'!$B$2:$AG$2201, 26, FALSE), 'First 10 GS'!AA$2:AA$2201, 0)</f>
        <v>452</v>
      </c>
      <c r="AA498" s="5">
        <f>_xlfn.RANK.EQ(VLOOKUP($A498, 'First 10 GS'!$B$2:$AG$2201, 27, FALSE), 'First 10 GS'!AB$2:AB$2201, 0)</f>
        <v>498</v>
      </c>
      <c r="AB498" s="6">
        <f>_xlfn.RANK.EQ(VLOOKUP($A498, 'First 10 GS'!$B$2:$AG$2201, 28, FALSE), 'First 10 GS'!AC$2:AC$2201, 1)</f>
        <v>1</v>
      </c>
      <c r="AC498" s="6">
        <f>_xlfn.RANK.EQ(VLOOKUP($A498, 'First 10 GS'!$B$2:$AG$2201, 29, FALSE), 'First 10 GS'!AD$2:AD$2201, 1)</f>
        <v>1</v>
      </c>
      <c r="AD498" s="6">
        <f>_xlfn.RANK.EQ(VLOOKUP($A498, 'First 10 GS'!$B$2:$AG$2201, 30, FALSE), 'First 10 GS'!AE$2:AE$2201, 1)</f>
        <v>325</v>
      </c>
      <c r="AE498" s="6">
        <f>_xlfn.RANK.EQ(VLOOKUP($A498, 'First 10 GS'!$B$2:$AG$2201, 31, FALSE), 'First 10 GS'!AF$2:AF$2201, 0)</f>
        <v>157</v>
      </c>
      <c r="AF498" s="5">
        <f>_xlfn.RANK.EQ(VLOOKUP($A498, 'First 10 GS'!$B$2:$AG$2201, 32, FALSE), 'First 10 GS'!AG$2:AG$2201, 1)</f>
        <v>346</v>
      </c>
      <c r="AG498" s="7">
        <f>GEOMEAN(Table5[[#This Row],[W]],Table5[[#This Row],[L]],Table5[[#This Row],[ERA]],Table5[[#This Row],[BB/9]],Table5[[#This Row],[SO]],Table5[[#This Row],[K/9]],Table5[[#This Row],[WHIP]])</f>
        <v>356.3155428640149</v>
      </c>
    </row>
    <row r="499" spans="1:33" x14ac:dyDescent="0.45">
      <c r="A499" s="6" t="s">
        <v>1462</v>
      </c>
      <c r="B499" s="6" t="s">
        <v>132</v>
      </c>
      <c r="C499" s="9">
        <v>37461</v>
      </c>
      <c r="D499" s="9">
        <v>37510</v>
      </c>
      <c r="E499" s="6">
        <f>_xlfn.RANK.EQ(VLOOKUP($A499, 'First 10 GS'!$B$2:$AG$2201, 5, FALSE), 'First 10 GS'!F$2:F$2201, 0)</f>
        <v>132</v>
      </c>
      <c r="F499" s="5">
        <f>_xlfn.RANK.EQ(VLOOKUP($A499, 'First 10 GS'!$B$2:$AG$2201, 6, FALSE), 'First 10 GS'!G$2:G$2201, 0)</f>
        <v>151</v>
      </c>
      <c r="G499" s="5">
        <f>_xlfn.RANK.EQ(VLOOKUP($A499, 'First 10 GS'!$B$2:$AG$2201, 7, FALSE), 'First 10 GS'!H$2:H$2201, 1)</f>
        <v>343</v>
      </c>
      <c r="H499" s="6">
        <f>_xlfn.RANK.EQ(VLOOKUP($A499, 'First 10 GS'!$B$2:$AG$2201, 8, FALSE), 'First 10 GS'!I$2:I$2201, 0)</f>
        <v>1</v>
      </c>
      <c r="I499" s="6">
        <f>_xlfn.RANK.EQ(VLOOKUP($A499, 'First 10 GS'!$B$2:$AG$2201, 9, FALSE), 'First 10 GS'!J$2:J$2201, 0)</f>
        <v>1</v>
      </c>
      <c r="J499" s="6">
        <f>_xlfn.RANK.EQ(VLOOKUP($A499, 'First 10 GS'!$B$2:$AG$2201, 10, FALSE), 'First 10 GS'!K$2:K$2201, 1)</f>
        <v>1</v>
      </c>
      <c r="K499" s="6">
        <f>_xlfn.RANK.EQ(VLOOKUP($A499, 'First 10 GS'!$B$2:$AG$2201, 11, FALSE), 'First 10 GS'!L$2:L$2201, 0)</f>
        <v>99</v>
      </c>
      <c r="L499" s="6">
        <f>_xlfn.RANK.EQ(VLOOKUP($A499, 'First 10 GS'!$B$2:$AG$2201, 12, FALSE), 'First 10 GS'!M$2:M$2201, 0)</f>
        <v>98</v>
      </c>
      <c r="M499" s="6">
        <f>_xlfn.RANK.EQ(VLOOKUP($A499, 'First 10 GS'!$B$2:$AG$2201, 13, FALSE), 'First 10 GS'!N$2:N$2201, 0)</f>
        <v>2</v>
      </c>
      <c r="N499" s="6">
        <f>_xlfn.RANK.EQ(VLOOKUP($A499, 'First 10 GS'!$B$2:$AG$2201, 14, FALSE), 'First 10 GS'!O$2:O$2201, 1)</f>
        <v>528</v>
      </c>
      <c r="O499" s="6">
        <f>_xlfn.RANK.EQ(VLOOKUP($A499, 'First 10 GS'!$B$2:$AG$2201, 15, FALSE), 'First 10 GS'!P$2:P$2201, 0)</f>
        <v>90</v>
      </c>
      <c r="P499" s="6">
        <f>_xlfn.RANK.EQ(VLOOKUP($A499, 'First 10 GS'!$B$2:$AG$2201, 16, FALSE), 'First 10 GS'!Q$2:Q$2201, 0)</f>
        <v>266</v>
      </c>
      <c r="Q499" s="5">
        <f>_xlfn.RANK.EQ(VLOOKUP($A499, 'First 10 GS'!$B$2:$AG$2201, 17, FALSE), 'First 10 GS'!R$2:R$2201, 1)</f>
        <v>282</v>
      </c>
      <c r="R499" s="6">
        <f>_xlfn.RANK.EQ(VLOOKUP($A499, 'First 10 GS'!$B$2:$AG$2201, 18, FALSE), 'First 10 GS'!S$2:S$2201, 1)</f>
        <v>410</v>
      </c>
      <c r="S499" s="6">
        <f>_xlfn.RANK.EQ(VLOOKUP($A499, 'First 10 GS'!$B$2:$AG$2201, 19, FALSE), 'First 10 GS'!T$2:T$2201, 1)</f>
        <v>356</v>
      </c>
      <c r="T499" s="6">
        <f>_xlfn.RANK.EQ(VLOOKUP($A499, 'First 10 GS'!$B$2:$AG$2201, 20, FALSE), 'First 10 GS'!U$2:U$2201, 1)</f>
        <v>341</v>
      </c>
      <c r="U499" s="6">
        <f>_xlfn.RANK.EQ(VLOOKUP($A499, 'First 10 GS'!$B$2:$AG$2201, 21, FALSE), 'First 10 GS'!V$2:V$2201, 1)</f>
        <v>487</v>
      </c>
      <c r="V499" s="6">
        <f>_xlfn.RANK.EQ(VLOOKUP($A499, 'First 10 GS'!$B$2:$AG$2201, 22, FALSE), 'First 10 GS'!W$2:W$2201, 1)</f>
        <v>537</v>
      </c>
      <c r="W499" s="6">
        <f>_xlfn.RANK.EQ(VLOOKUP($A499, 'First 10 GS'!$B$2:$AG$2201, 23, FALSE), 'First 10 GS'!X$2:X$2201, 1)</f>
        <v>499</v>
      </c>
      <c r="X499" s="5">
        <f>_xlfn.RANK.EQ(VLOOKUP($A499, 'First 10 GS'!$B$2:$AG$2201, 24, FALSE), 'First 10 GS'!Y$2:Y$2201, 1)</f>
        <v>422</v>
      </c>
      <c r="Y499" s="6">
        <f>_xlfn.RANK.EQ(VLOOKUP($A499, 'First 10 GS'!$B$2:$AG$2201, 25, FALSE), 'First 10 GS'!Z$2:Z$2201, 1)</f>
        <v>1</v>
      </c>
      <c r="Z499" s="5">
        <f>_xlfn.RANK.EQ(VLOOKUP($A499, 'First 10 GS'!$B$2:$AG$2201, 26, FALSE), 'First 10 GS'!AA$2:AA$2201, 0)</f>
        <v>566</v>
      </c>
      <c r="AA499" s="5">
        <f>_xlfn.RANK.EQ(VLOOKUP($A499, 'First 10 GS'!$B$2:$AG$2201, 27, FALSE), 'First 10 GS'!AB$2:AB$2201, 0)</f>
        <v>607</v>
      </c>
      <c r="AB499" s="6">
        <f>_xlfn.RANK.EQ(VLOOKUP($A499, 'First 10 GS'!$B$2:$AG$2201, 28, FALSE), 'First 10 GS'!AC$2:AC$2201, 1)</f>
        <v>618</v>
      </c>
      <c r="AC499" s="6">
        <f>_xlfn.RANK.EQ(VLOOKUP($A499, 'First 10 GS'!$B$2:$AG$2201, 29, FALSE), 'First 10 GS'!AD$2:AD$2201, 1)</f>
        <v>1</v>
      </c>
      <c r="AD499" s="6">
        <f>_xlfn.RANK.EQ(VLOOKUP($A499, 'First 10 GS'!$B$2:$AG$2201, 30, FALSE), 'First 10 GS'!AE$2:AE$2201, 1)</f>
        <v>146</v>
      </c>
      <c r="AE499" s="6">
        <f>_xlfn.RANK.EQ(VLOOKUP($A499, 'First 10 GS'!$B$2:$AG$2201, 31, FALSE), 'First 10 GS'!AF$2:AF$2201, 0)</f>
        <v>137</v>
      </c>
      <c r="AF499" s="5">
        <f>_xlfn.RANK.EQ(VLOOKUP($A499, 'First 10 GS'!$B$2:$AG$2201, 32, FALSE), 'First 10 GS'!AG$2:AG$2201, 1)</f>
        <v>347</v>
      </c>
      <c r="AG499" s="7">
        <f>GEOMEAN(Table5[[#This Row],[W]],Table5[[#This Row],[L]],Table5[[#This Row],[ERA]],Table5[[#This Row],[BB/9]],Table5[[#This Row],[SO]],Table5[[#This Row],[K/9]],Table5[[#This Row],[WHIP]])</f>
        <v>356.70533380609322</v>
      </c>
    </row>
    <row r="500" spans="1:33" x14ac:dyDescent="0.45">
      <c r="A500" s="6" t="s">
        <v>1383</v>
      </c>
      <c r="B500" s="6" t="s">
        <v>37</v>
      </c>
      <c r="C500" s="9">
        <v>36259</v>
      </c>
      <c r="D500" s="9">
        <v>36316</v>
      </c>
      <c r="E500" s="6">
        <f>_xlfn.RANK.EQ(VLOOKUP($A500, 'First 10 GS'!$B$2:$AG$2201, 5, FALSE), 'First 10 GS'!F$2:F$2201, 0)</f>
        <v>148</v>
      </c>
      <c r="F500" s="5">
        <f>_xlfn.RANK.EQ(VLOOKUP($A500, 'First 10 GS'!$B$2:$AG$2201, 6, FALSE), 'First 10 GS'!G$2:G$2201, 0)</f>
        <v>151</v>
      </c>
      <c r="G500" s="5">
        <f>_xlfn.RANK.EQ(VLOOKUP($A500, 'First 10 GS'!$B$2:$AG$2201, 7, FALSE), 'First 10 GS'!H$2:H$2201, 1)</f>
        <v>343</v>
      </c>
      <c r="H500" s="6">
        <f>_xlfn.RANK.EQ(VLOOKUP($A500, 'First 10 GS'!$B$2:$AG$2201, 8, FALSE), 'First 10 GS'!I$2:I$2201, 0)</f>
        <v>1</v>
      </c>
      <c r="I500" s="6">
        <f>_xlfn.RANK.EQ(VLOOKUP($A500, 'First 10 GS'!$B$2:$AG$2201, 9, FALSE), 'First 10 GS'!J$2:J$2201, 0)</f>
        <v>1</v>
      </c>
      <c r="J500" s="6">
        <f>_xlfn.RANK.EQ(VLOOKUP($A500, 'First 10 GS'!$B$2:$AG$2201, 10, FALSE), 'First 10 GS'!K$2:K$2201, 1)</f>
        <v>1</v>
      </c>
      <c r="K500" s="6">
        <f>_xlfn.RANK.EQ(VLOOKUP($A500, 'First 10 GS'!$B$2:$AG$2201, 11, FALSE), 'First 10 GS'!L$2:L$2201, 0)</f>
        <v>196</v>
      </c>
      <c r="L500" s="6">
        <f>_xlfn.RANK.EQ(VLOOKUP($A500, 'First 10 GS'!$B$2:$AG$2201, 12, FALSE), 'First 10 GS'!M$2:M$2201, 0)</f>
        <v>98</v>
      </c>
      <c r="M500" s="6">
        <f>_xlfn.RANK.EQ(VLOOKUP($A500, 'First 10 GS'!$B$2:$AG$2201, 13, FALSE), 'First 10 GS'!N$2:N$2201, 0)</f>
        <v>2</v>
      </c>
      <c r="N500" s="6">
        <f>_xlfn.RANK.EQ(VLOOKUP($A500, 'First 10 GS'!$B$2:$AG$2201, 14, FALSE), 'First 10 GS'!O$2:O$2201, 1)</f>
        <v>508</v>
      </c>
      <c r="O500" s="6">
        <f>_xlfn.RANK.EQ(VLOOKUP($A500, 'First 10 GS'!$B$2:$AG$2201, 15, FALSE), 'First 10 GS'!P$2:P$2201, 0)</f>
        <v>90</v>
      </c>
      <c r="P500" s="6">
        <f>_xlfn.RANK.EQ(VLOOKUP($A500, 'First 10 GS'!$B$2:$AG$2201, 16, FALSE), 'First 10 GS'!Q$2:Q$2201, 0)</f>
        <v>266</v>
      </c>
      <c r="Q500" s="5">
        <f>_xlfn.RANK.EQ(VLOOKUP($A500, 'First 10 GS'!$B$2:$AG$2201, 17, FALSE), 'First 10 GS'!R$2:R$2201, 1)</f>
        <v>371</v>
      </c>
      <c r="R500" s="6">
        <f>_xlfn.RANK.EQ(VLOOKUP($A500, 'First 10 GS'!$B$2:$AG$2201, 18, FALSE), 'First 10 GS'!S$2:S$2201, 1)</f>
        <v>385</v>
      </c>
      <c r="S500" s="6">
        <f>_xlfn.RANK.EQ(VLOOKUP($A500, 'First 10 GS'!$B$2:$AG$2201, 19, FALSE), 'First 10 GS'!T$2:T$2201, 1)</f>
        <v>473</v>
      </c>
      <c r="T500" s="6">
        <f>_xlfn.RANK.EQ(VLOOKUP($A500, 'First 10 GS'!$B$2:$AG$2201, 20, FALSE), 'First 10 GS'!U$2:U$2201, 1)</f>
        <v>456</v>
      </c>
      <c r="U500" s="6">
        <f>_xlfn.RANK.EQ(VLOOKUP($A500, 'First 10 GS'!$B$2:$AG$2201, 21, FALSE), 'First 10 GS'!V$2:V$2201, 1)</f>
        <v>119</v>
      </c>
      <c r="V500" s="6">
        <f>_xlfn.RANK.EQ(VLOOKUP($A500, 'First 10 GS'!$B$2:$AG$2201, 22, FALSE), 'First 10 GS'!W$2:W$2201, 1)</f>
        <v>103</v>
      </c>
      <c r="W500" s="6">
        <f>_xlfn.RANK.EQ(VLOOKUP($A500, 'First 10 GS'!$B$2:$AG$2201, 23, FALSE), 'First 10 GS'!X$2:X$2201, 1)</f>
        <v>643</v>
      </c>
      <c r="X500" s="5">
        <f>_xlfn.RANK.EQ(VLOOKUP($A500, 'First 10 GS'!$B$2:$AG$2201, 24, FALSE), 'First 10 GS'!Y$2:Y$2201, 1)</f>
        <v>614</v>
      </c>
      <c r="Y500" s="6">
        <f>_xlfn.RANK.EQ(VLOOKUP($A500, 'First 10 GS'!$B$2:$AG$2201, 25, FALSE), 'First 10 GS'!Z$2:Z$2201, 1)</f>
        <v>291</v>
      </c>
      <c r="Z500" s="5">
        <f>_xlfn.RANK.EQ(VLOOKUP($A500, 'First 10 GS'!$B$2:$AG$2201, 26, FALSE), 'First 10 GS'!AA$2:AA$2201, 0)</f>
        <v>313</v>
      </c>
      <c r="AA500" s="5">
        <f>_xlfn.RANK.EQ(VLOOKUP($A500, 'First 10 GS'!$B$2:$AG$2201, 27, FALSE), 'First 10 GS'!AB$2:AB$2201, 0)</f>
        <v>382</v>
      </c>
      <c r="AB500" s="6">
        <f>_xlfn.RANK.EQ(VLOOKUP($A500, 'First 10 GS'!$B$2:$AG$2201, 28, FALSE), 'First 10 GS'!AC$2:AC$2201, 1)</f>
        <v>290</v>
      </c>
      <c r="AC500" s="6">
        <f>_xlfn.RANK.EQ(VLOOKUP($A500, 'First 10 GS'!$B$2:$AG$2201, 29, FALSE), 'First 10 GS'!AD$2:AD$2201, 1)</f>
        <v>477</v>
      </c>
      <c r="AD500" s="6">
        <f>_xlfn.RANK.EQ(VLOOKUP($A500, 'First 10 GS'!$B$2:$AG$2201, 30, FALSE), 'First 10 GS'!AE$2:AE$2201, 1)</f>
        <v>146</v>
      </c>
      <c r="AE500" s="6">
        <f>_xlfn.RANK.EQ(VLOOKUP($A500, 'First 10 GS'!$B$2:$AG$2201, 31, FALSE), 'First 10 GS'!AF$2:AF$2201, 0)</f>
        <v>108</v>
      </c>
      <c r="AF500" s="5">
        <f>_xlfn.RANK.EQ(VLOOKUP($A500, 'First 10 GS'!$B$2:$AG$2201, 32, FALSE), 'First 10 GS'!AG$2:AG$2201, 1)</f>
        <v>523</v>
      </c>
      <c r="AG500" s="7">
        <f>GEOMEAN(Table5[[#This Row],[W]],Table5[[#This Row],[L]],Table5[[#This Row],[ERA]],Table5[[#This Row],[BB/9]],Table5[[#This Row],[SO]],Table5[[#This Row],[K/9]],Table5[[#This Row],[WHIP]])</f>
        <v>356.91137634200538</v>
      </c>
    </row>
    <row r="501" spans="1:33" x14ac:dyDescent="0.45">
      <c r="A501" s="4" t="s">
        <v>950</v>
      </c>
      <c r="B501" s="4" t="s">
        <v>106</v>
      </c>
      <c r="C501" s="10">
        <v>29415</v>
      </c>
      <c r="D501" s="10">
        <v>29820</v>
      </c>
      <c r="E501" s="4">
        <f>_xlfn.RANK.EQ(VLOOKUP($A501, 'First 10 GS'!$B$2:$AG$2201, 5, FALSE), 'First 10 GS'!F$2:F$2201, 0)</f>
        <v>581</v>
      </c>
      <c r="F501" s="5">
        <f>_xlfn.RANK.EQ(VLOOKUP($A501, 'First 10 GS'!$B$2:$AG$2201, 6, FALSE), 'First 10 GS'!G$2:G$2201, 0)</f>
        <v>294</v>
      </c>
      <c r="G501" s="5">
        <f>_xlfn.RANK.EQ(VLOOKUP($A501, 'First 10 GS'!$B$2:$AG$2201, 7, FALSE), 'First 10 GS'!H$2:H$2201, 1)</f>
        <v>57</v>
      </c>
      <c r="H501" s="4">
        <f>_xlfn.RANK.EQ(VLOOKUP($A501, 'First 10 GS'!$B$2:$AG$2201, 8, FALSE), 'First 10 GS'!I$2:I$2201, 0)</f>
        <v>1</v>
      </c>
      <c r="I501" s="4">
        <f>_xlfn.RANK.EQ(VLOOKUP($A501, 'First 10 GS'!$B$2:$AG$2201, 9, FALSE), 'First 10 GS'!J$2:J$2201, 0)</f>
        <v>1</v>
      </c>
      <c r="J501" s="4">
        <f>_xlfn.RANK.EQ(VLOOKUP($A501, 'First 10 GS'!$B$2:$AG$2201, 10, FALSE), 'First 10 GS'!K$2:K$2201, 1)</f>
        <v>1</v>
      </c>
      <c r="K501" s="4">
        <f>_xlfn.RANK.EQ(VLOOKUP($A501, 'First 10 GS'!$B$2:$AG$2201, 11, FALSE), 'First 10 GS'!L$2:L$2201, 0)</f>
        <v>99</v>
      </c>
      <c r="L501" s="4">
        <f>_xlfn.RANK.EQ(VLOOKUP($A501, 'First 10 GS'!$B$2:$AG$2201, 12, FALSE), 'First 10 GS'!M$2:M$2201, 0)</f>
        <v>98</v>
      </c>
      <c r="M501" s="4">
        <f>_xlfn.RANK.EQ(VLOOKUP($A501, 'First 10 GS'!$B$2:$AG$2201, 13, FALSE), 'First 10 GS'!N$2:N$2201, 0)</f>
        <v>2</v>
      </c>
      <c r="N501" s="6">
        <f>_xlfn.RANK.EQ(VLOOKUP($A501, 'First 10 GS'!$B$2:$AG$2201, 14, FALSE), 'First 10 GS'!O$2:O$2201, 1)</f>
        <v>82</v>
      </c>
      <c r="O501" s="4">
        <f>_xlfn.RANK.EQ(VLOOKUP($A501, 'First 10 GS'!$B$2:$AG$2201, 15, FALSE), 'First 10 GS'!P$2:P$2201, 0)</f>
        <v>530</v>
      </c>
      <c r="P501" s="4">
        <f>_xlfn.RANK.EQ(VLOOKUP($A501, 'First 10 GS'!$B$2:$AG$2201, 16, FALSE), 'First 10 GS'!Q$2:Q$2201, 0)</f>
        <v>169</v>
      </c>
      <c r="Q501" s="5">
        <f>_xlfn.RANK.EQ(VLOOKUP($A501, 'First 10 GS'!$B$2:$AG$2201, 17, FALSE), 'First 10 GS'!R$2:R$2201, 1)</f>
        <v>440</v>
      </c>
      <c r="R501" s="4">
        <f>_xlfn.RANK.EQ(VLOOKUP($A501, 'First 10 GS'!$B$2:$AG$2201, 18, FALSE), 'First 10 GS'!S$2:S$2201, 1)</f>
        <v>410</v>
      </c>
      <c r="S501" s="4">
        <f>_xlfn.RANK.EQ(VLOOKUP($A501, 'First 10 GS'!$B$2:$AG$2201, 19, FALSE), 'First 10 GS'!T$2:T$2201, 1)</f>
        <v>228</v>
      </c>
      <c r="T501" s="4">
        <f>_xlfn.RANK.EQ(VLOOKUP($A501, 'First 10 GS'!$B$2:$AG$2201, 20, FALSE), 'First 10 GS'!U$2:U$2201, 1)</f>
        <v>306</v>
      </c>
      <c r="U501" s="4">
        <f>_xlfn.RANK.EQ(VLOOKUP($A501, 'First 10 GS'!$B$2:$AG$2201, 21, FALSE), 'First 10 GS'!V$2:V$2201, 1)</f>
        <v>109</v>
      </c>
      <c r="V501" s="4">
        <f>_xlfn.RANK.EQ(VLOOKUP($A501, 'First 10 GS'!$B$2:$AG$2201, 22, FALSE), 'First 10 GS'!W$2:W$2201, 1)</f>
        <v>53</v>
      </c>
      <c r="W501" s="4">
        <f>_xlfn.RANK.EQ(VLOOKUP($A501, 'First 10 GS'!$B$2:$AG$2201, 23, FALSE), 'First 10 GS'!X$2:X$2201, 1)</f>
        <v>331</v>
      </c>
      <c r="X501" s="5">
        <f>_xlfn.RANK.EQ(VLOOKUP($A501, 'First 10 GS'!$B$2:$AG$2201, 24, FALSE), 'First 10 GS'!Y$2:Y$2201, 1)</f>
        <v>462</v>
      </c>
      <c r="Y501" s="4">
        <f>_xlfn.RANK.EQ(VLOOKUP($A501, 'First 10 GS'!$B$2:$AG$2201, 25, FALSE), 'First 10 GS'!Z$2:Z$2201, 1)</f>
        <v>599</v>
      </c>
      <c r="Z501" s="5">
        <f>_xlfn.RANK.EQ(VLOOKUP($A501, 'First 10 GS'!$B$2:$AG$2201, 26, FALSE), 'First 10 GS'!AA$2:AA$2201, 0)</f>
        <v>624</v>
      </c>
      <c r="AA501" s="5">
        <f>_xlfn.RANK.EQ(VLOOKUP($A501, 'First 10 GS'!$B$2:$AG$2201, 27, FALSE), 'First 10 GS'!AB$2:AB$2201, 0)</f>
        <v>577</v>
      </c>
      <c r="AB501" s="4">
        <f>_xlfn.RANK.EQ(VLOOKUP($A501, 'First 10 GS'!$B$2:$AG$2201, 28, FALSE), 'First 10 GS'!AC$2:AC$2201, 1)</f>
        <v>127</v>
      </c>
      <c r="AC501" s="4">
        <f>_xlfn.RANK.EQ(VLOOKUP($A501, 'First 10 GS'!$B$2:$AG$2201, 29, FALSE), 'First 10 GS'!AD$2:AD$2201, 1)</f>
        <v>1</v>
      </c>
      <c r="AD501" s="4">
        <f>_xlfn.RANK.EQ(VLOOKUP($A501, 'First 10 GS'!$B$2:$AG$2201, 30, FALSE), 'First 10 GS'!AE$2:AE$2201, 1)</f>
        <v>146</v>
      </c>
      <c r="AE501" s="4">
        <f>_xlfn.RANK.EQ(VLOOKUP($A501, 'First 10 GS'!$B$2:$AG$2201, 31, FALSE), 'First 10 GS'!AF$2:AF$2201, 0)</f>
        <v>593</v>
      </c>
      <c r="AF501" s="5">
        <f>_xlfn.RANK.EQ(VLOOKUP($A501, 'First 10 GS'!$B$2:$AG$2201, 32, FALSE), 'First 10 GS'!AG$2:AG$2201, 1)</f>
        <v>602</v>
      </c>
      <c r="AG501" s="7">
        <f>GEOMEAN(Table5[[#This Row],[W]],Table5[[#This Row],[L]],Table5[[#This Row],[ERA]],Table5[[#This Row],[BB/9]],Table5[[#This Row],[SO]],Table5[[#This Row],[K/9]],Table5[[#This Row],[WHIP]])</f>
        <v>356.952586454504</v>
      </c>
    </row>
    <row r="502" spans="1:33" x14ac:dyDescent="0.45">
      <c r="A502" s="6" t="s">
        <v>331</v>
      </c>
      <c r="B502" s="6" t="s">
        <v>95</v>
      </c>
      <c r="C502" s="9">
        <v>42532</v>
      </c>
      <c r="D502" s="9">
        <v>42616</v>
      </c>
      <c r="E502" s="6">
        <f>_xlfn.RANK.EQ(VLOOKUP($A502, 'First 10 GS'!$B$2:$AG$2201, 5, FALSE), 'First 10 GS'!F$2:F$2201, 0)</f>
        <v>531</v>
      </c>
      <c r="F502" s="5">
        <f>_xlfn.RANK.EQ(VLOOKUP($A502, 'First 10 GS'!$B$2:$AG$2201, 6, FALSE), 'First 10 GS'!G$2:G$2201, 0)</f>
        <v>595</v>
      </c>
      <c r="G502" s="5">
        <f>_xlfn.RANK.EQ(VLOOKUP($A502, 'First 10 GS'!$B$2:$AG$2201, 7, FALSE), 'First 10 GS'!H$2:H$2201, 1)</f>
        <v>623</v>
      </c>
      <c r="H502" s="6">
        <f>_xlfn.RANK.EQ(VLOOKUP($A502, 'First 10 GS'!$B$2:$AG$2201, 8, FALSE), 'First 10 GS'!I$2:I$2201, 0)</f>
        <v>1</v>
      </c>
      <c r="I502" s="6">
        <f>_xlfn.RANK.EQ(VLOOKUP($A502, 'First 10 GS'!$B$2:$AG$2201, 9, FALSE), 'First 10 GS'!J$2:J$2201, 0)</f>
        <v>1</v>
      </c>
      <c r="J502" s="6">
        <f>_xlfn.RANK.EQ(VLOOKUP($A502, 'First 10 GS'!$B$2:$AG$2201, 10, FALSE), 'First 10 GS'!K$2:K$2201, 1)</f>
        <v>1</v>
      </c>
      <c r="K502" s="6">
        <f>_xlfn.RANK.EQ(VLOOKUP($A502, 'First 10 GS'!$B$2:$AG$2201, 11, FALSE), 'First 10 GS'!L$2:L$2201, 0)</f>
        <v>196</v>
      </c>
      <c r="L502" s="6">
        <f>_xlfn.RANK.EQ(VLOOKUP($A502, 'First 10 GS'!$B$2:$AG$2201, 12, FALSE), 'First 10 GS'!M$2:M$2201, 0)</f>
        <v>98</v>
      </c>
      <c r="M502" s="6">
        <f>_xlfn.RANK.EQ(VLOOKUP($A502, 'First 10 GS'!$B$2:$AG$2201, 13, FALSE), 'First 10 GS'!N$2:N$2201, 0)</f>
        <v>2</v>
      </c>
      <c r="N502" s="6">
        <f>_xlfn.RANK.EQ(VLOOKUP($A502, 'First 10 GS'!$B$2:$AG$2201, 14, FALSE), 'First 10 GS'!O$2:O$2201, 1)</f>
        <v>127</v>
      </c>
      <c r="O502" s="6">
        <f>_xlfn.RANK.EQ(VLOOKUP($A502, 'First 10 GS'!$B$2:$AG$2201, 15, FALSE), 'First 10 GS'!P$2:P$2201, 0)</f>
        <v>227</v>
      </c>
      <c r="P502" s="6">
        <f>_xlfn.RANK.EQ(VLOOKUP($A502, 'First 10 GS'!$B$2:$AG$2201, 16, FALSE), 'First 10 GS'!Q$2:Q$2201, 0)</f>
        <v>646</v>
      </c>
      <c r="Q502" s="5">
        <f>_xlfn.RANK.EQ(VLOOKUP($A502, 'First 10 GS'!$B$2:$AG$2201, 17, FALSE), 'First 10 GS'!R$2:R$2201, 1)</f>
        <v>636</v>
      </c>
      <c r="R502" s="6">
        <f>_xlfn.RANK.EQ(VLOOKUP($A502, 'First 10 GS'!$B$2:$AG$2201, 18, FALSE), 'First 10 GS'!S$2:S$2201, 1)</f>
        <v>410</v>
      </c>
      <c r="S502" s="6">
        <f>_xlfn.RANK.EQ(VLOOKUP($A502, 'First 10 GS'!$B$2:$AG$2201, 19, FALSE), 'First 10 GS'!T$2:T$2201, 1)</f>
        <v>630</v>
      </c>
      <c r="T502" s="6">
        <f>_xlfn.RANK.EQ(VLOOKUP($A502, 'First 10 GS'!$B$2:$AG$2201, 20, FALSE), 'First 10 GS'!U$2:U$2201, 1)</f>
        <v>636</v>
      </c>
      <c r="U502" s="6">
        <f>_xlfn.RANK.EQ(VLOOKUP($A502, 'First 10 GS'!$B$2:$AG$2201, 21, FALSE), 'First 10 GS'!V$2:V$2201, 1)</f>
        <v>395</v>
      </c>
      <c r="V502" s="6">
        <f>_xlfn.RANK.EQ(VLOOKUP($A502, 'First 10 GS'!$B$2:$AG$2201, 22, FALSE), 'First 10 GS'!W$2:W$2201, 1)</f>
        <v>274</v>
      </c>
      <c r="W502" s="6">
        <f>_xlfn.RANK.EQ(VLOOKUP($A502, 'First 10 GS'!$B$2:$AG$2201, 23, FALSE), 'First 10 GS'!X$2:X$2201, 1)</f>
        <v>521</v>
      </c>
      <c r="X502" s="5">
        <f>_xlfn.RANK.EQ(VLOOKUP($A502, 'First 10 GS'!$B$2:$AG$2201, 24, FALSE), 'First 10 GS'!Y$2:Y$2201, 1)</f>
        <v>594</v>
      </c>
      <c r="Y502" s="6">
        <f>_xlfn.RANK.EQ(VLOOKUP($A502, 'First 10 GS'!$B$2:$AG$2201, 25, FALSE), 'First 10 GS'!Z$2:Z$2201, 1)</f>
        <v>1</v>
      </c>
      <c r="Z502" s="5">
        <f>_xlfn.RANK.EQ(VLOOKUP($A502, 'First 10 GS'!$B$2:$AG$2201, 26, FALSE), 'First 10 GS'!AA$2:AA$2201, 0)</f>
        <v>116</v>
      </c>
      <c r="AA502" s="5">
        <f>_xlfn.RANK.EQ(VLOOKUP($A502, 'First 10 GS'!$B$2:$AG$2201, 27, FALSE), 'First 10 GS'!AB$2:AB$2201, 0)</f>
        <v>73</v>
      </c>
      <c r="AB502" s="6">
        <f>_xlfn.RANK.EQ(VLOOKUP($A502, 'First 10 GS'!$B$2:$AG$2201, 28, FALSE), 'First 10 GS'!AC$2:AC$2201, 1)</f>
        <v>556</v>
      </c>
      <c r="AC502" s="6">
        <f>_xlfn.RANK.EQ(VLOOKUP($A502, 'First 10 GS'!$B$2:$AG$2201, 29, FALSE), 'First 10 GS'!AD$2:AD$2201, 1)</f>
        <v>1</v>
      </c>
      <c r="AD502" s="6">
        <f>_xlfn.RANK.EQ(VLOOKUP($A502, 'First 10 GS'!$B$2:$AG$2201, 30, FALSE), 'First 10 GS'!AE$2:AE$2201, 1)</f>
        <v>554</v>
      </c>
      <c r="AE502" s="6">
        <f>_xlfn.RANK.EQ(VLOOKUP($A502, 'First 10 GS'!$B$2:$AG$2201, 31, FALSE), 'First 10 GS'!AF$2:AF$2201, 0)</f>
        <v>339</v>
      </c>
      <c r="AF502" s="5">
        <f>_xlfn.RANK.EQ(VLOOKUP($A502, 'First 10 GS'!$B$2:$AG$2201, 32, FALSE), 'First 10 GS'!AG$2:AG$2201, 1)</f>
        <v>626</v>
      </c>
      <c r="AG502" s="7">
        <f>GEOMEAN(Table5[[#This Row],[W]],Table5[[#This Row],[L]],Table5[[#This Row],[ERA]],Table5[[#This Row],[BB/9]],Table5[[#This Row],[SO]],Table5[[#This Row],[K/9]],Table5[[#This Row],[WHIP]])</f>
        <v>357.22627391282941</v>
      </c>
    </row>
    <row r="503" spans="1:33" x14ac:dyDescent="0.45">
      <c r="A503" s="6" t="s">
        <v>545</v>
      </c>
      <c r="B503" s="6" t="s">
        <v>59</v>
      </c>
      <c r="C503" s="9">
        <v>37122</v>
      </c>
      <c r="D503" s="9">
        <v>37500</v>
      </c>
      <c r="E503" s="6">
        <f>_xlfn.RANK.EQ(VLOOKUP($A503, 'First 10 GS'!$B$2:$AG$2201, 5, FALSE), 'First 10 GS'!F$2:F$2201, 0)</f>
        <v>641</v>
      </c>
      <c r="F503" s="5">
        <f>_xlfn.RANK.EQ(VLOOKUP($A503, 'First 10 GS'!$B$2:$AG$2201, 6, FALSE), 'First 10 GS'!G$2:G$2201, 0)</f>
        <v>460</v>
      </c>
      <c r="G503" s="5">
        <f>_xlfn.RANK.EQ(VLOOKUP($A503, 'First 10 GS'!$B$2:$AG$2201, 7, FALSE), 'First 10 GS'!H$2:H$2201, 1)</f>
        <v>518</v>
      </c>
      <c r="H503" s="6">
        <f>_xlfn.RANK.EQ(VLOOKUP($A503, 'First 10 GS'!$B$2:$AG$2201, 8, FALSE), 'First 10 GS'!I$2:I$2201, 0)</f>
        <v>1</v>
      </c>
      <c r="I503" s="6">
        <f>_xlfn.RANK.EQ(VLOOKUP($A503, 'First 10 GS'!$B$2:$AG$2201, 9, FALSE), 'First 10 GS'!J$2:J$2201, 0)</f>
        <v>1</v>
      </c>
      <c r="J503" s="6">
        <f>_xlfn.RANK.EQ(VLOOKUP($A503, 'First 10 GS'!$B$2:$AG$2201, 10, FALSE), 'First 10 GS'!K$2:K$2201, 1)</f>
        <v>1</v>
      </c>
      <c r="K503" s="6">
        <f>_xlfn.RANK.EQ(VLOOKUP($A503, 'First 10 GS'!$B$2:$AG$2201, 11, FALSE), 'First 10 GS'!L$2:L$2201, 0)</f>
        <v>196</v>
      </c>
      <c r="L503" s="6">
        <f>_xlfn.RANK.EQ(VLOOKUP($A503, 'First 10 GS'!$B$2:$AG$2201, 12, FALSE), 'First 10 GS'!M$2:M$2201, 0)</f>
        <v>98</v>
      </c>
      <c r="M503" s="6">
        <f>_xlfn.RANK.EQ(VLOOKUP($A503, 'First 10 GS'!$B$2:$AG$2201, 13, FALSE), 'First 10 GS'!N$2:N$2201, 0)</f>
        <v>2</v>
      </c>
      <c r="N503" s="6">
        <f>_xlfn.RANK.EQ(VLOOKUP($A503, 'First 10 GS'!$B$2:$AG$2201, 14, FALSE), 'First 10 GS'!O$2:O$2201, 1)</f>
        <v>23</v>
      </c>
      <c r="O503" s="6">
        <f>_xlfn.RANK.EQ(VLOOKUP($A503, 'First 10 GS'!$B$2:$AG$2201, 15, FALSE), 'First 10 GS'!P$2:P$2201, 0)</f>
        <v>227</v>
      </c>
      <c r="P503" s="6">
        <f>_xlfn.RANK.EQ(VLOOKUP($A503, 'First 10 GS'!$B$2:$AG$2201, 16, FALSE), 'First 10 GS'!Q$2:Q$2201, 0)</f>
        <v>562</v>
      </c>
      <c r="Q503" s="5">
        <f>_xlfn.RANK.EQ(VLOOKUP($A503, 'First 10 GS'!$B$2:$AG$2201, 17, FALSE), 'First 10 GS'!R$2:R$2201, 1)</f>
        <v>510</v>
      </c>
      <c r="R503" s="6">
        <f>_xlfn.RANK.EQ(VLOOKUP($A503, 'First 10 GS'!$B$2:$AG$2201, 18, FALSE), 'First 10 GS'!S$2:S$2201, 1)</f>
        <v>35</v>
      </c>
      <c r="S503" s="6">
        <f>_xlfn.RANK.EQ(VLOOKUP($A503, 'First 10 GS'!$B$2:$AG$2201, 19, FALSE), 'First 10 GS'!T$2:T$2201, 1)</f>
        <v>228</v>
      </c>
      <c r="T503" s="6">
        <f>_xlfn.RANK.EQ(VLOOKUP($A503, 'First 10 GS'!$B$2:$AG$2201, 20, FALSE), 'First 10 GS'!U$2:U$2201, 1)</f>
        <v>306</v>
      </c>
      <c r="U503" s="6">
        <f>_xlfn.RANK.EQ(VLOOKUP($A503, 'First 10 GS'!$B$2:$AG$2201, 21, FALSE), 'First 10 GS'!V$2:V$2201, 1)</f>
        <v>569</v>
      </c>
      <c r="V503" s="6">
        <f>_xlfn.RANK.EQ(VLOOKUP($A503, 'First 10 GS'!$B$2:$AG$2201, 22, FALSE), 'First 10 GS'!W$2:W$2201, 1)</f>
        <v>466</v>
      </c>
      <c r="W503" s="6">
        <f>_xlfn.RANK.EQ(VLOOKUP($A503, 'First 10 GS'!$B$2:$AG$2201, 23, FALSE), 'First 10 GS'!X$2:X$2201, 1)</f>
        <v>643</v>
      </c>
      <c r="X503" s="5">
        <f>_xlfn.RANK.EQ(VLOOKUP($A503, 'First 10 GS'!$B$2:$AG$2201, 24, FALSE), 'First 10 GS'!Y$2:Y$2201, 1)</f>
        <v>663</v>
      </c>
      <c r="Y503" s="6">
        <f>_xlfn.RANK.EQ(VLOOKUP($A503, 'First 10 GS'!$B$2:$AG$2201, 25, FALSE), 'First 10 GS'!Z$2:Z$2201, 1)</f>
        <v>490</v>
      </c>
      <c r="Z503" s="5">
        <f>_xlfn.RANK.EQ(VLOOKUP($A503, 'First 10 GS'!$B$2:$AG$2201, 26, FALSE), 'First 10 GS'!AA$2:AA$2201, 0)</f>
        <v>193</v>
      </c>
      <c r="AA503" s="5">
        <f>_xlfn.RANK.EQ(VLOOKUP($A503, 'First 10 GS'!$B$2:$AG$2201, 27, FALSE), 'First 10 GS'!AB$2:AB$2201, 0)</f>
        <v>77</v>
      </c>
      <c r="AB503" s="6">
        <f>_xlfn.RANK.EQ(VLOOKUP($A503, 'First 10 GS'!$B$2:$AG$2201, 28, FALSE), 'First 10 GS'!AC$2:AC$2201, 1)</f>
        <v>1</v>
      </c>
      <c r="AC503" s="6">
        <f>_xlfn.RANK.EQ(VLOOKUP($A503, 'First 10 GS'!$B$2:$AG$2201, 29, FALSE), 'First 10 GS'!AD$2:AD$2201, 1)</f>
        <v>609</v>
      </c>
      <c r="AD503" s="6">
        <f>_xlfn.RANK.EQ(VLOOKUP($A503, 'First 10 GS'!$B$2:$AG$2201, 30, FALSE), 'First 10 GS'!AE$2:AE$2201, 1)</f>
        <v>554</v>
      </c>
      <c r="AE503" s="6">
        <f>_xlfn.RANK.EQ(VLOOKUP($A503, 'First 10 GS'!$B$2:$AG$2201, 31, FALSE), 'First 10 GS'!AF$2:AF$2201, 0)</f>
        <v>618</v>
      </c>
      <c r="AF503" s="5">
        <f>_xlfn.RANK.EQ(VLOOKUP($A503, 'First 10 GS'!$B$2:$AG$2201, 32, FALSE), 'First 10 GS'!AG$2:AG$2201, 1)</f>
        <v>630</v>
      </c>
      <c r="AG503" s="7">
        <f>GEOMEAN(Table5[[#This Row],[W]],Table5[[#This Row],[L]],Table5[[#This Row],[ERA]],Table5[[#This Row],[BB/9]],Table5[[#This Row],[SO]],Table5[[#This Row],[K/9]],Table5[[#This Row],[WHIP]])</f>
        <v>358.04459796753326</v>
      </c>
    </row>
    <row r="504" spans="1:33" x14ac:dyDescent="0.45">
      <c r="A504" s="6" t="s">
        <v>1033</v>
      </c>
      <c r="B504" s="6" t="s">
        <v>40</v>
      </c>
      <c r="C504" s="9">
        <v>38883</v>
      </c>
      <c r="D504" s="9">
        <v>38934</v>
      </c>
      <c r="E504" s="6">
        <f>_xlfn.RANK.EQ(VLOOKUP($A504, 'First 10 GS'!$B$2:$AG$2201, 5, FALSE), 'First 10 GS'!F$2:F$2201, 0)</f>
        <v>354</v>
      </c>
      <c r="F504" s="5">
        <f>_xlfn.RANK.EQ(VLOOKUP($A504, 'First 10 GS'!$B$2:$AG$2201, 6, FALSE), 'First 10 GS'!G$2:G$2201, 0)</f>
        <v>294</v>
      </c>
      <c r="G504" s="5">
        <f>_xlfn.RANK.EQ(VLOOKUP($A504, 'First 10 GS'!$B$2:$AG$2201, 7, FALSE), 'First 10 GS'!H$2:H$2201, 1)</f>
        <v>177</v>
      </c>
      <c r="H504" s="6">
        <f>_xlfn.RANK.EQ(VLOOKUP($A504, 'First 10 GS'!$B$2:$AG$2201, 8, FALSE), 'First 10 GS'!I$2:I$2201, 0)</f>
        <v>1</v>
      </c>
      <c r="I504" s="6">
        <f>_xlfn.RANK.EQ(VLOOKUP($A504, 'First 10 GS'!$B$2:$AG$2201, 9, FALSE), 'First 10 GS'!J$2:J$2201, 0)</f>
        <v>1</v>
      </c>
      <c r="J504" s="6">
        <f>_xlfn.RANK.EQ(VLOOKUP($A504, 'First 10 GS'!$B$2:$AG$2201, 10, FALSE), 'First 10 GS'!K$2:K$2201, 1)</f>
        <v>1</v>
      </c>
      <c r="K504" s="6">
        <f>_xlfn.RANK.EQ(VLOOKUP($A504, 'First 10 GS'!$B$2:$AG$2201, 11, FALSE), 'First 10 GS'!L$2:L$2201, 0)</f>
        <v>196</v>
      </c>
      <c r="L504" s="6">
        <f>_xlfn.RANK.EQ(VLOOKUP($A504, 'First 10 GS'!$B$2:$AG$2201, 12, FALSE), 'First 10 GS'!M$2:M$2201, 0)</f>
        <v>98</v>
      </c>
      <c r="M504" s="6">
        <f>_xlfn.RANK.EQ(VLOOKUP($A504, 'First 10 GS'!$B$2:$AG$2201, 13, FALSE), 'First 10 GS'!N$2:N$2201, 0)</f>
        <v>2</v>
      </c>
      <c r="N504" s="6">
        <f>_xlfn.RANK.EQ(VLOOKUP($A504, 'First 10 GS'!$B$2:$AG$2201, 14, FALSE), 'First 10 GS'!O$2:O$2201, 1)</f>
        <v>303</v>
      </c>
      <c r="O504" s="6">
        <f>_xlfn.RANK.EQ(VLOOKUP($A504, 'First 10 GS'!$B$2:$AG$2201, 15, FALSE), 'First 10 GS'!P$2:P$2201, 0)</f>
        <v>390</v>
      </c>
      <c r="P504" s="6">
        <f>_xlfn.RANK.EQ(VLOOKUP($A504, 'First 10 GS'!$B$2:$AG$2201, 16, FALSE), 'First 10 GS'!Q$2:Q$2201, 0)</f>
        <v>266</v>
      </c>
      <c r="Q504" s="5">
        <f>_xlfn.RANK.EQ(VLOOKUP($A504, 'First 10 GS'!$B$2:$AG$2201, 17, FALSE), 'First 10 GS'!R$2:R$2201, 1)</f>
        <v>237</v>
      </c>
      <c r="R504" s="6">
        <f>_xlfn.RANK.EQ(VLOOKUP($A504, 'First 10 GS'!$B$2:$AG$2201, 18, FALSE), 'First 10 GS'!S$2:S$2201, 1)</f>
        <v>215</v>
      </c>
      <c r="S504" s="6">
        <f>_xlfn.RANK.EQ(VLOOKUP($A504, 'First 10 GS'!$B$2:$AG$2201, 19, FALSE), 'First 10 GS'!T$2:T$2201, 1)</f>
        <v>228</v>
      </c>
      <c r="T504" s="6">
        <f>_xlfn.RANK.EQ(VLOOKUP($A504, 'First 10 GS'!$B$2:$AG$2201, 20, FALSE), 'First 10 GS'!U$2:U$2201, 1)</f>
        <v>173</v>
      </c>
      <c r="U504" s="6">
        <f>_xlfn.RANK.EQ(VLOOKUP($A504, 'First 10 GS'!$B$2:$AG$2201, 21, FALSE), 'First 10 GS'!V$2:V$2201, 1)</f>
        <v>345</v>
      </c>
      <c r="V504" s="6">
        <f>_xlfn.RANK.EQ(VLOOKUP($A504, 'First 10 GS'!$B$2:$AG$2201, 22, FALSE), 'First 10 GS'!W$2:W$2201, 1)</f>
        <v>274</v>
      </c>
      <c r="W504" s="6">
        <f>_xlfn.RANK.EQ(VLOOKUP($A504, 'First 10 GS'!$B$2:$AG$2201, 23, FALSE), 'First 10 GS'!X$2:X$2201, 1)</f>
        <v>659</v>
      </c>
      <c r="X504" s="5">
        <f>_xlfn.RANK.EQ(VLOOKUP($A504, 'First 10 GS'!$B$2:$AG$2201, 24, FALSE), 'First 10 GS'!Y$2:Y$2201, 1)</f>
        <v>656</v>
      </c>
      <c r="Y504" s="6">
        <f>_xlfn.RANK.EQ(VLOOKUP($A504, 'First 10 GS'!$B$2:$AG$2201, 25, FALSE), 'First 10 GS'!Z$2:Z$2201, 1)</f>
        <v>490</v>
      </c>
      <c r="Z504" s="5">
        <f>_xlfn.RANK.EQ(VLOOKUP($A504, 'First 10 GS'!$B$2:$AG$2201, 26, FALSE), 'First 10 GS'!AA$2:AA$2201, 0)</f>
        <v>399</v>
      </c>
      <c r="AA504" s="5">
        <f>_xlfn.RANK.EQ(VLOOKUP($A504, 'First 10 GS'!$B$2:$AG$2201, 27, FALSE), 'First 10 GS'!AB$2:AB$2201, 0)</f>
        <v>387</v>
      </c>
      <c r="AB504" s="6">
        <f>_xlfn.RANK.EQ(VLOOKUP($A504, 'First 10 GS'!$B$2:$AG$2201, 28, FALSE), 'First 10 GS'!AC$2:AC$2201, 1)</f>
        <v>290</v>
      </c>
      <c r="AC504" s="6">
        <f>_xlfn.RANK.EQ(VLOOKUP($A504, 'First 10 GS'!$B$2:$AG$2201, 29, FALSE), 'First 10 GS'!AD$2:AD$2201, 1)</f>
        <v>1</v>
      </c>
      <c r="AD504" s="6">
        <f>_xlfn.RANK.EQ(VLOOKUP($A504, 'First 10 GS'!$B$2:$AG$2201, 30, FALSE), 'First 10 GS'!AE$2:AE$2201, 1)</f>
        <v>461</v>
      </c>
      <c r="AE504" s="6">
        <f>_xlfn.RANK.EQ(VLOOKUP($A504, 'First 10 GS'!$B$2:$AG$2201, 31, FALSE), 'First 10 GS'!AF$2:AF$2201, 0)</f>
        <v>238</v>
      </c>
      <c r="AF504" s="5">
        <f>_xlfn.RANK.EQ(VLOOKUP($A504, 'First 10 GS'!$B$2:$AG$2201, 32, FALSE), 'First 10 GS'!AG$2:AG$2201, 1)</f>
        <v>608</v>
      </c>
      <c r="AG504" s="7">
        <f>GEOMEAN(Table5[[#This Row],[W]],Table5[[#This Row],[L]],Table5[[#This Row],[ERA]],Table5[[#This Row],[BB/9]],Table5[[#This Row],[SO]],Table5[[#This Row],[K/9]],Table5[[#This Row],[WHIP]])</f>
        <v>358.39813909844344</v>
      </c>
    </row>
    <row r="505" spans="1:33" x14ac:dyDescent="0.45">
      <c r="A505" s="4" t="s">
        <v>1349</v>
      </c>
      <c r="B505" s="4" t="s">
        <v>115</v>
      </c>
      <c r="C505" s="10">
        <v>42175</v>
      </c>
      <c r="D505" s="10">
        <v>42267</v>
      </c>
      <c r="E505" s="4">
        <f>_xlfn.RANK.EQ(VLOOKUP($A505, 'First 10 GS'!$B$2:$AG$2201, 5, FALSE), 'First 10 GS'!F$2:F$2201, 0)</f>
        <v>217</v>
      </c>
      <c r="F505" s="5">
        <f>_xlfn.RANK.EQ(VLOOKUP($A505, 'First 10 GS'!$B$2:$AG$2201, 6, FALSE), 'First 10 GS'!G$2:G$2201, 0)</f>
        <v>294</v>
      </c>
      <c r="G505" s="5">
        <f>_xlfn.RANK.EQ(VLOOKUP($A505, 'First 10 GS'!$B$2:$AG$2201, 7, FALSE), 'First 10 GS'!H$2:H$2201, 1)</f>
        <v>343</v>
      </c>
      <c r="H505" s="4">
        <f>_xlfn.RANK.EQ(VLOOKUP($A505, 'First 10 GS'!$B$2:$AG$2201, 8, FALSE), 'First 10 GS'!I$2:I$2201, 0)</f>
        <v>1</v>
      </c>
      <c r="I505" s="4">
        <f>_xlfn.RANK.EQ(VLOOKUP($A505, 'First 10 GS'!$B$2:$AG$2201, 9, FALSE), 'First 10 GS'!J$2:J$2201, 0)</f>
        <v>1</v>
      </c>
      <c r="J505" s="4">
        <f>_xlfn.RANK.EQ(VLOOKUP($A505, 'First 10 GS'!$B$2:$AG$2201, 10, FALSE), 'First 10 GS'!K$2:K$2201, 1)</f>
        <v>1</v>
      </c>
      <c r="K505" s="4">
        <f>_xlfn.RANK.EQ(VLOOKUP($A505, 'First 10 GS'!$B$2:$AG$2201, 11, FALSE), 'First 10 GS'!L$2:L$2201, 0)</f>
        <v>196</v>
      </c>
      <c r="L505" s="4">
        <f>_xlfn.RANK.EQ(VLOOKUP($A505, 'First 10 GS'!$B$2:$AG$2201, 12, FALSE), 'First 10 GS'!M$2:M$2201, 0)</f>
        <v>98</v>
      </c>
      <c r="M505" s="4">
        <f>_xlfn.RANK.EQ(VLOOKUP($A505, 'First 10 GS'!$B$2:$AG$2201, 13, FALSE), 'First 10 GS'!N$2:N$2201, 0)</f>
        <v>2</v>
      </c>
      <c r="N505" s="6">
        <f>_xlfn.RANK.EQ(VLOOKUP($A505, 'First 10 GS'!$B$2:$AG$2201, 14, FALSE), 'First 10 GS'!O$2:O$2201, 1)</f>
        <v>442</v>
      </c>
      <c r="O505" s="4">
        <f>_xlfn.RANK.EQ(VLOOKUP($A505, 'First 10 GS'!$B$2:$AG$2201, 15, FALSE), 'First 10 GS'!P$2:P$2201, 0)</f>
        <v>227</v>
      </c>
      <c r="P505" s="4">
        <f>_xlfn.RANK.EQ(VLOOKUP($A505, 'First 10 GS'!$B$2:$AG$2201, 16, FALSE), 'First 10 GS'!Q$2:Q$2201, 0)</f>
        <v>378</v>
      </c>
      <c r="Q505" s="5">
        <f>_xlfn.RANK.EQ(VLOOKUP($A505, 'First 10 GS'!$B$2:$AG$2201, 17, FALSE), 'First 10 GS'!R$2:R$2201, 1)</f>
        <v>404</v>
      </c>
      <c r="R505" s="4">
        <f>_xlfn.RANK.EQ(VLOOKUP($A505, 'First 10 GS'!$B$2:$AG$2201, 18, FALSE), 'First 10 GS'!S$2:S$2201, 1)</f>
        <v>530</v>
      </c>
      <c r="S505" s="4">
        <f>_xlfn.RANK.EQ(VLOOKUP($A505, 'First 10 GS'!$B$2:$AG$2201, 19, FALSE), 'First 10 GS'!T$2:T$2201, 1)</f>
        <v>356</v>
      </c>
      <c r="T505" s="4">
        <f>_xlfn.RANK.EQ(VLOOKUP($A505, 'First 10 GS'!$B$2:$AG$2201, 20, FALSE), 'First 10 GS'!U$2:U$2201, 1)</f>
        <v>456</v>
      </c>
      <c r="U505" s="4">
        <f>_xlfn.RANK.EQ(VLOOKUP($A505, 'First 10 GS'!$B$2:$AG$2201, 21, FALSE), 'First 10 GS'!V$2:V$2201, 1)</f>
        <v>391</v>
      </c>
      <c r="V505" s="4">
        <f>_xlfn.RANK.EQ(VLOOKUP($A505, 'First 10 GS'!$B$2:$AG$2201, 22, FALSE), 'First 10 GS'!W$2:W$2201, 1)</f>
        <v>381</v>
      </c>
      <c r="W505" s="4">
        <f>_xlfn.RANK.EQ(VLOOKUP($A505, 'First 10 GS'!$B$2:$AG$2201, 23, FALSE), 'First 10 GS'!X$2:X$2201, 1)</f>
        <v>160</v>
      </c>
      <c r="X505" s="5">
        <f>_xlfn.RANK.EQ(VLOOKUP($A505, 'First 10 GS'!$B$2:$AG$2201, 24, FALSE), 'First 10 GS'!Y$2:Y$2201, 1)</f>
        <v>144</v>
      </c>
      <c r="Y505" s="4">
        <f>_xlfn.RANK.EQ(VLOOKUP($A505, 'First 10 GS'!$B$2:$AG$2201, 25, FALSE), 'First 10 GS'!Z$2:Z$2201, 1)</f>
        <v>490</v>
      </c>
      <c r="Z505" s="5">
        <f>_xlfn.RANK.EQ(VLOOKUP($A505, 'First 10 GS'!$B$2:$AG$2201, 26, FALSE), 'First 10 GS'!AA$2:AA$2201, 0)</f>
        <v>640</v>
      </c>
      <c r="AA505" s="5">
        <f>_xlfn.RANK.EQ(VLOOKUP($A505, 'First 10 GS'!$B$2:$AG$2201, 27, FALSE), 'First 10 GS'!AB$2:AB$2201, 0)</f>
        <v>648</v>
      </c>
      <c r="AB505" s="4">
        <f>_xlfn.RANK.EQ(VLOOKUP($A505, 'First 10 GS'!$B$2:$AG$2201, 28, FALSE), 'First 10 GS'!AC$2:AC$2201, 1)</f>
        <v>290</v>
      </c>
      <c r="AC505" s="4">
        <f>_xlfn.RANK.EQ(VLOOKUP($A505, 'First 10 GS'!$B$2:$AG$2201, 29, FALSE), 'First 10 GS'!AD$2:AD$2201, 1)</f>
        <v>1</v>
      </c>
      <c r="AD505" s="4">
        <f>_xlfn.RANK.EQ(VLOOKUP($A505, 'First 10 GS'!$B$2:$AG$2201, 30, FALSE), 'First 10 GS'!AE$2:AE$2201, 1)</f>
        <v>325</v>
      </c>
      <c r="AE505" s="4">
        <f>_xlfn.RANK.EQ(VLOOKUP($A505, 'First 10 GS'!$B$2:$AG$2201, 31, FALSE), 'First 10 GS'!AF$2:AF$2201, 0)</f>
        <v>278</v>
      </c>
      <c r="AF505" s="5">
        <f>_xlfn.RANK.EQ(VLOOKUP($A505, 'First 10 GS'!$B$2:$AG$2201, 32, FALSE), 'First 10 GS'!AG$2:AG$2201, 1)</f>
        <v>313</v>
      </c>
      <c r="AG505" s="7">
        <f>GEOMEAN(Table5[[#This Row],[W]],Table5[[#This Row],[L]],Table5[[#This Row],[ERA]],Table5[[#This Row],[BB/9]],Table5[[#This Row],[SO]],Table5[[#This Row],[K/9]],Table5[[#This Row],[WHIP]])</f>
        <v>358.53072143784561</v>
      </c>
    </row>
    <row r="506" spans="1:33" x14ac:dyDescent="0.45">
      <c r="A506" s="4" t="s">
        <v>1251</v>
      </c>
      <c r="B506" s="4" t="s">
        <v>140</v>
      </c>
      <c r="C506" s="10">
        <v>39217</v>
      </c>
      <c r="D506" s="10">
        <v>39300</v>
      </c>
      <c r="E506" s="4">
        <f>_xlfn.RANK.EQ(VLOOKUP($A506, 'First 10 GS'!$B$2:$AG$2201, 5, FALSE), 'First 10 GS'!F$2:F$2201, 0)</f>
        <v>434</v>
      </c>
      <c r="F506" s="5">
        <f>_xlfn.RANK.EQ(VLOOKUP($A506, 'First 10 GS'!$B$2:$AG$2201, 6, FALSE), 'First 10 GS'!G$2:G$2201, 0)</f>
        <v>151</v>
      </c>
      <c r="G506" s="5">
        <f>_xlfn.RANK.EQ(VLOOKUP($A506, 'First 10 GS'!$B$2:$AG$2201, 7, FALSE), 'First 10 GS'!H$2:H$2201, 1)</f>
        <v>343</v>
      </c>
      <c r="H506" s="4">
        <f>_xlfn.RANK.EQ(VLOOKUP($A506, 'First 10 GS'!$B$2:$AG$2201, 8, FALSE), 'First 10 GS'!I$2:I$2201, 0)</f>
        <v>1</v>
      </c>
      <c r="I506" s="4">
        <f>_xlfn.RANK.EQ(VLOOKUP($A506, 'First 10 GS'!$B$2:$AG$2201, 9, FALSE), 'First 10 GS'!J$2:J$2201, 0)</f>
        <v>1</v>
      </c>
      <c r="J506" s="4">
        <f>_xlfn.RANK.EQ(VLOOKUP($A506, 'First 10 GS'!$B$2:$AG$2201, 10, FALSE), 'First 10 GS'!K$2:K$2201, 1)</f>
        <v>1</v>
      </c>
      <c r="K506" s="4">
        <f>_xlfn.RANK.EQ(VLOOKUP($A506, 'First 10 GS'!$B$2:$AG$2201, 11, FALSE), 'First 10 GS'!L$2:L$2201, 0)</f>
        <v>196</v>
      </c>
      <c r="L506" s="4">
        <f>_xlfn.RANK.EQ(VLOOKUP($A506, 'First 10 GS'!$B$2:$AG$2201, 12, FALSE), 'First 10 GS'!M$2:M$2201, 0)</f>
        <v>98</v>
      </c>
      <c r="M506" s="4">
        <f>_xlfn.RANK.EQ(VLOOKUP($A506, 'First 10 GS'!$B$2:$AG$2201, 13, FALSE), 'First 10 GS'!N$2:N$2201, 0)</f>
        <v>2</v>
      </c>
      <c r="N506" s="6">
        <f>_xlfn.RANK.EQ(VLOOKUP($A506, 'First 10 GS'!$B$2:$AG$2201, 14, FALSE), 'First 10 GS'!O$2:O$2201, 1)</f>
        <v>216</v>
      </c>
      <c r="O506" s="4">
        <f>_xlfn.RANK.EQ(VLOOKUP($A506, 'First 10 GS'!$B$2:$AG$2201, 15, FALSE), 'First 10 GS'!P$2:P$2201, 0)</f>
        <v>90</v>
      </c>
      <c r="P506" s="4">
        <f>_xlfn.RANK.EQ(VLOOKUP($A506, 'First 10 GS'!$B$2:$AG$2201, 16, FALSE), 'First 10 GS'!Q$2:Q$2201, 0)</f>
        <v>266</v>
      </c>
      <c r="Q506" s="5">
        <f>_xlfn.RANK.EQ(VLOOKUP($A506, 'First 10 GS'!$B$2:$AG$2201, 17, FALSE), 'First 10 GS'!R$2:R$2201, 1)</f>
        <v>229</v>
      </c>
      <c r="R506" s="4">
        <f>_xlfn.RANK.EQ(VLOOKUP($A506, 'First 10 GS'!$B$2:$AG$2201, 18, FALSE), 'First 10 GS'!S$2:S$2201, 1)</f>
        <v>475</v>
      </c>
      <c r="S506" s="4">
        <f>_xlfn.RANK.EQ(VLOOKUP($A506, 'First 10 GS'!$B$2:$AG$2201, 19, FALSE), 'First 10 GS'!T$2:T$2201, 1)</f>
        <v>137</v>
      </c>
      <c r="T506" s="4">
        <f>_xlfn.RANK.EQ(VLOOKUP($A506, 'First 10 GS'!$B$2:$AG$2201, 20, FALSE), 'First 10 GS'!U$2:U$2201, 1)</f>
        <v>140</v>
      </c>
      <c r="U506" s="4">
        <f>_xlfn.RANK.EQ(VLOOKUP($A506, 'First 10 GS'!$B$2:$AG$2201, 21, FALSE), 'First 10 GS'!V$2:V$2201, 1)</f>
        <v>264</v>
      </c>
      <c r="V506" s="4">
        <f>_xlfn.RANK.EQ(VLOOKUP($A506, 'First 10 GS'!$B$2:$AG$2201, 22, FALSE), 'First 10 GS'!W$2:W$2201, 1)</f>
        <v>172</v>
      </c>
      <c r="W506" s="4">
        <f>_xlfn.RANK.EQ(VLOOKUP($A506, 'First 10 GS'!$B$2:$AG$2201, 23, FALSE), 'First 10 GS'!X$2:X$2201, 1)</f>
        <v>262</v>
      </c>
      <c r="X506" s="5">
        <f>_xlfn.RANK.EQ(VLOOKUP($A506, 'First 10 GS'!$B$2:$AG$2201, 24, FALSE), 'First 10 GS'!Y$2:Y$2201, 1)</f>
        <v>326</v>
      </c>
      <c r="Y506" s="4">
        <f>_xlfn.RANK.EQ(VLOOKUP($A506, 'First 10 GS'!$B$2:$AG$2201, 25, FALSE), 'First 10 GS'!Z$2:Z$2201, 1)</f>
        <v>1</v>
      </c>
      <c r="Z506" s="5">
        <f>_xlfn.RANK.EQ(VLOOKUP($A506, 'First 10 GS'!$B$2:$AG$2201, 26, FALSE), 'First 10 GS'!AA$2:AA$2201, 0)</f>
        <v>631</v>
      </c>
      <c r="AA506" s="5">
        <f>_xlfn.RANK.EQ(VLOOKUP($A506, 'First 10 GS'!$B$2:$AG$2201, 27, FALSE), 'First 10 GS'!AB$2:AB$2201, 0)</f>
        <v>622</v>
      </c>
      <c r="AB506" s="4">
        <f>_xlfn.RANK.EQ(VLOOKUP($A506, 'First 10 GS'!$B$2:$AG$2201, 28, FALSE), 'First 10 GS'!AC$2:AC$2201, 1)</f>
        <v>127</v>
      </c>
      <c r="AC506" s="4">
        <f>_xlfn.RANK.EQ(VLOOKUP($A506, 'First 10 GS'!$B$2:$AG$2201, 29, FALSE), 'First 10 GS'!AD$2:AD$2201, 1)</f>
        <v>1</v>
      </c>
      <c r="AD506" s="4">
        <f>_xlfn.RANK.EQ(VLOOKUP($A506, 'First 10 GS'!$B$2:$AG$2201, 30, FALSE), 'First 10 GS'!AE$2:AE$2201, 1)</f>
        <v>146</v>
      </c>
      <c r="AE506" s="4">
        <f>_xlfn.RANK.EQ(VLOOKUP($A506, 'First 10 GS'!$B$2:$AG$2201, 31, FALSE), 'First 10 GS'!AF$2:AF$2201, 0)</f>
        <v>487</v>
      </c>
      <c r="AF506" s="5">
        <f>_xlfn.RANK.EQ(VLOOKUP($A506, 'First 10 GS'!$B$2:$AG$2201, 32, FALSE), 'First 10 GS'!AG$2:AG$2201, 1)</f>
        <v>504</v>
      </c>
      <c r="AG506" s="7">
        <f>GEOMEAN(Table5[[#This Row],[W]],Table5[[#This Row],[L]],Table5[[#This Row],[ERA]],Table5[[#This Row],[BB/9]],Table5[[#This Row],[SO]],Table5[[#This Row],[K/9]],Table5[[#This Row],[WHIP]])</f>
        <v>358.75366555898523</v>
      </c>
    </row>
    <row r="507" spans="1:33" x14ac:dyDescent="0.45">
      <c r="A507" s="6" t="s">
        <v>1917</v>
      </c>
      <c r="B507" s="6" t="s">
        <v>199</v>
      </c>
      <c r="C507" s="9" t="s">
        <v>2185</v>
      </c>
      <c r="D507" s="9">
        <v>44737</v>
      </c>
      <c r="E507" s="6">
        <f>_xlfn.RANK.EQ(VLOOKUP($A507, 'First 10 GS'!$B$2:$AG$2201, 5, FALSE), 'First 10 GS'!F$2:F$2201, 0)</f>
        <v>603</v>
      </c>
      <c r="F507" s="5">
        <f>_xlfn.RANK.EQ(VLOOKUP($A507, 'First 10 GS'!$B$2:$AG$2201, 6, FALSE), 'First 10 GS'!G$2:G$2201, 0)</f>
        <v>595</v>
      </c>
      <c r="G507" s="5">
        <f>_xlfn.RANK.EQ(VLOOKUP($A507, 'First 10 GS'!$B$2:$AG$2201, 7, FALSE), 'First 10 GS'!H$2:H$2201, 1)</f>
        <v>343</v>
      </c>
      <c r="H507" s="6">
        <f>_xlfn.RANK.EQ(VLOOKUP($A507, 'First 10 GS'!$B$2:$AG$2201, 8, FALSE), 'First 10 GS'!I$2:I$2201, 0)</f>
        <v>1</v>
      </c>
      <c r="I507" s="6">
        <f>_xlfn.RANK.EQ(VLOOKUP($A507, 'First 10 GS'!$B$2:$AG$2201, 9, FALSE), 'First 10 GS'!J$2:J$2201, 0)</f>
        <v>1</v>
      </c>
      <c r="J507" s="6">
        <f>_xlfn.RANK.EQ(VLOOKUP($A507, 'First 10 GS'!$B$2:$AG$2201, 10, FALSE), 'First 10 GS'!K$2:K$2201, 1)</f>
        <v>1</v>
      </c>
      <c r="K507" s="6">
        <f>_xlfn.RANK.EQ(VLOOKUP($A507, 'First 10 GS'!$B$2:$AG$2201, 11, FALSE), 'First 10 GS'!L$2:L$2201, 0)</f>
        <v>196</v>
      </c>
      <c r="L507" s="6">
        <f>_xlfn.RANK.EQ(VLOOKUP($A507, 'First 10 GS'!$B$2:$AG$2201, 12, FALSE), 'First 10 GS'!M$2:M$2201, 0)</f>
        <v>98</v>
      </c>
      <c r="M507" s="6">
        <f>_xlfn.RANK.EQ(VLOOKUP($A507, 'First 10 GS'!$B$2:$AG$2201, 13, FALSE), 'First 10 GS'!N$2:N$2201, 0)</f>
        <v>2</v>
      </c>
      <c r="N507" s="6">
        <f>_xlfn.RANK.EQ(VLOOKUP($A507, 'First 10 GS'!$B$2:$AG$2201, 14, FALSE), 'First 10 GS'!O$2:O$2201, 1)</f>
        <v>58</v>
      </c>
      <c r="O507" s="6">
        <f>_xlfn.RANK.EQ(VLOOKUP($A507, 'First 10 GS'!$B$2:$AG$2201, 15, FALSE), 'First 10 GS'!P$2:P$2201, 0)</f>
        <v>530</v>
      </c>
      <c r="P507" s="6">
        <f>_xlfn.RANK.EQ(VLOOKUP($A507, 'First 10 GS'!$B$2:$AG$2201, 16, FALSE), 'First 10 GS'!Q$2:Q$2201, 0)</f>
        <v>612</v>
      </c>
      <c r="Q507" s="5">
        <f>_xlfn.RANK.EQ(VLOOKUP($A507, 'First 10 GS'!$B$2:$AG$2201, 17, FALSE), 'First 10 GS'!R$2:R$2201, 1)</f>
        <v>463</v>
      </c>
      <c r="R507" s="6">
        <f>_xlfn.RANK.EQ(VLOOKUP($A507, 'First 10 GS'!$B$2:$AG$2201, 18, FALSE), 'First 10 GS'!S$2:S$2201, 1)</f>
        <v>276</v>
      </c>
      <c r="S507" s="6">
        <f>_xlfn.RANK.EQ(VLOOKUP($A507, 'First 10 GS'!$B$2:$AG$2201, 19, FALSE), 'First 10 GS'!T$2:T$2201, 1)</f>
        <v>228</v>
      </c>
      <c r="T507" s="6">
        <f>_xlfn.RANK.EQ(VLOOKUP($A507, 'First 10 GS'!$B$2:$AG$2201, 20, FALSE), 'First 10 GS'!U$2:U$2201, 1)</f>
        <v>306</v>
      </c>
      <c r="U507" s="6">
        <f>_xlfn.RANK.EQ(VLOOKUP($A507, 'First 10 GS'!$B$2:$AG$2201, 21, FALSE), 'First 10 GS'!V$2:V$2201, 1)</f>
        <v>499</v>
      </c>
      <c r="V507" s="6">
        <f>_xlfn.RANK.EQ(VLOOKUP($A507, 'First 10 GS'!$B$2:$AG$2201, 22, FALSE), 'First 10 GS'!W$2:W$2201, 1)</f>
        <v>381</v>
      </c>
      <c r="W507" s="6">
        <f>_xlfn.RANK.EQ(VLOOKUP($A507, 'First 10 GS'!$B$2:$AG$2201, 23, FALSE), 'First 10 GS'!X$2:X$2201, 1)</f>
        <v>160</v>
      </c>
      <c r="X507" s="5">
        <f>_xlfn.RANK.EQ(VLOOKUP($A507, 'First 10 GS'!$B$2:$AG$2201, 24, FALSE), 'First 10 GS'!Y$2:Y$2201, 1)</f>
        <v>287</v>
      </c>
      <c r="Y507" s="6">
        <f>_xlfn.RANK.EQ(VLOOKUP($A507, 'First 10 GS'!$B$2:$AG$2201, 25, FALSE), 'First 10 GS'!Z$2:Z$2201, 1)</f>
        <v>1</v>
      </c>
      <c r="Z507" s="5">
        <f>_xlfn.RANK.EQ(VLOOKUP($A507, 'First 10 GS'!$B$2:$AG$2201, 26, FALSE), 'First 10 GS'!AA$2:AA$2201, 0)</f>
        <v>313</v>
      </c>
      <c r="AA507" s="5">
        <f>_xlfn.RANK.EQ(VLOOKUP($A507, 'First 10 GS'!$B$2:$AG$2201, 27, FALSE), 'First 10 GS'!AB$2:AB$2201, 0)</f>
        <v>194</v>
      </c>
      <c r="AB507" s="6">
        <f>_xlfn.RANK.EQ(VLOOKUP($A507, 'First 10 GS'!$B$2:$AG$2201, 28, FALSE), 'First 10 GS'!AC$2:AC$2201, 1)</f>
        <v>127</v>
      </c>
      <c r="AC507" s="6">
        <f>_xlfn.RANK.EQ(VLOOKUP($A507, 'First 10 GS'!$B$2:$AG$2201, 29, FALSE), 'First 10 GS'!AD$2:AD$2201, 1)</f>
        <v>1</v>
      </c>
      <c r="AD507" s="6">
        <f>_xlfn.RANK.EQ(VLOOKUP($A507, 'First 10 GS'!$B$2:$AG$2201, 30, FALSE), 'First 10 GS'!AE$2:AE$2201, 1)</f>
        <v>146</v>
      </c>
      <c r="AE507" s="6">
        <f>_xlfn.RANK.EQ(VLOOKUP($A507, 'First 10 GS'!$B$2:$AG$2201, 31, FALSE), 'First 10 GS'!AF$2:AF$2201, 0)</f>
        <v>605</v>
      </c>
      <c r="AF507" s="5">
        <f>_xlfn.RANK.EQ(VLOOKUP($A507, 'First 10 GS'!$B$2:$AG$2201, 32, FALSE), 'First 10 GS'!AG$2:AG$2201, 1)</f>
        <v>483</v>
      </c>
      <c r="AG507" s="7">
        <f>GEOMEAN(Table5[[#This Row],[W]],Table5[[#This Row],[L]],Table5[[#This Row],[ERA]],Table5[[#This Row],[BB/9]],Table5[[#This Row],[SO]],Table5[[#This Row],[K/9]],Table5[[#This Row],[WHIP]])</f>
        <v>360.76457161735584</v>
      </c>
    </row>
    <row r="508" spans="1:33" x14ac:dyDescent="0.45">
      <c r="A508" s="4" t="s">
        <v>628</v>
      </c>
      <c r="B508" s="4" t="s">
        <v>115</v>
      </c>
      <c r="C508" s="10">
        <v>43192</v>
      </c>
      <c r="D508" s="10">
        <v>43279</v>
      </c>
      <c r="E508" s="4">
        <f>_xlfn.RANK.EQ(VLOOKUP($A508, 'First 10 GS'!$B$2:$AG$2201, 5, FALSE), 'First 10 GS'!F$2:F$2201, 0)</f>
        <v>611</v>
      </c>
      <c r="F508" s="5">
        <f>_xlfn.RANK.EQ(VLOOKUP($A508, 'First 10 GS'!$B$2:$AG$2201, 6, FALSE), 'First 10 GS'!G$2:G$2201, 0)</f>
        <v>460</v>
      </c>
      <c r="G508" s="5">
        <f>_xlfn.RANK.EQ(VLOOKUP($A508, 'First 10 GS'!$B$2:$AG$2201, 7, FALSE), 'First 10 GS'!H$2:H$2201, 1)</f>
        <v>518</v>
      </c>
      <c r="H508" s="4">
        <f>_xlfn.RANK.EQ(VLOOKUP($A508, 'First 10 GS'!$B$2:$AG$2201, 8, FALSE), 'First 10 GS'!I$2:I$2201, 0)</f>
        <v>1</v>
      </c>
      <c r="I508" s="4">
        <f>_xlfn.RANK.EQ(VLOOKUP($A508, 'First 10 GS'!$B$2:$AG$2201, 9, FALSE), 'First 10 GS'!J$2:J$2201, 0)</f>
        <v>1</v>
      </c>
      <c r="J508" s="4">
        <f>_xlfn.RANK.EQ(VLOOKUP($A508, 'First 10 GS'!$B$2:$AG$2201, 10, FALSE), 'First 10 GS'!K$2:K$2201, 1)</f>
        <v>1</v>
      </c>
      <c r="K508" s="4">
        <f>_xlfn.RANK.EQ(VLOOKUP($A508, 'First 10 GS'!$B$2:$AG$2201, 11, FALSE), 'First 10 GS'!L$2:L$2201, 0)</f>
        <v>196</v>
      </c>
      <c r="L508" s="4">
        <f>_xlfn.RANK.EQ(VLOOKUP($A508, 'First 10 GS'!$B$2:$AG$2201, 12, FALSE), 'First 10 GS'!M$2:M$2201, 0)</f>
        <v>98</v>
      </c>
      <c r="M508" s="4">
        <f>_xlfn.RANK.EQ(VLOOKUP($A508, 'First 10 GS'!$B$2:$AG$2201, 13, FALSE), 'First 10 GS'!N$2:N$2201, 0)</f>
        <v>2</v>
      </c>
      <c r="N508" s="6">
        <f>_xlfn.RANK.EQ(VLOOKUP($A508, 'First 10 GS'!$B$2:$AG$2201, 14, FALSE), 'First 10 GS'!O$2:O$2201, 1)</f>
        <v>56</v>
      </c>
      <c r="O508" s="4">
        <f>_xlfn.RANK.EQ(VLOOKUP($A508, 'First 10 GS'!$B$2:$AG$2201, 15, FALSE), 'First 10 GS'!P$2:P$2201, 0)</f>
        <v>227</v>
      </c>
      <c r="P508" s="4">
        <f>_xlfn.RANK.EQ(VLOOKUP($A508, 'First 10 GS'!$B$2:$AG$2201, 16, FALSE), 'First 10 GS'!Q$2:Q$2201, 0)</f>
        <v>562</v>
      </c>
      <c r="Q508" s="5">
        <f>_xlfn.RANK.EQ(VLOOKUP($A508, 'First 10 GS'!$B$2:$AG$2201, 17, FALSE), 'First 10 GS'!R$2:R$2201, 1)</f>
        <v>499</v>
      </c>
      <c r="R508" s="4">
        <f>_xlfn.RANK.EQ(VLOOKUP($A508, 'First 10 GS'!$B$2:$AG$2201, 18, FALSE), 'First 10 GS'!S$2:S$2201, 1)</f>
        <v>132</v>
      </c>
      <c r="S508" s="4">
        <f>_xlfn.RANK.EQ(VLOOKUP($A508, 'First 10 GS'!$B$2:$AG$2201, 19, FALSE), 'First 10 GS'!T$2:T$2201, 1)</f>
        <v>270</v>
      </c>
      <c r="T508" s="4">
        <f>_xlfn.RANK.EQ(VLOOKUP($A508, 'First 10 GS'!$B$2:$AG$2201, 20, FALSE), 'First 10 GS'!U$2:U$2201, 1)</f>
        <v>341</v>
      </c>
      <c r="U508" s="4">
        <f>_xlfn.RANK.EQ(VLOOKUP($A508, 'First 10 GS'!$B$2:$AG$2201, 21, FALSE), 'First 10 GS'!V$2:V$2201, 1)</f>
        <v>205</v>
      </c>
      <c r="V508" s="4">
        <f>_xlfn.RANK.EQ(VLOOKUP($A508, 'First 10 GS'!$B$2:$AG$2201, 22, FALSE), 'First 10 GS'!W$2:W$2201, 1)</f>
        <v>103</v>
      </c>
      <c r="W508" s="4">
        <f>_xlfn.RANK.EQ(VLOOKUP($A508, 'First 10 GS'!$B$2:$AG$2201, 23, FALSE), 'First 10 GS'!X$2:X$2201, 1)</f>
        <v>331</v>
      </c>
      <c r="X508" s="5">
        <f>_xlfn.RANK.EQ(VLOOKUP($A508, 'First 10 GS'!$B$2:$AG$2201, 24, FALSE), 'First 10 GS'!Y$2:Y$2201, 1)</f>
        <v>481</v>
      </c>
      <c r="Y508" s="4">
        <f>_xlfn.RANK.EQ(VLOOKUP($A508, 'First 10 GS'!$B$2:$AG$2201, 25, FALSE), 'First 10 GS'!Z$2:Z$2201, 1)</f>
        <v>291</v>
      </c>
      <c r="Z508" s="5">
        <f>_xlfn.RANK.EQ(VLOOKUP($A508, 'First 10 GS'!$B$2:$AG$2201, 26, FALSE), 'First 10 GS'!AA$2:AA$2201, 0)</f>
        <v>227</v>
      </c>
      <c r="AA508" s="5">
        <f>_xlfn.RANK.EQ(VLOOKUP($A508, 'First 10 GS'!$B$2:$AG$2201, 27, FALSE), 'First 10 GS'!AB$2:AB$2201, 0)</f>
        <v>133</v>
      </c>
      <c r="AB508" s="4">
        <f>_xlfn.RANK.EQ(VLOOKUP($A508, 'First 10 GS'!$B$2:$AG$2201, 28, FALSE), 'First 10 GS'!AC$2:AC$2201, 1)</f>
        <v>290</v>
      </c>
      <c r="AC508" s="4">
        <f>_xlfn.RANK.EQ(VLOOKUP($A508, 'First 10 GS'!$B$2:$AG$2201, 29, FALSE), 'First 10 GS'!AD$2:AD$2201, 1)</f>
        <v>1</v>
      </c>
      <c r="AD508" s="4">
        <f>_xlfn.RANK.EQ(VLOOKUP($A508, 'First 10 GS'!$B$2:$AG$2201, 30, FALSE), 'First 10 GS'!AE$2:AE$2201, 1)</f>
        <v>554</v>
      </c>
      <c r="AE508" s="4">
        <f>_xlfn.RANK.EQ(VLOOKUP($A508, 'First 10 GS'!$B$2:$AG$2201, 31, FALSE), 'First 10 GS'!AF$2:AF$2201, 0)</f>
        <v>618</v>
      </c>
      <c r="AF508" s="5">
        <f>_xlfn.RANK.EQ(VLOOKUP($A508, 'First 10 GS'!$B$2:$AG$2201, 32, FALSE), 'First 10 GS'!AG$2:AG$2201, 1)</f>
        <v>463</v>
      </c>
      <c r="AG508" s="7">
        <f>GEOMEAN(Table5[[#This Row],[W]],Table5[[#This Row],[L]],Table5[[#This Row],[ERA]],Table5[[#This Row],[BB/9]],Table5[[#This Row],[SO]],Table5[[#This Row],[K/9]],Table5[[#This Row],[WHIP]])</f>
        <v>361.02865365858133</v>
      </c>
    </row>
    <row r="509" spans="1:33" x14ac:dyDescent="0.45">
      <c r="A509" s="4" t="s">
        <v>1179</v>
      </c>
      <c r="B509" s="4" t="s">
        <v>30</v>
      </c>
      <c r="C509" s="10">
        <v>33013</v>
      </c>
      <c r="D509" s="10">
        <v>33067</v>
      </c>
      <c r="E509" s="4">
        <f>_xlfn.RANK.EQ(VLOOKUP($A509, 'First 10 GS'!$B$2:$AG$2201, 5, FALSE), 'First 10 GS'!F$2:F$2201, 0)</f>
        <v>68</v>
      </c>
      <c r="F509" s="5">
        <f>_xlfn.RANK.EQ(VLOOKUP($A509, 'First 10 GS'!$B$2:$AG$2201, 6, FALSE), 'First 10 GS'!G$2:G$2201, 0)</f>
        <v>294</v>
      </c>
      <c r="G509" s="5">
        <f>_xlfn.RANK.EQ(VLOOKUP($A509, 'First 10 GS'!$B$2:$AG$2201, 7, FALSE), 'First 10 GS'!H$2:H$2201, 1)</f>
        <v>518</v>
      </c>
      <c r="H509" s="4">
        <f>_xlfn.RANK.EQ(VLOOKUP($A509, 'First 10 GS'!$B$2:$AG$2201, 8, FALSE), 'First 10 GS'!I$2:I$2201, 0)</f>
        <v>1</v>
      </c>
      <c r="I509" s="4">
        <f>_xlfn.RANK.EQ(VLOOKUP($A509, 'First 10 GS'!$B$2:$AG$2201, 9, FALSE), 'First 10 GS'!J$2:J$2201, 0)</f>
        <v>1</v>
      </c>
      <c r="J509" s="4">
        <f>_xlfn.RANK.EQ(VLOOKUP($A509, 'First 10 GS'!$B$2:$AG$2201, 10, FALSE), 'First 10 GS'!K$2:K$2201, 1)</f>
        <v>1</v>
      </c>
      <c r="K509" s="4">
        <f>_xlfn.RANK.EQ(VLOOKUP($A509, 'First 10 GS'!$B$2:$AG$2201, 11, FALSE), 'First 10 GS'!L$2:L$2201, 0)</f>
        <v>99</v>
      </c>
      <c r="L509" s="4">
        <f>_xlfn.RANK.EQ(VLOOKUP($A509, 'First 10 GS'!$B$2:$AG$2201, 12, FALSE), 'First 10 GS'!M$2:M$2201, 0)</f>
        <v>98</v>
      </c>
      <c r="M509" s="4">
        <f>_xlfn.RANK.EQ(VLOOKUP($A509, 'First 10 GS'!$B$2:$AG$2201, 13, FALSE), 'First 10 GS'!N$2:N$2201, 0)</f>
        <v>2</v>
      </c>
      <c r="N509" s="6">
        <f>_xlfn.RANK.EQ(VLOOKUP($A509, 'First 10 GS'!$B$2:$AG$2201, 14, FALSE), 'First 10 GS'!O$2:O$2201, 1)</f>
        <v>594</v>
      </c>
      <c r="O509" s="4">
        <f>_xlfn.RANK.EQ(VLOOKUP($A509, 'First 10 GS'!$B$2:$AG$2201, 15, FALSE), 'First 10 GS'!P$2:P$2201, 0)</f>
        <v>90</v>
      </c>
      <c r="P509" s="4">
        <f>_xlfn.RANK.EQ(VLOOKUP($A509, 'First 10 GS'!$B$2:$AG$2201, 16, FALSE), 'First 10 GS'!Q$2:Q$2201, 0)</f>
        <v>467</v>
      </c>
      <c r="Q509" s="5">
        <f>_xlfn.RANK.EQ(VLOOKUP($A509, 'First 10 GS'!$B$2:$AG$2201, 17, FALSE), 'First 10 GS'!R$2:R$2201, 1)</f>
        <v>262</v>
      </c>
      <c r="R509" s="4">
        <f>_xlfn.RANK.EQ(VLOOKUP($A509, 'First 10 GS'!$B$2:$AG$2201, 18, FALSE), 'First 10 GS'!S$2:S$2201, 1)</f>
        <v>628</v>
      </c>
      <c r="S509" s="4">
        <f>_xlfn.RANK.EQ(VLOOKUP($A509, 'First 10 GS'!$B$2:$AG$2201, 19, FALSE), 'First 10 GS'!T$2:T$2201, 1)</f>
        <v>316</v>
      </c>
      <c r="T509" s="4">
        <f>_xlfn.RANK.EQ(VLOOKUP($A509, 'First 10 GS'!$B$2:$AG$2201, 20, FALSE), 'First 10 GS'!U$2:U$2201, 1)</f>
        <v>384</v>
      </c>
      <c r="U509" s="4">
        <f>_xlfn.RANK.EQ(VLOOKUP($A509, 'First 10 GS'!$B$2:$AG$2201, 21, FALSE), 'First 10 GS'!V$2:V$2201, 1)</f>
        <v>160</v>
      </c>
      <c r="V509" s="4">
        <f>_xlfn.RANK.EQ(VLOOKUP($A509, 'First 10 GS'!$B$2:$AG$2201, 22, FALSE), 'First 10 GS'!W$2:W$2201, 1)</f>
        <v>172</v>
      </c>
      <c r="W509" s="4">
        <f>_xlfn.RANK.EQ(VLOOKUP($A509, 'First 10 GS'!$B$2:$AG$2201, 23, FALSE), 'First 10 GS'!X$2:X$2201, 1)</f>
        <v>431</v>
      </c>
      <c r="X509" s="5">
        <f>_xlfn.RANK.EQ(VLOOKUP($A509, 'First 10 GS'!$B$2:$AG$2201, 24, FALSE), 'First 10 GS'!Y$2:Y$2201, 1)</f>
        <v>336</v>
      </c>
      <c r="Y509" s="4">
        <f>_xlfn.RANK.EQ(VLOOKUP($A509, 'First 10 GS'!$B$2:$AG$2201, 25, FALSE), 'First 10 GS'!Z$2:Z$2201, 1)</f>
        <v>1</v>
      </c>
      <c r="Z509" s="5">
        <f>_xlfn.RANK.EQ(VLOOKUP($A509, 'First 10 GS'!$B$2:$AG$2201, 26, FALSE), 'First 10 GS'!AA$2:AA$2201, 0)</f>
        <v>334</v>
      </c>
      <c r="AA509" s="5">
        <f>_xlfn.RANK.EQ(VLOOKUP($A509, 'First 10 GS'!$B$2:$AG$2201, 27, FALSE), 'First 10 GS'!AB$2:AB$2201, 0)</f>
        <v>474</v>
      </c>
      <c r="AB509" s="4">
        <f>_xlfn.RANK.EQ(VLOOKUP($A509, 'First 10 GS'!$B$2:$AG$2201, 28, FALSE), 'First 10 GS'!AC$2:AC$2201, 1)</f>
        <v>127</v>
      </c>
      <c r="AC509" s="4">
        <f>_xlfn.RANK.EQ(VLOOKUP($A509, 'First 10 GS'!$B$2:$AG$2201, 29, FALSE), 'First 10 GS'!AD$2:AD$2201, 1)</f>
        <v>609</v>
      </c>
      <c r="AD509" s="4">
        <f>_xlfn.RANK.EQ(VLOOKUP($A509, 'First 10 GS'!$B$2:$AG$2201, 30, FALSE), 'First 10 GS'!AE$2:AE$2201, 1)</f>
        <v>461</v>
      </c>
      <c r="AE509" s="4">
        <f>_xlfn.RANK.EQ(VLOOKUP($A509, 'First 10 GS'!$B$2:$AG$2201, 31, FALSE), 'First 10 GS'!AF$2:AF$2201, 0)</f>
        <v>42</v>
      </c>
      <c r="AF509" s="5">
        <f>_xlfn.RANK.EQ(VLOOKUP($A509, 'First 10 GS'!$B$2:$AG$2201, 32, FALSE), 'First 10 GS'!AG$2:AG$2201, 1)</f>
        <v>384</v>
      </c>
      <c r="AG509" s="7">
        <f>GEOMEAN(Table5[[#This Row],[W]],Table5[[#This Row],[L]],Table5[[#This Row],[ERA]],Table5[[#This Row],[BB/9]],Table5[[#This Row],[SO]],Table5[[#This Row],[K/9]],Table5[[#This Row],[WHIP]])</f>
        <v>362.0254473121243</v>
      </c>
    </row>
    <row r="510" spans="1:33" x14ac:dyDescent="0.45">
      <c r="A510" s="4" t="s">
        <v>1570</v>
      </c>
      <c r="B510" s="4" t="s">
        <v>199</v>
      </c>
      <c r="C510" s="10">
        <v>37415</v>
      </c>
      <c r="D510" s="10">
        <v>37467</v>
      </c>
      <c r="E510" s="4">
        <f>_xlfn.RANK.EQ(VLOOKUP($A510, 'First 10 GS'!$B$2:$AG$2201, 5, FALSE), 'First 10 GS'!F$2:F$2201, 0)</f>
        <v>475</v>
      </c>
      <c r="F510" s="5">
        <f>_xlfn.RANK.EQ(VLOOKUP($A510, 'First 10 GS'!$B$2:$AG$2201, 6, FALSE), 'First 10 GS'!G$2:G$2201, 0)</f>
        <v>294</v>
      </c>
      <c r="G510" s="5">
        <f>_xlfn.RANK.EQ(VLOOKUP($A510, 'First 10 GS'!$B$2:$AG$2201, 7, FALSE), 'First 10 GS'!H$2:H$2201, 1)</f>
        <v>177</v>
      </c>
      <c r="H510" s="4">
        <f>_xlfn.RANK.EQ(VLOOKUP($A510, 'First 10 GS'!$B$2:$AG$2201, 8, FALSE), 'First 10 GS'!I$2:I$2201, 0)</f>
        <v>1</v>
      </c>
      <c r="I510" s="4">
        <f>_xlfn.RANK.EQ(VLOOKUP($A510, 'First 10 GS'!$B$2:$AG$2201, 9, FALSE), 'First 10 GS'!J$2:J$2201, 0)</f>
        <v>1</v>
      </c>
      <c r="J510" s="4">
        <f>_xlfn.RANK.EQ(VLOOKUP($A510, 'First 10 GS'!$B$2:$AG$2201, 10, FALSE), 'First 10 GS'!K$2:K$2201, 1)</f>
        <v>1</v>
      </c>
      <c r="K510" s="4">
        <f>_xlfn.RANK.EQ(VLOOKUP($A510, 'First 10 GS'!$B$2:$AG$2201, 11, FALSE), 'First 10 GS'!L$2:L$2201, 0)</f>
        <v>196</v>
      </c>
      <c r="L510" s="4">
        <f>_xlfn.RANK.EQ(VLOOKUP($A510, 'First 10 GS'!$B$2:$AG$2201, 12, FALSE), 'First 10 GS'!M$2:M$2201, 0)</f>
        <v>98</v>
      </c>
      <c r="M510" s="4">
        <f>_xlfn.RANK.EQ(VLOOKUP($A510, 'First 10 GS'!$B$2:$AG$2201, 13, FALSE), 'First 10 GS'!N$2:N$2201, 0)</f>
        <v>2</v>
      </c>
      <c r="N510" s="6">
        <f>_xlfn.RANK.EQ(VLOOKUP($A510, 'First 10 GS'!$B$2:$AG$2201, 14, FALSE), 'First 10 GS'!O$2:O$2201, 1)</f>
        <v>180</v>
      </c>
      <c r="O510" s="4">
        <f>_xlfn.RANK.EQ(VLOOKUP($A510, 'First 10 GS'!$B$2:$AG$2201, 15, FALSE), 'First 10 GS'!P$2:P$2201, 0)</f>
        <v>390</v>
      </c>
      <c r="P510" s="4">
        <f>_xlfn.RANK.EQ(VLOOKUP($A510, 'First 10 GS'!$B$2:$AG$2201, 16, FALSE), 'First 10 GS'!Q$2:Q$2201, 0)</f>
        <v>266</v>
      </c>
      <c r="Q510" s="5">
        <f>_xlfn.RANK.EQ(VLOOKUP($A510, 'First 10 GS'!$B$2:$AG$2201, 17, FALSE), 'First 10 GS'!R$2:R$2201, 1)</f>
        <v>472</v>
      </c>
      <c r="R510" s="4">
        <f>_xlfn.RANK.EQ(VLOOKUP($A510, 'First 10 GS'!$B$2:$AG$2201, 18, FALSE), 'First 10 GS'!S$2:S$2201, 1)</f>
        <v>550</v>
      </c>
      <c r="S510" s="4">
        <f>_xlfn.RANK.EQ(VLOOKUP($A510, 'First 10 GS'!$B$2:$AG$2201, 19, FALSE), 'First 10 GS'!T$2:T$2201, 1)</f>
        <v>401</v>
      </c>
      <c r="T510" s="4">
        <f>_xlfn.RANK.EQ(VLOOKUP($A510, 'First 10 GS'!$B$2:$AG$2201, 20, FALSE), 'First 10 GS'!U$2:U$2201, 1)</f>
        <v>418</v>
      </c>
      <c r="U510" s="4">
        <f>_xlfn.RANK.EQ(VLOOKUP($A510, 'First 10 GS'!$B$2:$AG$2201, 21, FALSE), 'First 10 GS'!V$2:V$2201, 1)</f>
        <v>274</v>
      </c>
      <c r="V510" s="4">
        <f>_xlfn.RANK.EQ(VLOOKUP($A510, 'First 10 GS'!$B$2:$AG$2201, 22, FALSE), 'First 10 GS'!W$2:W$2201, 1)</f>
        <v>172</v>
      </c>
      <c r="W510" s="4">
        <f>_xlfn.RANK.EQ(VLOOKUP($A510, 'First 10 GS'!$B$2:$AG$2201, 23, FALSE), 'First 10 GS'!X$2:X$2201, 1)</f>
        <v>130</v>
      </c>
      <c r="X510" s="5">
        <f>_xlfn.RANK.EQ(VLOOKUP($A510, 'First 10 GS'!$B$2:$AG$2201, 24, FALSE), 'First 10 GS'!Y$2:Y$2201, 1)</f>
        <v>180</v>
      </c>
      <c r="Y510" s="4">
        <f>_xlfn.RANK.EQ(VLOOKUP($A510, 'First 10 GS'!$B$2:$AG$2201, 25, FALSE), 'First 10 GS'!Z$2:Z$2201, 1)</f>
        <v>291</v>
      </c>
      <c r="Z510" s="5">
        <f>_xlfn.RANK.EQ(VLOOKUP($A510, 'First 10 GS'!$B$2:$AG$2201, 26, FALSE), 'First 10 GS'!AA$2:AA$2201, 0)</f>
        <v>609</v>
      </c>
      <c r="AA510" s="5">
        <f>_xlfn.RANK.EQ(VLOOKUP($A510, 'First 10 GS'!$B$2:$AG$2201, 27, FALSE), 'First 10 GS'!AB$2:AB$2201, 0)</f>
        <v>590</v>
      </c>
      <c r="AB510" s="4">
        <f>_xlfn.RANK.EQ(VLOOKUP($A510, 'First 10 GS'!$B$2:$AG$2201, 28, FALSE), 'First 10 GS'!AC$2:AC$2201, 1)</f>
        <v>1</v>
      </c>
      <c r="AC510" s="4">
        <f>_xlfn.RANK.EQ(VLOOKUP($A510, 'First 10 GS'!$B$2:$AG$2201, 29, FALSE), 'First 10 GS'!AD$2:AD$2201, 1)</f>
        <v>1</v>
      </c>
      <c r="AD510" s="4">
        <f>_xlfn.RANK.EQ(VLOOKUP($A510, 'First 10 GS'!$B$2:$AG$2201, 30, FALSE), 'First 10 GS'!AE$2:AE$2201, 1)</f>
        <v>461</v>
      </c>
      <c r="AE510" s="4">
        <f>_xlfn.RANK.EQ(VLOOKUP($A510, 'First 10 GS'!$B$2:$AG$2201, 31, FALSE), 'First 10 GS'!AF$2:AF$2201, 0)</f>
        <v>495</v>
      </c>
      <c r="AF510" s="5">
        <f>_xlfn.RANK.EQ(VLOOKUP($A510, 'First 10 GS'!$B$2:$AG$2201, 32, FALSE), 'First 10 GS'!AG$2:AG$2201, 1)</f>
        <v>519</v>
      </c>
      <c r="AG510" s="7">
        <f>GEOMEAN(Table5[[#This Row],[W]],Table5[[#This Row],[L]],Table5[[#This Row],[ERA]],Table5[[#This Row],[BB/9]],Table5[[#This Row],[SO]],Table5[[#This Row],[K/9]],Table5[[#This Row],[WHIP]])</f>
        <v>362.62113169631732</v>
      </c>
    </row>
    <row r="511" spans="1:33" x14ac:dyDescent="0.45">
      <c r="A511" s="6" t="s">
        <v>1494</v>
      </c>
      <c r="B511" s="6" t="s">
        <v>40</v>
      </c>
      <c r="C511" s="9">
        <v>39593</v>
      </c>
      <c r="D511" s="9">
        <v>39656</v>
      </c>
      <c r="E511" s="6">
        <f>_xlfn.RANK.EQ(VLOOKUP($A511, 'First 10 GS'!$B$2:$AG$2201, 5, FALSE), 'First 10 GS'!F$2:F$2201, 0)</f>
        <v>613</v>
      </c>
      <c r="F511" s="5">
        <f>_xlfn.RANK.EQ(VLOOKUP($A511, 'First 10 GS'!$B$2:$AG$2201, 6, FALSE), 'First 10 GS'!G$2:G$2201, 0)</f>
        <v>595</v>
      </c>
      <c r="G511" s="5">
        <f>_xlfn.RANK.EQ(VLOOKUP($A511, 'First 10 GS'!$B$2:$AG$2201, 7, FALSE), 'First 10 GS'!H$2:H$2201, 1)</f>
        <v>177</v>
      </c>
      <c r="H511" s="6">
        <f>_xlfn.RANK.EQ(VLOOKUP($A511, 'First 10 GS'!$B$2:$AG$2201, 8, FALSE), 'First 10 GS'!I$2:I$2201, 0)</f>
        <v>1</v>
      </c>
      <c r="I511" s="6">
        <f>_xlfn.RANK.EQ(VLOOKUP($A511, 'First 10 GS'!$B$2:$AG$2201, 9, FALSE), 'First 10 GS'!J$2:J$2201, 0)</f>
        <v>1</v>
      </c>
      <c r="J511" s="6">
        <f>_xlfn.RANK.EQ(VLOOKUP($A511, 'First 10 GS'!$B$2:$AG$2201, 10, FALSE), 'First 10 GS'!K$2:K$2201, 1)</f>
        <v>1</v>
      </c>
      <c r="K511" s="6">
        <f>_xlfn.RANK.EQ(VLOOKUP($A511, 'First 10 GS'!$B$2:$AG$2201, 11, FALSE), 'First 10 GS'!L$2:L$2201, 0)</f>
        <v>196</v>
      </c>
      <c r="L511" s="6">
        <f>_xlfn.RANK.EQ(VLOOKUP($A511, 'First 10 GS'!$B$2:$AG$2201, 12, FALSE), 'First 10 GS'!M$2:M$2201, 0)</f>
        <v>98</v>
      </c>
      <c r="M511" s="6">
        <f>_xlfn.RANK.EQ(VLOOKUP($A511, 'First 10 GS'!$B$2:$AG$2201, 13, FALSE), 'First 10 GS'!N$2:N$2201, 0)</f>
        <v>2</v>
      </c>
      <c r="N511" s="6">
        <f>_xlfn.RANK.EQ(VLOOKUP($A511, 'First 10 GS'!$B$2:$AG$2201, 14, FALSE), 'First 10 GS'!O$2:O$2201, 1)</f>
        <v>50</v>
      </c>
      <c r="O511" s="6">
        <f>_xlfn.RANK.EQ(VLOOKUP($A511, 'First 10 GS'!$B$2:$AG$2201, 15, FALSE), 'First 10 GS'!P$2:P$2201, 0)</f>
        <v>629</v>
      </c>
      <c r="P511" s="6">
        <f>_xlfn.RANK.EQ(VLOOKUP($A511, 'First 10 GS'!$B$2:$AG$2201, 16, FALSE), 'First 10 GS'!Q$2:Q$2201, 0)</f>
        <v>589</v>
      </c>
      <c r="Q511" s="5">
        <f>_xlfn.RANK.EQ(VLOOKUP($A511, 'First 10 GS'!$B$2:$AG$2201, 17, FALSE), 'First 10 GS'!R$2:R$2201, 1)</f>
        <v>410</v>
      </c>
      <c r="R511" s="6">
        <f>_xlfn.RANK.EQ(VLOOKUP($A511, 'First 10 GS'!$B$2:$AG$2201, 18, FALSE), 'First 10 GS'!S$2:S$2201, 1)</f>
        <v>215</v>
      </c>
      <c r="S511" s="6">
        <f>_xlfn.RANK.EQ(VLOOKUP($A511, 'First 10 GS'!$B$2:$AG$2201, 19, FALSE), 'First 10 GS'!T$2:T$2201, 1)</f>
        <v>137</v>
      </c>
      <c r="T511" s="6">
        <f>_xlfn.RANK.EQ(VLOOKUP($A511, 'First 10 GS'!$B$2:$AG$2201, 20, FALSE), 'First 10 GS'!U$2:U$2201, 1)</f>
        <v>214</v>
      </c>
      <c r="U511" s="6">
        <f>_xlfn.RANK.EQ(VLOOKUP($A511, 'First 10 GS'!$B$2:$AG$2201, 21, FALSE), 'First 10 GS'!V$2:V$2201, 1)</f>
        <v>214</v>
      </c>
      <c r="V511" s="6">
        <f>_xlfn.RANK.EQ(VLOOKUP($A511, 'First 10 GS'!$B$2:$AG$2201, 22, FALSE), 'First 10 GS'!W$2:W$2201, 1)</f>
        <v>103</v>
      </c>
      <c r="W511" s="6">
        <f>_xlfn.RANK.EQ(VLOOKUP($A511, 'First 10 GS'!$B$2:$AG$2201, 23, FALSE), 'First 10 GS'!X$2:X$2201, 1)</f>
        <v>521</v>
      </c>
      <c r="X511" s="5">
        <f>_xlfn.RANK.EQ(VLOOKUP($A511, 'First 10 GS'!$B$2:$AG$2201, 24, FALSE), 'First 10 GS'!Y$2:Y$2201, 1)</f>
        <v>627</v>
      </c>
      <c r="Y511" s="6">
        <f>_xlfn.RANK.EQ(VLOOKUP($A511, 'First 10 GS'!$B$2:$AG$2201, 25, FALSE), 'First 10 GS'!Z$2:Z$2201, 1)</f>
        <v>490</v>
      </c>
      <c r="Z511" s="5">
        <f>_xlfn.RANK.EQ(VLOOKUP($A511, 'First 10 GS'!$B$2:$AG$2201, 26, FALSE), 'First 10 GS'!AA$2:AA$2201, 0)</f>
        <v>293</v>
      </c>
      <c r="AA511" s="5">
        <f>_xlfn.RANK.EQ(VLOOKUP($A511, 'First 10 GS'!$B$2:$AG$2201, 27, FALSE), 'First 10 GS'!AB$2:AB$2201, 0)</f>
        <v>168</v>
      </c>
      <c r="AB511" s="6">
        <f>_xlfn.RANK.EQ(VLOOKUP($A511, 'First 10 GS'!$B$2:$AG$2201, 28, FALSE), 'First 10 GS'!AC$2:AC$2201, 1)</f>
        <v>1</v>
      </c>
      <c r="AC511" s="6">
        <f>_xlfn.RANK.EQ(VLOOKUP($A511, 'First 10 GS'!$B$2:$AG$2201, 29, FALSE), 'First 10 GS'!AD$2:AD$2201, 1)</f>
        <v>1</v>
      </c>
      <c r="AD511" s="6">
        <f>_xlfn.RANK.EQ(VLOOKUP($A511, 'First 10 GS'!$B$2:$AG$2201, 30, FALSE), 'First 10 GS'!AE$2:AE$2201, 1)</f>
        <v>554</v>
      </c>
      <c r="AE511" s="6">
        <f>_xlfn.RANK.EQ(VLOOKUP($A511, 'First 10 GS'!$B$2:$AG$2201, 31, FALSE), 'First 10 GS'!AF$2:AF$2201, 0)</f>
        <v>597</v>
      </c>
      <c r="AF511" s="5">
        <f>_xlfn.RANK.EQ(VLOOKUP($A511, 'First 10 GS'!$B$2:$AG$2201, 32, FALSE), 'First 10 GS'!AG$2:AG$2201, 1)</f>
        <v>623</v>
      </c>
      <c r="AG511" s="7">
        <f>GEOMEAN(Table5[[#This Row],[W]],Table5[[#This Row],[L]],Table5[[#This Row],[ERA]],Table5[[#This Row],[BB/9]],Table5[[#This Row],[SO]],Table5[[#This Row],[K/9]],Table5[[#This Row],[WHIP]])</f>
        <v>362.98330787051776</v>
      </c>
    </row>
    <row r="512" spans="1:33" x14ac:dyDescent="0.45">
      <c r="A512" s="4" t="s">
        <v>517</v>
      </c>
      <c r="B512" s="4" t="s">
        <v>390</v>
      </c>
      <c r="C512" s="10">
        <v>24216</v>
      </c>
      <c r="D512" s="10">
        <v>24268</v>
      </c>
      <c r="E512" s="4">
        <f>_xlfn.RANK.EQ(VLOOKUP($A512, 'First 10 GS'!$B$2:$AG$2201, 5, FALSE), 'First 10 GS'!F$2:F$2201, 0)</f>
        <v>255</v>
      </c>
      <c r="F512" s="5">
        <f>_xlfn.RANK.EQ(VLOOKUP($A512, 'First 10 GS'!$B$2:$AG$2201, 6, FALSE), 'First 10 GS'!G$2:G$2201, 0)</f>
        <v>460</v>
      </c>
      <c r="G512" s="5">
        <f>_xlfn.RANK.EQ(VLOOKUP($A512, 'First 10 GS'!$B$2:$AG$2201, 7, FALSE), 'First 10 GS'!H$2:H$2201, 1)</f>
        <v>343</v>
      </c>
      <c r="H512" s="4">
        <f>_xlfn.RANK.EQ(VLOOKUP($A512, 'First 10 GS'!$B$2:$AG$2201, 8, FALSE), 'First 10 GS'!I$2:I$2201, 0)</f>
        <v>1</v>
      </c>
      <c r="I512" s="4">
        <f>_xlfn.RANK.EQ(VLOOKUP($A512, 'First 10 GS'!$B$2:$AG$2201, 9, FALSE), 'First 10 GS'!J$2:J$2201, 0)</f>
        <v>1</v>
      </c>
      <c r="J512" s="4">
        <f>_xlfn.RANK.EQ(VLOOKUP($A512, 'First 10 GS'!$B$2:$AG$2201, 10, FALSE), 'First 10 GS'!K$2:K$2201, 1)</f>
        <v>1</v>
      </c>
      <c r="K512" s="4">
        <f>_xlfn.RANK.EQ(VLOOKUP($A512, 'First 10 GS'!$B$2:$AG$2201, 11, FALSE), 'First 10 GS'!L$2:L$2201, 0)</f>
        <v>99</v>
      </c>
      <c r="L512" s="4">
        <f>_xlfn.RANK.EQ(VLOOKUP($A512, 'First 10 GS'!$B$2:$AG$2201, 12, FALSE), 'First 10 GS'!M$2:M$2201, 0)</f>
        <v>98</v>
      </c>
      <c r="M512" s="4">
        <f>_xlfn.RANK.EQ(VLOOKUP($A512, 'First 10 GS'!$B$2:$AG$2201, 13, FALSE), 'First 10 GS'!N$2:N$2201, 0)</f>
        <v>2</v>
      </c>
      <c r="N512" s="6">
        <f>_xlfn.RANK.EQ(VLOOKUP($A512, 'First 10 GS'!$B$2:$AG$2201, 14, FALSE), 'First 10 GS'!O$2:O$2201, 1)</f>
        <v>403</v>
      </c>
      <c r="O512" s="4">
        <f>_xlfn.RANK.EQ(VLOOKUP($A512, 'First 10 GS'!$B$2:$AG$2201, 15, FALSE), 'First 10 GS'!P$2:P$2201, 0)</f>
        <v>390</v>
      </c>
      <c r="P512" s="4">
        <f>_xlfn.RANK.EQ(VLOOKUP($A512, 'First 10 GS'!$B$2:$AG$2201, 16, FALSE), 'First 10 GS'!Q$2:Q$2201, 0)</f>
        <v>500</v>
      </c>
      <c r="Q512" s="5">
        <f>_xlfn.RANK.EQ(VLOOKUP($A512, 'First 10 GS'!$B$2:$AG$2201, 17, FALSE), 'First 10 GS'!R$2:R$2201, 1)</f>
        <v>392</v>
      </c>
      <c r="R512" s="4">
        <f>_xlfn.RANK.EQ(VLOOKUP($A512, 'First 10 GS'!$B$2:$AG$2201, 18, FALSE), 'First 10 GS'!S$2:S$2201, 1)</f>
        <v>215</v>
      </c>
      <c r="S512" s="4">
        <f>_xlfn.RANK.EQ(VLOOKUP($A512, 'First 10 GS'!$B$2:$AG$2201, 19, FALSE), 'First 10 GS'!T$2:T$2201, 1)</f>
        <v>440</v>
      </c>
      <c r="T512" s="4">
        <f>_xlfn.RANK.EQ(VLOOKUP($A512, 'First 10 GS'!$B$2:$AG$2201, 20, FALSE), 'First 10 GS'!U$2:U$2201, 1)</f>
        <v>418</v>
      </c>
      <c r="U512" s="4">
        <f>_xlfn.RANK.EQ(VLOOKUP($A512, 'First 10 GS'!$B$2:$AG$2201, 21, FALSE), 'First 10 GS'!V$2:V$2201, 1)</f>
        <v>315</v>
      </c>
      <c r="V512" s="4">
        <f>_xlfn.RANK.EQ(VLOOKUP($A512, 'First 10 GS'!$B$2:$AG$2201, 22, FALSE), 'First 10 GS'!W$2:W$2201, 1)</f>
        <v>274</v>
      </c>
      <c r="W512" s="4">
        <f>_xlfn.RANK.EQ(VLOOKUP($A512, 'First 10 GS'!$B$2:$AG$2201, 23, FALSE), 'First 10 GS'!X$2:X$2201, 1)</f>
        <v>654</v>
      </c>
      <c r="X512" s="5">
        <f>_xlfn.RANK.EQ(VLOOKUP($A512, 'First 10 GS'!$B$2:$AG$2201, 24, FALSE), 'First 10 GS'!Y$2:Y$2201, 1)</f>
        <v>645</v>
      </c>
      <c r="Y512" s="4">
        <f>_xlfn.RANK.EQ(VLOOKUP($A512, 'First 10 GS'!$B$2:$AG$2201, 25, FALSE), 'First 10 GS'!Z$2:Z$2201, 1)</f>
        <v>1</v>
      </c>
      <c r="Z512" s="5">
        <f>_xlfn.RANK.EQ(VLOOKUP($A512, 'First 10 GS'!$B$2:$AG$2201, 26, FALSE), 'First 10 GS'!AA$2:AA$2201, 0)</f>
        <v>176</v>
      </c>
      <c r="AA512" s="5">
        <f>_xlfn.RANK.EQ(VLOOKUP($A512, 'First 10 GS'!$B$2:$AG$2201, 27, FALSE), 'First 10 GS'!AB$2:AB$2201, 0)</f>
        <v>224</v>
      </c>
      <c r="AB512" s="4">
        <f>_xlfn.RANK.EQ(VLOOKUP($A512, 'First 10 GS'!$B$2:$AG$2201, 28, FALSE), 'First 10 GS'!AC$2:AC$2201, 1)</f>
        <v>127</v>
      </c>
      <c r="AC512" s="4">
        <f>_xlfn.RANK.EQ(VLOOKUP($A512, 'First 10 GS'!$B$2:$AG$2201, 29, FALSE), 'First 10 GS'!AD$2:AD$2201, 1)</f>
        <v>1</v>
      </c>
      <c r="AD512" s="4">
        <f>_xlfn.RANK.EQ(VLOOKUP($A512, 'First 10 GS'!$B$2:$AG$2201, 30, FALSE), 'First 10 GS'!AE$2:AE$2201, 1)</f>
        <v>461</v>
      </c>
      <c r="AE512" s="4">
        <f>_xlfn.RANK.EQ(VLOOKUP($A512, 'First 10 GS'!$B$2:$AG$2201, 31, FALSE), 'First 10 GS'!AF$2:AF$2201, 0)</f>
        <v>205</v>
      </c>
      <c r="AF512" s="5">
        <f>_xlfn.RANK.EQ(VLOOKUP($A512, 'First 10 GS'!$B$2:$AG$2201, 32, FALSE), 'First 10 GS'!AG$2:AG$2201, 1)</f>
        <v>548</v>
      </c>
      <c r="AG512" s="7">
        <f>GEOMEAN(Table5[[#This Row],[W]],Table5[[#This Row],[L]],Table5[[#This Row],[ERA]],Table5[[#This Row],[BB/9]],Table5[[#This Row],[SO]],Table5[[#This Row],[K/9]],Table5[[#This Row],[WHIP]])</f>
        <v>364.92663987028658</v>
      </c>
    </row>
    <row r="513" spans="1:33" x14ac:dyDescent="0.45">
      <c r="A513" s="6" t="s">
        <v>1490</v>
      </c>
      <c r="B513" s="6" t="s">
        <v>95</v>
      </c>
      <c r="C513" s="9">
        <v>29034</v>
      </c>
      <c r="D513" s="9">
        <v>29082</v>
      </c>
      <c r="E513" s="6">
        <f>_xlfn.RANK.EQ(VLOOKUP($A513, 'First 10 GS'!$B$2:$AG$2201, 5, FALSE), 'First 10 GS'!F$2:F$2201, 0)</f>
        <v>178</v>
      </c>
      <c r="F513" s="5">
        <f>_xlfn.RANK.EQ(VLOOKUP($A513, 'First 10 GS'!$B$2:$AG$2201, 6, FALSE), 'First 10 GS'!G$2:G$2201, 0)</f>
        <v>294</v>
      </c>
      <c r="G513" s="5">
        <f>_xlfn.RANK.EQ(VLOOKUP($A513, 'First 10 GS'!$B$2:$AG$2201, 7, FALSE), 'First 10 GS'!H$2:H$2201, 1)</f>
        <v>343</v>
      </c>
      <c r="H513" s="6">
        <f>_xlfn.RANK.EQ(VLOOKUP($A513, 'First 10 GS'!$B$2:$AG$2201, 8, FALSE), 'First 10 GS'!I$2:I$2201, 0)</f>
        <v>1</v>
      </c>
      <c r="I513" s="6">
        <f>_xlfn.RANK.EQ(VLOOKUP($A513, 'First 10 GS'!$B$2:$AG$2201, 9, FALSE), 'First 10 GS'!J$2:J$2201, 0)</f>
        <v>1</v>
      </c>
      <c r="J513" s="6">
        <f>_xlfn.RANK.EQ(VLOOKUP($A513, 'First 10 GS'!$B$2:$AG$2201, 10, FALSE), 'First 10 GS'!K$2:K$2201, 1)</f>
        <v>1</v>
      </c>
      <c r="K513" s="6">
        <f>_xlfn.RANK.EQ(VLOOKUP($A513, 'First 10 GS'!$B$2:$AG$2201, 11, FALSE), 'First 10 GS'!L$2:L$2201, 0)</f>
        <v>54</v>
      </c>
      <c r="L513" s="6">
        <f>_xlfn.RANK.EQ(VLOOKUP($A513, 'First 10 GS'!$B$2:$AG$2201, 12, FALSE), 'First 10 GS'!M$2:M$2201, 0)</f>
        <v>98</v>
      </c>
      <c r="M513" s="6">
        <f>_xlfn.RANK.EQ(VLOOKUP($A513, 'First 10 GS'!$B$2:$AG$2201, 13, FALSE), 'First 10 GS'!N$2:N$2201, 0)</f>
        <v>2</v>
      </c>
      <c r="N513" s="6">
        <f>_xlfn.RANK.EQ(VLOOKUP($A513, 'First 10 GS'!$B$2:$AG$2201, 14, FALSE), 'First 10 GS'!O$2:O$2201, 1)</f>
        <v>481</v>
      </c>
      <c r="O513" s="6">
        <f>_xlfn.RANK.EQ(VLOOKUP($A513, 'First 10 GS'!$B$2:$AG$2201, 15, FALSE), 'First 10 GS'!P$2:P$2201, 0)</f>
        <v>227</v>
      </c>
      <c r="P513" s="6">
        <f>_xlfn.RANK.EQ(VLOOKUP($A513, 'First 10 GS'!$B$2:$AG$2201, 16, FALSE), 'First 10 GS'!Q$2:Q$2201, 0)</f>
        <v>378</v>
      </c>
      <c r="Q513" s="5">
        <f>_xlfn.RANK.EQ(VLOOKUP($A513, 'First 10 GS'!$B$2:$AG$2201, 17, FALSE), 'First 10 GS'!R$2:R$2201, 1)</f>
        <v>386</v>
      </c>
      <c r="R513" s="6">
        <f>_xlfn.RANK.EQ(VLOOKUP($A513, 'First 10 GS'!$B$2:$AG$2201, 18, FALSE), 'First 10 GS'!S$2:S$2201, 1)</f>
        <v>530</v>
      </c>
      <c r="S513" s="6">
        <f>_xlfn.RANK.EQ(VLOOKUP($A513, 'First 10 GS'!$B$2:$AG$2201, 19, FALSE), 'First 10 GS'!T$2:T$2201, 1)</f>
        <v>509</v>
      </c>
      <c r="T513" s="6">
        <f>_xlfn.RANK.EQ(VLOOKUP($A513, 'First 10 GS'!$B$2:$AG$2201, 20, FALSE), 'First 10 GS'!U$2:U$2201, 1)</f>
        <v>456</v>
      </c>
      <c r="U513" s="6">
        <f>_xlfn.RANK.EQ(VLOOKUP($A513, 'First 10 GS'!$B$2:$AG$2201, 21, FALSE), 'First 10 GS'!V$2:V$2201, 1)</f>
        <v>382</v>
      </c>
      <c r="V513" s="6">
        <f>_xlfn.RANK.EQ(VLOOKUP($A513, 'First 10 GS'!$B$2:$AG$2201, 22, FALSE), 'First 10 GS'!W$2:W$2201, 1)</f>
        <v>381</v>
      </c>
      <c r="W513" s="6">
        <f>_xlfn.RANK.EQ(VLOOKUP($A513, 'First 10 GS'!$B$2:$AG$2201, 23, FALSE), 'First 10 GS'!X$2:X$2201, 1)</f>
        <v>221</v>
      </c>
      <c r="X513" s="5">
        <f>_xlfn.RANK.EQ(VLOOKUP($A513, 'First 10 GS'!$B$2:$AG$2201, 24, FALSE), 'First 10 GS'!Y$2:Y$2201, 1)</f>
        <v>200</v>
      </c>
      <c r="Y513" s="6">
        <f>_xlfn.RANK.EQ(VLOOKUP($A513, 'First 10 GS'!$B$2:$AG$2201, 25, FALSE), 'First 10 GS'!Z$2:Z$2201, 1)</f>
        <v>1</v>
      </c>
      <c r="Z513" s="5">
        <f>_xlfn.RANK.EQ(VLOOKUP($A513, 'First 10 GS'!$B$2:$AG$2201, 26, FALSE), 'First 10 GS'!AA$2:AA$2201, 0)</f>
        <v>566</v>
      </c>
      <c r="AA513" s="5">
        <f>_xlfn.RANK.EQ(VLOOKUP($A513, 'First 10 GS'!$B$2:$AG$2201, 27, FALSE), 'First 10 GS'!AB$2:AB$2201, 0)</f>
        <v>600</v>
      </c>
      <c r="AB513" s="6">
        <f>_xlfn.RANK.EQ(VLOOKUP($A513, 'First 10 GS'!$B$2:$AG$2201, 28, FALSE), 'First 10 GS'!AC$2:AC$2201, 1)</f>
        <v>290</v>
      </c>
      <c r="AC513" s="6">
        <f>_xlfn.RANK.EQ(VLOOKUP($A513, 'First 10 GS'!$B$2:$AG$2201, 29, FALSE), 'First 10 GS'!AD$2:AD$2201, 1)</f>
        <v>1</v>
      </c>
      <c r="AD513" s="6">
        <f>_xlfn.RANK.EQ(VLOOKUP($A513, 'First 10 GS'!$B$2:$AG$2201, 30, FALSE), 'First 10 GS'!AE$2:AE$2201, 1)</f>
        <v>641</v>
      </c>
      <c r="AE513" s="6">
        <f>_xlfn.RANK.EQ(VLOOKUP($A513, 'First 10 GS'!$B$2:$AG$2201, 31, FALSE), 'First 10 GS'!AF$2:AF$2201, 0)</f>
        <v>137</v>
      </c>
      <c r="AF513" s="5">
        <f>_xlfn.RANK.EQ(VLOOKUP($A513, 'First 10 GS'!$B$2:$AG$2201, 32, FALSE), 'First 10 GS'!AG$2:AG$2201, 1)</f>
        <v>326</v>
      </c>
      <c r="AG513" s="7">
        <f>GEOMEAN(Table5[[#This Row],[W]],Table5[[#This Row],[L]],Table5[[#This Row],[ERA]],Table5[[#This Row],[BB/9]],Table5[[#This Row],[SO]],Table5[[#This Row],[K/9]],Table5[[#This Row],[WHIP]])</f>
        <v>364.92724659923016</v>
      </c>
    </row>
    <row r="514" spans="1:33" x14ac:dyDescent="0.45">
      <c r="A514" s="4" t="s">
        <v>1908</v>
      </c>
      <c r="B514" s="4" t="s">
        <v>271</v>
      </c>
      <c r="C514" s="10">
        <v>39180</v>
      </c>
      <c r="D514" s="10">
        <v>39236</v>
      </c>
      <c r="E514" s="4">
        <f>_xlfn.RANK.EQ(VLOOKUP($A514, 'First 10 GS'!$B$2:$AG$2201, 5, FALSE), 'First 10 GS'!F$2:F$2201, 0)</f>
        <v>366</v>
      </c>
      <c r="F514" s="5">
        <f>_xlfn.RANK.EQ(VLOOKUP($A514, 'First 10 GS'!$B$2:$AG$2201, 6, FALSE), 'First 10 GS'!G$2:G$2201, 0)</f>
        <v>294</v>
      </c>
      <c r="G514" s="5">
        <f>_xlfn.RANK.EQ(VLOOKUP($A514, 'First 10 GS'!$B$2:$AG$2201, 7, FALSE), 'First 10 GS'!H$2:H$2201, 1)</f>
        <v>518</v>
      </c>
      <c r="H514" s="4">
        <f>_xlfn.RANK.EQ(VLOOKUP($A514, 'First 10 GS'!$B$2:$AG$2201, 8, FALSE), 'First 10 GS'!I$2:I$2201, 0)</f>
        <v>1</v>
      </c>
      <c r="I514" s="4">
        <f>_xlfn.RANK.EQ(VLOOKUP($A514, 'First 10 GS'!$B$2:$AG$2201, 9, FALSE), 'First 10 GS'!J$2:J$2201, 0)</f>
        <v>1</v>
      </c>
      <c r="J514" s="4">
        <f>_xlfn.RANK.EQ(VLOOKUP($A514, 'First 10 GS'!$B$2:$AG$2201, 10, FALSE), 'First 10 GS'!K$2:K$2201, 1)</f>
        <v>1</v>
      </c>
      <c r="K514" s="4">
        <f>_xlfn.RANK.EQ(VLOOKUP($A514, 'First 10 GS'!$B$2:$AG$2201, 11, FALSE), 'First 10 GS'!L$2:L$2201, 0)</f>
        <v>196</v>
      </c>
      <c r="L514" s="4">
        <f>_xlfn.RANK.EQ(VLOOKUP($A514, 'First 10 GS'!$B$2:$AG$2201, 12, FALSE), 'First 10 GS'!M$2:M$2201, 0)</f>
        <v>98</v>
      </c>
      <c r="M514" s="4">
        <f>_xlfn.RANK.EQ(VLOOKUP($A514, 'First 10 GS'!$B$2:$AG$2201, 13, FALSE), 'First 10 GS'!N$2:N$2201, 0)</f>
        <v>2</v>
      </c>
      <c r="N514" s="6">
        <f>_xlfn.RANK.EQ(VLOOKUP($A514, 'First 10 GS'!$B$2:$AG$2201, 14, FALSE), 'First 10 GS'!O$2:O$2201, 1)</f>
        <v>288</v>
      </c>
      <c r="O514" s="4">
        <f>_xlfn.RANK.EQ(VLOOKUP($A514, 'First 10 GS'!$B$2:$AG$2201, 15, FALSE), 'First 10 GS'!P$2:P$2201, 0)</f>
        <v>90</v>
      </c>
      <c r="P514" s="4">
        <f>_xlfn.RANK.EQ(VLOOKUP($A514, 'First 10 GS'!$B$2:$AG$2201, 16, FALSE), 'First 10 GS'!Q$2:Q$2201, 0)</f>
        <v>467</v>
      </c>
      <c r="Q514" s="5">
        <f>_xlfn.RANK.EQ(VLOOKUP($A514, 'First 10 GS'!$B$2:$AG$2201, 17, FALSE), 'First 10 GS'!R$2:R$2201, 1)</f>
        <v>374</v>
      </c>
      <c r="R514" s="4">
        <f>_xlfn.RANK.EQ(VLOOKUP($A514, 'First 10 GS'!$B$2:$AG$2201, 18, FALSE), 'First 10 GS'!S$2:S$2201, 1)</f>
        <v>475</v>
      </c>
      <c r="S514" s="4">
        <f>_xlfn.RANK.EQ(VLOOKUP($A514, 'First 10 GS'!$B$2:$AG$2201, 19, FALSE), 'First 10 GS'!T$2:T$2201, 1)</f>
        <v>316</v>
      </c>
      <c r="T514" s="4">
        <f>_xlfn.RANK.EQ(VLOOKUP($A514, 'First 10 GS'!$B$2:$AG$2201, 20, FALSE), 'First 10 GS'!U$2:U$2201, 1)</f>
        <v>341</v>
      </c>
      <c r="U514" s="4">
        <f>_xlfn.RANK.EQ(VLOOKUP($A514, 'First 10 GS'!$B$2:$AG$2201, 21, FALSE), 'First 10 GS'!V$2:V$2201, 1)</f>
        <v>574</v>
      </c>
      <c r="V514" s="4">
        <f>_xlfn.RANK.EQ(VLOOKUP($A514, 'First 10 GS'!$B$2:$AG$2201, 22, FALSE), 'First 10 GS'!W$2:W$2201, 1)</f>
        <v>570</v>
      </c>
      <c r="W514" s="4">
        <f>_xlfn.RANK.EQ(VLOOKUP($A514, 'First 10 GS'!$B$2:$AG$2201, 23, FALSE), 'First 10 GS'!X$2:X$2201, 1)</f>
        <v>331</v>
      </c>
      <c r="X514" s="5">
        <f>_xlfn.RANK.EQ(VLOOKUP($A514, 'First 10 GS'!$B$2:$AG$2201, 24, FALSE), 'First 10 GS'!Y$2:Y$2201, 1)</f>
        <v>374</v>
      </c>
      <c r="Y514" s="4">
        <f>_xlfn.RANK.EQ(VLOOKUP($A514, 'First 10 GS'!$B$2:$AG$2201, 25, FALSE), 'First 10 GS'!Z$2:Z$2201, 1)</f>
        <v>490</v>
      </c>
      <c r="Z514" s="5">
        <f>_xlfn.RANK.EQ(VLOOKUP($A514, 'First 10 GS'!$B$2:$AG$2201, 26, FALSE), 'First 10 GS'!AA$2:AA$2201, 0)</f>
        <v>293</v>
      </c>
      <c r="AA514" s="5">
        <f>_xlfn.RANK.EQ(VLOOKUP($A514, 'First 10 GS'!$B$2:$AG$2201, 27, FALSE), 'First 10 GS'!AB$2:AB$2201, 0)</f>
        <v>285</v>
      </c>
      <c r="AB514" s="4">
        <f>_xlfn.RANK.EQ(VLOOKUP($A514, 'First 10 GS'!$B$2:$AG$2201, 28, FALSE), 'First 10 GS'!AC$2:AC$2201, 1)</f>
        <v>290</v>
      </c>
      <c r="AC514" s="4">
        <f>_xlfn.RANK.EQ(VLOOKUP($A514, 'First 10 GS'!$B$2:$AG$2201, 29, FALSE), 'First 10 GS'!AD$2:AD$2201, 1)</f>
        <v>1</v>
      </c>
      <c r="AD514" s="4">
        <f>_xlfn.RANK.EQ(VLOOKUP($A514, 'First 10 GS'!$B$2:$AG$2201, 30, FALSE), 'First 10 GS'!AE$2:AE$2201, 1)</f>
        <v>146</v>
      </c>
      <c r="AE514" s="4">
        <f>_xlfn.RANK.EQ(VLOOKUP($A514, 'First 10 GS'!$B$2:$AG$2201, 31, FALSE), 'First 10 GS'!AF$2:AF$2201, 0)</f>
        <v>301</v>
      </c>
      <c r="AF514" s="5">
        <f>_xlfn.RANK.EQ(VLOOKUP($A514, 'First 10 GS'!$B$2:$AG$2201, 32, FALSE), 'First 10 GS'!AG$2:AG$2201, 1)</f>
        <v>487</v>
      </c>
      <c r="AG514" s="7">
        <f>GEOMEAN(Table5[[#This Row],[W]],Table5[[#This Row],[L]],Table5[[#This Row],[ERA]],Table5[[#This Row],[BB/9]],Table5[[#This Row],[SO]],Table5[[#This Row],[K/9]],Table5[[#This Row],[WHIP]])</f>
        <v>365.19355562026601</v>
      </c>
    </row>
    <row r="515" spans="1:33" x14ac:dyDescent="0.45">
      <c r="A515" s="6" t="s">
        <v>2343</v>
      </c>
      <c r="B515" s="6" t="s">
        <v>54</v>
      </c>
      <c r="C515" s="9">
        <v>37061</v>
      </c>
      <c r="D515" s="9">
        <v>37114</v>
      </c>
      <c r="E515" s="6">
        <f>_xlfn.RANK.EQ(VLOOKUP($A515, 'First 10 GS'!$B$2:$AG$2201, 5, FALSE), 'First 10 GS'!F$2:F$2201, 0)</f>
        <v>489</v>
      </c>
      <c r="F515" s="5">
        <f>_xlfn.RANK.EQ(VLOOKUP($A515, 'First 10 GS'!$B$2:$AG$2201, 6, FALSE), 'First 10 GS'!G$2:G$2201, 0)</f>
        <v>294</v>
      </c>
      <c r="G515" s="5">
        <f>_xlfn.RANK.EQ(VLOOKUP($A515, 'First 10 GS'!$B$2:$AG$2201, 7, FALSE), 'First 10 GS'!H$2:H$2201, 1)</f>
        <v>177</v>
      </c>
      <c r="H515" s="6">
        <f>_xlfn.RANK.EQ(VLOOKUP($A515, 'First 10 GS'!$B$2:$AG$2201, 8, FALSE), 'First 10 GS'!I$2:I$2201, 0)</f>
        <v>1</v>
      </c>
      <c r="I515" s="6">
        <f>_xlfn.RANK.EQ(VLOOKUP($A515, 'First 10 GS'!$B$2:$AG$2201, 9, FALSE), 'First 10 GS'!J$2:J$2201, 0)</f>
        <v>1</v>
      </c>
      <c r="J515" s="6">
        <f>_xlfn.RANK.EQ(VLOOKUP($A515, 'First 10 GS'!$B$2:$AG$2201, 10, FALSE), 'First 10 GS'!K$2:K$2201, 1)</f>
        <v>1</v>
      </c>
      <c r="K515" s="6">
        <f>_xlfn.RANK.EQ(VLOOKUP($A515, 'First 10 GS'!$B$2:$AG$2201, 11, FALSE), 'First 10 GS'!L$2:L$2201, 0)</f>
        <v>196</v>
      </c>
      <c r="L515" s="6">
        <f>_xlfn.RANK.EQ(VLOOKUP($A515, 'First 10 GS'!$B$2:$AG$2201, 12, FALSE), 'First 10 GS'!M$2:M$2201, 0)</f>
        <v>98</v>
      </c>
      <c r="M515" s="6">
        <f>_xlfn.RANK.EQ(VLOOKUP($A515, 'First 10 GS'!$B$2:$AG$2201, 13, FALSE), 'First 10 GS'!N$2:N$2201, 0)</f>
        <v>2</v>
      </c>
      <c r="N515" s="6">
        <f>_xlfn.RANK.EQ(VLOOKUP($A515, 'First 10 GS'!$B$2:$AG$2201, 14, FALSE), 'First 10 GS'!O$2:O$2201, 1)</f>
        <v>170</v>
      </c>
      <c r="O515" s="6">
        <f>_xlfn.RANK.EQ(VLOOKUP($A515, 'First 10 GS'!$B$2:$AG$2201, 15, FALSE), 'First 10 GS'!P$2:P$2201, 0)</f>
        <v>390</v>
      </c>
      <c r="P515" s="6">
        <f>_xlfn.RANK.EQ(VLOOKUP($A515, 'First 10 GS'!$B$2:$AG$2201, 16, FALSE), 'First 10 GS'!Q$2:Q$2201, 0)</f>
        <v>266</v>
      </c>
      <c r="Q515" s="5">
        <f>_xlfn.RANK.EQ(VLOOKUP($A515, 'First 10 GS'!$B$2:$AG$2201, 17, FALSE), 'First 10 GS'!R$2:R$2201, 1)</f>
        <v>543</v>
      </c>
      <c r="R515" s="6">
        <f>_xlfn.RANK.EQ(VLOOKUP($A515, 'First 10 GS'!$B$2:$AG$2201, 18, FALSE), 'First 10 GS'!S$2:S$2201, 1)</f>
        <v>350</v>
      </c>
      <c r="S515" s="6">
        <f>_xlfn.RANK.EQ(VLOOKUP($A515, 'First 10 GS'!$B$2:$AG$2201, 19, FALSE), 'First 10 GS'!T$2:T$2201, 1)</f>
        <v>473</v>
      </c>
      <c r="T515" s="6">
        <f>_xlfn.RANK.EQ(VLOOKUP($A515, 'First 10 GS'!$B$2:$AG$2201, 20, FALSE), 'First 10 GS'!U$2:U$2201, 1)</f>
        <v>529</v>
      </c>
      <c r="U515" s="6">
        <f>_xlfn.RANK.EQ(VLOOKUP($A515, 'First 10 GS'!$B$2:$AG$2201, 21, FALSE), 'First 10 GS'!V$2:V$2201, 1)</f>
        <v>521</v>
      </c>
      <c r="V515" s="6">
        <f>_xlfn.RANK.EQ(VLOOKUP($A515, 'First 10 GS'!$B$2:$AG$2201, 22, FALSE), 'First 10 GS'!W$2:W$2201, 1)</f>
        <v>466</v>
      </c>
      <c r="W515" s="6">
        <f>_xlfn.RANK.EQ(VLOOKUP($A515, 'First 10 GS'!$B$2:$AG$2201, 23, FALSE), 'First 10 GS'!X$2:X$2201, 1)</f>
        <v>331</v>
      </c>
      <c r="X515" s="5">
        <f>_xlfn.RANK.EQ(VLOOKUP($A515, 'First 10 GS'!$B$2:$AG$2201, 24, FALSE), 'First 10 GS'!Y$2:Y$2201, 1)</f>
        <v>401</v>
      </c>
      <c r="Y515" s="6">
        <f>_xlfn.RANK.EQ(VLOOKUP($A515, 'First 10 GS'!$B$2:$AG$2201, 25, FALSE), 'First 10 GS'!Z$2:Z$2201, 1)</f>
        <v>291</v>
      </c>
      <c r="Z515" s="5">
        <f>_xlfn.RANK.EQ(VLOOKUP($A515, 'First 10 GS'!$B$2:$AG$2201, 26, FALSE), 'First 10 GS'!AA$2:AA$2201, 0)</f>
        <v>423</v>
      </c>
      <c r="AA515" s="5">
        <f>_xlfn.RANK.EQ(VLOOKUP($A515, 'First 10 GS'!$B$2:$AG$2201, 27, FALSE), 'First 10 GS'!AB$2:AB$2201, 0)</f>
        <v>364</v>
      </c>
      <c r="AB515" s="6">
        <f>_xlfn.RANK.EQ(VLOOKUP($A515, 'First 10 GS'!$B$2:$AG$2201, 28, FALSE), 'First 10 GS'!AC$2:AC$2201, 1)</f>
        <v>127</v>
      </c>
      <c r="AC515" s="6">
        <f>_xlfn.RANK.EQ(VLOOKUP($A515, 'First 10 GS'!$B$2:$AG$2201, 29, FALSE), 'First 10 GS'!AD$2:AD$2201, 1)</f>
        <v>1</v>
      </c>
      <c r="AD515" s="6">
        <f>_xlfn.RANK.EQ(VLOOKUP($A515, 'First 10 GS'!$B$2:$AG$2201, 30, FALSE), 'First 10 GS'!AE$2:AE$2201, 1)</f>
        <v>325</v>
      </c>
      <c r="AE515" s="6">
        <f>_xlfn.RANK.EQ(VLOOKUP($A515, 'First 10 GS'!$B$2:$AG$2201, 31, FALSE), 'First 10 GS'!AF$2:AF$2201, 0)</f>
        <v>463</v>
      </c>
      <c r="AF515" s="5">
        <f>_xlfn.RANK.EQ(VLOOKUP($A515, 'First 10 GS'!$B$2:$AG$2201, 32, FALSE), 'First 10 GS'!AG$2:AG$2201, 1)</f>
        <v>499</v>
      </c>
      <c r="AG515" s="7">
        <f>GEOMEAN(Table5[[#This Row],[W]],Table5[[#This Row],[L]],Table5[[#This Row],[ERA]],Table5[[#This Row],[BB/9]],Table5[[#This Row],[SO]],Table5[[#This Row],[K/9]],Table5[[#This Row],[WHIP]])</f>
        <v>365.45136224888165</v>
      </c>
    </row>
    <row r="516" spans="1:33" x14ac:dyDescent="0.45">
      <c r="A516" s="6" t="s">
        <v>1881</v>
      </c>
      <c r="B516" s="6" t="s">
        <v>210</v>
      </c>
      <c r="C516" s="9">
        <v>40023</v>
      </c>
      <c r="D516" s="9">
        <v>40072</v>
      </c>
      <c r="E516" s="6">
        <f>_xlfn.RANK.EQ(VLOOKUP($A516, 'First 10 GS'!$B$2:$AG$2201, 5, FALSE), 'First 10 GS'!F$2:F$2201, 0)</f>
        <v>292</v>
      </c>
      <c r="F516" s="5">
        <f>_xlfn.RANK.EQ(VLOOKUP($A516, 'First 10 GS'!$B$2:$AG$2201, 6, FALSE), 'First 10 GS'!G$2:G$2201, 0)</f>
        <v>460</v>
      </c>
      <c r="G516" s="5">
        <f>_xlfn.RANK.EQ(VLOOKUP($A516, 'First 10 GS'!$B$2:$AG$2201, 7, FALSE), 'First 10 GS'!H$2:H$2201, 1)</f>
        <v>177</v>
      </c>
      <c r="H516" s="6">
        <f>_xlfn.RANK.EQ(VLOOKUP($A516, 'First 10 GS'!$B$2:$AG$2201, 8, FALSE), 'First 10 GS'!I$2:I$2201, 0)</f>
        <v>1</v>
      </c>
      <c r="I516" s="6">
        <f>_xlfn.RANK.EQ(VLOOKUP($A516, 'First 10 GS'!$B$2:$AG$2201, 9, FALSE), 'First 10 GS'!J$2:J$2201, 0)</f>
        <v>1</v>
      </c>
      <c r="J516" s="6">
        <f>_xlfn.RANK.EQ(VLOOKUP($A516, 'First 10 GS'!$B$2:$AG$2201, 10, FALSE), 'First 10 GS'!K$2:K$2201, 1)</f>
        <v>1</v>
      </c>
      <c r="K516" s="6">
        <f>_xlfn.RANK.EQ(VLOOKUP($A516, 'First 10 GS'!$B$2:$AG$2201, 11, FALSE), 'First 10 GS'!L$2:L$2201, 0)</f>
        <v>196</v>
      </c>
      <c r="L516" s="6">
        <f>_xlfn.RANK.EQ(VLOOKUP($A516, 'First 10 GS'!$B$2:$AG$2201, 12, FALSE), 'First 10 GS'!M$2:M$2201, 0)</f>
        <v>98</v>
      </c>
      <c r="M516" s="6">
        <f>_xlfn.RANK.EQ(VLOOKUP($A516, 'First 10 GS'!$B$2:$AG$2201, 13, FALSE), 'First 10 GS'!N$2:N$2201, 0)</f>
        <v>2</v>
      </c>
      <c r="N516" s="6">
        <f>_xlfn.RANK.EQ(VLOOKUP($A516, 'First 10 GS'!$B$2:$AG$2201, 14, FALSE), 'First 10 GS'!O$2:O$2201, 1)</f>
        <v>365</v>
      </c>
      <c r="O516" s="6">
        <f>_xlfn.RANK.EQ(VLOOKUP($A516, 'First 10 GS'!$B$2:$AG$2201, 15, FALSE), 'First 10 GS'!P$2:P$2201, 0)</f>
        <v>530</v>
      </c>
      <c r="P516" s="6">
        <f>_xlfn.RANK.EQ(VLOOKUP($A516, 'First 10 GS'!$B$2:$AG$2201, 16, FALSE), 'First 10 GS'!Q$2:Q$2201, 0)</f>
        <v>428</v>
      </c>
      <c r="Q516" s="5">
        <f>_xlfn.RANK.EQ(VLOOKUP($A516, 'First 10 GS'!$B$2:$AG$2201, 17, FALSE), 'First 10 GS'!R$2:R$2201, 1)</f>
        <v>404</v>
      </c>
      <c r="R516" s="6">
        <f>_xlfn.RANK.EQ(VLOOKUP($A516, 'First 10 GS'!$B$2:$AG$2201, 18, FALSE), 'First 10 GS'!S$2:S$2201, 1)</f>
        <v>550</v>
      </c>
      <c r="S516" s="6">
        <f>_xlfn.RANK.EQ(VLOOKUP($A516, 'First 10 GS'!$B$2:$AG$2201, 19, FALSE), 'First 10 GS'!T$2:T$2201, 1)</f>
        <v>356</v>
      </c>
      <c r="T516" s="6">
        <f>_xlfn.RANK.EQ(VLOOKUP($A516, 'First 10 GS'!$B$2:$AG$2201, 20, FALSE), 'First 10 GS'!U$2:U$2201, 1)</f>
        <v>418</v>
      </c>
      <c r="U516" s="6">
        <f>_xlfn.RANK.EQ(VLOOKUP($A516, 'First 10 GS'!$B$2:$AG$2201, 21, FALSE), 'First 10 GS'!V$2:V$2201, 1)</f>
        <v>630</v>
      </c>
      <c r="V516" s="6">
        <f>_xlfn.RANK.EQ(VLOOKUP($A516, 'First 10 GS'!$B$2:$AG$2201, 22, FALSE), 'First 10 GS'!W$2:W$2201, 1)</f>
        <v>651</v>
      </c>
      <c r="W516" s="6">
        <f>_xlfn.RANK.EQ(VLOOKUP($A516, 'First 10 GS'!$B$2:$AG$2201, 23, FALSE), 'First 10 GS'!X$2:X$2201, 1)</f>
        <v>262</v>
      </c>
      <c r="X516" s="5">
        <f>_xlfn.RANK.EQ(VLOOKUP($A516, 'First 10 GS'!$B$2:$AG$2201, 24, FALSE), 'First 10 GS'!Y$2:Y$2201, 1)</f>
        <v>262</v>
      </c>
      <c r="Y516" s="6">
        <f>_xlfn.RANK.EQ(VLOOKUP($A516, 'First 10 GS'!$B$2:$AG$2201, 25, FALSE), 'First 10 GS'!Z$2:Z$2201, 1)</f>
        <v>291</v>
      </c>
      <c r="Z516" s="5">
        <f>_xlfn.RANK.EQ(VLOOKUP($A516, 'First 10 GS'!$B$2:$AG$2201, 26, FALSE), 'First 10 GS'!AA$2:AA$2201, 0)</f>
        <v>474</v>
      </c>
      <c r="AA516" s="5">
        <f>_xlfn.RANK.EQ(VLOOKUP($A516, 'First 10 GS'!$B$2:$AG$2201, 27, FALSE), 'First 10 GS'!AB$2:AB$2201, 0)</f>
        <v>491</v>
      </c>
      <c r="AB516" s="6">
        <f>_xlfn.RANK.EQ(VLOOKUP($A516, 'First 10 GS'!$B$2:$AG$2201, 28, FALSE), 'First 10 GS'!AC$2:AC$2201, 1)</f>
        <v>127</v>
      </c>
      <c r="AC516" s="6">
        <f>_xlfn.RANK.EQ(VLOOKUP($A516, 'First 10 GS'!$B$2:$AG$2201, 29, FALSE), 'First 10 GS'!AD$2:AD$2201, 1)</f>
        <v>1</v>
      </c>
      <c r="AD516" s="6">
        <f>_xlfn.RANK.EQ(VLOOKUP($A516, 'First 10 GS'!$B$2:$AG$2201, 30, FALSE), 'First 10 GS'!AE$2:AE$2201, 1)</f>
        <v>554</v>
      </c>
      <c r="AE516" s="6">
        <f>_xlfn.RANK.EQ(VLOOKUP($A516, 'First 10 GS'!$B$2:$AG$2201, 31, FALSE), 'First 10 GS'!AF$2:AF$2201, 0)</f>
        <v>312</v>
      </c>
      <c r="AF516" s="5">
        <f>_xlfn.RANK.EQ(VLOOKUP($A516, 'First 10 GS'!$B$2:$AG$2201, 32, FALSE), 'First 10 GS'!AG$2:AG$2201, 1)</f>
        <v>447</v>
      </c>
      <c r="AG516" s="7">
        <f>GEOMEAN(Table5[[#This Row],[W]],Table5[[#This Row],[L]],Table5[[#This Row],[ERA]],Table5[[#This Row],[BB/9]],Table5[[#This Row],[SO]],Table5[[#This Row],[K/9]],Table5[[#This Row],[WHIP]])</f>
        <v>366.99018086287901</v>
      </c>
    </row>
    <row r="517" spans="1:33" x14ac:dyDescent="0.45">
      <c r="A517" s="6" t="s">
        <v>606</v>
      </c>
      <c r="B517" s="6" t="s">
        <v>607</v>
      </c>
      <c r="C517" s="9">
        <v>37049</v>
      </c>
      <c r="D517" s="9">
        <v>37121</v>
      </c>
      <c r="E517" s="6">
        <f>_xlfn.RANK.EQ(VLOOKUP($A517, 'First 10 GS'!$B$2:$AG$2201, 5, FALSE), 'First 10 GS'!F$2:F$2201, 0)</f>
        <v>523</v>
      </c>
      <c r="F517" s="5">
        <f>_xlfn.RANK.EQ(VLOOKUP($A517, 'First 10 GS'!$B$2:$AG$2201, 6, FALSE), 'First 10 GS'!G$2:G$2201, 0)</f>
        <v>294</v>
      </c>
      <c r="G517" s="5">
        <f>_xlfn.RANK.EQ(VLOOKUP($A517, 'First 10 GS'!$B$2:$AG$2201, 7, FALSE), 'First 10 GS'!H$2:H$2201, 1)</f>
        <v>518</v>
      </c>
      <c r="H517" s="6">
        <f>_xlfn.RANK.EQ(VLOOKUP($A517, 'First 10 GS'!$B$2:$AG$2201, 8, FALSE), 'First 10 GS'!I$2:I$2201, 0)</f>
        <v>1</v>
      </c>
      <c r="I517" s="6">
        <f>_xlfn.RANK.EQ(VLOOKUP($A517, 'First 10 GS'!$B$2:$AG$2201, 9, FALSE), 'First 10 GS'!J$2:J$2201, 0)</f>
        <v>1</v>
      </c>
      <c r="J517" s="6">
        <f>_xlfn.RANK.EQ(VLOOKUP($A517, 'First 10 GS'!$B$2:$AG$2201, 10, FALSE), 'First 10 GS'!K$2:K$2201, 1)</f>
        <v>1</v>
      </c>
      <c r="K517" s="6">
        <f>_xlfn.RANK.EQ(VLOOKUP($A517, 'First 10 GS'!$B$2:$AG$2201, 11, FALSE), 'First 10 GS'!L$2:L$2201, 0)</f>
        <v>196</v>
      </c>
      <c r="L517" s="6">
        <f>_xlfn.RANK.EQ(VLOOKUP($A517, 'First 10 GS'!$B$2:$AG$2201, 12, FALSE), 'First 10 GS'!M$2:M$2201, 0)</f>
        <v>98</v>
      </c>
      <c r="M517" s="6">
        <f>_xlfn.RANK.EQ(VLOOKUP($A517, 'First 10 GS'!$B$2:$AG$2201, 13, FALSE), 'First 10 GS'!N$2:N$2201, 0)</f>
        <v>2</v>
      </c>
      <c r="N517" s="6">
        <f>_xlfn.RANK.EQ(VLOOKUP($A517, 'First 10 GS'!$B$2:$AG$2201, 14, FALSE), 'First 10 GS'!O$2:O$2201, 1)</f>
        <v>138</v>
      </c>
      <c r="O517" s="6">
        <f>_xlfn.RANK.EQ(VLOOKUP($A517, 'First 10 GS'!$B$2:$AG$2201, 15, FALSE), 'First 10 GS'!P$2:P$2201, 0)</f>
        <v>90</v>
      </c>
      <c r="P517" s="6">
        <f>_xlfn.RANK.EQ(VLOOKUP($A517, 'First 10 GS'!$B$2:$AG$2201, 16, FALSE), 'First 10 GS'!Q$2:Q$2201, 0)</f>
        <v>467</v>
      </c>
      <c r="Q517" s="5">
        <f>_xlfn.RANK.EQ(VLOOKUP($A517, 'First 10 GS'!$B$2:$AG$2201, 17, FALSE), 'First 10 GS'!R$2:R$2201, 1)</f>
        <v>622</v>
      </c>
      <c r="R517" s="6">
        <f>_xlfn.RANK.EQ(VLOOKUP($A517, 'First 10 GS'!$B$2:$AG$2201, 18, FALSE), 'First 10 GS'!S$2:S$2201, 1)</f>
        <v>440</v>
      </c>
      <c r="S517" s="6">
        <f>_xlfn.RANK.EQ(VLOOKUP($A517, 'First 10 GS'!$B$2:$AG$2201, 19, FALSE), 'First 10 GS'!T$2:T$2201, 1)</f>
        <v>583</v>
      </c>
      <c r="T517" s="6">
        <f>_xlfn.RANK.EQ(VLOOKUP($A517, 'First 10 GS'!$B$2:$AG$2201, 20, FALSE), 'First 10 GS'!U$2:U$2201, 1)</f>
        <v>621</v>
      </c>
      <c r="U517" s="6">
        <f>_xlfn.RANK.EQ(VLOOKUP($A517, 'First 10 GS'!$B$2:$AG$2201, 21, FALSE), 'First 10 GS'!V$2:V$2201, 1)</f>
        <v>654</v>
      </c>
      <c r="V517" s="6">
        <f>_xlfn.RANK.EQ(VLOOKUP($A517, 'First 10 GS'!$B$2:$AG$2201, 22, FALSE), 'First 10 GS'!W$2:W$2201, 1)</f>
        <v>651</v>
      </c>
      <c r="W517" s="6">
        <f>_xlfn.RANK.EQ(VLOOKUP($A517, 'First 10 GS'!$B$2:$AG$2201, 23, FALSE), 'First 10 GS'!X$2:X$2201, 1)</f>
        <v>400</v>
      </c>
      <c r="X517" s="5">
        <f>_xlfn.RANK.EQ(VLOOKUP($A517, 'First 10 GS'!$B$2:$AG$2201, 24, FALSE), 'First 10 GS'!Y$2:Y$2201, 1)</f>
        <v>498</v>
      </c>
      <c r="Y517" s="6">
        <f>_xlfn.RANK.EQ(VLOOKUP($A517, 'First 10 GS'!$B$2:$AG$2201, 25, FALSE), 'First 10 GS'!Z$2:Z$2201, 1)</f>
        <v>1</v>
      </c>
      <c r="Z517" s="5">
        <f>_xlfn.RANK.EQ(VLOOKUP($A517, 'First 10 GS'!$B$2:$AG$2201, 26, FALSE), 'First 10 GS'!AA$2:AA$2201, 0)</f>
        <v>205</v>
      </c>
      <c r="AA517" s="5">
        <f>_xlfn.RANK.EQ(VLOOKUP($A517, 'First 10 GS'!$B$2:$AG$2201, 27, FALSE), 'First 10 GS'!AB$2:AB$2201, 0)</f>
        <v>158</v>
      </c>
      <c r="AB517" s="6">
        <f>_xlfn.RANK.EQ(VLOOKUP($A517, 'First 10 GS'!$B$2:$AG$2201, 28, FALSE), 'First 10 GS'!AC$2:AC$2201, 1)</f>
        <v>290</v>
      </c>
      <c r="AC517" s="6">
        <f>_xlfn.RANK.EQ(VLOOKUP($A517, 'First 10 GS'!$B$2:$AG$2201, 29, FALSE), 'First 10 GS'!AD$2:AD$2201, 1)</f>
        <v>1</v>
      </c>
      <c r="AD517" s="6">
        <f>_xlfn.RANK.EQ(VLOOKUP($A517, 'First 10 GS'!$B$2:$AG$2201, 30, FALSE), 'First 10 GS'!AE$2:AE$2201, 1)</f>
        <v>325</v>
      </c>
      <c r="AE517" s="6">
        <f>_xlfn.RANK.EQ(VLOOKUP($A517, 'First 10 GS'!$B$2:$AG$2201, 31, FALSE), 'First 10 GS'!AF$2:AF$2201, 0)</f>
        <v>453</v>
      </c>
      <c r="AF517" s="5">
        <f>_xlfn.RANK.EQ(VLOOKUP($A517, 'First 10 GS'!$B$2:$AG$2201, 32, FALSE), 'First 10 GS'!AG$2:AG$2201, 1)</f>
        <v>598</v>
      </c>
      <c r="AG517" s="7">
        <f>GEOMEAN(Table5[[#This Row],[W]],Table5[[#This Row],[L]],Table5[[#This Row],[ERA]],Table5[[#This Row],[BB/9]],Table5[[#This Row],[SO]],Table5[[#This Row],[K/9]],Table5[[#This Row],[WHIP]])</f>
        <v>367.98477448822484</v>
      </c>
    </row>
    <row r="518" spans="1:33" x14ac:dyDescent="0.45">
      <c r="A518" s="6" t="s">
        <v>1373</v>
      </c>
      <c r="B518" s="6" t="s">
        <v>95</v>
      </c>
      <c r="C518" s="9">
        <v>39913</v>
      </c>
      <c r="D518" s="9">
        <v>39968</v>
      </c>
      <c r="E518" s="6">
        <f>_xlfn.RANK.EQ(VLOOKUP($A518, 'First 10 GS'!$B$2:$AG$2201, 5, FALSE), 'First 10 GS'!F$2:F$2201, 0)</f>
        <v>434</v>
      </c>
      <c r="F518" s="5">
        <f>_xlfn.RANK.EQ(VLOOKUP($A518, 'First 10 GS'!$B$2:$AG$2201, 6, FALSE), 'First 10 GS'!G$2:G$2201, 0)</f>
        <v>294</v>
      </c>
      <c r="G518" s="5">
        <f>_xlfn.RANK.EQ(VLOOKUP($A518, 'First 10 GS'!$B$2:$AG$2201, 7, FALSE), 'First 10 GS'!H$2:H$2201, 1)</f>
        <v>518</v>
      </c>
      <c r="H518" s="6">
        <f>_xlfn.RANK.EQ(VLOOKUP($A518, 'First 10 GS'!$B$2:$AG$2201, 8, FALSE), 'First 10 GS'!I$2:I$2201, 0)</f>
        <v>1</v>
      </c>
      <c r="I518" s="6">
        <f>_xlfn.RANK.EQ(VLOOKUP($A518, 'First 10 GS'!$B$2:$AG$2201, 9, FALSE), 'First 10 GS'!J$2:J$2201, 0)</f>
        <v>1</v>
      </c>
      <c r="J518" s="6">
        <f>_xlfn.RANK.EQ(VLOOKUP($A518, 'First 10 GS'!$B$2:$AG$2201, 10, FALSE), 'First 10 GS'!K$2:K$2201, 1)</f>
        <v>1</v>
      </c>
      <c r="K518" s="6">
        <f>_xlfn.RANK.EQ(VLOOKUP($A518, 'First 10 GS'!$B$2:$AG$2201, 11, FALSE), 'First 10 GS'!L$2:L$2201, 0)</f>
        <v>196</v>
      </c>
      <c r="L518" s="6">
        <f>_xlfn.RANK.EQ(VLOOKUP($A518, 'First 10 GS'!$B$2:$AG$2201, 12, FALSE), 'First 10 GS'!M$2:M$2201, 0)</f>
        <v>98</v>
      </c>
      <c r="M518" s="6">
        <f>_xlfn.RANK.EQ(VLOOKUP($A518, 'First 10 GS'!$B$2:$AG$2201, 13, FALSE), 'First 10 GS'!N$2:N$2201, 0)</f>
        <v>2</v>
      </c>
      <c r="N518" s="6">
        <f>_xlfn.RANK.EQ(VLOOKUP($A518, 'First 10 GS'!$B$2:$AG$2201, 14, FALSE), 'First 10 GS'!O$2:O$2201, 1)</f>
        <v>216</v>
      </c>
      <c r="O518" s="6">
        <f>_xlfn.RANK.EQ(VLOOKUP($A518, 'First 10 GS'!$B$2:$AG$2201, 15, FALSE), 'First 10 GS'!P$2:P$2201, 0)</f>
        <v>90</v>
      </c>
      <c r="P518" s="6">
        <f>_xlfn.RANK.EQ(VLOOKUP($A518, 'First 10 GS'!$B$2:$AG$2201, 16, FALSE), 'First 10 GS'!Q$2:Q$2201, 0)</f>
        <v>467</v>
      </c>
      <c r="Q518" s="5">
        <f>_xlfn.RANK.EQ(VLOOKUP($A518, 'First 10 GS'!$B$2:$AG$2201, 17, FALSE), 'First 10 GS'!R$2:R$2201, 1)</f>
        <v>486</v>
      </c>
      <c r="R518" s="6">
        <f>_xlfn.RANK.EQ(VLOOKUP($A518, 'First 10 GS'!$B$2:$AG$2201, 18, FALSE), 'First 10 GS'!S$2:S$2201, 1)</f>
        <v>508</v>
      </c>
      <c r="S518" s="6">
        <f>_xlfn.RANK.EQ(VLOOKUP($A518, 'First 10 GS'!$B$2:$AG$2201, 19, FALSE), 'First 10 GS'!T$2:T$2201, 1)</f>
        <v>630</v>
      </c>
      <c r="T518" s="6">
        <f>_xlfn.RANK.EQ(VLOOKUP($A518, 'First 10 GS'!$B$2:$AG$2201, 20, FALSE), 'First 10 GS'!U$2:U$2201, 1)</f>
        <v>456</v>
      </c>
      <c r="U518" s="6">
        <f>_xlfn.RANK.EQ(VLOOKUP($A518, 'First 10 GS'!$B$2:$AG$2201, 21, FALSE), 'First 10 GS'!V$2:V$2201, 1)</f>
        <v>588</v>
      </c>
      <c r="V518" s="6">
        <f>_xlfn.RANK.EQ(VLOOKUP($A518, 'First 10 GS'!$B$2:$AG$2201, 22, FALSE), 'First 10 GS'!W$2:W$2201, 1)</f>
        <v>570</v>
      </c>
      <c r="W518" s="6">
        <f>_xlfn.RANK.EQ(VLOOKUP($A518, 'First 10 GS'!$B$2:$AG$2201, 23, FALSE), 'First 10 GS'!X$2:X$2201, 1)</f>
        <v>101</v>
      </c>
      <c r="X518" s="5">
        <f>_xlfn.RANK.EQ(VLOOKUP($A518, 'First 10 GS'!$B$2:$AG$2201, 24, FALSE), 'First 10 GS'!Y$2:Y$2201, 1)</f>
        <v>131</v>
      </c>
      <c r="Y518" s="6">
        <f>_xlfn.RANK.EQ(VLOOKUP($A518, 'First 10 GS'!$B$2:$AG$2201, 25, FALSE), 'First 10 GS'!Z$2:Z$2201, 1)</f>
        <v>291</v>
      </c>
      <c r="Z518" s="5">
        <f>_xlfn.RANK.EQ(VLOOKUP($A518, 'First 10 GS'!$B$2:$AG$2201, 26, FALSE), 'First 10 GS'!AA$2:AA$2201, 0)</f>
        <v>498</v>
      </c>
      <c r="AA518" s="5">
        <f>_xlfn.RANK.EQ(VLOOKUP($A518, 'First 10 GS'!$B$2:$AG$2201, 27, FALSE), 'First 10 GS'!AB$2:AB$2201, 0)</f>
        <v>462</v>
      </c>
      <c r="AB518" s="6">
        <f>_xlfn.RANK.EQ(VLOOKUP($A518, 'First 10 GS'!$B$2:$AG$2201, 28, FALSE), 'First 10 GS'!AC$2:AC$2201, 1)</f>
        <v>290</v>
      </c>
      <c r="AC518" s="6">
        <f>_xlfn.RANK.EQ(VLOOKUP($A518, 'First 10 GS'!$B$2:$AG$2201, 29, FALSE), 'First 10 GS'!AD$2:AD$2201, 1)</f>
        <v>477</v>
      </c>
      <c r="AD518" s="6">
        <f>_xlfn.RANK.EQ(VLOOKUP($A518, 'First 10 GS'!$B$2:$AG$2201, 30, FALSE), 'First 10 GS'!AE$2:AE$2201, 1)</f>
        <v>1</v>
      </c>
      <c r="AE518" s="6">
        <f>_xlfn.RANK.EQ(VLOOKUP($A518, 'First 10 GS'!$B$2:$AG$2201, 31, FALSE), 'First 10 GS'!AF$2:AF$2201, 0)</f>
        <v>401</v>
      </c>
      <c r="AF518" s="5">
        <f>_xlfn.RANK.EQ(VLOOKUP($A518, 'First 10 GS'!$B$2:$AG$2201, 32, FALSE), 'First 10 GS'!AG$2:AG$2201, 1)</f>
        <v>414</v>
      </c>
      <c r="AG518" s="7">
        <f>GEOMEAN(Table5[[#This Row],[W]],Table5[[#This Row],[L]],Table5[[#This Row],[ERA]],Table5[[#This Row],[BB/9]],Table5[[#This Row],[SO]],Table5[[#This Row],[K/9]],Table5[[#This Row],[WHIP]])</f>
        <v>368.5477458068541</v>
      </c>
    </row>
    <row r="519" spans="1:33" x14ac:dyDescent="0.45">
      <c r="A519" s="4" t="s">
        <v>1427</v>
      </c>
      <c r="B519" s="4" t="s">
        <v>2137</v>
      </c>
      <c r="C519" s="10">
        <v>41088</v>
      </c>
      <c r="D519" s="10">
        <v>41779</v>
      </c>
      <c r="E519" s="4">
        <f>_xlfn.RANK.EQ(VLOOKUP($A519, 'First 10 GS'!$B$2:$AG$2201, 5, FALSE), 'First 10 GS'!F$2:F$2201, 0)</f>
        <v>641</v>
      </c>
      <c r="F519" s="5">
        <f>_xlfn.RANK.EQ(VLOOKUP($A519, 'First 10 GS'!$B$2:$AG$2201, 6, FALSE), 'First 10 GS'!G$2:G$2201, 0)</f>
        <v>294</v>
      </c>
      <c r="G519" s="5">
        <f>_xlfn.RANK.EQ(VLOOKUP($A519, 'First 10 GS'!$B$2:$AG$2201, 7, FALSE), 'First 10 GS'!H$2:H$2201, 1)</f>
        <v>518</v>
      </c>
      <c r="H519" s="4">
        <f>_xlfn.RANK.EQ(VLOOKUP($A519, 'First 10 GS'!$B$2:$AG$2201, 8, FALSE), 'First 10 GS'!I$2:I$2201, 0)</f>
        <v>1</v>
      </c>
      <c r="I519" s="4">
        <f>_xlfn.RANK.EQ(VLOOKUP($A519, 'First 10 GS'!$B$2:$AG$2201, 9, FALSE), 'First 10 GS'!J$2:J$2201, 0)</f>
        <v>1</v>
      </c>
      <c r="J519" s="4">
        <f>_xlfn.RANK.EQ(VLOOKUP($A519, 'First 10 GS'!$B$2:$AG$2201, 10, FALSE), 'First 10 GS'!K$2:K$2201, 1)</f>
        <v>1</v>
      </c>
      <c r="K519" s="4">
        <f>_xlfn.RANK.EQ(VLOOKUP($A519, 'First 10 GS'!$B$2:$AG$2201, 11, FALSE), 'First 10 GS'!L$2:L$2201, 0)</f>
        <v>196</v>
      </c>
      <c r="L519" s="4">
        <f>_xlfn.RANK.EQ(VLOOKUP($A519, 'First 10 GS'!$B$2:$AG$2201, 12, FALSE), 'First 10 GS'!M$2:M$2201, 0)</f>
        <v>98</v>
      </c>
      <c r="M519" s="4">
        <f>_xlfn.RANK.EQ(VLOOKUP($A519, 'First 10 GS'!$B$2:$AG$2201, 13, FALSE), 'First 10 GS'!N$2:N$2201, 0)</f>
        <v>2</v>
      </c>
      <c r="N519" s="6">
        <f>_xlfn.RANK.EQ(VLOOKUP($A519, 'First 10 GS'!$B$2:$AG$2201, 14, FALSE), 'First 10 GS'!O$2:O$2201, 1)</f>
        <v>23</v>
      </c>
      <c r="O519" s="4">
        <f>_xlfn.RANK.EQ(VLOOKUP($A519, 'First 10 GS'!$B$2:$AG$2201, 15, FALSE), 'First 10 GS'!P$2:P$2201, 0)</f>
        <v>90</v>
      </c>
      <c r="P519" s="4">
        <f>_xlfn.RANK.EQ(VLOOKUP($A519, 'First 10 GS'!$B$2:$AG$2201, 16, FALSE), 'First 10 GS'!Q$2:Q$2201, 0)</f>
        <v>467</v>
      </c>
      <c r="Q519" s="5">
        <f>_xlfn.RANK.EQ(VLOOKUP($A519, 'First 10 GS'!$B$2:$AG$2201, 17, FALSE), 'First 10 GS'!R$2:R$2201, 1)</f>
        <v>449</v>
      </c>
      <c r="R519" s="4">
        <f>_xlfn.RANK.EQ(VLOOKUP($A519, 'First 10 GS'!$B$2:$AG$2201, 18, FALSE), 'First 10 GS'!S$2:S$2201, 1)</f>
        <v>25</v>
      </c>
      <c r="S519" s="4">
        <f>_xlfn.RANK.EQ(VLOOKUP($A519, 'First 10 GS'!$B$2:$AG$2201, 19, FALSE), 'First 10 GS'!T$2:T$2201, 1)</f>
        <v>270</v>
      </c>
      <c r="T519" s="4">
        <f>_xlfn.RANK.EQ(VLOOKUP($A519, 'First 10 GS'!$B$2:$AG$2201, 20, FALSE), 'First 10 GS'!U$2:U$2201, 1)</f>
        <v>214</v>
      </c>
      <c r="U519" s="4">
        <f>_xlfn.RANK.EQ(VLOOKUP($A519, 'First 10 GS'!$B$2:$AG$2201, 21, FALSE), 'First 10 GS'!V$2:V$2201, 1)</f>
        <v>533</v>
      </c>
      <c r="V519" s="4">
        <f>_xlfn.RANK.EQ(VLOOKUP($A519, 'First 10 GS'!$B$2:$AG$2201, 22, FALSE), 'First 10 GS'!W$2:W$2201, 1)</f>
        <v>381</v>
      </c>
      <c r="W519" s="4">
        <f>_xlfn.RANK.EQ(VLOOKUP($A519, 'First 10 GS'!$B$2:$AG$2201, 23, FALSE), 'First 10 GS'!X$2:X$2201, 1)</f>
        <v>629</v>
      </c>
      <c r="X519" s="5">
        <f>_xlfn.RANK.EQ(VLOOKUP($A519, 'First 10 GS'!$B$2:$AG$2201, 24, FALSE), 'First 10 GS'!Y$2:Y$2201, 1)</f>
        <v>660</v>
      </c>
      <c r="Y519" s="4">
        <f>_xlfn.RANK.EQ(VLOOKUP($A519, 'First 10 GS'!$B$2:$AG$2201, 25, FALSE), 'First 10 GS'!Z$2:Z$2201, 1)</f>
        <v>1</v>
      </c>
      <c r="Z519" s="5">
        <f>_xlfn.RANK.EQ(VLOOKUP($A519, 'First 10 GS'!$B$2:$AG$2201, 26, FALSE), 'First 10 GS'!AA$2:AA$2201, 0)</f>
        <v>274</v>
      </c>
      <c r="AA519" s="5">
        <f>_xlfn.RANK.EQ(VLOOKUP($A519, 'First 10 GS'!$B$2:$AG$2201, 27, FALSE), 'First 10 GS'!AB$2:AB$2201, 0)</f>
        <v>129</v>
      </c>
      <c r="AB519" s="4">
        <f>_xlfn.RANK.EQ(VLOOKUP($A519, 'First 10 GS'!$B$2:$AG$2201, 28, FALSE), 'First 10 GS'!AC$2:AC$2201, 1)</f>
        <v>452</v>
      </c>
      <c r="AC519" s="4">
        <f>_xlfn.RANK.EQ(VLOOKUP($A519, 'First 10 GS'!$B$2:$AG$2201, 29, FALSE), 'First 10 GS'!AD$2:AD$2201, 1)</f>
        <v>1</v>
      </c>
      <c r="AD519" s="4">
        <f>_xlfn.RANK.EQ(VLOOKUP($A519, 'First 10 GS'!$B$2:$AG$2201, 30, FALSE), 'First 10 GS'!AE$2:AE$2201, 1)</f>
        <v>461</v>
      </c>
      <c r="AE519" s="4">
        <f>_xlfn.RANK.EQ(VLOOKUP($A519, 'First 10 GS'!$B$2:$AG$2201, 31, FALSE), 'First 10 GS'!AF$2:AF$2201, 0)</f>
        <v>632</v>
      </c>
      <c r="AF519" s="5">
        <f>_xlfn.RANK.EQ(VLOOKUP($A519, 'First 10 GS'!$B$2:$AG$2201, 32, FALSE), 'First 10 GS'!AG$2:AG$2201, 1)</f>
        <v>588</v>
      </c>
      <c r="AG519" s="7">
        <f>GEOMEAN(Table5[[#This Row],[W]],Table5[[#This Row],[L]],Table5[[#This Row],[ERA]],Table5[[#This Row],[BB/9]],Table5[[#This Row],[SO]],Table5[[#This Row],[K/9]],Table5[[#This Row],[WHIP]])</f>
        <v>369.36436605191739</v>
      </c>
    </row>
    <row r="520" spans="1:33" x14ac:dyDescent="0.45">
      <c r="A520" s="4" t="s">
        <v>1231</v>
      </c>
      <c r="B520" s="4" t="s">
        <v>196</v>
      </c>
      <c r="C520" s="10">
        <v>44409</v>
      </c>
      <c r="D520" s="10">
        <v>44685</v>
      </c>
      <c r="E520" s="4">
        <f>_xlfn.RANK.EQ(VLOOKUP($A520, 'First 10 GS'!$B$2:$AG$2201, 5, FALSE), 'First 10 GS'!F$2:F$2201, 0)</f>
        <v>658</v>
      </c>
      <c r="F520" s="5">
        <f>_xlfn.RANK.EQ(VLOOKUP($A520, 'First 10 GS'!$B$2:$AG$2201, 6, FALSE), 'First 10 GS'!G$2:G$2201, 0)</f>
        <v>460</v>
      </c>
      <c r="G520" s="5">
        <f>_xlfn.RANK.EQ(VLOOKUP($A520, 'First 10 GS'!$B$2:$AG$2201, 7, FALSE), 'First 10 GS'!H$2:H$2201, 1)</f>
        <v>343</v>
      </c>
      <c r="H520" s="4">
        <f>_xlfn.RANK.EQ(VLOOKUP($A520, 'First 10 GS'!$B$2:$AG$2201, 8, FALSE), 'First 10 GS'!I$2:I$2201, 0)</f>
        <v>1</v>
      </c>
      <c r="I520" s="4">
        <f>_xlfn.RANK.EQ(VLOOKUP($A520, 'First 10 GS'!$B$2:$AG$2201, 9, FALSE), 'First 10 GS'!J$2:J$2201, 0)</f>
        <v>1</v>
      </c>
      <c r="J520" s="4">
        <f>_xlfn.RANK.EQ(VLOOKUP($A520, 'First 10 GS'!$B$2:$AG$2201, 10, FALSE), 'First 10 GS'!K$2:K$2201, 1)</f>
        <v>1</v>
      </c>
      <c r="K520" s="4">
        <f>_xlfn.RANK.EQ(VLOOKUP($A520, 'First 10 GS'!$B$2:$AG$2201, 11, FALSE), 'First 10 GS'!L$2:L$2201, 0)</f>
        <v>196</v>
      </c>
      <c r="L520" s="4">
        <f>_xlfn.RANK.EQ(VLOOKUP($A520, 'First 10 GS'!$B$2:$AG$2201, 12, FALSE), 'First 10 GS'!M$2:M$2201, 0)</f>
        <v>98</v>
      </c>
      <c r="M520" s="4">
        <f>_xlfn.RANK.EQ(VLOOKUP($A520, 'First 10 GS'!$B$2:$AG$2201, 13, FALSE), 'First 10 GS'!N$2:N$2201, 0)</f>
        <v>2</v>
      </c>
      <c r="N520" s="6">
        <f>_xlfn.RANK.EQ(VLOOKUP($A520, 'First 10 GS'!$B$2:$AG$2201, 14, FALSE), 'First 10 GS'!O$2:O$2201, 1)</f>
        <v>8</v>
      </c>
      <c r="O520" s="4">
        <f>_xlfn.RANK.EQ(VLOOKUP($A520, 'First 10 GS'!$B$2:$AG$2201, 15, FALSE), 'First 10 GS'!P$2:P$2201, 0)</f>
        <v>390</v>
      </c>
      <c r="P520" s="4">
        <f>_xlfn.RANK.EQ(VLOOKUP($A520, 'First 10 GS'!$B$2:$AG$2201, 16, FALSE), 'First 10 GS'!Q$2:Q$2201, 0)</f>
        <v>500</v>
      </c>
      <c r="Q520" s="5">
        <f>_xlfn.RANK.EQ(VLOOKUP($A520, 'First 10 GS'!$B$2:$AG$2201, 17, FALSE), 'First 10 GS'!R$2:R$2201, 1)</f>
        <v>617</v>
      </c>
      <c r="R520" s="4">
        <f>_xlfn.RANK.EQ(VLOOKUP($A520, 'First 10 GS'!$B$2:$AG$2201, 18, FALSE), 'First 10 GS'!S$2:S$2201, 1)</f>
        <v>60</v>
      </c>
      <c r="S520" s="4">
        <f>_xlfn.RANK.EQ(VLOOKUP($A520, 'First 10 GS'!$B$2:$AG$2201, 19, FALSE), 'First 10 GS'!T$2:T$2201, 1)</f>
        <v>356</v>
      </c>
      <c r="T520" s="4">
        <f>_xlfn.RANK.EQ(VLOOKUP($A520, 'First 10 GS'!$B$2:$AG$2201, 20, FALSE), 'First 10 GS'!U$2:U$2201, 1)</f>
        <v>456</v>
      </c>
      <c r="U520" s="4">
        <f>_xlfn.RANK.EQ(VLOOKUP($A520, 'First 10 GS'!$B$2:$AG$2201, 21, FALSE), 'First 10 GS'!V$2:V$2201, 1)</f>
        <v>596</v>
      </c>
      <c r="V520" s="4">
        <f>_xlfn.RANK.EQ(VLOOKUP($A520, 'First 10 GS'!$B$2:$AG$2201, 22, FALSE), 'First 10 GS'!W$2:W$2201, 1)</f>
        <v>466</v>
      </c>
      <c r="W520" s="4">
        <f>_xlfn.RANK.EQ(VLOOKUP($A520, 'First 10 GS'!$B$2:$AG$2201, 23, FALSE), 'First 10 GS'!X$2:X$2201, 1)</f>
        <v>187</v>
      </c>
      <c r="X520" s="5">
        <f>_xlfn.RANK.EQ(VLOOKUP($A520, 'First 10 GS'!$B$2:$AG$2201, 24, FALSE), 'First 10 GS'!Y$2:Y$2201, 1)</f>
        <v>419</v>
      </c>
      <c r="Y520" s="4">
        <f>_xlfn.RANK.EQ(VLOOKUP($A520, 'First 10 GS'!$B$2:$AG$2201, 25, FALSE), 'First 10 GS'!Z$2:Z$2201, 1)</f>
        <v>291</v>
      </c>
      <c r="Z520" s="5">
        <f>_xlfn.RANK.EQ(VLOOKUP($A520, 'First 10 GS'!$B$2:$AG$2201, 26, FALSE), 'First 10 GS'!AA$2:AA$2201, 0)</f>
        <v>356</v>
      </c>
      <c r="AA520" s="5">
        <f>_xlfn.RANK.EQ(VLOOKUP($A520, 'First 10 GS'!$B$2:$AG$2201, 27, FALSE), 'First 10 GS'!AB$2:AB$2201, 0)</f>
        <v>145</v>
      </c>
      <c r="AB520" s="4">
        <f>_xlfn.RANK.EQ(VLOOKUP($A520, 'First 10 GS'!$B$2:$AG$2201, 28, FALSE), 'First 10 GS'!AC$2:AC$2201, 1)</f>
        <v>556</v>
      </c>
      <c r="AC520" s="4">
        <f>_xlfn.RANK.EQ(VLOOKUP($A520, 'First 10 GS'!$B$2:$AG$2201, 29, FALSE), 'First 10 GS'!AD$2:AD$2201, 1)</f>
        <v>1</v>
      </c>
      <c r="AD520" s="4">
        <f>_xlfn.RANK.EQ(VLOOKUP($A520, 'First 10 GS'!$B$2:$AG$2201, 30, FALSE), 'First 10 GS'!AE$2:AE$2201, 1)</f>
        <v>146</v>
      </c>
      <c r="AE520" s="4">
        <f>_xlfn.RANK.EQ(VLOOKUP($A520, 'First 10 GS'!$B$2:$AG$2201, 31, FALSE), 'First 10 GS'!AF$2:AF$2201, 0)</f>
        <v>656</v>
      </c>
      <c r="AF520" s="5">
        <f>_xlfn.RANK.EQ(VLOOKUP($A520, 'First 10 GS'!$B$2:$AG$2201, 32, FALSE), 'First 10 GS'!AG$2:AG$2201, 1)</f>
        <v>448</v>
      </c>
      <c r="AG520" s="7">
        <f>GEOMEAN(Table5[[#This Row],[W]],Table5[[#This Row],[L]],Table5[[#This Row],[ERA]],Table5[[#This Row],[BB/9]],Table5[[#This Row],[SO]],Table5[[#This Row],[K/9]],Table5[[#This Row],[WHIP]])</f>
        <v>369.66364044980259</v>
      </c>
    </row>
    <row r="521" spans="1:33" x14ac:dyDescent="0.45">
      <c r="A521" s="4" t="s">
        <v>1506</v>
      </c>
      <c r="B521" s="4" t="s">
        <v>73</v>
      </c>
      <c r="C521" s="10">
        <v>43214</v>
      </c>
      <c r="D521" s="10">
        <v>43264</v>
      </c>
      <c r="E521" s="4">
        <f>_xlfn.RANK.EQ(VLOOKUP($A521, 'First 10 GS'!$B$2:$AG$2201, 5, FALSE), 'First 10 GS'!F$2:F$2201, 0)</f>
        <v>646</v>
      </c>
      <c r="F521" s="5">
        <f>_xlfn.RANK.EQ(VLOOKUP($A521, 'First 10 GS'!$B$2:$AG$2201, 6, FALSE), 'First 10 GS'!G$2:G$2201, 0)</f>
        <v>294</v>
      </c>
      <c r="G521" s="5">
        <f>_xlfn.RANK.EQ(VLOOKUP($A521, 'First 10 GS'!$B$2:$AG$2201, 7, FALSE), 'First 10 GS'!H$2:H$2201, 1)</f>
        <v>343</v>
      </c>
      <c r="H521" s="4">
        <f>_xlfn.RANK.EQ(VLOOKUP($A521, 'First 10 GS'!$B$2:$AG$2201, 8, FALSE), 'First 10 GS'!I$2:I$2201, 0)</f>
        <v>1</v>
      </c>
      <c r="I521" s="4">
        <f>_xlfn.RANK.EQ(VLOOKUP($A521, 'First 10 GS'!$B$2:$AG$2201, 9, FALSE), 'First 10 GS'!J$2:J$2201, 0)</f>
        <v>1</v>
      </c>
      <c r="J521" s="4">
        <f>_xlfn.RANK.EQ(VLOOKUP($A521, 'First 10 GS'!$B$2:$AG$2201, 10, FALSE), 'First 10 GS'!K$2:K$2201, 1)</f>
        <v>1</v>
      </c>
      <c r="K521" s="4">
        <f>_xlfn.RANK.EQ(VLOOKUP($A521, 'First 10 GS'!$B$2:$AG$2201, 11, FALSE), 'First 10 GS'!L$2:L$2201, 0)</f>
        <v>196</v>
      </c>
      <c r="L521" s="4">
        <f>_xlfn.RANK.EQ(VLOOKUP($A521, 'First 10 GS'!$B$2:$AG$2201, 12, FALSE), 'First 10 GS'!M$2:M$2201, 0)</f>
        <v>98</v>
      </c>
      <c r="M521" s="4">
        <f>_xlfn.RANK.EQ(VLOOKUP($A521, 'First 10 GS'!$B$2:$AG$2201, 13, FALSE), 'First 10 GS'!N$2:N$2201, 0)</f>
        <v>2</v>
      </c>
      <c r="N521" s="6">
        <f>_xlfn.RANK.EQ(VLOOKUP($A521, 'First 10 GS'!$B$2:$AG$2201, 14, FALSE), 'First 10 GS'!O$2:O$2201, 1)</f>
        <v>21</v>
      </c>
      <c r="O521" s="4">
        <f>_xlfn.RANK.EQ(VLOOKUP($A521, 'First 10 GS'!$B$2:$AG$2201, 15, FALSE), 'First 10 GS'!P$2:P$2201, 0)</f>
        <v>227</v>
      </c>
      <c r="P521" s="4">
        <f>_xlfn.RANK.EQ(VLOOKUP($A521, 'First 10 GS'!$B$2:$AG$2201, 16, FALSE), 'First 10 GS'!Q$2:Q$2201, 0)</f>
        <v>378</v>
      </c>
      <c r="Q521" s="5">
        <f>_xlfn.RANK.EQ(VLOOKUP($A521, 'First 10 GS'!$B$2:$AG$2201, 17, FALSE), 'First 10 GS'!R$2:R$2201, 1)</f>
        <v>608</v>
      </c>
      <c r="R521" s="4">
        <f>_xlfn.RANK.EQ(VLOOKUP($A521, 'First 10 GS'!$B$2:$AG$2201, 18, FALSE), 'First 10 GS'!S$2:S$2201, 1)</f>
        <v>550</v>
      </c>
      <c r="S521" s="4">
        <f>_xlfn.RANK.EQ(VLOOKUP($A521, 'First 10 GS'!$B$2:$AG$2201, 19, FALSE), 'First 10 GS'!T$2:T$2201, 1)</f>
        <v>440</v>
      </c>
      <c r="T521" s="4">
        <f>_xlfn.RANK.EQ(VLOOKUP($A521, 'First 10 GS'!$B$2:$AG$2201, 20, FALSE), 'First 10 GS'!U$2:U$2201, 1)</f>
        <v>499</v>
      </c>
      <c r="U521" s="4">
        <f>_xlfn.RANK.EQ(VLOOKUP($A521, 'First 10 GS'!$B$2:$AG$2201, 21, FALSE), 'First 10 GS'!V$2:V$2201, 1)</f>
        <v>570</v>
      </c>
      <c r="V521" s="4">
        <f>_xlfn.RANK.EQ(VLOOKUP($A521, 'First 10 GS'!$B$2:$AG$2201, 22, FALSE), 'First 10 GS'!W$2:W$2201, 1)</f>
        <v>466</v>
      </c>
      <c r="W521" s="4">
        <f>_xlfn.RANK.EQ(VLOOKUP($A521, 'First 10 GS'!$B$2:$AG$2201, 23, FALSE), 'First 10 GS'!X$2:X$2201, 1)</f>
        <v>400</v>
      </c>
      <c r="X521" s="5">
        <f>_xlfn.RANK.EQ(VLOOKUP($A521, 'First 10 GS'!$B$2:$AG$2201, 24, FALSE), 'First 10 GS'!Y$2:Y$2201, 1)</f>
        <v>572</v>
      </c>
      <c r="Y521" s="4">
        <f>_xlfn.RANK.EQ(VLOOKUP($A521, 'First 10 GS'!$B$2:$AG$2201, 25, FALSE), 'First 10 GS'!Z$2:Z$2201, 1)</f>
        <v>291</v>
      </c>
      <c r="Z521" s="5">
        <f>_xlfn.RANK.EQ(VLOOKUP($A521, 'First 10 GS'!$B$2:$AG$2201, 26, FALSE), 'First 10 GS'!AA$2:AA$2201, 0)</f>
        <v>293</v>
      </c>
      <c r="AA521" s="5">
        <f>_xlfn.RANK.EQ(VLOOKUP($A521, 'First 10 GS'!$B$2:$AG$2201, 27, FALSE), 'First 10 GS'!AB$2:AB$2201, 0)</f>
        <v>140</v>
      </c>
      <c r="AB521" s="4">
        <f>_xlfn.RANK.EQ(VLOOKUP($A521, 'First 10 GS'!$B$2:$AG$2201, 28, FALSE), 'First 10 GS'!AC$2:AC$2201, 1)</f>
        <v>1</v>
      </c>
      <c r="AC521" s="4">
        <f>_xlfn.RANK.EQ(VLOOKUP($A521, 'First 10 GS'!$B$2:$AG$2201, 29, FALSE), 'First 10 GS'!AD$2:AD$2201, 1)</f>
        <v>1</v>
      </c>
      <c r="AD521" s="4">
        <f>_xlfn.RANK.EQ(VLOOKUP($A521, 'First 10 GS'!$B$2:$AG$2201, 30, FALSE), 'First 10 GS'!AE$2:AE$2201, 1)</f>
        <v>325</v>
      </c>
      <c r="AE521" s="4">
        <f>_xlfn.RANK.EQ(VLOOKUP($A521, 'First 10 GS'!$B$2:$AG$2201, 31, FALSE), 'First 10 GS'!AF$2:AF$2201, 0)</f>
        <v>571</v>
      </c>
      <c r="AF521" s="5">
        <f>_xlfn.RANK.EQ(VLOOKUP($A521, 'First 10 GS'!$B$2:$AG$2201, 32, FALSE), 'First 10 GS'!AG$2:AG$2201, 1)</f>
        <v>664</v>
      </c>
      <c r="AG521" s="7">
        <f>GEOMEAN(Table5[[#This Row],[W]],Table5[[#This Row],[L]],Table5[[#This Row],[ERA]],Table5[[#This Row],[BB/9]],Table5[[#This Row],[SO]],Table5[[#This Row],[K/9]],Table5[[#This Row],[WHIP]])</f>
        <v>370.32787159988061</v>
      </c>
    </row>
    <row r="522" spans="1:33" x14ac:dyDescent="0.45">
      <c r="A522" s="4" t="s">
        <v>674</v>
      </c>
      <c r="B522" s="4" t="s">
        <v>240</v>
      </c>
      <c r="C522" s="10">
        <v>22055</v>
      </c>
      <c r="D522" s="10" t="s">
        <v>675</v>
      </c>
      <c r="E522" s="4">
        <f>_xlfn.RANK.EQ(VLOOKUP($A522, 'First 10 GS'!$B$2:$AG$2201, 5, FALSE), 'First 10 GS'!F$2:F$2201, 0)</f>
        <v>467</v>
      </c>
      <c r="F522" s="5">
        <f>_xlfn.RANK.EQ(VLOOKUP($A522, 'First 10 GS'!$B$2:$AG$2201, 6, FALSE), 'First 10 GS'!G$2:G$2201, 0)</f>
        <v>460</v>
      </c>
      <c r="G522" s="5">
        <f>_xlfn.RANK.EQ(VLOOKUP($A522, 'First 10 GS'!$B$2:$AG$2201, 7, FALSE), 'First 10 GS'!H$2:H$2201, 1)</f>
        <v>343</v>
      </c>
      <c r="H522" s="4">
        <f>_xlfn.RANK.EQ(VLOOKUP($A522, 'First 10 GS'!$B$2:$AG$2201, 8, FALSE), 'First 10 GS'!I$2:I$2201, 0)</f>
        <v>1</v>
      </c>
      <c r="I522" s="4">
        <f>_xlfn.RANK.EQ(VLOOKUP($A522, 'First 10 GS'!$B$2:$AG$2201, 9, FALSE), 'First 10 GS'!J$2:J$2201, 0)</f>
        <v>1</v>
      </c>
      <c r="J522" s="4">
        <f>_xlfn.RANK.EQ(VLOOKUP($A522, 'First 10 GS'!$B$2:$AG$2201, 10, FALSE), 'First 10 GS'!K$2:K$2201, 1)</f>
        <v>1</v>
      </c>
      <c r="K522" s="4">
        <f>_xlfn.RANK.EQ(VLOOKUP($A522, 'First 10 GS'!$B$2:$AG$2201, 11, FALSE), 'First 10 GS'!L$2:L$2201, 0)</f>
        <v>54</v>
      </c>
      <c r="L522" s="4">
        <f>_xlfn.RANK.EQ(VLOOKUP($A522, 'First 10 GS'!$B$2:$AG$2201, 12, FALSE), 'First 10 GS'!M$2:M$2201, 0)</f>
        <v>18</v>
      </c>
      <c r="M522" s="4">
        <f>_xlfn.RANK.EQ(VLOOKUP($A522, 'First 10 GS'!$B$2:$AG$2201, 13, FALSE), 'First 10 GS'!N$2:N$2201, 0)</f>
        <v>2</v>
      </c>
      <c r="N522" s="6">
        <f>_xlfn.RANK.EQ(VLOOKUP($A522, 'First 10 GS'!$B$2:$AG$2201, 14, FALSE), 'First 10 GS'!O$2:O$2201, 1)</f>
        <v>194</v>
      </c>
      <c r="O522" s="4">
        <f>_xlfn.RANK.EQ(VLOOKUP($A522, 'First 10 GS'!$B$2:$AG$2201, 15, FALSE), 'First 10 GS'!P$2:P$2201, 0)</f>
        <v>390</v>
      </c>
      <c r="P522" s="4">
        <f>_xlfn.RANK.EQ(VLOOKUP($A522, 'First 10 GS'!$B$2:$AG$2201, 16, FALSE), 'First 10 GS'!Q$2:Q$2201, 0)</f>
        <v>500</v>
      </c>
      <c r="Q522" s="5">
        <f>_xlfn.RANK.EQ(VLOOKUP($A522, 'First 10 GS'!$B$2:$AG$2201, 17, FALSE), 'First 10 GS'!R$2:R$2201, 1)</f>
        <v>380</v>
      </c>
      <c r="R522" s="4">
        <f>_xlfn.RANK.EQ(VLOOKUP($A522, 'First 10 GS'!$B$2:$AG$2201, 18, FALSE), 'First 10 GS'!S$2:S$2201, 1)</f>
        <v>299</v>
      </c>
      <c r="S522" s="4">
        <f>_xlfn.RANK.EQ(VLOOKUP($A522, 'First 10 GS'!$B$2:$AG$2201, 19, FALSE), 'First 10 GS'!T$2:T$2201, 1)</f>
        <v>440</v>
      </c>
      <c r="T522" s="4">
        <f>_xlfn.RANK.EQ(VLOOKUP($A522, 'First 10 GS'!$B$2:$AG$2201, 20, FALSE), 'First 10 GS'!U$2:U$2201, 1)</f>
        <v>306</v>
      </c>
      <c r="U522" s="4">
        <f>_xlfn.RANK.EQ(VLOOKUP($A522, 'First 10 GS'!$B$2:$AG$2201, 21, FALSE), 'First 10 GS'!V$2:V$2201, 1)</f>
        <v>556</v>
      </c>
      <c r="V522" s="4">
        <f>_xlfn.RANK.EQ(VLOOKUP($A522, 'First 10 GS'!$B$2:$AG$2201, 22, FALSE), 'First 10 GS'!W$2:W$2201, 1)</f>
        <v>537</v>
      </c>
      <c r="W522" s="4">
        <f>_xlfn.RANK.EQ(VLOOKUP($A522, 'First 10 GS'!$B$2:$AG$2201, 23, FALSE), 'First 10 GS'!X$2:X$2201, 1)</f>
        <v>593</v>
      </c>
      <c r="X522" s="5">
        <f>_xlfn.RANK.EQ(VLOOKUP($A522, 'First 10 GS'!$B$2:$AG$2201, 24, FALSE), 'First 10 GS'!Y$2:Y$2201, 1)</f>
        <v>619</v>
      </c>
      <c r="Y522" s="4">
        <f>_xlfn.RANK.EQ(VLOOKUP($A522, 'First 10 GS'!$B$2:$AG$2201, 25, FALSE), 'First 10 GS'!Z$2:Z$2201, 1)</f>
        <v>1</v>
      </c>
      <c r="Z522" s="5">
        <f>_xlfn.RANK.EQ(VLOOKUP($A522, 'First 10 GS'!$B$2:$AG$2201, 26, FALSE), 'First 10 GS'!AA$2:AA$2201, 0)</f>
        <v>227</v>
      </c>
      <c r="AA522" s="5">
        <f>_xlfn.RANK.EQ(VLOOKUP($A522, 'First 10 GS'!$B$2:$AG$2201, 27, FALSE), 'First 10 GS'!AB$2:AB$2201, 0)</f>
        <v>195</v>
      </c>
      <c r="AB522" s="4">
        <f>_xlfn.RANK.EQ(VLOOKUP($A522, 'First 10 GS'!$B$2:$AG$2201, 28, FALSE), 'First 10 GS'!AC$2:AC$2201, 1)</f>
        <v>1</v>
      </c>
      <c r="AC522" s="4">
        <f>_xlfn.RANK.EQ(VLOOKUP($A522, 'First 10 GS'!$B$2:$AG$2201, 29, FALSE), 'First 10 GS'!AD$2:AD$2201, 1)</f>
        <v>1</v>
      </c>
      <c r="AD522" s="4">
        <f>_xlfn.RANK.EQ(VLOOKUP($A522, 'First 10 GS'!$B$2:$AG$2201, 30, FALSE), 'First 10 GS'!AE$2:AE$2201, 1)</f>
        <v>146</v>
      </c>
      <c r="AE522" s="4">
        <f>_xlfn.RANK.EQ(VLOOKUP($A522, 'First 10 GS'!$B$2:$AG$2201, 31, FALSE), 'First 10 GS'!AF$2:AF$2201, 0)</f>
        <v>384</v>
      </c>
      <c r="AF522" s="5">
        <f>_xlfn.RANK.EQ(VLOOKUP($A522, 'First 10 GS'!$B$2:$AG$2201, 32, FALSE), 'First 10 GS'!AG$2:AG$2201, 1)</f>
        <v>586</v>
      </c>
      <c r="AG522" s="7">
        <f>GEOMEAN(Table5[[#This Row],[W]],Table5[[#This Row],[L]],Table5[[#This Row],[ERA]],Table5[[#This Row],[BB/9]],Table5[[#This Row],[SO]],Table5[[#This Row],[K/9]],Table5[[#This Row],[WHIP]])</f>
        <v>370.73977594439037</v>
      </c>
    </row>
    <row r="523" spans="1:33" x14ac:dyDescent="0.45">
      <c r="A523" s="6" t="s">
        <v>1397</v>
      </c>
      <c r="B523" s="6" t="s">
        <v>82</v>
      </c>
      <c r="C523" s="9">
        <v>39661</v>
      </c>
      <c r="D523" s="9">
        <v>40026</v>
      </c>
      <c r="E523" s="6">
        <f>_xlfn.RANK.EQ(VLOOKUP($A523, 'First 10 GS'!$B$2:$AG$2201, 5, FALSE), 'First 10 GS'!F$2:F$2201, 0)</f>
        <v>513</v>
      </c>
      <c r="F523" s="5">
        <f>_xlfn.RANK.EQ(VLOOKUP($A523, 'First 10 GS'!$B$2:$AG$2201, 6, FALSE), 'First 10 GS'!G$2:G$2201, 0)</f>
        <v>294</v>
      </c>
      <c r="G523" s="5">
        <f>_xlfn.RANK.EQ(VLOOKUP($A523, 'First 10 GS'!$B$2:$AG$2201, 7, FALSE), 'First 10 GS'!H$2:H$2201, 1)</f>
        <v>343</v>
      </c>
      <c r="H523" s="6">
        <f>_xlfn.RANK.EQ(VLOOKUP($A523, 'First 10 GS'!$B$2:$AG$2201, 8, FALSE), 'First 10 GS'!I$2:I$2201, 0)</f>
        <v>1</v>
      </c>
      <c r="I523" s="6">
        <f>_xlfn.RANK.EQ(VLOOKUP($A523, 'First 10 GS'!$B$2:$AG$2201, 9, FALSE), 'First 10 GS'!J$2:J$2201, 0)</f>
        <v>1</v>
      </c>
      <c r="J523" s="6">
        <f>_xlfn.RANK.EQ(VLOOKUP($A523, 'First 10 GS'!$B$2:$AG$2201, 10, FALSE), 'First 10 GS'!K$2:K$2201, 1)</f>
        <v>1</v>
      </c>
      <c r="K523" s="6">
        <f>_xlfn.RANK.EQ(VLOOKUP($A523, 'First 10 GS'!$B$2:$AG$2201, 11, FALSE), 'First 10 GS'!L$2:L$2201, 0)</f>
        <v>196</v>
      </c>
      <c r="L523" s="6">
        <f>_xlfn.RANK.EQ(VLOOKUP($A523, 'First 10 GS'!$B$2:$AG$2201, 12, FALSE), 'First 10 GS'!M$2:M$2201, 0)</f>
        <v>98</v>
      </c>
      <c r="M523" s="6">
        <f>_xlfn.RANK.EQ(VLOOKUP($A523, 'First 10 GS'!$B$2:$AG$2201, 13, FALSE), 'First 10 GS'!N$2:N$2201, 0)</f>
        <v>2</v>
      </c>
      <c r="N523" s="6">
        <f>_xlfn.RANK.EQ(VLOOKUP($A523, 'First 10 GS'!$B$2:$AG$2201, 14, FALSE), 'First 10 GS'!O$2:O$2201, 1)</f>
        <v>146</v>
      </c>
      <c r="O523" s="6">
        <f>_xlfn.RANK.EQ(VLOOKUP($A523, 'First 10 GS'!$B$2:$AG$2201, 15, FALSE), 'First 10 GS'!P$2:P$2201, 0)</f>
        <v>227</v>
      </c>
      <c r="P523" s="6">
        <f>_xlfn.RANK.EQ(VLOOKUP($A523, 'First 10 GS'!$B$2:$AG$2201, 16, FALSE), 'First 10 GS'!Q$2:Q$2201, 0)</f>
        <v>378</v>
      </c>
      <c r="Q523" s="5">
        <f>_xlfn.RANK.EQ(VLOOKUP($A523, 'First 10 GS'!$B$2:$AG$2201, 17, FALSE), 'First 10 GS'!R$2:R$2201, 1)</f>
        <v>554</v>
      </c>
      <c r="R523" s="6">
        <f>_xlfn.RANK.EQ(VLOOKUP($A523, 'First 10 GS'!$B$2:$AG$2201, 18, FALSE), 'First 10 GS'!S$2:S$2201, 1)</f>
        <v>410</v>
      </c>
      <c r="S523" s="6">
        <f>_xlfn.RANK.EQ(VLOOKUP($A523, 'First 10 GS'!$B$2:$AG$2201, 19, FALSE), 'First 10 GS'!T$2:T$2201, 1)</f>
        <v>473</v>
      </c>
      <c r="T523" s="6">
        <f>_xlfn.RANK.EQ(VLOOKUP($A523, 'First 10 GS'!$B$2:$AG$2201, 20, FALSE), 'First 10 GS'!U$2:U$2201, 1)</f>
        <v>529</v>
      </c>
      <c r="U523" s="6">
        <f>_xlfn.RANK.EQ(VLOOKUP($A523, 'First 10 GS'!$B$2:$AG$2201, 21, FALSE), 'First 10 GS'!V$2:V$2201, 1)</f>
        <v>530</v>
      </c>
      <c r="V523" s="6">
        <f>_xlfn.RANK.EQ(VLOOKUP($A523, 'First 10 GS'!$B$2:$AG$2201, 22, FALSE), 'First 10 GS'!W$2:W$2201, 1)</f>
        <v>466</v>
      </c>
      <c r="W523" s="6">
        <f>_xlfn.RANK.EQ(VLOOKUP($A523, 'First 10 GS'!$B$2:$AG$2201, 23, FALSE), 'First 10 GS'!X$2:X$2201, 1)</f>
        <v>187</v>
      </c>
      <c r="X523" s="5">
        <f>_xlfn.RANK.EQ(VLOOKUP($A523, 'First 10 GS'!$B$2:$AG$2201, 24, FALSE), 'First 10 GS'!Y$2:Y$2201, 1)</f>
        <v>267</v>
      </c>
      <c r="Y523" s="6">
        <f>_xlfn.RANK.EQ(VLOOKUP($A523, 'First 10 GS'!$B$2:$AG$2201, 25, FALSE), 'First 10 GS'!Z$2:Z$2201, 1)</f>
        <v>291</v>
      </c>
      <c r="Z523" s="5">
        <f>_xlfn.RANK.EQ(VLOOKUP($A523, 'First 10 GS'!$B$2:$AG$2201, 26, FALSE), 'First 10 GS'!AA$2:AA$2201, 0)</f>
        <v>399</v>
      </c>
      <c r="AA523" s="5">
        <f>_xlfn.RANK.EQ(VLOOKUP($A523, 'First 10 GS'!$B$2:$AG$2201, 27, FALSE), 'First 10 GS'!AB$2:AB$2201, 0)</f>
        <v>333</v>
      </c>
      <c r="AB523" s="6">
        <f>_xlfn.RANK.EQ(VLOOKUP($A523, 'First 10 GS'!$B$2:$AG$2201, 28, FALSE), 'First 10 GS'!AC$2:AC$2201, 1)</f>
        <v>290</v>
      </c>
      <c r="AC523" s="6">
        <f>_xlfn.RANK.EQ(VLOOKUP($A523, 'First 10 GS'!$B$2:$AG$2201, 29, FALSE), 'First 10 GS'!AD$2:AD$2201, 1)</f>
        <v>1</v>
      </c>
      <c r="AD523" s="6">
        <f>_xlfn.RANK.EQ(VLOOKUP($A523, 'First 10 GS'!$B$2:$AG$2201, 30, FALSE), 'First 10 GS'!AE$2:AE$2201, 1)</f>
        <v>325</v>
      </c>
      <c r="AE523" s="6">
        <f>_xlfn.RANK.EQ(VLOOKUP($A523, 'First 10 GS'!$B$2:$AG$2201, 31, FALSE), 'First 10 GS'!AF$2:AF$2201, 0)</f>
        <v>442</v>
      </c>
      <c r="AF523" s="5">
        <f>_xlfn.RANK.EQ(VLOOKUP($A523, 'First 10 GS'!$B$2:$AG$2201, 32, FALSE), 'First 10 GS'!AG$2:AG$2201, 1)</f>
        <v>487</v>
      </c>
      <c r="AG523" s="7">
        <f>GEOMEAN(Table5[[#This Row],[W]],Table5[[#This Row],[L]],Table5[[#This Row],[ERA]],Table5[[#This Row],[BB/9]],Table5[[#This Row],[SO]],Table5[[#This Row],[K/9]],Table5[[#This Row],[WHIP]])</f>
        <v>370.87690944574791</v>
      </c>
    </row>
    <row r="524" spans="1:33" x14ac:dyDescent="0.45">
      <c r="A524" s="4" t="s">
        <v>2108</v>
      </c>
      <c r="B524" s="4" t="s">
        <v>46</v>
      </c>
      <c r="C524" s="10">
        <v>35210</v>
      </c>
      <c r="D524" s="10">
        <v>35323</v>
      </c>
      <c r="E524" s="4">
        <f>_xlfn.RANK.EQ(VLOOKUP($A524, 'First 10 GS'!$B$2:$AG$2201, 5, FALSE), 'First 10 GS'!F$2:F$2201, 0)</f>
        <v>655</v>
      </c>
      <c r="F524" s="5">
        <f>_xlfn.RANK.EQ(VLOOKUP($A524, 'First 10 GS'!$B$2:$AG$2201, 6, FALSE), 'First 10 GS'!G$2:G$2201, 0)</f>
        <v>294</v>
      </c>
      <c r="G524" s="5">
        <f>_xlfn.RANK.EQ(VLOOKUP($A524, 'First 10 GS'!$B$2:$AG$2201, 7, FALSE), 'First 10 GS'!H$2:H$2201, 1)</f>
        <v>518</v>
      </c>
      <c r="H524" s="4">
        <f>_xlfn.RANK.EQ(VLOOKUP($A524, 'First 10 GS'!$B$2:$AG$2201, 8, FALSE), 'First 10 GS'!I$2:I$2201, 0)</f>
        <v>1</v>
      </c>
      <c r="I524" s="4">
        <f>_xlfn.RANK.EQ(VLOOKUP($A524, 'First 10 GS'!$B$2:$AG$2201, 9, FALSE), 'First 10 GS'!J$2:J$2201, 0)</f>
        <v>1</v>
      </c>
      <c r="J524" s="4">
        <f>_xlfn.RANK.EQ(VLOOKUP($A524, 'First 10 GS'!$B$2:$AG$2201, 10, FALSE), 'First 10 GS'!K$2:K$2201, 1)</f>
        <v>1</v>
      </c>
      <c r="K524" s="4">
        <f>_xlfn.RANK.EQ(VLOOKUP($A524, 'First 10 GS'!$B$2:$AG$2201, 11, FALSE), 'First 10 GS'!L$2:L$2201, 0)</f>
        <v>196</v>
      </c>
      <c r="L524" s="4">
        <f>_xlfn.RANK.EQ(VLOOKUP($A524, 'First 10 GS'!$B$2:$AG$2201, 12, FALSE), 'First 10 GS'!M$2:M$2201, 0)</f>
        <v>98</v>
      </c>
      <c r="M524" s="4">
        <f>_xlfn.RANK.EQ(VLOOKUP($A524, 'First 10 GS'!$B$2:$AG$2201, 13, FALSE), 'First 10 GS'!N$2:N$2201, 0)</f>
        <v>2</v>
      </c>
      <c r="N524" s="6">
        <f>_xlfn.RANK.EQ(VLOOKUP($A524, 'First 10 GS'!$B$2:$AG$2201, 14, FALSE), 'First 10 GS'!O$2:O$2201, 1)</f>
        <v>11</v>
      </c>
      <c r="O524" s="4">
        <f>_xlfn.RANK.EQ(VLOOKUP($A524, 'First 10 GS'!$B$2:$AG$2201, 15, FALSE), 'First 10 GS'!P$2:P$2201, 0)</f>
        <v>90</v>
      </c>
      <c r="P524" s="4">
        <f>_xlfn.RANK.EQ(VLOOKUP($A524, 'First 10 GS'!$B$2:$AG$2201, 16, FALSE), 'First 10 GS'!Q$2:Q$2201, 0)</f>
        <v>467</v>
      </c>
      <c r="Q524" s="5">
        <f>_xlfn.RANK.EQ(VLOOKUP($A524, 'First 10 GS'!$B$2:$AG$2201, 17, FALSE), 'First 10 GS'!R$2:R$2201, 1)</f>
        <v>662</v>
      </c>
      <c r="R524" s="4">
        <f>_xlfn.RANK.EQ(VLOOKUP($A524, 'First 10 GS'!$B$2:$AG$2201, 18, FALSE), 'First 10 GS'!S$2:S$2201, 1)</f>
        <v>628</v>
      </c>
      <c r="S524" s="4">
        <f>_xlfn.RANK.EQ(VLOOKUP($A524, 'First 10 GS'!$B$2:$AG$2201, 19, FALSE), 'First 10 GS'!T$2:T$2201, 1)</f>
        <v>630</v>
      </c>
      <c r="T524" s="4">
        <f>_xlfn.RANK.EQ(VLOOKUP($A524, 'First 10 GS'!$B$2:$AG$2201, 20, FALSE), 'First 10 GS'!U$2:U$2201, 1)</f>
        <v>621</v>
      </c>
      <c r="U524" s="4">
        <f>_xlfn.RANK.EQ(VLOOKUP($A524, 'First 10 GS'!$B$2:$AG$2201, 21, FALSE), 'First 10 GS'!V$2:V$2201, 1)</f>
        <v>389</v>
      </c>
      <c r="V524" s="4">
        <f>_xlfn.RANK.EQ(VLOOKUP($A524, 'First 10 GS'!$B$2:$AG$2201, 22, FALSE), 'First 10 GS'!W$2:W$2201, 1)</f>
        <v>172</v>
      </c>
      <c r="W524" s="4">
        <f>_xlfn.RANK.EQ(VLOOKUP($A524, 'First 10 GS'!$B$2:$AG$2201, 23, FALSE), 'First 10 GS'!X$2:X$2201, 1)</f>
        <v>10</v>
      </c>
      <c r="X524" s="5">
        <f>_xlfn.RANK.EQ(VLOOKUP($A524, 'First 10 GS'!$B$2:$AG$2201, 24, FALSE), 'First 10 GS'!Y$2:Y$2201, 1)</f>
        <v>76</v>
      </c>
      <c r="Y524" s="4">
        <f>_xlfn.RANK.EQ(VLOOKUP($A524, 'First 10 GS'!$B$2:$AG$2201, 25, FALSE), 'First 10 GS'!Z$2:Z$2201, 1)</f>
        <v>291</v>
      </c>
      <c r="Z524" s="5">
        <f>_xlfn.RANK.EQ(VLOOKUP($A524, 'First 10 GS'!$B$2:$AG$2201, 26, FALSE), 'First 10 GS'!AA$2:AA$2201, 0)</f>
        <v>549</v>
      </c>
      <c r="AA524" s="5">
        <f>_xlfn.RANK.EQ(VLOOKUP($A524, 'First 10 GS'!$B$2:$AG$2201, 27, FALSE), 'First 10 GS'!AB$2:AB$2201, 0)</f>
        <v>351</v>
      </c>
      <c r="AB524" s="4">
        <f>_xlfn.RANK.EQ(VLOOKUP($A524, 'First 10 GS'!$B$2:$AG$2201, 28, FALSE), 'First 10 GS'!AC$2:AC$2201, 1)</f>
        <v>556</v>
      </c>
      <c r="AC524" s="4">
        <f>_xlfn.RANK.EQ(VLOOKUP($A524, 'First 10 GS'!$B$2:$AG$2201, 29, FALSE), 'First 10 GS'!AD$2:AD$2201, 1)</f>
        <v>477</v>
      </c>
      <c r="AD524" s="4">
        <f>_xlfn.RANK.EQ(VLOOKUP($A524, 'First 10 GS'!$B$2:$AG$2201, 30, FALSE), 'First 10 GS'!AE$2:AE$2201, 1)</f>
        <v>325</v>
      </c>
      <c r="AE524" s="4">
        <f>_xlfn.RANK.EQ(VLOOKUP($A524, 'First 10 GS'!$B$2:$AG$2201, 31, FALSE), 'First 10 GS'!AF$2:AF$2201, 0)</f>
        <v>618</v>
      </c>
      <c r="AF524" s="5">
        <f>_xlfn.RANK.EQ(VLOOKUP($A524, 'First 10 GS'!$B$2:$AG$2201, 32, FALSE), 'First 10 GS'!AG$2:AG$2201, 1)</f>
        <v>658</v>
      </c>
      <c r="AG524" s="7">
        <f>GEOMEAN(Table5[[#This Row],[W]],Table5[[#This Row],[L]],Table5[[#This Row],[ERA]],Table5[[#This Row],[BB/9]],Table5[[#This Row],[SO]],Table5[[#This Row],[K/9]],Table5[[#This Row],[WHIP]])</f>
        <v>371.22420810618524</v>
      </c>
    </row>
    <row r="525" spans="1:33" x14ac:dyDescent="0.45">
      <c r="A525" s="6" t="s">
        <v>1283</v>
      </c>
      <c r="B525" s="6" t="s">
        <v>140</v>
      </c>
      <c r="C525" s="9">
        <v>43277</v>
      </c>
      <c r="D525" s="9">
        <v>43331</v>
      </c>
      <c r="E525" s="6">
        <f>_xlfn.RANK.EQ(VLOOKUP($A525, 'First 10 GS'!$B$2:$AG$2201, 5, FALSE), 'First 10 GS'!F$2:F$2201, 0)</f>
        <v>499</v>
      </c>
      <c r="F525" s="5">
        <f>_xlfn.RANK.EQ(VLOOKUP($A525, 'First 10 GS'!$B$2:$AG$2201, 6, FALSE), 'First 10 GS'!G$2:G$2201, 0)</f>
        <v>460</v>
      </c>
      <c r="G525" s="5">
        <f>_xlfn.RANK.EQ(VLOOKUP($A525, 'First 10 GS'!$B$2:$AG$2201, 7, FALSE), 'First 10 GS'!H$2:H$2201, 1)</f>
        <v>177</v>
      </c>
      <c r="H525" s="6">
        <f>_xlfn.RANK.EQ(VLOOKUP($A525, 'First 10 GS'!$B$2:$AG$2201, 8, FALSE), 'First 10 GS'!I$2:I$2201, 0)</f>
        <v>1</v>
      </c>
      <c r="I525" s="6">
        <f>_xlfn.RANK.EQ(VLOOKUP($A525, 'First 10 GS'!$B$2:$AG$2201, 9, FALSE), 'First 10 GS'!J$2:J$2201, 0)</f>
        <v>1</v>
      </c>
      <c r="J525" s="6">
        <f>_xlfn.RANK.EQ(VLOOKUP($A525, 'First 10 GS'!$B$2:$AG$2201, 10, FALSE), 'First 10 GS'!K$2:K$2201, 1)</f>
        <v>1</v>
      </c>
      <c r="K525" s="6">
        <f>_xlfn.RANK.EQ(VLOOKUP($A525, 'First 10 GS'!$B$2:$AG$2201, 11, FALSE), 'First 10 GS'!L$2:L$2201, 0)</f>
        <v>196</v>
      </c>
      <c r="L525" s="6">
        <f>_xlfn.RANK.EQ(VLOOKUP($A525, 'First 10 GS'!$B$2:$AG$2201, 12, FALSE), 'First 10 GS'!M$2:M$2201, 0)</f>
        <v>98</v>
      </c>
      <c r="M525" s="6">
        <f>_xlfn.RANK.EQ(VLOOKUP($A525, 'First 10 GS'!$B$2:$AG$2201, 13, FALSE), 'First 10 GS'!N$2:N$2201, 0)</f>
        <v>2</v>
      </c>
      <c r="N525" s="6">
        <f>_xlfn.RANK.EQ(VLOOKUP($A525, 'First 10 GS'!$B$2:$AG$2201, 14, FALSE), 'First 10 GS'!O$2:O$2201, 1)</f>
        <v>163</v>
      </c>
      <c r="O525" s="6">
        <f>_xlfn.RANK.EQ(VLOOKUP($A525, 'First 10 GS'!$B$2:$AG$2201, 15, FALSE), 'First 10 GS'!P$2:P$2201, 0)</f>
        <v>530</v>
      </c>
      <c r="P525" s="6">
        <f>_xlfn.RANK.EQ(VLOOKUP($A525, 'First 10 GS'!$B$2:$AG$2201, 16, FALSE), 'First 10 GS'!Q$2:Q$2201, 0)</f>
        <v>428</v>
      </c>
      <c r="Q525" s="5">
        <f>_xlfn.RANK.EQ(VLOOKUP($A525, 'First 10 GS'!$B$2:$AG$2201, 17, FALSE), 'First 10 GS'!R$2:R$2201, 1)</f>
        <v>363</v>
      </c>
      <c r="R525" s="6">
        <f>_xlfn.RANK.EQ(VLOOKUP($A525, 'First 10 GS'!$B$2:$AG$2201, 18, FALSE), 'First 10 GS'!S$2:S$2201, 1)</f>
        <v>475</v>
      </c>
      <c r="S525" s="6">
        <f>_xlfn.RANK.EQ(VLOOKUP($A525, 'First 10 GS'!$B$2:$AG$2201, 19, FALSE), 'First 10 GS'!T$2:T$2201, 1)</f>
        <v>401</v>
      </c>
      <c r="T525" s="6">
        <f>_xlfn.RANK.EQ(VLOOKUP($A525, 'First 10 GS'!$B$2:$AG$2201, 20, FALSE), 'First 10 GS'!U$2:U$2201, 1)</f>
        <v>254</v>
      </c>
      <c r="U525" s="6">
        <f>_xlfn.RANK.EQ(VLOOKUP($A525, 'First 10 GS'!$B$2:$AG$2201, 21, FALSE), 'First 10 GS'!V$2:V$2201, 1)</f>
        <v>51</v>
      </c>
      <c r="V525" s="6">
        <f>_xlfn.RANK.EQ(VLOOKUP($A525, 'First 10 GS'!$B$2:$AG$2201, 22, FALSE), 'First 10 GS'!W$2:W$2201, 1)</f>
        <v>19</v>
      </c>
      <c r="W525" s="6">
        <f>_xlfn.RANK.EQ(VLOOKUP($A525, 'First 10 GS'!$B$2:$AG$2201, 23, FALSE), 'First 10 GS'!X$2:X$2201, 1)</f>
        <v>262</v>
      </c>
      <c r="X525" s="5">
        <f>_xlfn.RANK.EQ(VLOOKUP($A525, 'First 10 GS'!$B$2:$AG$2201, 24, FALSE), 'First 10 GS'!Y$2:Y$2201, 1)</f>
        <v>354</v>
      </c>
      <c r="Y525" s="6">
        <f>_xlfn.RANK.EQ(VLOOKUP($A525, 'First 10 GS'!$B$2:$AG$2201, 25, FALSE), 'First 10 GS'!Z$2:Z$2201, 1)</f>
        <v>490</v>
      </c>
      <c r="Z525" s="5">
        <f>_xlfn.RANK.EQ(VLOOKUP($A525, 'First 10 GS'!$B$2:$AG$2201, 26, FALSE), 'First 10 GS'!AA$2:AA$2201, 0)</f>
        <v>452</v>
      </c>
      <c r="AA525" s="5">
        <f>_xlfn.RANK.EQ(VLOOKUP($A525, 'First 10 GS'!$B$2:$AG$2201, 27, FALSE), 'First 10 GS'!AB$2:AB$2201, 0)</f>
        <v>377</v>
      </c>
      <c r="AB525" s="6">
        <f>_xlfn.RANK.EQ(VLOOKUP($A525, 'First 10 GS'!$B$2:$AG$2201, 28, FALSE), 'First 10 GS'!AC$2:AC$2201, 1)</f>
        <v>1</v>
      </c>
      <c r="AC525" s="6">
        <f>_xlfn.RANK.EQ(VLOOKUP($A525, 'First 10 GS'!$B$2:$AG$2201, 29, FALSE), 'First 10 GS'!AD$2:AD$2201, 1)</f>
        <v>1</v>
      </c>
      <c r="AD525" s="6">
        <f>_xlfn.RANK.EQ(VLOOKUP($A525, 'First 10 GS'!$B$2:$AG$2201, 30, FALSE), 'First 10 GS'!AE$2:AE$2201, 1)</f>
        <v>146</v>
      </c>
      <c r="AE525" s="6">
        <f>_xlfn.RANK.EQ(VLOOKUP($A525, 'First 10 GS'!$B$2:$AG$2201, 31, FALSE), 'First 10 GS'!AF$2:AF$2201, 0)</f>
        <v>442</v>
      </c>
      <c r="AF525" s="5">
        <f>_xlfn.RANK.EQ(VLOOKUP($A525, 'First 10 GS'!$B$2:$AG$2201, 32, FALSE), 'First 10 GS'!AG$2:AG$2201, 1)</f>
        <v>553</v>
      </c>
      <c r="AG525" s="7">
        <f>GEOMEAN(Table5[[#This Row],[W]],Table5[[#This Row],[L]],Table5[[#This Row],[ERA]],Table5[[#This Row],[BB/9]],Table5[[#This Row],[SO]],Table5[[#This Row],[K/9]],Table5[[#This Row],[WHIP]])</f>
        <v>372.00554594202117</v>
      </c>
    </row>
    <row r="526" spans="1:33" x14ac:dyDescent="0.45">
      <c r="A526" s="6" t="s">
        <v>1547</v>
      </c>
      <c r="B526" s="6" t="s">
        <v>2348</v>
      </c>
      <c r="C526" s="9">
        <v>35298</v>
      </c>
      <c r="D526" s="9">
        <v>35534</v>
      </c>
      <c r="E526" s="6">
        <f>_xlfn.RANK.EQ(VLOOKUP($A526, 'First 10 GS'!$B$2:$AG$2201, 5, FALSE), 'First 10 GS'!F$2:F$2201, 0)</f>
        <v>116</v>
      </c>
      <c r="F526" s="5">
        <f>_xlfn.RANK.EQ(VLOOKUP($A526, 'First 10 GS'!$B$2:$AG$2201, 6, FALSE), 'First 10 GS'!G$2:G$2201, 0)</f>
        <v>294</v>
      </c>
      <c r="G526" s="5">
        <f>_xlfn.RANK.EQ(VLOOKUP($A526, 'First 10 GS'!$B$2:$AG$2201, 7, FALSE), 'First 10 GS'!H$2:H$2201, 1)</f>
        <v>343</v>
      </c>
      <c r="H526" s="6">
        <f>_xlfn.RANK.EQ(VLOOKUP($A526, 'First 10 GS'!$B$2:$AG$2201, 8, FALSE), 'First 10 GS'!I$2:I$2201, 0)</f>
        <v>1</v>
      </c>
      <c r="I526" s="6">
        <f>_xlfn.RANK.EQ(VLOOKUP($A526, 'First 10 GS'!$B$2:$AG$2201, 9, FALSE), 'First 10 GS'!J$2:J$2201, 0)</f>
        <v>1</v>
      </c>
      <c r="J526" s="6">
        <f>_xlfn.RANK.EQ(VLOOKUP($A526, 'First 10 GS'!$B$2:$AG$2201, 10, FALSE), 'First 10 GS'!K$2:K$2201, 1)</f>
        <v>1</v>
      </c>
      <c r="K526" s="6">
        <f>_xlfn.RANK.EQ(VLOOKUP($A526, 'First 10 GS'!$B$2:$AG$2201, 11, FALSE), 'First 10 GS'!L$2:L$2201, 0)</f>
        <v>99</v>
      </c>
      <c r="L526" s="6">
        <f>_xlfn.RANK.EQ(VLOOKUP($A526, 'First 10 GS'!$B$2:$AG$2201, 12, FALSE), 'First 10 GS'!M$2:M$2201, 0)</f>
        <v>18</v>
      </c>
      <c r="M526" s="6">
        <f>_xlfn.RANK.EQ(VLOOKUP($A526, 'First 10 GS'!$B$2:$AG$2201, 13, FALSE), 'First 10 GS'!N$2:N$2201, 0)</f>
        <v>2</v>
      </c>
      <c r="N526" s="6">
        <f>_xlfn.RANK.EQ(VLOOKUP($A526, 'First 10 GS'!$B$2:$AG$2201, 14, FALSE), 'First 10 GS'!O$2:O$2201, 1)</f>
        <v>544</v>
      </c>
      <c r="O526" s="6">
        <f>_xlfn.RANK.EQ(VLOOKUP($A526, 'First 10 GS'!$B$2:$AG$2201, 15, FALSE), 'First 10 GS'!P$2:P$2201, 0)</f>
        <v>227</v>
      </c>
      <c r="P526" s="6">
        <f>_xlfn.RANK.EQ(VLOOKUP($A526, 'First 10 GS'!$B$2:$AG$2201, 16, FALSE), 'First 10 GS'!Q$2:Q$2201, 0)</f>
        <v>378</v>
      </c>
      <c r="Q526" s="5">
        <f>_xlfn.RANK.EQ(VLOOKUP($A526, 'First 10 GS'!$B$2:$AG$2201, 17, FALSE), 'First 10 GS'!R$2:R$2201, 1)</f>
        <v>332</v>
      </c>
      <c r="R526" s="6">
        <f>_xlfn.RANK.EQ(VLOOKUP($A526, 'First 10 GS'!$B$2:$AG$2201, 18, FALSE), 'First 10 GS'!S$2:S$2201, 1)</f>
        <v>653</v>
      </c>
      <c r="S526" s="6">
        <f>_xlfn.RANK.EQ(VLOOKUP($A526, 'First 10 GS'!$B$2:$AG$2201, 19, FALSE), 'First 10 GS'!T$2:T$2201, 1)</f>
        <v>316</v>
      </c>
      <c r="T526" s="6">
        <f>_xlfn.RANK.EQ(VLOOKUP($A526, 'First 10 GS'!$B$2:$AG$2201, 20, FALSE), 'First 10 GS'!U$2:U$2201, 1)</f>
        <v>418</v>
      </c>
      <c r="U526" s="6">
        <f>_xlfn.RANK.EQ(VLOOKUP($A526, 'First 10 GS'!$B$2:$AG$2201, 21, FALSE), 'First 10 GS'!V$2:V$2201, 1)</f>
        <v>361</v>
      </c>
      <c r="V526" s="6">
        <f>_xlfn.RANK.EQ(VLOOKUP($A526, 'First 10 GS'!$B$2:$AG$2201, 22, FALSE), 'First 10 GS'!W$2:W$2201, 1)</f>
        <v>381</v>
      </c>
      <c r="W526" s="6">
        <f>_xlfn.RANK.EQ(VLOOKUP($A526, 'First 10 GS'!$B$2:$AG$2201, 23, FALSE), 'First 10 GS'!X$2:X$2201, 1)</f>
        <v>331</v>
      </c>
      <c r="X526" s="5">
        <f>_xlfn.RANK.EQ(VLOOKUP($A526, 'First 10 GS'!$B$2:$AG$2201, 24, FALSE), 'First 10 GS'!Y$2:Y$2201, 1)</f>
        <v>273</v>
      </c>
      <c r="Y526" s="6">
        <f>_xlfn.RANK.EQ(VLOOKUP($A526, 'First 10 GS'!$B$2:$AG$2201, 25, FALSE), 'First 10 GS'!Z$2:Z$2201, 1)</f>
        <v>291</v>
      </c>
      <c r="Z526" s="5">
        <f>_xlfn.RANK.EQ(VLOOKUP($A526, 'First 10 GS'!$B$2:$AG$2201, 26, FALSE), 'First 10 GS'!AA$2:AA$2201, 0)</f>
        <v>423</v>
      </c>
      <c r="AA526" s="5">
        <f>_xlfn.RANK.EQ(VLOOKUP($A526, 'First 10 GS'!$B$2:$AG$2201, 27, FALSE), 'First 10 GS'!AB$2:AB$2201, 0)</f>
        <v>506</v>
      </c>
      <c r="AB526" s="6">
        <f>_xlfn.RANK.EQ(VLOOKUP($A526, 'First 10 GS'!$B$2:$AG$2201, 28, FALSE), 'First 10 GS'!AC$2:AC$2201, 1)</f>
        <v>127</v>
      </c>
      <c r="AC526" s="6">
        <f>_xlfn.RANK.EQ(VLOOKUP($A526, 'First 10 GS'!$B$2:$AG$2201, 29, FALSE), 'First 10 GS'!AD$2:AD$2201, 1)</f>
        <v>477</v>
      </c>
      <c r="AD526" s="6">
        <f>_xlfn.RANK.EQ(VLOOKUP($A526, 'First 10 GS'!$B$2:$AG$2201, 30, FALSE), 'First 10 GS'!AE$2:AE$2201, 1)</f>
        <v>146</v>
      </c>
      <c r="AE526" s="6">
        <f>_xlfn.RANK.EQ(VLOOKUP($A526, 'First 10 GS'!$B$2:$AG$2201, 31, FALSE), 'First 10 GS'!AF$2:AF$2201, 0)</f>
        <v>88</v>
      </c>
      <c r="AF526" s="5">
        <f>_xlfn.RANK.EQ(VLOOKUP($A526, 'First 10 GS'!$B$2:$AG$2201, 32, FALSE), 'First 10 GS'!AG$2:AG$2201, 1)</f>
        <v>507</v>
      </c>
      <c r="AG526" s="7">
        <f>GEOMEAN(Table5[[#This Row],[W]],Table5[[#This Row],[L]],Table5[[#This Row],[ERA]],Table5[[#This Row],[BB/9]],Table5[[#This Row],[SO]],Table5[[#This Row],[K/9]],Table5[[#This Row],[WHIP]])</f>
        <v>372.32324098806771</v>
      </c>
    </row>
    <row r="527" spans="1:33" x14ac:dyDescent="0.45">
      <c r="A527" s="6" t="s">
        <v>2001</v>
      </c>
      <c r="B527" s="6" t="s">
        <v>34</v>
      </c>
      <c r="C527" s="9">
        <v>34156</v>
      </c>
      <c r="D527" s="9" t="s">
        <v>2528</v>
      </c>
      <c r="E527" s="6">
        <f>_xlfn.RANK.EQ(VLOOKUP($A527, 'First 10 GS'!$B$2:$AG$2201, 5, FALSE), 'First 10 GS'!F$2:F$2201, 0)</f>
        <v>404</v>
      </c>
      <c r="F527" s="5">
        <f>_xlfn.RANK.EQ(VLOOKUP($A527, 'First 10 GS'!$B$2:$AG$2201, 6, FALSE), 'First 10 GS'!G$2:G$2201, 0)</f>
        <v>294</v>
      </c>
      <c r="G527" s="5">
        <f>_xlfn.RANK.EQ(VLOOKUP($A527, 'First 10 GS'!$B$2:$AG$2201, 7, FALSE), 'First 10 GS'!H$2:H$2201, 1)</f>
        <v>57</v>
      </c>
      <c r="H527" s="6">
        <f>_xlfn.RANK.EQ(VLOOKUP($A527, 'First 10 GS'!$B$2:$AG$2201, 8, FALSE), 'First 10 GS'!I$2:I$2201, 0)</f>
        <v>1</v>
      </c>
      <c r="I527" s="6">
        <f>_xlfn.RANK.EQ(VLOOKUP($A527, 'First 10 GS'!$B$2:$AG$2201, 9, FALSE), 'First 10 GS'!J$2:J$2201, 0)</f>
        <v>1</v>
      </c>
      <c r="J527" s="6">
        <f>_xlfn.RANK.EQ(VLOOKUP($A527, 'First 10 GS'!$B$2:$AG$2201, 10, FALSE), 'First 10 GS'!K$2:K$2201, 1)</f>
        <v>1</v>
      </c>
      <c r="K527" s="6">
        <f>_xlfn.RANK.EQ(VLOOKUP($A527, 'First 10 GS'!$B$2:$AG$2201, 11, FALSE), 'First 10 GS'!L$2:L$2201, 0)</f>
        <v>196</v>
      </c>
      <c r="L527" s="6">
        <f>_xlfn.RANK.EQ(VLOOKUP($A527, 'First 10 GS'!$B$2:$AG$2201, 12, FALSE), 'First 10 GS'!M$2:M$2201, 0)</f>
        <v>98</v>
      </c>
      <c r="M527" s="6">
        <f>_xlfn.RANK.EQ(VLOOKUP($A527, 'First 10 GS'!$B$2:$AG$2201, 13, FALSE), 'First 10 GS'!N$2:N$2201, 0)</f>
        <v>2</v>
      </c>
      <c r="N527" s="6">
        <f>_xlfn.RANK.EQ(VLOOKUP($A527, 'First 10 GS'!$B$2:$AG$2201, 14, FALSE), 'First 10 GS'!O$2:O$2201, 1)</f>
        <v>246</v>
      </c>
      <c r="O527" s="6">
        <f>_xlfn.RANK.EQ(VLOOKUP($A527, 'First 10 GS'!$B$2:$AG$2201, 15, FALSE), 'First 10 GS'!P$2:P$2201, 0)</f>
        <v>530</v>
      </c>
      <c r="P527" s="6">
        <f>_xlfn.RANK.EQ(VLOOKUP($A527, 'First 10 GS'!$B$2:$AG$2201, 16, FALSE), 'First 10 GS'!Q$2:Q$2201, 0)</f>
        <v>169</v>
      </c>
      <c r="Q527" s="5">
        <f>_xlfn.RANK.EQ(VLOOKUP($A527, 'First 10 GS'!$B$2:$AG$2201, 17, FALSE), 'First 10 GS'!R$2:R$2201, 1)</f>
        <v>586</v>
      </c>
      <c r="R527" s="6">
        <f>_xlfn.RANK.EQ(VLOOKUP($A527, 'First 10 GS'!$B$2:$AG$2201, 18, FALSE), 'First 10 GS'!S$2:S$2201, 1)</f>
        <v>385</v>
      </c>
      <c r="S527" s="6">
        <f>_xlfn.RANK.EQ(VLOOKUP($A527, 'First 10 GS'!$B$2:$AG$2201, 19, FALSE), 'First 10 GS'!T$2:T$2201, 1)</f>
        <v>630</v>
      </c>
      <c r="T527" s="6">
        <f>_xlfn.RANK.EQ(VLOOKUP($A527, 'First 10 GS'!$B$2:$AG$2201, 20, FALSE), 'First 10 GS'!U$2:U$2201, 1)</f>
        <v>607</v>
      </c>
      <c r="U527" s="6">
        <f>_xlfn.RANK.EQ(VLOOKUP($A527, 'First 10 GS'!$B$2:$AG$2201, 21, FALSE), 'First 10 GS'!V$2:V$2201, 1)</f>
        <v>584</v>
      </c>
      <c r="V527" s="6">
        <f>_xlfn.RANK.EQ(VLOOKUP($A527, 'First 10 GS'!$B$2:$AG$2201, 22, FALSE), 'First 10 GS'!W$2:W$2201, 1)</f>
        <v>570</v>
      </c>
      <c r="W527" s="6">
        <f>_xlfn.RANK.EQ(VLOOKUP($A527, 'First 10 GS'!$B$2:$AG$2201, 23, FALSE), 'First 10 GS'!X$2:X$2201, 1)</f>
        <v>607</v>
      </c>
      <c r="X527" s="5">
        <f>_xlfn.RANK.EQ(VLOOKUP($A527, 'First 10 GS'!$B$2:$AG$2201, 24, FALSE), 'First 10 GS'!Y$2:Y$2201, 1)</f>
        <v>618</v>
      </c>
      <c r="Y527" s="6">
        <f>_xlfn.RANK.EQ(VLOOKUP($A527, 'First 10 GS'!$B$2:$AG$2201, 25, FALSE), 'First 10 GS'!Z$2:Z$2201, 1)</f>
        <v>291</v>
      </c>
      <c r="Z527" s="5">
        <f>_xlfn.RANK.EQ(VLOOKUP($A527, 'First 10 GS'!$B$2:$AG$2201, 26, FALSE), 'First 10 GS'!AA$2:AA$2201, 0)</f>
        <v>532</v>
      </c>
      <c r="AA527" s="5">
        <f>_xlfn.RANK.EQ(VLOOKUP($A527, 'First 10 GS'!$B$2:$AG$2201, 27, FALSE), 'First 10 GS'!AB$2:AB$2201, 0)</f>
        <v>519</v>
      </c>
      <c r="AB527" s="6">
        <f>_xlfn.RANK.EQ(VLOOKUP($A527, 'First 10 GS'!$B$2:$AG$2201, 28, FALSE), 'First 10 GS'!AC$2:AC$2201, 1)</f>
        <v>127</v>
      </c>
      <c r="AC527" s="6">
        <f>_xlfn.RANK.EQ(VLOOKUP($A527, 'First 10 GS'!$B$2:$AG$2201, 29, FALSE), 'First 10 GS'!AD$2:AD$2201, 1)</f>
        <v>1</v>
      </c>
      <c r="AD527" s="6">
        <f>_xlfn.RANK.EQ(VLOOKUP($A527, 'First 10 GS'!$B$2:$AG$2201, 30, FALSE), 'First 10 GS'!AE$2:AE$2201, 1)</f>
        <v>146</v>
      </c>
      <c r="AE527" s="6">
        <f>_xlfn.RANK.EQ(VLOOKUP($A527, 'First 10 GS'!$B$2:$AG$2201, 31, FALSE), 'First 10 GS'!AF$2:AF$2201, 0)</f>
        <v>293</v>
      </c>
      <c r="AF527" s="5">
        <f>_xlfn.RANK.EQ(VLOOKUP($A527, 'First 10 GS'!$B$2:$AG$2201, 32, FALSE), 'First 10 GS'!AG$2:AG$2201, 1)</f>
        <v>595</v>
      </c>
      <c r="AG527" s="7">
        <f>GEOMEAN(Table5[[#This Row],[W]],Table5[[#This Row],[L]],Table5[[#This Row],[ERA]],Table5[[#This Row],[BB/9]],Table5[[#This Row],[SO]],Table5[[#This Row],[K/9]],Table5[[#This Row],[WHIP]])</f>
        <v>372.60052446620381</v>
      </c>
    </row>
    <row r="528" spans="1:33" x14ac:dyDescent="0.45">
      <c r="A528" s="4" t="s">
        <v>1883</v>
      </c>
      <c r="B528" s="4" t="s">
        <v>73</v>
      </c>
      <c r="C528" s="10">
        <v>38483</v>
      </c>
      <c r="D528" s="10">
        <v>38536</v>
      </c>
      <c r="E528" s="4">
        <f>_xlfn.RANK.EQ(VLOOKUP($A528, 'First 10 GS'!$B$2:$AG$2201, 5, FALSE), 'First 10 GS'!F$2:F$2201, 0)</f>
        <v>278</v>
      </c>
      <c r="F528" s="5">
        <f>_xlfn.RANK.EQ(VLOOKUP($A528, 'First 10 GS'!$B$2:$AG$2201, 6, FALSE), 'First 10 GS'!G$2:G$2201, 0)</f>
        <v>460</v>
      </c>
      <c r="G528" s="5">
        <f>_xlfn.RANK.EQ(VLOOKUP($A528, 'First 10 GS'!$B$2:$AG$2201, 7, FALSE), 'First 10 GS'!H$2:H$2201, 1)</f>
        <v>343</v>
      </c>
      <c r="H528" s="4">
        <f>_xlfn.RANK.EQ(VLOOKUP($A528, 'First 10 GS'!$B$2:$AG$2201, 8, FALSE), 'First 10 GS'!I$2:I$2201, 0)</f>
        <v>1</v>
      </c>
      <c r="I528" s="4">
        <f>_xlfn.RANK.EQ(VLOOKUP($A528, 'First 10 GS'!$B$2:$AG$2201, 9, FALSE), 'First 10 GS'!J$2:J$2201, 0)</f>
        <v>1</v>
      </c>
      <c r="J528" s="4">
        <f>_xlfn.RANK.EQ(VLOOKUP($A528, 'First 10 GS'!$B$2:$AG$2201, 10, FALSE), 'First 10 GS'!K$2:K$2201, 1)</f>
        <v>1</v>
      </c>
      <c r="K528" s="4">
        <f>_xlfn.RANK.EQ(VLOOKUP($A528, 'First 10 GS'!$B$2:$AG$2201, 11, FALSE), 'First 10 GS'!L$2:L$2201, 0)</f>
        <v>196</v>
      </c>
      <c r="L528" s="4">
        <f>_xlfn.RANK.EQ(VLOOKUP($A528, 'First 10 GS'!$B$2:$AG$2201, 12, FALSE), 'First 10 GS'!M$2:M$2201, 0)</f>
        <v>98</v>
      </c>
      <c r="M528" s="4">
        <f>_xlfn.RANK.EQ(VLOOKUP($A528, 'First 10 GS'!$B$2:$AG$2201, 13, FALSE), 'First 10 GS'!N$2:N$2201, 0)</f>
        <v>2</v>
      </c>
      <c r="N528" s="6">
        <f>_xlfn.RANK.EQ(VLOOKUP($A528, 'First 10 GS'!$B$2:$AG$2201, 14, FALSE), 'First 10 GS'!O$2:O$2201, 1)</f>
        <v>377</v>
      </c>
      <c r="O528" s="4">
        <f>_xlfn.RANK.EQ(VLOOKUP($A528, 'First 10 GS'!$B$2:$AG$2201, 15, FALSE), 'First 10 GS'!P$2:P$2201, 0)</f>
        <v>390</v>
      </c>
      <c r="P528" s="4">
        <f>_xlfn.RANK.EQ(VLOOKUP($A528, 'First 10 GS'!$B$2:$AG$2201, 16, FALSE), 'First 10 GS'!Q$2:Q$2201, 0)</f>
        <v>500</v>
      </c>
      <c r="Q528" s="5">
        <f>_xlfn.RANK.EQ(VLOOKUP($A528, 'First 10 GS'!$B$2:$AG$2201, 17, FALSE), 'First 10 GS'!R$2:R$2201, 1)</f>
        <v>452</v>
      </c>
      <c r="R528" s="4">
        <f>_xlfn.RANK.EQ(VLOOKUP($A528, 'First 10 GS'!$B$2:$AG$2201, 18, FALSE), 'First 10 GS'!S$2:S$2201, 1)</f>
        <v>530</v>
      </c>
      <c r="S528" s="4">
        <f>_xlfn.RANK.EQ(VLOOKUP($A528, 'First 10 GS'!$B$2:$AG$2201, 19, FALSE), 'First 10 GS'!T$2:T$2201, 1)</f>
        <v>473</v>
      </c>
      <c r="T528" s="4">
        <f>_xlfn.RANK.EQ(VLOOKUP($A528, 'First 10 GS'!$B$2:$AG$2201, 20, FALSE), 'First 10 GS'!U$2:U$2201, 1)</f>
        <v>499</v>
      </c>
      <c r="U528" s="4">
        <f>_xlfn.RANK.EQ(VLOOKUP($A528, 'First 10 GS'!$B$2:$AG$2201, 21, FALSE), 'First 10 GS'!V$2:V$2201, 1)</f>
        <v>219</v>
      </c>
      <c r="V528" s="4">
        <f>_xlfn.RANK.EQ(VLOOKUP($A528, 'First 10 GS'!$B$2:$AG$2201, 22, FALSE), 'First 10 GS'!W$2:W$2201, 1)</f>
        <v>172</v>
      </c>
      <c r="W528" s="4">
        <f>_xlfn.RANK.EQ(VLOOKUP($A528, 'First 10 GS'!$B$2:$AG$2201, 23, FALSE), 'First 10 GS'!X$2:X$2201, 1)</f>
        <v>262</v>
      </c>
      <c r="X528" s="5">
        <f>_xlfn.RANK.EQ(VLOOKUP($A528, 'First 10 GS'!$B$2:$AG$2201, 24, FALSE), 'First 10 GS'!Y$2:Y$2201, 1)</f>
        <v>256</v>
      </c>
      <c r="Y528" s="4">
        <f>_xlfn.RANK.EQ(VLOOKUP($A528, 'First 10 GS'!$B$2:$AG$2201, 25, FALSE), 'First 10 GS'!Z$2:Z$2201, 1)</f>
        <v>1</v>
      </c>
      <c r="Z528" s="5">
        <f>_xlfn.RANK.EQ(VLOOKUP($A528, 'First 10 GS'!$B$2:$AG$2201, 26, FALSE), 'First 10 GS'!AA$2:AA$2201, 0)</f>
        <v>356</v>
      </c>
      <c r="AA528" s="5">
        <f>_xlfn.RANK.EQ(VLOOKUP($A528, 'First 10 GS'!$B$2:$AG$2201, 27, FALSE), 'First 10 GS'!AB$2:AB$2201, 0)</f>
        <v>369</v>
      </c>
      <c r="AB528" s="4">
        <f>_xlfn.RANK.EQ(VLOOKUP($A528, 'First 10 GS'!$B$2:$AG$2201, 28, FALSE), 'First 10 GS'!AC$2:AC$2201, 1)</f>
        <v>290</v>
      </c>
      <c r="AC528" s="4">
        <f>_xlfn.RANK.EQ(VLOOKUP($A528, 'First 10 GS'!$B$2:$AG$2201, 29, FALSE), 'First 10 GS'!AD$2:AD$2201, 1)</f>
        <v>1</v>
      </c>
      <c r="AD528" s="4">
        <f>_xlfn.RANK.EQ(VLOOKUP($A528, 'First 10 GS'!$B$2:$AG$2201, 30, FALSE), 'First 10 GS'!AE$2:AE$2201, 1)</f>
        <v>1</v>
      </c>
      <c r="AE528" s="4">
        <f>_xlfn.RANK.EQ(VLOOKUP($A528, 'First 10 GS'!$B$2:$AG$2201, 31, FALSE), 'First 10 GS'!AF$2:AF$2201, 0)</f>
        <v>238</v>
      </c>
      <c r="AF528" s="5">
        <f>_xlfn.RANK.EQ(VLOOKUP($A528, 'First 10 GS'!$B$2:$AG$2201, 32, FALSE), 'First 10 GS'!AG$2:AG$2201, 1)</f>
        <v>421</v>
      </c>
      <c r="AG528" s="7">
        <f>GEOMEAN(Table5[[#This Row],[W]],Table5[[#This Row],[L]],Table5[[#This Row],[ERA]],Table5[[#This Row],[BB/9]],Table5[[#This Row],[SO]],Table5[[#This Row],[K/9]],Table5[[#This Row],[WHIP]])</f>
        <v>373.27334029755116</v>
      </c>
    </row>
    <row r="529" spans="1:33" x14ac:dyDescent="0.45">
      <c r="A529" s="6" t="s">
        <v>1687</v>
      </c>
      <c r="B529" s="6" t="s">
        <v>271</v>
      </c>
      <c r="C529" s="9">
        <v>41485</v>
      </c>
      <c r="D529" s="9">
        <v>41543</v>
      </c>
      <c r="E529" s="6">
        <f>_xlfn.RANK.EQ(VLOOKUP($A529, 'First 10 GS'!$B$2:$AG$2201, 5, FALSE), 'First 10 GS'!F$2:F$2201, 0)</f>
        <v>366</v>
      </c>
      <c r="F529" s="5">
        <f>_xlfn.RANK.EQ(VLOOKUP($A529, 'First 10 GS'!$B$2:$AG$2201, 6, FALSE), 'First 10 GS'!G$2:G$2201, 0)</f>
        <v>460</v>
      </c>
      <c r="G529" s="5">
        <f>_xlfn.RANK.EQ(VLOOKUP($A529, 'First 10 GS'!$B$2:$AG$2201, 7, FALSE), 'First 10 GS'!H$2:H$2201, 1)</f>
        <v>177</v>
      </c>
      <c r="H529" s="6">
        <f>_xlfn.RANK.EQ(VLOOKUP($A529, 'First 10 GS'!$B$2:$AG$2201, 8, FALSE), 'First 10 GS'!I$2:I$2201, 0)</f>
        <v>1</v>
      </c>
      <c r="I529" s="6">
        <f>_xlfn.RANK.EQ(VLOOKUP($A529, 'First 10 GS'!$B$2:$AG$2201, 9, FALSE), 'First 10 GS'!J$2:J$2201, 0)</f>
        <v>1</v>
      </c>
      <c r="J529" s="6">
        <f>_xlfn.RANK.EQ(VLOOKUP($A529, 'First 10 GS'!$B$2:$AG$2201, 10, FALSE), 'First 10 GS'!K$2:K$2201, 1)</f>
        <v>1</v>
      </c>
      <c r="K529" s="6">
        <f>_xlfn.RANK.EQ(VLOOKUP($A529, 'First 10 GS'!$B$2:$AG$2201, 11, FALSE), 'First 10 GS'!L$2:L$2201, 0)</f>
        <v>196</v>
      </c>
      <c r="L529" s="6">
        <f>_xlfn.RANK.EQ(VLOOKUP($A529, 'First 10 GS'!$B$2:$AG$2201, 12, FALSE), 'First 10 GS'!M$2:M$2201, 0)</f>
        <v>98</v>
      </c>
      <c r="M529" s="6">
        <f>_xlfn.RANK.EQ(VLOOKUP($A529, 'First 10 GS'!$B$2:$AG$2201, 13, FALSE), 'First 10 GS'!N$2:N$2201, 0)</f>
        <v>2</v>
      </c>
      <c r="N529" s="6">
        <f>_xlfn.RANK.EQ(VLOOKUP($A529, 'First 10 GS'!$B$2:$AG$2201, 14, FALSE), 'First 10 GS'!O$2:O$2201, 1)</f>
        <v>288</v>
      </c>
      <c r="O529" s="6">
        <f>_xlfn.RANK.EQ(VLOOKUP($A529, 'First 10 GS'!$B$2:$AG$2201, 15, FALSE), 'First 10 GS'!P$2:P$2201, 0)</f>
        <v>530</v>
      </c>
      <c r="P529" s="6">
        <f>_xlfn.RANK.EQ(VLOOKUP($A529, 'First 10 GS'!$B$2:$AG$2201, 16, FALSE), 'First 10 GS'!Q$2:Q$2201, 0)</f>
        <v>428</v>
      </c>
      <c r="Q529" s="5">
        <f>_xlfn.RANK.EQ(VLOOKUP($A529, 'First 10 GS'!$B$2:$AG$2201, 17, FALSE), 'First 10 GS'!R$2:R$2201, 1)</f>
        <v>458</v>
      </c>
      <c r="R529" s="6">
        <f>_xlfn.RANK.EQ(VLOOKUP($A529, 'First 10 GS'!$B$2:$AG$2201, 18, FALSE), 'First 10 GS'!S$2:S$2201, 1)</f>
        <v>276</v>
      </c>
      <c r="S529" s="6">
        <f>_xlfn.RANK.EQ(VLOOKUP($A529, 'First 10 GS'!$B$2:$AG$2201, 19, FALSE), 'First 10 GS'!T$2:T$2201, 1)</f>
        <v>509</v>
      </c>
      <c r="T529" s="6">
        <f>_xlfn.RANK.EQ(VLOOKUP($A529, 'First 10 GS'!$B$2:$AG$2201, 20, FALSE), 'First 10 GS'!U$2:U$2201, 1)</f>
        <v>456</v>
      </c>
      <c r="U529" s="6">
        <f>_xlfn.RANK.EQ(VLOOKUP($A529, 'First 10 GS'!$B$2:$AG$2201, 21, FALSE), 'First 10 GS'!V$2:V$2201, 1)</f>
        <v>605</v>
      </c>
      <c r="V529" s="6">
        <f>_xlfn.RANK.EQ(VLOOKUP($A529, 'First 10 GS'!$B$2:$AG$2201, 22, FALSE), 'First 10 GS'!W$2:W$2201, 1)</f>
        <v>607</v>
      </c>
      <c r="W529" s="6">
        <f>_xlfn.RANK.EQ(VLOOKUP($A529, 'First 10 GS'!$B$2:$AG$2201, 23, FALSE), 'First 10 GS'!X$2:X$2201, 1)</f>
        <v>521</v>
      </c>
      <c r="X529" s="5">
        <f>_xlfn.RANK.EQ(VLOOKUP($A529, 'First 10 GS'!$B$2:$AG$2201, 24, FALSE), 'First 10 GS'!Y$2:Y$2201, 1)</f>
        <v>539</v>
      </c>
      <c r="Y529" s="6">
        <f>_xlfn.RANK.EQ(VLOOKUP($A529, 'First 10 GS'!$B$2:$AG$2201, 25, FALSE), 'First 10 GS'!Z$2:Z$2201, 1)</f>
        <v>1</v>
      </c>
      <c r="Z529" s="5">
        <f>_xlfn.RANK.EQ(VLOOKUP($A529, 'First 10 GS'!$B$2:$AG$2201, 26, FALSE), 'First 10 GS'!AA$2:AA$2201, 0)</f>
        <v>334</v>
      </c>
      <c r="AA529" s="5">
        <f>_xlfn.RANK.EQ(VLOOKUP($A529, 'First 10 GS'!$B$2:$AG$2201, 27, FALSE), 'First 10 GS'!AB$2:AB$2201, 0)</f>
        <v>325</v>
      </c>
      <c r="AB529" s="6">
        <f>_xlfn.RANK.EQ(VLOOKUP($A529, 'First 10 GS'!$B$2:$AG$2201, 28, FALSE), 'First 10 GS'!AC$2:AC$2201, 1)</f>
        <v>290</v>
      </c>
      <c r="AC529" s="6">
        <f>_xlfn.RANK.EQ(VLOOKUP($A529, 'First 10 GS'!$B$2:$AG$2201, 29, FALSE), 'First 10 GS'!AD$2:AD$2201, 1)</f>
        <v>1</v>
      </c>
      <c r="AD529" s="6">
        <f>_xlfn.RANK.EQ(VLOOKUP($A529, 'First 10 GS'!$B$2:$AG$2201, 30, FALSE), 'First 10 GS'!AE$2:AE$2201, 1)</f>
        <v>554</v>
      </c>
      <c r="AE529" s="6">
        <f>_xlfn.RANK.EQ(VLOOKUP($A529, 'First 10 GS'!$B$2:$AG$2201, 31, FALSE), 'First 10 GS'!AF$2:AF$2201, 0)</f>
        <v>270</v>
      </c>
      <c r="AF529" s="5">
        <f>_xlfn.RANK.EQ(VLOOKUP($A529, 'First 10 GS'!$B$2:$AG$2201, 32, FALSE), 'First 10 GS'!AG$2:AG$2201, 1)</f>
        <v>467</v>
      </c>
      <c r="AG529" s="7">
        <f>GEOMEAN(Table5[[#This Row],[W]],Table5[[#This Row],[L]],Table5[[#This Row],[ERA]],Table5[[#This Row],[BB/9]],Table5[[#This Row],[SO]],Table5[[#This Row],[K/9]],Table5[[#This Row],[WHIP]])</f>
        <v>373.75782411747332</v>
      </c>
    </row>
    <row r="530" spans="1:33" x14ac:dyDescent="0.45">
      <c r="A530" s="4" t="s">
        <v>1916</v>
      </c>
      <c r="B530" s="4" t="s">
        <v>2585</v>
      </c>
      <c r="C530" s="10">
        <v>30110</v>
      </c>
      <c r="D530" s="10">
        <v>31250</v>
      </c>
      <c r="E530" s="4">
        <f>_xlfn.RANK.EQ(VLOOKUP($A530, 'First 10 GS'!$B$2:$AG$2201, 5, FALSE), 'First 10 GS'!F$2:F$2201, 0)</f>
        <v>542</v>
      </c>
      <c r="F530" s="5">
        <f>_xlfn.RANK.EQ(VLOOKUP($A530, 'First 10 GS'!$B$2:$AG$2201, 6, FALSE), 'First 10 GS'!G$2:G$2201, 0)</f>
        <v>460</v>
      </c>
      <c r="G530" s="5">
        <f>_xlfn.RANK.EQ(VLOOKUP($A530, 'First 10 GS'!$B$2:$AG$2201, 7, FALSE), 'First 10 GS'!H$2:H$2201, 1)</f>
        <v>57</v>
      </c>
      <c r="H530" s="4">
        <f>_xlfn.RANK.EQ(VLOOKUP($A530, 'First 10 GS'!$B$2:$AG$2201, 8, FALSE), 'First 10 GS'!I$2:I$2201, 0)</f>
        <v>1</v>
      </c>
      <c r="I530" s="4">
        <f>_xlfn.RANK.EQ(VLOOKUP($A530, 'First 10 GS'!$B$2:$AG$2201, 9, FALSE), 'First 10 GS'!J$2:J$2201, 0)</f>
        <v>1</v>
      </c>
      <c r="J530" s="4">
        <f>_xlfn.RANK.EQ(VLOOKUP($A530, 'First 10 GS'!$B$2:$AG$2201, 10, FALSE), 'First 10 GS'!K$2:K$2201, 1)</f>
        <v>1</v>
      </c>
      <c r="K530" s="4">
        <f>_xlfn.RANK.EQ(VLOOKUP($A530, 'First 10 GS'!$B$2:$AG$2201, 11, FALSE), 'First 10 GS'!L$2:L$2201, 0)</f>
        <v>196</v>
      </c>
      <c r="L530" s="4">
        <f>_xlfn.RANK.EQ(VLOOKUP($A530, 'First 10 GS'!$B$2:$AG$2201, 12, FALSE), 'First 10 GS'!M$2:M$2201, 0)</f>
        <v>98</v>
      </c>
      <c r="M530" s="4">
        <f>_xlfn.RANK.EQ(VLOOKUP($A530, 'First 10 GS'!$B$2:$AG$2201, 13, FALSE), 'First 10 GS'!N$2:N$2201, 0)</f>
        <v>2</v>
      </c>
      <c r="N530" s="6">
        <f>_xlfn.RANK.EQ(VLOOKUP($A530, 'First 10 GS'!$B$2:$AG$2201, 14, FALSE), 'First 10 GS'!O$2:O$2201, 1)</f>
        <v>122</v>
      </c>
      <c r="O530" s="4">
        <f>_xlfn.RANK.EQ(VLOOKUP($A530, 'First 10 GS'!$B$2:$AG$2201, 15, FALSE), 'First 10 GS'!P$2:P$2201, 0)</f>
        <v>629</v>
      </c>
      <c r="P530" s="4">
        <f>_xlfn.RANK.EQ(VLOOKUP($A530, 'First 10 GS'!$B$2:$AG$2201, 16, FALSE), 'First 10 GS'!Q$2:Q$2201, 0)</f>
        <v>266</v>
      </c>
      <c r="Q530" s="5">
        <f>_xlfn.RANK.EQ(VLOOKUP($A530, 'First 10 GS'!$B$2:$AG$2201, 17, FALSE), 'First 10 GS'!R$2:R$2201, 1)</f>
        <v>420</v>
      </c>
      <c r="R530" s="4">
        <f>_xlfn.RANK.EQ(VLOOKUP($A530, 'First 10 GS'!$B$2:$AG$2201, 18, FALSE), 'First 10 GS'!S$2:S$2201, 1)</f>
        <v>299</v>
      </c>
      <c r="S530" s="4">
        <f>_xlfn.RANK.EQ(VLOOKUP($A530, 'First 10 GS'!$B$2:$AG$2201, 19, FALSE), 'First 10 GS'!T$2:T$2201, 1)</f>
        <v>201</v>
      </c>
      <c r="T530" s="4">
        <f>_xlfn.RANK.EQ(VLOOKUP($A530, 'First 10 GS'!$B$2:$AG$2201, 20, FALSE), 'First 10 GS'!U$2:U$2201, 1)</f>
        <v>306</v>
      </c>
      <c r="U530" s="4">
        <f>_xlfn.RANK.EQ(VLOOKUP($A530, 'First 10 GS'!$B$2:$AG$2201, 21, FALSE), 'First 10 GS'!V$2:V$2201, 1)</f>
        <v>290</v>
      </c>
      <c r="V530" s="4">
        <f>_xlfn.RANK.EQ(VLOOKUP($A530, 'First 10 GS'!$B$2:$AG$2201, 22, FALSE), 'First 10 GS'!W$2:W$2201, 1)</f>
        <v>172</v>
      </c>
      <c r="W530" s="4">
        <f>_xlfn.RANK.EQ(VLOOKUP($A530, 'First 10 GS'!$B$2:$AG$2201, 23, FALSE), 'First 10 GS'!X$2:X$2201, 1)</f>
        <v>331</v>
      </c>
      <c r="X530" s="5">
        <f>_xlfn.RANK.EQ(VLOOKUP($A530, 'First 10 GS'!$B$2:$AG$2201, 24, FALSE), 'First 10 GS'!Y$2:Y$2201, 1)</f>
        <v>432</v>
      </c>
      <c r="Y530" s="4">
        <f>_xlfn.RANK.EQ(VLOOKUP($A530, 'First 10 GS'!$B$2:$AG$2201, 25, FALSE), 'First 10 GS'!Z$2:Z$2201, 1)</f>
        <v>490</v>
      </c>
      <c r="Z530" s="5">
        <f>_xlfn.RANK.EQ(VLOOKUP($A530, 'First 10 GS'!$B$2:$AG$2201, 26, FALSE), 'First 10 GS'!AA$2:AA$2201, 0)</f>
        <v>654</v>
      </c>
      <c r="AA530" s="5">
        <f>_xlfn.RANK.EQ(VLOOKUP($A530, 'First 10 GS'!$B$2:$AG$2201, 27, FALSE), 'First 10 GS'!AB$2:AB$2201, 0)</f>
        <v>642</v>
      </c>
      <c r="AB530" s="4">
        <f>_xlfn.RANK.EQ(VLOOKUP($A530, 'First 10 GS'!$B$2:$AG$2201, 28, FALSE), 'First 10 GS'!AC$2:AC$2201, 1)</f>
        <v>1</v>
      </c>
      <c r="AC530" s="4">
        <f>_xlfn.RANK.EQ(VLOOKUP($A530, 'First 10 GS'!$B$2:$AG$2201, 29, FALSE), 'First 10 GS'!AD$2:AD$2201, 1)</f>
        <v>477</v>
      </c>
      <c r="AD530" s="4">
        <f>_xlfn.RANK.EQ(VLOOKUP($A530, 'First 10 GS'!$B$2:$AG$2201, 30, FALSE), 'First 10 GS'!AE$2:AE$2201, 1)</f>
        <v>325</v>
      </c>
      <c r="AE530" s="4">
        <f>_xlfn.RANK.EQ(VLOOKUP($A530, 'First 10 GS'!$B$2:$AG$2201, 31, FALSE), 'First 10 GS'!AF$2:AF$2201, 0)</f>
        <v>534</v>
      </c>
      <c r="AF530" s="5">
        <f>_xlfn.RANK.EQ(VLOOKUP($A530, 'First 10 GS'!$B$2:$AG$2201, 32, FALSE), 'First 10 GS'!AG$2:AG$2201, 1)</f>
        <v>522</v>
      </c>
      <c r="AG530" s="7">
        <f>GEOMEAN(Table5[[#This Row],[W]],Table5[[#This Row],[L]],Table5[[#This Row],[ERA]],Table5[[#This Row],[BB/9]],Table5[[#This Row],[SO]],Table5[[#This Row],[K/9]],Table5[[#This Row],[WHIP]])</f>
        <v>374.99138142454865</v>
      </c>
    </row>
    <row r="531" spans="1:33" x14ac:dyDescent="0.45">
      <c r="A531" s="4" t="s">
        <v>1497</v>
      </c>
      <c r="B531" s="4" t="s">
        <v>240</v>
      </c>
      <c r="C531" s="10" t="s">
        <v>2439</v>
      </c>
      <c r="D531" s="10">
        <v>20254</v>
      </c>
      <c r="E531" s="4">
        <f>_xlfn.RANK.EQ(VLOOKUP($A531, 'First 10 GS'!$B$2:$AG$2201, 5, FALSE), 'First 10 GS'!F$2:F$2201, 0)</f>
        <v>178</v>
      </c>
      <c r="F531" s="5">
        <f>_xlfn.RANK.EQ(VLOOKUP($A531, 'First 10 GS'!$B$2:$AG$2201, 6, FALSE), 'First 10 GS'!G$2:G$2201, 0)</f>
        <v>460</v>
      </c>
      <c r="G531" s="5">
        <f>_xlfn.RANK.EQ(VLOOKUP($A531, 'First 10 GS'!$B$2:$AG$2201, 7, FALSE), 'First 10 GS'!H$2:H$2201, 1)</f>
        <v>343</v>
      </c>
      <c r="H531" s="4">
        <f>_xlfn.RANK.EQ(VLOOKUP($A531, 'First 10 GS'!$B$2:$AG$2201, 8, FALSE), 'First 10 GS'!I$2:I$2201, 0)</f>
        <v>1</v>
      </c>
      <c r="I531" s="4">
        <f>_xlfn.RANK.EQ(VLOOKUP($A531, 'First 10 GS'!$B$2:$AG$2201, 9, FALSE), 'First 10 GS'!J$2:J$2201, 0)</f>
        <v>1</v>
      </c>
      <c r="J531" s="4">
        <f>_xlfn.RANK.EQ(VLOOKUP($A531, 'First 10 GS'!$B$2:$AG$2201, 10, FALSE), 'First 10 GS'!K$2:K$2201, 1)</f>
        <v>1</v>
      </c>
      <c r="K531" s="4">
        <f>_xlfn.RANK.EQ(VLOOKUP($A531, 'First 10 GS'!$B$2:$AG$2201, 11, FALSE), 'First 10 GS'!L$2:L$2201, 0)</f>
        <v>29</v>
      </c>
      <c r="L531" s="4">
        <f>_xlfn.RANK.EQ(VLOOKUP($A531, 'First 10 GS'!$B$2:$AG$2201, 12, FALSE), 'First 10 GS'!M$2:M$2201, 0)</f>
        <v>18</v>
      </c>
      <c r="M531" s="4">
        <f>_xlfn.RANK.EQ(VLOOKUP($A531, 'First 10 GS'!$B$2:$AG$2201, 13, FALSE), 'First 10 GS'!N$2:N$2201, 0)</f>
        <v>2</v>
      </c>
      <c r="N531" s="6">
        <f>_xlfn.RANK.EQ(VLOOKUP($A531, 'First 10 GS'!$B$2:$AG$2201, 14, FALSE), 'First 10 GS'!O$2:O$2201, 1)</f>
        <v>481</v>
      </c>
      <c r="O531" s="4">
        <f>_xlfn.RANK.EQ(VLOOKUP($A531, 'First 10 GS'!$B$2:$AG$2201, 15, FALSE), 'First 10 GS'!P$2:P$2201, 0)</f>
        <v>390</v>
      </c>
      <c r="P531" s="4">
        <f>_xlfn.RANK.EQ(VLOOKUP($A531, 'First 10 GS'!$B$2:$AG$2201, 16, FALSE), 'First 10 GS'!Q$2:Q$2201, 0)</f>
        <v>500</v>
      </c>
      <c r="Q531" s="5">
        <f>_xlfn.RANK.EQ(VLOOKUP($A531, 'First 10 GS'!$B$2:$AG$2201, 17, FALSE), 'First 10 GS'!R$2:R$2201, 1)</f>
        <v>359</v>
      </c>
      <c r="R531" s="4">
        <f>_xlfn.RANK.EQ(VLOOKUP($A531, 'First 10 GS'!$B$2:$AG$2201, 18, FALSE), 'First 10 GS'!S$2:S$2201, 1)</f>
        <v>440</v>
      </c>
      <c r="S531" s="4">
        <f>_xlfn.RANK.EQ(VLOOKUP($A531, 'First 10 GS'!$B$2:$AG$2201, 19, FALSE), 'First 10 GS'!T$2:T$2201, 1)</f>
        <v>356</v>
      </c>
      <c r="T531" s="4">
        <f>_xlfn.RANK.EQ(VLOOKUP($A531, 'First 10 GS'!$B$2:$AG$2201, 20, FALSE), 'First 10 GS'!U$2:U$2201, 1)</f>
        <v>418</v>
      </c>
      <c r="U531" s="4">
        <f>_xlfn.RANK.EQ(VLOOKUP($A531, 'First 10 GS'!$B$2:$AG$2201, 21, FALSE), 'First 10 GS'!V$2:V$2201, 1)</f>
        <v>292</v>
      </c>
      <c r="V531" s="4">
        <f>_xlfn.RANK.EQ(VLOOKUP($A531, 'First 10 GS'!$B$2:$AG$2201, 22, FALSE), 'First 10 GS'!W$2:W$2201, 1)</f>
        <v>274</v>
      </c>
      <c r="W531" s="4">
        <f>_xlfn.RANK.EQ(VLOOKUP($A531, 'First 10 GS'!$B$2:$AG$2201, 23, FALSE), 'First 10 GS'!X$2:X$2201, 1)</f>
        <v>262</v>
      </c>
      <c r="X531" s="5">
        <f>_xlfn.RANK.EQ(VLOOKUP($A531, 'First 10 GS'!$B$2:$AG$2201, 24, FALSE), 'First 10 GS'!Y$2:Y$2201, 1)</f>
        <v>229</v>
      </c>
      <c r="Y531" s="4">
        <f>_xlfn.RANK.EQ(VLOOKUP($A531, 'First 10 GS'!$B$2:$AG$2201, 25, FALSE), 'First 10 GS'!Z$2:Z$2201, 1)</f>
        <v>490</v>
      </c>
      <c r="Z531" s="5">
        <f>_xlfn.RANK.EQ(VLOOKUP($A531, 'First 10 GS'!$B$2:$AG$2201, 26, FALSE), 'First 10 GS'!AA$2:AA$2201, 0)</f>
        <v>514</v>
      </c>
      <c r="AA531" s="5">
        <f>_xlfn.RANK.EQ(VLOOKUP($A531, 'First 10 GS'!$B$2:$AG$2201, 27, FALSE), 'First 10 GS'!AB$2:AB$2201, 0)</f>
        <v>549</v>
      </c>
      <c r="AB531" s="4">
        <f>_xlfn.RANK.EQ(VLOOKUP($A531, 'First 10 GS'!$B$2:$AG$2201, 28, FALSE), 'First 10 GS'!AC$2:AC$2201, 1)</f>
        <v>452</v>
      </c>
      <c r="AC531" s="4">
        <f>_xlfn.RANK.EQ(VLOOKUP($A531, 'First 10 GS'!$B$2:$AG$2201, 29, FALSE), 'First 10 GS'!AD$2:AD$2201, 1)</f>
        <v>1</v>
      </c>
      <c r="AD531" s="4">
        <f>_xlfn.RANK.EQ(VLOOKUP($A531, 'First 10 GS'!$B$2:$AG$2201, 30, FALSE), 'First 10 GS'!AE$2:AE$2201, 1)</f>
        <v>1</v>
      </c>
      <c r="AE531" s="4">
        <f>_xlfn.RANK.EQ(VLOOKUP($A531, 'First 10 GS'!$B$2:$AG$2201, 31, FALSE), 'First 10 GS'!AF$2:AF$2201, 0)</f>
        <v>192</v>
      </c>
      <c r="AF531" s="5">
        <f>_xlfn.RANK.EQ(VLOOKUP($A531, 'First 10 GS'!$B$2:$AG$2201, 32, FALSE), 'First 10 GS'!AG$2:AG$2201, 1)</f>
        <v>288</v>
      </c>
      <c r="AG531" s="7">
        <f>GEOMEAN(Table5[[#This Row],[W]],Table5[[#This Row],[L]],Table5[[#This Row],[ERA]],Table5[[#This Row],[BB/9]],Table5[[#This Row],[SO]],Table5[[#This Row],[K/9]],Table5[[#This Row],[WHIP]])</f>
        <v>375.57908955933271</v>
      </c>
    </row>
    <row r="532" spans="1:33" x14ac:dyDescent="0.45">
      <c r="A532" s="4" t="s">
        <v>1471</v>
      </c>
      <c r="B532" s="4" t="s">
        <v>132</v>
      </c>
      <c r="C532" s="10">
        <v>42889</v>
      </c>
      <c r="D532" s="10">
        <v>42978</v>
      </c>
      <c r="E532" s="4">
        <f>_xlfn.RANK.EQ(VLOOKUP($A532, 'First 10 GS'!$B$2:$AG$2201, 5, FALSE), 'First 10 GS'!F$2:F$2201, 0)</f>
        <v>227</v>
      </c>
      <c r="F532" s="5">
        <f>_xlfn.RANK.EQ(VLOOKUP($A532, 'First 10 GS'!$B$2:$AG$2201, 6, FALSE), 'First 10 GS'!G$2:G$2201, 0)</f>
        <v>460</v>
      </c>
      <c r="G532" s="5">
        <f>_xlfn.RANK.EQ(VLOOKUP($A532, 'First 10 GS'!$B$2:$AG$2201, 7, FALSE), 'First 10 GS'!H$2:H$2201, 1)</f>
        <v>518</v>
      </c>
      <c r="H532" s="4">
        <f>_xlfn.RANK.EQ(VLOOKUP($A532, 'First 10 GS'!$B$2:$AG$2201, 8, FALSE), 'First 10 GS'!I$2:I$2201, 0)</f>
        <v>1</v>
      </c>
      <c r="I532" s="4">
        <f>_xlfn.RANK.EQ(VLOOKUP($A532, 'First 10 GS'!$B$2:$AG$2201, 9, FALSE), 'First 10 GS'!J$2:J$2201, 0)</f>
        <v>1</v>
      </c>
      <c r="J532" s="4">
        <f>_xlfn.RANK.EQ(VLOOKUP($A532, 'First 10 GS'!$B$2:$AG$2201, 10, FALSE), 'First 10 GS'!K$2:K$2201, 1)</f>
        <v>1</v>
      </c>
      <c r="K532" s="4">
        <f>_xlfn.RANK.EQ(VLOOKUP($A532, 'First 10 GS'!$B$2:$AG$2201, 11, FALSE), 'First 10 GS'!L$2:L$2201, 0)</f>
        <v>196</v>
      </c>
      <c r="L532" s="4">
        <f>_xlfn.RANK.EQ(VLOOKUP($A532, 'First 10 GS'!$B$2:$AG$2201, 12, FALSE), 'First 10 GS'!M$2:M$2201, 0)</f>
        <v>98</v>
      </c>
      <c r="M532" s="4">
        <f>_xlfn.RANK.EQ(VLOOKUP($A532, 'First 10 GS'!$B$2:$AG$2201, 13, FALSE), 'First 10 GS'!N$2:N$2201, 0)</f>
        <v>2</v>
      </c>
      <c r="N532" s="6">
        <f>_xlfn.RANK.EQ(VLOOKUP($A532, 'First 10 GS'!$B$2:$AG$2201, 14, FALSE), 'First 10 GS'!O$2:O$2201, 1)</f>
        <v>431</v>
      </c>
      <c r="O532" s="4">
        <f>_xlfn.RANK.EQ(VLOOKUP($A532, 'First 10 GS'!$B$2:$AG$2201, 15, FALSE), 'First 10 GS'!P$2:P$2201, 0)</f>
        <v>227</v>
      </c>
      <c r="P532" s="4">
        <f>_xlfn.RANK.EQ(VLOOKUP($A532, 'First 10 GS'!$B$2:$AG$2201, 16, FALSE), 'First 10 GS'!Q$2:Q$2201, 0)</f>
        <v>562</v>
      </c>
      <c r="Q532" s="5">
        <f>_xlfn.RANK.EQ(VLOOKUP($A532, 'First 10 GS'!$B$2:$AG$2201, 17, FALSE), 'First 10 GS'!R$2:R$2201, 1)</f>
        <v>352</v>
      </c>
      <c r="R532" s="4">
        <f>_xlfn.RANK.EQ(VLOOKUP($A532, 'First 10 GS'!$B$2:$AG$2201, 18, FALSE), 'First 10 GS'!S$2:S$2201, 1)</f>
        <v>530</v>
      </c>
      <c r="S532" s="4">
        <f>_xlfn.RANK.EQ(VLOOKUP($A532, 'First 10 GS'!$B$2:$AG$2201, 19, FALSE), 'First 10 GS'!T$2:T$2201, 1)</f>
        <v>401</v>
      </c>
      <c r="T532" s="4">
        <f>_xlfn.RANK.EQ(VLOOKUP($A532, 'First 10 GS'!$B$2:$AG$2201, 20, FALSE), 'First 10 GS'!U$2:U$2201, 1)</f>
        <v>384</v>
      </c>
      <c r="U532" s="4">
        <f>_xlfn.RANK.EQ(VLOOKUP($A532, 'First 10 GS'!$B$2:$AG$2201, 21, FALSE), 'First 10 GS'!V$2:V$2201, 1)</f>
        <v>456</v>
      </c>
      <c r="V532" s="4">
        <f>_xlfn.RANK.EQ(VLOOKUP($A532, 'First 10 GS'!$B$2:$AG$2201, 22, FALSE), 'First 10 GS'!W$2:W$2201, 1)</f>
        <v>466</v>
      </c>
      <c r="W532" s="4">
        <f>_xlfn.RANK.EQ(VLOOKUP($A532, 'First 10 GS'!$B$2:$AG$2201, 23, FALSE), 'First 10 GS'!X$2:X$2201, 1)</f>
        <v>187</v>
      </c>
      <c r="X532" s="5">
        <f>_xlfn.RANK.EQ(VLOOKUP($A532, 'First 10 GS'!$B$2:$AG$2201, 24, FALSE), 'First 10 GS'!Y$2:Y$2201, 1)</f>
        <v>185</v>
      </c>
      <c r="Y532" s="4">
        <f>_xlfn.RANK.EQ(VLOOKUP($A532, 'First 10 GS'!$B$2:$AG$2201, 25, FALSE), 'First 10 GS'!Z$2:Z$2201, 1)</f>
        <v>291</v>
      </c>
      <c r="Z532" s="5">
        <f>_xlfn.RANK.EQ(VLOOKUP($A532, 'First 10 GS'!$B$2:$AG$2201, 26, FALSE), 'First 10 GS'!AA$2:AA$2201, 0)</f>
        <v>423</v>
      </c>
      <c r="AA532" s="5">
        <f>_xlfn.RANK.EQ(VLOOKUP($A532, 'First 10 GS'!$B$2:$AG$2201, 27, FALSE), 'First 10 GS'!AB$2:AB$2201, 0)</f>
        <v>458</v>
      </c>
      <c r="AB532" s="4">
        <f>_xlfn.RANK.EQ(VLOOKUP($A532, 'First 10 GS'!$B$2:$AG$2201, 28, FALSE), 'First 10 GS'!AC$2:AC$2201, 1)</f>
        <v>618</v>
      </c>
      <c r="AC532" s="4">
        <f>_xlfn.RANK.EQ(VLOOKUP($A532, 'First 10 GS'!$B$2:$AG$2201, 29, FALSE), 'First 10 GS'!AD$2:AD$2201, 1)</f>
        <v>477</v>
      </c>
      <c r="AD532" s="4">
        <f>_xlfn.RANK.EQ(VLOOKUP($A532, 'First 10 GS'!$B$2:$AG$2201, 30, FALSE), 'First 10 GS'!AE$2:AE$2201, 1)</f>
        <v>146</v>
      </c>
      <c r="AE532" s="4">
        <f>_xlfn.RANK.EQ(VLOOKUP($A532, 'First 10 GS'!$B$2:$AG$2201, 31, FALSE), 'First 10 GS'!AF$2:AF$2201, 0)</f>
        <v>238</v>
      </c>
      <c r="AF532" s="5">
        <f>_xlfn.RANK.EQ(VLOOKUP($A532, 'First 10 GS'!$B$2:$AG$2201, 32, FALSE), 'First 10 GS'!AG$2:AG$2201, 1)</f>
        <v>351</v>
      </c>
      <c r="AG532" s="7">
        <f>GEOMEAN(Table5[[#This Row],[W]],Table5[[#This Row],[L]],Table5[[#This Row],[ERA]],Table5[[#This Row],[BB/9]],Table5[[#This Row],[SO]],Table5[[#This Row],[K/9]],Table5[[#This Row],[WHIP]])</f>
        <v>375.62914166510626</v>
      </c>
    </row>
    <row r="533" spans="1:33" x14ac:dyDescent="0.45">
      <c r="A533" s="4" t="s">
        <v>1374</v>
      </c>
      <c r="B533" s="4" t="s">
        <v>121</v>
      </c>
      <c r="C533" s="10">
        <v>29416</v>
      </c>
      <c r="D533" s="10" t="s">
        <v>2596</v>
      </c>
      <c r="E533" s="4">
        <f>_xlfn.RANK.EQ(VLOOKUP($A533, 'First 10 GS'!$B$2:$AG$2201, 5, FALSE), 'First 10 GS'!F$2:F$2201, 0)</f>
        <v>559</v>
      </c>
      <c r="F533" s="5">
        <f>_xlfn.RANK.EQ(VLOOKUP($A533, 'First 10 GS'!$B$2:$AG$2201, 6, FALSE), 'First 10 GS'!G$2:G$2201, 0)</f>
        <v>151</v>
      </c>
      <c r="G533" s="5">
        <f>_xlfn.RANK.EQ(VLOOKUP($A533, 'First 10 GS'!$B$2:$AG$2201, 7, FALSE), 'First 10 GS'!H$2:H$2201, 1)</f>
        <v>177</v>
      </c>
      <c r="H533" s="4">
        <f>_xlfn.RANK.EQ(VLOOKUP($A533, 'First 10 GS'!$B$2:$AG$2201, 8, FALSE), 'First 10 GS'!I$2:I$2201, 0)</f>
        <v>1</v>
      </c>
      <c r="I533" s="4">
        <f>_xlfn.RANK.EQ(VLOOKUP($A533, 'First 10 GS'!$B$2:$AG$2201, 9, FALSE), 'First 10 GS'!J$2:J$2201, 0)</f>
        <v>1</v>
      </c>
      <c r="J533" s="4">
        <f>_xlfn.RANK.EQ(VLOOKUP($A533, 'First 10 GS'!$B$2:$AG$2201, 10, FALSE), 'First 10 GS'!K$2:K$2201, 1)</f>
        <v>1</v>
      </c>
      <c r="K533" s="4">
        <f>_xlfn.RANK.EQ(VLOOKUP($A533, 'First 10 GS'!$B$2:$AG$2201, 11, FALSE), 'First 10 GS'!L$2:L$2201, 0)</f>
        <v>196</v>
      </c>
      <c r="L533" s="4">
        <f>_xlfn.RANK.EQ(VLOOKUP($A533, 'First 10 GS'!$B$2:$AG$2201, 12, FALSE), 'First 10 GS'!M$2:M$2201, 0)</f>
        <v>98</v>
      </c>
      <c r="M533" s="4">
        <f>_xlfn.RANK.EQ(VLOOKUP($A533, 'First 10 GS'!$B$2:$AG$2201, 13, FALSE), 'First 10 GS'!N$2:N$2201, 0)</f>
        <v>2</v>
      </c>
      <c r="N533" s="6">
        <f>_xlfn.RANK.EQ(VLOOKUP($A533, 'First 10 GS'!$B$2:$AG$2201, 14, FALSE), 'First 10 GS'!O$2:O$2201, 1)</f>
        <v>103</v>
      </c>
      <c r="O533" s="4">
        <f>_xlfn.RANK.EQ(VLOOKUP($A533, 'First 10 GS'!$B$2:$AG$2201, 15, FALSE), 'First 10 GS'!P$2:P$2201, 0)</f>
        <v>227</v>
      </c>
      <c r="P533" s="4">
        <f>_xlfn.RANK.EQ(VLOOKUP($A533, 'First 10 GS'!$B$2:$AG$2201, 16, FALSE), 'First 10 GS'!Q$2:Q$2201, 0)</f>
        <v>208</v>
      </c>
      <c r="Q533" s="5">
        <f>_xlfn.RANK.EQ(VLOOKUP($A533, 'First 10 GS'!$B$2:$AG$2201, 17, FALSE), 'First 10 GS'!R$2:R$2201, 1)</f>
        <v>400</v>
      </c>
      <c r="R533" s="4">
        <f>_xlfn.RANK.EQ(VLOOKUP($A533, 'First 10 GS'!$B$2:$AG$2201, 18, FALSE), 'First 10 GS'!S$2:S$2201, 1)</f>
        <v>276</v>
      </c>
      <c r="S533" s="4">
        <f>_xlfn.RANK.EQ(VLOOKUP($A533, 'First 10 GS'!$B$2:$AG$2201, 19, FALSE), 'First 10 GS'!T$2:T$2201, 1)</f>
        <v>228</v>
      </c>
      <c r="T533" s="4">
        <f>_xlfn.RANK.EQ(VLOOKUP($A533, 'First 10 GS'!$B$2:$AG$2201, 20, FALSE), 'First 10 GS'!U$2:U$2201, 1)</f>
        <v>254</v>
      </c>
      <c r="U533" s="4">
        <f>_xlfn.RANK.EQ(VLOOKUP($A533, 'First 10 GS'!$B$2:$AG$2201, 21, FALSE), 'First 10 GS'!V$2:V$2201, 1)</f>
        <v>18</v>
      </c>
      <c r="V533" s="4">
        <f>_xlfn.RANK.EQ(VLOOKUP($A533, 'First 10 GS'!$B$2:$AG$2201, 22, FALSE), 'First 10 GS'!W$2:W$2201, 1)</f>
        <v>3</v>
      </c>
      <c r="W533" s="4">
        <f>_xlfn.RANK.EQ(VLOOKUP($A533, 'First 10 GS'!$B$2:$AG$2201, 23, FALSE), 'First 10 GS'!X$2:X$2201, 1)</f>
        <v>431</v>
      </c>
      <c r="X533" s="5">
        <f>_xlfn.RANK.EQ(VLOOKUP($A533, 'First 10 GS'!$B$2:$AG$2201, 24, FALSE), 'First 10 GS'!Y$2:Y$2201, 1)</f>
        <v>535</v>
      </c>
      <c r="Y533" s="4">
        <f>_xlfn.RANK.EQ(VLOOKUP($A533, 'First 10 GS'!$B$2:$AG$2201, 25, FALSE), 'First 10 GS'!Z$2:Z$2201, 1)</f>
        <v>291</v>
      </c>
      <c r="Z533" s="5">
        <f>_xlfn.RANK.EQ(VLOOKUP($A533, 'First 10 GS'!$B$2:$AG$2201, 26, FALSE), 'First 10 GS'!AA$2:AA$2201, 0)</f>
        <v>609</v>
      </c>
      <c r="AA533" s="5">
        <f>_xlfn.RANK.EQ(VLOOKUP($A533, 'First 10 GS'!$B$2:$AG$2201, 27, FALSE), 'First 10 GS'!AB$2:AB$2201, 0)</f>
        <v>560</v>
      </c>
      <c r="AB533" s="4">
        <f>_xlfn.RANK.EQ(VLOOKUP($A533, 'First 10 GS'!$B$2:$AG$2201, 28, FALSE), 'First 10 GS'!AC$2:AC$2201, 1)</f>
        <v>1</v>
      </c>
      <c r="AC533" s="4">
        <f>_xlfn.RANK.EQ(VLOOKUP($A533, 'First 10 GS'!$B$2:$AG$2201, 29, FALSE), 'First 10 GS'!AD$2:AD$2201, 1)</f>
        <v>609</v>
      </c>
      <c r="AD533" s="4">
        <f>_xlfn.RANK.EQ(VLOOKUP($A533, 'First 10 GS'!$B$2:$AG$2201, 30, FALSE), 'First 10 GS'!AE$2:AE$2201, 1)</f>
        <v>146</v>
      </c>
      <c r="AE533" s="4">
        <f>_xlfn.RANK.EQ(VLOOKUP($A533, 'First 10 GS'!$B$2:$AG$2201, 31, FALSE), 'First 10 GS'!AF$2:AF$2201, 0)</f>
        <v>562</v>
      </c>
      <c r="AF533" s="5">
        <f>_xlfn.RANK.EQ(VLOOKUP($A533, 'First 10 GS'!$B$2:$AG$2201, 32, FALSE), 'First 10 GS'!AG$2:AG$2201, 1)</f>
        <v>565</v>
      </c>
      <c r="AG533" s="7">
        <f>GEOMEAN(Table5[[#This Row],[W]],Table5[[#This Row],[L]],Table5[[#This Row],[ERA]],Table5[[#This Row],[BB/9]],Table5[[#This Row],[SO]],Table5[[#This Row],[K/9]],Table5[[#This Row],[WHIP]])</f>
        <v>377.97204397245605</v>
      </c>
    </row>
    <row r="534" spans="1:33" x14ac:dyDescent="0.45">
      <c r="A534" s="4" t="s">
        <v>1662</v>
      </c>
      <c r="B534" s="4" t="s">
        <v>85</v>
      </c>
      <c r="C534" s="10">
        <v>31962</v>
      </c>
      <c r="D534" s="10">
        <v>32241</v>
      </c>
      <c r="E534" s="4">
        <f>_xlfn.RANK.EQ(VLOOKUP($A534, 'First 10 GS'!$B$2:$AG$2201, 5, FALSE), 'First 10 GS'!F$2:F$2201, 0)</f>
        <v>316</v>
      </c>
      <c r="F534" s="5">
        <f>_xlfn.RANK.EQ(VLOOKUP($A534, 'First 10 GS'!$B$2:$AG$2201, 6, FALSE), 'First 10 GS'!G$2:G$2201, 0)</f>
        <v>595</v>
      </c>
      <c r="G534" s="5">
        <f>_xlfn.RANK.EQ(VLOOKUP($A534, 'First 10 GS'!$B$2:$AG$2201, 7, FALSE), 'First 10 GS'!H$2:H$2201, 1)</f>
        <v>343</v>
      </c>
      <c r="H534" s="4">
        <f>_xlfn.RANK.EQ(VLOOKUP($A534, 'First 10 GS'!$B$2:$AG$2201, 8, FALSE), 'First 10 GS'!I$2:I$2201, 0)</f>
        <v>1</v>
      </c>
      <c r="I534" s="4">
        <f>_xlfn.RANK.EQ(VLOOKUP($A534, 'First 10 GS'!$B$2:$AG$2201, 9, FALSE), 'First 10 GS'!J$2:J$2201, 0)</f>
        <v>1</v>
      </c>
      <c r="J534" s="4">
        <f>_xlfn.RANK.EQ(VLOOKUP($A534, 'First 10 GS'!$B$2:$AG$2201, 10, FALSE), 'First 10 GS'!K$2:K$2201, 1)</f>
        <v>1</v>
      </c>
      <c r="K534" s="4">
        <f>_xlfn.RANK.EQ(VLOOKUP($A534, 'First 10 GS'!$B$2:$AG$2201, 11, FALSE), 'First 10 GS'!L$2:L$2201, 0)</f>
        <v>99</v>
      </c>
      <c r="L534" s="4">
        <f>_xlfn.RANK.EQ(VLOOKUP($A534, 'First 10 GS'!$B$2:$AG$2201, 12, FALSE), 'First 10 GS'!M$2:M$2201, 0)</f>
        <v>98</v>
      </c>
      <c r="M534" s="4">
        <f>_xlfn.RANK.EQ(VLOOKUP($A534, 'First 10 GS'!$B$2:$AG$2201, 13, FALSE), 'First 10 GS'!N$2:N$2201, 0)</f>
        <v>2</v>
      </c>
      <c r="N534" s="6">
        <f>_xlfn.RANK.EQ(VLOOKUP($A534, 'First 10 GS'!$B$2:$AG$2201, 14, FALSE), 'First 10 GS'!O$2:O$2201, 1)</f>
        <v>343</v>
      </c>
      <c r="O534" s="4">
        <f>_xlfn.RANK.EQ(VLOOKUP($A534, 'First 10 GS'!$B$2:$AG$2201, 15, FALSE), 'First 10 GS'!P$2:P$2201, 0)</f>
        <v>530</v>
      </c>
      <c r="P534" s="4">
        <f>_xlfn.RANK.EQ(VLOOKUP($A534, 'First 10 GS'!$B$2:$AG$2201, 16, FALSE), 'First 10 GS'!Q$2:Q$2201, 0)</f>
        <v>612</v>
      </c>
      <c r="Q534" s="5">
        <f>_xlfn.RANK.EQ(VLOOKUP($A534, 'First 10 GS'!$B$2:$AG$2201, 17, FALSE), 'First 10 GS'!R$2:R$2201, 1)</f>
        <v>386</v>
      </c>
      <c r="R534" s="4">
        <f>_xlfn.RANK.EQ(VLOOKUP($A534, 'First 10 GS'!$B$2:$AG$2201, 18, FALSE), 'First 10 GS'!S$2:S$2201, 1)</f>
        <v>85</v>
      </c>
      <c r="S534" s="4">
        <f>_xlfn.RANK.EQ(VLOOKUP($A534, 'First 10 GS'!$B$2:$AG$2201, 19, FALSE), 'First 10 GS'!T$2:T$2201, 1)</f>
        <v>401</v>
      </c>
      <c r="T534" s="4">
        <f>_xlfn.RANK.EQ(VLOOKUP($A534, 'First 10 GS'!$B$2:$AG$2201, 20, FALSE), 'First 10 GS'!U$2:U$2201, 1)</f>
        <v>384</v>
      </c>
      <c r="U534" s="4">
        <f>_xlfn.RANK.EQ(VLOOKUP($A534, 'First 10 GS'!$B$2:$AG$2201, 21, FALSE), 'First 10 GS'!V$2:V$2201, 1)</f>
        <v>536</v>
      </c>
      <c r="V534" s="4">
        <f>_xlfn.RANK.EQ(VLOOKUP($A534, 'First 10 GS'!$B$2:$AG$2201, 22, FALSE), 'First 10 GS'!W$2:W$2201, 1)</f>
        <v>537</v>
      </c>
      <c r="W534" s="4">
        <f>_xlfn.RANK.EQ(VLOOKUP($A534, 'First 10 GS'!$B$2:$AG$2201, 23, FALSE), 'First 10 GS'!X$2:X$2201, 1)</f>
        <v>499</v>
      </c>
      <c r="X534" s="5">
        <f>_xlfn.RANK.EQ(VLOOKUP($A534, 'First 10 GS'!$B$2:$AG$2201, 24, FALSE), 'First 10 GS'!Y$2:Y$2201, 1)</f>
        <v>502</v>
      </c>
      <c r="Y534" s="4">
        <f>_xlfn.RANK.EQ(VLOOKUP($A534, 'First 10 GS'!$B$2:$AG$2201, 25, FALSE), 'First 10 GS'!Z$2:Z$2201, 1)</f>
        <v>490</v>
      </c>
      <c r="Z534" s="5">
        <f>_xlfn.RANK.EQ(VLOOKUP($A534, 'First 10 GS'!$B$2:$AG$2201, 26, FALSE), 'First 10 GS'!AA$2:AA$2201, 0)</f>
        <v>356</v>
      </c>
      <c r="AA534" s="5">
        <f>_xlfn.RANK.EQ(VLOOKUP($A534, 'First 10 GS'!$B$2:$AG$2201, 27, FALSE), 'First 10 GS'!AB$2:AB$2201, 0)</f>
        <v>357</v>
      </c>
      <c r="AB534" s="4">
        <f>_xlfn.RANK.EQ(VLOOKUP($A534, 'First 10 GS'!$B$2:$AG$2201, 28, FALSE), 'First 10 GS'!AC$2:AC$2201, 1)</f>
        <v>290</v>
      </c>
      <c r="AC534" s="4">
        <f>_xlfn.RANK.EQ(VLOOKUP($A534, 'First 10 GS'!$B$2:$AG$2201, 29, FALSE), 'First 10 GS'!AD$2:AD$2201, 1)</f>
        <v>477</v>
      </c>
      <c r="AD534" s="4">
        <f>_xlfn.RANK.EQ(VLOOKUP($A534, 'First 10 GS'!$B$2:$AG$2201, 30, FALSE), 'First 10 GS'!AE$2:AE$2201, 1)</f>
        <v>146</v>
      </c>
      <c r="AE534" s="4">
        <f>_xlfn.RANK.EQ(VLOOKUP($A534, 'First 10 GS'!$B$2:$AG$2201, 31, FALSE), 'First 10 GS'!AF$2:AF$2201, 0)</f>
        <v>339</v>
      </c>
      <c r="AF534" s="5">
        <f>_xlfn.RANK.EQ(VLOOKUP($A534, 'First 10 GS'!$B$2:$AG$2201, 32, FALSE), 'First 10 GS'!AG$2:AG$2201, 1)</f>
        <v>228</v>
      </c>
      <c r="AG534" s="7">
        <f>GEOMEAN(Table5[[#This Row],[W]],Table5[[#This Row],[L]],Table5[[#This Row],[ERA]],Table5[[#This Row],[BB/9]],Table5[[#This Row],[SO]],Table5[[#This Row],[K/9]],Table5[[#This Row],[WHIP]])</f>
        <v>380.08375658287633</v>
      </c>
    </row>
    <row r="535" spans="1:33" x14ac:dyDescent="0.45">
      <c r="A535" s="4" t="s">
        <v>752</v>
      </c>
      <c r="B535" s="4" t="s">
        <v>2210</v>
      </c>
      <c r="C535" s="10" t="s">
        <v>2386</v>
      </c>
      <c r="D535" s="10">
        <v>15453</v>
      </c>
      <c r="E535" s="4">
        <f>_xlfn.RANK.EQ(VLOOKUP($A535, 'First 10 GS'!$B$2:$AG$2201, 5, FALSE), 'First 10 GS'!F$2:F$2201, 0)</f>
        <v>48</v>
      </c>
      <c r="F535" s="5">
        <f>_xlfn.RANK.EQ(VLOOKUP($A535, 'First 10 GS'!$B$2:$AG$2201, 6, FALSE), 'First 10 GS'!G$2:G$2201, 0)</f>
        <v>151</v>
      </c>
      <c r="G535" s="5">
        <f>_xlfn.RANK.EQ(VLOOKUP($A535, 'First 10 GS'!$B$2:$AG$2201, 7, FALSE), 'First 10 GS'!H$2:H$2201, 1)</f>
        <v>343</v>
      </c>
      <c r="H535" s="4">
        <f>_xlfn.RANK.EQ(VLOOKUP($A535, 'First 10 GS'!$B$2:$AG$2201, 8, FALSE), 'First 10 GS'!I$2:I$2201, 0)</f>
        <v>1</v>
      </c>
      <c r="I535" s="4">
        <f>_xlfn.RANK.EQ(VLOOKUP($A535, 'First 10 GS'!$B$2:$AG$2201, 9, FALSE), 'First 10 GS'!J$2:J$2201, 0)</f>
        <v>1</v>
      </c>
      <c r="J535" s="4">
        <f>_xlfn.RANK.EQ(VLOOKUP($A535, 'First 10 GS'!$B$2:$AG$2201, 10, FALSE), 'First 10 GS'!K$2:K$2201, 1)</f>
        <v>1</v>
      </c>
      <c r="K535" s="4">
        <f>_xlfn.RANK.EQ(VLOOKUP($A535, 'First 10 GS'!$B$2:$AG$2201, 11, FALSE), 'First 10 GS'!L$2:L$2201, 0)</f>
        <v>7</v>
      </c>
      <c r="L535" s="4">
        <f>_xlfn.RANK.EQ(VLOOKUP($A535, 'First 10 GS'!$B$2:$AG$2201, 12, FALSE), 'First 10 GS'!M$2:M$2201, 0)</f>
        <v>98</v>
      </c>
      <c r="M535" s="4">
        <f>_xlfn.RANK.EQ(VLOOKUP($A535, 'First 10 GS'!$B$2:$AG$2201, 13, FALSE), 'First 10 GS'!N$2:N$2201, 0)</f>
        <v>2</v>
      </c>
      <c r="N535" s="6">
        <f>_xlfn.RANK.EQ(VLOOKUP($A535, 'First 10 GS'!$B$2:$AG$2201, 14, FALSE), 'First 10 GS'!O$2:O$2201, 1)</f>
        <v>619</v>
      </c>
      <c r="O535" s="4">
        <f>_xlfn.RANK.EQ(VLOOKUP($A535, 'First 10 GS'!$B$2:$AG$2201, 15, FALSE), 'First 10 GS'!P$2:P$2201, 0)</f>
        <v>90</v>
      </c>
      <c r="P535" s="4">
        <f>_xlfn.RANK.EQ(VLOOKUP($A535, 'First 10 GS'!$B$2:$AG$2201, 16, FALSE), 'First 10 GS'!Q$2:Q$2201, 0)</f>
        <v>266</v>
      </c>
      <c r="Q535" s="5">
        <f>_xlfn.RANK.EQ(VLOOKUP($A535, 'First 10 GS'!$B$2:$AG$2201, 17, FALSE), 'First 10 GS'!R$2:R$2201, 1)</f>
        <v>365</v>
      </c>
      <c r="R535" s="4">
        <f>_xlfn.RANK.EQ(VLOOKUP($A535, 'First 10 GS'!$B$2:$AG$2201, 18, FALSE), 'First 10 GS'!S$2:S$2201, 1)</f>
        <v>663</v>
      </c>
      <c r="S535" s="4">
        <f>_xlfn.RANK.EQ(VLOOKUP($A535, 'First 10 GS'!$B$2:$AG$2201, 19, FALSE), 'First 10 GS'!T$2:T$2201, 1)</f>
        <v>614</v>
      </c>
      <c r="T535" s="4">
        <f>_xlfn.RANK.EQ(VLOOKUP($A535, 'First 10 GS'!$B$2:$AG$2201, 20, FALSE), 'First 10 GS'!U$2:U$2201, 1)</f>
        <v>547</v>
      </c>
      <c r="U535" s="4">
        <f>_xlfn.RANK.EQ(VLOOKUP($A535, 'First 10 GS'!$B$2:$AG$2201, 21, FALSE), 'First 10 GS'!V$2:V$2201, 1)</f>
        <v>7</v>
      </c>
      <c r="V535" s="4">
        <f>_xlfn.RANK.EQ(VLOOKUP($A535, 'First 10 GS'!$B$2:$AG$2201, 22, FALSE), 'First 10 GS'!W$2:W$2201, 1)</f>
        <v>3</v>
      </c>
      <c r="W535" s="4">
        <f>_xlfn.RANK.EQ(VLOOKUP($A535, 'First 10 GS'!$B$2:$AG$2201, 23, FALSE), 'First 10 GS'!X$2:X$2201, 1)</f>
        <v>431</v>
      </c>
      <c r="X535" s="5">
        <f>_xlfn.RANK.EQ(VLOOKUP($A535, 'First 10 GS'!$B$2:$AG$2201, 24, FALSE), 'First 10 GS'!Y$2:Y$2201, 1)</f>
        <v>309</v>
      </c>
      <c r="Y535" s="4">
        <f>_xlfn.RANK.EQ(VLOOKUP($A535, 'First 10 GS'!$B$2:$AG$2201, 25, FALSE), 'First 10 GS'!Z$2:Z$2201, 1)</f>
        <v>291</v>
      </c>
      <c r="Z535" s="5">
        <f>_xlfn.RANK.EQ(VLOOKUP($A535, 'First 10 GS'!$B$2:$AG$2201, 26, FALSE), 'First 10 GS'!AA$2:AA$2201, 0)</f>
        <v>659</v>
      </c>
      <c r="AA535" s="5">
        <f>_xlfn.RANK.EQ(VLOOKUP($A535, 'First 10 GS'!$B$2:$AG$2201, 27, FALSE), 'First 10 GS'!AB$2:AB$2201, 0)</f>
        <v>665</v>
      </c>
      <c r="AB535" s="4">
        <f>_xlfn.RANK.EQ(VLOOKUP($A535, 'First 10 GS'!$B$2:$AG$2201, 28, FALSE), 'First 10 GS'!AC$2:AC$2201, 1)</f>
        <v>1</v>
      </c>
      <c r="AC535" s="4">
        <f>_xlfn.RANK.EQ(VLOOKUP($A535, 'First 10 GS'!$B$2:$AG$2201, 29, FALSE), 'First 10 GS'!AD$2:AD$2201, 1)</f>
        <v>1</v>
      </c>
      <c r="AD535" s="4">
        <f>_xlfn.RANK.EQ(VLOOKUP($A535, 'First 10 GS'!$B$2:$AG$2201, 30, FALSE), 'First 10 GS'!AE$2:AE$2201, 1)</f>
        <v>325</v>
      </c>
      <c r="AE535" s="4">
        <f>_xlfn.RANK.EQ(VLOOKUP($A535, 'First 10 GS'!$B$2:$AG$2201, 31, FALSE), 'First 10 GS'!AF$2:AF$2201, 0)</f>
        <v>20</v>
      </c>
      <c r="AF535" s="5">
        <f>_xlfn.RANK.EQ(VLOOKUP($A535, 'First 10 GS'!$B$2:$AG$2201, 32, FALSE), 'First 10 GS'!AG$2:AG$2201, 1)</f>
        <v>457</v>
      </c>
      <c r="AG535" s="7">
        <f>GEOMEAN(Table5[[#This Row],[W]],Table5[[#This Row],[L]],Table5[[#This Row],[ERA]],Table5[[#This Row],[BB/9]],Table5[[#This Row],[SO]],Table5[[#This Row],[K/9]],Table5[[#This Row],[WHIP]])</f>
        <v>381.20945812789483</v>
      </c>
    </row>
    <row r="536" spans="1:33" x14ac:dyDescent="0.45">
      <c r="A536" s="4" t="s">
        <v>639</v>
      </c>
      <c r="B536" s="4" t="s">
        <v>229</v>
      </c>
      <c r="C536" s="10">
        <v>40681</v>
      </c>
      <c r="D536" s="10">
        <v>40731</v>
      </c>
      <c r="E536" s="4">
        <f>_xlfn.RANK.EQ(VLOOKUP($A536, 'First 10 GS'!$B$2:$AG$2201, 5, FALSE), 'First 10 GS'!F$2:F$2201, 0)</f>
        <v>513</v>
      </c>
      <c r="F536" s="5">
        <f>_xlfn.RANK.EQ(VLOOKUP($A536, 'First 10 GS'!$B$2:$AG$2201, 6, FALSE), 'First 10 GS'!G$2:G$2201, 0)</f>
        <v>595</v>
      </c>
      <c r="G536" s="5">
        <f>_xlfn.RANK.EQ(VLOOKUP($A536, 'First 10 GS'!$B$2:$AG$2201, 7, FALSE), 'First 10 GS'!H$2:H$2201, 1)</f>
        <v>343</v>
      </c>
      <c r="H536" s="4">
        <f>_xlfn.RANK.EQ(VLOOKUP($A536, 'First 10 GS'!$B$2:$AG$2201, 8, FALSE), 'First 10 GS'!I$2:I$2201, 0)</f>
        <v>1</v>
      </c>
      <c r="I536" s="4">
        <f>_xlfn.RANK.EQ(VLOOKUP($A536, 'First 10 GS'!$B$2:$AG$2201, 9, FALSE), 'First 10 GS'!J$2:J$2201, 0)</f>
        <v>1</v>
      </c>
      <c r="J536" s="4">
        <f>_xlfn.RANK.EQ(VLOOKUP($A536, 'First 10 GS'!$B$2:$AG$2201, 10, FALSE), 'First 10 GS'!K$2:K$2201, 1)</f>
        <v>1</v>
      </c>
      <c r="K536" s="4">
        <f>_xlfn.RANK.EQ(VLOOKUP($A536, 'First 10 GS'!$B$2:$AG$2201, 11, FALSE), 'First 10 GS'!L$2:L$2201, 0)</f>
        <v>196</v>
      </c>
      <c r="L536" s="4">
        <f>_xlfn.RANK.EQ(VLOOKUP($A536, 'First 10 GS'!$B$2:$AG$2201, 12, FALSE), 'First 10 GS'!M$2:M$2201, 0)</f>
        <v>98</v>
      </c>
      <c r="M536" s="4">
        <f>_xlfn.RANK.EQ(VLOOKUP($A536, 'First 10 GS'!$B$2:$AG$2201, 13, FALSE), 'First 10 GS'!N$2:N$2201, 0)</f>
        <v>2</v>
      </c>
      <c r="N536" s="6">
        <f>_xlfn.RANK.EQ(VLOOKUP($A536, 'First 10 GS'!$B$2:$AG$2201, 14, FALSE), 'First 10 GS'!O$2:O$2201, 1)</f>
        <v>146</v>
      </c>
      <c r="O536" s="4">
        <f>_xlfn.RANK.EQ(VLOOKUP($A536, 'First 10 GS'!$B$2:$AG$2201, 15, FALSE), 'First 10 GS'!P$2:P$2201, 0)</f>
        <v>530</v>
      </c>
      <c r="P536" s="4">
        <f>_xlfn.RANK.EQ(VLOOKUP($A536, 'First 10 GS'!$B$2:$AG$2201, 16, FALSE), 'First 10 GS'!Q$2:Q$2201, 0)</f>
        <v>612</v>
      </c>
      <c r="Q536" s="5">
        <f>_xlfn.RANK.EQ(VLOOKUP($A536, 'First 10 GS'!$B$2:$AG$2201, 17, FALSE), 'First 10 GS'!R$2:R$2201, 1)</f>
        <v>465</v>
      </c>
      <c r="R536" s="4">
        <f>_xlfn.RANK.EQ(VLOOKUP($A536, 'First 10 GS'!$B$2:$AG$2201, 18, FALSE), 'First 10 GS'!S$2:S$2201, 1)</f>
        <v>440</v>
      </c>
      <c r="S536" s="4">
        <f>_xlfn.RANK.EQ(VLOOKUP($A536, 'First 10 GS'!$B$2:$AG$2201, 19, FALSE), 'First 10 GS'!T$2:T$2201, 1)</f>
        <v>270</v>
      </c>
      <c r="T536" s="4">
        <f>_xlfn.RANK.EQ(VLOOKUP($A536, 'First 10 GS'!$B$2:$AG$2201, 20, FALSE), 'First 10 GS'!U$2:U$2201, 1)</f>
        <v>384</v>
      </c>
      <c r="U536" s="4">
        <f>_xlfn.RANK.EQ(VLOOKUP($A536, 'First 10 GS'!$B$2:$AG$2201, 21, FALSE), 'First 10 GS'!V$2:V$2201, 1)</f>
        <v>600</v>
      </c>
      <c r="V536" s="4">
        <f>_xlfn.RANK.EQ(VLOOKUP($A536, 'First 10 GS'!$B$2:$AG$2201, 22, FALSE), 'First 10 GS'!W$2:W$2201, 1)</f>
        <v>570</v>
      </c>
      <c r="W536" s="4">
        <f>_xlfn.RANK.EQ(VLOOKUP($A536, 'First 10 GS'!$B$2:$AG$2201, 23, FALSE), 'First 10 GS'!X$2:X$2201, 1)</f>
        <v>431</v>
      </c>
      <c r="X536" s="5">
        <f>_xlfn.RANK.EQ(VLOOKUP($A536, 'First 10 GS'!$B$2:$AG$2201, 24, FALSE), 'First 10 GS'!Y$2:Y$2201, 1)</f>
        <v>513</v>
      </c>
      <c r="Y536" s="4">
        <f>_xlfn.RANK.EQ(VLOOKUP($A536, 'First 10 GS'!$B$2:$AG$2201, 25, FALSE), 'First 10 GS'!Z$2:Z$2201, 1)</f>
        <v>1</v>
      </c>
      <c r="Z536" s="5">
        <f>_xlfn.RANK.EQ(VLOOKUP($A536, 'First 10 GS'!$B$2:$AG$2201, 26, FALSE), 'First 10 GS'!AA$2:AA$2201, 0)</f>
        <v>227</v>
      </c>
      <c r="AA536" s="5">
        <f>_xlfn.RANK.EQ(VLOOKUP($A536, 'First 10 GS'!$B$2:$AG$2201, 27, FALSE), 'First 10 GS'!AB$2:AB$2201, 0)</f>
        <v>183</v>
      </c>
      <c r="AB536" s="4">
        <f>_xlfn.RANK.EQ(VLOOKUP($A536, 'First 10 GS'!$B$2:$AG$2201, 28, FALSE), 'First 10 GS'!AC$2:AC$2201, 1)</f>
        <v>127</v>
      </c>
      <c r="AC536" s="4">
        <f>_xlfn.RANK.EQ(VLOOKUP($A536, 'First 10 GS'!$B$2:$AG$2201, 29, FALSE), 'First 10 GS'!AD$2:AD$2201, 1)</f>
        <v>477</v>
      </c>
      <c r="AD536" s="4">
        <f>_xlfn.RANK.EQ(VLOOKUP($A536, 'First 10 GS'!$B$2:$AG$2201, 30, FALSE), 'First 10 GS'!AE$2:AE$2201, 1)</f>
        <v>325</v>
      </c>
      <c r="AE536" s="4">
        <f>_xlfn.RANK.EQ(VLOOKUP($A536, 'First 10 GS'!$B$2:$AG$2201, 31, FALSE), 'First 10 GS'!AF$2:AF$2201, 0)</f>
        <v>487</v>
      </c>
      <c r="AF536" s="5">
        <f>_xlfn.RANK.EQ(VLOOKUP($A536, 'First 10 GS'!$B$2:$AG$2201, 32, FALSE), 'First 10 GS'!AG$2:AG$2201, 1)</f>
        <v>594</v>
      </c>
      <c r="AG536" s="7">
        <f>GEOMEAN(Table5[[#This Row],[W]],Table5[[#This Row],[L]],Table5[[#This Row],[ERA]],Table5[[#This Row],[BB/9]],Table5[[#This Row],[SO]],Table5[[#This Row],[K/9]],Table5[[#This Row],[WHIP]])</f>
        <v>382.6541250091127</v>
      </c>
    </row>
    <row r="537" spans="1:33" x14ac:dyDescent="0.45">
      <c r="A537" s="6" t="s">
        <v>769</v>
      </c>
      <c r="B537" s="6" t="s">
        <v>37</v>
      </c>
      <c r="C537" s="9">
        <v>38594</v>
      </c>
      <c r="D537" s="9">
        <v>38830</v>
      </c>
      <c r="E537" s="6">
        <f>_xlfn.RANK.EQ(VLOOKUP($A537, 'First 10 GS'!$B$2:$AG$2201, 5, FALSE), 'First 10 GS'!F$2:F$2201, 0)</f>
        <v>161</v>
      </c>
      <c r="F537" s="5">
        <f>_xlfn.RANK.EQ(VLOOKUP($A537, 'First 10 GS'!$B$2:$AG$2201, 6, FALSE), 'First 10 GS'!G$2:G$2201, 0)</f>
        <v>294</v>
      </c>
      <c r="G537" s="5">
        <f>_xlfn.RANK.EQ(VLOOKUP($A537, 'First 10 GS'!$B$2:$AG$2201, 7, FALSE), 'First 10 GS'!H$2:H$2201, 1)</f>
        <v>343</v>
      </c>
      <c r="H537" s="6">
        <f>_xlfn.RANK.EQ(VLOOKUP($A537, 'First 10 GS'!$B$2:$AG$2201, 8, FALSE), 'First 10 GS'!I$2:I$2201, 0)</f>
        <v>1</v>
      </c>
      <c r="I537" s="6">
        <f>_xlfn.RANK.EQ(VLOOKUP($A537, 'First 10 GS'!$B$2:$AG$2201, 9, FALSE), 'First 10 GS'!J$2:J$2201, 0)</f>
        <v>1</v>
      </c>
      <c r="J537" s="6">
        <f>_xlfn.RANK.EQ(VLOOKUP($A537, 'First 10 GS'!$B$2:$AG$2201, 10, FALSE), 'First 10 GS'!K$2:K$2201, 1)</f>
        <v>1</v>
      </c>
      <c r="K537" s="6">
        <f>_xlfn.RANK.EQ(VLOOKUP($A537, 'First 10 GS'!$B$2:$AG$2201, 11, FALSE), 'First 10 GS'!L$2:L$2201, 0)</f>
        <v>196</v>
      </c>
      <c r="L537" s="6">
        <f>_xlfn.RANK.EQ(VLOOKUP($A537, 'First 10 GS'!$B$2:$AG$2201, 12, FALSE), 'First 10 GS'!M$2:M$2201, 0)</f>
        <v>98</v>
      </c>
      <c r="M537" s="6">
        <f>_xlfn.RANK.EQ(VLOOKUP($A537, 'First 10 GS'!$B$2:$AG$2201, 13, FALSE), 'First 10 GS'!N$2:N$2201, 0)</f>
        <v>2</v>
      </c>
      <c r="N537" s="6">
        <f>_xlfn.RANK.EQ(VLOOKUP($A537, 'First 10 GS'!$B$2:$AG$2201, 14, FALSE), 'First 10 GS'!O$2:O$2201, 1)</f>
        <v>500</v>
      </c>
      <c r="O537" s="6">
        <f>_xlfn.RANK.EQ(VLOOKUP($A537, 'First 10 GS'!$B$2:$AG$2201, 15, FALSE), 'First 10 GS'!P$2:P$2201, 0)</f>
        <v>227</v>
      </c>
      <c r="P537" s="6">
        <f>_xlfn.RANK.EQ(VLOOKUP($A537, 'First 10 GS'!$B$2:$AG$2201, 16, FALSE), 'First 10 GS'!Q$2:Q$2201, 0)</f>
        <v>378</v>
      </c>
      <c r="Q537" s="5">
        <f>_xlfn.RANK.EQ(VLOOKUP($A537, 'First 10 GS'!$B$2:$AG$2201, 17, FALSE), 'First 10 GS'!R$2:R$2201, 1)</f>
        <v>298</v>
      </c>
      <c r="R537" s="6">
        <f>_xlfn.RANK.EQ(VLOOKUP($A537, 'First 10 GS'!$B$2:$AG$2201, 18, FALSE), 'First 10 GS'!S$2:S$2201, 1)</f>
        <v>385</v>
      </c>
      <c r="S537" s="6">
        <f>_xlfn.RANK.EQ(VLOOKUP($A537, 'First 10 GS'!$B$2:$AG$2201, 19, FALSE), 'First 10 GS'!T$2:T$2201, 1)</f>
        <v>228</v>
      </c>
      <c r="T537" s="6">
        <f>_xlfn.RANK.EQ(VLOOKUP($A537, 'First 10 GS'!$B$2:$AG$2201, 20, FALSE), 'First 10 GS'!U$2:U$2201, 1)</f>
        <v>341</v>
      </c>
      <c r="U537" s="6">
        <f>_xlfn.RANK.EQ(VLOOKUP($A537, 'First 10 GS'!$B$2:$AG$2201, 21, FALSE), 'First 10 GS'!V$2:V$2201, 1)</f>
        <v>376</v>
      </c>
      <c r="V537" s="6">
        <f>_xlfn.RANK.EQ(VLOOKUP($A537, 'First 10 GS'!$B$2:$AG$2201, 22, FALSE), 'First 10 GS'!W$2:W$2201, 1)</f>
        <v>381</v>
      </c>
      <c r="W537" s="6">
        <f>_xlfn.RANK.EQ(VLOOKUP($A537, 'First 10 GS'!$B$2:$AG$2201, 23, FALSE), 'First 10 GS'!X$2:X$2201, 1)</f>
        <v>567</v>
      </c>
      <c r="X537" s="5">
        <f>_xlfn.RANK.EQ(VLOOKUP($A537, 'First 10 GS'!$B$2:$AG$2201, 24, FALSE), 'First 10 GS'!Y$2:Y$2201, 1)</f>
        <v>517</v>
      </c>
      <c r="Y537" s="6">
        <f>_xlfn.RANK.EQ(VLOOKUP($A537, 'First 10 GS'!$B$2:$AG$2201, 25, FALSE), 'First 10 GS'!Z$2:Z$2201, 1)</f>
        <v>1</v>
      </c>
      <c r="Z537" s="5">
        <f>_xlfn.RANK.EQ(VLOOKUP($A537, 'First 10 GS'!$B$2:$AG$2201, 26, FALSE), 'First 10 GS'!AA$2:AA$2201, 0)</f>
        <v>399</v>
      </c>
      <c r="AA537" s="5">
        <f>_xlfn.RANK.EQ(VLOOKUP($A537, 'First 10 GS'!$B$2:$AG$2201, 27, FALSE), 'First 10 GS'!AB$2:AB$2201, 0)</f>
        <v>478</v>
      </c>
      <c r="AB537" s="6">
        <f>_xlfn.RANK.EQ(VLOOKUP($A537, 'First 10 GS'!$B$2:$AG$2201, 28, FALSE), 'First 10 GS'!AC$2:AC$2201, 1)</f>
        <v>556</v>
      </c>
      <c r="AC537" s="6">
        <f>_xlfn.RANK.EQ(VLOOKUP($A537, 'First 10 GS'!$B$2:$AG$2201, 29, FALSE), 'First 10 GS'!AD$2:AD$2201, 1)</f>
        <v>1</v>
      </c>
      <c r="AD537" s="6">
        <f>_xlfn.RANK.EQ(VLOOKUP($A537, 'First 10 GS'!$B$2:$AG$2201, 30, FALSE), 'First 10 GS'!AE$2:AE$2201, 1)</f>
        <v>1</v>
      </c>
      <c r="AE537" s="6">
        <f>_xlfn.RANK.EQ(VLOOKUP($A537, 'First 10 GS'!$B$2:$AG$2201, 31, FALSE), 'First 10 GS'!AF$2:AF$2201, 0)</f>
        <v>116</v>
      </c>
      <c r="AF537" s="5">
        <f>_xlfn.RANK.EQ(VLOOKUP($A537, 'First 10 GS'!$B$2:$AG$2201, 32, FALSE), 'First 10 GS'!AG$2:AG$2201, 1)</f>
        <v>406</v>
      </c>
      <c r="AG537" s="7">
        <f>GEOMEAN(Table5[[#This Row],[W]],Table5[[#This Row],[L]],Table5[[#This Row],[ERA]],Table5[[#This Row],[BB/9]],Table5[[#This Row],[SO]],Table5[[#This Row],[K/9]],Table5[[#This Row],[WHIP]])</f>
        <v>382.73346789384124</v>
      </c>
    </row>
    <row r="538" spans="1:33" x14ac:dyDescent="0.45">
      <c r="A538" s="4" t="s">
        <v>2005</v>
      </c>
      <c r="B538" s="4" t="s">
        <v>132</v>
      </c>
      <c r="C538" s="10">
        <v>33399</v>
      </c>
      <c r="D538" s="10">
        <v>33715</v>
      </c>
      <c r="E538" s="4">
        <f>_xlfn.RANK.EQ(VLOOKUP($A538, 'First 10 GS'!$B$2:$AG$2201, 5, FALSE), 'First 10 GS'!F$2:F$2201, 0)</f>
        <v>453</v>
      </c>
      <c r="F538" s="5">
        <f>_xlfn.RANK.EQ(VLOOKUP($A538, 'First 10 GS'!$B$2:$AG$2201, 6, FALSE), 'First 10 GS'!G$2:G$2201, 0)</f>
        <v>460</v>
      </c>
      <c r="G538" s="5">
        <f>_xlfn.RANK.EQ(VLOOKUP($A538, 'First 10 GS'!$B$2:$AG$2201, 7, FALSE), 'First 10 GS'!H$2:H$2201, 1)</f>
        <v>518</v>
      </c>
      <c r="H538" s="4">
        <f>_xlfn.RANK.EQ(VLOOKUP($A538, 'First 10 GS'!$B$2:$AG$2201, 8, FALSE), 'First 10 GS'!I$2:I$2201, 0)</f>
        <v>1</v>
      </c>
      <c r="I538" s="4">
        <f>_xlfn.RANK.EQ(VLOOKUP($A538, 'First 10 GS'!$B$2:$AG$2201, 9, FALSE), 'First 10 GS'!J$2:J$2201, 0)</f>
        <v>1</v>
      </c>
      <c r="J538" s="4">
        <f>_xlfn.RANK.EQ(VLOOKUP($A538, 'First 10 GS'!$B$2:$AG$2201, 10, FALSE), 'First 10 GS'!K$2:K$2201, 1)</f>
        <v>1</v>
      </c>
      <c r="K538" s="4">
        <f>_xlfn.RANK.EQ(VLOOKUP($A538, 'First 10 GS'!$B$2:$AG$2201, 11, FALSE), 'First 10 GS'!L$2:L$2201, 0)</f>
        <v>196</v>
      </c>
      <c r="L538" s="4">
        <f>_xlfn.RANK.EQ(VLOOKUP($A538, 'First 10 GS'!$B$2:$AG$2201, 12, FALSE), 'First 10 GS'!M$2:M$2201, 0)</f>
        <v>98</v>
      </c>
      <c r="M538" s="4">
        <f>_xlfn.RANK.EQ(VLOOKUP($A538, 'First 10 GS'!$B$2:$AG$2201, 13, FALSE), 'First 10 GS'!N$2:N$2201, 0)</f>
        <v>2</v>
      </c>
      <c r="N538" s="6">
        <f>_xlfn.RANK.EQ(VLOOKUP($A538, 'First 10 GS'!$B$2:$AG$2201, 14, FALSE), 'First 10 GS'!O$2:O$2201, 1)</f>
        <v>202</v>
      </c>
      <c r="O538" s="4">
        <f>_xlfn.RANK.EQ(VLOOKUP($A538, 'First 10 GS'!$B$2:$AG$2201, 15, FALSE), 'First 10 GS'!P$2:P$2201, 0)</f>
        <v>227</v>
      </c>
      <c r="P538" s="4">
        <f>_xlfn.RANK.EQ(VLOOKUP($A538, 'First 10 GS'!$B$2:$AG$2201, 16, FALSE), 'First 10 GS'!Q$2:Q$2201, 0)</f>
        <v>562</v>
      </c>
      <c r="Q538" s="5">
        <f>_xlfn.RANK.EQ(VLOOKUP($A538, 'First 10 GS'!$B$2:$AG$2201, 17, FALSE), 'First 10 GS'!R$2:R$2201, 1)</f>
        <v>526</v>
      </c>
      <c r="R538" s="4">
        <f>_xlfn.RANK.EQ(VLOOKUP($A538, 'First 10 GS'!$B$2:$AG$2201, 18, FALSE), 'First 10 GS'!S$2:S$2201, 1)</f>
        <v>196</v>
      </c>
      <c r="S538" s="4">
        <f>_xlfn.RANK.EQ(VLOOKUP($A538, 'First 10 GS'!$B$2:$AG$2201, 19, FALSE), 'First 10 GS'!T$2:T$2201, 1)</f>
        <v>440</v>
      </c>
      <c r="T538" s="4">
        <f>_xlfn.RANK.EQ(VLOOKUP($A538, 'First 10 GS'!$B$2:$AG$2201, 20, FALSE), 'First 10 GS'!U$2:U$2201, 1)</f>
        <v>529</v>
      </c>
      <c r="U538" s="4">
        <f>_xlfn.RANK.EQ(VLOOKUP($A538, 'First 10 GS'!$B$2:$AG$2201, 21, FALSE), 'First 10 GS'!V$2:V$2201, 1)</f>
        <v>435</v>
      </c>
      <c r="V538" s="4">
        <f>_xlfn.RANK.EQ(VLOOKUP($A538, 'First 10 GS'!$B$2:$AG$2201, 22, FALSE), 'First 10 GS'!W$2:W$2201, 1)</f>
        <v>381</v>
      </c>
      <c r="W538" s="4">
        <f>_xlfn.RANK.EQ(VLOOKUP($A538, 'First 10 GS'!$B$2:$AG$2201, 23, FALSE), 'First 10 GS'!X$2:X$2201, 1)</f>
        <v>262</v>
      </c>
      <c r="X538" s="5">
        <f>_xlfn.RANK.EQ(VLOOKUP($A538, 'First 10 GS'!$B$2:$AG$2201, 24, FALSE), 'First 10 GS'!Y$2:Y$2201, 1)</f>
        <v>328</v>
      </c>
      <c r="Y538" s="4">
        <f>_xlfn.RANK.EQ(VLOOKUP($A538, 'First 10 GS'!$B$2:$AG$2201, 25, FALSE), 'First 10 GS'!Z$2:Z$2201, 1)</f>
        <v>1</v>
      </c>
      <c r="Z538" s="5">
        <f>_xlfn.RANK.EQ(VLOOKUP($A538, 'First 10 GS'!$B$2:$AG$2201, 26, FALSE), 'First 10 GS'!AA$2:AA$2201, 0)</f>
        <v>334</v>
      </c>
      <c r="AA538" s="5">
        <f>_xlfn.RANK.EQ(VLOOKUP($A538, 'First 10 GS'!$B$2:$AG$2201, 27, FALSE), 'First 10 GS'!AB$2:AB$2201, 0)</f>
        <v>302</v>
      </c>
      <c r="AB538" s="4">
        <f>_xlfn.RANK.EQ(VLOOKUP($A538, 'First 10 GS'!$B$2:$AG$2201, 28, FALSE), 'First 10 GS'!AC$2:AC$2201, 1)</f>
        <v>452</v>
      </c>
      <c r="AC538" s="4">
        <f>_xlfn.RANK.EQ(VLOOKUP($A538, 'First 10 GS'!$B$2:$AG$2201, 29, FALSE), 'First 10 GS'!AD$2:AD$2201, 1)</f>
        <v>1</v>
      </c>
      <c r="AD538" s="4">
        <f>_xlfn.RANK.EQ(VLOOKUP($A538, 'First 10 GS'!$B$2:$AG$2201, 30, FALSE), 'First 10 GS'!AE$2:AE$2201, 1)</f>
        <v>641</v>
      </c>
      <c r="AE538" s="4">
        <f>_xlfn.RANK.EQ(VLOOKUP($A538, 'First 10 GS'!$B$2:$AG$2201, 31, FALSE), 'First 10 GS'!AF$2:AF$2201, 0)</f>
        <v>476</v>
      </c>
      <c r="AF538" s="5">
        <f>_xlfn.RANK.EQ(VLOOKUP($A538, 'First 10 GS'!$B$2:$AG$2201, 32, FALSE), 'First 10 GS'!AG$2:AG$2201, 1)</f>
        <v>293</v>
      </c>
      <c r="AG538" s="7">
        <f>GEOMEAN(Table5[[#This Row],[W]],Table5[[#This Row],[L]],Table5[[#This Row],[ERA]],Table5[[#This Row],[BB/9]],Table5[[#This Row],[SO]],Table5[[#This Row],[K/9]],Table5[[#This Row],[WHIP]])</f>
        <v>383.27433977420139</v>
      </c>
    </row>
    <row r="539" spans="1:33" x14ac:dyDescent="0.45">
      <c r="A539" s="6" t="s">
        <v>1156</v>
      </c>
      <c r="B539" s="6" t="s">
        <v>240</v>
      </c>
      <c r="C539" s="9">
        <v>19106</v>
      </c>
      <c r="D539" s="9" t="s">
        <v>2131</v>
      </c>
      <c r="E539" s="6">
        <f>_xlfn.RANK.EQ(VLOOKUP($A539, 'First 10 GS'!$B$2:$AG$2201, 5, FALSE), 'First 10 GS'!F$2:F$2201, 0)</f>
        <v>132</v>
      </c>
      <c r="F539" s="5">
        <f>_xlfn.RANK.EQ(VLOOKUP($A539, 'First 10 GS'!$B$2:$AG$2201, 6, FALSE), 'First 10 GS'!G$2:G$2201, 0)</f>
        <v>595</v>
      </c>
      <c r="G539" s="5">
        <f>_xlfn.RANK.EQ(VLOOKUP($A539, 'First 10 GS'!$B$2:$AG$2201, 7, FALSE), 'First 10 GS'!H$2:H$2201, 1)</f>
        <v>518</v>
      </c>
      <c r="H539" s="6">
        <f>_xlfn.RANK.EQ(VLOOKUP($A539, 'First 10 GS'!$B$2:$AG$2201, 8, FALSE), 'First 10 GS'!I$2:I$2201, 0)</f>
        <v>1</v>
      </c>
      <c r="I539" s="6">
        <f>_xlfn.RANK.EQ(VLOOKUP($A539, 'First 10 GS'!$B$2:$AG$2201, 9, FALSE), 'First 10 GS'!J$2:J$2201, 0)</f>
        <v>1</v>
      </c>
      <c r="J539" s="6">
        <f>_xlfn.RANK.EQ(VLOOKUP($A539, 'First 10 GS'!$B$2:$AG$2201, 10, FALSE), 'First 10 GS'!K$2:K$2201, 1)</f>
        <v>1</v>
      </c>
      <c r="K539" s="6">
        <f>_xlfn.RANK.EQ(VLOOKUP($A539, 'First 10 GS'!$B$2:$AG$2201, 11, FALSE), 'First 10 GS'!L$2:L$2201, 0)</f>
        <v>54</v>
      </c>
      <c r="L539" s="6">
        <f>_xlfn.RANK.EQ(VLOOKUP($A539, 'First 10 GS'!$B$2:$AG$2201, 12, FALSE), 'First 10 GS'!M$2:M$2201, 0)</f>
        <v>98</v>
      </c>
      <c r="M539" s="6">
        <f>_xlfn.RANK.EQ(VLOOKUP($A539, 'First 10 GS'!$B$2:$AG$2201, 13, FALSE), 'First 10 GS'!N$2:N$2201, 0)</f>
        <v>2</v>
      </c>
      <c r="N539" s="6">
        <f>_xlfn.RANK.EQ(VLOOKUP($A539, 'First 10 GS'!$B$2:$AG$2201, 14, FALSE), 'First 10 GS'!O$2:O$2201, 1)</f>
        <v>528</v>
      </c>
      <c r="O539" s="6">
        <f>_xlfn.RANK.EQ(VLOOKUP($A539, 'First 10 GS'!$B$2:$AG$2201, 15, FALSE), 'First 10 GS'!P$2:P$2201, 0)</f>
        <v>390</v>
      </c>
      <c r="P539" s="6">
        <f>_xlfn.RANK.EQ(VLOOKUP($A539, 'First 10 GS'!$B$2:$AG$2201, 16, FALSE), 'First 10 GS'!Q$2:Q$2201, 0)</f>
        <v>630</v>
      </c>
      <c r="Q539" s="5">
        <f>_xlfn.RANK.EQ(VLOOKUP($A539, 'First 10 GS'!$B$2:$AG$2201, 17, FALSE), 'First 10 GS'!R$2:R$2201, 1)</f>
        <v>341</v>
      </c>
      <c r="R539" s="6">
        <f>_xlfn.RANK.EQ(VLOOKUP($A539, 'First 10 GS'!$B$2:$AG$2201, 18, FALSE), 'First 10 GS'!S$2:S$2201, 1)</f>
        <v>100</v>
      </c>
      <c r="S539" s="6">
        <f>_xlfn.RANK.EQ(VLOOKUP($A539, 'First 10 GS'!$B$2:$AG$2201, 19, FALSE), 'First 10 GS'!T$2:T$2201, 1)</f>
        <v>549</v>
      </c>
      <c r="T539" s="6">
        <f>_xlfn.RANK.EQ(VLOOKUP($A539, 'First 10 GS'!$B$2:$AG$2201, 20, FALSE), 'First 10 GS'!U$2:U$2201, 1)</f>
        <v>418</v>
      </c>
      <c r="U539" s="6">
        <f>_xlfn.RANK.EQ(VLOOKUP($A539, 'First 10 GS'!$B$2:$AG$2201, 21, FALSE), 'First 10 GS'!V$2:V$2201, 1)</f>
        <v>280</v>
      </c>
      <c r="V539" s="6">
        <f>_xlfn.RANK.EQ(VLOOKUP($A539, 'First 10 GS'!$B$2:$AG$2201, 22, FALSE), 'First 10 GS'!W$2:W$2201, 1)</f>
        <v>274</v>
      </c>
      <c r="W539" s="6">
        <f>_xlfn.RANK.EQ(VLOOKUP($A539, 'First 10 GS'!$B$2:$AG$2201, 23, FALSE), 'First 10 GS'!X$2:X$2201, 1)</f>
        <v>629</v>
      </c>
      <c r="X539" s="5">
        <f>_xlfn.RANK.EQ(VLOOKUP($A539, 'First 10 GS'!$B$2:$AG$2201, 24, FALSE), 'First 10 GS'!Y$2:Y$2201, 1)</f>
        <v>582</v>
      </c>
      <c r="Y539" s="6">
        <f>_xlfn.RANK.EQ(VLOOKUP($A539, 'First 10 GS'!$B$2:$AG$2201, 25, FALSE), 'First 10 GS'!Z$2:Z$2201, 1)</f>
        <v>291</v>
      </c>
      <c r="Z539" s="5">
        <f>_xlfn.RANK.EQ(VLOOKUP($A539, 'First 10 GS'!$B$2:$AG$2201, 26, FALSE), 'First 10 GS'!AA$2:AA$2201, 0)</f>
        <v>251</v>
      </c>
      <c r="AA539" s="5">
        <f>_xlfn.RANK.EQ(VLOOKUP($A539, 'First 10 GS'!$B$2:$AG$2201, 27, FALSE), 'First 10 GS'!AB$2:AB$2201, 0)</f>
        <v>337</v>
      </c>
      <c r="AB539" s="6">
        <f>_xlfn.RANK.EQ(VLOOKUP($A539, 'First 10 GS'!$B$2:$AG$2201, 28, FALSE), 'First 10 GS'!AC$2:AC$2201, 1)</f>
        <v>1</v>
      </c>
      <c r="AC539" s="6">
        <f>_xlfn.RANK.EQ(VLOOKUP($A539, 'First 10 GS'!$B$2:$AG$2201, 29, FALSE), 'First 10 GS'!AD$2:AD$2201, 1)</f>
        <v>1</v>
      </c>
      <c r="AD539" s="6">
        <f>_xlfn.RANK.EQ(VLOOKUP($A539, 'First 10 GS'!$B$2:$AG$2201, 30, FALSE), 'First 10 GS'!AE$2:AE$2201, 1)</f>
        <v>146</v>
      </c>
      <c r="AE539" s="6">
        <f>_xlfn.RANK.EQ(VLOOKUP($A539, 'First 10 GS'!$B$2:$AG$2201, 31, FALSE), 'First 10 GS'!AF$2:AF$2201, 0)</f>
        <v>144</v>
      </c>
      <c r="AF539" s="5">
        <f>_xlfn.RANK.EQ(VLOOKUP($A539, 'First 10 GS'!$B$2:$AG$2201, 32, FALSE), 'First 10 GS'!AG$2:AG$2201, 1)</f>
        <v>235</v>
      </c>
      <c r="AG539" s="7">
        <f>GEOMEAN(Table5[[#This Row],[W]],Table5[[#This Row],[L]],Table5[[#This Row],[ERA]],Table5[[#This Row],[BB/9]],Table5[[#This Row],[SO]],Table5[[#This Row],[K/9]],Table5[[#This Row],[WHIP]])</f>
        <v>383.31561430322995</v>
      </c>
    </row>
    <row r="540" spans="1:33" x14ac:dyDescent="0.45">
      <c r="A540" s="4" t="s">
        <v>1958</v>
      </c>
      <c r="B540" s="4" t="s">
        <v>54</v>
      </c>
      <c r="C540" s="10">
        <v>39241</v>
      </c>
      <c r="D540" s="10">
        <v>39604</v>
      </c>
      <c r="E540" s="4">
        <f>_xlfn.RANK.EQ(VLOOKUP($A540, 'First 10 GS'!$B$2:$AG$2201, 5, FALSE), 'First 10 GS'!F$2:F$2201, 0)</f>
        <v>523</v>
      </c>
      <c r="F540" s="5">
        <f>_xlfn.RANK.EQ(VLOOKUP($A540, 'First 10 GS'!$B$2:$AG$2201, 6, FALSE), 'First 10 GS'!G$2:G$2201, 0)</f>
        <v>151</v>
      </c>
      <c r="G540" s="5">
        <f>_xlfn.RANK.EQ(VLOOKUP($A540, 'First 10 GS'!$B$2:$AG$2201, 7, FALSE), 'First 10 GS'!H$2:H$2201, 1)</f>
        <v>177</v>
      </c>
      <c r="H540" s="4">
        <f>_xlfn.RANK.EQ(VLOOKUP($A540, 'First 10 GS'!$B$2:$AG$2201, 8, FALSE), 'First 10 GS'!I$2:I$2201, 0)</f>
        <v>1</v>
      </c>
      <c r="I540" s="4">
        <f>_xlfn.RANK.EQ(VLOOKUP($A540, 'First 10 GS'!$B$2:$AG$2201, 9, FALSE), 'First 10 GS'!J$2:J$2201, 0)</f>
        <v>1</v>
      </c>
      <c r="J540" s="4">
        <f>_xlfn.RANK.EQ(VLOOKUP($A540, 'First 10 GS'!$B$2:$AG$2201, 10, FALSE), 'First 10 GS'!K$2:K$2201, 1)</f>
        <v>1</v>
      </c>
      <c r="K540" s="4">
        <f>_xlfn.RANK.EQ(VLOOKUP($A540, 'First 10 GS'!$B$2:$AG$2201, 11, FALSE), 'First 10 GS'!L$2:L$2201, 0)</f>
        <v>196</v>
      </c>
      <c r="L540" s="4">
        <f>_xlfn.RANK.EQ(VLOOKUP($A540, 'First 10 GS'!$B$2:$AG$2201, 12, FALSE), 'First 10 GS'!M$2:M$2201, 0)</f>
        <v>98</v>
      </c>
      <c r="M540" s="4">
        <f>_xlfn.RANK.EQ(VLOOKUP($A540, 'First 10 GS'!$B$2:$AG$2201, 13, FALSE), 'First 10 GS'!N$2:N$2201, 0)</f>
        <v>2</v>
      </c>
      <c r="N540" s="6">
        <f>_xlfn.RANK.EQ(VLOOKUP($A540, 'First 10 GS'!$B$2:$AG$2201, 14, FALSE), 'First 10 GS'!O$2:O$2201, 1)</f>
        <v>138</v>
      </c>
      <c r="O540" s="4">
        <f>_xlfn.RANK.EQ(VLOOKUP($A540, 'First 10 GS'!$B$2:$AG$2201, 15, FALSE), 'First 10 GS'!P$2:P$2201, 0)</f>
        <v>227</v>
      </c>
      <c r="P540" s="4">
        <f>_xlfn.RANK.EQ(VLOOKUP($A540, 'First 10 GS'!$B$2:$AG$2201, 16, FALSE), 'First 10 GS'!Q$2:Q$2201, 0)</f>
        <v>208</v>
      </c>
      <c r="Q540" s="5">
        <f>_xlfn.RANK.EQ(VLOOKUP($A540, 'First 10 GS'!$B$2:$AG$2201, 17, FALSE), 'First 10 GS'!R$2:R$2201, 1)</f>
        <v>537</v>
      </c>
      <c r="R540" s="4">
        <f>_xlfn.RANK.EQ(VLOOKUP($A540, 'First 10 GS'!$B$2:$AG$2201, 18, FALSE), 'First 10 GS'!S$2:S$2201, 1)</f>
        <v>100</v>
      </c>
      <c r="S540" s="4">
        <f>_xlfn.RANK.EQ(VLOOKUP($A540, 'First 10 GS'!$B$2:$AG$2201, 19, FALSE), 'First 10 GS'!T$2:T$2201, 1)</f>
        <v>583</v>
      </c>
      <c r="T540" s="4">
        <f>_xlfn.RANK.EQ(VLOOKUP($A540, 'First 10 GS'!$B$2:$AG$2201, 20, FALSE), 'First 10 GS'!U$2:U$2201, 1)</f>
        <v>499</v>
      </c>
      <c r="U540" s="4">
        <f>_xlfn.RANK.EQ(VLOOKUP($A540, 'First 10 GS'!$B$2:$AG$2201, 21, FALSE), 'First 10 GS'!V$2:V$2201, 1)</f>
        <v>176</v>
      </c>
      <c r="V540" s="4">
        <f>_xlfn.RANK.EQ(VLOOKUP($A540, 'First 10 GS'!$B$2:$AG$2201, 22, FALSE), 'First 10 GS'!W$2:W$2201, 1)</f>
        <v>103</v>
      </c>
      <c r="W540" s="4">
        <f>_xlfn.RANK.EQ(VLOOKUP($A540, 'First 10 GS'!$B$2:$AG$2201, 23, FALSE), 'First 10 GS'!X$2:X$2201, 1)</f>
        <v>607</v>
      </c>
      <c r="X540" s="5">
        <f>_xlfn.RANK.EQ(VLOOKUP($A540, 'First 10 GS'!$B$2:$AG$2201, 24, FALSE), 'First 10 GS'!Y$2:Y$2201, 1)</f>
        <v>635</v>
      </c>
      <c r="Y540" s="4">
        <f>_xlfn.RANK.EQ(VLOOKUP($A540, 'First 10 GS'!$B$2:$AG$2201, 25, FALSE), 'First 10 GS'!Z$2:Z$2201, 1)</f>
        <v>291</v>
      </c>
      <c r="Z540" s="5">
        <f>_xlfn.RANK.EQ(VLOOKUP($A540, 'First 10 GS'!$B$2:$AG$2201, 26, FALSE), 'First 10 GS'!AA$2:AA$2201, 0)</f>
        <v>532</v>
      </c>
      <c r="AA540" s="5">
        <f>_xlfn.RANK.EQ(VLOOKUP($A540, 'First 10 GS'!$B$2:$AG$2201, 27, FALSE), 'First 10 GS'!AB$2:AB$2201, 0)</f>
        <v>476</v>
      </c>
      <c r="AB540" s="4">
        <f>_xlfn.RANK.EQ(VLOOKUP($A540, 'First 10 GS'!$B$2:$AG$2201, 28, FALSE), 'First 10 GS'!AC$2:AC$2201, 1)</f>
        <v>452</v>
      </c>
      <c r="AC540" s="4">
        <f>_xlfn.RANK.EQ(VLOOKUP($A540, 'First 10 GS'!$B$2:$AG$2201, 29, FALSE), 'First 10 GS'!AD$2:AD$2201, 1)</f>
        <v>477</v>
      </c>
      <c r="AD540" s="4">
        <f>_xlfn.RANK.EQ(VLOOKUP($A540, 'First 10 GS'!$B$2:$AG$2201, 30, FALSE), 'First 10 GS'!AE$2:AE$2201, 1)</f>
        <v>146</v>
      </c>
      <c r="AE540" s="4">
        <f>_xlfn.RANK.EQ(VLOOKUP($A540, 'First 10 GS'!$B$2:$AG$2201, 31, FALSE), 'First 10 GS'!AF$2:AF$2201, 0)</f>
        <v>463</v>
      </c>
      <c r="AF540" s="5">
        <f>_xlfn.RANK.EQ(VLOOKUP($A540, 'First 10 GS'!$B$2:$AG$2201, 32, FALSE), 'First 10 GS'!AG$2:AG$2201, 1)</f>
        <v>533</v>
      </c>
      <c r="AG540" s="7">
        <f>GEOMEAN(Table5[[#This Row],[W]],Table5[[#This Row],[L]],Table5[[#This Row],[ERA]],Table5[[#This Row],[BB/9]],Table5[[#This Row],[SO]],Table5[[#This Row],[K/9]],Table5[[#This Row],[WHIP]])</f>
        <v>383.95269205255789</v>
      </c>
    </row>
    <row r="541" spans="1:33" x14ac:dyDescent="0.45">
      <c r="A541" s="6" t="s">
        <v>1889</v>
      </c>
      <c r="B541" s="6" t="s">
        <v>95</v>
      </c>
      <c r="C541" s="9">
        <v>33339</v>
      </c>
      <c r="D541" s="9">
        <v>33405</v>
      </c>
      <c r="E541" s="6">
        <f>_xlfn.RANK.EQ(VLOOKUP($A541, 'First 10 GS'!$B$2:$AG$2201, 5, FALSE), 'First 10 GS'!F$2:F$2201, 0)</f>
        <v>366</v>
      </c>
      <c r="F541" s="5">
        <f>_xlfn.RANK.EQ(VLOOKUP($A541, 'First 10 GS'!$B$2:$AG$2201, 6, FALSE), 'First 10 GS'!G$2:G$2201, 0)</f>
        <v>460</v>
      </c>
      <c r="G541" s="5">
        <f>_xlfn.RANK.EQ(VLOOKUP($A541, 'First 10 GS'!$B$2:$AG$2201, 7, FALSE), 'First 10 GS'!H$2:H$2201, 1)</f>
        <v>177</v>
      </c>
      <c r="H541" s="6">
        <f>_xlfn.RANK.EQ(VLOOKUP($A541, 'First 10 GS'!$B$2:$AG$2201, 8, FALSE), 'First 10 GS'!I$2:I$2201, 0)</f>
        <v>1</v>
      </c>
      <c r="I541" s="6">
        <f>_xlfn.RANK.EQ(VLOOKUP($A541, 'First 10 GS'!$B$2:$AG$2201, 9, FALSE), 'First 10 GS'!J$2:J$2201, 0)</f>
        <v>1</v>
      </c>
      <c r="J541" s="6">
        <f>_xlfn.RANK.EQ(VLOOKUP($A541, 'First 10 GS'!$B$2:$AG$2201, 10, FALSE), 'First 10 GS'!K$2:K$2201, 1)</f>
        <v>1</v>
      </c>
      <c r="K541" s="6">
        <f>_xlfn.RANK.EQ(VLOOKUP($A541, 'First 10 GS'!$B$2:$AG$2201, 11, FALSE), 'First 10 GS'!L$2:L$2201, 0)</f>
        <v>196</v>
      </c>
      <c r="L541" s="6">
        <f>_xlfn.RANK.EQ(VLOOKUP($A541, 'First 10 GS'!$B$2:$AG$2201, 12, FALSE), 'First 10 GS'!M$2:M$2201, 0)</f>
        <v>98</v>
      </c>
      <c r="M541" s="6">
        <f>_xlfn.RANK.EQ(VLOOKUP($A541, 'First 10 GS'!$B$2:$AG$2201, 13, FALSE), 'First 10 GS'!N$2:N$2201, 0)</f>
        <v>2</v>
      </c>
      <c r="N541" s="6">
        <f>_xlfn.RANK.EQ(VLOOKUP($A541, 'First 10 GS'!$B$2:$AG$2201, 14, FALSE), 'First 10 GS'!O$2:O$2201, 1)</f>
        <v>288</v>
      </c>
      <c r="O541" s="6">
        <f>_xlfn.RANK.EQ(VLOOKUP($A541, 'First 10 GS'!$B$2:$AG$2201, 15, FALSE), 'First 10 GS'!P$2:P$2201, 0)</f>
        <v>530</v>
      </c>
      <c r="P541" s="6">
        <f>_xlfn.RANK.EQ(VLOOKUP($A541, 'First 10 GS'!$B$2:$AG$2201, 16, FALSE), 'First 10 GS'!Q$2:Q$2201, 0)</f>
        <v>428</v>
      </c>
      <c r="Q541" s="5">
        <f>_xlfn.RANK.EQ(VLOOKUP($A541, 'First 10 GS'!$B$2:$AG$2201, 17, FALSE), 'First 10 GS'!R$2:R$2201, 1)</f>
        <v>458</v>
      </c>
      <c r="R541" s="6">
        <f>_xlfn.RANK.EQ(VLOOKUP($A541, 'First 10 GS'!$B$2:$AG$2201, 18, FALSE), 'First 10 GS'!S$2:S$2201, 1)</f>
        <v>350</v>
      </c>
      <c r="S541" s="6">
        <f>_xlfn.RANK.EQ(VLOOKUP($A541, 'First 10 GS'!$B$2:$AG$2201, 19, FALSE), 'First 10 GS'!T$2:T$2201, 1)</f>
        <v>509</v>
      </c>
      <c r="T541" s="6">
        <f>_xlfn.RANK.EQ(VLOOKUP($A541, 'First 10 GS'!$B$2:$AG$2201, 20, FALSE), 'First 10 GS'!U$2:U$2201, 1)</f>
        <v>456</v>
      </c>
      <c r="U541" s="6">
        <f>_xlfn.RANK.EQ(VLOOKUP($A541, 'First 10 GS'!$B$2:$AG$2201, 21, FALSE), 'First 10 GS'!V$2:V$2201, 1)</f>
        <v>346</v>
      </c>
      <c r="V541" s="6">
        <f>_xlfn.RANK.EQ(VLOOKUP($A541, 'First 10 GS'!$B$2:$AG$2201, 22, FALSE), 'First 10 GS'!W$2:W$2201, 1)</f>
        <v>274</v>
      </c>
      <c r="W541" s="6">
        <f>_xlfn.RANK.EQ(VLOOKUP($A541, 'First 10 GS'!$B$2:$AG$2201, 23, FALSE), 'First 10 GS'!X$2:X$2201, 1)</f>
        <v>462</v>
      </c>
      <c r="X541" s="5">
        <f>_xlfn.RANK.EQ(VLOOKUP($A541, 'First 10 GS'!$B$2:$AG$2201, 24, FALSE), 'First 10 GS'!Y$2:Y$2201, 1)</f>
        <v>488</v>
      </c>
      <c r="Y541" s="6">
        <f>_xlfn.RANK.EQ(VLOOKUP($A541, 'First 10 GS'!$B$2:$AG$2201, 25, FALSE), 'First 10 GS'!Z$2:Z$2201, 1)</f>
        <v>1</v>
      </c>
      <c r="Z541" s="5">
        <f>_xlfn.RANK.EQ(VLOOKUP($A541, 'First 10 GS'!$B$2:$AG$2201, 26, FALSE), 'First 10 GS'!AA$2:AA$2201, 0)</f>
        <v>385</v>
      </c>
      <c r="AA541" s="5">
        <f>_xlfn.RANK.EQ(VLOOKUP($A541, 'First 10 GS'!$B$2:$AG$2201, 27, FALSE), 'First 10 GS'!AB$2:AB$2201, 0)</f>
        <v>362</v>
      </c>
      <c r="AB541" s="6">
        <f>_xlfn.RANK.EQ(VLOOKUP($A541, 'First 10 GS'!$B$2:$AG$2201, 28, FALSE), 'First 10 GS'!AC$2:AC$2201, 1)</f>
        <v>452</v>
      </c>
      <c r="AC541" s="6">
        <f>_xlfn.RANK.EQ(VLOOKUP($A541, 'First 10 GS'!$B$2:$AG$2201, 29, FALSE), 'First 10 GS'!AD$2:AD$2201, 1)</f>
        <v>1</v>
      </c>
      <c r="AD541" s="6">
        <f>_xlfn.RANK.EQ(VLOOKUP($A541, 'First 10 GS'!$B$2:$AG$2201, 30, FALSE), 'First 10 GS'!AE$2:AE$2201, 1)</f>
        <v>461</v>
      </c>
      <c r="AE541" s="6">
        <f>_xlfn.RANK.EQ(VLOOKUP($A541, 'First 10 GS'!$B$2:$AG$2201, 31, FALSE), 'First 10 GS'!AF$2:AF$2201, 0)</f>
        <v>329</v>
      </c>
      <c r="AF541" s="5">
        <f>_xlfn.RANK.EQ(VLOOKUP($A541, 'First 10 GS'!$B$2:$AG$2201, 32, FALSE), 'First 10 GS'!AG$2:AG$2201, 1)</f>
        <v>487</v>
      </c>
      <c r="AG541" s="7">
        <f>GEOMEAN(Table5[[#This Row],[W]],Table5[[#This Row],[L]],Table5[[#This Row],[ERA]],Table5[[#This Row],[BB/9]],Table5[[#This Row],[SO]],Table5[[#This Row],[K/9]],Table5[[#This Row],[WHIP]])</f>
        <v>384.17638498798425</v>
      </c>
    </row>
    <row r="542" spans="1:33" x14ac:dyDescent="0.45">
      <c r="A542" s="4" t="s">
        <v>1356</v>
      </c>
      <c r="B542" s="4" t="s">
        <v>68</v>
      </c>
      <c r="C542" s="10">
        <v>33703</v>
      </c>
      <c r="D542" s="10">
        <v>33755</v>
      </c>
      <c r="E542" s="4">
        <f>_xlfn.RANK.EQ(VLOOKUP($A542, 'First 10 GS'!$B$2:$AG$2201, 5, FALSE), 'First 10 GS'!F$2:F$2201, 0)</f>
        <v>326</v>
      </c>
      <c r="F542" s="5">
        <f>_xlfn.RANK.EQ(VLOOKUP($A542, 'First 10 GS'!$B$2:$AG$2201, 6, FALSE), 'First 10 GS'!G$2:G$2201, 0)</f>
        <v>595</v>
      </c>
      <c r="G542" s="5">
        <f>_xlfn.RANK.EQ(VLOOKUP($A542, 'First 10 GS'!$B$2:$AG$2201, 7, FALSE), 'First 10 GS'!H$2:H$2201, 1)</f>
        <v>343</v>
      </c>
      <c r="H542" s="4">
        <f>_xlfn.RANK.EQ(VLOOKUP($A542, 'First 10 GS'!$B$2:$AG$2201, 8, FALSE), 'First 10 GS'!I$2:I$2201, 0)</f>
        <v>1</v>
      </c>
      <c r="I542" s="4">
        <f>_xlfn.RANK.EQ(VLOOKUP($A542, 'First 10 GS'!$B$2:$AG$2201, 9, FALSE), 'First 10 GS'!J$2:J$2201, 0)</f>
        <v>1</v>
      </c>
      <c r="J542" s="4">
        <f>_xlfn.RANK.EQ(VLOOKUP($A542, 'First 10 GS'!$B$2:$AG$2201, 10, FALSE), 'First 10 GS'!K$2:K$2201, 1)</f>
        <v>1</v>
      </c>
      <c r="K542" s="4">
        <f>_xlfn.RANK.EQ(VLOOKUP($A542, 'First 10 GS'!$B$2:$AG$2201, 11, FALSE), 'First 10 GS'!L$2:L$2201, 0)</f>
        <v>196</v>
      </c>
      <c r="L542" s="4">
        <f>_xlfn.RANK.EQ(VLOOKUP($A542, 'First 10 GS'!$B$2:$AG$2201, 12, FALSE), 'First 10 GS'!M$2:M$2201, 0)</f>
        <v>98</v>
      </c>
      <c r="M542" s="4">
        <f>_xlfn.RANK.EQ(VLOOKUP($A542, 'First 10 GS'!$B$2:$AG$2201, 13, FALSE), 'First 10 GS'!N$2:N$2201, 0)</f>
        <v>2</v>
      </c>
      <c r="N542" s="6">
        <f>_xlfn.RANK.EQ(VLOOKUP($A542, 'First 10 GS'!$B$2:$AG$2201, 14, FALSE), 'First 10 GS'!O$2:O$2201, 1)</f>
        <v>327</v>
      </c>
      <c r="O542" s="4">
        <f>_xlfn.RANK.EQ(VLOOKUP($A542, 'First 10 GS'!$B$2:$AG$2201, 15, FALSE), 'First 10 GS'!P$2:P$2201, 0)</f>
        <v>530</v>
      </c>
      <c r="P542" s="4">
        <f>_xlfn.RANK.EQ(VLOOKUP($A542, 'First 10 GS'!$B$2:$AG$2201, 16, FALSE), 'First 10 GS'!Q$2:Q$2201, 0)</f>
        <v>612</v>
      </c>
      <c r="Q542" s="5">
        <f>_xlfn.RANK.EQ(VLOOKUP($A542, 'First 10 GS'!$B$2:$AG$2201, 17, FALSE), 'First 10 GS'!R$2:R$2201, 1)</f>
        <v>472</v>
      </c>
      <c r="R542" s="4">
        <f>_xlfn.RANK.EQ(VLOOKUP($A542, 'First 10 GS'!$B$2:$AG$2201, 18, FALSE), 'First 10 GS'!S$2:S$2201, 1)</f>
        <v>612</v>
      </c>
      <c r="S542" s="4">
        <f>_xlfn.RANK.EQ(VLOOKUP($A542, 'First 10 GS'!$B$2:$AG$2201, 19, FALSE), 'First 10 GS'!T$2:T$2201, 1)</f>
        <v>473</v>
      </c>
      <c r="T542" s="4">
        <f>_xlfn.RANK.EQ(VLOOKUP($A542, 'First 10 GS'!$B$2:$AG$2201, 20, FALSE), 'First 10 GS'!U$2:U$2201, 1)</f>
        <v>499</v>
      </c>
      <c r="U542" s="4">
        <f>_xlfn.RANK.EQ(VLOOKUP($A542, 'First 10 GS'!$B$2:$AG$2201, 21, FALSE), 'First 10 GS'!V$2:V$2201, 1)</f>
        <v>231</v>
      </c>
      <c r="V542" s="4">
        <f>_xlfn.RANK.EQ(VLOOKUP($A542, 'First 10 GS'!$B$2:$AG$2201, 22, FALSE), 'First 10 GS'!W$2:W$2201, 1)</f>
        <v>172</v>
      </c>
      <c r="W542" s="4">
        <f>_xlfn.RANK.EQ(VLOOKUP($A542, 'First 10 GS'!$B$2:$AG$2201, 23, FALSE), 'First 10 GS'!X$2:X$2201, 1)</f>
        <v>101</v>
      </c>
      <c r="X542" s="5">
        <f>_xlfn.RANK.EQ(VLOOKUP($A542, 'First 10 GS'!$B$2:$AG$2201, 24, FALSE), 'First 10 GS'!Y$2:Y$2201, 1)</f>
        <v>112</v>
      </c>
      <c r="Y542" s="4">
        <f>_xlfn.RANK.EQ(VLOOKUP($A542, 'First 10 GS'!$B$2:$AG$2201, 25, FALSE), 'First 10 GS'!Z$2:Z$2201, 1)</f>
        <v>599</v>
      </c>
      <c r="Z542" s="5">
        <f>_xlfn.RANK.EQ(VLOOKUP($A542, 'First 10 GS'!$B$2:$AG$2201, 26, FALSE), 'First 10 GS'!AA$2:AA$2201, 0)</f>
        <v>514</v>
      </c>
      <c r="AA542" s="5">
        <f>_xlfn.RANK.EQ(VLOOKUP($A542, 'First 10 GS'!$B$2:$AG$2201, 27, FALSE), 'First 10 GS'!AB$2:AB$2201, 0)</f>
        <v>521</v>
      </c>
      <c r="AB542" s="4">
        <f>_xlfn.RANK.EQ(VLOOKUP($A542, 'First 10 GS'!$B$2:$AG$2201, 28, FALSE), 'First 10 GS'!AC$2:AC$2201, 1)</f>
        <v>127</v>
      </c>
      <c r="AC542" s="4">
        <f>_xlfn.RANK.EQ(VLOOKUP($A542, 'First 10 GS'!$B$2:$AG$2201, 29, FALSE), 'First 10 GS'!AD$2:AD$2201, 1)</f>
        <v>477</v>
      </c>
      <c r="AD542" s="4">
        <f>_xlfn.RANK.EQ(VLOOKUP($A542, 'First 10 GS'!$B$2:$AG$2201, 30, FALSE), 'First 10 GS'!AE$2:AE$2201, 1)</f>
        <v>1</v>
      </c>
      <c r="AE542" s="4">
        <f>_xlfn.RANK.EQ(VLOOKUP($A542, 'First 10 GS'!$B$2:$AG$2201, 31, FALSE), 'First 10 GS'!AF$2:AF$2201, 0)</f>
        <v>270</v>
      </c>
      <c r="AF542" s="5">
        <f>_xlfn.RANK.EQ(VLOOKUP($A542, 'First 10 GS'!$B$2:$AG$2201, 32, FALSE), 'First 10 GS'!AG$2:AG$2201, 1)</f>
        <v>436</v>
      </c>
      <c r="AG542" s="7">
        <f>GEOMEAN(Table5[[#This Row],[W]],Table5[[#This Row],[L]],Table5[[#This Row],[ERA]],Table5[[#This Row],[BB/9]],Table5[[#This Row],[SO]],Table5[[#This Row],[K/9]],Table5[[#This Row],[WHIP]])</f>
        <v>385.25759174240733</v>
      </c>
    </row>
    <row r="543" spans="1:33" x14ac:dyDescent="0.45">
      <c r="A543" s="4" t="s">
        <v>1970</v>
      </c>
      <c r="B543" s="4" t="s">
        <v>46</v>
      </c>
      <c r="C543" s="10">
        <v>33391</v>
      </c>
      <c r="D543" s="10">
        <v>33444</v>
      </c>
      <c r="E543" s="4">
        <f>_xlfn.RANK.EQ(VLOOKUP($A543, 'First 10 GS'!$B$2:$AG$2201, 5, FALSE), 'First 10 GS'!F$2:F$2201, 0)</f>
        <v>506</v>
      </c>
      <c r="F543" s="5">
        <f>_xlfn.RANK.EQ(VLOOKUP($A543, 'First 10 GS'!$B$2:$AG$2201, 6, FALSE), 'First 10 GS'!G$2:G$2201, 0)</f>
        <v>64</v>
      </c>
      <c r="G543" s="5">
        <f>_xlfn.RANK.EQ(VLOOKUP($A543, 'First 10 GS'!$B$2:$AG$2201, 7, FALSE), 'First 10 GS'!H$2:H$2201, 1)</f>
        <v>518</v>
      </c>
      <c r="H543" s="4">
        <f>_xlfn.RANK.EQ(VLOOKUP($A543, 'First 10 GS'!$B$2:$AG$2201, 8, FALSE), 'First 10 GS'!I$2:I$2201, 0)</f>
        <v>1</v>
      </c>
      <c r="I543" s="4">
        <f>_xlfn.RANK.EQ(VLOOKUP($A543, 'First 10 GS'!$B$2:$AG$2201, 9, FALSE), 'First 10 GS'!J$2:J$2201, 0)</f>
        <v>1</v>
      </c>
      <c r="J543" s="4">
        <f>_xlfn.RANK.EQ(VLOOKUP($A543, 'First 10 GS'!$B$2:$AG$2201, 10, FALSE), 'First 10 GS'!K$2:K$2201, 1)</f>
        <v>1</v>
      </c>
      <c r="K543" s="4">
        <f>_xlfn.RANK.EQ(VLOOKUP($A543, 'First 10 GS'!$B$2:$AG$2201, 11, FALSE), 'First 10 GS'!L$2:L$2201, 0)</f>
        <v>196</v>
      </c>
      <c r="L543" s="4">
        <f>_xlfn.RANK.EQ(VLOOKUP($A543, 'First 10 GS'!$B$2:$AG$2201, 12, FALSE), 'First 10 GS'!M$2:M$2201, 0)</f>
        <v>98</v>
      </c>
      <c r="M543" s="4">
        <f>_xlfn.RANK.EQ(VLOOKUP($A543, 'First 10 GS'!$B$2:$AG$2201, 13, FALSE), 'First 10 GS'!N$2:N$2201, 0)</f>
        <v>2</v>
      </c>
      <c r="N543" s="6">
        <f>_xlfn.RANK.EQ(VLOOKUP($A543, 'First 10 GS'!$B$2:$AG$2201, 14, FALSE), 'First 10 GS'!O$2:O$2201, 1)</f>
        <v>156</v>
      </c>
      <c r="O543" s="4">
        <f>_xlfn.RANK.EQ(VLOOKUP($A543, 'First 10 GS'!$B$2:$AG$2201, 15, FALSE), 'First 10 GS'!P$2:P$2201, 0)</f>
        <v>1</v>
      </c>
      <c r="P543" s="4">
        <f>_xlfn.RANK.EQ(VLOOKUP($A543, 'First 10 GS'!$B$2:$AG$2201, 16, FALSE), 'First 10 GS'!Q$2:Q$2201, 0)</f>
        <v>266</v>
      </c>
      <c r="Q543" s="5">
        <f>_xlfn.RANK.EQ(VLOOKUP($A543, 'First 10 GS'!$B$2:$AG$2201, 17, FALSE), 'First 10 GS'!R$2:R$2201, 1)</f>
        <v>606</v>
      </c>
      <c r="R543" s="4">
        <f>_xlfn.RANK.EQ(VLOOKUP($A543, 'First 10 GS'!$B$2:$AG$2201, 18, FALSE), 'First 10 GS'!S$2:S$2201, 1)</f>
        <v>530</v>
      </c>
      <c r="S543" s="4">
        <f>_xlfn.RANK.EQ(VLOOKUP($A543, 'First 10 GS'!$B$2:$AG$2201, 19, FALSE), 'First 10 GS'!T$2:T$2201, 1)</f>
        <v>602</v>
      </c>
      <c r="T543" s="4">
        <f>_xlfn.RANK.EQ(VLOOKUP($A543, 'First 10 GS'!$B$2:$AG$2201, 20, FALSE), 'First 10 GS'!U$2:U$2201, 1)</f>
        <v>607</v>
      </c>
      <c r="U543" s="4">
        <f>_xlfn.RANK.EQ(VLOOKUP($A543, 'First 10 GS'!$B$2:$AG$2201, 21, FALSE), 'First 10 GS'!V$2:V$2201, 1)</f>
        <v>283</v>
      </c>
      <c r="V543" s="4">
        <f>_xlfn.RANK.EQ(VLOOKUP($A543, 'First 10 GS'!$B$2:$AG$2201, 22, FALSE), 'First 10 GS'!W$2:W$2201, 1)</f>
        <v>172</v>
      </c>
      <c r="W543" s="4">
        <f>_xlfn.RANK.EQ(VLOOKUP($A543, 'First 10 GS'!$B$2:$AG$2201, 23, FALSE), 'First 10 GS'!X$2:X$2201, 1)</f>
        <v>400</v>
      </c>
      <c r="X543" s="5">
        <f>_xlfn.RANK.EQ(VLOOKUP($A543, 'First 10 GS'!$B$2:$AG$2201, 24, FALSE), 'First 10 GS'!Y$2:Y$2201, 1)</f>
        <v>483</v>
      </c>
      <c r="Y543" s="4">
        <f>_xlfn.RANK.EQ(VLOOKUP($A543, 'First 10 GS'!$B$2:$AG$2201, 25, FALSE), 'First 10 GS'!Z$2:Z$2201, 1)</f>
        <v>1</v>
      </c>
      <c r="Z543" s="5">
        <f>_xlfn.RANK.EQ(VLOOKUP($A543, 'First 10 GS'!$B$2:$AG$2201, 26, FALSE), 'First 10 GS'!AA$2:AA$2201, 0)</f>
        <v>498</v>
      </c>
      <c r="AA543" s="5">
        <f>_xlfn.RANK.EQ(VLOOKUP($A543, 'First 10 GS'!$B$2:$AG$2201, 27, FALSE), 'First 10 GS'!AB$2:AB$2201, 0)</f>
        <v>430</v>
      </c>
      <c r="AB543" s="4">
        <f>_xlfn.RANK.EQ(VLOOKUP($A543, 'First 10 GS'!$B$2:$AG$2201, 28, FALSE), 'First 10 GS'!AC$2:AC$2201, 1)</f>
        <v>556</v>
      </c>
      <c r="AC543" s="4">
        <f>_xlfn.RANK.EQ(VLOOKUP($A543, 'First 10 GS'!$B$2:$AG$2201, 29, FALSE), 'First 10 GS'!AD$2:AD$2201, 1)</f>
        <v>477</v>
      </c>
      <c r="AD543" s="4">
        <f>_xlfn.RANK.EQ(VLOOKUP($A543, 'First 10 GS'!$B$2:$AG$2201, 30, FALSE), 'First 10 GS'!AE$2:AE$2201, 1)</f>
        <v>1</v>
      </c>
      <c r="AE543" s="4">
        <f>_xlfn.RANK.EQ(VLOOKUP($A543, 'First 10 GS'!$B$2:$AG$2201, 31, FALSE), 'First 10 GS'!AF$2:AF$2201, 0)</f>
        <v>411</v>
      </c>
      <c r="AF543" s="5">
        <f>_xlfn.RANK.EQ(VLOOKUP($A543, 'First 10 GS'!$B$2:$AG$2201, 32, FALSE), 'First 10 GS'!AG$2:AG$2201, 1)</f>
        <v>615</v>
      </c>
      <c r="AG543" s="7">
        <f>GEOMEAN(Table5[[#This Row],[W]],Table5[[#This Row],[L]],Table5[[#This Row],[ERA]],Table5[[#This Row],[BB/9]],Table5[[#This Row],[SO]],Table5[[#This Row],[K/9]],Table5[[#This Row],[WHIP]])</f>
        <v>386.04968319514899</v>
      </c>
    </row>
    <row r="544" spans="1:33" x14ac:dyDescent="0.45">
      <c r="A544" s="6" t="s">
        <v>2345</v>
      </c>
      <c r="B544" s="6" t="s">
        <v>379</v>
      </c>
      <c r="C544" s="9">
        <v>36388</v>
      </c>
      <c r="D544" s="9">
        <v>36704</v>
      </c>
      <c r="E544" s="6">
        <f>_xlfn.RANK.EQ(VLOOKUP($A544, 'First 10 GS'!$B$2:$AG$2201, 5, FALSE), 'First 10 GS'!F$2:F$2201, 0)</f>
        <v>354</v>
      </c>
      <c r="F544" s="5">
        <f>_xlfn.RANK.EQ(VLOOKUP($A544, 'First 10 GS'!$B$2:$AG$2201, 6, FALSE), 'First 10 GS'!G$2:G$2201, 0)</f>
        <v>294</v>
      </c>
      <c r="G544" s="5">
        <f>_xlfn.RANK.EQ(VLOOKUP($A544, 'First 10 GS'!$B$2:$AG$2201, 7, FALSE), 'First 10 GS'!H$2:H$2201, 1)</f>
        <v>623</v>
      </c>
      <c r="H544" s="6">
        <f>_xlfn.RANK.EQ(VLOOKUP($A544, 'First 10 GS'!$B$2:$AG$2201, 8, FALSE), 'First 10 GS'!I$2:I$2201, 0)</f>
        <v>1</v>
      </c>
      <c r="I544" s="6">
        <f>_xlfn.RANK.EQ(VLOOKUP($A544, 'First 10 GS'!$B$2:$AG$2201, 9, FALSE), 'First 10 GS'!J$2:J$2201, 0)</f>
        <v>1</v>
      </c>
      <c r="J544" s="6">
        <f>_xlfn.RANK.EQ(VLOOKUP($A544, 'First 10 GS'!$B$2:$AG$2201, 10, FALSE), 'First 10 GS'!K$2:K$2201, 1)</f>
        <v>1</v>
      </c>
      <c r="K544" s="6">
        <f>_xlfn.RANK.EQ(VLOOKUP($A544, 'First 10 GS'!$B$2:$AG$2201, 11, FALSE), 'First 10 GS'!L$2:L$2201, 0)</f>
        <v>196</v>
      </c>
      <c r="L544" s="6">
        <f>_xlfn.RANK.EQ(VLOOKUP($A544, 'First 10 GS'!$B$2:$AG$2201, 12, FALSE), 'First 10 GS'!M$2:M$2201, 0)</f>
        <v>98</v>
      </c>
      <c r="M544" s="6">
        <f>_xlfn.RANK.EQ(VLOOKUP($A544, 'First 10 GS'!$B$2:$AG$2201, 13, FALSE), 'First 10 GS'!N$2:N$2201, 0)</f>
        <v>2</v>
      </c>
      <c r="N544" s="6">
        <f>_xlfn.RANK.EQ(VLOOKUP($A544, 'First 10 GS'!$B$2:$AG$2201, 14, FALSE), 'First 10 GS'!O$2:O$2201, 1)</f>
        <v>303</v>
      </c>
      <c r="O544" s="6">
        <f>_xlfn.RANK.EQ(VLOOKUP($A544, 'First 10 GS'!$B$2:$AG$2201, 15, FALSE), 'First 10 GS'!P$2:P$2201, 0)</f>
        <v>26</v>
      </c>
      <c r="P544" s="6">
        <f>_xlfn.RANK.EQ(VLOOKUP($A544, 'First 10 GS'!$B$2:$AG$2201, 16, FALSE), 'First 10 GS'!Q$2:Q$2201, 0)</f>
        <v>500</v>
      </c>
      <c r="Q544" s="5">
        <f>_xlfn.RANK.EQ(VLOOKUP($A544, 'First 10 GS'!$B$2:$AG$2201, 17, FALSE), 'First 10 GS'!R$2:R$2201, 1)</f>
        <v>275</v>
      </c>
      <c r="R544" s="6">
        <f>_xlfn.RANK.EQ(VLOOKUP($A544, 'First 10 GS'!$B$2:$AG$2201, 18, FALSE), 'First 10 GS'!S$2:S$2201, 1)</f>
        <v>45</v>
      </c>
      <c r="S544" s="6">
        <f>_xlfn.RANK.EQ(VLOOKUP($A544, 'First 10 GS'!$B$2:$AG$2201, 19, FALSE), 'First 10 GS'!T$2:T$2201, 1)</f>
        <v>270</v>
      </c>
      <c r="T544" s="6">
        <f>_xlfn.RANK.EQ(VLOOKUP($A544, 'First 10 GS'!$B$2:$AG$2201, 20, FALSE), 'First 10 GS'!U$2:U$2201, 1)</f>
        <v>214</v>
      </c>
      <c r="U544" s="6">
        <f>_xlfn.RANK.EQ(VLOOKUP($A544, 'First 10 GS'!$B$2:$AG$2201, 21, FALSE), 'First 10 GS'!V$2:V$2201, 1)</f>
        <v>152</v>
      </c>
      <c r="V544" s="6">
        <f>_xlfn.RANK.EQ(VLOOKUP($A544, 'First 10 GS'!$B$2:$AG$2201, 22, FALSE), 'First 10 GS'!W$2:W$2201, 1)</f>
        <v>103</v>
      </c>
      <c r="W544" s="6">
        <f>_xlfn.RANK.EQ(VLOOKUP($A544, 'First 10 GS'!$B$2:$AG$2201, 23, FALSE), 'First 10 GS'!X$2:X$2201, 1)</f>
        <v>567</v>
      </c>
      <c r="X544" s="5">
        <f>_xlfn.RANK.EQ(VLOOKUP($A544, 'First 10 GS'!$B$2:$AG$2201, 24, FALSE), 'First 10 GS'!Y$2:Y$2201, 1)</f>
        <v>577</v>
      </c>
      <c r="Y544" s="6">
        <f>_xlfn.RANK.EQ(VLOOKUP($A544, 'First 10 GS'!$B$2:$AG$2201, 25, FALSE), 'First 10 GS'!Z$2:Z$2201, 1)</f>
        <v>291</v>
      </c>
      <c r="Z544" s="5">
        <f>_xlfn.RANK.EQ(VLOOKUP($A544, 'First 10 GS'!$B$2:$AG$2201, 26, FALSE), 'First 10 GS'!AA$2:AA$2201, 0)</f>
        <v>423</v>
      </c>
      <c r="AA544" s="5">
        <f>_xlfn.RANK.EQ(VLOOKUP($A544, 'First 10 GS'!$B$2:$AG$2201, 27, FALSE), 'First 10 GS'!AB$2:AB$2201, 0)</f>
        <v>412</v>
      </c>
      <c r="AB544" s="6">
        <f>_xlfn.RANK.EQ(VLOOKUP($A544, 'First 10 GS'!$B$2:$AG$2201, 28, FALSE), 'First 10 GS'!AC$2:AC$2201, 1)</f>
        <v>290</v>
      </c>
      <c r="AC544" s="6">
        <f>_xlfn.RANK.EQ(VLOOKUP($A544, 'First 10 GS'!$B$2:$AG$2201, 29, FALSE), 'First 10 GS'!AD$2:AD$2201, 1)</f>
        <v>1</v>
      </c>
      <c r="AD544" s="6">
        <f>_xlfn.RANK.EQ(VLOOKUP($A544, 'First 10 GS'!$B$2:$AG$2201, 30, FALSE), 'First 10 GS'!AE$2:AE$2201, 1)</f>
        <v>461</v>
      </c>
      <c r="AE544" s="6">
        <f>_xlfn.RANK.EQ(VLOOKUP($A544, 'First 10 GS'!$B$2:$AG$2201, 31, FALSE), 'First 10 GS'!AF$2:AF$2201, 0)</f>
        <v>384</v>
      </c>
      <c r="AF544" s="5">
        <f>_xlfn.RANK.EQ(VLOOKUP($A544, 'First 10 GS'!$B$2:$AG$2201, 32, FALSE), 'First 10 GS'!AG$2:AG$2201, 1)</f>
        <v>253</v>
      </c>
      <c r="AG544" s="7">
        <f>GEOMEAN(Table5[[#This Row],[W]],Table5[[#This Row],[L]],Table5[[#This Row],[ERA]],Table5[[#This Row],[BB/9]],Table5[[#This Row],[SO]],Table5[[#This Row],[K/9]],Table5[[#This Row],[WHIP]])</f>
        <v>386.2020456220319</v>
      </c>
    </row>
    <row r="545" spans="1:33" x14ac:dyDescent="0.45">
      <c r="A545" s="6" t="s">
        <v>1873</v>
      </c>
      <c r="B545" s="6" t="s">
        <v>261</v>
      </c>
      <c r="C545" s="9">
        <v>44776</v>
      </c>
      <c r="D545" s="9">
        <v>45040</v>
      </c>
      <c r="E545" s="6">
        <f>_xlfn.RANK.EQ(VLOOKUP($A545, 'First 10 GS'!$B$2:$AG$2201, 5, FALSE), 'First 10 GS'!F$2:F$2201, 0)</f>
        <v>531</v>
      </c>
      <c r="F545" s="5">
        <f>_xlfn.RANK.EQ(VLOOKUP($A545, 'First 10 GS'!$B$2:$AG$2201, 6, FALSE), 'First 10 GS'!G$2:G$2201, 0)</f>
        <v>294</v>
      </c>
      <c r="G545" s="5">
        <f>_xlfn.RANK.EQ(VLOOKUP($A545, 'First 10 GS'!$B$2:$AG$2201, 7, FALSE), 'First 10 GS'!H$2:H$2201, 1)</f>
        <v>343</v>
      </c>
      <c r="H545" s="6">
        <f>_xlfn.RANK.EQ(VLOOKUP($A545, 'First 10 GS'!$B$2:$AG$2201, 8, FALSE), 'First 10 GS'!I$2:I$2201, 0)</f>
        <v>1</v>
      </c>
      <c r="I545" s="6">
        <f>_xlfn.RANK.EQ(VLOOKUP($A545, 'First 10 GS'!$B$2:$AG$2201, 9, FALSE), 'First 10 GS'!J$2:J$2201, 0)</f>
        <v>1</v>
      </c>
      <c r="J545" s="6">
        <f>_xlfn.RANK.EQ(VLOOKUP($A545, 'First 10 GS'!$B$2:$AG$2201, 10, FALSE), 'First 10 GS'!K$2:K$2201, 1)</f>
        <v>1</v>
      </c>
      <c r="K545" s="6">
        <f>_xlfn.RANK.EQ(VLOOKUP($A545, 'First 10 GS'!$B$2:$AG$2201, 11, FALSE), 'First 10 GS'!L$2:L$2201, 0)</f>
        <v>196</v>
      </c>
      <c r="L545" s="6">
        <f>_xlfn.RANK.EQ(VLOOKUP($A545, 'First 10 GS'!$B$2:$AG$2201, 12, FALSE), 'First 10 GS'!M$2:M$2201, 0)</f>
        <v>98</v>
      </c>
      <c r="M545" s="6">
        <f>_xlfn.RANK.EQ(VLOOKUP($A545, 'First 10 GS'!$B$2:$AG$2201, 13, FALSE), 'First 10 GS'!N$2:N$2201, 0)</f>
        <v>2</v>
      </c>
      <c r="N545" s="6">
        <f>_xlfn.RANK.EQ(VLOOKUP($A545, 'First 10 GS'!$B$2:$AG$2201, 14, FALSE), 'First 10 GS'!O$2:O$2201, 1)</f>
        <v>127</v>
      </c>
      <c r="O545" s="6">
        <f>_xlfn.RANK.EQ(VLOOKUP($A545, 'First 10 GS'!$B$2:$AG$2201, 15, FALSE), 'First 10 GS'!P$2:P$2201, 0)</f>
        <v>227</v>
      </c>
      <c r="P545" s="6">
        <f>_xlfn.RANK.EQ(VLOOKUP($A545, 'First 10 GS'!$B$2:$AG$2201, 16, FALSE), 'First 10 GS'!Q$2:Q$2201, 0)</f>
        <v>378</v>
      </c>
      <c r="Q545" s="5">
        <f>_xlfn.RANK.EQ(VLOOKUP($A545, 'First 10 GS'!$B$2:$AG$2201, 17, FALSE), 'First 10 GS'!R$2:R$2201, 1)</f>
        <v>545</v>
      </c>
      <c r="R545" s="6">
        <f>_xlfn.RANK.EQ(VLOOKUP($A545, 'First 10 GS'!$B$2:$AG$2201, 18, FALSE), 'First 10 GS'!S$2:S$2201, 1)</f>
        <v>181</v>
      </c>
      <c r="S545" s="6">
        <f>_xlfn.RANK.EQ(VLOOKUP($A545, 'First 10 GS'!$B$2:$AG$2201, 19, FALSE), 'First 10 GS'!T$2:T$2201, 1)</f>
        <v>401</v>
      </c>
      <c r="T545" s="6">
        <f>_xlfn.RANK.EQ(VLOOKUP($A545, 'First 10 GS'!$B$2:$AG$2201, 20, FALSE), 'First 10 GS'!U$2:U$2201, 1)</f>
        <v>499</v>
      </c>
      <c r="U545" s="6">
        <f>_xlfn.RANK.EQ(VLOOKUP($A545, 'First 10 GS'!$B$2:$AG$2201, 21, FALSE), 'First 10 GS'!V$2:V$2201, 1)</f>
        <v>625</v>
      </c>
      <c r="V545" s="6">
        <f>_xlfn.RANK.EQ(VLOOKUP($A545, 'First 10 GS'!$B$2:$AG$2201, 22, FALSE), 'First 10 GS'!W$2:W$2201, 1)</f>
        <v>607</v>
      </c>
      <c r="W545" s="6">
        <f>_xlfn.RANK.EQ(VLOOKUP($A545, 'First 10 GS'!$B$2:$AG$2201, 23, FALSE), 'First 10 GS'!X$2:X$2201, 1)</f>
        <v>431</v>
      </c>
      <c r="X545" s="5">
        <f>_xlfn.RANK.EQ(VLOOKUP($A545, 'First 10 GS'!$B$2:$AG$2201, 24, FALSE), 'First 10 GS'!Y$2:Y$2201, 1)</f>
        <v>524</v>
      </c>
      <c r="Y545" s="6">
        <f>_xlfn.RANK.EQ(VLOOKUP($A545, 'First 10 GS'!$B$2:$AG$2201, 25, FALSE), 'First 10 GS'!Z$2:Z$2201, 1)</f>
        <v>291</v>
      </c>
      <c r="Z545" s="5">
        <f>_xlfn.RANK.EQ(VLOOKUP($A545, 'First 10 GS'!$B$2:$AG$2201, 26, FALSE), 'First 10 GS'!AA$2:AA$2201, 0)</f>
        <v>356</v>
      </c>
      <c r="AA545" s="5">
        <f>_xlfn.RANK.EQ(VLOOKUP($A545, 'First 10 GS'!$B$2:$AG$2201, 27, FALSE), 'First 10 GS'!AB$2:AB$2201, 0)</f>
        <v>273</v>
      </c>
      <c r="AB545" s="6">
        <f>_xlfn.RANK.EQ(VLOOKUP($A545, 'First 10 GS'!$B$2:$AG$2201, 28, FALSE), 'First 10 GS'!AC$2:AC$2201, 1)</f>
        <v>452</v>
      </c>
      <c r="AC545" s="6">
        <f>_xlfn.RANK.EQ(VLOOKUP($A545, 'First 10 GS'!$B$2:$AG$2201, 29, FALSE), 'First 10 GS'!AD$2:AD$2201, 1)</f>
        <v>1</v>
      </c>
      <c r="AD545" s="6">
        <f>_xlfn.RANK.EQ(VLOOKUP($A545, 'First 10 GS'!$B$2:$AG$2201, 30, FALSE), 'First 10 GS'!AE$2:AE$2201, 1)</f>
        <v>461</v>
      </c>
      <c r="AE545" s="6">
        <f>_xlfn.RANK.EQ(VLOOKUP($A545, 'First 10 GS'!$B$2:$AG$2201, 31, FALSE), 'First 10 GS'!AF$2:AF$2201, 0)</f>
        <v>539</v>
      </c>
      <c r="AF545" s="5">
        <f>_xlfn.RANK.EQ(VLOOKUP($A545, 'First 10 GS'!$B$2:$AG$2201, 32, FALSE), 'First 10 GS'!AG$2:AG$2201, 1)</f>
        <v>470</v>
      </c>
      <c r="AG545" s="7">
        <f>GEOMEAN(Table5[[#This Row],[W]],Table5[[#This Row],[L]],Table5[[#This Row],[ERA]],Table5[[#This Row],[BB/9]],Table5[[#This Row],[SO]],Table5[[#This Row],[K/9]],Table5[[#This Row],[WHIP]])</f>
        <v>387.65015614407946</v>
      </c>
    </row>
    <row r="546" spans="1:33" x14ac:dyDescent="0.45">
      <c r="A546" s="6" t="s">
        <v>2643</v>
      </c>
      <c r="B546" s="6" t="s">
        <v>168</v>
      </c>
      <c r="C546" s="9">
        <v>34818</v>
      </c>
      <c r="D546" s="9">
        <v>35180</v>
      </c>
      <c r="E546" s="6">
        <f>_xlfn.RANK.EQ(VLOOKUP($A546, 'First 10 GS'!$B$2:$AG$2201, 5, FALSE), 'First 10 GS'!F$2:F$2201, 0)</f>
        <v>641</v>
      </c>
      <c r="F546" s="5">
        <f>_xlfn.RANK.EQ(VLOOKUP($A546, 'First 10 GS'!$B$2:$AG$2201, 6, FALSE), 'First 10 GS'!G$2:G$2201, 0)</f>
        <v>294</v>
      </c>
      <c r="G546" s="5">
        <f>_xlfn.RANK.EQ(VLOOKUP($A546, 'First 10 GS'!$B$2:$AG$2201, 7, FALSE), 'First 10 GS'!H$2:H$2201, 1)</f>
        <v>177</v>
      </c>
      <c r="H546" s="6">
        <f>_xlfn.RANK.EQ(VLOOKUP($A546, 'First 10 GS'!$B$2:$AG$2201, 8, FALSE), 'First 10 GS'!I$2:I$2201, 0)</f>
        <v>1</v>
      </c>
      <c r="I546" s="6">
        <f>_xlfn.RANK.EQ(VLOOKUP($A546, 'First 10 GS'!$B$2:$AG$2201, 9, FALSE), 'First 10 GS'!J$2:J$2201, 0)</f>
        <v>1</v>
      </c>
      <c r="J546" s="6">
        <f>_xlfn.RANK.EQ(VLOOKUP($A546, 'First 10 GS'!$B$2:$AG$2201, 10, FALSE), 'First 10 GS'!K$2:K$2201, 1)</f>
        <v>1</v>
      </c>
      <c r="K546" s="6">
        <f>_xlfn.RANK.EQ(VLOOKUP($A546, 'First 10 GS'!$B$2:$AG$2201, 11, FALSE), 'First 10 GS'!L$2:L$2201, 0)</f>
        <v>99</v>
      </c>
      <c r="L546" s="6">
        <f>_xlfn.RANK.EQ(VLOOKUP($A546, 'First 10 GS'!$B$2:$AG$2201, 12, FALSE), 'First 10 GS'!M$2:M$2201, 0)</f>
        <v>98</v>
      </c>
      <c r="M546" s="6">
        <f>_xlfn.RANK.EQ(VLOOKUP($A546, 'First 10 GS'!$B$2:$AG$2201, 13, FALSE), 'First 10 GS'!N$2:N$2201, 0)</f>
        <v>2</v>
      </c>
      <c r="N546" s="6">
        <f>_xlfn.RANK.EQ(VLOOKUP($A546, 'First 10 GS'!$B$2:$AG$2201, 14, FALSE), 'First 10 GS'!O$2:O$2201, 1)</f>
        <v>23</v>
      </c>
      <c r="O546" s="6">
        <f>_xlfn.RANK.EQ(VLOOKUP($A546, 'First 10 GS'!$B$2:$AG$2201, 15, FALSE), 'First 10 GS'!P$2:P$2201, 0)</f>
        <v>390</v>
      </c>
      <c r="P546" s="6">
        <f>_xlfn.RANK.EQ(VLOOKUP($A546, 'First 10 GS'!$B$2:$AG$2201, 16, FALSE), 'First 10 GS'!Q$2:Q$2201, 0)</f>
        <v>266</v>
      </c>
      <c r="Q546" s="5">
        <f>_xlfn.RANK.EQ(VLOOKUP($A546, 'First 10 GS'!$B$2:$AG$2201, 17, FALSE), 'First 10 GS'!R$2:R$2201, 1)</f>
        <v>647</v>
      </c>
      <c r="R546" s="6">
        <f>_xlfn.RANK.EQ(VLOOKUP($A546, 'First 10 GS'!$B$2:$AG$2201, 18, FALSE), 'First 10 GS'!S$2:S$2201, 1)</f>
        <v>317</v>
      </c>
      <c r="S546" s="6">
        <f>_xlfn.RANK.EQ(VLOOKUP($A546, 'First 10 GS'!$B$2:$AG$2201, 19, FALSE), 'First 10 GS'!T$2:T$2201, 1)</f>
        <v>602</v>
      </c>
      <c r="T546" s="6">
        <f>_xlfn.RANK.EQ(VLOOKUP($A546, 'First 10 GS'!$B$2:$AG$2201, 20, FALSE), 'First 10 GS'!U$2:U$2201, 1)</f>
        <v>595</v>
      </c>
      <c r="U546" s="6">
        <f>_xlfn.RANK.EQ(VLOOKUP($A546, 'First 10 GS'!$B$2:$AG$2201, 21, FALSE), 'First 10 GS'!V$2:V$2201, 1)</f>
        <v>533</v>
      </c>
      <c r="V546" s="6">
        <f>_xlfn.RANK.EQ(VLOOKUP($A546, 'First 10 GS'!$B$2:$AG$2201, 22, FALSE), 'First 10 GS'!W$2:W$2201, 1)</f>
        <v>381</v>
      </c>
      <c r="W546" s="6">
        <f>_xlfn.RANK.EQ(VLOOKUP($A546, 'First 10 GS'!$B$2:$AG$2201, 23, FALSE), 'First 10 GS'!X$2:X$2201, 1)</f>
        <v>130</v>
      </c>
      <c r="X546" s="5">
        <f>_xlfn.RANK.EQ(VLOOKUP($A546, 'First 10 GS'!$B$2:$AG$2201, 24, FALSE), 'First 10 GS'!Y$2:Y$2201, 1)</f>
        <v>291</v>
      </c>
      <c r="Y546" s="6">
        <f>_xlfn.RANK.EQ(VLOOKUP($A546, 'First 10 GS'!$B$2:$AG$2201, 25, FALSE), 'First 10 GS'!Z$2:Z$2201, 1)</f>
        <v>1</v>
      </c>
      <c r="Z546" s="5">
        <f>_xlfn.RANK.EQ(VLOOKUP($A546, 'First 10 GS'!$B$2:$AG$2201, 26, FALSE), 'First 10 GS'!AA$2:AA$2201, 0)</f>
        <v>566</v>
      </c>
      <c r="AA546" s="5">
        <f>_xlfn.RANK.EQ(VLOOKUP($A546, 'First 10 GS'!$B$2:$AG$2201, 27, FALSE), 'First 10 GS'!AB$2:AB$2201, 0)</f>
        <v>422</v>
      </c>
      <c r="AB546" s="6">
        <f>_xlfn.RANK.EQ(VLOOKUP($A546, 'First 10 GS'!$B$2:$AG$2201, 28, FALSE), 'First 10 GS'!AC$2:AC$2201, 1)</f>
        <v>127</v>
      </c>
      <c r="AC546" s="6">
        <f>_xlfn.RANK.EQ(VLOOKUP($A546, 'First 10 GS'!$B$2:$AG$2201, 29, FALSE), 'First 10 GS'!AD$2:AD$2201, 1)</f>
        <v>477</v>
      </c>
      <c r="AD546" s="6">
        <f>_xlfn.RANK.EQ(VLOOKUP($A546, 'First 10 GS'!$B$2:$AG$2201, 30, FALSE), 'First 10 GS'!AE$2:AE$2201, 1)</f>
        <v>325</v>
      </c>
      <c r="AE546" s="6">
        <f>_xlfn.RANK.EQ(VLOOKUP($A546, 'First 10 GS'!$B$2:$AG$2201, 31, FALSE), 'First 10 GS'!AF$2:AF$2201, 0)</f>
        <v>640</v>
      </c>
      <c r="AF546" s="5">
        <f>_xlfn.RANK.EQ(VLOOKUP($A546, 'First 10 GS'!$B$2:$AG$2201, 32, FALSE), 'First 10 GS'!AG$2:AG$2201, 1)</f>
        <v>578</v>
      </c>
      <c r="AG546" s="7">
        <f>GEOMEAN(Table5[[#This Row],[W]],Table5[[#This Row],[L]],Table5[[#This Row],[ERA]],Table5[[#This Row],[BB/9]],Table5[[#This Row],[SO]],Table5[[#This Row],[K/9]],Table5[[#This Row],[WHIP]])</f>
        <v>389.19548921557197</v>
      </c>
    </row>
    <row r="547" spans="1:33" x14ac:dyDescent="0.45">
      <c r="A547" s="4" t="s">
        <v>1087</v>
      </c>
      <c r="B547" s="4" t="s">
        <v>82</v>
      </c>
      <c r="C547" s="10">
        <v>27960</v>
      </c>
      <c r="D547" s="10">
        <v>28016</v>
      </c>
      <c r="E547" s="4">
        <f>_xlfn.RANK.EQ(VLOOKUP($A547, 'First 10 GS'!$B$2:$AG$2201, 5, FALSE), 'First 10 GS'!F$2:F$2201, 0)</f>
        <v>34</v>
      </c>
      <c r="F547" s="5">
        <f>_xlfn.RANK.EQ(VLOOKUP($A547, 'First 10 GS'!$B$2:$AG$2201, 6, FALSE), 'First 10 GS'!G$2:G$2201, 0)</f>
        <v>595</v>
      </c>
      <c r="G547" s="5">
        <f>_xlfn.RANK.EQ(VLOOKUP($A547, 'First 10 GS'!$B$2:$AG$2201, 7, FALSE), 'First 10 GS'!H$2:H$2201, 1)</f>
        <v>518</v>
      </c>
      <c r="H547" s="4">
        <f>_xlfn.RANK.EQ(VLOOKUP($A547, 'First 10 GS'!$B$2:$AG$2201, 8, FALSE), 'First 10 GS'!I$2:I$2201, 0)</f>
        <v>1</v>
      </c>
      <c r="I547" s="4">
        <f>_xlfn.RANK.EQ(VLOOKUP($A547, 'First 10 GS'!$B$2:$AG$2201, 9, FALSE), 'First 10 GS'!J$2:J$2201, 0)</f>
        <v>1</v>
      </c>
      <c r="J547" s="4">
        <f>_xlfn.RANK.EQ(VLOOKUP($A547, 'First 10 GS'!$B$2:$AG$2201, 10, FALSE), 'First 10 GS'!K$2:K$2201, 1)</f>
        <v>1</v>
      </c>
      <c r="K547" s="4">
        <f>_xlfn.RANK.EQ(VLOOKUP($A547, 'First 10 GS'!$B$2:$AG$2201, 11, FALSE), 'First 10 GS'!L$2:L$2201, 0)</f>
        <v>29</v>
      </c>
      <c r="L547" s="4">
        <f>_xlfn.RANK.EQ(VLOOKUP($A547, 'First 10 GS'!$B$2:$AG$2201, 12, FALSE), 'First 10 GS'!M$2:M$2201, 0)</f>
        <v>98</v>
      </c>
      <c r="M547" s="4">
        <f>_xlfn.RANK.EQ(VLOOKUP($A547, 'First 10 GS'!$B$2:$AG$2201, 13, FALSE), 'First 10 GS'!N$2:N$2201, 0)</f>
        <v>1</v>
      </c>
      <c r="N547" s="6">
        <f>_xlfn.RANK.EQ(VLOOKUP($A547, 'First 10 GS'!$B$2:$AG$2201, 14, FALSE), 'First 10 GS'!O$2:O$2201, 1)</f>
        <v>633</v>
      </c>
      <c r="O547" s="4">
        <f>_xlfn.RANK.EQ(VLOOKUP($A547, 'First 10 GS'!$B$2:$AG$2201, 15, FALSE), 'First 10 GS'!P$2:P$2201, 0)</f>
        <v>390</v>
      </c>
      <c r="P547" s="4">
        <f>_xlfn.RANK.EQ(VLOOKUP($A547, 'First 10 GS'!$B$2:$AG$2201, 16, FALSE), 'First 10 GS'!Q$2:Q$2201, 0)</f>
        <v>630</v>
      </c>
      <c r="Q547" s="5">
        <f>_xlfn.RANK.EQ(VLOOKUP($A547, 'First 10 GS'!$B$2:$AG$2201, 17, FALSE), 'First 10 GS'!R$2:R$2201, 1)</f>
        <v>137</v>
      </c>
      <c r="R547" s="4">
        <f>_xlfn.RANK.EQ(VLOOKUP($A547, 'First 10 GS'!$B$2:$AG$2201, 18, FALSE), 'First 10 GS'!S$2:S$2201, 1)</f>
        <v>597</v>
      </c>
      <c r="S547" s="4">
        <f>_xlfn.RANK.EQ(VLOOKUP($A547, 'First 10 GS'!$B$2:$AG$2201, 19, FALSE), 'First 10 GS'!T$2:T$2201, 1)</f>
        <v>228</v>
      </c>
      <c r="T547" s="4">
        <f>_xlfn.RANK.EQ(VLOOKUP($A547, 'First 10 GS'!$B$2:$AG$2201, 20, FALSE), 'First 10 GS'!U$2:U$2201, 1)</f>
        <v>254</v>
      </c>
      <c r="U547" s="4">
        <f>_xlfn.RANK.EQ(VLOOKUP($A547, 'First 10 GS'!$B$2:$AG$2201, 21, FALSE), 'First 10 GS'!V$2:V$2201, 1)</f>
        <v>206</v>
      </c>
      <c r="V547" s="4">
        <f>_xlfn.RANK.EQ(VLOOKUP($A547, 'First 10 GS'!$B$2:$AG$2201, 22, FALSE), 'First 10 GS'!W$2:W$2201, 1)</f>
        <v>274</v>
      </c>
      <c r="W547" s="4">
        <f>_xlfn.RANK.EQ(VLOOKUP($A547, 'First 10 GS'!$B$2:$AG$2201, 23, FALSE), 'First 10 GS'!X$2:X$2201, 1)</f>
        <v>462</v>
      </c>
      <c r="X547" s="5">
        <f>_xlfn.RANK.EQ(VLOOKUP($A547, 'First 10 GS'!$B$2:$AG$2201, 24, FALSE), 'First 10 GS'!Y$2:Y$2201, 1)</f>
        <v>320</v>
      </c>
      <c r="Y547" s="4">
        <f>_xlfn.RANK.EQ(VLOOKUP($A547, 'First 10 GS'!$B$2:$AG$2201, 25, FALSE), 'First 10 GS'!Z$2:Z$2201, 1)</f>
        <v>291</v>
      </c>
      <c r="Z547" s="5">
        <f>_xlfn.RANK.EQ(VLOOKUP($A547, 'First 10 GS'!$B$2:$AG$2201, 26, FALSE), 'First 10 GS'!AA$2:AA$2201, 0)</f>
        <v>598</v>
      </c>
      <c r="AA547" s="5">
        <f>_xlfn.RANK.EQ(VLOOKUP($A547, 'First 10 GS'!$B$2:$AG$2201, 27, FALSE), 'First 10 GS'!AB$2:AB$2201, 0)</f>
        <v>647</v>
      </c>
      <c r="AB547" s="4">
        <f>_xlfn.RANK.EQ(VLOOKUP($A547, 'First 10 GS'!$B$2:$AG$2201, 28, FALSE), 'First 10 GS'!AC$2:AC$2201, 1)</f>
        <v>127</v>
      </c>
      <c r="AC547" s="4">
        <f>_xlfn.RANK.EQ(VLOOKUP($A547, 'First 10 GS'!$B$2:$AG$2201, 29, FALSE), 'First 10 GS'!AD$2:AD$2201, 1)</f>
        <v>1</v>
      </c>
      <c r="AD547" s="4">
        <f>_xlfn.RANK.EQ(VLOOKUP($A547, 'First 10 GS'!$B$2:$AG$2201, 30, FALSE), 'First 10 GS'!AE$2:AE$2201, 1)</f>
        <v>657</v>
      </c>
      <c r="AE547" s="4">
        <f>_xlfn.RANK.EQ(VLOOKUP($A547, 'First 10 GS'!$B$2:$AG$2201, 31, FALSE), 'First 10 GS'!AF$2:AF$2201, 0)</f>
        <v>26</v>
      </c>
      <c r="AF547" s="5">
        <f>_xlfn.RANK.EQ(VLOOKUP($A547, 'First 10 GS'!$B$2:$AG$2201, 32, FALSE), 'First 10 GS'!AG$2:AG$2201, 1)</f>
        <v>262</v>
      </c>
      <c r="AG547" s="7">
        <f>GEOMEAN(Table5[[#This Row],[W]],Table5[[#This Row],[L]],Table5[[#This Row],[ERA]],Table5[[#This Row],[BB/9]],Table5[[#This Row],[SO]],Table5[[#This Row],[K/9]],Table5[[#This Row],[WHIP]])</f>
        <v>389.89376441925424</v>
      </c>
    </row>
    <row r="548" spans="1:33" x14ac:dyDescent="0.45">
      <c r="A548" s="4" t="s">
        <v>713</v>
      </c>
      <c r="B548" s="4" t="s">
        <v>184</v>
      </c>
      <c r="C548" s="10">
        <v>35561</v>
      </c>
      <c r="D548" s="10">
        <v>35608</v>
      </c>
      <c r="E548" s="4">
        <f>_xlfn.RANK.EQ(VLOOKUP($A548, 'First 10 GS'!$B$2:$AG$2201, 5, FALSE), 'First 10 GS'!F$2:F$2201, 0)</f>
        <v>354</v>
      </c>
      <c r="F548" s="5">
        <f>_xlfn.RANK.EQ(VLOOKUP($A548, 'First 10 GS'!$B$2:$AG$2201, 6, FALSE), 'First 10 GS'!G$2:G$2201, 0)</f>
        <v>460</v>
      </c>
      <c r="G548" s="5">
        <f>_xlfn.RANK.EQ(VLOOKUP($A548, 'First 10 GS'!$B$2:$AG$2201, 7, FALSE), 'First 10 GS'!H$2:H$2201, 1)</f>
        <v>518</v>
      </c>
      <c r="H548" s="4">
        <f>_xlfn.RANK.EQ(VLOOKUP($A548, 'First 10 GS'!$B$2:$AG$2201, 8, FALSE), 'First 10 GS'!I$2:I$2201, 0)</f>
        <v>1</v>
      </c>
      <c r="I548" s="4">
        <f>_xlfn.RANK.EQ(VLOOKUP($A548, 'First 10 GS'!$B$2:$AG$2201, 9, FALSE), 'First 10 GS'!J$2:J$2201, 0)</f>
        <v>1</v>
      </c>
      <c r="J548" s="4">
        <f>_xlfn.RANK.EQ(VLOOKUP($A548, 'First 10 GS'!$B$2:$AG$2201, 10, FALSE), 'First 10 GS'!K$2:K$2201, 1)</f>
        <v>1</v>
      </c>
      <c r="K548" s="4">
        <f>_xlfn.RANK.EQ(VLOOKUP($A548, 'First 10 GS'!$B$2:$AG$2201, 11, FALSE), 'First 10 GS'!L$2:L$2201, 0)</f>
        <v>99</v>
      </c>
      <c r="L548" s="4">
        <f>_xlfn.RANK.EQ(VLOOKUP($A548, 'First 10 GS'!$B$2:$AG$2201, 12, FALSE), 'First 10 GS'!M$2:M$2201, 0)</f>
        <v>98</v>
      </c>
      <c r="M548" s="4">
        <f>_xlfn.RANK.EQ(VLOOKUP($A548, 'First 10 GS'!$B$2:$AG$2201, 13, FALSE), 'First 10 GS'!N$2:N$2201, 0)</f>
        <v>2</v>
      </c>
      <c r="N548" s="6">
        <f>_xlfn.RANK.EQ(VLOOKUP($A548, 'First 10 GS'!$B$2:$AG$2201, 14, FALSE), 'First 10 GS'!O$2:O$2201, 1)</f>
        <v>303</v>
      </c>
      <c r="O548" s="4">
        <f>_xlfn.RANK.EQ(VLOOKUP($A548, 'First 10 GS'!$B$2:$AG$2201, 15, FALSE), 'First 10 GS'!P$2:P$2201, 0)</f>
        <v>227</v>
      </c>
      <c r="P548" s="4">
        <f>_xlfn.RANK.EQ(VLOOKUP($A548, 'First 10 GS'!$B$2:$AG$2201, 16, FALSE), 'First 10 GS'!Q$2:Q$2201, 0)</f>
        <v>562</v>
      </c>
      <c r="Q548" s="5">
        <f>_xlfn.RANK.EQ(VLOOKUP($A548, 'First 10 GS'!$B$2:$AG$2201, 17, FALSE), 'First 10 GS'!R$2:R$2201, 1)</f>
        <v>559</v>
      </c>
      <c r="R548" s="4">
        <f>_xlfn.RANK.EQ(VLOOKUP($A548, 'First 10 GS'!$B$2:$AG$2201, 18, FALSE), 'First 10 GS'!S$2:S$2201, 1)</f>
        <v>628</v>
      </c>
      <c r="S548" s="4">
        <f>_xlfn.RANK.EQ(VLOOKUP($A548, 'First 10 GS'!$B$2:$AG$2201, 19, FALSE), 'First 10 GS'!T$2:T$2201, 1)</f>
        <v>583</v>
      </c>
      <c r="T548" s="4">
        <f>_xlfn.RANK.EQ(VLOOKUP($A548, 'First 10 GS'!$B$2:$AG$2201, 20, FALSE), 'First 10 GS'!U$2:U$2201, 1)</f>
        <v>595</v>
      </c>
      <c r="U548" s="4">
        <f>_xlfn.RANK.EQ(VLOOKUP($A548, 'First 10 GS'!$B$2:$AG$2201, 21, FALSE), 'First 10 GS'!V$2:V$2201, 1)</f>
        <v>152</v>
      </c>
      <c r="V548" s="4">
        <f>_xlfn.RANK.EQ(VLOOKUP($A548, 'First 10 GS'!$B$2:$AG$2201, 22, FALSE), 'First 10 GS'!W$2:W$2201, 1)</f>
        <v>103</v>
      </c>
      <c r="W548" s="4">
        <f>_xlfn.RANK.EQ(VLOOKUP($A548, 'First 10 GS'!$B$2:$AG$2201, 23, FALSE), 'First 10 GS'!X$2:X$2201, 1)</f>
        <v>262</v>
      </c>
      <c r="X548" s="5">
        <f>_xlfn.RANK.EQ(VLOOKUP($A548, 'First 10 GS'!$B$2:$AG$2201, 24, FALSE), 'First 10 GS'!Y$2:Y$2201, 1)</f>
        <v>295</v>
      </c>
      <c r="Y548" s="4">
        <f>_xlfn.RANK.EQ(VLOOKUP($A548, 'First 10 GS'!$B$2:$AG$2201, 25, FALSE), 'First 10 GS'!Z$2:Z$2201, 1)</f>
        <v>1</v>
      </c>
      <c r="Z548" s="5">
        <f>_xlfn.RANK.EQ(VLOOKUP($A548, 'First 10 GS'!$B$2:$AG$2201, 26, FALSE), 'First 10 GS'!AA$2:AA$2201, 0)</f>
        <v>251</v>
      </c>
      <c r="AA548" s="5">
        <f>_xlfn.RANK.EQ(VLOOKUP($A548, 'First 10 GS'!$B$2:$AG$2201, 27, FALSE), 'First 10 GS'!AB$2:AB$2201, 0)</f>
        <v>248</v>
      </c>
      <c r="AB548" s="4">
        <f>_xlfn.RANK.EQ(VLOOKUP($A548, 'First 10 GS'!$B$2:$AG$2201, 28, FALSE), 'First 10 GS'!AC$2:AC$2201, 1)</f>
        <v>452</v>
      </c>
      <c r="AC548" s="4">
        <f>_xlfn.RANK.EQ(VLOOKUP($A548, 'First 10 GS'!$B$2:$AG$2201, 29, FALSE), 'First 10 GS'!AD$2:AD$2201, 1)</f>
        <v>1</v>
      </c>
      <c r="AD548" s="4">
        <f>_xlfn.RANK.EQ(VLOOKUP($A548, 'First 10 GS'!$B$2:$AG$2201, 30, FALSE), 'First 10 GS'!AE$2:AE$2201, 1)</f>
        <v>1</v>
      </c>
      <c r="AE548" s="4">
        <f>_xlfn.RANK.EQ(VLOOKUP($A548, 'First 10 GS'!$B$2:$AG$2201, 31, FALSE), 'First 10 GS'!AF$2:AF$2201, 0)</f>
        <v>238</v>
      </c>
      <c r="AF548" s="5">
        <f>_xlfn.RANK.EQ(VLOOKUP($A548, 'First 10 GS'!$B$2:$AG$2201, 32, FALSE), 'First 10 GS'!AG$2:AG$2201, 1)</f>
        <v>572</v>
      </c>
      <c r="AG548" s="7">
        <f>GEOMEAN(Table5[[#This Row],[W]],Table5[[#This Row],[L]],Table5[[#This Row],[ERA]],Table5[[#This Row],[BB/9]],Table5[[#This Row],[SO]],Table5[[#This Row],[K/9]],Table5[[#This Row],[WHIP]])</f>
        <v>391.07789037780645</v>
      </c>
    </row>
    <row r="549" spans="1:33" x14ac:dyDescent="0.45">
      <c r="A549" s="6" t="s">
        <v>1330</v>
      </c>
      <c r="B549" s="6" t="s">
        <v>168</v>
      </c>
      <c r="C549" s="9">
        <v>28586</v>
      </c>
      <c r="D549" s="9">
        <v>28629</v>
      </c>
      <c r="E549" s="6">
        <f>_xlfn.RANK.EQ(VLOOKUP($A549, 'First 10 GS'!$B$2:$AG$2201, 5, FALSE), 'First 10 GS'!F$2:F$2201, 0)</f>
        <v>125</v>
      </c>
      <c r="F549" s="5">
        <f>_xlfn.RANK.EQ(VLOOKUP($A549, 'First 10 GS'!$B$2:$AG$2201, 6, FALSE), 'First 10 GS'!G$2:G$2201, 0)</f>
        <v>294</v>
      </c>
      <c r="G549" s="5">
        <f>_xlfn.RANK.EQ(VLOOKUP($A549, 'First 10 GS'!$B$2:$AG$2201, 7, FALSE), 'First 10 GS'!H$2:H$2201, 1)</f>
        <v>177</v>
      </c>
      <c r="H549" s="6">
        <f>_xlfn.RANK.EQ(VLOOKUP($A549, 'First 10 GS'!$B$2:$AG$2201, 8, FALSE), 'First 10 GS'!I$2:I$2201, 0)</f>
        <v>1</v>
      </c>
      <c r="I549" s="6">
        <f>_xlfn.RANK.EQ(VLOOKUP($A549, 'First 10 GS'!$B$2:$AG$2201, 9, FALSE), 'First 10 GS'!J$2:J$2201, 0)</f>
        <v>1</v>
      </c>
      <c r="J549" s="6">
        <f>_xlfn.RANK.EQ(VLOOKUP($A549, 'First 10 GS'!$B$2:$AG$2201, 10, FALSE), 'First 10 GS'!K$2:K$2201, 1)</f>
        <v>1</v>
      </c>
      <c r="K549" s="6">
        <f>_xlfn.RANK.EQ(VLOOKUP($A549, 'First 10 GS'!$B$2:$AG$2201, 11, FALSE), 'First 10 GS'!L$2:L$2201, 0)</f>
        <v>99</v>
      </c>
      <c r="L549" s="6">
        <f>_xlfn.RANK.EQ(VLOOKUP($A549, 'First 10 GS'!$B$2:$AG$2201, 12, FALSE), 'First 10 GS'!M$2:M$2201, 0)</f>
        <v>98</v>
      </c>
      <c r="M549" s="6">
        <f>_xlfn.RANK.EQ(VLOOKUP($A549, 'First 10 GS'!$B$2:$AG$2201, 13, FALSE), 'First 10 GS'!N$2:N$2201, 0)</f>
        <v>2</v>
      </c>
      <c r="N549" s="6">
        <f>_xlfn.RANK.EQ(VLOOKUP($A549, 'First 10 GS'!$B$2:$AG$2201, 14, FALSE), 'First 10 GS'!O$2:O$2201, 1)</f>
        <v>537</v>
      </c>
      <c r="O549" s="6">
        <f>_xlfn.RANK.EQ(VLOOKUP($A549, 'First 10 GS'!$B$2:$AG$2201, 15, FALSE), 'First 10 GS'!P$2:P$2201, 0)</f>
        <v>390</v>
      </c>
      <c r="P549" s="6">
        <f>_xlfn.RANK.EQ(VLOOKUP($A549, 'First 10 GS'!$B$2:$AG$2201, 16, FALSE), 'First 10 GS'!Q$2:Q$2201, 0)</f>
        <v>266</v>
      </c>
      <c r="Q549" s="5">
        <f>_xlfn.RANK.EQ(VLOOKUP($A549, 'First 10 GS'!$B$2:$AG$2201, 17, FALSE), 'First 10 GS'!R$2:R$2201, 1)</f>
        <v>521</v>
      </c>
      <c r="R549" s="6">
        <f>_xlfn.RANK.EQ(VLOOKUP($A549, 'First 10 GS'!$B$2:$AG$2201, 18, FALSE), 'First 10 GS'!S$2:S$2201, 1)</f>
        <v>639</v>
      </c>
      <c r="S549" s="6">
        <f>_xlfn.RANK.EQ(VLOOKUP($A549, 'First 10 GS'!$B$2:$AG$2201, 19, FALSE), 'First 10 GS'!T$2:T$2201, 1)</f>
        <v>640</v>
      </c>
      <c r="T549" s="6">
        <f>_xlfn.RANK.EQ(VLOOKUP($A549, 'First 10 GS'!$B$2:$AG$2201, 20, FALSE), 'First 10 GS'!U$2:U$2201, 1)</f>
        <v>621</v>
      </c>
      <c r="U549" s="6">
        <f>_xlfn.RANK.EQ(VLOOKUP($A549, 'First 10 GS'!$B$2:$AG$2201, 21, FALSE), 'First 10 GS'!V$2:V$2201, 1)</f>
        <v>114</v>
      </c>
      <c r="V549" s="6">
        <f>_xlfn.RANK.EQ(VLOOKUP($A549, 'First 10 GS'!$B$2:$AG$2201, 22, FALSE), 'First 10 GS'!W$2:W$2201, 1)</f>
        <v>103</v>
      </c>
      <c r="W549" s="6">
        <f>_xlfn.RANK.EQ(VLOOKUP($A549, 'First 10 GS'!$B$2:$AG$2201, 23, FALSE), 'First 10 GS'!X$2:X$2201, 1)</f>
        <v>371</v>
      </c>
      <c r="X549" s="5">
        <f>_xlfn.RANK.EQ(VLOOKUP($A549, 'First 10 GS'!$B$2:$AG$2201, 24, FALSE), 'First 10 GS'!Y$2:Y$2201, 1)</f>
        <v>316</v>
      </c>
      <c r="Y549" s="6">
        <f>_xlfn.RANK.EQ(VLOOKUP($A549, 'First 10 GS'!$B$2:$AG$2201, 25, FALSE), 'First 10 GS'!Z$2:Z$2201, 1)</f>
        <v>1</v>
      </c>
      <c r="Z549" s="5">
        <f>_xlfn.RANK.EQ(VLOOKUP($A549, 'First 10 GS'!$B$2:$AG$2201, 26, FALSE), 'First 10 GS'!AA$2:AA$2201, 0)</f>
        <v>566</v>
      </c>
      <c r="AA549" s="5">
        <f>_xlfn.RANK.EQ(VLOOKUP($A549, 'First 10 GS'!$B$2:$AG$2201, 27, FALSE), 'First 10 GS'!AB$2:AB$2201, 0)</f>
        <v>610</v>
      </c>
      <c r="AB549" s="6">
        <f>_xlfn.RANK.EQ(VLOOKUP($A549, 'First 10 GS'!$B$2:$AG$2201, 28, FALSE), 'First 10 GS'!AC$2:AC$2201, 1)</f>
        <v>452</v>
      </c>
      <c r="AC549" s="6">
        <f>_xlfn.RANK.EQ(VLOOKUP($A549, 'First 10 GS'!$B$2:$AG$2201, 29, FALSE), 'First 10 GS'!AD$2:AD$2201, 1)</f>
        <v>609</v>
      </c>
      <c r="AD549" s="6">
        <f>_xlfn.RANK.EQ(VLOOKUP($A549, 'First 10 GS'!$B$2:$AG$2201, 30, FALSE), 'First 10 GS'!AE$2:AE$2201, 1)</f>
        <v>641</v>
      </c>
      <c r="AE549" s="6">
        <f>_xlfn.RANK.EQ(VLOOKUP($A549, 'First 10 GS'!$B$2:$AG$2201, 31, FALSE), 'First 10 GS'!AF$2:AF$2201, 0)</f>
        <v>76</v>
      </c>
      <c r="AF549" s="5">
        <f>_xlfn.RANK.EQ(VLOOKUP($A549, 'First 10 GS'!$B$2:$AG$2201, 32, FALSE), 'First 10 GS'!AG$2:AG$2201, 1)</f>
        <v>474</v>
      </c>
      <c r="AG549" s="7">
        <f>GEOMEAN(Table5[[#This Row],[W]],Table5[[#This Row],[L]],Table5[[#This Row],[ERA]],Table5[[#This Row],[BB/9]],Table5[[#This Row],[SO]],Table5[[#This Row],[K/9]],Table5[[#This Row],[WHIP]])</f>
        <v>391.19718030727665</v>
      </c>
    </row>
    <row r="550" spans="1:33" x14ac:dyDescent="0.45">
      <c r="A550" s="4" t="s">
        <v>1831</v>
      </c>
      <c r="B550" s="4" t="s">
        <v>68</v>
      </c>
      <c r="C550" s="10">
        <v>40765</v>
      </c>
      <c r="D550" s="10">
        <v>40813</v>
      </c>
      <c r="E550" s="4">
        <f>_xlfn.RANK.EQ(VLOOKUP($A550, 'First 10 GS'!$B$2:$AG$2201, 5, FALSE), 'First 10 GS'!F$2:F$2201, 0)</f>
        <v>475</v>
      </c>
      <c r="F550" s="5">
        <f>_xlfn.RANK.EQ(VLOOKUP($A550, 'First 10 GS'!$B$2:$AG$2201, 6, FALSE), 'First 10 GS'!G$2:G$2201, 0)</f>
        <v>294</v>
      </c>
      <c r="G550" s="5">
        <f>_xlfn.RANK.EQ(VLOOKUP($A550, 'First 10 GS'!$B$2:$AG$2201, 7, FALSE), 'First 10 GS'!H$2:H$2201, 1)</f>
        <v>518</v>
      </c>
      <c r="H550" s="4">
        <f>_xlfn.RANK.EQ(VLOOKUP($A550, 'First 10 GS'!$B$2:$AG$2201, 8, FALSE), 'First 10 GS'!I$2:I$2201, 0)</f>
        <v>1</v>
      </c>
      <c r="I550" s="4">
        <f>_xlfn.RANK.EQ(VLOOKUP($A550, 'First 10 GS'!$B$2:$AG$2201, 9, FALSE), 'First 10 GS'!J$2:J$2201, 0)</f>
        <v>1</v>
      </c>
      <c r="J550" s="4">
        <f>_xlfn.RANK.EQ(VLOOKUP($A550, 'First 10 GS'!$B$2:$AG$2201, 10, FALSE), 'First 10 GS'!K$2:K$2201, 1)</f>
        <v>1</v>
      </c>
      <c r="K550" s="4">
        <f>_xlfn.RANK.EQ(VLOOKUP($A550, 'First 10 GS'!$B$2:$AG$2201, 11, FALSE), 'First 10 GS'!L$2:L$2201, 0)</f>
        <v>196</v>
      </c>
      <c r="L550" s="4">
        <f>_xlfn.RANK.EQ(VLOOKUP($A550, 'First 10 GS'!$B$2:$AG$2201, 12, FALSE), 'First 10 GS'!M$2:M$2201, 0)</f>
        <v>98</v>
      </c>
      <c r="M550" s="4">
        <f>_xlfn.RANK.EQ(VLOOKUP($A550, 'First 10 GS'!$B$2:$AG$2201, 13, FALSE), 'First 10 GS'!N$2:N$2201, 0)</f>
        <v>2</v>
      </c>
      <c r="N550" s="6">
        <f>_xlfn.RANK.EQ(VLOOKUP($A550, 'First 10 GS'!$B$2:$AG$2201, 14, FALSE), 'First 10 GS'!O$2:O$2201, 1)</f>
        <v>180</v>
      </c>
      <c r="O550" s="4">
        <f>_xlfn.RANK.EQ(VLOOKUP($A550, 'First 10 GS'!$B$2:$AG$2201, 15, FALSE), 'First 10 GS'!P$2:P$2201, 0)</f>
        <v>90</v>
      </c>
      <c r="P550" s="4">
        <f>_xlfn.RANK.EQ(VLOOKUP($A550, 'First 10 GS'!$B$2:$AG$2201, 16, FALSE), 'First 10 GS'!Q$2:Q$2201, 0)</f>
        <v>467</v>
      </c>
      <c r="Q550" s="5">
        <f>_xlfn.RANK.EQ(VLOOKUP($A550, 'First 10 GS'!$B$2:$AG$2201, 17, FALSE), 'First 10 GS'!R$2:R$2201, 1)</f>
        <v>519</v>
      </c>
      <c r="R550" s="4">
        <f>_xlfn.RANK.EQ(VLOOKUP($A550, 'First 10 GS'!$B$2:$AG$2201, 18, FALSE), 'First 10 GS'!S$2:S$2201, 1)</f>
        <v>241</v>
      </c>
      <c r="S550" s="4">
        <f>_xlfn.RANK.EQ(VLOOKUP($A550, 'First 10 GS'!$B$2:$AG$2201, 19, FALSE), 'First 10 GS'!T$2:T$2201, 1)</f>
        <v>401</v>
      </c>
      <c r="T550" s="4">
        <f>_xlfn.RANK.EQ(VLOOKUP($A550, 'First 10 GS'!$B$2:$AG$2201, 20, FALSE), 'First 10 GS'!U$2:U$2201, 1)</f>
        <v>499</v>
      </c>
      <c r="U550" s="4">
        <f>_xlfn.RANK.EQ(VLOOKUP($A550, 'First 10 GS'!$B$2:$AG$2201, 21, FALSE), 'First 10 GS'!V$2:V$2201, 1)</f>
        <v>442</v>
      </c>
      <c r="V550" s="4">
        <f>_xlfn.RANK.EQ(VLOOKUP($A550, 'First 10 GS'!$B$2:$AG$2201, 22, FALSE), 'First 10 GS'!W$2:W$2201, 1)</f>
        <v>381</v>
      </c>
      <c r="W550" s="4">
        <f>_xlfn.RANK.EQ(VLOOKUP($A550, 'First 10 GS'!$B$2:$AG$2201, 23, FALSE), 'First 10 GS'!X$2:X$2201, 1)</f>
        <v>371</v>
      </c>
      <c r="X550" s="5">
        <f>_xlfn.RANK.EQ(VLOOKUP($A550, 'First 10 GS'!$B$2:$AG$2201, 24, FALSE), 'First 10 GS'!Y$2:Y$2201, 1)</f>
        <v>439</v>
      </c>
      <c r="Y550" s="4">
        <f>_xlfn.RANK.EQ(VLOOKUP($A550, 'First 10 GS'!$B$2:$AG$2201, 25, FALSE), 'First 10 GS'!Z$2:Z$2201, 1)</f>
        <v>291</v>
      </c>
      <c r="Z550" s="5">
        <f>_xlfn.RANK.EQ(VLOOKUP($A550, 'First 10 GS'!$B$2:$AG$2201, 26, FALSE), 'First 10 GS'!AA$2:AA$2201, 0)</f>
        <v>334</v>
      </c>
      <c r="AA550" s="5">
        <f>_xlfn.RANK.EQ(VLOOKUP($A550, 'First 10 GS'!$B$2:$AG$2201, 27, FALSE), 'First 10 GS'!AB$2:AB$2201, 0)</f>
        <v>283</v>
      </c>
      <c r="AB550" s="4">
        <f>_xlfn.RANK.EQ(VLOOKUP($A550, 'First 10 GS'!$B$2:$AG$2201, 28, FALSE), 'First 10 GS'!AC$2:AC$2201, 1)</f>
        <v>452</v>
      </c>
      <c r="AC550" s="4">
        <f>_xlfn.RANK.EQ(VLOOKUP($A550, 'First 10 GS'!$B$2:$AG$2201, 29, FALSE), 'First 10 GS'!AD$2:AD$2201, 1)</f>
        <v>477</v>
      </c>
      <c r="AD550" s="4">
        <f>_xlfn.RANK.EQ(VLOOKUP($A550, 'First 10 GS'!$B$2:$AG$2201, 30, FALSE), 'First 10 GS'!AE$2:AE$2201, 1)</f>
        <v>461</v>
      </c>
      <c r="AE550" s="4">
        <f>_xlfn.RANK.EQ(VLOOKUP($A550, 'First 10 GS'!$B$2:$AG$2201, 31, FALSE), 'First 10 GS'!AF$2:AF$2201, 0)</f>
        <v>495</v>
      </c>
      <c r="AF550" s="5">
        <f>_xlfn.RANK.EQ(VLOOKUP($A550, 'First 10 GS'!$B$2:$AG$2201, 32, FALSE), 'First 10 GS'!AG$2:AG$2201, 1)</f>
        <v>428</v>
      </c>
      <c r="AG550" s="7">
        <f>GEOMEAN(Table5[[#This Row],[W]],Table5[[#This Row],[L]],Table5[[#This Row],[ERA]],Table5[[#This Row],[BB/9]],Table5[[#This Row],[SO]],Table5[[#This Row],[K/9]],Table5[[#This Row],[WHIP]])</f>
        <v>391.26353743167942</v>
      </c>
    </row>
    <row r="551" spans="1:33" x14ac:dyDescent="0.45">
      <c r="A551" s="6" t="s">
        <v>1848</v>
      </c>
      <c r="B551" s="6" t="s">
        <v>229</v>
      </c>
      <c r="C551" s="9">
        <v>44456</v>
      </c>
      <c r="D551" s="9">
        <v>44727</v>
      </c>
      <c r="E551" s="6">
        <f>_xlfn.RANK.EQ(VLOOKUP($A551, 'First 10 GS'!$B$2:$AG$2201, 5, FALSE), 'First 10 GS'!F$2:F$2201, 0)</f>
        <v>542</v>
      </c>
      <c r="F551" s="5">
        <f>_xlfn.RANK.EQ(VLOOKUP($A551, 'First 10 GS'!$B$2:$AG$2201, 6, FALSE), 'First 10 GS'!G$2:G$2201, 0)</f>
        <v>460</v>
      </c>
      <c r="G551" s="5">
        <f>_xlfn.RANK.EQ(VLOOKUP($A551, 'First 10 GS'!$B$2:$AG$2201, 7, FALSE), 'First 10 GS'!H$2:H$2201, 1)</f>
        <v>343</v>
      </c>
      <c r="H551" s="6">
        <f>_xlfn.RANK.EQ(VLOOKUP($A551, 'First 10 GS'!$B$2:$AG$2201, 8, FALSE), 'First 10 GS'!I$2:I$2201, 0)</f>
        <v>1</v>
      </c>
      <c r="I551" s="6">
        <f>_xlfn.RANK.EQ(VLOOKUP($A551, 'First 10 GS'!$B$2:$AG$2201, 9, FALSE), 'First 10 GS'!J$2:J$2201, 0)</f>
        <v>1</v>
      </c>
      <c r="J551" s="6">
        <f>_xlfn.RANK.EQ(VLOOKUP($A551, 'First 10 GS'!$B$2:$AG$2201, 10, FALSE), 'First 10 GS'!K$2:K$2201, 1)</f>
        <v>1</v>
      </c>
      <c r="K551" s="6">
        <f>_xlfn.RANK.EQ(VLOOKUP($A551, 'First 10 GS'!$B$2:$AG$2201, 11, FALSE), 'First 10 GS'!L$2:L$2201, 0)</f>
        <v>196</v>
      </c>
      <c r="L551" s="6">
        <f>_xlfn.RANK.EQ(VLOOKUP($A551, 'First 10 GS'!$B$2:$AG$2201, 12, FALSE), 'First 10 GS'!M$2:M$2201, 0)</f>
        <v>98</v>
      </c>
      <c r="M551" s="6">
        <f>_xlfn.RANK.EQ(VLOOKUP($A551, 'First 10 GS'!$B$2:$AG$2201, 13, FALSE), 'First 10 GS'!N$2:N$2201, 0)</f>
        <v>2</v>
      </c>
      <c r="N551" s="6">
        <f>_xlfn.RANK.EQ(VLOOKUP($A551, 'First 10 GS'!$B$2:$AG$2201, 14, FALSE), 'First 10 GS'!O$2:O$2201, 1)</f>
        <v>122</v>
      </c>
      <c r="O551" s="6">
        <f>_xlfn.RANK.EQ(VLOOKUP($A551, 'First 10 GS'!$B$2:$AG$2201, 15, FALSE), 'First 10 GS'!P$2:P$2201, 0)</f>
        <v>390</v>
      </c>
      <c r="P551" s="6">
        <f>_xlfn.RANK.EQ(VLOOKUP($A551, 'First 10 GS'!$B$2:$AG$2201, 16, FALSE), 'First 10 GS'!Q$2:Q$2201, 0)</f>
        <v>500</v>
      </c>
      <c r="Q551" s="5">
        <f>_xlfn.RANK.EQ(VLOOKUP($A551, 'First 10 GS'!$B$2:$AG$2201, 17, FALSE), 'First 10 GS'!R$2:R$2201, 1)</f>
        <v>326</v>
      </c>
      <c r="R551" s="6">
        <f>_xlfn.RANK.EQ(VLOOKUP($A551, 'First 10 GS'!$B$2:$AG$2201, 18, FALSE), 'First 10 GS'!S$2:S$2201, 1)</f>
        <v>85</v>
      </c>
      <c r="S551" s="6">
        <f>_xlfn.RANK.EQ(VLOOKUP($A551, 'First 10 GS'!$B$2:$AG$2201, 19, FALSE), 'First 10 GS'!T$2:T$2201, 1)</f>
        <v>116</v>
      </c>
      <c r="T551" s="6">
        <f>_xlfn.RANK.EQ(VLOOKUP($A551, 'First 10 GS'!$B$2:$AG$2201, 20, FALSE), 'First 10 GS'!U$2:U$2201, 1)</f>
        <v>173</v>
      </c>
      <c r="U551" s="6">
        <f>_xlfn.RANK.EQ(VLOOKUP($A551, 'First 10 GS'!$B$2:$AG$2201, 21, FALSE), 'First 10 GS'!V$2:V$2201, 1)</f>
        <v>535</v>
      </c>
      <c r="V551" s="6">
        <f>_xlfn.RANK.EQ(VLOOKUP($A551, 'First 10 GS'!$B$2:$AG$2201, 22, FALSE), 'First 10 GS'!W$2:W$2201, 1)</f>
        <v>466</v>
      </c>
      <c r="W551" s="6">
        <f>_xlfn.RANK.EQ(VLOOKUP($A551, 'First 10 GS'!$B$2:$AG$2201, 23, FALSE), 'First 10 GS'!X$2:X$2201, 1)</f>
        <v>371</v>
      </c>
      <c r="X551" s="5">
        <f>_xlfn.RANK.EQ(VLOOKUP($A551, 'First 10 GS'!$B$2:$AG$2201, 24, FALSE), 'First 10 GS'!Y$2:Y$2201, 1)</f>
        <v>469</v>
      </c>
      <c r="Y551" s="6">
        <f>_xlfn.RANK.EQ(VLOOKUP($A551, 'First 10 GS'!$B$2:$AG$2201, 25, FALSE), 'First 10 GS'!Z$2:Z$2201, 1)</f>
        <v>1</v>
      </c>
      <c r="Z551" s="5">
        <f>_xlfn.RANK.EQ(VLOOKUP($A551, 'First 10 GS'!$B$2:$AG$2201, 26, FALSE), 'First 10 GS'!AA$2:AA$2201, 0)</f>
        <v>474</v>
      </c>
      <c r="AA551" s="5">
        <f>_xlfn.RANK.EQ(VLOOKUP($A551, 'First 10 GS'!$B$2:$AG$2201, 27, FALSE), 'First 10 GS'!AB$2:AB$2201, 0)</f>
        <v>383</v>
      </c>
      <c r="AB551" s="6">
        <f>_xlfn.RANK.EQ(VLOOKUP($A551, 'First 10 GS'!$B$2:$AG$2201, 28, FALSE), 'First 10 GS'!AC$2:AC$2201, 1)</f>
        <v>556</v>
      </c>
      <c r="AC551" s="6">
        <f>_xlfn.RANK.EQ(VLOOKUP($A551, 'First 10 GS'!$B$2:$AG$2201, 29, FALSE), 'First 10 GS'!AD$2:AD$2201, 1)</f>
        <v>1</v>
      </c>
      <c r="AD551" s="6">
        <f>_xlfn.RANK.EQ(VLOOKUP($A551, 'First 10 GS'!$B$2:$AG$2201, 30, FALSE), 'First 10 GS'!AE$2:AE$2201, 1)</f>
        <v>611</v>
      </c>
      <c r="AE551" s="6">
        <f>_xlfn.RANK.EQ(VLOOKUP($A551, 'First 10 GS'!$B$2:$AG$2201, 31, FALSE), 'First 10 GS'!AF$2:AF$2201, 0)</f>
        <v>579</v>
      </c>
      <c r="AF551" s="5">
        <f>_xlfn.RANK.EQ(VLOOKUP($A551, 'First 10 GS'!$B$2:$AG$2201, 32, FALSE), 'First 10 GS'!AG$2:AG$2201, 1)</f>
        <v>321</v>
      </c>
      <c r="AG551" s="7">
        <f>GEOMEAN(Table5[[#This Row],[W]],Table5[[#This Row],[L]],Table5[[#This Row],[ERA]],Table5[[#This Row],[BB/9]],Table5[[#This Row],[SO]],Table5[[#This Row],[K/9]],Table5[[#This Row],[WHIP]])</f>
        <v>391.3457744889397</v>
      </c>
    </row>
    <row r="552" spans="1:33" x14ac:dyDescent="0.45">
      <c r="A552" s="6" t="s">
        <v>2334</v>
      </c>
      <c r="B552" s="6" t="s">
        <v>43</v>
      </c>
      <c r="C552" s="9">
        <v>39693</v>
      </c>
      <c r="D552" s="9">
        <v>40282</v>
      </c>
      <c r="E552" s="6">
        <f>_xlfn.RANK.EQ(VLOOKUP($A552, 'First 10 GS'!$B$2:$AG$2201, 5, FALSE), 'First 10 GS'!F$2:F$2201, 0)</f>
        <v>547</v>
      </c>
      <c r="F552" s="5">
        <f>_xlfn.RANK.EQ(VLOOKUP($A552, 'First 10 GS'!$B$2:$AG$2201, 6, FALSE), 'First 10 GS'!G$2:G$2201, 0)</f>
        <v>460</v>
      </c>
      <c r="G552" s="5">
        <f>_xlfn.RANK.EQ(VLOOKUP($A552, 'First 10 GS'!$B$2:$AG$2201, 7, FALSE), 'First 10 GS'!H$2:H$2201, 1)</f>
        <v>177</v>
      </c>
      <c r="H552" s="6">
        <f>_xlfn.RANK.EQ(VLOOKUP($A552, 'First 10 GS'!$B$2:$AG$2201, 8, FALSE), 'First 10 GS'!I$2:I$2201, 0)</f>
        <v>1</v>
      </c>
      <c r="I552" s="6">
        <f>_xlfn.RANK.EQ(VLOOKUP($A552, 'First 10 GS'!$B$2:$AG$2201, 9, FALSE), 'First 10 GS'!J$2:J$2201, 0)</f>
        <v>1</v>
      </c>
      <c r="J552" s="6">
        <f>_xlfn.RANK.EQ(VLOOKUP($A552, 'First 10 GS'!$B$2:$AG$2201, 10, FALSE), 'First 10 GS'!K$2:K$2201, 1)</f>
        <v>1</v>
      </c>
      <c r="K552" s="6">
        <f>_xlfn.RANK.EQ(VLOOKUP($A552, 'First 10 GS'!$B$2:$AG$2201, 11, FALSE), 'First 10 GS'!L$2:L$2201, 0)</f>
        <v>196</v>
      </c>
      <c r="L552" s="6">
        <f>_xlfn.RANK.EQ(VLOOKUP($A552, 'First 10 GS'!$B$2:$AG$2201, 12, FALSE), 'First 10 GS'!M$2:M$2201, 0)</f>
        <v>98</v>
      </c>
      <c r="M552" s="6">
        <f>_xlfn.RANK.EQ(VLOOKUP($A552, 'First 10 GS'!$B$2:$AG$2201, 13, FALSE), 'First 10 GS'!N$2:N$2201, 0)</f>
        <v>2</v>
      </c>
      <c r="N552" s="6">
        <f>_xlfn.RANK.EQ(VLOOKUP($A552, 'First 10 GS'!$B$2:$AG$2201, 14, FALSE), 'First 10 GS'!O$2:O$2201, 1)</f>
        <v>110</v>
      </c>
      <c r="O552" s="6">
        <f>_xlfn.RANK.EQ(VLOOKUP($A552, 'First 10 GS'!$B$2:$AG$2201, 15, FALSE), 'First 10 GS'!P$2:P$2201, 0)</f>
        <v>530</v>
      </c>
      <c r="P552" s="6">
        <f>_xlfn.RANK.EQ(VLOOKUP($A552, 'First 10 GS'!$B$2:$AG$2201, 16, FALSE), 'First 10 GS'!Q$2:Q$2201, 0)</f>
        <v>428</v>
      </c>
      <c r="Q552" s="5">
        <f>_xlfn.RANK.EQ(VLOOKUP($A552, 'First 10 GS'!$B$2:$AG$2201, 17, FALSE), 'First 10 GS'!R$2:R$2201, 1)</f>
        <v>552</v>
      </c>
      <c r="R552" s="6">
        <f>_xlfn.RANK.EQ(VLOOKUP($A552, 'First 10 GS'!$B$2:$AG$2201, 18, FALSE), 'First 10 GS'!S$2:S$2201, 1)</f>
        <v>530</v>
      </c>
      <c r="S552" s="6">
        <f>_xlfn.RANK.EQ(VLOOKUP($A552, 'First 10 GS'!$B$2:$AG$2201, 19, FALSE), 'First 10 GS'!T$2:T$2201, 1)</f>
        <v>401</v>
      </c>
      <c r="T552" s="6">
        <f>_xlfn.RANK.EQ(VLOOKUP($A552, 'First 10 GS'!$B$2:$AG$2201, 20, FALSE), 'First 10 GS'!U$2:U$2201, 1)</f>
        <v>499</v>
      </c>
      <c r="U552" s="6">
        <f>_xlfn.RANK.EQ(VLOOKUP($A552, 'First 10 GS'!$B$2:$AG$2201, 21, FALSE), 'First 10 GS'!V$2:V$2201, 1)</f>
        <v>183</v>
      </c>
      <c r="V552" s="6">
        <f>_xlfn.RANK.EQ(VLOOKUP($A552, 'First 10 GS'!$B$2:$AG$2201, 22, FALSE), 'First 10 GS'!W$2:W$2201, 1)</f>
        <v>103</v>
      </c>
      <c r="W552" s="6">
        <f>_xlfn.RANK.EQ(VLOOKUP($A552, 'First 10 GS'!$B$2:$AG$2201, 23, FALSE), 'First 10 GS'!X$2:X$2201, 1)</f>
        <v>262</v>
      </c>
      <c r="X552" s="5">
        <f>_xlfn.RANK.EQ(VLOOKUP($A552, 'First 10 GS'!$B$2:$AG$2201, 24, FALSE), 'First 10 GS'!Y$2:Y$2201, 1)</f>
        <v>377</v>
      </c>
      <c r="Y552" s="6">
        <f>_xlfn.RANK.EQ(VLOOKUP($A552, 'First 10 GS'!$B$2:$AG$2201, 25, FALSE), 'First 10 GS'!Z$2:Z$2201, 1)</f>
        <v>1</v>
      </c>
      <c r="Z552" s="5">
        <f>_xlfn.RANK.EQ(VLOOKUP($A552, 'First 10 GS'!$B$2:$AG$2201, 26, FALSE), 'First 10 GS'!AA$2:AA$2201, 0)</f>
        <v>423</v>
      </c>
      <c r="AA552" s="5">
        <f>_xlfn.RANK.EQ(VLOOKUP($A552, 'First 10 GS'!$B$2:$AG$2201, 27, FALSE), 'First 10 GS'!AB$2:AB$2201, 0)</f>
        <v>327</v>
      </c>
      <c r="AB552" s="6">
        <f>_xlfn.RANK.EQ(VLOOKUP($A552, 'First 10 GS'!$B$2:$AG$2201, 28, FALSE), 'First 10 GS'!AC$2:AC$2201, 1)</f>
        <v>290</v>
      </c>
      <c r="AC552" s="6">
        <f>_xlfn.RANK.EQ(VLOOKUP($A552, 'First 10 GS'!$B$2:$AG$2201, 29, FALSE), 'First 10 GS'!AD$2:AD$2201, 1)</f>
        <v>1</v>
      </c>
      <c r="AD552" s="6">
        <f>_xlfn.RANK.EQ(VLOOKUP($A552, 'First 10 GS'!$B$2:$AG$2201, 30, FALSE), 'First 10 GS'!AE$2:AE$2201, 1)</f>
        <v>146</v>
      </c>
      <c r="AE552" s="6">
        <f>_xlfn.RANK.EQ(VLOOKUP($A552, 'First 10 GS'!$B$2:$AG$2201, 31, FALSE), 'First 10 GS'!AF$2:AF$2201, 0)</f>
        <v>476</v>
      </c>
      <c r="AF552" s="5">
        <f>_xlfn.RANK.EQ(VLOOKUP($A552, 'First 10 GS'!$B$2:$AG$2201, 32, FALSE), 'First 10 GS'!AG$2:AG$2201, 1)</f>
        <v>605</v>
      </c>
      <c r="AG552" s="7">
        <f>GEOMEAN(Table5[[#This Row],[W]],Table5[[#This Row],[L]],Table5[[#This Row],[ERA]],Table5[[#This Row],[BB/9]],Table5[[#This Row],[SO]],Table5[[#This Row],[K/9]],Table5[[#This Row],[WHIP]])</f>
        <v>391.82629207168537</v>
      </c>
    </row>
    <row r="553" spans="1:33" x14ac:dyDescent="0.45">
      <c r="A553" s="4" t="s">
        <v>1358</v>
      </c>
      <c r="B553" s="4" t="s">
        <v>82</v>
      </c>
      <c r="C553" s="10">
        <v>42154</v>
      </c>
      <c r="D553" s="10">
        <v>42260</v>
      </c>
      <c r="E553" s="4">
        <f>_xlfn.RANK.EQ(VLOOKUP($A553, 'First 10 GS'!$B$2:$AG$2201, 5, FALSE), 'First 10 GS'!F$2:F$2201, 0)</f>
        <v>207</v>
      </c>
      <c r="F553" s="5">
        <f>_xlfn.RANK.EQ(VLOOKUP($A553, 'First 10 GS'!$B$2:$AG$2201, 6, FALSE), 'First 10 GS'!G$2:G$2201, 0)</f>
        <v>294</v>
      </c>
      <c r="G553" s="5">
        <f>_xlfn.RANK.EQ(VLOOKUP($A553, 'First 10 GS'!$B$2:$AG$2201, 7, FALSE), 'First 10 GS'!H$2:H$2201, 1)</f>
        <v>518</v>
      </c>
      <c r="H553" s="4">
        <f>_xlfn.RANK.EQ(VLOOKUP($A553, 'First 10 GS'!$B$2:$AG$2201, 8, FALSE), 'First 10 GS'!I$2:I$2201, 0)</f>
        <v>1</v>
      </c>
      <c r="I553" s="4">
        <f>_xlfn.RANK.EQ(VLOOKUP($A553, 'First 10 GS'!$B$2:$AG$2201, 9, FALSE), 'First 10 GS'!J$2:J$2201, 0)</f>
        <v>1</v>
      </c>
      <c r="J553" s="4">
        <f>_xlfn.RANK.EQ(VLOOKUP($A553, 'First 10 GS'!$B$2:$AG$2201, 10, FALSE), 'First 10 GS'!K$2:K$2201, 1)</f>
        <v>1</v>
      </c>
      <c r="K553" s="4">
        <f>_xlfn.RANK.EQ(VLOOKUP($A553, 'First 10 GS'!$B$2:$AG$2201, 11, FALSE), 'First 10 GS'!L$2:L$2201, 0)</f>
        <v>99</v>
      </c>
      <c r="L553" s="4">
        <f>_xlfn.RANK.EQ(VLOOKUP($A553, 'First 10 GS'!$B$2:$AG$2201, 12, FALSE), 'First 10 GS'!M$2:M$2201, 0)</f>
        <v>18</v>
      </c>
      <c r="M553" s="4">
        <f>_xlfn.RANK.EQ(VLOOKUP($A553, 'First 10 GS'!$B$2:$AG$2201, 13, FALSE), 'First 10 GS'!N$2:N$2201, 0)</f>
        <v>2</v>
      </c>
      <c r="N553" s="6">
        <f>_xlfn.RANK.EQ(VLOOKUP($A553, 'First 10 GS'!$B$2:$AG$2201, 14, FALSE), 'First 10 GS'!O$2:O$2201, 1)</f>
        <v>452</v>
      </c>
      <c r="O553" s="4">
        <f>_xlfn.RANK.EQ(VLOOKUP($A553, 'First 10 GS'!$B$2:$AG$2201, 15, FALSE), 'First 10 GS'!P$2:P$2201, 0)</f>
        <v>90</v>
      </c>
      <c r="P553" s="4">
        <f>_xlfn.RANK.EQ(VLOOKUP($A553, 'First 10 GS'!$B$2:$AG$2201, 16, FALSE), 'First 10 GS'!Q$2:Q$2201, 0)</f>
        <v>467</v>
      </c>
      <c r="Q553" s="5">
        <f>_xlfn.RANK.EQ(VLOOKUP($A553, 'First 10 GS'!$B$2:$AG$2201, 17, FALSE), 'First 10 GS'!R$2:R$2201, 1)</f>
        <v>315</v>
      </c>
      <c r="R553" s="4">
        <f>_xlfn.RANK.EQ(VLOOKUP($A553, 'First 10 GS'!$B$2:$AG$2201, 18, FALSE), 'First 10 GS'!S$2:S$2201, 1)</f>
        <v>100</v>
      </c>
      <c r="S553" s="4">
        <f>_xlfn.RANK.EQ(VLOOKUP($A553, 'First 10 GS'!$B$2:$AG$2201, 19, FALSE), 'First 10 GS'!T$2:T$2201, 1)</f>
        <v>316</v>
      </c>
      <c r="T553" s="4">
        <f>_xlfn.RANK.EQ(VLOOKUP($A553, 'First 10 GS'!$B$2:$AG$2201, 20, FALSE), 'First 10 GS'!U$2:U$2201, 1)</f>
        <v>341</v>
      </c>
      <c r="U553" s="4">
        <f>_xlfn.RANK.EQ(VLOOKUP($A553, 'First 10 GS'!$B$2:$AG$2201, 21, FALSE), 'First 10 GS'!V$2:V$2201, 1)</f>
        <v>202</v>
      </c>
      <c r="V553" s="4">
        <f>_xlfn.RANK.EQ(VLOOKUP($A553, 'First 10 GS'!$B$2:$AG$2201, 22, FALSE), 'First 10 GS'!W$2:W$2201, 1)</f>
        <v>172</v>
      </c>
      <c r="W553" s="4">
        <f>_xlfn.RANK.EQ(VLOOKUP($A553, 'First 10 GS'!$B$2:$AG$2201, 23, FALSE), 'First 10 GS'!X$2:X$2201, 1)</f>
        <v>521</v>
      </c>
      <c r="X553" s="5">
        <f>_xlfn.RANK.EQ(VLOOKUP($A553, 'First 10 GS'!$B$2:$AG$2201, 24, FALSE), 'First 10 GS'!Y$2:Y$2201, 1)</f>
        <v>494</v>
      </c>
      <c r="Y553" s="4">
        <f>_xlfn.RANK.EQ(VLOOKUP($A553, 'First 10 GS'!$B$2:$AG$2201, 25, FALSE), 'First 10 GS'!Z$2:Z$2201, 1)</f>
        <v>1</v>
      </c>
      <c r="Z553" s="5">
        <f>_xlfn.RANK.EQ(VLOOKUP($A553, 'First 10 GS'!$B$2:$AG$2201, 26, FALSE), 'First 10 GS'!AA$2:AA$2201, 0)</f>
        <v>549</v>
      </c>
      <c r="AA553" s="5">
        <f>_xlfn.RANK.EQ(VLOOKUP($A553, 'First 10 GS'!$B$2:$AG$2201, 27, FALSE), 'First 10 GS'!AB$2:AB$2201, 0)</f>
        <v>578</v>
      </c>
      <c r="AB553" s="4">
        <f>_xlfn.RANK.EQ(VLOOKUP($A553, 'First 10 GS'!$B$2:$AG$2201, 28, FALSE), 'First 10 GS'!AC$2:AC$2201, 1)</f>
        <v>452</v>
      </c>
      <c r="AC553" s="4">
        <f>_xlfn.RANK.EQ(VLOOKUP($A553, 'First 10 GS'!$B$2:$AG$2201, 29, FALSE), 'First 10 GS'!AD$2:AD$2201, 1)</f>
        <v>477</v>
      </c>
      <c r="AD553" s="4">
        <f>_xlfn.RANK.EQ(VLOOKUP($A553, 'First 10 GS'!$B$2:$AG$2201, 30, FALSE), 'First 10 GS'!AE$2:AE$2201, 1)</f>
        <v>146</v>
      </c>
      <c r="AE553" s="4">
        <f>_xlfn.RANK.EQ(VLOOKUP($A553, 'First 10 GS'!$B$2:$AG$2201, 31, FALSE), 'First 10 GS'!AF$2:AF$2201, 0)</f>
        <v>221</v>
      </c>
      <c r="AF553" s="5">
        <f>_xlfn.RANK.EQ(VLOOKUP($A553, 'First 10 GS'!$B$2:$AG$2201, 32, FALSE), 'First 10 GS'!AG$2:AG$2201, 1)</f>
        <v>189</v>
      </c>
      <c r="AG553" s="7">
        <f>GEOMEAN(Table5[[#This Row],[W]],Table5[[#This Row],[L]],Table5[[#This Row],[ERA]],Table5[[#This Row],[BB/9]],Table5[[#This Row],[SO]],Table5[[#This Row],[K/9]],Table5[[#This Row],[WHIP]])</f>
        <v>391.95798054216806</v>
      </c>
    </row>
    <row r="554" spans="1:33" x14ac:dyDescent="0.45">
      <c r="A554" s="6" t="s">
        <v>1920</v>
      </c>
      <c r="B554" s="6" t="s">
        <v>49</v>
      </c>
      <c r="C554" s="9" t="s">
        <v>2134</v>
      </c>
      <c r="D554" s="9">
        <v>43347</v>
      </c>
      <c r="E554" s="6">
        <f>_xlfn.RANK.EQ(VLOOKUP($A554, 'First 10 GS'!$B$2:$AG$2201, 5, FALSE), 'First 10 GS'!F$2:F$2201, 0)</f>
        <v>603</v>
      </c>
      <c r="F554" s="5">
        <f>_xlfn.RANK.EQ(VLOOKUP($A554, 'First 10 GS'!$B$2:$AG$2201, 6, FALSE), 'First 10 GS'!G$2:G$2201, 0)</f>
        <v>595</v>
      </c>
      <c r="G554" s="5">
        <f>_xlfn.RANK.EQ(VLOOKUP($A554, 'First 10 GS'!$B$2:$AG$2201, 7, FALSE), 'First 10 GS'!H$2:H$2201, 1)</f>
        <v>343</v>
      </c>
      <c r="H554" s="6">
        <f>_xlfn.RANK.EQ(VLOOKUP($A554, 'First 10 GS'!$B$2:$AG$2201, 8, FALSE), 'First 10 GS'!I$2:I$2201, 0)</f>
        <v>1</v>
      </c>
      <c r="I554" s="6">
        <f>_xlfn.RANK.EQ(VLOOKUP($A554, 'First 10 GS'!$B$2:$AG$2201, 9, FALSE), 'First 10 GS'!J$2:J$2201, 0)</f>
        <v>1</v>
      </c>
      <c r="J554" s="6">
        <f>_xlfn.RANK.EQ(VLOOKUP($A554, 'First 10 GS'!$B$2:$AG$2201, 10, FALSE), 'First 10 GS'!K$2:K$2201, 1)</f>
        <v>1</v>
      </c>
      <c r="K554" s="6">
        <f>_xlfn.RANK.EQ(VLOOKUP($A554, 'First 10 GS'!$B$2:$AG$2201, 11, FALSE), 'First 10 GS'!L$2:L$2201, 0)</f>
        <v>196</v>
      </c>
      <c r="L554" s="6">
        <f>_xlfn.RANK.EQ(VLOOKUP($A554, 'First 10 GS'!$B$2:$AG$2201, 12, FALSE), 'First 10 GS'!M$2:M$2201, 0)</f>
        <v>98</v>
      </c>
      <c r="M554" s="6">
        <f>_xlfn.RANK.EQ(VLOOKUP($A554, 'First 10 GS'!$B$2:$AG$2201, 13, FALSE), 'First 10 GS'!N$2:N$2201, 0)</f>
        <v>2</v>
      </c>
      <c r="N554" s="6">
        <f>_xlfn.RANK.EQ(VLOOKUP($A554, 'First 10 GS'!$B$2:$AG$2201, 14, FALSE), 'First 10 GS'!O$2:O$2201, 1)</f>
        <v>58</v>
      </c>
      <c r="O554" s="6">
        <f>_xlfn.RANK.EQ(VLOOKUP($A554, 'First 10 GS'!$B$2:$AG$2201, 15, FALSE), 'First 10 GS'!P$2:P$2201, 0)</f>
        <v>530</v>
      </c>
      <c r="P554" s="6">
        <f>_xlfn.RANK.EQ(VLOOKUP($A554, 'First 10 GS'!$B$2:$AG$2201, 16, FALSE), 'First 10 GS'!Q$2:Q$2201, 0)</f>
        <v>612</v>
      </c>
      <c r="Q554" s="5">
        <f>_xlfn.RANK.EQ(VLOOKUP($A554, 'First 10 GS'!$B$2:$AG$2201, 17, FALSE), 'First 10 GS'!R$2:R$2201, 1)</f>
        <v>649</v>
      </c>
      <c r="R554" s="6">
        <f>_xlfn.RANK.EQ(VLOOKUP($A554, 'First 10 GS'!$B$2:$AG$2201, 18, FALSE), 'First 10 GS'!S$2:S$2201, 1)</f>
        <v>574</v>
      </c>
      <c r="S554" s="6">
        <f>_xlfn.RANK.EQ(VLOOKUP($A554, 'First 10 GS'!$B$2:$AG$2201, 19, FALSE), 'First 10 GS'!T$2:T$2201, 1)</f>
        <v>602</v>
      </c>
      <c r="T554" s="6">
        <f>_xlfn.RANK.EQ(VLOOKUP($A554, 'First 10 GS'!$B$2:$AG$2201, 20, FALSE), 'First 10 GS'!U$2:U$2201, 1)</f>
        <v>636</v>
      </c>
      <c r="U554" s="6">
        <f>_xlfn.RANK.EQ(VLOOKUP($A554, 'First 10 GS'!$B$2:$AG$2201, 21, FALSE), 'First 10 GS'!V$2:V$2201, 1)</f>
        <v>635</v>
      </c>
      <c r="V554" s="6">
        <f>_xlfn.RANK.EQ(VLOOKUP($A554, 'First 10 GS'!$B$2:$AG$2201, 22, FALSE), 'First 10 GS'!W$2:W$2201, 1)</f>
        <v>607</v>
      </c>
      <c r="W554" s="6">
        <f>_xlfn.RANK.EQ(VLOOKUP($A554, 'First 10 GS'!$B$2:$AG$2201, 23, FALSE), 'First 10 GS'!X$2:X$2201, 1)</f>
        <v>221</v>
      </c>
      <c r="X554" s="5">
        <f>_xlfn.RANK.EQ(VLOOKUP($A554, 'First 10 GS'!$B$2:$AG$2201, 24, FALSE), 'First 10 GS'!Y$2:Y$2201, 1)</f>
        <v>375</v>
      </c>
      <c r="Y554" s="6">
        <f>_xlfn.RANK.EQ(VLOOKUP($A554, 'First 10 GS'!$B$2:$AG$2201, 25, FALSE), 'First 10 GS'!Z$2:Z$2201, 1)</f>
        <v>599</v>
      </c>
      <c r="Z554" s="5">
        <f>_xlfn.RANK.EQ(VLOOKUP($A554, 'First 10 GS'!$B$2:$AG$2201, 26, FALSE), 'First 10 GS'!AA$2:AA$2201, 0)</f>
        <v>274</v>
      </c>
      <c r="AA554" s="5">
        <f>_xlfn.RANK.EQ(VLOOKUP($A554, 'First 10 GS'!$B$2:$AG$2201, 27, FALSE), 'First 10 GS'!AB$2:AB$2201, 0)</f>
        <v>166</v>
      </c>
      <c r="AB554" s="6">
        <f>_xlfn.RANK.EQ(VLOOKUP($A554, 'First 10 GS'!$B$2:$AG$2201, 28, FALSE), 'First 10 GS'!AC$2:AC$2201, 1)</f>
        <v>127</v>
      </c>
      <c r="AC554" s="6">
        <f>_xlfn.RANK.EQ(VLOOKUP($A554, 'First 10 GS'!$B$2:$AG$2201, 29, FALSE), 'First 10 GS'!AD$2:AD$2201, 1)</f>
        <v>477</v>
      </c>
      <c r="AD554" s="6">
        <f>_xlfn.RANK.EQ(VLOOKUP($A554, 'First 10 GS'!$B$2:$AG$2201, 30, FALSE), 'First 10 GS'!AE$2:AE$2201, 1)</f>
        <v>1</v>
      </c>
      <c r="AE554" s="6">
        <f>_xlfn.RANK.EQ(VLOOKUP($A554, 'First 10 GS'!$B$2:$AG$2201, 31, FALSE), 'First 10 GS'!AF$2:AF$2201, 0)</f>
        <v>579</v>
      </c>
      <c r="AF554" s="5">
        <f>_xlfn.RANK.EQ(VLOOKUP($A554, 'First 10 GS'!$B$2:$AG$2201, 32, FALSE), 'First 10 GS'!AG$2:AG$2201, 1)</f>
        <v>639</v>
      </c>
      <c r="AG554" s="7">
        <f>GEOMEAN(Table5[[#This Row],[W]],Table5[[#This Row],[L]],Table5[[#This Row],[ERA]],Table5[[#This Row],[BB/9]],Table5[[#This Row],[SO]],Table5[[#This Row],[K/9]],Table5[[#This Row],[WHIP]])</f>
        <v>392.83181298999733</v>
      </c>
    </row>
    <row r="555" spans="1:33" x14ac:dyDescent="0.45">
      <c r="A555" s="6" t="s">
        <v>1929</v>
      </c>
      <c r="B555" s="6" t="s">
        <v>168</v>
      </c>
      <c r="C555" s="9">
        <v>40792</v>
      </c>
      <c r="D555" s="9">
        <v>41081</v>
      </c>
      <c r="E555" s="6">
        <f>_xlfn.RANK.EQ(VLOOKUP($A555, 'First 10 GS'!$B$2:$AG$2201, 5, FALSE), 'First 10 GS'!F$2:F$2201, 0)</f>
        <v>531</v>
      </c>
      <c r="F555" s="5">
        <f>_xlfn.RANK.EQ(VLOOKUP($A555, 'First 10 GS'!$B$2:$AG$2201, 6, FALSE), 'First 10 GS'!G$2:G$2201, 0)</f>
        <v>660</v>
      </c>
      <c r="G555" s="5">
        <f>_xlfn.RANK.EQ(VLOOKUP($A555, 'First 10 GS'!$B$2:$AG$2201, 7, FALSE), 'First 10 GS'!H$2:H$2201, 1)</f>
        <v>623</v>
      </c>
      <c r="H555" s="6">
        <f>_xlfn.RANK.EQ(VLOOKUP($A555, 'First 10 GS'!$B$2:$AG$2201, 8, FALSE), 'First 10 GS'!I$2:I$2201, 0)</f>
        <v>1</v>
      </c>
      <c r="I555" s="6">
        <f>_xlfn.RANK.EQ(VLOOKUP($A555, 'First 10 GS'!$B$2:$AG$2201, 9, FALSE), 'First 10 GS'!J$2:J$2201, 0)</f>
        <v>1</v>
      </c>
      <c r="J555" s="6">
        <f>_xlfn.RANK.EQ(VLOOKUP($A555, 'First 10 GS'!$B$2:$AG$2201, 10, FALSE), 'First 10 GS'!K$2:K$2201, 1)</f>
        <v>1</v>
      </c>
      <c r="K555" s="6">
        <f>_xlfn.RANK.EQ(VLOOKUP($A555, 'First 10 GS'!$B$2:$AG$2201, 11, FALSE), 'First 10 GS'!L$2:L$2201, 0)</f>
        <v>196</v>
      </c>
      <c r="L555" s="6">
        <f>_xlfn.RANK.EQ(VLOOKUP($A555, 'First 10 GS'!$B$2:$AG$2201, 12, FALSE), 'First 10 GS'!M$2:M$2201, 0)</f>
        <v>98</v>
      </c>
      <c r="M555" s="6">
        <f>_xlfn.RANK.EQ(VLOOKUP($A555, 'First 10 GS'!$B$2:$AG$2201, 13, FALSE), 'First 10 GS'!N$2:N$2201, 0)</f>
        <v>2</v>
      </c>
      <c r="N555" s="6">
        <f>_xlfn.RANK.EQ(VLOOKUP($A555, 'First 10 GS'!$B$2:$AG$2201, 14, FALSE), 'First 10 GS'!O$2:O$2201, 1)</f>
        <v>127</v>
      </c>
      <c r="O555" s="6">
        <f>_xlfn.RANK.EQ(VLOOKUP($A555, 'First 10 GS'!$B$2:$AG$2201, 15, FALSE), 'First 10 GS'!P$2:P$2201, 0)</f>
        <v>390</v>
      </c>
      <c r="P555" s="6">
        <f>_xlfn.RANK.EQ(VLOOKUP($A555, 'First 10 GS'!$B$2:$AG$2201, 16, FALSE), 'First 10 GS'!Q$2:Q$2201, 0)</f>
        <v>660</v>
      </c>
      <c r="Q555" s="5">
        <f>_xlfn.RANK.EQ(VLOOKUP($A555, 'First 10 GS'!$B$2:$AG$2201, 17, FALSE), 'First 10 GS'!R$2:R$2201, 1)</f>
        <v>642</v>
      </c>
      <c r="R555" s="6">
        <f>_xlfn.RANK.EQ(VLOOKUP($A555, 'First 10 GS'!$B$2:$AG$2201, 18, FALSE), 'First 10 GS'!S$2:S$2201, 1)</f>
        <v>656</v>
      </c>
      <c r="S555" s="6">
        <f>_xlfn.RANK.EQ(VLOOKUP($A555, 'First 10 GS'!$B$2:$AG$2201, 19, FALSE), 'First 10 GS'!T$2:T$2201, 1)</f>
        <v>657</v>
      </c>
      <c r="T555" s="6">
        <f>_xlfn.RANK.EQ(VLOOKUP($A555, 'First 10 GS'!$B$2:$AG$2201, 20, FALSE), 'First 10 GS'!U$2:U$2201, 1)</f>
        <v>645</v>
      </c>
      <c r="U555" s="6">
        <f>_xlfn.RANK.EQ(VLOOKUP($A555, 'First 10 GS'!$B$2:$AG$2201, 21, FALSE), 'First 10 GS'!V$2:V$2201, 1)</f>
        <v>641</v>
      </c>
      <c r="V555" s="6">
        <f>_xlfn.RANK.EQ(VLOOKUP($A555, 'First 10 GS'!$B$2:$AG$2201, 22, FALSE), 'First 10 GS'!W$2:W$2201, 1)</f>
        <v>636</v>
      </c>
      <c r="W555" s="6">
        <f>_xlfn.RANK.EQ(VLOOKUP($A555, 'First 10 GS'!$B$2:$AG$2201, 23, FALSE), 'First 10 GS'!X$2:X$2201, 1)</f>
        <v>22</v>
      </c>
      <c r="X555" s="5">
        <f>_xlfn.RANK.EQ(VLOOKUP($A555, 'First 10 GS'!$B$2:$AG$2201, 24, FALSE), 'First 10 GS'!Y$2:Y$2201, 1)</f>
        <v>55</v>
      </c>
      <c r="Y555" s="6">
        <f>_xlfn.RANK.EQ(VLOOKUP($A555, 'First 10 GS'!$B$2:$AG$2201, 25, FALSE), 'First 10 GS'!Z$2:Z$2201, 1)</f>
        <v>1</v>
      </c>
      <c r="Z555" s="5">
        <f>_xlfn.RANK.EQ(VLOOKUP($A555, 'First 10 GS'!$B$2:$AG$2201, 26, FALSE), 'First 10 GS'!AA$2:AA$2201, 0)</f>
        <v>452</v>
      </c>
      <c r="AA555" s="5">
        <f>_xlfn.RANK.EQ(VLOOKUP($A555, 'First 10 GS'!$B$2:$AG$2201, 27, FALSE), 'First 10 GS'!AB$2:AB$2201, 0)</f>
        <v>359</v>
      </c>
      <c r="AB555" s="6">
        <f>_xlfn.RANK.EQ(VLOOKUP($A555, 'First 10 GS'!$B$2:$AG$2201, 28, FALSE), 'First 10 GS'!AC$2:AC$2201, 1)</f>
        <v>290</v>
      </c>
      <c r="AC555" s="6">
        <f>_xlfn.RANK.EQ(VLOOKUP($A555, 'First 10 GS'!$B$2:$AG$2201, 29, FALSE), 'First 10 GS'!AD$2:AD$2201, 1)</f>
        <v>1</v>
      </c>
      <c r="AD555" s="6">
        <f>_xlfn.RANK.EQ(VLOOKUP($A555, 'First 10 GS'!$B$2:$AG$2201, 30, FALSE), 'First 10 GS'!AE$2:AE$2201, 1)</f>
        <v>325</v>
      </c>
      <c r="AE555" s="6">
        <f>_xlfn.RANK.EQ(VLOOKUP($A555, 'First 10 GS'!$B$2:$AG$2201, 31, FALSE), 'First 10 GS'!AF$2:AF$2201, 0)</f>
        <v>476</v>
      </c>
      <c r="AF555" s="5">
        <f>_xlfn.RANK.EQ(VLOOKUP($A555, 'First 10 GS'!$B$2:$AG$2201, 32, FALSE), 'First 10 GS'!AG$2:AG$2201, 1)</f>
        <v>613</v>
      </c>
      <c r="AG555" s="7">
        <f>GEOMEAN(Table5[[#This Row],[W]],Table5[[#This Row],[L]],Table5[[#This Row],[ERA]],Table5[[#This Row],[BB/9]],Table5[[#This Row],[SO]],Table5[[#This Row],[K/9]],Table5[[#This Row],[WHIP]])</f>
        <v>392.85462048386023</v>
      </c>
    </row>
    <row r="556" spans="1:33" x14ac:dyDescent="0.45">
      <c r="A556" s="6" t="s">
        <v>1835</v>
      </c>
      <c r="B556" s="6" t="s">
        <v>30</v>
      </c>
      <c r="C556" s="9">
        <v>36279</v>
      </c>
      <c r="D556" s="9">
        <v>36330</v>
      </c>
      <c r="E556" s="6">
        <f>_xlfn.RANK.EQ(VLOOKUP($A556, 'First 10 GS'!$B$2:$AG$2201, 5, FALSE), 'First 10 GS'!F$2:F$2201, 0)</f>
        <v>467</v>
      </c>
      <c r="F556" s="5">
        <f>_xlfn.RANK.EQ(VLOOKUP($A556, 'First 10 GS'!$B$2:$AG$2201, 6, FALSE), 'First 10 GS'!G$2:G$2201, 0)</f>
        <v>460</v>
      </c>
      <c r="G556" s="5">
        <f>_xlfn.RANK.EQ(VLOOKUP($A556, 'First 10 GS'!$B$2:$AG$2201, 7, FALSE), 'First 10 GS'!H$2:H$2201, 1)</f>
        <v>57</v>
      </c>
      <c r="H556" s="6">
        <f>_xlfn.RANK.EQ(VLOOKUP($A556, 'First 10 GS'!$B$2:$AG$2201, 8, FALSE), 'First 10 GS'!I$2:I$2201, 0)</f>
        <v>1</v>
      </c>
      <c r="I556" s="6">
        <f>_xlfn.RANK.EQ(VLOOKUP($A556, 'First 10 GS'!$B$2:$AG$2201, 9, FALSE), 'First 10 GS'!J$2:J$2201, 0)</f>
        <v>1</v>
      </c>
      <c r="J556" s="6">
        <f>_xlfn.RANK.EQ(VLOOKUP($A556, 'First 10 GS'!$B$2:$AG$2201, 10, FALSE), 'First 10 GS'!K$2:K$2201, 1)</f>
        <v>1</v>
      </c>
      <c r="K556" s="6">
        <f>_xlfn.RANK.EQ(VLOOKUP($A556, 'First 10 GS'!$B$2:$AG$2201, 11, FALSE), 'First 10 GS'!L$2:L$2201, 0)</f>
        <v>196</v>
      </c>
      <c r="L556" s="6">
        <f>_xlfn.RANK.EQ(VLOOKUP($A556, 'First 10 GS'!$B$2:$AG$2201, 12, FALSE), 'First 10 GS'!M$2:M$2201, 0)</f>
        <v>98</v>
      </c>
      <c r="M556" s="6">
        <f>_xlfn.RANK.EQ(VLOOKUP($A556, 'First 10 GS'!$B$2:$AG$2201, 13, FALSE), 'First 10 GS'!N$2:N$2201, 0)</f>
        <v>2</v>
      </c>
      <c r="N556" s="6">
        <f>_xlfn.RANK.EQ(VLOOKUP($A556, 'First 10 GS'!$B$2:$AG$2201, 14, FALSE), 'First 10 GS'!O$2:O$2201, 1)</f>
        <v>194</v>
      </c>
      <c r="O556" s="6">
        <f>_xlfn.RANK.EQ(VLOOKUP($A556, 'First 10 GS'!$B$2:$AG$2201, 15, FALSE), 'First 10 GS'!P$2:P$2201, 0)</f>
        <v>629</v>
      </c>
      <c r="P556" s="6">
        <f>_xlfn.RANK.EQ(VLOOKUP($A556, 'First 10 GS'!$B$2:$AG$2201, 16, FALSE), 'First 10 GS'!Q$2:Q$2201, 0)</f>
        <v>266</v>
      </c>
      <c r="Q556" s="5">
        <f>_xlfn.RANK.EQ(VLOOKUP($A556, 'First 10 GS'!$B$2:$AG$2201, 17, FALSE), 'First 10 GS'!R$2:R$2201, 1)</f>
        <v>618</v>
      </c>
      <c r="R556" s="6">
        <f>_xlfn.RANK.EQ(VLOOKUP($A556, 'First 10 GS'!$B$2:$AG$2201, 18, FALSE), 'First 10 GS'!S$2:S$2201, 1)</f>
        <v>597</v>
      </c>
      <c r="S556" s="6">
        <f>_xlfn.RANK.EQ(VLOOKUP($A556, 'First 10 GS'!$B$2:$AG$2201, 19, FALSE), 'First 10 GS'!T$2:T$2201, 1)</f>
        <v>614</v>
      </c>
      <c r="T556" s="6">
        <f>_xlfn.RANK.EQ(VLOOKUP($A556, 'First 10 GS'!$B$2:$AG$2201, 20, FALSE), 'First 10 GS'!U$2:U$2201, 1)</f>
        <v>636</v>
      </c>
      <c r="U556" s="6">
        <f>_xlfn.RANK.EQ(VLOOKUP($A556, 'First 10 GS'!$B$2:$AG$2201, 21, FALSE), 'First 10 GS'!V$2:V$2201, 1)</f>
        <v>648</v>
      </c>
      <c r="V556" s="6">
        <f>_xlfn.RANK.EQ(VLOOKUP($A556, 'First 10 GS'!$B$2:$AG$2201, 22, FALSE), 'First 10 GS'!W$2:W$2201, 1)</f>
        <v>651</v>
      </c>
      <c r="W556" s="6">
        <f>_xlfn.RANK.EQ(VLOOKUP($A556, 'First 10 GS'!$B$2:$AG$2201, 23, FALSE), 'First 10 GS'!X$2:X$2201, 1)</f>
        <v>400</v>
      </c>
      <c r="X556" s="5">
        <f>_xlfn.RANK.EQ(VLOOKUP($A556, 'First 10 GS'!$B$2:$AG$2201, 24, FALSE), 'First 10 GS'!Y$2:Y$2201, 1)</f>
        <v>470</v>
      </c>
      <c r="Y556" s="6">
        <f>_xlfn.RANK.EQ(VLOOKUP($A556, 'First 10 GS'!$B$2:$AG$2201, 25, FALSE), 'First 10 GS'!Z$2:Z$2201, 1)</f>
        <v>291</v>
      </c>
      <c r="Z556" s="5">
        <f>_xlfn.RANK.EQ(VLOOKUP($A556, 'First 10 GS'!$B$2:$AG$2201, 26, FALSE), 'First 10 GS'!AA$2:AA$2201, 0)</f>
        <v>566</v>
      </c>
      <c r="AA556" s="5">
        <f>_xlfn.RANK.EQ(VLOOKUP($A556, 'First 10 GS'!$B$2:$AG$2201, 27, FALSE), 'First 10 GS'!AB$2:AB$2201, 0)</f>
        <v>541</v>
      </c>
      <c r="AB556" s="6">
        <f>_xlfn.RANK.EQ(VLOOKUP($A556, 'First 10 GS'!$B$2:$AG$2201, 28, FALSE), 'First 10 GS'!AC$2:AC$2201, 1)</f>
        <v>290</v>
      </c>
      <c r="AC556" s="6">
        <f>_xlfn.RANK.EQ(VLOOKUP($A556, 'First 10 GS'!$B$2:$AG$2201, 29, FALSE), 'First 10 GS'!AD$2:AD$2201, 1)</f>
        <v>1</v>
      </c>
      <c r="AD556" s="6">
        <f>_xlfn.RANK.EQ(VLOOKUP($A556, 'First 10 GS'!$B$2:$AG$2201, 30, FALSE), 'First 10 GS'!AE$2:AE$2201, 1)</f>
        <v>461</v>
      </c>
      <c r="AE556" s="6">
        <f>_xlfn.RANK.EQ(VLOOKUP($A556, 'First 10 GS'!$B$2:$AG$2201, 31, FALSE), 'First 10 GS'!AF$2:AF$2201, 0)</f>
        <v>270</v>
      </c>
      <c r="AF556" s="5">
        <f>_xlfn.RANK.EQ(VLOOKUP($A556, 'First 10 GS'!$B$2:$AG$2201, 32, FALSE), 'First 10 GS'!AG$2:AG$2201, 1)</f>
        <v>621</v>
      </c>
      <c r="AG556" s="7">
        <f>GEOMEAN(Table5[[#This Row],[W]],Table5[[#This Row],[L]],Table5[[#This Row],[ERA]],Table5[[#This Row],[BB/9]],Table5[[#This Row],[SO]],Table5[[#This Row],[K/9]],Table5[[#This Row],[WHIP]])</f>
        <v>393.0098849376671</v>
      </c>
    </row>
    <row r="557" spans="1:33" x14ac:dyDescent="0.45">
      <c r="A557" s="6" t="s">
        <v>2122</v>
      </c>
      <c r="B557" s="6" t="s">
        <v>168</v>
      </c>
      <c r="C557" s="9">
        <v>42487</v>
      </c>
      <c r="D557" s="9">
        <v>42618</v>
      </c>
      <c r="E557" s="6">
        <f>_xlfn.RANK.EQ(VLOOKUP($A557, 'First 10 GS'!$B$2:$AG$2201, 5, FALSE), 'First 10 GS'!F$2:F$2201, 0)</f>
        <v>661</v>
      </c>
      <c r="F557" s="5">
        <f>_xlfn.RANK.EQ(VLOOKUP($A557, 'First 10 GS'!$B$2:$AG$2201, 6, FALSE), 'First 10 GS'!G$2:G$2201, 0)</f>
        <v>460</v>
      </c>
      <c r="G557" s="5">
        <f>_xlfn.RANK.EQ(VLOOKUP($A557, 'First 10 GS'!$B$2:$AG$2201, 7, FALSE), 'First 10 GS'!H$2:H$2201, 1)</f>
        <v>518</v>
      </c>
      <c r="H557" s="6">
        <f>_xlfn.RANK.EQ(VLOOKUP($A557, 'First 10 GS'!$B$2:$AG$2201, 8, FALSE), 'First 10 GS'!I$2:I$2201, 0)</f>
        <v>1</v>
      </c>
      <c r="I557" s="6">
        <f>_xlfn.RANK.EQ(VLOOKUP($A557, 'First 10 GS'!$B$2:$AG$2201, 9, FALSE), 'First 10 GS'!J$2:J$2201, 0)</f>
        <v>1</v>
      </c>
      <c r="J557" s="6">
        <f>_xlfn.RANK.EQ(VLOOKUP($A557, 'First 10 GS'!$B$2:$AG$2201, 10, FALSE), 'First 10 GS'!K$2:K$2201, 1)</f>
        <v>1</v>
      </c>
      <c r="K557" s="6">
        <f>_xlfn.RANK.EQ(VLOOKUP($A557, 'First 10 GS'!$B$2:$AG$2201, 11, FALSE), 'First 10 GS'!L$2:L$2201, 0)</f>
        <v>196</v>
      </c>
      <c r="L557" s="6">
        <f>_xlfn.RANK.EQ(VLOOKUP($A557, 'First 10 GS'!$B$2:$AG$2201, 12, FALSE), 'First 10 GS'!M$2:M$2201, 0)</f>
        <v>98</v>
      </c>
      <c r="M557" s="6">
        <f>_xlfn.RANK.EQ(VLOOKUP($A557, 'First 10 GS'!$B$2:$AG$2201, 13, FALSE), 'First 10 GS'!N$2:N$2201, 0)</f>
        <v>2</v>
      </c>
      <c r="N557" s="6">
        <f>_xlfn.RANK.EQ(VLOOKUP($A557, 'First 10 GS'!$B$2:$AG$2201, 14, FALSE), 'First 10 GS'!O$2:O$2201, 1)</f>
        <v>5</v>
      </c>
      <c r="O557" s="6">
        <f>_xlfn.RANK.EQ(VLOOKUP($A557, 'First 10 GS'!$B$2:$AG$2201, 15, FALSE), 'First 10 GS'!P$2:P$2201, 0)</f>
        <v>227</v>
      </c>
      <c r="P557" s="6">
        <f>_xlfn.RANK.EQ(VLOOKUP($A557, 'First 10 GS'!$B$2:$AG$2201, 16, FALSE), 'First 10 GS'!Q$2:Q$2201, 0)</f>
        <v>562</v>
      </c>
      <c r="Q557" s="5">
        <f>_xlfn.RANK.EQ(VLOOKUP($A557, 'First 10 GS'!$B$2:$AG$2201, 17, FALSE), 'First 10 GS'!R$2:R$2201, 1)</f>
        <v>667</v>
      </c>
      <c r="R557" s="6">
        <f>_xlfn.RANK.EQ(VLOOKUP($A557, 'First 10 GS'!$B$2:$AG$2201, 18, FALSE), 'First 10 GS'!S$2:S$2201, 1)</f>
        <v>385</v>
      </c>
      <c r="S557" s="6">
        <f>_xlfn.RANK.EQ(VLOOKUP($A557, 'First 10 GS'!$B$2:$AG$2201, 19, FALSE), 'First 10 GS'!T$2:T$2201, 1)</f>
        <v>657</v>
      </c>
      <c r="T557" s="6">
        <f>_xlfn.RANK.EQ(VLOOKUP($A557, 'First 10 GS'!$B$2:$AG$2201, 20, FALSE), 'First 10 GS'!U$2:U$2201, 1)</f>
        <v>665</v>
      </c>
      <c r="U557" s="6">
        <f>_xlfn.RANK.EQ(VLOOKUP($A557, 'First 10 GS'!$B$2:$AG$2201, 21, FALSE), 'First 10 GS'!V$2:V$2201, 1)</f>
        <v>622</v>
      </c>
      <c r="V557" s="6">
        <f>_xlfn.RANK.EQ(VLOOKUP($A557, 'First 10 GS'!$B$2:$AG$2201, 22, FALSE), 'First 10 GS'!W$2:W$2201, 1)</f>
        <v>537</v>
      </c>
      <c r="W557" s="6">
        <f>_xlfn.RANK.EQ(VLOOKUP($A557, 'First 10 GS'!$B$2:$AG$2201, 23, FALSE), 'First 10 GS'!X$2:X$2201, 1)</f>
        <v>400</v>
      </c>
      <c r="X557" s="5">
        <f>_xlfn.RANK.EQ(VLOOKUP($A557, 'First 10 GS'!$B$2:$AG$2201, 24, FALSE), 'First 10 GS'!Y$2:Y$2201, 1)</f>
        <v>609</v>
      </c>
      <c r="Y557" s="6">
        <f>_xlfn.RANK.EQ(VLOOKUP($A557, 'First 10 GS'!$B$2:$AG$2201, 25, FALSE), 'First 10 GS'!Z$2:Z$2201, 1)</f>
        <v>1</v>
      </c>
      <c r="Z557" s="5">
        <f>_xlfn.RANK.EQ(VLOOKUP($A557, 'First 10 GS'!$B$2:$AG$2201, 26, FALSE), 'First 10 GS'!AA$2:AA$2201, 0)</f>
        <v>274</v>
      </c>
      <c r="AA557" s="5">
        <f>_xlfn.RANK.EQ(VLOOKUP($A557, 'First 10 GS'!$B$2:$AG$2201, 27, FALSE), 'First 10 GS'!AB$2:AB$2201, 0)</f>
        <v>89</v>
      </c>
      <c r="AB557" s="6">
        <f>_xlfn.RANK.EQ(VLOOKUP($A557, 'First 10 GS'!$B$2:$AG$2201, 28, FALSE), 'First 10 GS'!AC$2:AC$2201, 1)</f>
        <v>452</v>
      </c>
      <c r="AC557" s="6">
        <f>_xlfn.RANK.EQ(VLOOKUP($A557, 'First 10 GS'!$B$2:$AG$2201, 29, FALSE), 'First 10 GS'!AD$2:AD$2201, 1)</f>
        <v>1</v>
      </c>
      <c r="AD557" s="6">
        <f>_xlfn.RANK.EQ(VLOOKUP($A557, 'First 10 GS'!$B$2:$AG$2201, 30, FALSE), 'First 10 GS'!AE$2:AE$2201, 1)</f>
        <v>1</v>
      </c>
      <c r="AE557" s="6">
        <f>_xlfn.RANK.EQ(VLOOKUP($A557, 'First 10 GS'!$B$2:$AG$2201, 31, FALSE), 'First 10 GS'!AF$2:AF$2201, 0)</f>
        <v>635</v>
      </c>
      <c r="AF557" s="5">
        <f>_xlfn.RANK.EQ(VLOOKUP($A557, 'First 10 GS'!$B$2:$AG$2201, 32, FALSE), 'First 10 GS'!AG$2:AG$2201, 1)</f>
        <v>663</v>
      </c>
      <c r="AG557" s="7">
        <f>GEOMEAN(Table5[[#This Row],[W]],Table5[[#This Row],[L]],Table5[[#This Row],[ERA]],Table5[[#This Row],[BB/9]],Table5[[#This Row],[SO]],Table5[[#This Row],[K/9]],Table5[[#This Row],[WHIP]])</f>
        <v>397.38559172089793</v>
      </c>
    </row>
    <row r="558" spans="1:33" x14ac:dyDescent="0.45">
      <c r="A558" s="4" t="s">
        <v>1649</v>
      </c>
      <c r="B558" s="4" t="s">
        <v>168</v>
      </c>
      <c r="C558" s="10">
        <v>28657</v>
      </c>
      <c r="D558" s="10">
        <v>28709</v>
      </c>
      <c r="E558" s="4">
        <f>_xlfn.RANK.EQ(VLOOKUP($A558, 'First 10 GS'!$B$2:$AG$2201, 5, FALSE), 'First 10 GS'!F$2:F$2201, 0)</f>
        <v>238</v>
      </c>
      <c r="F558" s="5">
        <f>_xlfn.RANK.EQ(VLOOKUP($A558, 'First 10 GS'!$B$2:$AG$2201, 6, FALSE), 'First 10 GS'!G$2:G$2201, 0)</f>
        <v>294</v>
      </c>
      <c r="G558" s="5">
        <f>_xlfn.RANK.EQ(VLOOKUP($A558, 'First 10 GS'!$B$2:$AG$2201, 7, FALSE), 'First 10 GS'!H$2:H$2201, 1)</f>
        <v>343</v>
      </c>
      <c r="H558" s="4">
        <f>_xlfn.RANK.EQ(VLOOKUP($A558, 'First 10 GS'!$B$2:$AG$2201, 8, FALSE), 'First 10 GS'!I$2:I$2201, 0)</f>
        <v>1</v>
      </c>
      <c r="I558" s="4">
        <f>_xlfn.RANK.EQ(VLOOKUP($A558, 'First 10 GS'!$B$2:$AG$2201, 9, FALSE), 'First 10 GS'!J$2:J$2201, 0)</f>
        <v>1</v>
      </c>
      <c r="J558" s="4">
        <f>_xlfn.RANK.EQ(VLOOKUP($A558, 'First 10 GS'!$B$2:$AG$2201, 10, FALSE), 'First 10 GS'!K$2:K$2201, 1)</f>
        <v>1</v>
      </c>
      <c r="K558" s="4">
        <f>_xlfn.RANK.EQ(VLOOKUP($A558, 'First 10 GS'!$B$2:$AG$2201, 11, FALSE), 'First 10 GS'!L$2:L$2201, 0)</f>
        <v>99</v>
      </c>
      <c r="L558" s="4">
        <f>_xlfn.RANK.EQ(VLOOKUP($A558, 'First 10 GS'!$B$2:$AG$2201, 12, FALSE), 'First 10 GS'!M$2:M$2201, 0)</f>
        <v>18</v>
      </c>
      <c r="M558" s="4">
        <f>_xlfn.RANK.EQ(VLOOKUP($A558, 'First 10 GS'!$B$2:$AG$2201, 13, FALSE), 'First 10 GS'!N$2:N$2201, 0)</f>
        <v>2</v>
      </c>
      <c r="N558" s="6">
        <f>_xlfn.RANK.EQ(VLOOKUP($A558, 'First 10 GS'!$B$2:$AG$2201, 14, FALSE), 'First 10 GS'!O$2:O$2201, 1)</f>
        <v>414</v>
      </c>
      <c r="O558" s="4">
        <f>_xlfn.RANK.EQ(VLOOKUP($A558, 'First 10 GS'!$B$2:$AG$2201, 15, FALSE), 'First 10 GS'!P$2:P$2201, 0)</f>
        <v>227</v>
      </c>
      <c r="P558" s="4">
        <f>_xlfn.RANK.EQ(VLOOKUP($A558, 'First 10 GS'!$B$2:$AG$2201, 16, FALSE), 'First 10 GS'!Q$2:Q$2201, 0)</f>
        <v>378</v>
      </c>
      <c r="Q558" s="5">
        <f>_xlfn.RANK.EQ(VLOOKUP($A558, 'First 10 GS'!$B$2:$AG$2201, 17, FALSE), 'First 10 GS'!R$2:R$2201, 1)</f>
        <v>355</v>
      </c>
      <c r="R558" s="4">
        <f>_xlfn.RANK.EQ(VLOOKUP($A558, 'First 10 GS'!$B$2:$AG$2201, 18, FALSE), 'First 10 GS'!S$2:S$2201, 1)</f>
        <v>196</v>
      </c>
      <c r="S558" s="4">
        <f>_xlfn.RANK.EQ(VLOOKUP($A558, 'First 10 GS'!$B$2:$AG$2201, 19, FALSE), 'First 10 GS'!T$2:T$2201, 1)</f>
        <v>473</v>
      </c>
      <c r="T558" s="4">
        <f>_xlfn.RANK.EQ(VLOOKUP($A558, 'First 10 GS'!$B$2:$AG$2201, 20, FALSE), 'First 10 GS'!U$2:U$2201, 1)</f>
        <v>384</v>
      </c>
      <c r="U558" s="4">
        <f>_xlfn.RANK.EQ(VLOOKUP($A558, 'First 10 GS'!$B$2:$AG$2201, 21, FALSE), 'First 10 GS'!V$2:V$2201, 1)</f>
        <v>399</v>
      </c>
      <c r="V558" s="4">
        <f>_xlfn.RANK.EQ(VLOOKUP($A558, 'First 10 GS'!$B$2:$AG$2201, 22, FALSE), 'First 10 GS'!W$2:W$2201, 1)</f>
        <v>381</v>
      </c>
      <c r="W558" s="4">
        <f>_xlfn.RANK.EQ(VLOOKUP($A558, 'First 10 GS'!$B$2:$AG$2201, 23, FALSE), 'First 10 GS'!X$2:X$2201, 1)</f>
        <v>607</v>
      </c>
      <c r="X558" s="5">
        <f>_xlfn.RANK.EQ(VLOOKUP($A558, 'First 10 GS'!$B$2:$AG$2201, 24, FALSE), 'First 10 GS'!Y$2:Y$2201, 1)</f>
        <v>585</v>
      </c>
      <c r="Y558" s="4">
        <f>_xlfn.RANK.EQ(VLOOKUP($A558, 'First 10 GS'!$B$2:$AG$2201, 25, FALSE), 'First 10 GS'!Z$2:Z$2201, 1)</f>
        <v>291</v>
      </c>
      <c r="Z558" s="5">
        <f>_xlfn.RANK.EQ(VLOOKUP($A558, 'First 10 GS'!$B$2:$AG$2201, 26, FALSE), 'First 10 GS'!AA$2:AA$2201, 0)</f>
        <v>423</v>
      </c>
      <c r="AA558" s="5">
        <f>_xlfn.RANK.EQ(VLOOKUP($A558, 'First 10 GS'!$B$2:$AG$2201, 27, FALSE), 'First 10 GS'!AB$2:AB$2201, 0)</f>
        <v>457</v>
      </c>
      <c r="AB558" s="4">
        <f>_xlfn.RANK.EQ(VLOOKUP($A558, 'First 10 GS'!$B$2:$AG$2201, 28, FALSE), 'First 10 GS'!AC$2:AC$2201, 1)</f>
        <v>290</v>
      </c>
      <c r="AC558" s="4">
        <f>_xlfn.RANK.EQ(VLOOKUP($A558, 'First 10 GS'!$B$2:$AG$2201, 29, FALSE), 'First 10 GS'!AD$2:AD$2201, 1)</f>
        <v>609</v>
      </c>
      <c r="AD558" s="4">
        <f>_xlfn.RANK.EQ(VLOOKUP($A558, 'First 10 GS'!$B$2:$AG$2201, 30, FALSE), 'First 10 GS'!AE$2:AE$2201, 1)</f>
        <v>325</v>
      </c>
      <c r="AE558" s="4">
        <f>_xlfn.RANK.EQ(VLOOKUP($A558, 'First 10 GS'!$B$2:$AG$2201, 31, FALSE), 'First 10 GS'!AF$2:AF$2201, 0)</f>
        <v>211</v>
      </c>
      <c r="AF558" s="5">
        <f>_xlfn.RANK.EQ(VLOOKUP($A558, 'First 10 GS'!$B$2:$AG$2201, 32, FALSE), 'First 10 GS'!AG$2:AG$2201, 1)</f>
        <v>388</v>
      </c>
      <c r="AG558" s="7">
        <f>GEOMEAN(Table5[[#This Row],[W]],Table5[[#This Row],[L]],Table5[[#This Row],[ERA]],Table5[[#This Row],[BB/9]],Table5[[#This Row],[SO]],Table5[[#This Row],[K/9]],Table5[[#This Row],[WHIP]])</f>
        <v>397.59860484101489</v>
      </c>
    </row>
    <row r="559" spans="1:33" x14ac:dyDescent="0.45">
      <c r="A559" s="4" t="s">
        <v>2188</v>
      </c>
      <c r="B559" s="4" t="s">
        <v>115</v>
      </c>
      <c r="C559" s="10">
        <v>42979</v>
      </c>
      <c r="D559" s="10">
        <v>43209</v>
      </c>
      <c r="E559" s="4">
        <f>_xlfn.RANK.EQ(VLOOKUP($A559, 'First 10 GS'!$B$2:$AG$2201, 5, FALSE), 'First 10 GS'!F$2:F$2201, 0)</f>
        <v>547</v>
      </c>
      <c r="F559" s="5">
        <f>_xlfn.RANK.EQ(VLOOKUP($A559, 'First 10 GS'!$B$2:$AG$2201, 6, FALSE), 'First 10 GS'!G$2:G$2201, 0)</f>
        <v>294</v>
      </c>
      <c r="G559" s="5">
        <f>_xlfn.RANK.EQ(VLOOKUP($A559, 'First 10 GS'!$B$2:$AG$2201, 7, FALSE), 'First 10 GS'!H$2:H$2201, 1)</f>
        <v>343</v>
      </c>
      <c r="H559" s="4">
        <f>_xlfn.RANK.EQ(VLOOKUP($A559, 'First 10 GS'!$B$2:$AG$2201, 8, FALSE), 'First 10 GS'!I$2:I$2201, 0)</f>
        <v>1</v>
      </c>
      <c r="I559" s="4">
        <f>_xlfn.RANK.EQ(VLOOKUP($A559, 'First 10 GS'!$B$2:$AG$2201, 9, FALSE), 'First 10 GS'!J$2:J$2201, 0)</f>
        <v>1</v>
      </c>
      <c r="J559" s="4">
        <f>_xlfn.RANK.EQ(VLOOKUP($A559, 'First 10 GS'!$B$2:$AG$2201, 10, FALSE), 'First 10 GS'!K$2:K$2201, 1)</f>
        <v>1</v>
      </c>
      <c r="K559" s="4">
        <f>_xlfn.RANK.EQ(VLOOKUP($A559, 'First 10 GS'!$B$2:$AG$2201, 11, FALSE), 'First 10 GS'!L$2:L$2201, 0)</f>
        <v>196</v>
      </c>
      <c r="L559" s="4">
        <f>_xlfn.RANK.EQ(VLOOKUP($A559, 'First 10 GS'!$B$2:$AG$2201, 12, FALSE), 'First 10 GS'!M$2:M$2201, 0)</f>
        <v>98</v>
      </c>
      <c r="M559" s="4">
        <f>_xlfn.RANK.EQ(VLOOKUP($A559, 'First 10 GS'!$B$2:$AG$2201, 13, FALSE), 'First 10 GS'!N$2:N$2201, 0)</f>
        <v>2</v>
      </c>
      <c r="N559" s="6">
        <f>_xlfn.RANK.EQ(VLOOKUP($A559, 'First 10 GS'!$B$2:$AG$2201, 14, FALSE), 'First 10 GS'!O$2:O$2201, 1)</f>
        <v>110</v>
      </c>
      <c r="O559" s="4">
        <f>_xlfn.RANK.EQ(VLOOKUP($A559, 'First 10 GS'!$B$2:$AG$2201, 15, FALSE), 'First 10 GS'!P$2:P$2201, 0)</f>
        <v>227</v>
      </c>
      <c r="P559" s="4">
        <f>_xlfn.RANK.EQ(VLOOKUP($A559, 'First 10 GS'!$B$2:$AG$2201, 16, FALSE), 'First 10 GS'!Q$2:Q$2201, 0)</f>
        <v>378</v>
      </c>
      <c r="Q559" s="5">
        <f>_xlfn.RANK.EQ(VLOOKUP($A559, 'First 10 GS'!$B$2:$AG$2201, 17, FALSE), 'First 10 GS'!R$2:R$2201, 1)</f>
        <v>583</v>
      </c>
      <c r="R559" s="4">
        <f>_xlfn.RANK.EQ(VLOOKUP($A559, 'First 10 GS'!$B$2:$AG$2201, 18, FALSE), 'First 10 GS'!S$2:S$2201, 1)</f>
        <v>241</v>
      </c>
      <c r="S559" s="4">
        <f>_xlfn.RANK.EQ(VLOOKUP($A559, 'First 10 GS'!$B$2:$AG$2201, 19, FALSE), 'First 10 GS'!T$2:T$2201, 1)</f>
        <v>473</v>
      </c>
      <c r="T559" s="4">
        <f>_xlfn.RANK.EQ(VLOOKUP($A559, 'First 10 GS'!$B$2:$AG$2201, 20, FALSE), 'First 10 GS'!U$2:U$2201, 1)</f>
        <v>547</v>
      </c>
      <c r="U559" s="4">
        <f>_xlfn.RANK.EQ(VLOOKUP($A559, 'First 10 GS'!$B$2:$AG$2201, 21, FALSE), 'First 10 GS'!V$2:V$2201, 1)</f>
        <v>471</v>
      </c>
      <c r="V559" s="4">
        <f>_xlfn.RANK.EQ(VLOOKUP($A559, 'First 10 GS'!$B$2:$AG$2201, 22, FALSE), 'First 10 GS'!W$2:W$2201, 1)</f>
        <v>381</v>
      </c>
      <c r="W559" s="4">
        <f>_xlfn.RANK.EQ(VLOOKUP($A559, 'First 10 GS'!$B$2:$AG$2201, 23, FALSE), 'First 10 GS'!X$2:X$2201, 1)</f>
        <v>567</v>
      </c>
      <c r="X559" s="5">
        <f>_xlfn.RANK.EQ(VLOOKUP($A559, 'First 10 GS'!$B$2:$AG$2201, 24, FALSE), 'First 10 GS'!Y$2:Y$2201, 1)</f>
        <v>629</v>
      </c>
      <c r="Y559" s="4">
        <f>_xlfn.RANK.EQ(VLOOKUP($A559, 'First 10 GS'!$B$2:$AG$2201, 25, FALSE), 'First 10 GS'!Z$2:Z$2201, 1)</f>
        <v>291</v>
      </c>
      <c r="Z559" s="5">
        <f>_xlfn.RANK.EQ(VLOOKUP($A559, 'First 10 GS'!$B$2:$AG$2201, 26, FALSE), 'First 10 GS'!AA$2:AA$2201, 0)</f>
        <v>313</v>
      </c>
      <c r="AA559" s="5">
        <f>_xlfn.RANK.EQ(VLOOKUP($A559, 'First 10 GS'!$B$2:$AG$2201, 27, FALSE), 'First 10 GS'!AB$2:AB$2201, 0)</f>
        <v>226</v>
      </c>
      <c r="AB559" s="4">
        <f>_xlfn.RANK.EQ(VLOOKUP($A559, 'First 10 GS'!$B$2:$AG$2201, 28, FALSE), 'First 10 GS'!AC$2:AC$2201, 1)</f>
        <v>452</v>
      </c>
      <c r="AC559" s="4">
        <f>_xlfn.RANK.EQ(VLOOKUP($A559, 'First 10 GS'!$B$2:$AG$2201, 29, FALSE), 'First 10 GS'!AD$2:AD$2201, 1)</f>
        <v>1</v>
      </c>
      <c r="AD559" s="4">
        <f>_xlfn.RANK.EQ(VLOOKUP($A559, 'First 10 GS'!$B$2:$AG$2201, 30, FALSE), 'First 10 GS'!AE$2:AE$2201, 1)</f>
        <v>611</v>
      </c>
      <c r="AE559" s="4">
        <f>_xlfn.RANK.EQ(VLOOKUP($A559, 'First 10 GS'!$B$2:$AG$2201, 31, FALSE), 'First 10 GS'!AF$2:AF$2201, 0)</f>
        <v>517</v>
      </c>
      <c r="AF559" s="5">
        <f>_xlfn.RANK.EQ(VLOOKUP($A559, 'First 10 GS'!$B$2:$AG$2201, 32, FALSE), 'First 10 GS'!AG$2:AG$2201, 1)</f>
        <v>605</v>
      </c>
      <c r="AG559" s="7">
        <f>GEOMEAN(Table5[[#This Row],[W]],Table5[[#This Row],[L]],Table5[[#This Row],[ERA]],Table5[[#This Row],[BB/9]],Table5[[#This Row],[SO]],Table5[[#This Row],[K/9]],Table5[[#This Row],[WHIP]])</f>
        <v>398.02452144484295</v>
      </c>
    </row>
    <row r="560" spans="1:33" x14ac:dyDescent="0.45">
      <c r="A560" s="4" t="s">
        <v>2028</v>
      </c>
      <c r="B560" s="4" t="s">
        <v>379</v>
      </c>
      <c r="C560" s="10">
        <v>36319</v>
      </c>
      <c r="D560" s="10">
        <v>36373</v>
      </c>
      <c r="E560" s="4">
        <f>_xlfn.RANK.EQ(VLOOKUP($A560, 'First 10 GS'!$B$2:$AG$2201, 5, FALSE), 'First 10 GS'!F$2:F$2201, 0)</f>
        <v>547</v>
      </c>
      <c r="F560" s="5">
        <f>_xlfn.RANK.EQ(VLOOKUP($A560, 'First 10 GS'!$B$2:$AG$2201, 6, FALSE), 'First 10 GS'!G$2:G$2201, 0)</f>
        <v>294</v>
      </c>
      <c r="G560" s="5">
        <f>_xlfn.RANK.EQ(VLOOKUP($A560, 'First 10 GS'!$B$2:$AG$2201, 7, FALSE), 'First 10 GS'!H$2:H$2201, 1)</f>
        <v>518</v>
      </c>
      <c r="H560" s="4">
        <f>_xlfn.RANK.EQ(VLOOKUP($A560, 'First 10 GS'!$B$2:$AG$2201, 8, FALSE), 'First 10 GS'!I$2:I$2201, 0)</f>
        <v>1</v>
      </c>
      <c r="I560" s="4">
        <f>_xlfn.RANK.EQ(VLOOKUP($A560, 'First 10 GS'!$B$2:$AG$2201, 9, FALSE), 'First 10 GS'!J$2:J$2201, 0)</f>
        <v>1</v>
      </c>
      <c r="J560" s="4">
        <f>_xlfn.RANK.EQ(VLOOKUP($A560, 'First 10 GS'!$B$2:$AG$2201, 10, FALSE), 'First 10 GS'!K$2:K$2201, 1)</f>
        <v>1</v>
      </c>
      <c r="K560" s="4">
        <f>_xlfn.RANK.EQ(VLOOKUP($A560, 'First 10 GS'!$B$2:$AG$2201, 11, FALSE), 'First 10 GS'!L$2:L$2201, 0)</f>
        <v>196</v>
      </c>
      <c r="L560" s="4">
        <f>_xlfn.RANK.EQ(VLOOKUP($A560, 'First 10 GS'!$B$2:$AG$2201, 12, FALSE), 'First 10 GS'!M$2:M$2201, 0)</f>
        <v>98</v>
      </c>
      <c r="M560" s="4">
        <f>_xlfn.RANK.EQ(VLOOKUP($A560, 'First 10 GS'!$B$2:$AG$2201, 13, FALSE), 'First 10 GS'!N$2:N$2201, 0)</f>
        <v>2</v>
      </c>
      <c r="N560" s="6">
        <f>_xlfn.RANK.EQ(VLOOKUP($A560, 'First 10 GS'!$B$2:$AG$2201, 14, FALSE), 'First 10 GS'!O$2:O$2201, 1)</f>
        <v>110</v>
      </c>
      <c r="O560" s="4">
        <f>_xlfn.RANK.EQ(VLOOKUP($A560, 'First 10 GS'!$B$2:$AG$2201, 15, FALSE), 'First 10 GS'!P$2:P$2201, 0)</f>
        <v>90</v>
      </c>
      <c r="P560" s="4">
        <f>_xlfn.RANK.EQ(VLOOKUP($A560, 'First 10 GS'!$B$2:$AG$2201, 16, FALSE), 'First 10 GS'!Q$2:Q$2201, 0)</f>
        <v>467</v>
      </c>
      <c r="Q560" s="5">
        <f>_xlfn.RANK.EQ(VLOOKUP($A560, 'First 10 GS'!$B$2:$AG$2201, 17, FALSE), 'First 10 GS'!R$2:R$2201, 1)</f>
        <v>526</v>
      </c>
      <c r="R560" s="4">
        <f>_xlfn.RANK.EQ(VLOOKUP($A560, 'First 10 GS'!$B$2:$AG$2201, 18, FALSE), 'First 10 GS'!S$2:S$2201, 1)</f>
        <v>410</v>
      </c>
      <c r="S560" s="4">
        <f>_xlfn.RANK.EQ(VLOOKUP($A560, 'First 10 GS'!$B$2:$AG$2201, 19, FALSE), 'First 10 GS'!T$2:T$2201, 1)</f>
        <v>356</v>
      </c>
      <c r="T560" s="4">
        <f>_xlfn.RANK.EQ(VLOOKUP($A560, 'First 10 GS'!$B$2:$AG$2201, 20, FALSE), 'First 10 GS'!U$2:U$2201, 1)</f>
        <v>456</v>
      </c>
      <c r="U560" s="4">
        <f>_xlfn.RANK.EQ(VLOOKUP($A560, 'First 10 GS'!$B$2:$AG$2201, 21, FALSE), 'First 10 GS'!V$2:V$2201, 1)</f>
        <v>299</v>
      </c>
      <c r="V560" s="4">
        <f>_xlfn.RANK.EQ(VLOOKUP($A560, 'First 10 GS'!$B$2:$AG$2201, 22, FALSE), 'First 10 GS'!W$2:W$2201, 1)</f>
        <v>172</v>
      </c>
      <c r="W560" s="4">
        <f>_xlfn.RANK.EQ(VLOOKUP($A560, 'First 10 GS'!$B$2:$AG$2201, 23, FALSE), 'First 10 GS'!X$2:X$2201, 1)</f>
        <v>187</v>
      </c>
      <c r="X560" s="5">
        <f>_xlfn.RANK.EQ(VLOOKUP($A560, 'First 10 GS'!$B$2:$AG$2201, 24, FALSE), 'First 10 GS'!Y$2:Y$2201, 1)</f>
        <v>300</v>
      </c>
      <c r="Y560" s="4">
        <f>_xlfn.RANK.EQ(VLOOKUP($A560, 'First 10 GS'!$B$2:$AG$2201, 25, FALSE), 'First 10 GS'!Z$2:Z$2201, 1)</f>
        <v>1</v>
      </c>
      <c r="Z560" s="5">
        <f>_xlfn.RANK.EQ(VLOOKUP($A560, 'First 10 GS'!$B$2:$AG$2201, 26, FALSE), 'First 10 GS'!AA$2:AA$2201, 0)</f>
        <v>399</v>
      </c>
      <c r="AA560" s="5">
        <f>_xlfn.RANK.EQ(VLOOKUP($A560, 'First 10 GS'!$B$2:$AG$2201, 27, FALSE), 'First 10 GS'!AB$2:AB$2201, 0)</f>
        <v>309</v>
      </c>
      <c r="AB560" s="4">
        <f>_xlfn.RANK.EQ(VLOOKUP($A560, 'First 10 GS'!$B$2:$AG$2201, 28, FALSE), 'First 10 GS'!AC$2:AC$2201, 1)</f>
        <v>290</v>
      </c>
      <c r="AC560" s="4">
        <f>_xlfn.RANK.EQ(VLOOKUP($A560, 'First 10 GS'!$B$2:$AG$2201, 29, FALSE), 'First 10 GS'!AD$2:AD$2201, 1)</f>
        <v>1</v>
      </c>
      <c r="AD560" s="4">
        <f>_xlfn.RANK.EQ(VLOOKUP($A560, 'First 10 GS'!$B$2:$AG$2201, 30, FALSE), 'First 10 GS'!AE$2:AE$2201, 1)</f>
        <v>461</v>
      </c>
      <c r="AE560" s="4">
        <f>_xlfn.RANK.EQ(VLOOKUP($A560, 'First 10 GS'!$B$2:$AG$2201, 31, FALSE), 'First 10 GS'!AF$2:AF$2201, 0)</f>
        <v>534</v>
      </c>
      <c r="AF560" s="5">
        <f>_xlfn.RANK.EQ(VLOOKUP($A560, 'First 10 GS'!$B$2:$AG$2201, 32, FALSE), 'First 10 GS'!AG$2:AG$2201, 1)</f>
        <v>546</v>
      </c>
      <c r="AG560" s="7">
        <f>GEOMEAN(Table5[[#This Row],[W]],Table5[[#This Row],[L]],Table5[[#This Row],[ERA]],Table5[[#This Row],[BB/9]],Table5[[#This Row],[SO]],Table5[[#This Row],[K/9]],Table5[[#This Row],[WHIP]])</f>
        <v>399.27543057428403</v>
      </c>
    </row>
    <row r="561" spans="1:33" x14ac:dyDescent="0.45">
      <c r="A561" s="6" t="s">
        <v>1726</v>
      </c>
      <c r="B561" s="6" t="s">
        <v>184</v>
      </c>
      <c r="C561" s="9">
        <v>40797</v>
      </c>
      <c r="D561" s="9">
        <v>41091</v>
      </c>
      <c r="E561" s="6">
        <f>_xlfn.RANK.EQ(VLOOKUP($A561, 'First 10 GS'!$B$2:$AG$2201, 5, FALSE), 'First 10 GS'!F$2:F$2201, 0)</f>
        <v>619</v>
      </c>
      <c r="F561" s="5">
        <f>_xlfn.RANK.EQ(VLOOKUP($A561, 'First 10 GS'!$B$2:$AG$2201, 6, FALSE), 'First 10 GS'!G$2:G$2201, 0)</f>
        <v>460</v>
      </c>
      <c r="G561" s="5">
        <f>_xlfn.RANK.EQ(VLOOKUP($A561, 'First 10 GS'!$B$2:$AG$2201, 7, FALSE), 'First 10 GS'!H$2:H$2201, 1)</f>
        <v>343</v>
      </c>
      <c r="H561" s="6">
        <f>_xlfn.RANK.EQ(VLOOKUP($A561, 'First 10 GS'!$B$2:$AG$2201, 8, FALSE), 'First 10 GS'!I$2:I$2201, 0)</f>
        <v>1</v>
      </c>
      <c r="I561" s="6">
        <f>_xlfn.RANK.EQ(VLOOKUP($A561, 'First 10 GS'!$B$2:$AG$2201, 9, FALSE), 'First 10 GS'!J$2:J$2201, 0)</f>
        <v>1</v>
      </c>
      <c r="J561" s="6">
        <f>_xlfn.RANK.EQ(VLOOKUP($A561, 'First 10 GS'!$B$2:$AG$2201, 10, FALSE), 'First 10 GS'!K$2:K$2201, 1)</f>
        <v>1</v>
      </c>
      <c r="K561" s="6">
        <f>_xlfn.RANK.EQ(VLOOKUP($A561, 'First 10 GS'!$B$2:$AG$2201, 11, FALSE), 'First 10 GS'!L$2:L$2201, 0)</f>
        <v>196</v>
      </c>
      <c r="L561" s="6">
        <f>_xlfn.RANK.EQ(VLOOKUP($A561, 'First 10 GS'!$B$2:$AG$2201, 12, FALSE), 'First 10 GS'!M$2:M$2201, 0)</f>
        <v>98</v>
      </c>
      <c r="M561" s="6">
        <f>_xlfn.RANK.EQ(VLOOKUP($A561, 'First 10 GS'!$B$2:$AG$2201, 13, FALSE), 'First 10 GS'!N$2:N$2201, 0)</f>
        <v>2</v>
      </c>
      <c r="N561" s="6">
        <f>_xlfn.RANK.EQ(VLOOKUP($A561, 'First 10 GS'!$B$2:$AG$2201, 14, FALSE), 'First 10 GS'!O$2:O$2201, 1)</f>
        <v>43</v>
      </c>
      <c r="O561" s="6">
        <f>_xlfn.RANK.EQ(VLOOKUP($A561, 'First 10 GS'!$B$2:$AG$2201, 15, FALSE), 'First 10 GS'!P$2:P$2201, 0)</f>
        <v>390</v>
      </c>
      <c r="P561" s="6">
        <f>_xlfn.RANK.EQ(VLOOKUP($A561, 'First 10 GS'!$B$2:$AG$2201, 16, FALSE), 'First 10 GS'!Q$2:Q$2201, 0)</f>
        <v>500</v>
      </c>
      <c r="Q561" s="5">
        <f>_xlfn.RANK.EQ(VLOOKUP($A561, 'First 10 GS'!$B$2:$AG$2201, 17, FALSE), 'First 10 GS'!R$2:R$2201, 1)</f>
        <v>381</v>
      </c>
      <c r="R561" s="6">
        <f>_xlfn.RANK.EQ(VLOOKUP($A561, 'First 10 GS'!$B$2:$AG$2201, 18, FALSE), 'First 10 GS'!S$2:S$2201, 1)</f>
        <v>85</v>
      </c>
      <c r="S561" s="6">
        <f>_xlfn.RANK.EQ(VLOOKUP($A561, 'First 10 GS'!$B$2:$AG$2201, 19, FALSE), 'First 10 GS'!T$2:T$2201, 1)</f>
        <v>162</v>
      </c>
      <c r="T561" s="6">
        <f>_xlfn.RANK.EQ(VLOOKUP($A561, 'First 10 GS'!$B$2:$AG$2201, 20, FALSE), 'First 10 GS'!U$2:U$2201, 1)</f>
        <v>173</v>
      </c>
      <c r="U561" s="6">
        <f>_xlfn.RANK.EQ(VLOOKUP($A561, 'First 10 GS'!$B$2:$AG$2201, 21, FALSE), 'First 10 GS'!V$2:V$2201, 1)</f>
        <v>58</v>
      </c>
      <c r="V561" s="6">
        <f>_xlfn.RANK.EQ(VLOOKUP($A561, 'First 10 GS'!$B$2:$AG$2201, 22, FALSE), 'First 10 GS'!W$2:W$2201, 1)</f>
        <v>19</v>
      </c>
      <c r="W561" s="6">
        <f>_xlfn.RANK.EQ(VLOOKUP($A561, 'First 10 GS'!$B$2:$AG$2201, 23, FALSE), 'First 10 GS'!X$2:X$2201, 1)</f>
        <v>371</v>
      </c>
      <c r="X561" s="5">
        <f>_xlfn.RANK.EQ(VLOOKUP($A561, 'First 10 GS'!$B$2:$AG$2201, 24, FALSE), 'First 10 GS'!Y$2:Y$2201, 1)</f>
        <v>520</v>
      </c>
      <c r="Y561" s="6">
        <f>_xlfn.RANK.EQ(VLOOKUP($A561, 'First 10 GS'!$B$2:$AG$2201, 25, FALSE), 'First 10 GS'!Z$2:Z$2201, 1)</f>
        <v>291</v>
      </c>
      <c r="Z561" s="5">
        <f>_xlfn.RANK.EQ(VLOOKUP($A561, 'First 10 GS'!$B$2:$AG$2201, 26, FALSE), 'First 10 GS'!AA$2:AA$2201, 0)</f>
        <v>423</v>
      </c>
      <c r="AA561" s="5">
        <f>_xlfn.RANK.EQ(VLOOKUP($A561, 'First 10 GS'!$B$2:$AG$2201, 27, FALSE), 'First 10 GS'!AB$2:AB$2201, 0)</f>
        <v>277</v>
      </c>
      <c r="AB561" s="6">
        <f>_xlfn.RANK.EQ(VLOOKUP($A561, 'First 10 GS'!$B$2:$AG$2201, 28, FALSE), 'First 10 GS'!AC$2:AC$2201, 1)</f>
        <v>452</v>
      </c>
      <c r="AC561" s="6">
        <f>_xlfn.RANK.EQ(VLOOKUP($A561, 'First 10 GS'!$B$2:$AG$2201, 29, FALSE), 'First 10 GS'!AD$2:AD$2201, 1)</f>
        <v>477</v>
      </c>
      <c r="AD561" s="6">
        <f>_xlfn.RANK.EQ(VLOOKUP($A561, 'First 10 GS'!$B$2:$AG$2201, 30, FALSE), 'First 10 GS'!AE$2:AE$2201, 1)</f>
        <v>554</v>
      </c>
      <c r="AE561" s="6">
        <f>_xlfn.RANK.EQ(VLOOKUP($A561, 'First 10 GS'!$B$2:$AG$2201, 31, FALSE), 'First 10 GS'!AF$2:AF$2201, 0)</f>
        <v>626</v>
      </c>
      <c r="AF561" s="5">
        <f>_xlfn.RANK.EQ(VLOOKUP($A561, 'First 10 GS'!$B$2:$AG$2201, 32, FALSE), 'First 10 GS'!AG$2:AG$2201, 1)</f>
        <v>446</v>
      </c>
      <c r="AG561" s="7">
        <f>GEOMEAN(Table5[[#This Row],[W]],Table5[[#This Row],[L]],Table5[[#This Row],[ERA]],Table5[[#This Row],[BB/9]],Table5[[#This Row],[SO]],Table5[[#This Row],[K/9]],Table5[[#This Row],[WHIP]])</f>
        <v>399.83100318705118</v>
      </c>
    </row>
    <row r="562" spans="1:33" x14ac:dyDescent="0.45">
      <c r="A562" s="6" t="s">
        <v>1911</v>
      </c>
      <c r="B562" s="6" t="s">
        <v>49</v>
      </c>
      <c r="C562" s="9">
        <v>39630</v>
      </c>
      <c r="D562" s="9">
        <v>39686</v>
      </c>
      <c r="E562" s="6">
        <f>_xlfn.RANK.EQ(VLOOKUP($A562, 'First 10 GS'!$B$2:$AG$2201, 5, FALSE), 'First 10 GS'!F$2:F$2201, 0)</f>
        <v>467</v>
      </c>
      <c r="F562" s="5">
        <f>_xlfn.RANK.EQ(VLOOKUP($A562, 'First 10 GS'!$B$2:$AG$2201, 6, FALSE), 'First 10 GS'!G$2:G$2201, 0)</f>
        <v>294</v>
      </c>
      <c r="G562" s="5">
        <f>_xlfn.RANK.EQ(VLOOKUP($A562, 'First 10 GS'!$B$2:$AG$2201, 7, FALSE), 'First 10 GS'!H$2:H$2201, 1)</f>
        <v>623</v>
      </c>
      <c r="H562" s="6">
        <f>_xlfn.RANK.EQ(VLOOKUP($A562, 'First 10 GS'!$B$2:$AG$2201, 8, FALSE), 'First 10 GS'!I$2:I$2201, 0)</f>
        <v>1</v>
      </c>
      <c r="I562" s="6">
        <f>_xlfn.RANK.EQ(VLOOKUP($A562, 'First 10 GS'!$B$2:$AG$2201, 9, FALSE), 'First 10 GS'!J$2:J$2201, 0)</f>
        <v>1</v>
      </c>
      <c r="J562" s="6">
        <f>_xlfn.RANK.EQ(VLOOKUP($A562, 'First 10 GS'!$B$2:$AG$2201, 10, FALSE), 'First 10 GS'!K$2:K$2201, 1)</f>
        <v>1</v>
      </c>
      <c r="K562" s="6">
        <f>_xlfn.RANK.EQ(VLOOKUP($A562, 'First 10 GS'!$B$2:$AG$2201, 11, FALSE), 'First 10 GS'!L$2:L$2201, 0)</f>
        <v>196</v>
      </c>
      <c r="L562" s="6">
        <f>_xlfn.RANK.EQ(VLOOKUP($A562, 'First 10 GS'!$B$2:$AG$2201, 12, FALSE), 'First 10 GS'!M$2:M$2201, 0)</f>
        <v>98</v>
      </c>
      <c r="M562" s="6">
        <f>_xlfn.RANK.EQ(VLOOKUP($A562, 'First 10 GS'!$B$2:$AG$2201, 13, FALSE), 'First 10 GS'!N$2:N$2201, 0)</f>
        <v>2</v>
      </c>
      <c r="N562" s="6">
        <f>_xlfn.RANK.EQ(VLOOKUP($A562, 'First 10 GS'!$B$2:$AG$2201, 14, FALSE), 'First 10 GS'!O$2:O$2201, 1)</f>
        <v>194</v>
      </c>
      <c r="O562" s="6">
        <f>_xlfn.RANK.EQ(VLOOKUP($A562, 'First 10 GS'!$B$2:$AG$2201, 15, FALSE), 'First 10 GS'!P$2:P$2201, 0)</f>
        <v>26</v>
      </c>
      <c r="P562" s="6">
        <f>_xlfn.RANK.EQ(VLOOKUP($A562, 'First 10 GS'!$B$2:$AG$2201, 16, FALSE), 'First 10 GS'!Q$2:Q$2201, 0)</f>
        <v>500</v>
      </c>
      <c r="Q562" s="5">
        <f>_xlfn.RANK.EQ(VLOOKUP($A562, 'First 10 GS'!$B$2:$AG$2201, 17, FALSE), 'First 10 GS'!R$2:R$2201, 1)</f>
        <v>434</v>
      </c>
      <c r="R562" s="6">
        <f>_xlfn.RANK.EQ(VLOOKUP($A562, 'First 10 GS'!$B$2:$AG$2201, 18, FALSE), 'First 10 GS'!S$2:S$2201, 1)</f>
        <v>276</v>
      </c>
      <c r="S562" s="6">
        <f>_xlfn.RANK.EQ(VLOOKUP($A562, 'First 10 GS'!$B$2:$AG$2201, 19, FALSE), 'First 10 GS'!T$2:T$2201, 1)</f>
        <v>440</v>
      </c>
      <c r="T562" s="6">
        <f>_xlfn.RANK.EQ(VLOOKUP($A562, 'First 10 GS'!$B$2:$AG$2201, 20, FALSE), 'First 10 GS'!U$2:U$2201, 1)</f>
        <v>384</v>
      </c>
      <c r="U562" s="6">
        <f>_xlfn.RANK.EQ(VLOOKUP($A562, 'First 10 GS'!$B$2:$AG$2201, 21, FALSE), 'First 10 GS'!V$2:V$2201, 1)</f>
        <v>517</v>
      </c>
      <c r="V562" s="6">
        <f>_xlfn.RANK.EQ(VLOOKUP($A562, 'First 10 GS'!$B$2:$AG$2201, 22, FALSE), 'First 10 GS'!W$2:W$2201, 1)</f>
        <v>466</v>
      </c>
      <c r="W562" s="6">
        <f>_xlfn.RANK.EQ(VLOOKUP($A562, 'First 10 GS'!$B$2:$AG$2201, 23, FALSE), 'First 10 GS'!X$2:X$2201, 1)</f>
        <v>221</v>
      </c>
      <c r="X562" s="5">
        <f>_xlfn.RANK.EQ(VLOOKUP($A562, 'First 10 GS'!$B$2:$AG$2201, 24, FALSE), 'First 10 GS'!Y$2:Y$2201, 1)</f>
        <v>296</v>
      </c>
      <c r="Y562" s="6">
        <f>_xlfn.RANK.EQ(VLOOKUP($A562, 'First 10 GS'!$B$2:$AG$2201, 25, FALSE), 'First 10 GS'!Z$2:Z$2201, 1)</f>
        <v>291</v>
      </c>
      <c r="Z562" s="5">
        <f>_xlfn.RANK.EQ(VLOOKUP($A562, 'First 10 GS'!$B$2:$AG$2201, 26, FALSE), 'First 10 GS'!AA$2:AA$2201, 0)</f>
        <v>474</v>
      </c>
      <c r="AA562" s="5">
        <f>_xlfn.RANK.EQ(VLOOKUP($A562, 'First 10 GS'!$B$2:$AG$2201, 27, FALSE), 'First 10 GS'!AB$2:AB$2201, 0)</f>
        <v>415</v>
      </c>
      <c r="AB562" s="6">
        <f>_xlfn.RANK.EQ(VLOOKUP($A562, 'First 10 GS'!$B$2:$AG$2201, 28, FALSE), 'First 10 GS'!AC$2:AC$2201, 1)</f>
        <v>651</v>
      </c>
      <c r="AC562" s="6">
        <f>_xlfn.RANK.EQ(VLOOKUP($A562, 'First 10 GS'!$B$2:$AG$2201, 29, FALSE), 'First 10 GS'!AD$2:AD$2201, 1)</f>
        <v>1</v>
      </c>
      <c r="AD562" s="6">
        <f>_xlfn.RANK.EQ(VLOOKUP($A562, 'First 10 GS'!$B$2:$AG$2201, 30, FALSE), 'First 10 GS'!AE$2:AE$2201, 1)</f>
        <v>554</v>
      </c>
      <c r="AE562" s="6">
        <f>_xlfn.RANK.EQ(VLOOKUP($A562, 'First 10 GS'!$B$2:$AG$2201, 31, FALSE), 'First 10 GS'!AF$2:AF$2201, 0)</f>
        <v>411</v>
      </c>
      <c r="AF562" s="5">
        <f>_xlfn.RANK.EQ(VLOOKUP($A562, 'First 10 GS'!$B$2:$AG$2201, 32, FALSE), 'First 10 GS'!AG$2:AG$2201, 1)</f>
        <v>357</v>
      </c>
      <c r="AG562" s="7">
        <f>GEOMEAN(Table5[[#This Row],[W]],Table5[[#This Row],[L]],Table5[[#This Row],[ERA]],Table5[[#This Row],[BB/9]],Table5[[#This Row],[SO]],Table5[[#This Row],[K/9]],Table5[[#This Row],[WHIP]])</f>
        <v>400.48601322212289</v>
      </c>
    </row>
    <row r="563" spans="1:33" x14ac:dyDescent="0.45">
      <c r="A563" s="6" t="s">
        <v>1795</v>
      </c>
      <c r="B563" s="6" t="s">
        <v>168</v>
      </c>
      <c r="C563" s="9">
        <v>36756</v>
      </c>
      <c r="D563" s="9">
        <v>37373</v>
      </c>
      <c r="E563" s="6">
        <f>_xlfn.RANK.EQ(VLOOKUP($A563, 'First 10 GS'!$B$2:$AG$2201, 5, FALSE), 'First 10 GS'!F$2:F$2201, 0)</f>
        <v>523</v>
      </c>
      <c r="F563" s="5">
        <f>_xlfn.RANK.EQ(VLOOKUP($A563, 'First 10 GS'!$B$2:$AG$2201, 6, FALSE), 'First 10 GS'!G$2:G$2201, 0)</f>
        <v>294</v>
      </c>
      <c r="G563" s="5">
        <f>_xlfn.RANK.EQ(VLOOKUP($A563, 'First 10 GS'!$B$2:$AG$2201, 7, FALSE), 'First 10 GS'!H$2:H$2201, 1)</f>
        <v>177</v>
      </c>
      <c r="H563" s="6">
        <f>_xlfn.RANK.EQ(VLOOKUP($A563, 'First 10 GS'!$B$2:$AG$2201, 8, FALSE), 'First 10 GS'!I$2:I$2201, 0)</f>
        <v>1</v>
      </c>
      <c r="I563" s="6">
        <f>_xlfn.RANK.EQ(VLOOKUP($A563, 'First 10 GS'!$B$2:$AG$2201, 9, FALSE), 'First 10 GS'!J$2:J$2201, 0)</f>
        <v>1</v>
      </c>
      <c r="J563" s="6">
        <f>_xlfn.RANK.EQ(VLOOKUP($A563, 'First 10 GS'!$B$2:$AG$2201, 10, FALSE), 'First 10 GS'!K$2:K$2201, 1)</f>
        <v>1</v>
      </c>
      <c r="K563" s="6">
        <f>_xlfn.RANK.EQ(VLOOKUP($A563, 'First 10 GS'!$B$2:$AG$2201, 11, FALSE), 'First 10 GS'!L$2:L$2201, 0)</f>
        <v>196</v>
      </c>
      <c r="L563" s="6">
        <f>_xlfn.RANK.EQ(VLOOKUP($A563, 'First 10 GS'!$B$2:$AG$2201, 12, FALSE), 'First 10 GS'!M$2:M$2201, 0)</f>
        <v>98</v>
      </c>
      <c r="M563" s="6">
        <f>_xlfn.RANK.EQ(VLOOKUP($A563, 'First 10 GS'!$B$2:$AG$2201, 13, FALSE), 'First 10 GS'!N$2:N$2201, 0)</f>
        <v>2</v>
      </c>
      <c r="N563" s="6">
        <f>_xlfn.RANK.EQ(VLOOKUP($A563, 'First 10 GS'!$B$2:$AG$2201, 14, FALSE), 'First 10 GS'!O$2:O$2201, 1)</f>
        <v>138</v>
      </c>
      <c r="O563" s="6">
        <f>_xlfn.RANK.EQ(VLOOKUP($A563, 'First 10 GS'!$B$2:$AG$2201, 15, FALSE), 'First 10 GS'!P$2:P$2201, 0)</f>
        <v>390</v>
      </c>
      <c r="P563" s="6">
        <f>_xlfn.RANK.EQ(VLOOKUP($A563, 'First 10 GS'!$B$2:$AG$2201, 16, FALSE), 'First 10 GS'!Q$2:Q$2201, 0)</f>
        <v>266</v>
      </c>
      <c r="Q563" s="5">
        <f>_xlfn.RANK.EQ(VLOOKUP($A563, 'First 10 GS'!$B$2:$AG$2201, 17, FALSE), 'First 10 GS'!R$2:R$2201, 1)</f>
        <v>496</v>
      </c>
      <c r="R563" s="6">
        <f>_xlfn.RANK.EQ(VLOOKUP($A563, 'First 10 GS'!$B$2:$AG$2201, 18, FALSE), 'First 10 GS'!S$2:S$2201, 1)</f>
        <v>132</v>
      </c>
      <c r="S563" s="6">
        <f>_xlfn.RANK.EQ(VLOOKUP($A563, 'First 10 GS'!$B$2:$AG$2201, 19, FALSE), 'First 10 GS'!T$2:T$2201, 1)</f>
        <v>401</v>
      </c>
      <c r="T563" s="6">
        <f>_xlfn.RANK.EQ(VLOOKUP($A563, 'First 10 GS'!$B$2:$AG$2201, 20, FALSE), 'First 10 GS'!U$2:U$2201, 1)</f>
        <v>418</v>
      </c>
      <c r="U563" s="6">
        <f>_xlfn.RANK.EQ(VLOOKUP($A563, 'First 10 GS'!$B$2:$AG$2201, 21, FALSE), 'First 10 GS'!V$2:V$2201, 1)</f>
        <v>567</v>
      </c>
      <c r="V563" s="6">
        <f>_xlfn.RANK.EQ(VLOOKUP($A563, 'First 10 GS'!$B$2:$AG$2201, 22, FALSE), 'First 10 GS'!W$2:W$2201, 1)</f>
        <v>537</v>
      </c>
      <c r="W563" s="6">
        <f>_xlfn.RANK.EQ(VLOOKUP($A563, 'First 10 GS'!$B$2:$AG$2201, 23, FALSE), 'First 10 GS'!X$2:X$2201, 1)</f>
        <v>551</v>
      </c>
      <c r="X563" s="5">
        <f>_xlfn.RANK.EQ(VLOOKUP($A563, 'First 10 GS'!$B$2:$AG$2201, 24, FALSE), 'First 10 GS'!Y$2:Y$2201, 1)</f>
        <v>604</v>
      </c>
      <c r="Y563" s="6">
        <f>_xlfn.RANK.EQ(VLOOKUP($A563, 'First 10 GS'!$B$2:$AG$2201, 25, FALSE), 'First 10 GS'!Z$2:Z$2201, 1)</f>
        <v>291</v>
      </c>
      <c r="Z563" s="5">
        <f>_xlfn.RANK.EQ(VLOOKUP($A563, 'First 10 GS'!$B$2:$AG$2201, 26, FALSE), 'First 10 GS'!AA$2:AA$2201, 0)</f>
        <v>498</v>
      </c>
      <c r="AA563" s="5">
        <f>_xlfn.RANK.EQ(VLOOKUP($A563, 'First 10 GS'!$B$2:$AG$2201, 27, FALSE), 'First 10 GS'!AB$2:AB$2201, 0)</f>
        <v>413</v>
      </c>
      <c r="AB563" s="6">
        <f>_xlfn.RANK.EQ(VLOOKUP($A563, 'First 10 GS'!$B$2:$AG$2201, 28, FALSE), 'First 10 GS'!AC$2:AC$2201, 1)</f>
        <v>1</v>
      </c>
      <c r="AC563" s="6">
        <f>_xlfn.RANK.EQ(VLOOKUP($A563, 'First 10 GS'!$B$2:$AG$2201, 29, FALSE), 'First 10 GS'!AD$2:AD$2201, 1)</f>
        <v>1</v>
      </c>
      <c r="AD563" s="6">
        <f>_xlfn.RANK.EQ(VLOOKUP($A563, 'First 10 GS'!$B$2:$AG$2201, 30, FALSE), 'First 10 GS'!AE$2:AE$2201, 1)</f>
        <v>611</v>
      </c>
      <c r="AE563" s="6">
        <f>_xlfn.RANK.EQ(VLOOKUP($A563, 'First 10 GS'!$B$2:$AG$2201, 31, FALSE), 'First 10 GS'!AF$2:AF$2201, 0)</f>
        <v>539</v>
      </c>
      <c r="AF563" s="5">
        <f>_xlfn.RANK.EQ(VLOOKUP($A563, 'First 10 GS'!$B$2:$AG$2201, 32, FALSE), 'First 10 GS'!AG$2:AG$2201, 1)</f>
        <v>517</v>
      </c>
      <c r="AG563" s="7">
        <f>GEOMEAN(Table5[[#This Row],[W]],Table5[[#This Row],[L]],Table5[[#This Row],[ERA]],Table5[[#This Row],[BB/9]],Table5[[#This Row],[SO]],Table5[[#This Row],[K/9]],Table5[[#This Row],[WHIP]])</f>
        <v>400.67018018972118</v>
      </c>
    </row>
    <row r="564" spans="1:33" x14ac:dyDescent="0.45">
      <c r="A564" s="4" t="s">
        <v>2376</v>
      </c>
      <c r="B564" s="4" t="s">
        <v>199</v>
      </c>
      <c r="C564" s="10" t="s">
        <v>2377</v>
      </c>
      <c r="D564" s="10">
        <v>11098</v>
      </c>
      <c r="E564" s="4">
        <f>_xlfn.RANK.EQ(VLOOKUP($A564, 'First 10 GS'!$B$2:$AG$2201, 5, FALSE), 'First 10 GS'!F$2:F$2201, 0)</f>
        <v>31</v>
      </c>
      <c r="F564" s="5">
        <f>_xlfn.RANK.EQ(VLOOKUP($A564, 'First 10 GS'!$B$2:$AG$2201, 6, FALSE), 'First 10 GS'!G$2:G$2201, 0)</f>
        <v>151</v>
      </c>
      <c r="G564" s="5">
        <f>_xlfn.RANK.EQ(VLOOKUP($A564, 'First 10 GS'!$B$2:$AG$2201, 7, FALSE), 'First 10 GS'!H$2:H$2201, 1)</f>
        <v>343</v>
      </c>
      <c r="H564" s="4">
        <f>_xlfn.RANK.EQ(VLOOKUP($A564, 'First 10 GS'!$B$2:$AG$2201, 8, FALSE), 'First 10 GS'!I$2:I$2201, 0)</f>
        <v>1</v>
      </c>
      <c r="I564" s="4">
        <f>_xlfn.RANK.EQ(VLOOKUP($A564, 'First 10 GS'!$B$2:$AG$2201, 9, FALSE), 'First 10 GS'!J$2:J$2201, 0)</f>
        <v>1</v>
      </c>
      <c r="J564" s="4">
        <f>_xlfn.RANK.EQ(VLOOKUP($A564, 'First 10 GS'!$B$2:$AG$2201, 10, FALSE), 'First 10 GS'!K$2:K$2201, 1)</f>
        <v>1</v>
      </c>
      <c r="K564" s="4">
        <f>_xlfn.RANK.EQ(VLOOKUP($A564, 'First 10 GS'!$B$2:$AG$2201, 11, FALSE), 'First 10 GS'!L$2:L$2201, 0)</f>
        <v>29</v>
      </c>
      <c r="L564" s="4">
        <f>_xlfn.RANK.EQ(VLOOKUP($A564, 'First 10 GS'!$B$2:$AG$2201, 12, FALSE), 'First 10 GS'!M$2:M$2201, 0)</f>
        <v>18</v>
      </c>
      <c r="M564" s="4">
        <f>_xlfn.RANK.EQ(VLOOKUP($A564, 'First 10 GS'!$B$2:$AG$2201, 13, FALSE), 'First 10 GS'!N$2:N$2201, 0)</f>
        <v>2</v>
      </c>
      <c r="N564" s="6">
        <f>_xlfn.RANK.EQ(VLOOKUP($A564, 'First 10 GS'!$B$2:$AG$2201, 14, FALSE), 'First 10 GS'!O$2:O$2201, 1)</f>
        <v>635</v>
      </c>
      <c r="O564" s="4">
        <f>_xlfn.RANK.EQ(VLOOKUP($A564, 'First 10 GS'!$B$2:$AG$2201, 15, FALSE), 'First 10 GS'!P$2:P$2201, 0)</f>
        <v>90</v>
      </c>
      <c r="P564" s="4">
        <f>_xlfn.RANK.EQ(VLOOKUP($A564, 'First 10 GS'!$B$2:$AG$2201, 16, FALSE), 'First 10 GS'!Q$2:Q$2201, 0)</f>
        <v>266</v>
      </c>
      <c r="Q564" s="5">
        <f>_xlfn.RANK.EQ(VLOOKUP($A564, 'First 10 GS'!$B$2:$AG$2201, 17, FALSE), 'First 10 GS'!R$2:R$2201, 1)</f>
        <v>355</v>
      </c>
      <c r="R564" s="4">
        <f>_xlfn.RANK.EQ(VLOOKUP($A564, 'First 10 GS'!$B$2:$AG$2201, 18, FALSE), 'First 10 GS'!S$2:S$2201, 1)</f>
        <v>667</v>
      </c>
      <c r="S564" s="4">
        <f>_xlfn.RANK.EQ(VLOOKUP($A564, 'First 10 GS'!$B$2:$AG$2201, 19, FALSE), 'First 10 GS'!T$2:T$2201, 1)</f>
        <v>549</v>
      </c>
      <c r="T564" s="4">
        <f>_xlfn.RANK.EQ(VLOOKUP($A564, 'First 10 GS'!$B$2:$AG$2201, 20, FALSE), 'First 10 GS'!U$2:U$2201, 1)</f>
        <v>577</v>
      </c>
      <c r="U564" s="4">
        <f>_xlfn.RANK.EQ(VLOOKUP($A564, 'First 10 GS'!$B$2:$AG$2201, 21, FALSE), 'First 10 GS'!V$2:V$2201, 1)</f>
        <v>6</v>
      </c>
      <c r="V564" s="4">
        <f>_xlfn.RANK.EQ(VLOOKUP($A564, 'First 10 GS'!$B$2:$AG$2201, 22, FALSE), 'First 10 GS'!W$2:W$2201, 1)</f>
        <v>3</v>
      </c>
      <c r="W564" s="4">
        <f>_xlfn.RANK.EQ(VLOOKUP($A564, 'First 10 GS'!$B$2:$AG$2201, 23, FALSE), 'First 10 GS'!X$2:X$2201, 1)</f>
        <v>593</v>
      </c>
      <c r="X564" s="5">
        <f>_xlfn.RANK.EQ(VLOOKUP($A564, 'First 10 GS'!$B$2:$AG$2201, 24, FALSE), 'First 10 GS'!Y$2:Y$2201, 1)</f>
        <v>430</v>
      </c>
      <c r="Y564" s="4">
        <f>_xlfn.RANK.EQ(VLOOKUP($A564, 'First 10 GS'!$B$2:$AG$2201, 25, FALSE), 'First 10 GS'!Z$2:Z$2201, 1)</f>
        <v>291</v>
      </c>
      <c r="Z564" s="5">
        <f>_xlfn.RANK.EQ(VLOOKUP($A564, 'First 10 GS'!$B$2:$AG$2201, 26, FALSE), 'First 10 GS'!AA$2:AA$2201, 0)</f>
        <v>549</v>
      </c>
      <c r="AA564" s="5">
        <f>_xlfn.RANK.EQ(VLOOKUP($A564, 'First 10 GS'!$B$2:$AG$2201, 27, FALSE), 'First 10 GS'!AB$2:AB$2201, 0)</f>
        <v>631</v>
      </c>
      <c r="AB564" s="4">
        <f>_xlfn.RANK.EQ(VLOOKUP($A564, 'First 10 GS'!$B$2:$AG$2201, 28, FALSE), 'First 10 GS'!AC$2:AC$2201, 1)</f>
        <v>556</v>
      </c>
      <c r="AC564" s="4">
        <f>_xlfn.RANK.EQ(VLOOKUP($A564, 'First 10 GS'!$B$2:$AG$2201, 29, FALSE), 'First 10 GS'!AD$2:AD$2201, 1)</f>
        <v>1</v>
      </c>
      <c r="AD564" s="4">
        <f>_xlfn.RANK.EQ(VLOOKUP($A564, 'First 10 GS'!$B$2:$AG$2201, 30, FALSE), 'First 10 GS'!AE$2:AE$2201, 1)</f>
        <v>1</v>
      </c>
      <c r="AE564" s="4">
        <f>_xlfn.RANK.EQ(VLOOKUP($A564, 'First 10 GS'!$B$2:$AG$2201, 31, FALSE), 'First 10 GS'!AF$2:AF$2201, 0)</f>
        <v>7</v>
      </c>
      <c r="AF564" s="5">
        <f>_xlfn.RANK.EQ(VLOOKUP($A564, 'First 10 GS'!$B$2:$AG$2201, 32, FALSE), 'First 10 GS'!AG$2:AG$2201, 1)</f>
        <v>611</v>
      </c>
      <c r="AG564" s="7">
        <f>GEOMEAN(Table5[[#This Row],[W]],Table5[[#This Row],[L]],Table5[[#This Row],[ERA]],Table5[[#This Row],[BB/9]],Table5[[#This Row],[SO]],Table5[[#This Row],[K/9]],Table5[[#This Row],[WHIP]])</f>
        <v>401.21112788060816</v>
      </c>
    </row>
    <row r="565" spans="1:33" x14ac:dyDescent="0.45">
      <c r="A565" s="4" t="s">
        <v>1301</v>
      </c>
      <c r="B565" s="4" t="s">
        <v>49</v>
      </c>
      <c r="C565" s="10">
        <v>39289</v>
      </c>
      <c r="D565" s="10">
        <v>39560</v>
      </c>
      <c r="E565" s="4">
        <f>_xlfn.RANK.EQ(VLOOKUP($A565, 'First 10 GS'!$B$2:$AG$2201, 5, FALSE), 'First 10 GS'!F$2:F$2201, 0)</f>
        <v>278</v>
      </c>
      <c r="F565" s="5">
        <f>_xlfn.RANK.EQ(VLOOKUP($A565, 'First 10 GS'!$B$2:$AG$2201, 6, FALSE), 'First 10 GS'!G$2:G$2201, 0)</f>
        <v>294</v>
      </c>
      <c r="G565" s="5">
        <f>_xlfn.RANK.EQ(VLOOKUP($A565, 'First 10 GS'!$B$2:$AG$2201, 7, FALSE), 'First 10 GS'!H$2:H$2201, 1)</f>
        <v>343</v>
      </c>
      <c r="H565" s="4">
        <f>_xlfn.RANK.EQ(VLOOKUP($A565, 'First 10 GS'!$B$2:$AG$2201, 8, FALSE), 'First 10 GS'!I$2:I$2201, 0)</f>
        <v>1</v>
      </c>
      <c r="I565" s="4">
        <f>_xlfn.RANK.EQ(VLOOKUP($A565, 'First 10 GS'!$B$2:$AG$2201, 9, FALSE), 'First 10 GS'!J$2:J$2201, 0)</f>
        <v>1</v>
      </c>
      <c r="J565" s="4">
        <f>_xlfn.RANK.EQ(VLOOKUP($A565, 'First 10 GS'!$B$2:$AG$2201, 10, FALSE), 'First 10 GS'!K$2:K$2201, 1)</f>
        <v>1</v>
      </c>
      <c r="K565" s="4">
        <f>_xlfn.RANK.EQ(VLOOKUP($A565, 'First 10 GS'!$B$2:$AG$2201, 11, FALSE), 'First 10 GS'!L$2:L$2201, 0)</f>
        <v>196</v>
      </c>
      <c r="L565" s="4">
        <f>_xlfn.RANK.EQ(VLOOKUP($A565, 'First 10 GS'!$B$2:$AG$2201, 12, FALSE), 'First 10 GS'!M$2:M$2201, 0)</f>
        <v>98</v>
      </c>
      <c r="M565" s="4">
        <f>_xlfn.RANK.EQ(VLOOKUP($A565, 'First 10 GS'!$B$2:$AG$2201, 13, FALSE), 'First 10 GS'!N$2:N$2201, 0)</f>
        <v>2</v>
      </c>
      <c r="N565" s="6">
        <f>_xlfn.RANK.EQ(VLOOKUP($A565, 'First 10 GS'!$B$2:$AG$2201, 14, FALSE), 'First 10 GS'!O$2:O$2201, 1)</f>
        <v>377</v>
      </c>
      <c r="O565" s="4">
        <f>_xlfn.RANK.EQ(VLOOKUP($A565, 'First 10 GS'!$B$2:$AG$2201, 15, FALSE), 'First 10 GS'!P$2:P$2201, 0)</f>
        <v>227</v>
      </c>
      <c r="P565" s="4">
        <f>_xlfn.RANK.EQ(VLOOKUP($A565, 'First 10 GS'!$B$2:$AG$2201, 16, FALSE), 'First 10 GS'!Q$2:Q$2201, 0)</f>
        <v>378</v>
      </c>
      <c r="Q565" s="5">
        <f>_xlfn.RANK.EQ(VLOOKUP($A565, 'First 10 GS'!$B$2:$AG$2201, 17, FALSE), 'First 10 GS'!R$2:R$2201, 1)</f>
        <v>282</v>
      </c>
      <c r="R565" s="4">
        <f>_xlfn.RANK.EQ(VLOOKUP($A565, 'First 10 GS'!$B$2:$AG$2201, 18, FALSE), 'First 10 GS'!S$2:S$2201, 1)</f>
        <v>410</v>
      </c>
      <c r="S565" s="4">
        <f>_xlfn.RANK.EQ(VLOOKUP($A565, 'First 10 GS'!$B$2:$AG$2201, 19, FALSE), 'First 10 GS'!T$2:T$2201, 1)</f>
        <v>201</v>
      </c>
      <c r="T565" s="4">
        <f>_xlfn.RANK.EQ(VLOOKUP($A565, 'First 10 GS'!$B$2:$AG$2201, 20, FALSE), 'First 10 GS'!U$2:U$2201, 1)</f>
        <v>254</v>
      </c>
      <c r="U565" s="4">
        <f>_xlfn.RANK.EQ(VLOOKUP($A565, 'First 10 GS'!$B$2:$AG$2201, 21, FALSE), 'First 10 GS'!V$2:V$2201, 1)</f>
        <v>219</v>
      </c>
      <c r="V565" s="4">
        <f>_xlfn.RANK.EQ(VLOOKUP($A565, 'First 10 GS'!$B$2:$AG$2201, 22, FALSE), 'First 10 GS'!W$2:W$2201, 1)</f>
        <v>172</v>
      </c>
      <c r="W565" s="4">
        <f>_xlfn.RANK.EQ(VLOOKUP($A565, 'First 10 GS'!$B$2:$AG$2201, 23, FALSE), 'First 10 GS'!X$2:X$2201, 1)</f>
        <v>499</v>
      </c>
      <c r="X565" s="5">
        <f>_xlfn.RANK.EQ(VLOOKUP($A565, 'First 10 GS'!$B$2:$AG$2201, 24, FALSE), 'First 10 GS'!Y$2:Y$2201, 1)</f>
        <v>490</v>
      </c>
      <c r="Y565" s="4">
        <f>_xlfn.RANK.EQ(VLOOKUP($A565, 'First 10 GS'!$B$2:$AG$2201, 25, FALSE), 'First 10 GS'!Z$2:Z$2201, 1)</f>
        <v>291</v>
      </c>
      <c r="Z565" s="5">
        <f>_xlfn.RANK.EQ(VLOOKUP($A565, 'First 10 GS'!$B$2:$AG$2201, 26, FALSE), 'First 10 GS'!AA$2:AA$2201, 0)</f>
        <v>498</v>
      </c>
      <c r="AA565" s="5">
        <f>_xlfn.RANK.EQ(VLOOKUP($A565, 'First 10 GS'!$B$2:$AG$2201, 27, FALSE), 'First 10 GS'!AB$2:AB$2201, 0)</f>
        <v>509</v>
      </c>
      <c r="AB565" s="4">
        <f>_xlfn.RANK.EQ(VLOOKUP($A565, 'First 10 GS'!$B$2:$AG$2201, 28, FALSE), 'First 10 GS'!AC$2:AC$2201, 1)</f>
        <v>290</v>
      </c>
      <c r="AC565" s="4">
        <f>_xlfn.RANK.EQ(VLOOKUP($A565, 'First 10 GS'!$B$2:$AG$2201, 29, FALSE), 'First 10 GS'!AD$2:AD$2201, 1)</f>
        <v>1</v>
      </c>
      <c r="AD565" s="4">
        <f>_xlfn.RANK.EQ(VLOOKUP($A565, 'First 10 GS'!$B$2:$AG$2201, 30, FALSE), 'First 10 GS'!AE$2:AE$2201, 1)</f>
        <v>146</v>
      </c>
      <c r="AE565" s="4">
        <f>_xlfn.RANK.EQ(VLOOKUP($A565, 'First 10 GS'!$B$2:$AG$2201, 31, FALSE), 'First 10 GS'!AF$2:AF$2201, 0)</f>
        <v>205</v>
      </c>
      <c r="AF565" s="5">
        <f>_xlfn.RANK.EQ(VLOOKUP($A565, 'First 10 GS'!$B$2:$AG$2201, 32, FALSE), 'First 10 GS'!AG$2:AG$2201, 1)</f>
        <v>485</v>
      </c>
      <c r="AG565" s="7">
        <f>GEOMEAN(Table5[[#This Row],[W]],Table5[[#This Row],[L]],Table5[[#This Row],[ERA]],Table5[[#This Row],[BB/9]],Table5[[#This Row],[SO]],Table5[[#This Row],[K/9]],Table5[[#This Row],[WHIP]])</f>
        <v>402.55485776337343</v>
      </c>
    </row>
    <row r="566" spans="1:33" x14ac:dyDescent="0.45">
      <c r="A566" s="4" t="s">
        <v>1074</v>
      </c>
      <c r="B566" s="4" t="s">
        <v>564</v>
      </c>
      <c r="C566" s="10">
        <v>19546</v>
      </c>
      <c r="D566" s="10">
        <v>19589</v>
      </c>
      <c r="E566" s="4">
        <f>_xlfn.RANK.EQ(VLOOKUP($A566, 'First 10 GS'!$B$2:$AG$2201, 5, FALSE), 'First 10 GS'!F$2:F$2201, 0)</f>
        <v>255</v>
      </c>
      <c r="F566" s="5">
        <f>_xlfn.RANK.EQ(VLOOKUP($A566, 'First 10 GS'!$B$2:$AG$2201, 6, FALSE), 'First 10 GS'!G$2:G$2201, 0)</f>
        <v>460</v>
      </c>
      <c r="G566" s="5">
        <f>_xlfn.RANK.EQ(VLOOKUP($A566, 'First 10 GS'!$B$2:$AG$2201, 7, FALSE), 'First 10 GS'!H$2:H$2201, 1)</f>
        <v>343</v>
      </c>
      <c r="H566" s="4">
        <f>_xlfn.RANK.EQ(VLOOKUP($A566, 'First 10 GS'!$B$2:$AG$2201, 8, FALSE), 'First 10 GS'!I$2:I$2201, 0)</f>
        <v>1</v>
      </c>
      <c r="I566" s="4">
        <f>_xlfn.RANK.EQ(VLOOKUP($A566, 'First 10 GS'!$B$2:$AG$2201, 9, FALSE), 'First 10 GS'!J$2:J$2201, 0)</f>
        <v>1</v>
      </c>
      <c r="J566" s="4">
        <f>_xlfn.RANK.EQ(VLOOKUP($A566, 'First 10 GS'!$B$2:$AG$2201, 10, FALSE), 'First 10 GS'!K$2:K$2201, 1)</f>
        <v>1</v>
      </c>
      <c r="K566" s="4">
        <f>_xlfn.RANK.EQ(VLOOKUP($A566, 'First 10 GS'!$B$2:$AG$2201, 11, FALSE), 'First 10 GS'!L$2:L$2201, 0)</f>
        <v>29</v>
      </c>
      <c r="L566" s="4">
        <f>_xlfn.RANK.EQ(VLOOKUP($A566, 'First 10 GS'!$B$2:$AG$2201, 12, FALSE), 'First 10 GS'!M$2:M$2201, 0)</f>
        <v>4</v>
      </c>
      <c r="M566" s="4">
        <f>_xlfn.RANK.EQ(VLOOKUP($A566, 'First 10 GS'!$B$2:$AG$2201, 13, FALSE), 'First 10 GS'!N$2:N$2201, 0)</f>
        <v>2</v>
      </c>
      <c r="N566" s="6">
        <f>_xlfn.RANK.EQ(VLOOKUP($A566, 'First 10 GS'!$B$2:$AG$2201, 14, FALSE), 'First 10 GS'!O$2:O$2201, 1)</f>
        <v>403</v>
      </c>
      <c r="O566" s="4">
        <f>_xlfn.RANK.EQ(VLOOKUP($A566, 'First 10 GS'!$B$2:$AG$2201, 15, FALSE), 'First 10 GS'!P$2:P$2201, 0)</f>
        <v>390</v>
      </c>
      <c r="P566" s="4">
        <f>_xlfn.RANK.EQ(VLOOKUP($A566, 'First 10 GS'!$B$2:$AG$2201, 16, FALSE), 'First 10 GS'!Q$2:Q$2201, 0)</f>
        <v>500</v>
      </c>
      <c r="Q566" s="5">
        <f>_xlfn.RANK.EQ(VLOOKUP($A566, 'First 10 GS'!$B$2:$AG$2201, 17, FALSE), 'First 10 GS'!R$2:R$2201, 1)</f>
        <v>197</v>
      </c>
      <c r="R566" s="4">
        <f>_xlfn.RANK.EQ(VLOOKUP($A566, 'First 10 GS'!$B$2:$AG$2201, 18, FALSE), 'First 10 GS'!S$2:S$2201, 1)</f>
        <v>241</v>
      </c>
      <c r="S566" s="4">
        <f>_xlfn.RANK.EQ(VLOOKUP($A566, 'First 10 GS'!$B$2:$AG$2201, 19, FALSE), 'First 10 GS'!T$2:T$2201, 1)</f>
        <v>356</v>
      </c>
      <c r="T566" s="4">
        <f>_xlfn.RANK.EQ(VLOOKUP($A566, 'First 10 GS'!$B$2:$AG$2201, 20, FALSE), 'First 10 GS'!U$2:U$2201, 1)</f>
        <v>173</v>
      </c>
      <c r="U566" s="4">
        <f>_xlfn.RANK.EQ(VLOOKUP($A566, 'First 10 GS'!$B$2:$AG$2201, 21, FALSE), 'First 10 GS'!V$2:V$2201, 1)</f>
        <v>134</v>
      </c>
      <c r="V566" s="4">
        <f>_xlfn.RANK.EQ(VLOOKUP($A566, 'First 10 GS'!$B$2:$AG$2201, 22, FALSE), 'First 10 GS'!W$2:W$2201, 1)</f>
        <v>103</v>
      </c>
      <c r="W566" s="4">
        <f>_xlfn.RANK.EQ(VLOOKUP($A566, 'First 10 GS'!$B$2:$AG$2201, 23, FALSE), 'First 10 GS'!X$2:X$2201, 1)</f>
        <v>567</v>
      </c>
      <c r="X566" s="5">
        <f>_xlfn.RANK.EQ(VLOOKUP($A566, 'First 10 GS'!$B$2:$AG$2201, 24, FALSE), 'First 10 GS'!Y$2:Y$2201, 1)</f>
        <v>550</v>
      </c>
      <c r="Y566" s="4">
        <f>_xlfn.RANK.EQ(VLOOKUP($A566, 'First 10 GS'!$B$2:$AG$2201, 25, FALSE), 'First 10 GS'!Z$2:Z$2201, 1)</f>
        <v>642</v>
      </c>
      <c r="Z566" s="5">
        <f>_xlfn.RANK.EQ(VLOOKUP($A566, 'First 10 GS'!$B$2:$AG$2201, 26, FALSE), 'First 10 GS'!AA$2:AA$2201, 0)</f>
        <v>498</v>
      </c>
      <c r="AA566" s="5">
        <f>_xlfn.RANK.EQ(VLOOKUP($A566, 'First 10 GS'!$B$2:$AG$2201, 27, FALSE), 'First 10 GS'!AB$2:AB$2201, 0)</f>
        <v>522</v>
      </c>
      <c r="AB566" s="4">
        <f>_xlfn.RANK.EQ(VLOOKUP($A566, 'First 10 GS'!$B$2:$AG$2201, 28, FALSE), 'First 10 GS'!AC$2:AC$2201, 1)</f>
        <v>127</v>
      </c>
      <c r="AC566" s="4">
        <f>_xlfn.RANK.EQ(VLOOKUP($A566, 'First 10 GS'!$B$2:$AG$2201, 29, FALSE), 'First 10 GS'!AD$2:AD$2201, 1)</f>
        <v>1</v>
      </c>
      <c r="AD566" s="4">
        <f>_xlfn.RANK.EQ(VLOOKUP($A566, 'First 10 GS'!$B$2:$AG$2201, 30, FALSE), 'First 10 GS'!AE$2:AE$2201, 1)</f>
        <v>325</v>
      </c>
      <c r="AE566" s="4">
        <f>_xlfn.RANK.EQ(VLOOKUP($A566, 'First 10 GS'!$B$2:$AG$2201, 31, FALSE), 'First 10 GS'!AF$2:AF$2201, 0)</f>
        <v>178</v>
      </c>
      <c r="AF566" s="5">
        <f>_xlfn.RANK.EQ(VLOOKUP($A566, 'First 10 GS'!$B$2:$AG$2201, 32, FALSE), 'First 10 GS'!AG$2:AG$2201, 1)</f>
        <v>392</v>
      </c>
      <c r="AG566" s="7">
        <f>GEOMEAN(Table5[[#This Row],[W]],Table5[[#This Row],[L]],Table5[[#This Row],[ERA]],Table5[[#This Row],[BB/9]],Table5[[#This Row],[SO]],Table5[[#This Row],[K/9]],Table5[[#This Row],[WHIP]])</f>
        <v>403.52150333820384</v>
      </c>
    </row>
    <row r="567" spans="1:33" x14ac:dyDescent="0.45">
      <c r="A567" s="4" t="s">
        <v>1966</v>
      </c>
      <c r="B567" s="4" t="s">
        <v>199</v>
      </c>
      <c r="C567" s="10">
        <v>44364</v>
      </c>
      <c r="D567" s="10">
        <v>44420</v>
      </c>
      <c r="E567" s="4">
        <f>_xlfn.RANK.EQ(VLOOKUP($A567, 'First 10 GS'!$B$2:$AG$2201, 5, FALSE), 'First 10 GS'!F$2:F$2201, 0)</f>
        <v>598</v>
      </c>
      <c r="F567" s="5">
        <f>_xlfn.RANK.EQ(VLOOKUP($A567, 'First 10 GS'!$B$2:$AG$2201, 6, FALSE), 'First 10 GS'!G$2:G$2201, 0)</f>
        <v>294</v>
      </c>
      <c r="G567" s="5">
        <f>_xlfn.RANK.EQ(VLOOKUP($A567, 'First 10 GS'!$B$2:$AG$2201, 7, FALSE), 'First 10 GS'!H$2:H$2201, 1)</f>
        <v>518</v>
      </c>
      <c r="H567" s="4">
        <f>_xlfn.RANK.EQ(VLOOKUP($A567, 'First 10 GS'!$B$2:$AG$2201, 8, FALSE), 'First 10 GS'!I$2:I$2201, 0)</f>
        <v>1</v>
      </c>
      <c r="I567" s="4">
        <f>_xlfn.RANK.EQ(VLOOKUP($A567, 'First 10 GS'!$B$2:$AG$2201, 9, FALSE), 'First 10 GS'!J$2:J$2201, 0)</f>
        <v>1</v>
      </c>
      <c r="J567" s="4">
        <f>_xlfn.RANK.EQ(VLOOKUP($A567, 'First 10 GS'!$B$2:$AG$2201, 10, FALSE), 'First 10 GS'!K$2:K$2201, 1)</f>
        <v>1</v>
      </c>
      <c r="K567" s="4">
        <f>_xlfn.RANK.EQ(VLOOKUP($A567, 'First 10 GS'!$B$2:$AG$2201, 11, FALSE), 'First 10 GS'!L$2:L$2201, 0)</f>
        <v>196</v>
      </c>
      <c r="L567" s="4">
        <f>_xlfn.RANK.EQ(VLOOKUP($A567, 'First 10 GS'!$B$2:$AG$2201, 12, FALSE), 'First 10 GS'!M$2:M$2201, 0)</f>
        <v>98</v>
      </c>
      <c r="M567" s="4">
        <f>_xlfn.RANK.EQ(VLOOKUP($A567, 'First 10 GS'!$B$2:$AG$2201, 13, FALSE), 'First 10 GS'!N$2:N$2201, 0)</f>
        <v>2</v>
      </c>
      <c r="N567" s="6">
        <f>_xlfn.RANK.EQ(VLOOKUP($A567, 'First 10 GS'!$B$2:$AG$2201, 14, FALSE), 'First 10 GS'!O$2:O$2201, 1)</f>
        <v>66</v>
      </c>
      <c r="O567" s="4">
        <f>_xlfn.RANK.EQ(VLOOKUP($A567, 'First 10 GS'!$B$2:$AG$2201, 15, FALSE), 'First 10 GS'!P$2:P$2201, 0)</f>
        <v>90</v>
      </c>
      <c r="P567" s="4">
        <f>_xlfn.RANK.EQ(VLOOKUP($A567, 'First 10 GS'!$B$2:$AG$2201, 16, FALSE), 'First 10 GS'!Q$2:Q$2201, 0)</f>
        <v>467</v>
      </c>
      <c r="Q567" s="5">
        <f>_xlfn.RANK.EQ(VLOOKUP($A567, 'First 10 GS'!$B$2:$AG$2201, 17, FALSE), 'First 10 GS'!R$2:R$2201, 1)</f>
        <v>602</v>
      </c>
      <c r="R567" s="4">
        <f>_xlfn.RANK.EQ(VLOOKUP($A567, 'First 10 GS'!$B$2:$AG$2201, 18, FALSE), 'First 10 GS'!S$2:S$2201, 1)</f>
        <v>440</v>
      </c>
      <c r="S567" s="4">
        <f>_xlfn.RANK.EQ(VLOOKUP($A567, 'First 10 GS'!$B$2:$AG$2201, 19, FALSE), 'First 10 GS'!T$2:T$2201, 1)</f>
        <v>583</v>
      </c>
      <c r="T567" s="4">
        <f>_xlfn.RANK.EQ(VLOOKUP($A567, 'First 10 GS'!$B$2:$AG$2201, 20, FALSE), 'First 10 GS'!U$2:U$2201, 1)</f>
        <v>547</v>
      </c>
      <c r="U567" s="4">
        <f>_xlfn.RANK.EQ(VLOOKUP($A567, 'First 10 GS'!$B$2:$AG$2201, 21, FALSE), 'First 10 GS'!V$2:V$2201, 1)</f>
        <v>496</v>
      </c>
      <c r="V567" s="4">
        <f>_xlfn.RANK.EQ(VLOOKUP($A567, 'First 10 GS'!$B$2:$AG$2201, 22, FALSE), 'First 10 GS'!W$2:W$2201, 1)</f>
        <v>381</v>
      </c>
      <c r="W567" s="4">
        <f>_xlfn.RANK.EQ(VLOOKUP($A567, 'First 10 GS'!$B$2:$AG$2201, 23, FALSE), 'First 10 GS'!X$2:X$2201, 1)</f>
        <v>58</v>
      </c>
      <c r="X567" s="5">
        <f>_xlfn.RANK.EQ(VLOOKUP($A567, 'First 10 GS'!$B$2:$AG$2201, 24, FALSE), 'First 10 GS'!Y$2:Y$2201, 1)</f>
        <v>120</v>
      </c>
      <c r="Y567" s="4">
        <f>_xlfn.RANK.EQ(VLOOKUP($A567, 'First 10 GS'!$B$2:$AG$2201, 25, FALSE), 'First 10 GS'!Z$2:Z$2201, 1)</f>
        <v>1</v>
      </c>
      <c r="Z567" s="5">
        <f>_xlfn.RANK.EQ(VLOOKUP($A567, 'First 10 GS'!$B$2:$AG$2201, 26, FALSE), 'First 10 GS'!AA$2:AA$2201, 0)</f>
        <v>598</v>
      </c>
      <c r="AA567" s="5">
        <f>_xlfn.RANK.EQ(VLOOKUP($A567, 'First 10 GS'!$B$2:$AG$2201, 27, FALSE), 'First 10 GS'!AB$2:AB$2201, 0)</f>
        <v>528</v>
      </c>
      <c r="AB567" s="4">
        <f>_xlfn.RANK.EQ(VLOOKUP($A567, 'First 10 GS'!$B$2:$AG$2201, 28, FALSE), 'First 10 GS'!AC$2:AC$2201, 1)</f>
        <v>290</v>
      </c>
      <c r="AC567" s="4">
        <f>_xlfn.RANK.EQ(VLOOKUP($A567, 'First 10 GS'!$B$2:$AG$2201, 29, FALSE), 'First 10 GS'!AD$2:AD$2201, 1)</f>
        <v>1</v>
      </c>
      <c r="AD567" s="4">
        <f>_xlfn.RANK.EQ(VLOOKUP($A567, 'First 10 GS'!$B$2:$AG$2201, 30, FALSE), 'First 10 GS'!AE$2:AE$2201, 1)</f>
        <v>1</v>
      </c>
      <c r="AE567" s="4">
        <f>_xlfn.RANK.EQ(VLOOKUP($A567, 'First 10 GS'!$B$2:$AG$2201, 31, FALSE), 'First 10 GS'!AF$2:AF$2201, 0)</f>
        <v>579</v>
      </c>
      <c r="AF567" s="5">
        <f>_xlfn.RANK.EQ(VLOOKUP($A567, 'First 10 GS'!$B$2:$AG$2201, 32, FALSE), 'First 10 GS'!AG$2:AG$2201, 1)</f>
        <v>524</v>
      </c>
      <c r="AG567" s="7">
        <f>GEOMEAN(Table5[[#This Row],[W]],Table5[[#This Row],[L]],Table5[[#This Row],[ERA]],Table5[[#This Row],[BB/9]],Table5[[#This Row],[SO]],Table5[[#This Row],[K/9]],Table5[[#This Row],[WHIP]])</f>
        <v>406.05863077543103</v>
      </c>
    </row>
    <row r="568" spans="1:33" x14ac:dyDescent="0.45">
      <c r="A568" s="6" t="s">
        <v>1999</v>
      </c>
      <c r="B568" s="6" t="s">
        <v>184</v>
      </c>
      <c r="C568" s="9">
        <v>34819</v>
      </c>
      <c r="D568" s="9">
        <v>34867</v>
      </c>
      <c r="E568" s="6">
        <f>_xlfn.RANK.EQ(VLOOKUP($A568, 'First 10 GS'!$B$2:$AG$2201, 5, FALSE), 'First 10 GS'!F$2:F$2201, 0)</f>
        <v>619</v>
      </c>
      <c r="F568" s="5">
        <f>_xlfn.RANK.EQ(VLOOKUP($A568, 'First 10 GS'!$B$2:$AG$2201, 6, FALSE), 'First 10 GS'!G$2:G$2201, 0)</f>
        <v>294</v>
      </c>
      <c r="G568" s="5">
        <f>_xlfn.RANK.EQ(VLOOKUP($A568, 'First 10 GS'!$B$2:$AG$2201, 7, FALSE), 'First 10 GS'!H$2:H$2201, 1)</f>
        <v>623</v>
      </c>
      <c r="H568" s="6">
        <f>_xlfn.RANK.EQ(VLOOKUP($A568, 'First 10 GS'!$B$2:$AG$2201, 8, FALSE), 'First 10 GS'!I$2:I$2201, 0)</f>
        <v>1</v>
      </c>
      <c r="I568" s="6">
        <f>_xlfn.RANK.EQ(VLOOKUP($A568, 'First 10 GS'!$B$2:$AG$2201, 9, FALSE), 'First 10 GS'!J$2:J$2201, 0)</f>
        <v>1</v>
      </c>
      <c r="J568" s="6">
        <f>_xlfn.RANK.EQ(VLOOKUP($A568, 'First 10 GS'!$B$2:$AG$2201, 10, FALSE), 'First 10 GS'!K$2:K$2201, 1)</f>
        <v>1</v>
      </c>
      <c r="K568" s="6">
        <f>_xlfn.RANK.EQ(VLOOKUP($A568, 'First 10 GS'!$B$2:$AG$2201, 11, FALSE), 'First 10 GS'!L$2:L$2201, 0)</f>
        <v>196</v>
      </c>
      <c r="L568" s="6">
        <f>_xlfn.RANK.EQ(VLOOKUP($A568, 'First 10 GS'!$B$2:$AG$2201, 12, FALSE), 'First 10 GS'!M$2:M$2201, 0)</f>
        <v>98</v>
      </c>
      <c r="M568" s="6">
        <f>_xlfn.RANK.EQ(VLOOKUP($A568, 'First 10 GS'!$B$2:$AG$2201, 13, FALSE), 'First 10 GS'!N$2:N$2201, 0)</f>
        <v>2</v>
      </c>
      <c r="N568" s="6">
        <f>_xlfn.RANK.EQ(VLOOKUP($A568, 'First 10 GS'!$B$2:$AG$2201, 14, FALSE), 'First 10 GS'!O$2:O$2201, 1)</f>
        <v>43</v>
      </c>
      <c r="O568" s="6">
        <f>_xlfn.RANK.EQ(VLOOKUP($A568, 'First 10 GS'!$B$2:$AG$2201, 15, FALSE), 'First 10 GS'!P$2:P$2201, 0)</f>
        <v>26</v>
      </c>
      <c r="P568" s="6">
        <f>_xlfn.RANK.EQ(VLOOKUP($A568, 'First 10 GS'!$B$2:$AG$2201, 16, FALSE), 'First 10 GS'!Q$2:Q$2201, 0)</f>
        <v>500</v>
      </c>
      <c r="Q568" s="5">
        <f>_xlfn.RANK.EQ(VLOOKUP($A568, 'First 10 GS'!$B$2:$AG$2201, 17, FALSE), 'First 10 GS'!R$2:R$2201, 1)</f>
        <v>624</v>
      </c>
      <c r="R568" s="6">
        <f>_xlfn.RANK.EQ(VLOOKUP($A568, 'First 10 GS'!$B$2:$AG$2201, 18, FALSE), 'First 10 GS'!S$2:S$2201, 1)</f>
        <v>317</v>
      </c>
      <c r="S568" s="6">
        <f>_xlfn.RANK.EQ(VLOOKUP($A568, 'First 10 GS'!$B$2:$AG$2201, 19, FALSE), 'First 10 GS'!T$2:T$2201, 1)</f>
        <v>614</v>
      </c>
      <c r="T568" s="6">
        <f>_xlfn.RANK.EQ(VLOOKUP($A568, 'First 10 GS'!$B$2:$AG$2201, 20, FALSE), 'First 10 GS'!U$2:U$2201, 1)</f>
        <v>577</v>
      </c>
      <c r="U568" s="6">
        <f>_xlfn.RANK.EQ(VLOOKUP($A568, 'First 10 GS'!$B$2:$AG$2201, 21, FALSE), 'First 10 GS'!V$2:V$2201, 1)</f>
        <v>657</v>
      </c>
      <c r="V568" s="6">
        <f>_xlfn.RANK.EQ(VLOOKUP($A568, 'First 10 GS'!$B$2:$AG$2201, 22, FALSE), 'First 10 GS'!W$2:W$2201, 1)</f>
        <v>636</v>
      </c>
      <c r="W568" s="6">
        <f>_xlfn.RANK.EQ(VLOOKUP($A568, 'First 10 GS'!$B$2:$AG$2201, 23, FALSE), 'First 10 GS'!X$2:X$2201, 1)</f>
        <v>130</v>
      </c>
      <c r="X568" s="5">
        <f>_xlfn.RANK.EQ(VLOOKUP($A568, 'First 10 GS'!$B$2:$AG$2201, 24, FALSE), 'First 10 GS'!Y$2:Y$2201, 1)</f>
        <v>253</v>
      </c>
      <c r="Y568" s="6">
        <f>_xlfn.RANK.EQ(VLOOKUP($A568, 'First 10 GS'!$B$2:$AG$2201, 25, FALSE), 'First 10 GS'!Z$2:Z$2201, 1)</f>
        <v>490</v>
      </c>
      <c r="Z568" s="5">
        <f>_xlfn.RANK.EQ(VLOOKUP($A568, 'First 10 GS'!$B$2:$AG$2201, 26, FALSE), 'First 10 GS'!AA$2:AA$2201, 0)</f>
        <v>423</v>
      </c>
      <c r="AA568" s="5">
        <f>_xlfn.RANK.EQ(VLOOKUP($A568, 'First 10 GS'!$B$2:$AG$2201, 27, FALSE), 'First 10 GS'!AB$2:AB$2201, 0)</f>
        <v>277</v>
      </c>
      <c r="AB568" s="6">
        <f>_xlfn.RANK.EQ(VLOOKUP($A568, 'First 10 GS'!$B$2:$AG$2201, 28, FALSE), 'First 10 GS'!AC$2:AC$2201, 1)</f>
        <v>452</v>
      </c>
      <c r="AC568" s="6">
        <f>_xlfn.RANK.EQ(VLOOKUP($A568, 'First 10 GS'!$B$2:$AG$2201, 29, FALSE), 'First 10 GS'!AD$2:AD$2201, 1)</f>
        <v>1</v>
      </c>
      <c r="AD568" s="6">
        <f>_xlfn.RANK.EQ(VLOOKUP($A568, 'First 10 GS'!$B$2:$AG$2201, 30, FALSE), 'First 10 GS'!AE$2:AE$2201, 1)</f>
        <v>1</v>
      </c>
      <c r="AE568" s="6">
        <f>_xlfn.RANK.EQ(VLOOKUP($A568, 'First 10 GS'!$B$2:$AG$2201, 31, FALSE), 'First 10 GS'!AF$2:AF$2201, 0)</f>
        <v>618</v>
      </c>
      <c r="AF568" s="5">
        <f>_xlfn.RANK.EQ(VLOOKUP($A568, 'First 10 GS'!$B$2:$AG$2201, 32, FALSE), 'First 10 GS'!AG$2:AG$2201, 1)</f>
        <v>542</v>
      </c>
      <c r="AG568" s="7">
        <f>GEOMEAN(Table5[[#This Row],[W]],Table5[[#This Row],[L]],Table5[[#This Row],[ERA]],Table5[[#This Row],[BB/9]],Table5[[#This Row],[SO]],Table5[[#This Row],[K/9]],Table5[[#This Row],[WHIP]])</f>
        <v>406.57168545117668</v>
      </c>
    </row>
    <row r="569" spans="1:33" x14ac:dyDescent="0.45">
      <c r="A569" s="4" t="s">
        <v>2056</v>
      </c>
      <c r="B569" s="4" t="s">
        <v>73</v>
      </c>
      <c r="C569" s="10">
        <v>43554</v>
      </c>
      <c r="D569" s="10">
        <v>43617</v>
      </c>
      <c r="E569" s="4">
        <f>_xlfn.RANK.EQ(VLOOKUP($A569, 'First 10 GS'!$B$2:$AG$2201, 5, FALSE), 'First 10 GS'!F$2:F$2201, 0)</f>
        <v>603</v>
      </c>
      <c r="F569" s="5">
        <f>_xlfn.RANK.EQ(VLOOKUP($A569, 'First 10 GS'!$B$2:$AG$2201, 6, FALSE), 'First 10 GS'!G$2:G$2201, 0)</f>
        <v>460</v>
      </c>
      <c r="G569" s="5">
        <f>_xlfn.RANK.EQ(VLOOKUP($A569, 'First 10 GS'!$B$2:$AG$2201, 7, FALSE), 'First 10 GS'!H$2:H$2201, 1)</f>
        <v>623</v>
      </c>
      <c r="H569" s="4">
        <f>_xlfn.RANK.EQ(VLOOKUP($A569, 'First 10 GS'!$B$2:$AG$2201, 8, FALSE), 'First 10 GS'!I$2:I$2201, 0)</f>
        <v>1</v>
      </c>
      <c r="I569" s="4">
        <f>_xlfn.RANK.EQ(VLOOKUP($A569, 'First 10 GS'!$B$2:$AG$2201, 9, FALSE), 'First 10 GS'!J$2:J$2201, 0)</f>
        <v>1</v>
      </c>
      <c r="J569" s="4">
        <f>_xlfn.RANK.EQ(VLOOKUP($A569, 'First 10 GS'!$B$2:$AG$2201, 10, FALSE), 'First 10 GS'!K$2:K$2201, 1)</f>
        <v>1</v>
      </c>
      <c r="K569" s="4">
        <f>_xlfn.RANK.EQ(VLOOKUP($A569, 'First 10 GS'!$B$2:$AG$2201, 11, FALSE), 'First 10 GS'!L$2:L$2201, 0)</f>
        <v>196</v>
      </c>
      <c r="L569" s="4">
        <f>_xlfn.RANK.EQ(VLOOKUP($A569, 'First 10 GS'!$B$2:$AG$2201, 12, FALSE), 'First 10 GS'!M$2:M$2201, 0)</f>
        <v>98</v>
      </c>
      <c r="M569" s="4">
        <f>_xlfn.RANK.EQ(VLOOKUP($A569, 'First 10 GS'!$B$2:$AG$2201, 13, FALSE), 'First 10 GS'!N$2:N$2201, 0)</f>
        <v>2</v>
      </c>
      <c r="N569" s="6">
        <f>_xlfn.RANK.EQ(VLOOKUP($A569, 'First 10 GS'!$B$2:$AG$2201, 14, FALSE), 'First 10 GS'!O$2:O$2201, 1)</f>
        <v>58</v>
      </c>
      <c r="O569" s="4">
        <f>_xlfn.RANK.EQ(VLOOKUP($A569, 'First 10 GS'!$B$2:$AG$2201, 15, FALSE), 'First 10 GS'!P$2:P$2201, 0)</f>
        <v>90</v>
      </c>
      <c r="P569" s="4">
        <f>_xlfn.RANK.EQ(VLOOKUP($A569, 'First 10 GS'!$B$2:$AG$2201, 16, FALSE), 'First 10 GS'!Q$2:Q$2201, 0)</f>
        <v>589</v>
      </c>
      <c r="Q569" s="5">
        <f>_xlfn.RANK.EQ(VLOOKUP($A569, 'First 10 GS'!$B$2:$AG$2201, 17, FALSE), 'First 10 GS'!R$2:R$2201, 1)</f>
        <v>537</v>
      </c>
      <c r="R569" s="4">
        <f>_xlfn.RANK.EQ(VLOOKUP($A569, 'First 10 GS'!$B$2:$AG$2201, 18, FALSE), 'First 10 GS'!S$2:S$2201, 1)</f>
        <v>215</v>
      </c>
      <c r="S569" s="4">
        <f>_xlfn.RANK.EQ(VLOOKUP($A569, 'First 10 GS'!$B$2:$AG$2201, 19, FALSE), 'First 10 GS'!T$2:T$2201, 1)</f>
        <v>440</v>
      </c>
      <c r="T569" s="4">
        <f>_xlfn.RANK.EQ(VLOOKUP($A569, 'First 10 GS'!$B$2:$AG$2201, 20, FALSE), 'First 10 GS'!U$2:U$2201, 1)</f>
        <v>418</v>
      </c>
      <c r="U569" s="4">
        <f>_xlfn.RANK.EQ(VLOOKUP($A569, 'First 10 GS'!$B$2:$AG$2201, 21, FALSE), 'First 10 GS'!V$2:V$2201, 1)</f>
        <v>635</v>
      </c>
      <c r="V569" s="4">
        <f>_xlfn.RANK.EQ(VLOOKUP($A569, 'First 10 GS'!$B$2:$AG$2201, 22, FALSE), 'First 10 GS'!W$2:W$2201, 1)</f>
        <v>607</v>
      </c>
      <c r="W569" s="4">
        <f>_xlfn.RANK.EQ(VLOOKUP($A569, 'First 10 GS'!$B$2:$AG$2201, 23, FALSE), 'First 10 GS'!X$2:X$2201, 1)</f>
        <v>130</v>
      </c>
      <c r="X569" s="5">
        <f>_xlfn.RANK.EQ(VLOOKUP($A569, 'First 10 GS'!$B$2:$AG$2201, 24, FALSE), 'First 10 GS'!Y$2:Y$2201, 1)</f>
        <v>237</v>
      </c>
      <c r="Y569" s="4">
        <f>_xlfn.RANK.EQ(VLOOKUP($A569, 'First 10 GS'!$B$2:$AG$2201, 25, FALSE), 'First 10 GS'!Z$2:Z$2201, 1)</f>
        <v>291</v>
      </c>
      <c r="Z569" s="5">
        <f>_xlfn.RANK.EQ(VLOOKUP($A569, 'First 10 GS'!$B$2:$AG$2201, 26, FALSE), 'First 10 GS'!AA$2:AA$2201, 0)</f>
        <v>423</v>
      </c>
      <c r="AA569" s="5">
        <f>_xlfn.RANK.EQ(VLOOKUP($A569, 'First 10 GS'!$B$2:$AG$2201, 27, FALSE), 'First 10 GS'!AB$2:AB$2201, 0)</f>
        <v>296</v>
      </c>
      <c r="AB569" s="4">
        <f>_xlfn.RANK.EQ(VLOOKUP($A569, 'First 10 GS'!$B$2:$AG$2201, 28, FALSE), 'First 10 GS'!AC$2:AC$2201, 1)</f>
        <v>452</v>
      </c>
      <c r="AC569" s="4">
        <f>_xlfn.RANK.EQ(VLOOKUP($A569, 'First 10 GS'!$B$2:$AG$2201, 29, FALSE), 'First 10 GS'!AD$2:AD$2201, 1)</f>
        <v>1</v>
      </c>
      <c r="AD569" s="4">
        <f>_xlfn.RANK.EQ(VLOOKUP($A569, 'First 10 GS'!$B$2:$AG$2201, 30, FALSE), 'First 10 GS'!AE$2:AE$2201, 1)</f>
        <v>1</v>
      </c>
      <c r="AE569" s="4">
        <f>_xlfn.RANK.EQ(VLOOKUP($A569, 'First 10 GS'!$B$2:$AG$2201, 31, FALSE), 'First 10 GS'!AF$2:AF$2201, 0)</f>
        <v>600</v>
      </c>
      <c r="AF569" s="5">
        <f>_xlfn.RANK.EQ(VLOOKUP($A569, 'First 10 GS'!$B$2:$AG$2201, 32, FALSE), 'First 10 GS'!AG$2:AG$2201, 1)</f>
        <v>405</v>
      </c>
      <c r="AG569" s="7">
        <f>GEOMEAN(Table5[[#This Row],[W]],Table5[[#This Row],[L]],Table5[[#This Row],[ERA]],Table5[[#This Row],[BB/9]],Table5[[#This Row],[SO]],Table5[[#This Row],[K/9]],Table5[[#This Row],[WHIP]])</f>
        <v>406.98590910698198</v>
      </c>
    </row>
    <row r="570" spans="1:33" x14ac:dyDescent="0.45">
      <c r="A570" s="4" t="s">
        <v>2112</v>
      </c>
      <c r="B570" s="4" t="s">
        <v>54</v>
      </c>
      <c r="C570" s="10">
        <v>42832</v>
      </c>
      <c r="D570" s="10">
        <v>42895</v>
      </c>
      <c r="E570" s="4">
        <f>_xlfn.RANK.EQ(VLOOKUP($A570, 'First 10 GS'!$B$2:$AG$2201, 5, FALSE), 'First 10 GS'!F$2:F$2201, 0)</f>
        <v>598</v>
      </c>
      <c r="F570" s="5">
        <f>_xlfn.RANK.EQ(VLOOKUP($A570, 'First 10 GS'!$B$2:$AG$2201, 6, FALSE), 'First 10 GS'!G$2:G$2201, 0)</f>
        <v>294</v>
      </c>
      <c r="G570" s="5">
        <f>_xlfn.RANK.EQ(VLOOKUP($A570, 'First 10 GS'!$B$2:$AG$2201, 7, FALSE), 'First 10 GS'!H$2:H$2201, 1)</f>
        <v>518</v>
      </c>
      <c r="H570" s="4">
        <f>_xlfn.RANK.EQ(VLOOKUP($A570, 'First 10 GS'!$B$2:$AG$2201, 8, FALSE), 'First 10 GS'!I$2:I$2201, 0)</f>
        <v>1</v>
      </c>
      <c r="I570" s="4">
        <f>_xlfn.RANK.EQ(VLOOKUP($A570, 'First 10 GS'!$B$2:$AG$2201, 9, FALSE), 'First 10 GS'!J$2:J$2201, 0)</f>
        <v>1</v>
      </c>
      <c r="J570" s="4">
        <f>_xlfn.RANK.EQ(VLOOKUP($A570, 'First 10 GS'!$B$2:$AG$2201, 10, FALSE), 'First 10 GS'!K$2:K$2201, 1)</f>
        <v>1</v>
      </c>
      <c r="K570" s="4">
        <f>_xlfn.RANK.EQ(VLOOKUP($A570, 'First 10 GS'!$B$2:$AG$2201, 11, FALSE), 'First 10 GS'!L$2:L$2201, 0)</f>
        <v>196</v>
      </c>
      <c r="L570" s="4">
        <f>_xlfn.RANK.EQ(VLOOKUP($A570, 'First 10 GS'!$B$2:$AG$2201, 12, FALSE), 'First 10 GS'!M$2:M$2201, 0)</f>
        <v>98</v>
      </c>
      <c r="M570" s="4">
        <f>_xlfn.RANK.EQ(VLOOKUP($A570, 'First 10 GS'!$B$2:$AG$2201, 13, FALSE), 'First 10 GS'!N$2:N$2201, 0)</f>
        <v>2</v>
      </c>
      <c r="N570" s="6">
        <f>_xlfn.RANK.EQ(VLOOKUP($A570, 'First 10 GS'!$B$2:$AG$2201, 14, FALSE), 'First 10 GS'!O$2:O$2201, 1)</f>
        <v>66</v>
      </c>
      <c r="O570" s="4">
        <f>_xlfn.RANK.EQ(VLOOKUP($A570, 'First 10 GS'!$B$2:$AG$2201, 15, FALSE), 'First 10 GS'!P$2:P$2201, 0)</f>
        <v>90</v>
      </c>
      <c r="P570" s="4">
        <f>_xlfn.RANK.EQ(VLOOKUP($A570, 'First 10 GS'!$B$2:$AG$2201, 16, FALSE), 'First 10 GS'!Q$2:Q$2201, 0)</f>
        <v>467</v>
      </c>
      <c r="Q570" s="5">
        <f>_xlfn.RANK.EQ(VLOOKUP($A570, 'First 10 GS'!$B$2:$AG$2201, 17, FALSE), 'First 10 GS'!R$2:R$2201, 1)</f>
        <v>661</v>
      </c>
      <c r="R570" s="4">
        <f>_xlfn.RANK.EQ(VLOOKUP($A570, 'First 10 GS'!$B$2:$AG$2201, 18, FALSE), 'First 10 GS'!S$2:S$2201, 1)</f>
        <v>160</v>
      </c>
      <c r="S570" s="4">
        <f>_xlfn.RANK.EQ(VLOOKUP($A570, 'First 10 GS'!$B$2:$AG$2201, 19, FALSE), 'First 10 GS'!T$2:T$2201, 1)</f>
        <v>646</v>
      </c>
      <c r="T570" s="4">
        <f>_xlfn.RANK.EQ(VLOOKUP($A570, 'First 10 GS'!$B$2:$AG$2201, 20, FALSE), 'First 10 GS'!U$2:U$2201, 1)</f>
        <v>651</v>
      </c>
      <c r="U570" s="4">
        <f>_xlfn.RANK.EQ(VLOOKUP($A570, 'First 10 GS'!$B$2:$AG$2201, 21, FALSE), 'First 10 GS'!V$2:V$2201, 1)</f>
        <v>667</v>
      </c>
      <c r="V570" s="4">
        <f>_xlfn.RANK.EQ(VLOOKUP($A570, 'First 10 GS'!$B$2:$AG$2201, 22, FALSE), 'First 10 GS'!W$2:W$2201, 1)</f>
        <v>667</v>
      </c>
      <c r="W570" s="4">
        <f>_xlfn.RANK.EQ(VLOOKUP($A570, 'First 10 GS'!$B$2:$AG$2201, 23, FALSE), 'First 10 GS'!X$2:X$2201, 1)</f>
        <v>371</v>
      </c>
      <c r="X570" s="5">
        <f>_xlfn.RANK.EQ(VLOOKUP($A570, 'First 10 GS'!$B$2:$AG$2201, 24, FALSE), 'First 10 GS'!Y$2:Y$2201, 1)</f>
        <v>509</v>
      </c>
      <c r="Y570" s="4">
        <f>_xlfn.RANK.EQ(VLOOKUP($A570, 'First 10 GS'!$B$2:$AG$2201, 25, FALSE), 'First 10 GS'!Z$2:Z$2201, 1)</f>
        <v>490</v>
      </c>
      <c r="Z570" s="5">
        <f>_xlfn.RANK.EQ(VLOOKUP($A570, 'First 10 GS'!$B$2:$AG$2201, 26, FALSE), 'First 10 GS'!AA$2:AA$2201, 0)</f>
        <v>334</v>
      </c>
      <c r="AA570" s="5">
        <f>_xlfn.RANK.EQ(VLOOKUP($A570, 'First 10 GS'!$B$2:$AG$2201, 27, FALSE), 'First 10 GS'!AB$2:AB$2201, 0)</f>
        <v>218</v>
      </c>
      <c r="AB570" s="4">
        <f>_xlfn.RANK.EQ(VLOOKUP($A570, 'First 10 GS'!$B$2:$AG$2201, 28, FALSE), 'First 10 GS'!AC$2:AC$2201, 1)</f>
        <v>290</v>
      </c>
      <c r="AC570" s="4">
        <f>_xlfn.RANK.EQ(VLOOKUP($A570, 'First 10 GS'!$B$2:$AG$2201, 29, FALSE), 'First 10 GS'!AD$2:AD$2201, 1)</f>
        <v>1</v>
      </c>
      <c r="AD570" s="4">
        <f>_xlfn.RANK.EQ(VLOOKUP($A570, 'First 10 GS'!$B$2:$AG$2201, 30, FALSE), 'First 10 GS'!AE$2:AE$2201, 1)</f>
        <v>146</v>
      </c>
      <c r="AE570" s="4">
        <f>_xlfn.RANK.EQ(VLOOKUP($A570, 'First 10 GS'!$B$2:$AG$2201, 31, FALSE), 'First 10 GS'!AF$2:AF$2201, 0)</f>
        <v>579</v>
      </c>
      <c r="AF570" s="5">
        <f>_xlfn.RANK.EQ(VLOOKUP($A570, 'First 10 GS'!$B$2:$AG$2201, 32, FALSE), 'First 10 GS'!AG$2:AG$2201, 1)</f>
        <v>502</v>
      </c>
      <c r="AG570" s="7">
        <f>GEOMEAN(Table5[[#This Row],[W]],Table5[[#This Row],[L]],Table5[[#This Row],[ERA]],Table5[[#This Row],[BB/9]],Table5[[#This Row],[SO]],Table5[[#This Row],[K/9]],Table5[[#This Row],[WHIP]])</f>
        <v>407.7158291247386</v>
      </c>
    </row>
    <row r="571" spans="1:33" x14ac:dyDescent="0.45">
      <c r="A571" s="6" t="s">
        <v>1333</v>
      </c>
      <c r="B571" s="6" t="s">
        <v>59</v>
      </c>
      <c r="C571" s="9">
        <v>42249</v>
      </c>
      <c r="D571" s="9">
        <v>42494</v>
      </c>
      <c r="E571" s="6">
        <f>_xlfn.RANK.EQ(VLOOKUP($A571, 'First 10 GS'!$B$2:$AG$2201, 5, FALSE), 'First 10 GS'!F$2:F$2201, 0)</f>
        <v>475</v>
      </c>
      <c r="F571" s="5">
        <f>_xlfn.RANK.EQ(VLOOKUP($A571, 'First 10 GS'!$B$2:$AG$2201, 6, FALSE), 'First 10 GS'!G$2:G$2201, 0)</f>
        <v>294</v>
      </c>
      <c r="G571" s="5">
        <f>_xlfn.RANK.EQ(VLOOKUP($A571, 'First 10 GS'!$B$2:$AG$2201, 7, FALSE), 'First 10 GS'!H$2:H$2201, 1)</f>
        <v>518</v>
      </c>
      <c r="H571" s="6">
        <f>_xlfn.RANK.EQ(VLOOKUP($A571, 'First 10 GS'!$B$2:$AG$2201, 8, FALSE), 'First 10 GS'!I$2:I$2201, 0)</f>
        <v>1</v>
      </c>
      <c r="I571" s="6">
        <f>_xlfn.RANK.EQ(VLOOKUP($A571, 'First 10 GS'!$B$2:$AG$2201, 9, FALSE), 'First 10 GS'!J$2:J$2201, 0)</f>
        <v>1</v>
      </c>
      <c r="J571" s="6">
        <f>_xlfn.RANK.EQ(VLOOKUP($A571, 'First 10 GS'!$B$2:$AG$2201, 10, FALSE), 'First 10 GS'!K$2:K$2201, 1)</f>
        <v>1</v>
      </c>
      <c r="K571" s="6">
        <f>_xlfn.RANK.EQ(VLOOKUP($A571, 'First 10 GS'!$B$2:$AG$2201, 11, FALSE), 'First 10 GS'!L$2:L$2201, 0)</f>
        <v>196</v>
      </c>
      <c r="L571" s="6">
        <f>_xlfn.RANK.EQ(VLOOKUP($A571, 'First 10 GS'!$B$2:$AG$2201, 12, FALSE), 'First 10 GS'!M$2:M$2201, 0)</f>
        <v>98</v>
      </c>
      <c r="M571" s="6">
        <f>_xlfn.RANK.EQ(VLOOKUP($A571, 'First 10 GS'!$B$2:$AG$2201, 13, FALSE), 'First 10 GS'!N$2:N$2201, 0)</f>
        <v>2</v>
      </c>
      <c r="N571" s="6">
        <f>_xlfn.RANK.EQ(VLOOKUP($A571, 'First 10 GS'!$B$2:$AG$2201, 14, FALSE), 'First 10 GS'!O$2:O$2201, 1)</f>
        <v>180</v>
      </c>
      <c r="O571" s="6">
        <f>_xlfn.RANK.EQ(VLOOKUP($A571, 'First 10 GS'!$B$2:$AG$2201, 15, FALSE), 'First 10 GS'!P$2:P$2201, 0)</f>
        <v>90</v>
      </c>
      <c r="P571" s="6">
        <f>_xlfn.RANK.EQ(VLOOKUP($A571, 'First 10 GS'!$B$2:$AG$2201, 16, FALSE), 'First 10 GS'!Q$2:Q$2201, 0)</f>
        <v>467</v>
      </c>
      <c r="Q571" s="5">
        <f>_xlfn.RANK.EQ(VLOOKUP($A571, 'First 10 GS'!$B$2:$AG$2201, 17, FALSE), 'First 10 GS'!R$2:R$2201, 1)</f>
        <v>472</v>
      </c>
      <c r="R571" s="6">
        <f>_xlfn.RANK.EQ(VLOOKUP($A571, 'First 10 GS'!$B$2:$AG$2201, 18, FALSE), 'First 10 GS'!S$2:S$2201, 1)</f>
        <v>241</v>
      </c>
      <c r="S571" s="6">
        <f>_xlfn.RANK.EQ(VLOOKUP($A571, 'First 10 GS'!$B$2:$AG$2201, 19, FALSE), 'First 10 GS'!T$2:T$2201, 1)</f>
        <v>356</v>
      </c>
      <c r="T571" s="6">
        <f>_xlfn.RANK.EQ(VLOOKUP($A571, 'First 10 GS'!$B$2:$AG$2201, 20, FALSE), 'First 10 GS'!U$2:U$2201, 1)</f>
        <v>418</v>
      </c>
      <c r="U571" s="6">
        <f>_xlfn.RANK.EQ(VLOOKUP($A571, 'First 10 GS'!$B$2:$AG$2201, 21, FALSE), 'First 10 GS'!V$2:V$2201, 1)</f>
        <v>163</v>
      </c>
      <c r="V571" s="6">
        <f>_xlfn.RANK.EQ(VLOOKUP($A571, 'First 10 GS'!$B$2:$AG$2201, 22, FALSE), 'First 10 GS'!W$2:W$2201, 1)</f>
        <v>103</v>
      </c>
      <c r="W571" s="6">
        <f>_xlfn.RANK.EQ(VLOOKUP($A571, 'First 10 GS'!$B$2:$AG$2201, 23, FALSE), 'First 10 GS'!X$2:X$2201, 1)</f>
        <v>431</v>
      </c>
      <c r="X571" s="5">
        <f>_xlfn.RANK.EQ(VLOOKUP($A571, 'First 10 GS'!$B$2:$AG$2201, 24, FALSE), 'First 10 GS'!Y$2:Y$2201, 1)</f>
        <v>499</v>
      </c>
      <c r="Y571" s="6">
        <f>_xlfn.RANK.EQ(VLOOKUP($A571, 'First 10 GS'!$B$2:$AG$2201, 25, FALSE), 'First 10 GS'!Z$2:Z$2201, 1)</f>
        <v>1</v>
      </c>
      <c r="Z571" s="5">
        <f>_xlfn.RANK.EQ(VLOOKUP($A571, 'First 10 GS'!$B$2:$AG$2201, 26, FALSE), 'First 10 GS'!AA$2:AA$2201, 0)</f>
        <v>356</v>
      </c>
      <c r="AA571" s="5">
        <f>_xlfn.RANK.EQ(VLOOKUP($A571, 'First 10 GS'!$B$2:$AG$2201, 27, FALSE), 'First 10 GS'!AB$2:AB$2201, 0)</f>
        <v>311</v>
      </c>
      <c r="AB571" s="6">
        <f>_xlfn.RANK.EQ(VLOOKUP($A571, 'First 10 GS'!$B$2:$AG$2201, 28, FALSE), 'First 10 GS'!AC$2:AC$2201, 1)</f>
        <v>290</v>
      </c>
      <c r="AC571" s="6">
        <f>_xlfn.RANK.EQ(VLOOKUP($A571, 'First 10 GS'!$B$2:$AG$2201, 29, FALSE), 'First 10 GS'!AD$2:AD$2201, 1)</f>
        <v>1</v>
      </c>
      <c r="AD571" s="6">
        <f>_xlfn.RANK.EQ(VLOOKUP($A571, 'First 10 GS'!$B$2:$AG$2201, 30, FALSE), 'First 10 GS'!AE$2:AE$2201, 1)</f>
        <v>1</v>
      </c>
      <c r="AE571" s="6">
        <f>_xlfn.RANK.EQ(VLOOKUP($A571, 'First 10 GS'!$B$2:$AG$2201, 31, FALSE), 'First 10 GS'!AF$2:AF$2201, 0)</f>
        <v>495</v>
      </c>
      <c r="AF571" s="5">
        <f>_xlfn.RANK.EQ(VLOOKUP($A571, 'First 10 GS'!$B$2:$AG$2201, 32, FALSE), 'First 10 GS'!AG$2:AG$2201, 1)</f>
        <v>472</v>
      </c>
      <c r="AG571" s="7">
        <f>GEOMEAN(Table5[[#This Row],[W]],Table5[[#This Row],[L]],Table5[[#This Row],[ERA]],Table5[[#This Row],[BB/9]],Table5[[#This Row],[SO]],Table5[[#This Row],[K/9]],Table5[[#This Row],[WHIP]])</f>
        <v>407.76532172968399</v>
      </c>
    </row>
    <row r="572" spans="1:33" x14ac:dyDescent="0.45">
      <c r="A572" s="6" t="s">
        <v>1705</v>
      </c>
      <c r="B572" s="6" t="s">
        <v>95</v>
      </c>
      <c r="C572" s="9">
        <v>35609</v>
      </c>
      <c r="D572" s="9">
        <v>35665</v>
      </c>
      <c r="E572" s="6">
        <f>_xlfn.RANK.EQ(VLOOKUP($A572, 'First 10 GS'!$B$2:$AG$2201, 5, FALSE), 'First 10 GS'!F$2:F$2201, 0)</f>
        <v>304</v>
      </c>
      <c r="F572" s="5">
        <f>_xlfn.RANK.EQ(VLOOKUP($A572, 'First 10 GS'!$B$2:$AG$2201, 6, FALSE), 'First 10 GS'!G$2:G$2201, 0)</f>
        <v>660</v>
      </c>
      <c r="G572" s="5">
        <f>_xlfn.RANK.EQ(VLOOKUP($A572, 'First 10 GS'!$B$2:$AG$2201, 7, FALSE), 'First 10 GS'!H$2:H$2201, 1)</f>
        <v>518</v>
      </c>
      <c r="H572" s="6">
        <f>_xlfn.RANK.EQ(VLOOKUP($A572, 'First 10 GS'!$B$2:$AG$2201, 8, FALSE), 'First 10 GS'!I$2:I$2201, 0)</f>
        <v>1</v>
      </c>
      <c r="I572" s="6">
        <f>_xlfn.RANK.EQ(VLOOKUP($A572, 'First 10 GS'!$B$2:$AG$2201, 9, FALSE), 'First 10 GS'!J$2:J$2201, 0)</f>
        <v>1</v>
      </c>
      <c r="J572" s="6">
        <f>_xlfn.RANK.EQ(VLOOKUP($A572, 'First 10 GS'!$B$2:$AG$2201, 10, FALSE), 'First 10 GS'!K$2:K$2201, 1)</f>
        <v>1</v>
      </c>
      <c r="K572" s="6">
        <f>_xlfn.RANK.EQ(VLOOKUP($A572, 'First 10 GS'!$B$2:$AG$2201, 11, FALSE), 'First 10 GS'!L$2:L$2201, 0)</f>
        <v>196</v>
      </c>
      <c r="L572" s="6">
        <f>_xlfn.RANK.EQ(VLOOKUP($A572, 'First 10 GS'!$B$2:$AG$2201, 12, FALSE), 'First 10 GS'!M$2:M$2201, 0)</f>
        <v>98</v>
      </c>
      <c r="M572" s="6">
        <f>_xlfn.RANK.EQ(VLOOKUP($A572, 'First 10 GS'!$B$2:$AG$2201, 13, FALSE), 'First 10 GS'!N$2:N$2201, 0)</f>
        <v>2</v>
      </c>
      <c r="N572" s="6">
        <f>_xlfn.RANK.EQ(VLOOKUP($A572, 'First 10 GS'!$B$2:$AG$2201, 14, FALSE), 'First 10 GS'!O$2:O$2201, 1)</f>
        <v>353</v>
      </c>
      <c r="O572" s="6">
        <f>_xlfn.RANK.EQ(VLOOKUP($A572, 'First 10 GS'!$B$2:$AG$2201, 15, FALSE), 'First 10 GS'!P$2:P$2201, 0)</f>
        <v>530</v>
      </c>
      <c r="P572" s="6">
        <f>_xlfn.RANK.EQ(VLOOKUP($A572, 'First 10 GS'!$B$2:$AG$2201, 16, FALSE), 'First 10 GS'!Q$2:Q$2201, 0)</f>
        <v>660</v>
      </c>
      <c r="Q572" s="5">
        <f>_xlfn.RANK.EQ(VLOOKUP($A572, 'First 10 GS'!$B$2:$AG$2201, 17, FALSE), 'First 10 GS'!R$2:R$2201, 1)</f>
        <v>256</v>
      </c>
      <c r="R572" s="6">
        <f>_xlfn.RANK.EQ(VLOOKUP($A572, 'First 10 GS'!$B$2:$AG$2201, 18, FALSE), 'First 10 GS'!S$2:S$2201, 1)</f>
        <v>550</v>
      </c>
      <c r="S572" s="6">
        <f>_xlfn.RANK.EQ(VLOOKUP($A572, 'First 10 GS'!$B$2:$AG$2201, 19, FALSE), 'First 10 GS'!T$2:T$2201, 1)</f>
        <v>201</v>
      </c>
      <c r="T572" s="6">
        <f>_xlfn.RANK.EQ(VLOOKUP($A572, 'First 10 GS'!$B$2:$AG$2201, 20, FALSE), 'First 10 GS'!U$2:U$2201, 1)</f>
        <v>214</v>
      </c>
      <c r="U572" s="6">
        <f>_xlfn.RANK.EQ(VLOOKUP($A572, 'First 10 GS'!$B$2:$AG$2201, 21, FALSE), 'First 10 GS'!V$2:V$2201, 1)</f>
        <v>565</v>
      </c>
      <c r="V572" s="6">
        <f>_xlfn.RANK.EQ(VLOOKUP($A572, 'First 10 GS'!$B$2:$AG$2201, 22, FALSE), 'First 10 GS'!W$2:W$2201, 1)</f>
        <v>570</v>
      </c>
      <c r="W572" s="6">
        <f>_xlfn.RANK.EQ(VLOOKUP($A572, 'First 10 GS'!$B$2:$AG$2201, 23, FALSE), 'First 10 GS'!X$2:X$2201, 1)</f>
        <v>130</v>
      </c>
      <c r="X572" s="5">
        <f>_xlfn.RANK.EQ(VLOOKUP($A572, 'First 10 GS'!$B$2:$AG$2201, 24, FALSE), 'First 10 GS'!Y$2:Y$2201, 1)</f>
        <v>137</v>
      </c>
      <c r="Y572" s="6">
        <f>_xlfn.RANK.EQ(VLOOKUP($A572, 'First 10 GS'!$B$2:$AG$2201, 25, FALSE), 'First 10 GS'!Z$2:Z$2201, 1)</f>
        <v>291</v>
      </c>
      <c r="Z572" s="5">
        <f>_xlfn.RANK.EQ(VLOOKUP($A572, 'First 10 GS'!$B$2:$AG$2201, 26, FALSE), 'First 10 GS'!AA$2:AA$2201, 0)</f>
        <v>640</v>
      </c>
      <c r="AA572" s="5">
        <f>_xlfn.RANK.EQ(VLOOKUP($A572, 'First 10 GS'!$B$2:$AG$2201, 27, FALSE), 'First 10 GS'!AB$2:AB$2201, 0)</f>
        <v>644</v>
      </c>
      <c r="AB572" s="6">
        <f>_xlfn.RANK.EQ(VLOOKUP($A572, 'First 10 GS'!$B$2:$AG$2201, 28, FALSE), 'First 10 GS'!AC$2:AC$2201, 1)</f>
        <v>127</v>
      </c>
      <c r="AC572" s="6">
        <f>_xlfn.RANK.EQ(VLOOKUP($A572, 'First 10 GS'!$B$2:$AG$2201, 29, FALSE), 'First 10 GS'!AD$2:AD$2201, 1)</f>
        <v>1</v>
      </c>
      <c r="AD572" s="6">
        <f>_xlfn.RANK.EQ(VLOOKUP($A572, 'First 10 GS'!$B$2:$AG$2201, 30, FALSE), 'First 10 GS'!AE$2:AE$2201, 1)</f>
        <v>461</v>
      </c>
      <c r="AE572" s="6">
        <f>_xlfn.RANK.EQ(VLOOKUP($A572, 'First 10 GS'!$B$2:$AG$2201, 31, FALSE), 'First 10 GS'!AF$2:AF$2201, 0)</f>
        <v>312</v>
      </c>
      <c r="AF572" s="5">
        <f>_xlfn.RANK.EQ(VLOOKUP($A572, 'First 10 GS'!$B$2:$AG$2201, 32, FALSE), 'First 10 GS'!AG$2:AG$2201, 1)</f>
        <v>381</v>
      </c>
      <c r="AG572" s="7">
        <f>GEOMEAN(Table5[[#This Row],[W]],Table5[[#This Row],[L]],Table5[[#This Row],[ERA]],Table5[[#This Row],[BB/9]],Table5[[#This Row],[SO]],Table5[[#This Row],[K/9]],Table5[[#This Row],[WHIP]])</f>
        <v>408.02736631375552</v>
      </c>
    </row>
    <row r="573" spans="1:33" x14ac:dyDescent="0.45">
      <c r="A573" s="4" t="s">
        <v>1794</v>
      </c>
      <c r="B573" s="4" t="s">
        <v>271</v>
      </c>
      <c r="C573" s="10">
        <v>35941</v>
      </c>
      <c r="D573" s="10">
        <v>35998</v>
      </c>
      <c r="E573" s="4">
        <f>_xlfn.RANK.EQ(VLOOKUP($A573, 'First 10 GS'!$B$2:$AG$2201, 5, FALSE), 'First 10 GS'!F$2:F$2201, 0)</f>
        <v>531</v>
      </c>
      <c r="F573" s="5">
        <f>_xlfn.RANK.EQ(VLOOKUP($A573, 'First 10 GS'!$B$2:$AG$2201, 6, FALSE), 'First 10 GS'!G$2:G$2201, 0)</f>
        <v>460</v>
      </c>
      <c r="G573" s="5">
        <f>_xlfn.RANK.EQ(VLOOKUP($A573, 'First 10 GS'!$B$2:$AG$2201, 7, FALSE), 'First 10 GS'!H$2:H$2201, 1)</f>
        <v>177</v>
      </c>
      <c r="H573" s="4">
        <f>_xlfn.RANK.EQ(VLOOKUP($A573, 'First 10 GS'!$B$2:$AG$2201, 8, FALSE), 'First 10 GS'!I$2:I$2201, 0)</f>
        <v>1</v>
      </c>
      <c r="I573" s="4">
        <f>_xlfn.RANK.EQ(VLOOKUP($A573, 'First 10 GS'!$B$2:$AG$2201, 9, FALSE), 'First 10 GS'!J$2:J$2201, 0)</f>
        <v>1</v>
      </c>
      <c r="J573" s="4">
        <f>_xlfn.RANK.EQ(VLOOKUP($A573, 'First 10 GS'!$B$2:$AG$2201, 10, FALSE), 'First 10 GS'!K$2:K$2201, 1)</f>
        <v>1</v>
      </c>
      <c r="K573" s="4">
        <f>_xlfn.RANK.EQ(VLOOKUP($A573, 'First 10 GS'!$B$2:$AG$2201, 11, FALSE), 'First 10 GS'!L$2:L$2201, 0)</f>
        <v>196</v>
      </c>
      <c r="L573" s="4">
        <f>_xlfn.RANK.EQ(VLOOKUP($A573, 'First 10 GS'!$B$2:$AG$2201, 12, FALSE), 'First 10 GS'!M$2:M$2201, 0)</f>
        <v>98</v>
      </c>
      <c r="M573" s="4">
        <f>_xlfn.RANK.EQ(VLOOKUP($A573, 'First 10 GS'!$B$2:$AG$2201, 13, FALSE), 'First 10 GS'!N$2:N$2201, 0)</f>
        <v>2</v>
      </c>
      <c r="N573" s="6">
        <f>_xlfn.RANK.EQ(VLOOKUP($A573, 'First 10 GS'!$B$2:$AG$2201, 14, FALSE), 'First 10 GS'!O$2:O$2201, 1)</f>
        <v>127</v>
      </c>
      <c r="O573" s="4">
        <f>_xlfn.RANK.EQ(VLOOKUP($A573, 'First 10 GS'!$B$2:$AG$2201, 15, FALSE), 'First 10 GS'!P$2:P$2201, 0)</f>
        <v>530</v>
      </c>
      <c r="P573" s="4">
        <f>_xlfn.RANK.EQ(VLOOKUP($A573, 'First 10 GS'!$B$2:$AG$2201, 16, FALSE), 'First 10 GS'!Q$2:Q$2201, 0)</f>
        <v>428</v>
      </c>
      <c r="Q573" s="5">
        <f>_xlfn.RANK.EQ(VLOOKUP($A573, 'First 10 GS'!$B$2:$AG$2201, 17, FALSE), 'First 10 GS'!R$2:R$2201, 1)</f>
        <v>521</v>
      </c>
      <c r="R573" s="4">
        <f>_xlfn.RANK.EQ(VLOOKUP($A573, 'First 10 GS'!$B$2:$AG$2201, 18, FALSE), 'First 10 GS'!S$2:S$2201, 1)</f>
        <v>475</v>
      </c>
      <c r="S573" s="4">
        <f>_xlfn.RANK.EQ(VLOOKUP($A573, 'First 10 GS'!$B$2:$AG$2201, 19, FALSE), 'First 10 GS'!T$2:T$2201, 1)</f>
        <v>401</v>
      </c>
      <c r="T573" s="4">
        <f>_xlfn.RANK.EQ(VLOOKUP($A573, 'First 10 GS'!$B$2:$AG$2201, 20, FALSE), 'First 10 GS'!U$2:U$2201, 1)</f>
        <v>456</v>
      </c>
      <c r="U573" s="4">
        <f>_xlfn.RANK.EQ(VLOOKUP($A573, 'First 10 GS'!$B$2:$AG$2201, 21, FALSE), 'First 10 GS'!V$2:V$2201, 1)</f>
        <v>289</v>
      </c>
      <c r="V573" s="4">
        <f>_xlfn.RANK.EQ(VLOOKUP($A573, 'First 10 GS'!$B$2:$AG$2201, 22, FALSE), 'First 10 GS'!W$2:W$2201, 1)</f>
        <v>172</v>
      </c>
      <c r="W573" s="4">
        <f>_xlfn.RANK.EQ(VLOOKUP($A573, 'First 10 GS'!$B$2:$AG$2201, 23, FALSE), 'First 10 GS'!X$2:X$2201, 1)</f>
        <v>551</v>
      </c>
      <c r="X573" s="5">
        <f>_xlfn.RANK.EQ(VLOOKUP($A573, 'First 10 GS'!$B$2:$AG$2201, 24, FALSE), 'First 10 GS'!Y$2:Y$2201, 1)</f>
        <v>606</v>
      </c>
      <c r="Y573" s="4">
        <f>_xlfn.RANK.EQ(VLOOKUP($A573, 'First 10 GS'!$B$2:$AG$2201, 25, FALSE), 'First 10 GS'!Z$2:Z$2201, 1)</f>
        <v>1</v>
      </c>
      <c r="Z573" s="5">
        <f>_xlfn.RANK.EQ(VLOOKUP($A573, 'First 10 GS'!$B$2:$AG$2201, 26, FALSE), 'First 10 GS'!AA$2:AA$2201, 0)</f>
        <v>385</v>
      </c>
      <c r="AA573" s="5">
        <f>_xlfn.RANK.EQ(VLOOKUP($A573, 'First 10 GS'!$B$2:$AG$2201, 27, FALSE), 'First 10 GS'!AB$2:AB$2201, 0)</f>
        <v>300</v>
      </c>
      <c r="AB573" s="4">
        <f>_xlfn.RANK.EQ(VLOOKUP($A573, 'First 10 GS'!$B$2:$AG$2201, 28, FALSE), 'First 10 GS'!AC$2:AC$2201, 1)</f>
        <v>618</v>
      </c>
      <c r="AC573" s="4">
        <f>_xlfn.RANK.EQ(VLOOKUP($A573, 'First 10 GS'!$B$2:$AG$2201, 29, FALSE), 'First 10 GS'!AD$2:AD$2201, 1)</f>
        <v>609</v>
      </c>
      <c r="AD573" s="4">
        <f>_xlfn.RANK.EQ(VLOOKUP($A573, 'First 10 GS'!$B$2:$AG$2201, 30, FALSE), 'First 10 GS'!AE$2:AE$2201, 1)</f>
        <v>1</v>
      </c>
      <c r="AE573" s="4">
        <f>_xlfn.RANK.EQ(VLOOKUP($A573, 'First 10 GS'!$B$2:$AG$2201, 31, FALSE), 'First 10 GS'!AF$2:AF$2201, 0)</f>
        <v>366</v>
      </c>
      <c r="AF573" s="5">
        <f>_xlfn.RANK.EQ(VLOOKUP($A573, 'First 10 GS'!$B$2:$AG$2201, 32, FALSE), 'First 10 GS'!AG$2:AG$2201, 1)</f>
        <v>643</v>
      </c>
      <c r="AG573" s="7">
        <f>GEOMEAN(Table5[[#This Row],[W]],Table5[[#This Row],[L]],Table5[[#This Row],[ERA]],Table5[[#This Row],[BB/9]],Table5[[#This Row],[SO]],Table5[[#This Row],[K/9]],Table5[[#This Row],[WHIP]])</f>
        <v>408.83472090715645</v>
      </c>
    </row>
    <row r="574" spans="1:33" x14ac:dyDescent="0.45">
      <c r="A574" s="4" t="s">
        <v>1610</v>
      </c>
      <c r="B574" s="4" t="s">
        <v>49</v>
      </c>
      <c r="C574" s="10">
        <v>45049</v>
      </c>
      <c r="D574" s="10">
        <v>45104</v>
      </c>
      <c r="E574" s="4">
        <f>_xlfn.RANK.EQ(VLOOKUP($A574, 'First 10 GS'!$B$2:$AG$2201, 5, FALSE), 'First 10 GS'!F$2:F$2201, 0)</f>
        <v>613</v>
      </c>
      <c r="F574" s="5">
        <f>_xlfn.RANK.EQ(VLOOKUP($A574, 'First 10 GS'!$B$2:$AG$2201, 6, FALSE), 'First 10 GS'!G$2:G$2201, 0)</f>
        <v>595</v>
      </c>
      <c r="G574" s="5">
        <f>_xlfn.RANK.EQ(VLOOKUP($A574, 'First 10 GS'!$B$2:$AG$2201, 7, FALSE), 'First 10 GS'!H$2:H$2201, 1)</f>
        <v>343</v>
      </c>
      <c r="H574" s="4">
        <f>_xlfn.RANK.EQ(VLOOKUP($A574, 'First 10 GS'!$B$2:$AG$2201, 8, FALSE), 'First 10 GS'!I$2:I$2201, 0)</f>
        <v>1</v>
      </c>
      <c r="I574" s="4">
        <f>_xlfn.RANK.EQ(VLOOKUP($A574, 'First 10 GS'!$B$2:$AG$2201, 9, FALSE), 'First 10 GS'!J$2:J$2201, 0)</f>
        <v>1</v>
      </c>
      <c r="J574" s="4">
        <f>_xlfn.RANK.EQ(VLOOKUP($A574, 'First 10 GS'!$B$2:$AG$2201, 10, FALSE), 'First 10 GS'!K$2:K$2201, 1)</f>
        <v>1</v>
      </c>
      <c r="K574" s="4">
        <f>_xlfn.RANK.EQ(VLOOKUP($A574, 'First 10 GS'!$B$2:$AG$2201, 11, FALSE), 'First 10 GS'!L$2:L$2201, 0)</f>
        <v>196</v>
      </c>
      <c r="L574" s="4">
        <f>_xlfn.RANK.EQ(VLOOKUP($A574, 'First 10 GS'!$B$2:$AG$2201, 12, FALSE), 'First 10 GS'!M$2:M$2201, 0)</f>
        <v>98</v>
      </c>
      <c r="M574" s="4">
        <f>_xlfn.RANK.EQ(VLOOKUP($A574, 'First 10 GS'!$B$2:$AG$2201, 13, FALSE), 'First 10 GS'!N$2:N$2201, 0)</f>
        <v>2</v>
      </c>
      <c r="N574" s="6">
        <f>_xlfn.RANK.EQ(VLOOKUP($A574, 'First 10 GS'!$B$2:$AG$2201, 14, FALSE), 'First 10 GS'!O$2:O$2201, 1)</f>
        <v>50</v>
      </c>
      <c r="O574" s="4">
        <f>_xlfn.RANK.EQ(VLOOKUP($A574, 'First 10 GS'!$B$2:$AG$2201, 15, FALSE), 'First 10 GS'!P$2:P$2201, 0)</f>
        <v>530</v>
      </c>
      <c r="P574" s="4">
        <f>_xlfn.RANK.EQ(VLOOKUP($A574, 'First 10 GS'!$B$2:$AG$2201, 16, FALSE), 'First 10 GS'!Q$2:Q$2201, 0)</f>
        <v>612</v>
      </c>
      <c r="Q574" s="5">
        <f>_xlfn.RANK.EQ(VLOOKUP($A574, 'First 10 GS'!$B$2:$AG$2201, 17, FALSE), 'First 10 GS'!R$2:R$2201, 1)</f>
        <v>435</v>
      </c>
      <c r="R574" s="4">
        <f>_xlfn.RANK.EQ(VLOOKUP($A574, 'First 10 GS'!$B$2:$AG$2201, 18, FALSE), 'First 10 GS'!S$2:S$2201, 1)</f>
        <v>85</v>
      </c>
      <c r="S574" s="4">
        <f>_xlfn.RANK.EQ(VLOOKUP($A574, 'First 10 GS'!$B$2:$AG$2201, 19, FALSE), 'First 10 GS'!T$2:T$2201, 1)</f>
        <v>316</v>
      </c>
      <c r="T574" s="4">
        <f>_xlfn.RANK.EQ(VLOOKUP($A574, 'First 10 GS'!$B$2:$AG$2201, 20, FALSE), 'First 10 GS'!U$2:U$2201, 1)</f>
        <v>254</v>
      </c>
      <c r="U574" s="4">
        <f>_xlfn.RANK.EQ(VLOOKUP($A574, 'First 10 GS'!$B$2:$AG$2201, 21, FALSE), 'First 10 GS'!V$2:V$2201, 1)</f>
        <v>341</v>
      </c>
      <c r="V574" s="4">
        <f>_xlfn.RANK.EQ(VLOOKUP($A574, 'First 10 GS'!$B$2:$AG$2201, 22, FALSE), 'First 10 GS'!W$2:W$2201, 1)</f>
        <v>172</v>
      </c>
      <c r="W574" s="4">
        <f>_xlfn.RANK.EQ(VLOOKUP($A574, 'First 10 GS'!$B$2:$AG$2201, 23, FALSE), 'First 10 GS'!X$2:X$2201, 1)</f>
        <v>431</v>
      </c>
      <c r="X574" s="5">
        <f>_xlfn.RANK.EQ(VLOOKUP($A574, 'First 10 GS'!$B$2:$AG$2201, 24, FALSE), 'First 10 GS'!Y$2:Y$2201, 1)</f>
        <v>571</v>
      </c>
      <c r="Y574" s="4">
        <f>_xlfn.RANK.EQ(VLOOKUP($A574, 'First 10 GS'!$B$2:$AG$2201, 25, FALSE), 'First 10 GS'!Z$2:Z$2201, 1)</f>
        <v>1</v>
      </c>
      <c r="Z574" s="5">
        <f>_xlfn.RANK.EQ(VLOOKUP($A574, 'First 10 GS'!$B$2:$AG$2201, 26, FALSE), 'First 10 GS'!AA$2:AA$2201, 0)</f>
        <v>356</v>
      </c>
      <c r="AA574" s="5">
        <f>_xlfn.RANK.EQ(VLOOKUP($A574, 'First 10 GS'!$B$2:$AG$2201, 27, FALSE), 'First 10 GS'!AB$2:AB$2201, 0)</f>
        <v>220</v>
      </c>
      <c r="AB574" s="4">
        <f>_xlfn.RANK.EQ(VLOOKUP($A574, 'First 10 GS'!$B$2:$AG$2201, 28, FALSE), 'First 10 GS'!AC$2:AC$2201, 1)</f>
        <v>618</v>
      </c>
      <c r="AC574" s="4">
        <f>_xlfn.RANK.EQ(VLOOKUP($A574, 'First 10 GS'!$B$2:$AG$2201, 29, FALSE), 'First 10 GS'!AD$2:AD$2201, 1)</f>
        <v>1</v>
      </c>
      <c r="AD574" s="4">
        <f>_xlfn.RANK.EQ(VLOOKUP($A574, 'First 10 GS'!$B$2:$AG$2201, 30, FALSE), 'First 10 GS'!AE$2:AE$2201, 1)</f>
        <v>325</v>
      </c>
      <c r="AE574" s="4">
        <f>_xlfn.RANK.EQ(VLOOKUP($A574, 'First 10 GS'!$B$2:$AG$2201, 31, FALSE), 'First 10 GS'!AF$2:AF$2201, 0)</f>
        <v>605</v>
      </c>
      <c r="AF574" s="5">
        <f>_xlfn.RANK.EQ(VLOOKUP($A574, 'First 10 GS'!$B$2:$AG$2201, 32, FALSE), 'First 10 GS'!AG$2:AG$2201, 1)</f>
        <v>495</v>
      </c>
      <c r="AG574" s="7">
        <f>GEOMEAN(Table5[[#This Row],[W]],Table5[[#This Row],[L]],Table5[[#This Row],[ERA]],Table5[[#This Row],[BB/9]],Table5[[#This Row],[SO]],Table5[[#This Row],[K/9]],Table5[[#This Row],[WHIP]])</f>
        <v>410.53000459909208</v>
      </c>
    </row>
    <row r="575" spans="1:33" x14ac:dyDescent="0.45">
      <c r="A575" s="4" t="s">
        <v>653</v>
      </c>
      <c r="B575" s="4" t="s">
        <v>199</v>
      </c>
      <c r="C575" s="10">
        <v>35212</v>
      </c>
      <c r="D575" s="10">
        <v>35331</v>
      </c>
      <c r="E575" s="4">
        <f>_xlfn.RANK.EQ(VLOOKUP($A575, 'First 10 GS'!$B$2:$AG$2201, 5, FALSE), 'First 10 GS'!F$2:F$2201, 0)</f>
        <v>453</v>
      </c>
      <c r="F575" s="5">
        <f>_xlfn.RANK.EQ(VLOOKUP($A575, 'First 10 GS'!$B$2:$AG$2201, 6, FALSE), 'First 10 GS'!G$2:G$2201, 0)</f>
        <v>595</v>
      </c>
      <c r="G575" s="5">
        <f>_xlfn.RANK.EQ(VLOOKUP($A575, 'First 10 GS'!$B$2:$AG$2201, 7, FALSE), 'First 10 GS'!H$2:H$2201, 1)</f>
        <v>623</v>
      </c>
      <c r="H575" s="4">
        <f>_xlfn.RANK.EQ(VLOOKUP($A575, 'First 10 GS'!$B$2:$AG$2201, 8, FALSE), 'First 10 GS'!I$2:I$2201, 0)</f>
        <v>1</v>
      </c>
      <c r="I575" s="4">
        <f>_xlfn.RANK.EQ(VLOOKUP($A575, 'First 10 GS'!$B$2:$AG$2201, 9, FALSE), 'First 10 GS'!J$2:J$2201, 0)</f>
        <v>1</v>
      </c>
      <c r="J575" s="4">
        <f>_xlfn.RANK.EQ(VLOOKUP($A575, 'First 10 GS'!$B$2:$AG$2201, 10, FALSE), 'First 10 GS'!K$2:K$2201, 1)</f>
        <v>1</v>
      </c>
      <c r="K575" s="4">
        <f>_xlfn.RANK.EQ(VLOOKUP($A575, 'First 10 GS'!$B$2:$AG$2201, 11, FALSE), 'First 10 GS'!L$2:L$2201, 0)</f>
        <v>196</v>
      </c>
      <c r="L575" s="4">
        <f>_xlfn.RANK.EQ(VLOOKUP($A575, 'First 10 GS'!$B$2:$AG$2201, 12, FALSE), 'First 10 GS'!M$2:M$2201, 0)</f>
        <v>98</v>
      </c>
      <c r="M575" s="4">
        <f>_xlfn.RANK.EQ(VLOOKUP($A575, 'First 10 GS'!$B$2:$AG$2201, 13, FALSE), 'First 10 GS'!N$2:N$2201, 0)</f>
        <v>2</v>
      </c>
      <c r="N575" s="6">
        <f>_xlfn.RANK.EQ(VLOOKUP($A575, 'First 10 GS'!$B$2:$AG$2201, 14, FALSE), 'First 10 GS'!O$2:O$2201, 1)</f>
        <v>202</v>
      </c>
      <c r="O575" s="4">
        <f>_xlfn.RANK.EQ(VLOOKUP($A575, 'First 10 GS'!$B$2:$AG$2201, 15, FALSE), 'First 10 GS'!P$2:P$2201, 0)</f>
        <v>227</v>
      </c>
      <c r="P575" s="4">
        <f>_xlfn.RANK.EQ(VLOOKUP($A575, 'First 10 GS'!$B$2:$AG$2201, 16, FALSE), 'First 10 GS'!Q$2:Q$2201, 0)</f>
        <v>646</v>
      </c>
      <c r="Q575" s="5">
        <f>_xlfn.RANK.EQ(VLOOKUP($A575, 'First 10 GS'!$B$2:$AG$2201, 17, FALSE), 'First 10 GS'!R$2:R$2201, 1)</f>
        <v>430</v>
      </c>
      <c r="R575" s="4">
        <f>_xlfn.RANK.EQ(VLOOKUP($A575, 'First 10 GS'!$B$2:$AG$2201, 18, FALSE), 'First 10 GS'!S$2:S$2201, 1)</f>
        <v>241</v>
      </c>
      <c r="S575" s="4">
        <f>_xlfn.RANK.EQ(VLOOKUP($A575, 'First 10 GS'!$B$2:$AG$2201, 19, FALSE), 'First 10 GS'!T$2:T$2201, 1)</f>
        <v>473</v>
      </c>
      <c r="T575" s="4">
        <f>_xlfn.RANK.EQ(VLOOKUP($A575, 'First 10 GS'!$B$2:$AG$2201, 20, FALSE), 'First 10 GS'!U$2:U$2201, 1)</f>
        <v>384</v>
      </c>
      <c r="U575" s="4">
        <f>_xlfn.RANK.EQ(VLOOKUP($A575, 'First 10 GS'!$B$2:$AG$2201, 21, FALSE), 'First 10 GS'!V$2:V$2201, 1)</f>
        <v>364</v>
      </c>
      <c r="V575" s="4">
        <f>_xlfn.RANK.EQ(VLOOKUP($A575, 'First 10 GS'!$B$2:$AG$2201, 22, FALSE), 'First 10 GS'!W$2:W$2201, 1)</f>
        <v>274</v>
      </c>
      <c r="W575" s="4">
        <f>_xlfn.RANK.EQ(VLOOKUP($A575, 'First 10 GS'!$B$2:$AG$2201, 23, FALSE), 'First 10 GS'!X$2:X$2201, 1)</f>
        <v>499</v>
      </c>
      <c r="X575" s="5">
        <f>_xlfn.RANK.EQ(VLOOKUP($A575, 'First 10 GS'!$B$2:$AG$2201, 24, FALSE), 'First 10 GS'!Y$2:Y$2201, 1)</f>
        <v>539</v>
      </c>
      <c r="Y575" s="4">
        <f>_xlfn.RANK.EQ(VLOOKUP($A575, 'First 10 GS'!$B$2:$AG$2201, 25, FALSE), 'First 10 GS'!Z$2:Z$2201, 1)</f>
        <v>490</v>
      </c>
      <c r="Z575" s="5">
        <f>_xlfn.RANK.EQ(VLOOKUP($A575, 'First 10 GS'!$B$2:$AG$2201, 26, FALSE), 'First 10 GS'!AA$2:AA$2201, 0)</f>
        <v>227</v>
      </c>
      <c r="AA575" s="5">
        <f>_xlfn.RANK.EQ(VLOOKUP($A575, 'First 10 GS'!$B$2:$AG$2201, 27, FALSE), 'First 10 GS'!AB$2:AB$2201, 0)</f>
        <v>208</v>
      </c>
      <c r="AB575" s="4">
        <f>_xlfn.RANK.EQ(VLOOKUP($A575, 'First 10 GS'!$B$2:$AG$2201, 28, FALSE), 'First 10 GS'!AC$2:AC$2201, 1)</f>
        <v>290</v>
      </c>
      <c r="AC575" s="4">
        <f>_xlfn.RANK.EQ(VLOOKUP($A575, 'First 10 GS'!$B$2:$AG$2201, 29, FALSE), 'First 10 GS'!AD$2:AD$2201, 1)</f>
        <v>1</v>
      </c>
      <c r="AD575" s="4">
        <f>_xlfn.RANK.EQ(VLOOKUP($A575, 'First 10 GS'!$B$2:$AG$2201, 30, FALSE), 'First 10 GS'!AE$2:AE$2201, 1)</f>
        <v>1</v>
      </c>
      <c r="AE575" s="4">
        <f>_xlfn.RANK.EQ(VLOOKUP($A575, 'First 10 GS'!$B$2:$AG$2201, 31, FALSE), 'First 10 GS'!AF$2:AF$2201, 0)</f>
        <v>366</v>
      </c>
      <c r="AF575" s="5">
        <f>_xlfn.RANK.EQ(VLOOKUP($A575, 'First 10 GS'!$B$2:$AG$2201, 32, FALSE), 'First 10 GS'!AG$2:AG$2201, 1)</f>
        <v>487</v>
      </c>
      <c r="AG575" s="7">
        <f>GEOMEAN(Table5[[#This Row],[W]],Table5[[#This Row],[L]],Table5[[#This Row],[ERA]],Table5[[#This Row],[BB/9]],Table5[[#This Row],[SO]],Table5[[#This Row],[K/9]],Table5[[#This Row],[WHIP]])</f>
        <v>410.836127212208</v>
      </c>
    </row>
    <row r="576" spans="1:33" x14ac:dyDescent="0.45">
      <c r="A576" s="6" t="s">
        <v>1440</v>
      </c>
      <c r="B576" s="6" t="s">
        <v>132</v>
      </c>
      <c r="C576" s="9">
        <v>26771</v>
      </c>
      <c r="D576" s="9">
        <v>26821</v>
      </c>
      <c r="E576" s="6">
        <f>_xlfn.RANK.EQ(VLOOKUP($A576, 'First 10 GS'!$B$2:$AG$2201, 5, FALSE), 'First 10 GS'!F$2:F$2201, 0)</f>
        <v>453</v>
      </c>
      <c r="F576" s="5">
        <f>_xlfn.RANK.EQ(VLOOKUP($A576, 'First 10 GS'!$B$2:$AG$2201, 6, FALSE), 'First 10 GS'!G$2:G$2201, 0)</f>
        <v>595</v>
      </c>
      <c r="G576" s="5">
        <f>_xlfn.RANK.EQ(VLOOKUP($A576, 'First 10 GS'!$B$2:$AG$2201, 7, FALSE), 'First 10 GS'!H$2:H$2201, 1)</f>
        <v>343</v>
      </c>
      <c r="H576" s="6">
        <f>_xlfn.RANK.EQ(VLOOKUP($A576, 'First 10 GS'!$B$2:$AG$2201, 8, FALSE), 'First 10 GS'!I$2:I$2201, 0)</f>
        <v>1</v>
      </c>
      <c r="I576" s="6">
        <f>_xlfn.RANK.EQ(VLOOKUP($A576, 'First 10 GS'!$B$2:$AG$2201, 9, FALSE), 'First 10 GS'!J$2:J$2201, 0)</f>
        <v>1</v>
      </c>
      <c r="J576" s="6">
        <f>_xlfn.RANK.EQ(VLOOKUP($A576, 'First 10 GS'!$B$2:$AG$2201, 10, FALSE), 'First 10 GS'!K$2:K$2201, 1)</f>
        <v>1</v>
      </c>
      <c r="K576" s="6">
        <f>_xlfn.RANK.EQ(VLOOKUP($A576, 'First 10 GS'!$B$2:$AG$2201, 11, FALSE), 'First 10 GS'!L$2:L$2201, 0)</f>
        <v>196</v>
      </c>
      <c r="L576" s="6">
        <f>_xlfn.RANK.EQ(VLOOKUP($A576, 'First 10 GS'!$B$2:$AG$2201, 12, FALSE), 'First 10 GS'!M$2:M$2201, 0)</f>
        <v>98</v>
      </c>
      <c r="M576" s="6">
        <f>_xlfn.RANK.EQ(VLOOKUP($A576, 'First 10 GS'!$B$2:$AG$2201, 13, FALSE), 'First 10 GS'!N$2:N$2201, 0)</f>
        <v>2</v>
      </c>
      <c r="N576" s="6">
        <f>_xlfn.RANK.EQ(VLOOKUP($A576, 'First 10 GS'!$B$2:$AG$2201, 14, FALSE), 'First 10 GS'!O$2:O$2201, 1)</f>
        <v>202</v>
      </c>
      <c r="O576" s="6">
        <f>_xlfn.RANK.EQ(VLOOKUP($A576, 'First 10 GS'!$B$2:$AG$2201, 15, FALSE), 'First 10 GS'!P$2:P$2201, 0)</f>
        <v>530</v>
      </c>
      <c r="P576" s="6">
        <f>_xlfn.RANK.EQ(VLOOKUP($A576, 'First 10 GS'!$B$2:$AG$2201, 16, FALSE), 'First 10 GS'!Q$2:Q$2201, 0)</f>
        <v>612</v>
      </c>
      <c r="Q576" s="5">
        <f>_xlfn.RANK.EQ(VLOOKUP($A576, 'First 10 GS'!$B$2:$AG$2201, 17, FALSE), 'First 10 GS'!R$2:R$2201, 1)</f>
        <v>275</v>
      </c>
      <c r="R576" s="6">
        <f>_xlfn.RANK.EQ(VLOOKUP($A576, 'First 10 GS'!$B$2:$AG$2201, 18, FALSE), 'First 10 GS'!S$2:S$2201, 1)</f>
        <v>215</v>
      </c>
      <c r="S576" s="6">
        <f>_xlfn.RANK.EQ(VLOOKUP($A576, 'First 10 GS'!$B$2:$AG$2201, 19, FALSE), 'First 10 GS'!T$2:T$2201, 1)</f>
        <v>316</v>
      </c>
      <c r="T576" s="6">
        <f>_xlfn.RANK.EQ(VLOOKUP($A576, 'First 10 GS'!$B$2:$AG$2201, 20, FALSE), 'First 10 GS'!U$2:U$2201, 1)</f>
        <v>173</v>
      </c>
      <c r="U576" s="6">
        <f>_xlfn.RANK.EQ(VLOOKUP($A576, 'First 10 GS'!$B$2:$AG$2201, 21, FALSE), 'First 10 GS'!V$2:V$2201, 1)</f>
        <v>97</v>
      </c>
      <c r="V576" s="6">
        <f>_xlfn.RANK.EQ(VLOOKUP($A576, 'First 10 GS'!$B$2:$AG$2201, 22, FALSE), 'First 10 GS'!W$2:W$2201, 1)</f>
        <v>53</v>
      </c>
      <c r="W576" s="6">
        <f>_xlfn.RANK.EQ(VLOOKUP($A576, 'First 10 GS'!$B$2:$AG$2201, 23, FALSE), 'First 10 GS'!X$2:X$2201, 1)</f>
        <v>521</v>
      </c>
      <c r="X576" s="5">
        <f>_xlfn.RANK.EQ(VLOOKUP($A576, 'First 10 GS'!$B$2:$AG$2201, 24, FALSE), 'First 10 GS'!Y$2:Y$2201, 1)</f>
        <v>560</v>
      </c>
      <c r="Y576" s="6">
        <f>_xlfn.RANK.EQ(VLOOKUP($A576, 'First 10 GS'!$B$2:$AG$2201, 25, FALSE), 'First 10 GS'!Z$2:Z$2201, 1)</f>
        <v>642</v>
      </c>
      <c r="Z576" s="5">
        <f>_xlfn.RANK.EQ(VLOOKUP($A576, 'First 10 GS'!$B$2:$AG$2201, 26, FALSE), 'First 10 GS'!AA$2:AA$2201, 0)</f>
        <v>385</v>
      </c>
      <c r="AA576" s="5">
        <f>_xlfn.RANK.EQ(VLOOKUP($A576, 'First 10 GS'!$B$2:$AG$2201, 27, FALSE), 'First 10 GS'!AB$2:AB$2201, 0)</f>
        <v>337</v>
      </c>
      <c r="AB576" s="6">
        <f>_xlfn.RANK.EQ(VLOOKUP($A576, 'First 10 GS'!$B$2:$AG$2201, 28, FALSE), 'First 10 GS'!AC$2:AC$2201, 1)</f>
        <v>452</v>
      </c>
      <c r="AC576" s="6">
        <f>_xlfn.RANK.EQ(VLOOKUP($A576, 'First 10 GS'!$B$2:$AG$2201, 29, FALSE), 'First 10 GS'!AD$2:AD$2201, 1)</f>
        <v>477</v>
      </c>
      <c r="AD576" s="6">
        <f>_xlfn.RANK.EQ(VLOOKUP($A576, 'First 10 GS'!$B$2:$AG$2201, 30, FALSE), 'First 10 GS'!AE$2:AE$2201, 1)</f>
        <v>146</v>
      </c>
      <c r="AE576" s="6">
        <f>_xlfn.RANK.EQ(VLOOKUP($A576, 'First 10 GS'!$B$2:$AG$2201, 31, FALSE), 'First 10 GS'!AF$2:AF$2201, 0)</f>
        <v>427</v>
      </c>
      <c r="AF576" s="5">
        <f>_xlfn.RANK.EQ(VLOOKUP($A576, 'First 10 GS'!$B$2:$AG$2201, 32, FALSE), 'First 10 GS'!AG$2:AG$2201, 1)</f>
        <v>487</v>
      </c>
      <c r="AG576" s="7">
        <f>GEOMEAN(Table5[[#This Row],[W]],Table5[[#This Row],[L]],Table5[[#This Row],[ERA]],Table5[[#This Row],[BB/9]],Table5[[#This Row],[SO]],Table5[[#This Row],[K/9]],Table5[[#This Row],[WHIP]])</f>
        <v>411.14314806095433</v>
      </c>
    </row>
    <row r="577" spans="1:33" x14ac:dyDescent="0.45">
      <c r="A577" s="6" t="s">
        <v>1245</v>
      </c>
      <c r="B577" s="6" t="s">
        <v>132</v>
      </c>
      <c r="C577" s="9">
        <v>29041</v>
      </c>
      <c r="D577" s="9">
        <v>29105</v>
      </c>
      <c r="E577" s="6">
        <f>_xlfn.RANK.EQ(VLOOKUP($A577, 'First 10 GS'!$B$2:$AG$2201, 5, FALSE), 'First 10 GS'!F$2:F$2201, 0)</f>
        <v>188</v>
      </c>
      <c r="F577" s="5">
        <f>_xlfn.RANK.EQ(VLOOKUP($A577, 'First 10 GS'!$B$2:$AG$2201, 6, FALSE), 'First 10 GS'!G$2:G$2201, 0)</f>
        <v>294</v>
      </c>
      <c r="G577" s="5">
        <f>_xlfn.RANK.EQ(VLOOKUP($A577, 'First 10 GS'!$B$2:$AG$2201, 7, FALSE), 'First 10 GS'!H$2:H$2201, 1)</f>
        <v>177</v>
      </c>
      <c r="H577" s="6">
        <f>_xlfn.RANK.EQ(VLOOKUP($A577, 'First 10 GS'!$B$2:$AG$2201, 8, FALSE), 'First 10 GS'!I$2:I$2201, 0)</f>
        <v>1</v>
      </c>
      <c r="I577" s="6">
        <f>_xlfn.RANK.EQ(VLOOKUP($A577, 'First 10 GS'!$B$2:$AG$2201, 9, FALSE), 'First 10 GS'!J$2:J$2201, 0)</f>
        <v>1</v>
      </c>
      <c r="J577" s="6">
        <f>_xlfn.RANK.EQ(VLOOKUP($A577, 'First 10 GS'!$B$2:$AG$2201, 10, FALSE), 'First 10 GS'!K$2:K$2201, 1)</f>
        <v>1</v>
      </c>
      <c r="K577" s="6">
        <f>_xlfn.RANK.EQ(VLOOKUP($A577, 'First 10 GS'!$B$2:$AG$2201, 11, FALSE), 'First 10 GS'!L$2:L$2201, 0)</f>
        <v>196</v>
      </c>
      <c r="L577" s="6">
        <f>_xlfn.RANK.EQ(VLOOKUP($A577, 'First 10 GS'!$B$2:$AG$2201, 12, FALSE), 'First 10 GS'!M$2:M$2201, 0)</f>
        <v>98</v>
      </c>
      <c r="M577" s="6">
        <f>_xlfn.RANK.EQ(VLOOKUP($A577, 'First 10 GS'!$B$2:$AG$2201, 13, FALSE), 'First 10 GS'!N$2:N$2201, 0)</f>
        <v>2</v>
      </c>
      <c r="N577" s="6">
        <f>_xlfn.RANK.EQ(VLOOKUP($A577, 'First 10 GS'!$B$2:$AG$2201, 14, FALSE), 'First 10 GS'!O$2:O$2201, 1)</f>
        <v>474</v>
      </c>
      <c r="O577" s="6">
        <f>_xlfn.RANK.EQ(VLOOKUP($A577, 'First 10 GS'!$B$2:$AG$2201, 15, FALSE), 'First 10 GS'!P$2:P$2201, 0)</f>
        <v>390</v>
      </c>
      <c r="P577" s="6">
        <f>_xlfn.RANK.EQ(VLOOKUP($A577, 'First 10 GS'!$B$2:$AG$2201, 16, FALSE), 'First 10 GS'!Q$2:Q$2201, 0)</f>
        <v>266</v>
      </c>
      <c r="Q577" s="5">
        <f>_xlfn.RANK.EQ(VLOOKUP($A577, 'First 10 GS'!$B$2:$AG$2201, 17, FALSE), 'First 10 GS'!R$2:R$2201, 1)</f>
        <v>365</v>
      </c>
      <c r="R577" s="6">
        <f>_xlfn.RANK.EQ(VLOOKUP($A577, 'First 10 GS'!$B$2:$AG$2201, 18, FALSE), 'First 10 GS'!S$2:S$2201, 1)</f>
        <v>440</v>
      </c>
      <c r="S577" s="6">
        <f>_xlfn.RANK.EQ(VLOOKUP($A577, 'First 10 GS'!$B$2:$AG$2201, 19, FALSE), 'First 10 GS'!T$2:T$2201, 1)</f>
        <v>401</v>
      </c>
      <c r="T577" s="6">
        <f>_xlfn.RANK.EQ(VLOOKUP($A577, 'First 10 GS'!$B$2:$AG$2201, 20, FALSE), 'First 10 GS'!U$2:U$2201, 1)</f>
        <v>418</v>
      </c>
      <c r="U577" s="6">
        <f>_xlfn.RANK.EQ(VLOOKUP($A577, 'First 10 GS'!$B$2:$AG$2201, 21, FALSE), 'First 10 GS'!V$2:V$2201, 1)</f>
        <v>81</v>
      </c>
      <c r="V577" s="6">
        <f>_xlfn.RANK.EQ(VLOOKUP($A577, 'First 10 GS'!$B$2:$AG$2201, 22, FALSE), 'First 10 GS'!W$2:W$2201, 1)</f>
        <v>53</v>
      </c>
      <c r="W577" s="6">
        <f>_xlfn.RANK.EQ(VLOOKUP($A577, 'First 10 GS'!$B$2:$AG$2201, 23, FALSE), 'First 10 GS'!X$2:X$2201, 1)</f>
        <v>619</v>
      </c>
      <c r="X577" s="5">
        <f>_xlfn.RANK.EQ(VLOOKUP($A577, 'First 10 GS'!$B$2:$AG$2201, 24, FALSE), 'First 10 GS'!Y$2:Y$2201, 1)</f>
        <v>584</v>
      </c>
      <c r="Y577" s="6">
        <f>_xlfn.RANK.EQ(VLOOKUP($A577, 'First 10 GS'!$B$2:$AG$2201, 25, FALSE), 'First 10 GS'!Z$2:Z$2201, 1)</f>
        <v>291</v>
      </c>
      <c r="Z577" s="5">
        <f>_xlfn.RANK.EQ(VLOOKUP($A577, 'First 10 GS'!$B$2:$AG$2201, 26, FALSE), 'First 10 GS'!AA$2:AA$2201, 0)</f>
        <v>566</v>
      </c>
      <c r="AA577" s="5">
        <f>_xlfn.RANK.EQ(VLOOKUP($A577, 'First 10 GS'!$B$2:$AG$2201, 27, FALSE), 'First 10 GS'!AB$2:AB$2201, 0)</f>
        <v>599</v>
      </c>
      <c r="AB577" s="6">
        <f>_xlfn.RANK.EQ(VLOOKUP($A577, 'First 10 GS'!$B$2:$AG$2201, 28, FALSE), 'First 10 GS'!AC$2:AC$2201, 1)</f>
        <v>127</v>
      </c>
      <c r="AC577" s="6">
        <f>_xlfn.RANK.EQ(VLOOKUP($A577, 'First 10 GS'!$B$2:$AG$2201, 29, FALSE), 'First 10 GS'!AD$2:AD$2201, 1)</f>
        <v>477</v>
      </c>
      <c r="AD577" s="6">
        <f>_xlfn.RANK.EQ(VLOOKUP($A577, 'First 10 GS'!$B$2:$AG$2201, 30, FALSE), 'First 10 GS'!AE$2:AE$2201, 1)</f>
        <v>1</v>
      </c>
      <c r="AE577" s="6">
        <f>_xlfn.RANK.EQ(VLOOKUP($A577, 'First 10 GS'!$B$2:$AG$2201, 31, FALSE), 'First 10 GS'!AF$2:AF$2201, 0)</f>
        <v>120</v>
      </c>
      <c r="AF577" s="5">
        <f>_xlfn.RANK.EQ(VLOOKUP($A577, 'First 10 GS'!$B$2:$AG$2201, 32, FALSE), 'First 10 GS'!AG$2:AG$2201, 1)</f>
        <v>531</v>
      </c>
      <c r="AG577" s="7">
        <f>GEOMEAN(Table5[[#This Row],[W]],Table5[[#This Row],[L]],Table5[[#This Row],[ERA]],Table5[[#This Row],[BB/9]],Table5[[#This Row],[SO]],Table5[[#This Row],[K/9]],Table5[[#This Row],[WHIP]])</f>
        <v>411.46957323149383</v>
      </c>
    </row>
    <row r="578" spans="1:33" x14ac:dyDescent="0.45">
      <c r="A578" s="4" t="s">
        <v>2523</v>
      </c>
      <c r="B578" s="4" t="s">
        <v>46</v>
      </c>
      <c r="C578" s="10">
        <v>32358</v>
      </c>
      <c r="D578" s="10">
        <v>33126</v>
      </c>
      <c r="E578" s="4">
        <f>_xlfn.RANK.EQ(VLOOKUP($A578, 'First 10 GS'!$B$2:$AG$2201, 5, FALSE), 'First 10 GS'!F$2:F$2201, 0)</f>
        <v>394</v>
      </c>
      <c r="F578" s="5">
        <f>_xlfn.RANK.EQ(VLOOKUP($A578, 'First 10 GS'!$B$2:$AG$2201, 6, FALSE), 'First 10 GS'!G$2:G$2201, 0)</f>
        <v>595</v>
      </c>
      <c r="G578" s="5">
        <f>_xlfn.RANK.EQ(VLOOKUP($A578, 'First 10 GS'!$B$2:$AG$2201, 7, FALSE), 'First 10 GS'!H$2:H$2201, 1)</f>
        <v>177</v>
      </c>
      <c r="H578" s="4">
        <f>_xlfn.RANK.EQ(VLOOKUP($A578, 'First 10 GS'!$B$2:$AG$2201, 8, FALSE), 'First 10 GS'!I$2:I$2201, 0)</f>
        <v>1</v>
      </c>
      <c r="I578" s="4">
        <f>_xlfn.RANK.EQ(VLOOKUP($A578, 'First 10 GS'!$B$2:$AG$2201, 9, FALSE), 'First 10 GS'!J$2:J$2201, 0)</f>
        <v>1</v>
      </c>
      <c r="J578" s="4">
        <f>_xlfn.RANK.EQ(VLOOKUP($A578, 'First 10 GS'!$B$2:$AG$2201, 10, FALSE), 'First 10 GS'!K$2:K$2201, 1)</f>
        <v>1</v>
      </c>
      <c r="K578" s="4">
        <f>_xlfn.RANK.EQ(VLOOKUP($A578, 'First 10 GS'!$B$2:$AG$2201, 11, FALSE), 'First 10 GS'!L$2:L$2201, 0)</f>
        <v>196</v>
      </c>
      <c r="L578" s="4">
        <f>_xlfn.RANK.EQ(VLOOKUP($A578, 'First 10 GS'!$B$2:$AG$2201, 12, FALSE), 'First 10 GS'!M$2:M$2201, 0)</f>
        <v>98</v>
      </c>
      <c r="M578" s="4">
        <f>_xlfn.RANK.EQ(VLOOKUP($A578, 'First 10 GS'!$B$2:$AG$2201, 13, FALSE), 'First 10 GS'!N$2:N$2201, 0)</f>
        <v>2</v>
      </c>
      <c r="N578" s="6">
        <f>_xlfn.RANK.EQ(VLOOKUP($A578, 'First 10 GS'!$B$2:$AG$2201, 14, FALSE), 'First 10 GS'!O$2:O$2201, 1)</f>
        <v>265</v>
      </c>
      <c r="O578" s="4">
        <f>_xlfn.RANK.EQ(VLOOKUP($A578, 'First 10 GS'!$B$2:$AG$2201, 15, FALSE), 'First 10 GS'!P$2:P$2201, 0)</f>
        <v>629</v>
      </c>
      <c r="P578" s="4">
        <f>_xlfn.RANK.EQ(VLOOKUP($A578, 'First 10 GS'!$B$2:$AG$2201, 16, FALSE), 'First 10 GS'!Q$2:Q$2201, 0)</f>
        <v>589</v>
      </c>
      <c r="Q578" s="5">
        <f>_xlfn.RANK.EQ(VLOOKUP($A578, 'First 10 GS'!$B$2:$AG$2201, 17, FALSE), 'First 10 GS'!R$2:R$2201, 1)</f>
        <v>493</v>
      </c>
      <c r="R578" s="4">
        <f>_xlfn.RANK.EQ(VLOOKUP($A578, 'First 10 GS'!$B$2:$AG$2201, 18, FALSE), 'First 10 GS'!S$2:S$2201, 1)</f>
        <v>508</v>
      </c>
      <c r="S578" s="4">
        <f>_xlfn.RANK.EQ(VLOOKUP($A578, 'First 10 GS'!$B$2:$AG$2201, 19, FALSE), 'First 10 GS'!T$2:T$2201, 1)</f>
        <v>509</v>
      </c>
      <c r="T578" s="4">
        <f>_xlfn.RANK.EQ(VLOOKUP($A578, 'First 10 GS'!$B$2:$AG$2201, 20, FALSE), 'First 10 GS'!U$2:U$2201, 1)</f>
        <v>499</v>
      </c>
      <c r="U578" s="4">
        <f>_xlfn.RANK.EQ(VLOOKUP($A578, 'First 10 GS'!$B$2:$AG$2201, 21, FALSE), 'First 10 GS'!V$2:V$2201, 1)</f>
        <v>608</v>
      </c>
      <c r="V578" s="4">
        <f>_xlfn.RANK.EQ(VLOOKUP($A578, 'First 10 GS'!$B$2:$AG$2201, 22, FALSE), 'First 10 GS'!W$2:W$2201, 1)</f>
        <v>607</v>
      </c>
      <c r="W578" s="4">
        <f>_xlfn.RANK.EQ(VLOOKUP($A578, 'First 10 GS'!$B$2:$AG$2201, 23, FALSE), 'First 10 GS'!X$2:X$2201, 1)</f>
        <v>187</v>
      </c>
      <c r="X578" s="5">
        <f>_xlfn.RANK.EQ(VLOOKUP($A578, 'First 10 GS'!$B$2:$AG$2201, 24, FALSE), 'First 10 GS'!Y$2:Y$2201, 1)</f>
        <v>224</v>
      </c>
      <c r="Y578" s="4">
        <f>_xlfn.RANK.EQ(VLOOKUP($A578, 'First 10 GS'!$B$2:$AG$2201, 25, FALSE), 'First 10 GS'!Z$2:Z$2201, 1)</f>
        <v>599</v>
      </c>
      <c r="Z578" s="5">
        <f>_xlfn.RANK.EQ(VLOOKUP($A578, 'First 10 GS'!$B$2:$AG$2201, 26, FALSE), 'First 10 GS'!AA$2:AA$2201, 0)</f>
        <v>624</v>
      </c>
      <c r="AA578" s="5">
        <f>_xlfn.RANK.EQ(VLOOKUP($A578, 'First 10 GS'!$B$2:$AG$2201, 27, FALSE), 'First 10 GS'!AB$2:AB$2201, 0)</f>
        <v>616</v>
      </c>
      <c r="AB578" s="4">
        <f>_xlfn.RANK.EQ(VLOOKUP($A578, 'First 10 GS'!$B$2:$AG$2201, 28, FALSE), 'First 10 GS'!AC$2:AC$2201, 1)</f>
        <v>556</v>
      </c>
      <c r="AC578" s="4">
        <f>_xlfn.RANK.EQ(VLOOKUP($A578, 'First 10 GS'!$B$2:$AG$2201, 29, FALSE), 'First 10 GS'!AD$2:AD$2201, 1)</f>
        <v>1</v>
      </c>
      <c r="AD578" s="4">
        <f>_xlfn.RANK.EQ(VLOOKUP($A578, 'First 10 GS'!$B$2:$AG$2201, 30, FALSE), 'First 10 GS'!AE$2:AE$2201, 1)</f>
        <v>1</v>
      </c>
      <c r="AE578" s="4">
        <f>_xlfn.RANK.EQ(VLOOKUP($A578, 'First 10 GS'!$B$2:$AG$2201, 31, FALSE), 'First 10 GS'!AF$2:AF$2201, 0)</f>
        <v>411</v>
      </c>
      <c r="AF578" s="5">
        <f>_xlfn.RANK.EQ(VLOOKUP($A578, 'First 10 GS'!$B$2:$AG$2201, 32, FALSE), 'First 10 GS'!AG$2:AG$2201, 1)</f>
        <v>451</v>
      </c>
      <c r="AG578" s="7">
        <f>GEOMEAN(Table5[[#This Row],[W]],Table5[[#This Row],[L]],Table5[[#This Row],[ERA]],Table5[[#This Row],[BB/9]],Table5[[#This Row],[SO]],Table5[[#This Row],[K/9]],Table5[[#This Row],[WHIP]])</f>
        <v>412.0334080787261</v>
      </c>
    </row>
    <row r="579" spans="1:33" x14ac:dyDescent="0.45">
      <c r="A579" s="6" t="s">
        <v>630</v>
      </c>
      <c r="B579" s="6" t="s">
        <v>54</v>
      </c>
      <c r="C579" s="9">
        <v>42539</v>
      </c>
      <c r="D579" s="9">
        <v>42596</v>
      </c>
      <c r="E579" s="6">
        <f>_xlfn.RANK.EQ(VLOOKUP($A579, 'First 10 GS'!$B$2:$AG$2201, 5, FALSE), 'First 10 GS'!F$2:F$2201, 0)</f>
        <v>613</v>
      </c>
      <c r="F579" s="5">
        <f>_xlfn.RANK.EQ(VLOOKUP($A579, 'First 10 GS'!$B$2:$AG$2201, 6, FALSE), 'First 10 GS'!G$2:G$2201, 0)</f>
        <v>660</v>
      </c>
      <c r="G579" s="5">
        <f>_xlfn.RANK.EQ(VLOOKUP($A579, 'First 10 GS'!$B$2:$AG$2201, 7, FALSE), 'First 10 GS'!H$2:H$2201, 1)</f>
        <v>657</v>
      </c>
      <c r="H579" s="6">
        <f>_xlfn.RANK.EQ(VLOOKUP($A579, 'First 10 GS'!$B$2:$AG$2201, 8, FALSE), 'First 10 GS'!I$2:I$2201, 0)</f>
        <v>1</v>
      </c>
      <c r="I579" s="6">
        <f>_xlfn.RANK.EQ(VLOOKUP($A579, 'First 10 GS'!$B$2:$AG$2201, 9, FALSE), 'First 10 GS'!J$2:J$2201, 0)</f>
        <v>1</v>
      </c>
      <c r="J579" s="6">
        <f>_xlfn.RANK.EQ(VLOOKUP($A579, 'First 10 GS'!$B$2:$AG$2201, 10, FALSE), 'First 10 GS'!K$2:K$2201, 1)</f>
        <v>1</v>
      </c>
      <c r="K579" s="6">
        <f>_xlfn.RANK.EQ(VLOOKUP($A579, 'First 10 GS'!$B$2:$AG$2201, 11, FALSE), 'First 10 GS'!L$2:L$2201, 0)</f>
        <v>196</v>
      </c>
      <c r="L579" s="6">
        <f>_xlfn.RANK.EQ(VLOOKUP($A579, 'First 10 GS'!$B$2:$AG$2201, 12, FALSE), 'First 10 GS'!M$2:M$2201, 0)</f>
        <v>98</v>
      </c>
      <c r="M579" s="6">
        <f>_xlfn.RANK.EQ(VLOOKUP($A579, 'First 10 GS'!$B$2:$AG$2201, 13, FALSE), 'First 10 GS'!N$2:N$2201, 0)</f>
        <v>2</v>
      </c>
      <c r="N579" s="6">
        <f>_xlfn.RANK.EQ(VLOOKUP($A579, 'First 10 GS'!$B$2:$AG$2201, 14, FALSE), 'First 10 GS'!O$2:O$2201, 1)</f>
        <v>50</v>
      </c>
      <c r="O579" s="6">
        <f>_xlfn.RANK.EQ(VLOOKUP($A579, 'First 10 GS'!$B$2:$AG$2201, 15, FALSE), 'First 10 GS'!P$2:P$2201, 0)</f>
        <v>227</v>
      </c>
      <c r="P579" s="6">
        <f>_xlfn.RANK.EQ(VLOOKUP($A579, 'First 10 GS'!$B$2:$AG$2201, 16, FALSE), 'First 10 GS'!Q$2:Q$2201, 0)</f>
        <v>660</v>
      </c>
      <c r="Q579" s="5">
        <f>_xlfn.RANK.EQ(VLOOKUP($A579, 'First 10 GS'!$B$2:$AG$2201, 17, FALSE), 'First 10 GS'!R$2:R$2201, 1)</f>
        <v>658</v>
      </c>
      <c r="R579" s="6">
        <f>_xlfn.RANK.EQ(VLOOKUP($A579, 'First 10 GS'!$B$2:$AG$2201, 18, FALSE), 'First 10 GS'!S$2:S$2201, 1)</f>
        <v>597</v>
      </c>
      <c r="S579" s="6">
        <f>_xlfn.RANK.EQ(VLOOKUP($A579, 'First 10 GS'!$B$2:$AG$2201, 19, FALSE), 'First 10 GS'!T$2:T$2201, 1)</f>
        <v>662</v>
      </c>
      <c r="T579" s="6">
        <f>_xlfn.RANK.EQ(VLOOKUP($A579, 'First 10 GS'!$B$2:$AG$2201, 20, FALSE), 'First 10 GS'!U$2:U$2201, 1)</f>
        <v>645</v>
      </c>
      <c r="U579" s="6">
        <f>_xlfn.RANK.EQ(VLOOKUP($A579, 'First 10 GS'!$B$2:$AG$2201, 21, FALSE), 'First 10 GS'!V$2:V$2201, 1)</f>
        <v>655</v>
      </c>
      <c r="V579" s="6">
        <f>_xlfn.RANK.EQ(VLOOKUP($A579, 'First 10 GS'!$B$2:$AG$2201, 22, FALSE), 'First 10 GS'!W$2:W$2201, 1)</f>
        <v>636</v>
      </c>
      <c r="W579" s="6">
        <f>_xlfn.RANK.EQ(VLOOKUP($A579, 'First 10 GS'!$B$2:$AG$2201, 23, FALSE), 'First 10 GS'!X$2:X$2201, 1)</f>
        <v>221</v>
      </c>
      <c r="X579" s="5">
        <f>_xlfn.RANK.EQ(VLOOKUP($A579, 'First 10 GS'!$B$2:$AG$2201, 24, FALSE), 'First 10 GS'!Y$2:Y$2201, 1)</f>
        <v>381</v>
      </c>
      <c r="Y579" s="6">
        <f>_xlfn.RANK.EQ(VLOOKUP($A579, 'First 10 GS'!$B$2:$AG$2201, 25, FALSE), 'First 10 GS'!Z$2:Z$2201, 1)</f>
        <v>490</v>
      </c>
      <c r="Z579" s="5">
        <f>_xlfn.RANK.EQ(VLOOKUP($A579, 'First 10 GS'!$B$2:$AG$2201, 26, FALSE), 'First 10 GS'!AA$2:AA$2201, 0)</f>
        <v>227</v>
      </c>
      <c r="AA579" s="5">
        <f>_xlfn.RANK.EQ(VLOOKUP($A579, 'First 10 GS'!$B$2:$AG$2201, 27, FALSE), 'First 10 GS'!AB$2:AB$2201, 0)</f>
        <v>126</v>
      </c>
      <c r="AB579" s="6">
        <f>_xlfn.RANK.EQ(VLOOKUP($A579, 'First 10 GS'!$B$2:$AG$2201, 28, FALSE), 'First 10 GS'!AC$2:AC$2201, 1)</f>
        <v>556</v>
      </c>
      <c r="AC579" s="6">
        <f>_xlfn.RANK.EQ(VLOOKUP($A579, 'First 10 GS'!$B$2:$AG$2201, 29, FALSE), 'First 10 GS'!AD$2:AD$2201, 1)</f>
        <v>609</v>
      </c>
      <c r="AD579" s="6">
        <f>_xlfn.RANK.EQ(VLOOKUP($A579, 'First 10 GS'!$B$2:$AG$2201, 30, FALSE), 'First 10 GS'!AE$2:AE$2201, 1)</f>
        <v>325</v>
      </c>
      <c r="AE579" s="6">
        <f>_xlfn.RANK.EQ(VLOOKUP($A579, 'First 10 GS'!$B$2:$AG$2201, 31, FALSE), 'First 10 GS'!AF$2:AF$2201, 0)</f>
        <v>509</v>
      </c>
      <c r="AF579" s="5">
        <f>_xlfn.RANK.EQ(VLOOKUP($A579, 'First 10 GS'!$B$2:$AG$2201, 32, FALSE), 'First 10 GS'!AG$2:AG$2201, 1)</f>
        <v>653</v>
      </c>
      <c r="AG579" s="7">
        <f>GEOMEAN(Table5[[#This Row],[W]],Table5[[#This Row],[L]],Table5[[#This Row],[ERA]],Table5[[#This Row],[BB/9]],Table5[[#This Row],[SO]],Table5[[#This Row],[K/9]],Table5[[#This Row],[WHIP]])</f>
        <v>412.4460115994562</v>
      </c>
    </row>
    <row r="580" spans="1:33" x14ac:dyDescent="0.45">
      <c r="A580" s="6" t="s">
        <v>1865</v>
      </c>
      <c r="B580" s="6" t="s">
        <v>95</v>
      </c>
      <c r="C580" s="9">
        <v>39966</v>
      </c>
      <c r="D580" s="9">
        <v>40017</v>
      </c>
      <c r="E580" s="6">
        <f>_xlfn.RANK.EQ(VLOOKUP($A580, 'First 10 GS'!$B$2:$AG$2201, 5, FALSE), 'First 10 GS'!F$2:F$2201, 0)</f>
        <v>404</v>
      </c>
      <c r="F580" s="5">
        <f>_xlfn.RANK.EQ(VLOOKUP($A580, 'First 10 GS'!$B$2:$AG$2201, 6, FALSE), 'First 10 GS'!G$2:G$2201, 0)</f>
        <v>460</v>
      </c>
      <c r="G580" s="5">
        <f>_xlfn.RANK.EQ(VLOOKUP($A580, 'First 10 GS'!$B$2:$AG$2201, 7, FALSE), 'First 10 GS'!H$2:H$2201, 1)</f>
        <v>657</v>
      </c>
      <c r="H580" s="6">
        <f>_xlfn.RANK.EQ(VLOOKUP($A580, 'First 10 GS'!$B$2:$AG$2201, 8, FALSE), 'First 10 GS'!I$2:I$2201, 0)</f>
        <v>1</v>
      </c>
      <c r="I580" s="6">
        <f>_xlfn.RANK.EQ(VLOOKUP($A580, 'First 10 GS'!$B$2:$AG$2201, 9, FALSE), 'First 10 GS'!J$2:J$2201, 0)</f>
        <v>1</v>
      </c>
      <c r="J580" s="6">
        <f>_xlfn.RANK.EQ(VLOOKUP($A580, 'First 10 GS'!$B$2:$AG$2201, 10, FALSE), 'First 10 GS'!K$2:K$2201, 1)</f>
        <v>1</v>
      </c>
      <c r="K580" s="6">
        <f>_xlfn.RANK.EQ(VLOOKUP($A580, 'First 10 GS'!$B$2:$AG$2201, 11, FALSE), 'First 10 GS'!L$2:L$2201, 0)</f>
        <v>196</v>
      </c>
      <c r="L580" s="6">
        <f>_xlfn.RANK.EQ(VLOOKUP($A580, 'First 10 GS'!$B$2:$AG$2201, 12, FALSE), 'First 10 GS'!M$2:M$2201, 0)</f>
        <v>98</v>
      </c>
      <c r="M580" s="6">
        <f>_xlfn.RANK.EQ(VLOOKUP($A580, 'First 10 GS'!$B$2:$AG$2201, 13, FALSE), 'First 10 GS'!N$2:N$2201, 0)</f>
        <v>2</v>
      </c>
      <c r="N580" s="6">
        <f>_xlfn.RANK.EQ(VLOOKUP($A580, 'First 10 GS'!$B$2:$AG$2201, 14, FALSE), 'First 10 GS'!O$2:O$2201, 1)</f>
        <v>246</v>
      </c>
      <c r="O580" s="6">
        <f>_xlfn.RANK.EQ(VLOOKUP($A580, 'First 10 GS'!$B$2:$AG$2201, 15, FALSE), 'First 10 GS'!P$2:P$2201, 0)</f>
        <v>26</v>
      </c>
      <c r="P580" s="6">
        <f>_xlfn.RANK.EQ(VLOOKUP($A580, 'First 10 GS'!$B$2:$AG$2201, 16, FALSE), 'First 10 GS'!Q$2:Q$2201, 0)</f>
        <v>608</v>
      </c>
      <c r="Q580" s="5">
        <f>_xlfn.RANK.EQ(VLOOKUP($A580, 'First 10 GS'!$B$2:$AG$2201, 17, FALSE), 'First 10 GS'!R$2:R$2201, 1)</f>
        <v>443</v>
      </c>
      <c r="R580" s="6">
        <f>_xlfn.RANK.EQ(VLOOKUP($A580, 'First 10 GS'!$B$2:$AG$2201, 18, FALSE), 'First 10 GS'!S$2:S$2201, 1)</f>
        <v>574</v>
      </c>
      <c r="S580" s="6">
        <f>_xlfn.RANK.EQ(VLOOKUP($A580, 'First 10 GS'!$B$2:$AG$2201, 19, FALSE), 'First 10 GS'!T$2:T$2201, 1)</f>
        <v>509</v>
      </c>
      <c r="T580" s="6">
        <f>_xlfn.RANK.EQ(VLOOKUP($A580, 'First 10 GS'!$B$2:$AG$2201, 20, FALSE), 'First 10 GS'!U$2:U$2201, 1)</f>
        <v>418</v>
      </c>
      <c r="U580" s="6">
        <f>_xlfn.RANK.EQ(VLOOKUP($A580, 'First 10 GS'!$B$2:$AG$2201, 21, FALSE), 'First 10 GS'!V$2:V$2201, 1)</f>
        <v>355</v>
      </c>
      <c r="V580" s="6">
        <f>_xlfn.RANK.EQ(VLOOKUP($A580, 'First 10 GS'!$B$2:$AG$2201, 22, FALSE), 'First 10 GS'!W$2:W$2201, 1)</f>
        <v>274</v>
      </c>
      <c r="W580" s="6">
        <f>_xlfn.RANK.EQ(VLOOKUP($A580, 'First 10 GS'!$B$2:$AG$2201, 23, FALSE), 'First 10 GS'!X$2:X$2201, 1)</f>
        <v>307</v>
      </c>
      <c r="X580" s="5">
        <f>_xlfn.RANK.EQ(VLOOKUP($A580, 'First 10 GS'!$B$2:$AG$2201, 24, FALSE), 'First 10 GS'!Y$2:Y$2201, 1)</f>
        <v>351</v>
      </c>
      <c r="Y580" s="6">
        <f>_xlfn.RANK.EQ(VLOOKUP($A580, 'First 10 GS'!$B$2:$AG$2201, 25, FALSE), 'First 10 GS'!Z$2:Z$2201, 1)</f>
        <v>599</v>
      </c>
      <c r="Z580" s="5">
        <f>_xlfn.RANK.EQ(VLOOKUP($A580, 'First 10 GS'!$B$2:$AG$2201, 26, FALSE), 'First 10 GS'!AA$2:AA$2201, 0)</f>
        <v>293</v>
      </c>
      <c r="AA580" s="5">
        <f>_xlfn.RANK.EQ(VLOOKUP($A580, 'First 10 GS'!$B$2:$AG$2201, 27, FALSE), 'First 10 GS'!AB$2:AB$2201, 0)</f>
        <v>265</v>
      </c>
      <c r="AB580" s="6">
        <f>_xlfn.RANK.EQ(VLOOKUP($A580, 'First 10 GS'!$B$2:$AG$2201, 28, FALSE), 'First 10 GS'!AC$2:AC$2201, 1)</f>
        <v>127</v>
      </c>
      <c r="AC580" s="6">
        <f>_xlfn.RANK.EQ(VLOOKUP($A580, 'First 10 GS'!$B$2:$AG$2201, 29, FALSE), 'First 10 GS'!AD$2:AD$2201, 1)</f>
        <v>1</v>
      </c>
      <c r="AD580" s="6">
        <f>_xlfn.RANK.EQ(VLOOKUP($A580, 'First 10 GS'!$B$2:$AG$2201, 30, FALSE), 'First 10 GS'!AE$2:AE$2201, 1)</f>
        <v>146</v>
      </c>
      <c r="AE580" s="6">
        <f>_xlfn.RANK.EQ(VLOOKUP($A580, 'First 10 GS'!$B$2:$AG$2201, 31, FALSE), 'First 10 GS'!AF$2:AF$2201, 0)</f>
        <v>339</v>
      </c>
      <c r="AF580" s="5">
        <f>_xlfn.RANK.EQ(VLOOKUP($A580, 'First 10 GS'!$B$2:$AG$2201, 32, FALSE), 'First 10 GS'!AG$2:AG$2201, 1)</f>
        <v>559</v>
      </c>
      <c r="AG580" s="7">
        <f>GEOMEAN(Table5[[#This Row],[W]],Table5[[#This Row],[L]],Table5[[#This Row],[ERA]],Table5[[#This Row],[BB/9]],Table5[[#This Row],[SO]],Table5[[#This Row],[K/9]],Table5[[#This Row],[WHIP]])</f>
        <v>412.71602794773094</v>
      </c>
    </row>
    <row r="581" spans="1:33" x14ac:dyDescent="0.45">
      <c r="A581" s="6" t="s">
        <v>1903</v>
      </c>
      <c r="B581" s="6" t="s">
        <v>82</v>
      </c>
      <c r="C581" s="9">
        <v>31512</v>
      </c>
      <c r="D581" s="9">
        <v>31562</v>
      </c>
      <c r="E581" s="6">
        <f>_xlfn.RANK.EQ(VLOOKUP($A581, 'First 10 GS'!$B$2:$AG$2201, 5, FALSE), 'First 10 GS'!F$2:F$2201, 0)</f>
        <v>566</v>
      </c>
      <c r="F581" s="5">
        <f>_xlfn.RANK.EQ(VLOOKUP($A581, 'First 10 GS'!$B$2:$AG$2201, 6, FALSE), 'First 10 GS'!G$2:G$2201, 0)</f>
        <v>460</v>
      </c>
      <c r="G581" s="5">
        <f>_xlfn.RANK.EQ(VLOOKUP($A581, 'First 10 GS'!$B$2:$AG$2201, 7, FALSE), 'First 10 GS'!H$2:H$2201, 1)</f>
        <v>343</v>
      </c>
      <c r="H581" s="6">
        <f>_xlfn.RANK.EQ(VLOOKUP($A581, 'First 10 GS'!$B$2:$AG$2201, 8, FALSE), 'First 10 GS'!I$2:I$2201, 0)</f>
        <v>1</v>
      </c>
      <c r="I581" s="6">
        <f>_xlfn.RANK.EQ(VLOOKUP($A581, 'First 10 GS'!$B$2:$AG$2201, 9, FALSE), 'First 10 GS'!J$2:J$2201, 0)</f>
        <v>1</v>
      </c>
      <c r="J581" s="6">
        <f>_xlfn.RANK.EQ(VLOOKUP($A581, 'First 10 GS'!$B$2:$AG$2201, 10, FALSE), 'First 10 GS'!K$2:K$2201, 1)</f>
        <v>1</v>
      </c>
      <c r="K581" s="6">
        <f>_xlfn.RANK.EQ(VLOOKUP($A581, 'First 10 GS'!$B$2:$AG$2201, 11, FALSE), 'First 10 GS'!L$2:L$2201, 0)</f>
        <v>196</v>
      </c>
      <c r="L581" s="6">
        <f>_xlfn.RANK.EQ(VLOOKUP($A581, 'First 10 GS'!$B$2:$AG$2201, 12, FALSE), 'First 10 GS'!M$2:M$2201, 0)</f>
        <v>98</v>
      </c>
      <c r="M581" s="6">
        <f>_xlfn.RANK.EQ(VLOOKUP($A581, 'First 10 GS'!$B$2:$AG$2201, 13, FALSE), 'First 10 GS'!N$2:N$2201, 0)</f>
        <v>2</v>
      </c>
      <c r="N581" s="6">
        <f>_xlfn.RANK.EQ(VLOOKUP($A581, 'First 10 GS'!$B$2:$AG$2201, 14, FALSE), 'First 10 GS'!O$2:O$2201, 1)</f>
        <v>95</v>
      </c>
      <c r="O581" s="6">
        <f>_xlfn.RANK.EQ(VLOOKUP($A581, 'First 10 GS'!$B$2:$AG$2201, 15, FALSE), 'First 10 GS'!P$2:P$2201, 0)</f>
        <v>390</v>
      </c>
      <c r="P581" s="6">
        <f>_xlfn.RANK.EQ(VLOOKUP($A581, 'First 10 GS'!$B$2:$AG$2201, 16, FALSE), 'First 10 GS'!Q$2:Q$2201, 0)</f>
        <v>500</v>
      </c>
      <c r="Q581" s="5">
        <f>_xlfn.RANK.EQ(VLOOKUP($A581, 'First 10 GS'!$B$2:$AG$2201, 17, FALSE), 'First 10 GS'!R$2:R$2201, 1)</f>
        <v>591</v>
      </c>
      <c r="R581" s="6">
        <f>_xlfn.RANK.EQ(VLOOKUP($A581, 'First 10 GS'!$B$2:$AG$2201, 18, FALSE), 'First 10 GS'!S$2:S$2201, 1)</f>
        <v>12</v>
      </c>
      <c r="S581" s="6">
        <f>_xlfn.RANK.EQ(VLOOKUP($A581, 'First 10 GS'!$B$2:$AG$2201, 19, FALSE), 'First 10 GS'!T$2:T$2201, 1)</f>
        <v>583</v>
      </c>
      <c r="T581" s="6">
        <f>_xlfn.RANK.EQ(VLOOKUP($A581, 'First 10 GS'!$B$2:$AG$2201, 20, FALSE), 'First 10 GS'!U$2:U$2201, 1)</f>
        <v>547</v>
      </c>
      <c r="U581" s="6">
        <f>_xlfn.RANK.EQ(VLOOKUP($A581, 'First 10 GS'!$B$2:$AG$2201, 21, FALSE), 'First 10 GS'!V$2:V$2201, 1)</f>
        <v>479</v>
      </c>
      <c r="V581" s="6">
        <f>_xlfn.RANK.EQ(VLOOKUP($A581, 'First 10 GS'!$B$2:$AG$2201, 22, FALSE), 'First 10 GS'!W$2:W$2201, 1)</f>
        <v>381</v>
      </c>
      <c r="W581" s="6">
        <f>_xlfn.RANK.EQ(VLOOKUP($A581, 'First 10 GS'!$B$2:$AG$2201, 23, FALSE), 'First 10 GS'!X$2:X$2201, 1)</f>
        <v>666</v>
      </c>
      <c r="X581" s="5">
        <f>_xlfn.RANK.EQ(VLOOKUP($A581, 'First 10 GS'!$B$2:$AG$2201, 24, FALSE), 'First 10 GS'!Y$2:Y$2201, 1)</f>
        <v>667</v>
      </c>
      <c r="Y581" s="6">
        <f>_xlfn.RANK.EQ(VLOOKUP($A581, 'First 10 GS'!$B$2:$AG$2201, 25, FALSE), 'First 10 GS'!Z$2:Z$2201, 1)</f>
        <v>1</v>
      </c>
      <c r="Z581" s="5">
        <f>_xlfn.RANK.EQ(VLOOKUP($A581, 'First 10 GS'!$B$2:$AG$2201, 26, FALSE), 'First 10 GS'!AA$2:AA$2201, 0)</f>
        <v>274</v>
      </c>
      <c r="AA581" s="5">
        <f>_xlfn.RANK.EQ(VLOOKUP($A581, 'First 10 GS'!$B$2:$AG$2201, 27, FALSE), 'First 10 GS'!AB$2:AB$2201, 0)</f>
        <v>188</v>
      </c>
      <c r="AB581" s="6">
        <f>_xlfn.RANK.EQ(VLOOKUP($A581, 'First 10 GS'!$B$2:$AG$2201, 28, FALSE), 'First 10 GS'!AC$2:AC$2201, 1)</f>
        <v>127</v>
      </c>
      <c r="AC581" s="6">
        <f>_xlfn.RANK.EQ(VLOOKUP($A581, 'First 10 GS'!$B$2:$AG$2201, 29, FALSE), 'First 10 GS'!AD$2:AD$2201, 1)</f>
        <v>477</v>
      </c>
      <c r="AD581" s="6">
        <f>_xlfn.RANK.EQ(VLOOKUP($A581, 'First 10 GS'!$B$2:$AG$2201, 30, FALSE), 'First 10 GS'!AE$2:AE$2201, 1)</f>
        <v>663</v>
      </c>
      <c r="AE581" s="6">
        <f>_xlfn.RANK.EQ(VLOOKUP($A581, 'First 10 GS'!$B$2:$AG$2201, 31, FALSE), 'First 10 GS'!AF$2:AF$2201, 0)</f>
        <v>463</v>
      </c>
      <c r="AF581" s="5">
        <f>_xlfn.RANK.EQ(VLOOKUP($A581, 'First 10 GS'!$B$2:$AG$2201, 32, FALSE), 'First 10 GS'!AG$2:AG$2201, 1)</f>
        <v>642</v>
      </c>
      <c r="AG581" s="7">
        <f>GEOMEAN(Table5[[#This Row],[W]],Table5[[#This Row],[L]],Table5[[#This Row],[ERA]],Table5[[#This Row],[BB/9]],Table5[[#This Row],[SO]],Table5[[#This Row],[K/9]],Table5[[#This Row],[WHIP]])</f>
        <v>413.21175937656807</v>
      </c>
    </row>
    <row r="582" spans="1:33" x14ac:dyDescent="0.45">
      <c r="A582" s="4" t="s">
        <v>2096</v>
      </c>
      <c r="B582" s="4" t="s">
        <v>2249</v>
      </c>
      <c r="C582" s="10">
        <v>40663</v>
      </c>
      <c r="D582" s="10">
        <v>40813</v>
      </c>
      <c r="E582" s="4">
        <f>_xlfn.RANK.EQ(VLOOKUP($A582, 'First 10 GS'!$B$2:$AG$2201, 5, FALSE), 'First 10 GS'!F$2:F$2201, 0)</f>
        <v>531</v>
      </c>
      <c r="F582" s="5">
        <f>_xlfn.RANK.EQ(VLOOKUP($A582, 'First 10 GS'!$B$2:$AG$2201, 6, FALSE), 'First 10 GS'!G$2:G$2201, 0)</f>
        <v>294</v>
      </c>
      <c r="G582" s="5">
        <f>_xlfn.RANK.EQ(VLOOKUP($A582, 'First 10 GS'!$B$2:$AG$2201, 7, FALSE), 'First 10 GS'!H$2:H$2201, 1)</f>
        <v>343</v>
      </c>
      <c r="H582" s="4">
        <f>_xlfn.RANK.EQ(VLOOKUP($A582, 'First 10 GS'!$B$2:$AG$2201, 8, FALSE), 'First 10 GS'!I$2:I$2201, 0)</f>
        <v>1</v>
      </c>
      <c r="I582" s="4">
        <f>_xlfn.RANK.EQ(VLOOKUP($A582, 'First 10 GS'!$B$2:$AG$2201, 9, FALSE), 'First 10 GS'!J$2:J$2201, 0)</f>
        <v>1</v>
      </c>
      <c r="J582" s="4">
        <f>_xlfn.RANK.EQ(VLOOKUP($A582, 'First 10 GS'!$B$2:$AG$2201, 10, FALSE), 'First 10 GS'!K$2:K$2201, 1)</f>
        <v>1</v>
      </c>
      <c r="K582" s="4">
        <f>_xlfn.RANK.EQ(VLOOKUP($A582, 'First 10 GS'!$B$2:$AG$2201, 11, FALSE), 'First 10 GS'!L$2:L$2201, 0)</f>
        <v>196</v>
      </c>
      <c r="L582" s="4">
        <f>_xlfn.RANK.EQ(VLOOKUP($A582, 'First 10 GS'!$B$2:$AG$2201, 12, FALSE), 'First 10 GS'!M$2:M$2201, 0)</f>
        <v>98</v>
      </c>
      <c r="M582" s="4">
        <f>_xlfn.RANK.EQ(VLOOKUP($A582, 'First 10 GS'!$B$2:$AG$2201, 13, FALSE), 'First 10 GS'!N$2:N$2201, 0)</f>
        <v>2</v>
      </c>
      <c r="N582" s="6">
        <f>_xlfn.RANK.EQ(VLOOKUP($A582, 'First 10 GS'!$B$2:$AG$2201, 14, FALSE), 'First 10 GS'!O$2:O$2201, 1)</f>
        <v>127</v>
      </c>
      <c r="O582" s="4">
        <f>_xlfn.RANK.EQ(VLOOKUP($A582, 'First 10 GS'!$B$2:$AG$2201, 15, FALSE), 'First 10 GS'!P$2:P$2201, 0)</f>
        <v>227</v>
      </c>
      <c r="P582" s="4">
        <f>_xlfn.RANK.EQ(VLOOKUP($A582, 'First 10 GS'!$B$2:$AG$2201, 16, FALSE), 'First 10 GS'!Q$2:Q$2201, 0)</f>
        <v>378</v>
      </c>
      <c r="Q582" s="5">
        <f>_xlfn.RANK.EQ(VLOOKUP($A582, 'First 10 GS'!$B$2:$AG$2201, 17, FALSE), 'First 10 GS'!R$2:R$2201, 1)</f>
        <v>648</v>
      </c>
      <c r="R582" s="4">
        <f>_xlfn.RANK.EQ(VLOOKUP($A582, 'First 10 GS'!$B$2:$AG$2201, 18, FALSE), 'First 10 GS'!S$2:S$2201, 1)</f>
        <v>475</v>
      </c>
      <c r="S582" s="4">
        <f>_xlfn.RANK.EQ(VLOOKUP($A582, 'First 10 GS'!$B$2:$AG$2201, 19, FALSE), 'First 10 GS'!T$2:T$2201, 1)</f>
        <v>646</v>
      </c>
      <c r="T582" s="4">
        <f>_xlfn.RANK.EQ(VLOOKUP($A582, 'First 10 GS'!$B$2:$AG$2201, 20, FALSE), 'First 10 GS'!U$2:U$2201, 1)</f>
        <v>651</v>
      </c>
      <c r="U582" s="4">
        <f>_xlfn.RANK.EQ(VLOOKUP($A582, 'First 10 GS'!$B$2:$AG$2201, 21, FALSE), 'First 10 GS'!V$2:V$2201, 1)</f>
        <v>664</v>
      </c>
      <c r="V582" s="4">
        <f>_xlfn.RANK.EQ(VLOOKUP($A582, 'First 10 GS'!$B$2:$AG$2201, 22, FALSE), 'First 10 GS'!W$2:W$2201, 1)</f>
        <v>664</v>
      </c>
      <c r="W582" s="4">
        <f>_xlfn.RANK.EQ(VLOOKUP($A582, 'First 10 GS'!$B$2:$AG$2201, 23, FALSE), 'First 10 GS'!X$2:X$2201, 1)</f>
        <v>431</v>
      </c>
      <c r="X582" s="5">
        <f>_xlfn.RANK.EQ(VLOOKUP($A582, 'First 10 GS'!$B$2:$AG$2201, 24, FALSE), 'First 10 GS'!Y$2:Y$2201, 1)</f>
        <v>524</v>
      </c>
      <c r="Y582" s="4">
        <f>_xlfn.RANK.EQ(VLOOKUP($A582, 'First 10 GS'!$B$2:$AG$2201, 25, FALSE), 'First 10 GS'!Z$2:Z$2201, 1)</f>
        <v>599</v>
      </c>
      <c r="Z582" s="5">
        <f>_xlfn.RANK.EQ(VLOOKUP($A582, 'First 10 GS'!$B$2:$AG$2201, 26, FALSE), 'First 10 GS'!AA$2:AA$2201, 0)</f>
        <v>356</v>
      </c>
      <c r="AA582" s="5">
        <f>_xlfn.RANK.EQ(VLOOKUP($A582, 'First 10 GS'!$B$2:$AG$2201, 27, FALSE), 'First 10 GS'!AB$2:AB$2201, 0)</f>
        <v>273</v>
      </c>
      <c r="AB582" s="4">
        <f>_xlfn.RANK.EQ(VLOOKUP($A582, 'First 10 GS'!$B$2:$AG$2201, 28, FALSE), 'First 10 GS'!AC$2:AC$2201, 1)</f>
        <v>556</v>
      </c>
      <c r="AC582" s="4">
        <f>_xlfn.RANK.EQ(VLOOKUP($A582, 'First 10 GS'!$B$2:$AG$2201, 29, FALSE), 'First 10 GS'!AD$2:AD$2201, 1)</f>
        <v>1</v>
      </c>
      <c r="AD582" s="4">
        <f>_xlfn.RANK.EQ(VLOOKUP($A582, 'First 10 GS'!$B$2:$AG$2201, 30, FALSE), 'First 10 GS'!AE$2:AE$2201, 1)</f>
        <v>611</v>
      </c>
      <c r="AE582" s="4">
        <f>_xlfn.RANK.EQ(VLOOKUP($A582, 'First 10 GS'!$B$2:$AG$2201, 31, FALSE), 'First 10 GS'!AF$2:AF$2201, 0)</f>
        <v>427</v>
      </c>
      <c r="AF582" s="5">
        <f>_xlfn.RANK.EQ(VLOOKUP($A582, 'First 10 GS'!$B$2:$AG$2201, 32, FALSE), 'First 10 GS'!AG$2:AG$2201, 1)</f>
        <v>619</v>
      </c>
      <c r="AG582" s="7">
        <f>GEOMEAN(Table5[[#This Row],[W]],Table5[[#This Row],[L]],Table5[[#This Row],[ERA]],Table5[[#This Row],[BB/9]],Table5[[#This Row],[SO]],Table5[[#This Row],[K/9]],Table5[[#This Row],[WHIP]])</f>
        <v>413.2990755832987</v>
      </c>
    </row>
    <row r="583" spans="1:33" x14ac:dyDescent="0.45">
      <c r="A583" s="4" t="s">
        <v>1456</v>
      </c>
      <c r="B583" s="4" t="s">
        <v>240</v>
      </c>
      <c r="C583" s="10">
        <v>35646</v>
      </c>
      <c r="D583" s="10">
        <v>35692</v>
      </c>
      <c r="E583" s="4">
        <f>_xlfn.RANK.EQ(VLOOKUP($A583, 'First 10 GS'!$B$2:$AG$2201, 5, FALSE), 'First 10 GS'!F$2:F$2201, 0)</f>
        <v>366</v>
      </c>
      <c r="F583" s="5">
        <f>_xlfn.RANK.EQ(VLOOKUP($A583, 'First 10 GS'!$B$2:$AG$2201, 6, FALSE), 'First 10 GS'!G$2:G$2201, 0)</f>
        <v>460</v>
      </c>
      <c r="G583" s="5">
        <f>_xlfn.RANK.EQ(VLOOKUP($A583, 'First 10 GS'!$B$2:$AG$2201, 7, FALSE), 'First 10 GS'!H$2:H$2201, 1)</f>
        <v>343</v>
      </c>
      <c r="H583" s="4">
        <f>_xlfn.RANK.EQ(VLOOKUP($A583, 'First 10 GS'!$B$2:$AG$2201, 8, FALSE), 'First 10 GS'!I$2:I$2201, 0)</f>
        <v>1</v>
      </c>
      <c r="I583" s="4">
        <f>_xlfn.RANK.EQ(VLOOKUP($A583, 'First 10 GS'!$B$2:$AG$2201, 9, FALSE), 'First 10 GS'!J$2:J$2201, 0)</f>
        <v>1</v>
      </c>
      <c r="J583" s="4">
        <f>_xlfn.RANK.EQ(VLOOKUP($A583, 'First 10 GS'!$B$2:$AG$2201, 10, FALSE), 'First 10 GS'!K$2:K$2201, 1)</f>
        <v>1</v>
      </c>
      <c r="K583" s="4">
        <f>_xlfn.RANK.EQ(VLOOKUP($A583, 'First 10 GS'!$B$2:$AG$2201, 11, FALSE), 'First 10 GS'!L$2:L$2201, 0)</f>
        <v>196</v>
      </c>
      <c r="L583" s="4">
        <f>_xlfn.RANK.EQ(VLOOKUP($A583, 'First 10 GS'!$B$2:$AG$2201, 12, FALSE), 'First 10 GS'!M$2:M$2201, 0)</f>
        <v>98</v>
      </c>
      <c r="M583" s="4">
        <f>_xlfn.RANK.EQ(VLOOKUP($A583, 'First 10 GS'!$B$2:$AG$2201, 13, FALSE), 'First 10 GS'!N$2:N$2201, 0)</f>
        <v>2</v>
      </c>
      <c r="N583" s="6">
        <f>_xlfn.RANK.EQ(VLOOKUP($A583, 'First 10 GS'!$B$2:$AG$2201, 14, FALSE), 'First 10 GS'!O$2:O$2201, 1)</f>
        <v>288</v>
      </c>
      <c r="O583" s="4">
        <f>_xlfn.RANK.EQ(VLOOKUP($A583, 'First 10 GS'!$B$2:$AG$2201, 15, FALSE), 'First 10 GS'!P$2:P$2201, 0)</f>
        <v>390</v>
      </c>
      <c r="P583" s="4">
        <f>_xlfn.RANK.EQ(VLOOKUP($A583, 'First 10 GS'!$B$2:$AG$2201, 16, FALSE), 'First 10 GS'!Q$2:Q$2201, 0)</f>
        <v>500</v>
      </c>
      <c r="Q583" s="5">
        <f>_xlfn.RANK.EQ(VLOOKUP($A583, 'First 10 GS'!$B$2:$AG$2201, 17, FALSE), 'First 10 GS'!R$2:R$2201, 1)</f>
        <v>458</v>
      </c>
      <c r="R583" s="4">
        <f>_xlfn.RANK.EQ(VLOOKUP($A583, 'First 10 GS'!$B$2:$AG$2201, 18, FALSE), 'First 10 GS'!S$2:S$2201, 1)</f>
        <v>350</v>
      </c>
      <c r="S583" s="4">
        <f>_xlfn.RANK.EQ(VLOOKUP($A583, 'First 10 GS'!$B$2:$AG$2201, 19, FALSE), 'First 10 GS'!T$2:T$2201, 1)</f>
        <v>401</v>
      </c>
      <c r="T583" s="4">
        <f>_xlfn.RANK.EQ(VLOOKUP($A583, 'First 10 GS'!$B$2:$AG$2201, 20, FALSE), 'First 10 GS'!U$2:U$2201, 1)</f>
        <v>456</v>
      </c>
      <c r="U583" s="4">
        <f>_xlfn.RANK.EQ(VLOOKUP($A583, 'First 10 GS'!$B$2:$AG$2201, 21, FALSE), 'First 10 GS'!V$2:V$2201, 1)</f>
        <v>487</v>
      </c>
      <c r="V583" s="4">
        <f>_xlfn.RANK.EQ(VLOOKUP($A583, 'First 10 GS'!$B$2:$AG$2201, 22, FALSE), 'First 10 GS'!W$2:W$2201, 1)</f>
        <v>466</v>
      </c>
      <c r="W583" s="4">
        <f>_xlfn.RANK.EQ(VLOOKUP($A583, 'First 10 GS'!$B$2:$AG$2201, 23, FALSE), 'First 10 GS'!X$2:X$2201, 1)</f>
        <v>400</v>
      </c>
      <c r="X583" s="5">
        <f>_xlfn.RANK.EQ(VLOOKUP($A583, 'First 10 GS'!$B$2:$AG$2201, 24, FALSE), 'First 10 GS'!Y$2:Y$2201, 1)</f>
        <v>422</v>
      </c>
      <c r="Y583" s="4">
        <f>_xlfn.RANK.EQ(VLOOKUP($A583, 'First 10 GS'!$B$2:$AG$2201, 25, FALSE), 'First 10 GS'!Z$2:Z$2201, 1)</f>
        <v>1</v>
      </c>
      <c r="Z583" s="5">
        <f>_xlfn.RANK.EQ(VLOOKUP($A583, 'First 10 GS'!$B$2:$AG$2201, 26, FALSE), 'First 10 GS'!AA$2:AA$2201, 0)</f>
        <v>399</v>
      </c>
      <c r="AA583" s="5">
        <f>_xlfn.RANK.EQ(VLOOKUP($A583, 'First 10 GS'!$B$2:$AG$2201, 27, FALSE), 'First 10 GS'!AB$2:AB$2201, 0)</f>
        <v>385</v>
      </c>
      <c r="AB583" s="4">
        <f>_xlfn.RANK.EQ(VLOOKUP($A583, 'First 10 GS'!$B$2:$AG$2201, 28, FALSE), 'First 10 GS'!AC$2:AC$2201, 1)</f>
        <v>556</v>
      </c>
      <c r="AC583" s="4">
        <f>_xlfn.RANK.EQ(VLOOKUP($A583, 'First 10 GS'!$B$2:$AG$2201, 29, FALSE), 'First 10 GS'!AD$2:AD$2201, 1)</f>
        <v>477</v>
      </c>
      <c r="AD583" s="4">
        <f>_xlfn.RANK.EQ(VLOOKUP($A583, 'First 10 GS'!$B$2:$AG$2201, 30, FALSE), 'First 10 GS'!AE$2:AE$2201, 1)</f>
        <v>146</v>
      </c>
      <c r="AE583" s="4">
        <f>_xlfn.RANK.EQ(VLOOKUP($A583, 'First 10 GS'!$B$2:$AG$2201, 31, FALSE), 'First 10 GS'!AF$2:AF$2201, 0)</f>
        <v>312</v>
      </c>
      <c r="AF583" s="5">
        <f>_xlfn.RANK.EQ(VLOOKUP($A583, 'First 10 GS'!$B$2:$AG$2201, 32, FALSE), 'First 10 GS'!AG$2:AG$2201, 1)</f>
        <v>444</v>
      </c>
      <c r="AG583" s="7">
        <f>GEOMEAN(Table5[[#This Row],[W]],Table5[[#This Row],[L]],Table5[[#This Row],[ERA]],Table5[[#This Row],[BB/9]],Table5[[#This Row],[SO]],Table5[[#This Row],[K/9]],Table5[[#This Row],[WHIP]])</f>
        <v>413.86984299219574</v>
      </c>
    </row>
    <row r="584" spans="1:33" x14ac:dyDescent="0.45">
      <c r="A584" s="6" t="s">
        <v>2426</v>
      </c>
      <c r="B584" s="6" t="s">
        <v>199</v>
      </c>
      <c r="C584" s="9">
        <v>35330</v>
      </c>
      <c r="D584" s="9">
        <v>35564</v>
      </c>
      <c r="E584" s="6">
        <f>_xlfn.RANK.EQ(VLOOKUP($A584, 'First 10 GS'!$B$2:$AG$2201, 5, FALSE), 'First 10 GS'!F$2:F$2201, 0)</f>
        <v>148</v>
      </c>
      <c r="F584" s="5">
        <f>_xlfn.RANK.EQ(VLOOKUP($A584, 'First 10 GS'!$B$2:$AG$2201, 6, FALSE), 'First 10 GS'!G$2:G$2201, 0)</f>
        <v>460</v>
      </c>
      <c r="G584" s="5">
        <f>_xlfn.RANK.EQ(VLOOKUP($A584, 'First 10 GS'!$B$2:$AG$2201, 7, FALSE), 'First 10 GS'!H$2:H$2201, 1)</f>
        <v>343</v>
      </c>
      <c r="H584" s="6">
        <f>_xlfn.RANK.EQ(VLOOKUP($A584, 'First 10 GS'!$B$2:$AG$2201, 8, FALSE), 'First 10 GS'!I$2:I$2201, 0)</f>
        <v>1</v>
      </c>
      <c r="I584" s="6">
        <f>_xlfn.RANK.EQ(VLOOKUP($A584, 'First 10 GS'!$B$2:$AG$2201, 9, FALSE), 'First 10 GS'!J$2:J$2201, 0)</f>
        <v>1</v>
      </c>
      <c r="J584" s="6">
        <f>_xlfn.RANK.EQ(VLOOKUP($A584, 'First 10 GS'!$B$2:$AG$2201, 10, FALSE), 'First 10 GS'!K$2:K$2201, 1)</f>
        <v>1</v>
      </c>
      <c r="K584" s="6">
        <f>_xlfn.RANK.EQ(VLOOKUP($A584, 'First 10 GS'!$B$2:$AG$2201, 11, FALSE), 'First 10 GS'!L$2:L$2201, 0)</f>
        <v>99</v>
      </c>
      <c r="L584" s="6">
        <f>_xlfn.RANK.EQ(VLOOKUP($A584, 'First 10 GS'!$B$2:$AG$2201, 12, FALSE), 'First 10 GS'!M$2:M$2201, 0)</f>
        <v>18</v>
      </c>
      <c r="M584" s="6">
        <f>_xlfn.RANK.EQ(VLOOKUP($A584, 'First 10 GS'!$B$2:$AG$2201, 13, FALSE), 'First 10 GS'!N$2:N$2201, 0)</f>
        <v>2</v>
      </c>
      <c r="N584" s="6">
        <f>_xlfn.RANK.EQ(VLOOKUP($A584, 'First 10 GS'!$B$2:$AG$2201, 14, FALSE), 'First 10 GS'!O$2:O$2201, 1)</f>
        <v>508</v>
      </c>
      <c r="O584" s="6">
        <f>_xlfn.RANK.EQ(VLOOKUP($A584, 'First 10 GS'!$B$2:$AG$2201, 15, FALSE), 'First 10 GS'!P$2:P$2201, 0)</f>
        <v>390</v>
      </c>
      <c r="P584" s="6">
        <f>_xlfn.RANK.EQ(VLOOKUP($A584, 'First 10 GS'!$B$2:$AG$2201, 16, FALSE), 'First 10 GS'!Q$2:Q$2201, 0)</f>
        <v>500</v>
      </c>
      <c r="Q584" s="5">
        <f>_xlfn.RANK.EQ(VLOOKUP($A584, 'First 10 GS'!$B$2:$AG$2201, 17, FALSE), 'First 10 GS'!R$2:R$2201, 1)</f>
        <v>256</v>
      </c>
      <c r="R584" s="6">
        <f>_xlfn.RANK.EQ(VLOOKUP($A584, 'First 10 GS'!$B$2:$AG$2201, 18, FALSE), 'First 10 GS'!S$2:S$2201, 1)</f>
        <v>385</v>
      </c>
      <c r="S584" s="6">
        <f>_xlfn.RANK.EQ(VLOOKUP($A584, 'First 10 GS'!$B$2:$AG$2201, 19, FALSE), 'First 10 GS'!T$2:T$2201, 1)</f>
        <v>440</v>
      </c>
      <c r="T584" s="6">
        <f>_xlfn.RANK.EQ(VLOOKUP($A584, 'First 10 GS'!$B$2:$AG$2201, 20, FALSE), 'First 10 GS'!U$2:U$2201, 1)</f>
        <v>306</v>
      </c>
      <c r="U584" s="6">
        <f>_xlfn.RANK.EQ(VLOOKUP($A584, 'First 10 GS'!$B$2:$AG$2201, 21, FALSE), 'First 10 GS'!V$2:V$2201, 1)</f>
        <v>286</v>
      </c>
      <c r="V584" s="6">
        <f>_xlfn.RANK.EQ(VLOOKUP($A584, 'First 10 GS'!$B$2:$AG$2201, 22, FALSE), 'First 10 GS'!W$2:W$2201, 1)</f>
        <v>274</v>
      </c>
      <c r="W584" s="6">
        <f>_xlfn.RANK.EQ(VLOOKUP($A584, 'First 10 GS'!$B$2:$AG$2201, 23, FALSE), 'First 10 GS'!X$2:X$2201, 1)</f>
        <v>521</v>
      </c>
      <c r="X584" s="5">
        <f>_xlfn.RANK.EQ(VLOOKUP($A584, 'First 10 GS'!$B$2:$AG$2201, 24, FALSE), 'First 10 GS'!Y$2:Y$2201, 1)</f>
        <v>467</v>
      </c>
      <c r="Y584" s="6">
        <f>_xlfn.RANK.EQ(VLOOKUP($A584, 'First 10 GS'!$B$2:$AG$2201, 25, FALSE), 'First 10 GS'!Z$2:Z$2201, 1)</f>
        <v>490</v>
      </c>
      <c r="Z584" s="5">
        <f>_xlfn.RANK.EQ(VLOOKUP($A584, 'First 10 GS'!$B$2:$AG$2201, 26, FALSE), 'First 10 GS'!AA$2:AA$2201, 0)</f>
        <v>549</v>
      </c>
      <c r="AA584" s="5">
        <f>_xlfn.RANK.EQ(VLOOKUP($A584, 'First 10 GS'!$B$2:$AG$2201, 27, FALSE), 'First 10 GS'!AB$2:AB$2201, 0)</f>
        <v>592</v>
      </c>
      <c r="AB584" s="6">
        <f>_xlfn.RANK.EQ(VLOOKUP($A584, 'First 10 GS'!$B$2:$AG$2201, 28, FALSE), 'First 10 GS'!AC$2:AC$2201, 1)</f>
        <v>290</v>
      </c>
      <c r="AC584" s="6">
        <f>_xlfn.RANK.EQ(VLOOKUP($A584, 'First 10 GS'!$B$2:$AG$2201, 29, FALSE), 'First 10 GS'!AD$2:AD$2201, 1)</f>
        <v>1</v>
      </c>
      <c r="AD584" s="6">
        <f>_xlfn.RANK.EQ(VLOOKUP($A584, 'First 10 GS'!$B$2:$AG$2201, 30, FALSE), 'First 10 GS'!AE$2:AE$2201, 1)</f>
        <v>146</v>
      </c>
      <c r="AE584" s="6">
        <f>_xlfn.RANK.EQ(VLOOKUP($A584, 'First 10 GS'!$B$2:$AG$2201, 31, FALSE), 'First 10 GS'!AF$2:AF$2201, 0)</f>
        <v>94</v>
      </c>
      <c r="AF584" s="5">
        <f>_xlfn.RANK.EQ(VLOOKUP($A584, 'First 10 GS'!$B$2:$AG$2201, 32, FALSE), 'First 10 GS'!AG$2:AG$2201, 1)</f>
        <v>362</v>
      </c>
      <c r="AG584" s="7">
        <f>GEOMEAN(Table5[[#This Row],[W]],Table5[[#This Row],[L]],Table5[[#This Row],[ERA]],Table5[[#This Row],[BB/9]],Table5[[#This Row],[SO]],Table5[[#This Row],[K/9]],Table5[[#This Row],[WHIP]])</f>
        <v>417.72199704874976</v>
      </c>
    </row>
    <row r="585" spans="1:33" x14ac:dyDescent="0.45">
      <c r="A585" s="6" t="s">
        <v>574</v>
      </c>
      <c r="B585" s="6" t="s">
        <v>49</v>
      </c>
      <c r="C585" s="9">
        <v>44472</v>
      </c>
      <c r="D585" s="9">
        <v>44704</v>
      </c>
      <c r="E585" s="6">
        <f>_xlfn.RANK.EQ(VLOOKUP($A585, 'First 10 GS'!$B$2:$AG$2201, 5, FALSE), 'First 10 GS'!F$2:F$2201, 0)</f>
        <v>628</v>
      </c>
      <c r="F585" s="5">
        <f>_xlfn.RANK.EQ(VLOOKUP($A585, 'First 10 GS'!$B$2:$AG$2201, 6, FALSE), 'First 10 GS'!G$2:G$2201, 0)</f>
        <v>595</v>
      </c>
      <c r="G585" s="5">
        <f>_xlfn.RANK.EQ(VLOOKUP($A585, 'First 10 GS'!$B$2:$AG$2201, 7, FALSE), 'First 10 GS'!H$2:H$2201, 1)</f>
        <v>666</v>
      </c>
      <c r="H585" s="6">
        <f>_xlfn.RANK.EQ(VLOOKUP($A585, 'First 10 GS'!$B$2:$AG$2201, 8, FALSE), 'First 10 GS'!I$2:I$2201, 0)</f>
        <v>1</v>
      </c>
      <c r="I585" s="6">
        <f>_xlfn.RANK.EQ(VLOOKUP($A585, 'First 10 GS'!$B$2:$AG$2201, 9, FALSE), 'First 10 GS'!J$2:J$2201, 0)</f>
        <v>1</v>
      </c>
      <c r="J585" s="6">
        <f>_xlfn.RANK.EQ(VLOOKUP($A585, 'First 10 GS'!$B$2:$AG$2201, 10, FALSE), 'First 10 GS'!K$2:K$2201, 1)</f>
        <v>1</v>
      </c>
      <c r="K585" s="6">
        <f>_xlfn.RANK.EQ(VLOOKUP($A585, 'First 10 GS'!$B$2:$AG$2201, 11, FALSE), 'First 10 GS'!L$2:L$2201, 0)</f>
        <v>196</v>
      </c>
      <c r="L585" s="6">
        <f>_xlfn.RANK.EQ(VLOOKUP($A585, 'First 10 GS'!$B$2:$AG$2201, 12, FALSE), 'First 10 GS'!M$2:M$2201, 0)</f>
        <v>98</v>
      </c>
      <c r="M585" s="6">
        <f>_xlfn.RANK.EQ(VLOOKUP($A585, 'First 10 GS'!$B$2:$AG$2201, 13, FALSE), 'First 10 GS'!N$2:N$2201, 0)</f>
        <v>2</v>
      </c>
      <c r="N585" s="6">
        <f>_xlfn.RANK.EQ(VLOOKUP($A585, 'First 10 GS'!$B$2:$AG$2201, 14, FALSE), 'First 10 GS'!O$2:O$2201, 1)</f>
        <v>36</v>
      </c>
      <c r="O585" s="6">
        <f>_xlfn.RANK.EQ(VLOOKUP($A585, 'First 10 GS'!$B$2:$AG$2201, 15, FALSE), 'First 10 GS'!P$2:P$2201, 0)</f>
        <v>26</v>
      </c>
      <c r="P585" s="6">
        <f>_xlfn.RANK.EQ(VLOOKUP($A585, 'First 10 GS'!$B$2:$AG$2201, 16, FALSE), 'First 10 GS'!Q$2:Q$2201, 0)</f>
        <v>658</v>
      </c>
      <c r="Q585" s="5">
        <f>_xlfn.RANK.EQ(VLOOKUP($A585, 'First 10 GS'!$B$2:$AG$2201, 17, FALSE), 'First 10 GS'!R$2:R$2201, 1)</f>
        <v>631</v>
      </c>
      <c r="R585" s="6">
        <f>_xlfn.RANK.EQ(VLOOKUP($A585, 'First 10 GS'!$B$2:$AG$2201, 18, FALSE), 'First 10 GS'!S$2:S$2201, 1)</f>
        <v>160</v>
      </c>
      <c r="S585" s="6">
        <f>_xlfn.RANK.EQ(VLOOKUP($A585, 'First 10 GS'!$B$2:$AG$2201, 19, FALSE), 'First 10 GS'!T$2:T$2201, 1)</f>
        <v>509</v>
      </c>
      <c r="T585" s="6">
        <f>_xlfn.RANK.EQ(VLOOKUP($A585, 'First 10 GS'!$B$2:$AG$2201, 20, FALSE), 'First 10 GS'!U$2:U$2201, 1)</f>
        <v>577</v>
      </c>
      <c r="U585" s="6">
        <f>_xlfn.RANK.EQ(VLOOKUP($A585, 'First 10 GS'!$B$2:$AG$2201, 21, FALSE), 'First 10 GS'!V$2:V$2201, 1)</f>
        <v>437</v>
      </c>
      <c r="V585" s="6">
        <f>_xlfn.RANK.EQ(VLOOKUP($A585, 'First 10 GS'!$B$2:$AG$2201, 22, FALSE), 'First 10 GS'!W$2:W$2201, 1)</f>
        <v>274</v>
      </c>
      <c r="W585" s="6">
        <f>_xlfn.RANK.EQ(VLOOKUP($A585, 'First 10 GS'!$B$2:$AG$2201, 23, FALSE), 'First 10 GS'!X$2:X$2201, 1)</f>
        <v>567</v>
      </c>
      <c r="X585" s="5">
        <f>_xlfn.RANK.EQ(VLOOKUP($A585, 'First 10 GS'!$B$2:$AG$2201, 24, FALSE), 'First 10 GS'!Y$2:Y$2201, 1)</f>
        <v>643</v>
      </c>
      <c r="Y585" s="6">
        <f>_xlfn.RANK.EQ(VLOOKUP($A585, 'First 10 GS'!$B$2:$AG$2201, 25, FALSE), 'First 10 GS'!Z$2:Z$2201, 1)</f>
        <v>291</v>
      </c>
      <c r="Z585" s="5">
        <f>_xlfn.RANK.EQ(VLOOKUP($A585, 'First 10 GS'!$B$2:$AG$2201, 26, FALSE), 'First 10 GS'!AA$2:AA$2201, 0)</f>
        <v>205</v>
      </c>
      <c r="AA585" s="5">
        <f>_xlfn.RANK.EQ(VLOOKUP($A585, 'First 10 GS'!$B$2:$AG$2201, 27, FALSE), 'First 10 GS'!AB$2:AB$2201, 0)</f>
        <v>107</v>
      </c>
      <c r="AB585" s="6">
        <f>_xlfn.RANK.EQ(VLOOKUP($A585, 'First 10 GS'!$B$2:$AG$2201, 28, FALSE), 'First 10 GS'!AC$2:AC$2201, 1)</f>
        <v>651</v>
      </c>
      <c r="AC585" s="6">
        <f>_xlfn.RANK.EQ(VLOOKUP($A585, 'First 10 GS'!$B$2:$AG$2201, 29, FALSE), 'First 10 GS'!AD$2:AD$2201, 1)</f>
        <v>1</v>
      </c>
      <c r="AD585" s="6">
        <f>_xlfn.RANK.EQ(VLOOKUP($A585, 'First 10 GS'!$B$2:$AG$2201, 30, FALSE), 'First 10 GS'!AE$2:AE$2201, 1)</f>
        <v>657</v>
      </c>
      <c r="AE585" s="6">
        <f>_xlfn.RANK.EQ(VLOOKUP($A585, 'First 10 GS'!$B$2:$AG$2201, 31, FALSE), 'First 10 GS'!AF$2:AF$2201, 0)</f>
        <v>562</v>
      </c>
      <c r="AF585" s="5">
        <f>_xlfn.RANK.EQ(VLOOKUP($A585, 'First 10 GS'!$B$2:$AG$2201, 32, FALSE), 'First 10 GS'!AG$2:AG$2201, 1)</f>
        <v>631</v>
      </c>
      <c r="AG585" s="7">
        <f>GEOMEAN(Table5[[#This Row],[W]],Table5[[#This Row],[L]],Table5[[#This Row],[ERA]],Table5[[#This Row],[BB/9]],Table5[[#This Row],[SO]],Table5[[#This Row],[K/9]],Table5[[#This Row],[WHIP]])</f>
        <v>417.88514408797107</v>
      </c>
    </row>
    <row r="586" spans="1:33" x14ac:dyDescent="0.45">
      <c r="A586" s="4" t="s">
        <v>1626</v>
      </c>
      <c r="B586" s="4" t="s">
        <v>124</v>
      </c>
      <c r="C586" s="10">
        <v>36623</v>
      </c>
      <c r="D586" s="10">
        <v>36673</v>
      </c>
      <c r="E586" s="4">
        <f>_xlfn.RANK.EQ(VLOOKUP($A586, 'First 10 GS'!$B$2:$AG$2201, 5, FALSE), 'First 10 GS'!F$2:F$2201, 0)</f>
        <v>326</v>
      </c>
      <c r="F586" s="5">
        <f>_xlfn.RANK.EQ(VLOOKUP($A586, 'First 10 GS'!$B$2:$AG$2201, 6, FALSE), 'First 10 GS'!G$2:G$2201, 0)</f>
        <v>294</v>
      </c>
      <c r="G586" s="5">
        <f>_xlfn.RANK.EQ(VLOOKUP($A586, 'First 10 GS'!$B$2:$AG$2201, 7, FALSE), 'First 10 GS'!H$2:H$2201, 1)</f>
        <v>623</v>
      </c>
      <c r="H586" s="4">
        <f>_xlfn.RANK.EQ(VLOOKUP($A586, 'First 10 GS'!$B$2:$AG$2201, 8, FALSE), 'First 10 GS'!I$2:I$2201, 0)</f>
        <v>1</v>
      </c>
      <c r="I586" s="4">
        <f>_xlfn.RANK.EQ(VLOOKUP($A586, 'First 10 GS'!$B$2:$AG$2201, 9, FALSE), 'First 10 GS'!J$2:J$2201, 0)</f>
        <v>1</v>
      </c>
      <c r="J586" s="4">
        <f>_xlfn.RANK.EQ(VLOOKUP($A586, 'First 10 GS'!$B$2:$AG$2201, 10, FALSE), 'First 10 GS'!K$2:K$2201, 1)</f>
        <v>1</v>
      </c>
      <c r="K586" s="4">
        <f>_xlfn.RANK.EQ(VLOOKUP($A586, 'First 10 GS'!$B$2:$AG$2201, 11, FALSE), 'First 10 GS'!L$2:L$2201, 0)</f>
        <v>196</v>
      </c>
      <c r="L586" s="4">
        <f>_xlfn.RANK.EQ(VLOOKUP($A586, 'First 10 GS'!$B$2:$AG$2201, 12, FALSE), 'First 10 GS'!M$2:M$2201, 0)</f>
        <v>98</v>
      </c>
      <c r="M586" s="4">
        <f>_xlfn.RANK.EQ(VLOOKUP($A586, 'First 10 GS'!$B$2:$AG$2201, 13, FALSE), 'First 10 GS'!N$2:N$2201, 0)</f>
        <v>2</v>
      </c>
      <c r="N586" s="6">
        <f>_xlfn.RANK.EQ(VLOOKUP($A586, 'First 10 GS'!$B$2:$AG$2201, 14, FALSE), 'First 10 GS'!O$2:O$2201, 1)</f>
        <v>327</v>
      </c>
      <c r="O586" s="4">
        <f>_xlfn.RANK.EQ(VLOOKUP($A586, 'First 10 GS'!$B$2:$AG$2201, 15, FALSE), 'First 10 GS'!P$2:P$2201, 0)</f>
        <v>26</v>
      </c>
      <c r="P586" s="4">
        <f>_xlfn.RANK.EQ(VLOOKUP($A586, 'First 10 GS'!$B$2:$AG$2201, 16, FALSE), 'First 10 GS'!Q$2:Q$2201, 0)</f>
        <v>500</v>
      </c>
      <c r="Q586" s="5">
        <f>_xlfn.RANK.EQ(VLOOKUP($A586, 'First 10 GS'!$B$2:$AG$2201, 17, FALSE), 'First 10 GS'!R$2:R$2201, 1)</f>
        <v>496</v>
      </c>
      <c r="R586" s="4">
        <f>_xlfn.RANK.EQ(VLOOKUP($A586, 'First 10 GS'!$B$2:$AG$2201, 18, FALSE), 'First 10 GS'!S$2:S$2201, 1)</f>
        <v>132</v>
      </c>
      <c r="S586" s="4">
        <f>_xlfn.RANK.EQ(VLOOKUP($A586, 'First 10 GS'!$B$2:$AG$2201, 19, FALSE), 'First 10 GS'!T$2:T$2201, 1)</f>
        <v>509</v>
      </c>
      <c r="T586" s="4">
        <f>_xlfn.RANK.EQ(VLOOKUP($A586, 'First 10 GS'!$B$2:$AG$2201, 20, FALSE), 'First 10 GS'!U$2:U$2201, 1)</f>
        <v>529</v>
      </c>
      <c r="U586" s="4">
        <f>_xlfn.RANK.EQ(VLOOKUP($A586, 'First 10 GS'!$B$2:$AG$2201, 21, FALSE), 'First 10 GS'!V$2:V$2201, 1)</f>
        <v>231</v>
      </c>
      <c r="V586" s="4">
        <f>_xlfn.RANK.EQ(VLOOKUP($A586, 'First 10 GS'!$B$2:$AG$2201, 22, FALSE), 'First 10 GS'!W$2:W$2201, 1)</f>
        <v>172</v>
      </c>
      <c r="W586" s="4">
        <f>_xlfn.RANK.EQ(VLOOKUP($A586, 'First 10 GS'!$B$2:$AG$2201, 23, FALSE), 'First 10 GS'!X$2:X$2201, 1)</f>
        <v>567</v>
      </c>
      <c r="X586" s="5">
        <f>_xlfn.RANK.EQ(VLOOKUP($A586, 'First 10 GS'!$B$2:$AG$2201, 24, FALSE), 'First 10 GS'!Y$2:Y$2201, 1)</f>
        <v>566</v>
      </c>
      <c r="Y586" s="4">
        <f>_xlfn.RANK.EQ(VLOOKUP($A586, 'First 10 GS'!$B$2:$AG$2201, 25, FALSE), 'First 10 GS'!Z$2:Z$2201, 1)</f>
        <v>599</v>
      </c>
      <c r="Z586" s="5">
        <f>_xlfn.RANK.EQ(VLOOKUP($A586, 'First 10 GS'!$B$2:$AG$2201, 26, FALSE), 'First 10 GS'!AA$2:AA$2201, 0)</f>
        <v>356</v>
      </c>
      <c r="AA586" s="5">
        <f>_xlfn.RANK.EQ(VLOOKUP($A586, 'First 10 GS'!$B$2:$AG$2201, 27, FALSE), 'First 10 GS'!AB$2:AB$2201, 0)</f>
        <v>355</v>
      </c>
      <c r="AB586" s="4">
        <f>_xlfn.RANK.EQ(VLOOKUP($A586, 'First 10 GS'!$B$2:$AG$2201, 28, FALSE), 'First 10 GS'!AC$2:AC$2201, 1)</f>
        <v>452</v>
      </c>
      <c r="AC586" s="4">
        <f>_xlfn.RANK.EQ(VLOOKUP($A586, 'First 10 GS'!$B$2:$AG$2201, 29, FALSE), 'First 10 GS'!AD$2:AD$2201, 1)</f>
        <v>477</v>
      </c>
      <c r="AD586" s="4">
        <f>_xlfn.RANK.EQ(VLOOKUP($A586, 'First 10 GS'!$B$2:$AG$2201, 30, FALSE), 'First 10 GS'!AE$2:AE$2201, 1)</f>
        <v>325</v>
      </c>
      <c r="AE586" s="4">
        <f>_xlfn.RANK.EQ(VLOOKUP($A586, 'First 10 GS'!$B$2:$AG$2201, 31, FALSE), 'First 10 GS'!AF$2:AF$2201, 0)</f>
        <v>312</v>
      </c>
      <c r="AF586" s="5">
        <f>_xlfn.RANK.EQ(VLOOKUP($A586, 'First 10 GS'!$B$2:$AG$2201, 32, FALSE), 'First 10 GS'!AG$2:AG$2201, 1)</f>
        <v>352</v>
      </c>
      <c r="AG586" s="7">
        <f>GEOMEAN(Table5[[#This Row],[W]],Table5[[#This Row],[L]],Table5[[#This Row],[ERA]],Table5[[#This Row],[BB/9]],Table5[[#This Row],[SO]],Table5[[#This Row],[K/9]],Table5[[#This Row],[WHIP]])</f>
        <v>419.53184159572174</v>
      </c>
    </row>
    <row r="587" spans="1:33" x14ac:dyDescent="0.45">
      <c r="A587" s="6" t="s">
        <v>1625</v>
      </c>
      <c r="B587" s="6" t="s">
        <v>555</v>
      </c>
      <c r="C587" s="9">
        <v>31168</v>
      </c>
      <c r="D587" s="9">
        <v>31219</v>
      </c>
      <c r="E587" s="6">
        <f>_xlfn.RANK.EQ(VLOOKUP($A587, 'First 10 GS'!$B$2:$AG$2201, 5, FALSE), 'First 10 GS'!F$2:F$2201, 0)</f>
        <v>238</v>
      </c>
      <c r="F587" s="5">
        <f>_xlfn.RANK.EQ(VLOOKUP($A587, 'First 10 GS'!$B$2:$AG$2201, 6, FALSE), 'First 10 GS'!G$2:G$2201, 0)</f>
        <v>460</v>
      </c>
      <c r="G587" s="5">
        <f>_xlfn.RANK.EQ(VLOOKUP($A587, 'First 10 GS'!$B$2:$AG$2201, 7, FALSE), 'First 10 GS'!H$2:H$2201, 1)</f>
        <v>518</v>
      </c>
      <c r="H587" s="6">
        <f>_xlfn.RANK.EQ(VLOOKUP($A587, 'First 10 GS'!$B$2:$AG$2201, 8, FALSE), 'First 10 GS'!I$2:I$2201, 0)</f>
        <v>1</v>
      </c>
      <c r="I587" s="6">
        <f>_xlfn.RANK.EQ(VLOOKUP($A587, 'First 10 GS'!$B$2:$AG$2201, 9, FALSE), 'First 10 GS'!J$2:J$2201, 0)</f>
        <v>1</v>
      </c>
      <c r="J587" s="6">
        <f>_xlfn.RANK.EQ(VLOOKUP($A587, 'First 10 GS'!$B$2:$AG$2201, 10, FALSE), 'First 10 GS'!K$2:K$2201, 1)</f>
        <v>1</v>
      </c>
      <c r="K587" s="6">
        <f>_xlfn.RANK.EQ(VLOOKUP($A587, 'First 10 GS'!$B$2:$AG$2201, 11, FALSE), 'First 10 GS'!L$2:L$2201, 0)</f>
        <v>99</v>
      </c>
      <c r="L587" s="6">
        <f>_xlfn.RANK.EQ(VLOOKUP($A587, 'First 10 GS'!$B$2:$AG$2201, 12, FALSE), 'First 10 GS'!M$2:M$2201, 0)</f>
        <v>98</v>
      </c>
      <c r="M587" s="6">
        <f>_xlfn.RANK.EQ(VLOOKUP($A587, 'First 10 GS'!$B$2:$AG$2201, 13, FALSE), 'First 10 GS'!N$2:N$2201, 0)</f>
        <v>2</v>
      </c>
      <c r="N587" s="6">
        <f>_xlfn.RANK.EQ(VLOOKUP($A587, 'First 10 GS'!$B$2:$AG$2201, 14, FALSE), 'First 10 GS'!O$2:O$2201, 1)</f>
        <v>414</v>
      </c>
      <c r="O587" s="6">
        <f>_xlfn.RANK.EQ(VLOOKUP($A587, 'First 10 GS'!$B$2:$AG$2201, 15, FALSE), 'First 10 GS'!P$2:P$2201, 0)</f>
        <v>227</v>
      </c>
      <c r="P587" s="6">
        <f>_xlfn.RANK.EQ(VLOOKUP($A587, 'First 10 GS'!$B$2:$AG$2201, 16, FALSE), 'First 10 GS'!Q$2:Q$2201, 0)</f>
        <v>562</v>
      </c>
      <c r="Q587" s="5">
        <f>_xlfn.RANK.EQ(VLOOKUP($A587, 'First 10 GS'!$B$2:$AG$2201, 17, FALSE), 'First 10 GS'!R$2:R$2201, 1)</f>
        <v>414</v>
      </c>
      <c r="R587" s="6">
        <f>_xlfn.RANK.EQ(VLOOKUP($A587, 'First 10 GS'!$B$2:$AG$2201, 18, FALSE), 'First 10 GS'!S$2:S$2201, 1)</f>
        <v>410</v>
      </c>
      <c r="S587" s="6">
        <f>_xlfn.RANK.EQ(VLOOKUP($A587, 'First 10 GS'!$B$2:$AG$2201, 19, FALSE), 'First 10 GS'!T$2:T$2201, 1)</f>
        <v>440</v>
      </c>
      <c r="T587" s="6">
        <f>_xlfn.RANK.EQ(VLOOKUP($A587, 'First 10 GS'!$B$2:$AG$2201, 20, FALSE), 'First 10 GS'!U$2:U$2201, 1)</f>
        <v>456</v>
      </c>
      <c r="U587" s="6">
        <f>_xlfn.RANK.EQ(VLOOKUP($A587, 'First 10 GS'!$B$2:$AG$2201, 21, FALSE), 'First 10 GS'!V$2:V$2201, 1)</f>
        <v>399</v>
      </c>
      <c r="V587" s="6">
        <f>_xlfn.RANK.EQ(VLOOKUP($A587, 'First 10 GS'!$B$2:$AG$2201, 22, FALSE), 'First 10 GS'!W$2:W$2201, 1)</f>
        <v>381</v>
      </c>
      <c r="W587" s="6">
        <f>_xlfn.RANK.EQ(VLOOKUP($A587, 'First 10 GS'!$B$2:$AG$2201, 23, FALSE), 'First 10 GS'!X$2:X$2201, 1)</f>
        <v>400</v>
      </c>
      <c r="X587" s="5">
        <f>_xlfn.RANK.EQ(VLOOKUP($A587, 'First 10 GS'!$B$2:$AG$2201, 24, FALSE), 'First 10 GS'!Y$2:Y$2201, 1)</f>
        <v>389</v>
      </c>
      <c r="Y587" s="6">
        <f>_xlfn.RANK.EQ(VLOOKUP($A587, 'First 10 GS'!$B$2:$AG$2201, 25, FALSE), 'First 10 GS'!Z$2:Z$2201, 1)</f>
        <v>1</v>
      </c>
      <c r="Z587" s="5">
        <f>_xlfn.RANK.EQ(VLOOKUP($A587, 'First 10 GS'!$B$2:$AG$2201, 26, FALSE), 'First 10 GS'!AA$2:AA$2201, 0)</f>
        <v>385</v>
      </c>
      <c r="AA587" s="5">
        <f>_xlfn.RANK.EQ(VLOOKUP($A587, 'First 10 GS'!$B$2:$AG$2201, 27, FALSE), 'First 10 GS'!AB$2:AB$2201, 0)</f>
        <v>408</v>
      </c>
      <c r="AB587" s="6">
        <f>_xlfn.RANK.EQ(VLOOKUP($A587, 'First 10 GS'!$B$2:$AG$2201, 28, FALSE), 'First 10 GS'!AC$2:AC$2201, 1)</f>
        <v>127</v>
      </c>
      <c r="AC587" s="6">
        <f>_xlfn.RANK.EQ(VLOOKUP($A587, 'First 10 GS'!$B$2:$AG$2201, 29, FALSE), 'First 10 GS'!AD$2:AD$2201, 1)</f>
        <v>1</v>
      </c>
      <c r="AD587" s="6">
        <f>_xlfn.RANK.EQ(VLOOKUP($A587, 'First 10 GS'!$B$2:$AG$2201, 30, FALSE), 'First 10 GS'!AE$2:AE$2201, 1)</f>
        <v>1</v>
      </c>
      <c r="AE587" s="6">
        <f>_xlfn.RANK.EQ(VLOOKUP($A587, 'First 10 GS'!$B$2:$AG$2201, 31, FALSE), 'First 10 GS'!AF$2:AF$2201, 0)</f>
        <v>184</v>
      </c>
      <c r="AF587" s="5">
        <f>_xlfn.RANK.EQ(VLOOKUP($A587, 'First 10 GS'!$B$2:$AG$2201, 32, FALSE), 'First 10 GS'!AG$2:AG$2201, 1)</f>
        <v>388</v>
      </c>
      <c r="AG587" s="7">
        <f>GEOMEAN(Table5[[#This Row],[W]],Table5[[#This Row],[L]],Table5[[#This Row],[ERA]],Table5[[#This Row],[BB/9]],Table5[[#This Row],[SO]],Table5[[#This Row],[K/9]],Table5[[#This Row],[WHIP]])</f>
        <v>420.86368192955177</v>
      </c>
    </row>
    <row r="588" spans="1:33" x14ac:dyDescent="0.45">
      <c r="A588" s="4" t="s">
        <v>2072</v>
      </c>
      <c r="B588" s="4" t="s">
        <v>82</v>
      </c>
      <c r="C588" s="10">
        <v>44289</v>
      </c>
      <c r="D588" s="10">
        <v>44454</v>
      </c>
      <c r="E588" s="4">
        <f>_xlfn.RANK.EQ(VLOOKUP($A588, 'First 10 GS'!$B$2:$AG$2201, 5, FALSE), 'First 10 GS'!F$2:F$2201, 0)</f>
        <v>667</v>
      </c>
      <c r="F588" s="5">
        <f>_xlfn.RANK.EQ(VLOOKUP($A588, 'First 10 GS'!$B$2:$AG$2201, 6, FALSE), 'First 10 GS'!G$2:G$2201, 0)</f>
        <v>460</v>
      </c>
      <c r="G588" s="5">
        <f>_xlfn.RANK.EQ(VLOOKUP($A588, 'First 10 GS'!$B$2:$AG$2201, 7, FALSE), 'First 10 GS'!H$2:H$2201, 1)</f>
        <v>343</v>
      </c>
      <c r="H588" s="4">
        <f>_xlfn.RANK.EQ(VLOOKUP($A588, 'First 10 GS'!$B$2:$AG$2201, 8, FALSE), 'First 10 GS'!I$2:I$2201, 0)</f>
        <v>1</v>
      </c>
      <c r="I588" s="4">
        <f>_xlfn.RANK.EQ(VLOOKUP($A588, 'First 10 GS'!$B$2:$AG$2201, 9, FALSE), 'First 10 GS'!J$2:J$2201, 0)</f>
        <v>1</v>
      </c>
      <c r="J588" s="4">
        <f>_xlfn.RANK.EQ(VLOOKUP($A588, 'First 10 GS'!$B$2:$AG$2201, 10, FALSE), 'First 10 GS'!K$2:K$2201, 1)</f>
        <v>1</v>
      </c>
      <c r="K588" s="4">
        <f>_xlfn.RANK.EQ(VLOOKUP($A588, 'First 10 GS'!$B$2:$AG$2201, 11, FALSE), 'First 10 GS'!L$2:L$2201, 0)</f>
        <v>196</v>
      </c>
      <c r="L588" s="4">
        <f>_xlfn.RANK.EQ(VLOOKUP($A588, 'First 10 GS'!$B$2:$AG$2201, 12, FALSE), 'First 10 GS'!M$2:M$2201, 0)</f>
        <v>98</v>
      </c>
      <c r="M588" s="4">
        <f>_xlfn.RANK.EQ(VLOOKUP($A588, 'First 10 GS'!$B$2:$AG$2201, 13, FALSE), 'First 10 GS'!N$2:N$2201, 0)</f>
        <v>2</v>
      </c>
      <c r="N588" s="6">
        <f>_xlfn.RANK.EQ(VLOOKUP($A588, 'First 10 GS'!$B$2:$AG$2201, 14, FALSE), 'First 10 GS'!O$2:O$2201, 1)</f>
        <v>1</v>
      </c>
      <c r="O588" s="4">
        <f>_xlfn.RANK.EQ(VLOOKUP($A588, 'First 10 GS'!$B$2:$AG$2201, 15, FALSE), 'First 10 GS'!P$2:P$2201, 0)</f>
        <v>390</v>
      </c>
      <c r="P588" s="4">
        <f>_xlfn.RANK.EQ(VLOOKUP($A588, 'First 10 GS'!$B$2:$AG$2201, 16, FALSE), 'First 10 GS'!Q$2:Q$2201, 0)</f>
        <v>500</v>
      </c>
      <c r="Q588" s="5">
        <f>_xlfn.RANK.EQ(VLOOKUP($A588, 'First 10 GS'!$B$2:$AG$2201, 17, FALSE), 'First 10 GS'!R$2:R$2201, 1)</f>
        <v>635</v>
      </c>
      <c r="R588" s="4">
        <f>_xlfn.RANK.EQ(VLOOKUP($A588, 'First 10 GS'!$B$2:$AG$2201, 18, FALSE), 'First 10 GS'!S$2:S$2201, 1)</f>
        <v>76</v>
      </c>
      <c r="S588" s="4">
        <f>_xlfn.RANK.EQ(VLOOKUP($A588, 'First 10 GS'!$B$2:$AG$2201, 19, FALSE), 'First 10 GS'!T$2:T$2201, 1)</f>
        <v>401</v>
      </c>
      <c r="T588" s="4">
        <f>_xlfn.RANK.EQ(VLOOKUP($A588, 'First 10 GS'!$B$2:$AG$2201, 20, FALSE), 'First 10 GS'!U$2:U$2201, 1)</f>
        <v>456</v>
      </c>
      <c r="U588" s="4">
        <f>_xlfn.RANK.EQ(VLOOKUP($A588, 'First 10 GS'!$B$2:$AG$2201, 21, FALSE), 'First 10 GS'!V$2:V$2201, 1)</f>
        <v>661</v>
      </c>
      <c r="V588" s="4">
        <f>_xlfn.RANK.EQ(VLOOKUP($A588, 'First 10 GS'!$B$2:$AG$2201, 22, FALSE), 'First 10 GS'!W$2:W$2201, 1)</f>
        <v>607</v>
      </c>
      <c r="W588" s="4">
        <f>_xlfn.RANK.EQ(VLOOKUP($A588, 'First 10 GS'!$B$2:$AG$2201, 23, FALSE), 'First 10 GS'!X$2:X$2201, 1)</f>
        <v>58</v>
      </c>
      <c r="X588" s="5">
        <f>_xlfn.RANK.EQ(VLOOKUP($A588, 'First 10 GS'!$B$2:$AG$2201, 24, FALSE), 'First 10 GS'!Y$2:Y$2201, 1)</f>
        <v>222</v>
      </c>
      <c r="Y588" s="4">
        <f>_xlfn.RANK.EQ(VLOOKUP($A588, 'First 10 GS'!$B$2:$AG$2201, 25, FALSE), 'First 10 GS'!Z$2:Z$2201, 1)</f>
        <v>1</v>
      </c>
      <c r="Z588" s="5">
        <f>_xlfn.RANK.EQ(VLOOKUP($A588, 'First 10 GS'!$B$2:$AG$2201, 26, FALSE), 'First 10 GS'!AA$2:AA$2201, 0)</f>
        <v>609</v>
      </c>
      <c r="AA588" s="5">
        <f>_xlfn.RANK.EQ(VLOOKUP($A588, 'First 10 GS'!$B$2:$AG$2201, 27, FALSE), 'First 10 GS'!AB$2:AB$2201, 0)</f>
        <v>426</v>
      </c>
      <c r="AB588" s="4">
        <f>_xlfn.RANK.EQ(VLOOKUP($A588, 'First 10 GS'!$B$2:$AG$2201, 28, FALSE), 'First 10 GS'!AC$2:AC$2201, 1)</f>
        <v>556</v>
      </c>
      <c r="AC588" s="4">
        <f>_xlfn.RANK.EQ(VLOOKUP($A588, 'First 10 GS'!$B$2:$AG$2201, 29, FALSE), 'First 10 GS'!AD$2:AD$2201, 1)</f>
        <v>1</v>
      </c>
      <c r="AD588" s="4">
        <f>_xlfn.RANK.EQ(VLOOKUP($A588, 'First 10 GS'!$B$2:$AG$2201, 30, FALSE), 'First 10 GS'!AE$2:AE$2201, 1)</f>
        <v>146</v>
      </c>
      <c r="AE588" s="4">
        <f>_xlfn.RANK.EQ(VLOOKUP($A588, 'First 10 GS'!$B$2:$AG$2201, 31, FALSE), 'First 10 GS'!AF$2:AF$2201, 0)</f>
        <v>666</v>
      </c>
      <c r="AF588" s="5">
        <f>_xlfn.RANK.EQ(VLOOKUP($A588, 'First 10 GS'!$B$2:$AG$2201, 32, FALSE), 'First 10 GS'!AG$2:AG$2201, 1)</f>
        <v>418</v>
      </c>
      <c r="AG588" s="7">
        <f>GEOMEAN(Table5[[#This Row],[W]],Table5[[#This Row],[L]],Table5[[#This Row],[ERA]],Table5[[#This Row],[BB/9]],Table5[[#This Row],[SO]],Table5[[#This Row],[K/9]],Table5[[#This Row],[WHIP]])</f>
        <v>422.72170384163468</v>
      </c>
    </row>
    <row r="589" spans="1:33" x14ac:dyDescent="0.45">
      <c r="A589" s="4" t="s">
        <v>1950</v>
      </c>
      <c r="B589" s="4" t="s">
        <v>140</v>
      </c>
      <c r="C589" s="10">
        <v>40436</v>
      </c>
      <c r="D589" s="10">
        <v>40668</v>
      </c>
      <c r="E589" s="4">
        <f>_xlfn.RANK.EQ(VLOOKUP($A589, 'First 10 GS'!$B$2:$AG$2201, 5, FALSE), 'First 10 GS'!F$2:F$2201, 0)</f>
        <v>404</v>
      </c>
      <c r="F589" s="5">
        <f>_xlfn.RANK.EQ(VLOOKUP($A589, 'First 10 GS'!$B$2:$AG$2201, 6, FALSE), 'First 10 GS'!G$2:G$2201, 0)</f>
        <v>460</v>
      </c>
      <c r="G589" s="5">
        <f>_xlfn.RANK.EQ(VLOOKUP($A589, 'First 10 GS'!$B$2:$AG$2201, 7, FALSE), 'First 10 GS'!H$2:H$2201, 1)</f>
        <v>518</v>
      </c>
      <c r="H589" s="4">
        <f>_xlfn.RANK.EQ(VLOOKUP($A589, 'First 10 GS'!$B$2:$AG$2201, 8, FALSE), 'First 10 GS'!I$2:I$2201, 0)</f>
        <v>1</v>
      </c>
      <c r="I589" s="4">
        <f>_xlfn.RANK.EQ(VLOOKUP($A589, 'First 10 GS'!$B$2:$AG$2201, 9, FALSE), 'First 10 GS'!J$2:J$2201, 0)</f>
        <v>1</v>
      </c>
      <c r="J589" s="4">
        <f>_xlfn.RANK.EQ(VLOOKUP($A589, 'First 10 GS'!$B$2:$AG$2201, 10, FALSE), 'First 10 GS'!K$2:K$2201, 1)</f>
        <v>1</v>
      </c>
      <c r="K589" s="4">
        <f>_xlfn.RANK.EQ(VLOOKUP($A589, 'First 10 GS'!$B$2:$AG$2201, 11, FALSE), 'First 10 GS'!L$2:L$2201, 0)</f>
        <v>196</v>
      </c>
      <c r="L589" s="4">
        <f>_xlfn.RANK.EQ(VLOOKUP($A589, 'First 10 GS'!$B$2:$AG$2201, 12, FALSE), 'First 10 GS'!M$2:M$2201, 0)</f>
        <v>98</v>
      </c>
      <c r="M589" s="4">
        <f>_xlfn.RANK.EQ(VLOOKUP($A589, 'First 10 GS'!$B$2:$AG$2201, 13, FALSE), 'First 10 GS'!N$2:N$2201, 0)</f>
        <v>2</v>
      </c>
      <c r="N589" s="6">
        <f>_xlfn.RANK.EQ(VLOOKUP($A589, 'First 10 GS'!$B$2:$AG$2201, 14, FALSE), 'First 10 GS'!O$2:O$2201, 1)</f>
        <v>246</v>
      </c>
      <c r="O589" s="4">
        <f>_xlfn.RANK.EQ(VLOOKUP($A589, 'First 10 GS'!$B$2:$AG$2201, 15, FALSE), 'First 10 GS'!P$2:P$2201, 0)</f>
        <v>227</v>
      </c>
      <c r="P589" s="4">
        <f>_xlfn.RANK.EQ(VLOOKUP($A589, 'First 10 GS'!$B$2:$AG$2201, 16, FALSE), 'First 10 GS'!Q$2:Q$2201, 0)</f>
        <v>562</v>
      </c>
      <c r="Q589" s="5">
        <f>_xlfn.RANK.EQ(VLOOKUP($A589, 'First 10 GS'!$B$2:$AG$2201, 17, FALSE), 'First 10 GS'!R$2:R$2201, 1)</f>
        <v>417</v>
      </c>
      <c r="R589" s="4">
        <f>_xlfn.RANK.EQ(VLOOKUP($A589, 'First 10 GS'!$B$2:$AG$2201, 18, FALSE), 'First 10 GS'!S$2:S$2201, 1)</f>
        <v>276</v>
      </c>
      <c r="S589" s="4">
        <f>_xlfn.RANK.EQ(VLOOKUP($A589, 'First 10 GS'!$B$2:$AG$2201, 19, FALSE), 'First 10 GS'!T$2:T$2201, 1)</f>
        <v>316</v>
      </c>
      <c r="T589" s="4">
        <f>_xlfn.RANK.EQ(VLOOKUP($A589, 'First 10 GS'!$B$2:$AG$2201, 20, FALSE), 'First 10 GS'!U$2:U$2201, 1)</f>
        <v>384</v>
      </c>
      <c r="U589" s="4">
        <f>_xlfn.RANK.EQ(VLOOKUP($A589, 'First 10 GS'!$B$2:$AG$2201, 21, FALSE), 'First 10 GS'!V$2:V$2201, 1)</f>
        <v>251</v>
      </c>
      <c r="V589" s="4">
        <f>_xlfn.RANK.EQ(VLOOKUP($A589, 'First 10 GS'!$B$2:$AG$2201, 22, FALSE), 'First 10 GS'!W$2:W$2201, 1)</f>
        <v>172</v>
      </c>
      <c r="W589" s="4">
        <f>_xlfn.RANK.EQ(VLOOKUP($A589, 'First 10 GS'!$B$2:$AG$2201, 23, FALSE), 'First 10 GS'!X$2:X$2201, 1)</f>
        <v>567</v>
      </c>
      <c r="X589" s="5">
        <f>_xlfn.RANK.EQ(VLOOKUP($A589, 'First 10 GS'!$B$2:$AG$2201, 24, FALSE), 'First 10 GS'!Y$2:Y$2201, 1)</f>
        <v>587</v>
      </c>
      <c r="Y589" s="4">
        <f>_xlfn.RANK.EQ(VLOOKUP($A589, 'First 10 GS'!$B$2:$AG$2201, 25, FALSE), 'First 10 GS'!Z$2:Z$2201, 1)</f>
        <v>1</v>
      </c>
      <c r="Z589" s="5">
        <f>_xlfn.RANK.EQ(VLOOKUP($A589, 'First 10 GS'!$B$2:$AG$2201, 26, FALSE), 'First 10 GS'!AA$2:AA$2201, 0)</f>
        <v>293</v>
      </c>
      <c r="AA589" s="5">
        <f>_xlfn.RANK.EQ(VLOOKUP($A589, 'First 10 GS'!$B$2:$AG$2201, 27, FALSE), 'First 10 GS'!AB$2:AB$2201, 0)</f>
        <v>265</v>
      </c>
      <c r="AB589" s="4">
        <f>_xlfn.RANK.EQ(VLOOKUP($A589, 'First 10 GS'!$B$2:$AG$2201, 28, FALSE), 'First 10 GS'!AC$2:AC$2201, 1)</f>
        <v>127</v>
      </c>
      <c r="AC589" s="4">
        <f>_xlfn.RANK.EQ(VLOOKUP($A589, 'First 10 GS'!$B$2:$AG$2201, 29, FALSE), 'First 10 GS'!AD$2:AD$2201, 1)</f>
        <v>1</v>
      </c>
      <c r="AD589" s="4">
        <f>_xlfn.RANK.EQ(VLOOKUP($A589, 'First 10 GS'!$B$2:$AG$2201, 30, FALSE), 'First 10 GS'!AE$2:AE$2201, 1)</f>
        <v>554</v>
      </c>
      <c r="AE589" s="4">
        <f>_xlfn.RANK.EQ(VLOOKUP($A589, 'First 10 GS'!$B$2:$AG$2201, 31, FALSE), 'First 10 GS'!AF$2:AF$2201, 0)</f>
        <v>411</v>
      </c>
      <c r="AF589" s="5">
        <f>_xlfn.RANK.EQ(VLOOKUP($A589, 'First 10 GS'!$B$2:$AG$2201, 32, FALSE), 'First 10 GS'!AG$2:AG$2201, 1)</f>
        <v>538</v>
      </c>
      <c r="AG589" s="7">
        <f>GEOMEAN(Table5[[#This Row],[W]],Table5[[#This Row],[L]],Table5[[#This Row],[ERA]],Table5[[#This Row],[BB/9]],Table5[[#This Row],[SO]],Table5[[#This Row],[K/9]],Table5[[#This Row],[WHIP]])</f>
        <v>423.33058367390555</v>
      </c>
    </row>
    <row r="590" spans="1:33" x14ac:dyDescent="0.45">
      <c r="A590" s="6" t="s">
        <v>1755</v>
      </c>
      <c r="B590" s="6" t="s">
        <v>132</v>
      </c>
      <c r="C590" s="9">
        <v>25358</v>
      </c>
      <c r="D590" s="9" t="s">
        <v>2468</v>
      </c>
      <c r="E590" s="6">
        <f>_xlfn.RANK.EQ(VLOOKUP($A590, 'First 10 GS'!$B$2:$AG$2201, 5, FALSE), 'First 10 GS'!F$2:F$2201, 0)</f>
        <v>255</v>
      </c>
      <c r="F590" s="5">
        <f>_xlfn.RANK.EQ(VLOOKUP($A590, 'First 10 GS'!$B$2:$AG$2201, 6, FALSE), 'First 10 GS'!G$2:G$2201, 0)</f>
        <v>294</v>
      </c>
      <c r="G590" s="5">
        <f>_xlfn.RANK.EQ(VLOOKUP($A590, 'First 10 GS'!$B$2:$AG$2201, 7, FALSE), 'First 10 GS'!H$2:H$2201, 1)</f>
        <v>518</v>
      </c>
      <c r="H590" s="6">
        <f>_xlfn.RANK.EQ(VLOOKUP($A590, 'First 10 GS'!$B$2:$AG$2201, 8, FALSE), 'First 10 GS'!I$2:I$2201, 0)</f>
        <v>1</v>
      </c>
      <c r="I590" s="6">
        <f>_xlfn.RANK.EQ(VLOOKUP($A590, 'First 10 GS'!$B$2:$AG$2201, 9, FALSE), 'First 10 GS'!J$2:J$2201, 0)</f>
        <v>1</v>
      </c>
      <c r="J590" s="6">
        <f>_xlfn.RANK.EQ(VLOOKUP($A590, 'First 10 GS'!$B$2:$AG$2201, 10, FALSE), 'First 10 GS'!K$2:K$2201, 1)</f>
        <v>1</v>
      </c>
      <c r="K590" s="6">
        <f>_xlfn.RANK.EQ(VLOOKUP($A590, 'First 10 GS'!$B$2:$AG$2201, 11, FALSE), 'First 10 GS'!L$2:L$2201, 0)</f>
        <v>54</v>
      </c>
      <c r="L590" s="6">
        <f>_xlfn.RANK.EQ(VLOOKUP($A590, 'First 10 GS'!$B$2:$AG$2201, 12, FALSE), 'First 10 GS'!M$2:M$2201, 0)</f>
        <v>18</v>
      </c>
      <c r="M590" s="6">
        <f>_xlfn.RANK.EQ(VLOOKUP($A590, 'First 10 GS'!$B$2:$AG$2201, 13, FALSE), 'First 10 GS'!N$2:N$2201, 0)</f>
        <v>2</v>
      </c>
      <c r="N590" s="6">
        <f>_xlfn.RANK.EQ(VLOOKUP($A590, 'First 10 GS'!$B$2:$AG$2201, 14, FALSE), 'First 10 GS'!O$2:O$2201, 1)</f>
        <v>403</v>
      </c>
      <c r="O590" s="6">
        <f>_xlfn.RANK.EQ(VLOOKUP($A590, 'First 10 GS'!$B$2:$AG$2201, 15, FALSE), 'First 10 GS'!P$2:P$2201, 0)</f>
        <v>90</v>
      </c>
      <c r="P590" s="6">
        <f>_xlfn.RANK.EQ(VLOOKUP($A590, 'First 10 GS'!$B$2:$AG$2201, 16, FALSE), 'First 10 GS'!Q$2:Q$2201, 0)</f>
        <v>467</v>
      </c>
      <c r="Q590" s="5">
        <f>_xlfn.RANK.EQ(VLOOKUP($A590, 'First 10 GS'!$B$2:$AG$2201, 17, FALSE), 'First 10 GS'!R$2:R$2201, 1)</f>
        <v>363</v>
      </c>
      <c r="R590" s="6">
        <f>_xlfn.RANK.EQ(VLOOKUP($A590, 'First 10 GS'!$B$2:$AG$2201, 18, FALSE), 'First 10 GS'!S$2:S$2201, 1)</f>
        <v>550</v>
      </c>
      <c r="S590" s="6">
        <f>_xlfn.RANK.EQ(VLOOKUP($A590, 'First 10 GS'!$B$2:$AG$2201, 19, FALSE), 'First 10 GS'!T$2:T$2201, 1)</f>
        <v>316</v>
      </c>
      <c r="T590" s="6">
        <f>_xlfn.RANK.EQ(VLOOKUP($A590, 'First 10 GS'!$B$2:$AG$2201, 20, FALSE), 'First 10 GS'!U$2:U$2201, 1)</f>
        <v>384</v>
      </c>
      <c r="U590" s="6">
        <f>_xlfn.RANK.EQ(VLOOKUP($A590, 'First 10 GS'!$B$2:$AG$2201, 21, FALSE), 'First 10 GS'!V$2:V$2201, 1)</f>
        <v>134</v>
      </c>
      <c r="V590" s="6">
        <f>_xlfn.RANK.EQ(VLOOKUP($A590, 'First 10 GS'!$B$2:$AG$2201, 22, FALSE), 'First 10 GS'!W$2:W$2201, 1)</f>
        <v>103</v>
      </c>
      <c r="W590" s="6">
        <f>_xlfn.RANK.EQ(VLOOKUP($A590, 'First 10 GS'!$B$2:$AG$2201, 23, FALSE), 'First 10 GS'!X$2:X$2201, 1)</f>
        <v>462</v>
      </c>
      <c r="X590" s="5">
        <f>_xlfn.RANK.EQ(VLOOKUP($A590, 'First 10 GS'!$B$2:$AG$2201, 24, FALSE), 'First 10 GS'!Y$2:Y$2201, 1)</f>
        <v>454</v>
      </c>
      <c r="Y590" s="6">
        <f>_xlfn.RANK.EQ(VLOOKUP($A590, 'First 10 GS'!$B$2:$AG$2201, 25, FALSE), 'First 10 GS'!Z$2:Z$2201, 1)</f>
        <v>291</v>
      </c>
      <c r="Z590" s="5">
        <f>_xlfn.RANK.EQ(VLOOKUP($A590, 'First 10 GS'!$B$2:$AG$2201, 26, FALSE), 'First 10 GS'!AA$2:AA$2201, 0)</f>
        <v>423</v>
      </c>
      <c r="AA590" s="5">
        <f>_xlfn.RANK.EQ(VLOOKUP($A590, 'First 10 GS'!$B$2:$AG$2201, 27, FALSE), 'First 10 GS'!AB$2:AB$2201, 0)</f>
        <v>453</v>
      </c>
      <c r="AB590" s="6">
        <f>_xlfn.RANK.EQ(VLOOKUP($A590, 'First 10 GS'!$B$2:$AG$2201, 28, FALSE), 'First 10 GS'!AC$2:AC$2201, 1)</f>
        <v>127</v>
      </c>
      <c r="AC590" s="6">
        <f>_xlfn.RANK.EQ(VLOOKUP($A590, 'First 10 GS'!$B$2:$AG$2201, 29, FALSE), 'First 10 GS'!AD$2:AD$2201, 1)</f>
        <v>477</v>
      </c>
      <c r="AD590" s="6">
        <f>_xlfn.RANK.EQ(VLOOKUP($A590, 'First 10 GS'!$B$2:$AG$2201, 30, FALSE), 'First 10 GS'!AE$2:AE$2201, 1)</f>
        <v>325</v>
      </c>
      <c r="AE590" s="6">
        <f>_xlfn.RANK.EQ(VLOOKUP($A590, 'First 10 GS'!$B$2:$AG$2201, 31, FALSE), 'First 10 GS'!AF$2:AF$2201, 0)</f>
        <v>157</v>
      </c>
      <c r="AF590" s="5">
        <f>_xlfn.RANK.EQ(VLOOKUP($A590, 'First 10 GS'!$B$2:$AG$2201, 32, FALSE), 'First 10 GS'!AG$2:AG$2201, 1)</f>
        <v>532</v>
      </c>
      <c r="AG590" s="7">
        <f>GEOMEAN(Table5[[#This Row],[W]],Table5[[#This Row],[L]],Table5[[#This Row],[ERA]],Table5[[#This Row],[BB/9]],Table5[[#This Row],[SO]],Table5[[#This Row],[K/9]],Table5[[#This Row],[WHIP]])</f>
        <v>426.29753778218014</v>
      </c>
    </row>
    <row r="591" spans="1:33" x14ac:dyDescent="0.45">
      <c r="A591" s="6" t="s">
        <v>1760</v>
      </c>
      <c r="B591" s="6" t="s">
        <v>261</v>
      </c>
      <c r="C591" s="9">
        <v>42105</v>
      </c>
      <c r="D591" s="9">
        <v>42499</v>
      </c>
      <c r="E591" s="6">
        <f>_xlfn.RANK.EQ(VLOOKUP($A591, 'First 10 GS'!$B$2:$AG$2201, 5, FALSE), 'First 10 GS'!F$2:F$2201, 0)</f>
        <v>638</v>
      </c>
      <c r="F591" s="5">
        <f>_xlfn.RANK.EQ(VLOOKUP($A591, 'First 10 GS'!$B$2:$AG$2201, 6, FALSE), 'First 10 GS'!G$2:G$2201, 0)</f>
        <v>294</v>
      </c>
      <c r="G591" s="5">
        <f>_xlfn.RANK.EQ(VLOOKUP($A591, 'First 10 GS'!$B$2:$AG$2201, 7, FALSE), 'First 10 GS'!H$2:H$2201, 1)</f>
        <v>177</v>
      </c>
      <c r="H591" s="6">
        <f>_xlfn.RANK.EQ(VLOOKUP($A591, 'First 10 GS'!$B$2:$AG$2201, 8, FALSE), 'First 10 GS'!I$2:I$2201, 0)</f>
        <v>1</v>
      </c>
      <c r="I591" s="6">
        <f>_xlfn.RANK.EQ(VLOOKUP($A591, 'First 10 GS'!$B$2:$AG$2201, 9, FALSE), 'First 10 GS'!J$2:J$2201, 0)</f>
        <v>1</v>
      </c>
      <c r="J591" s="6">
        <f>_xlfn.RANK.EQ(VLOOKUP($A591, 'First 10 GS'!$B$2:$AG$2201, 10, FALSE), 'First 10 GS'!K$2:K$2201, 1)</f>
        <v>1</v>
      </c>
      <c r="K591" s="6">
        <f>_xlfn.RANK.EQ(VLOOKUP($A591, 'First 10 GS'!$B$2:$AG$2201, 11, FALSE), 'First 10 GS'!L$2:L$2201, 0)</f>
        <v>196</v>
      </c>
      <c r="L591" s="6">
        <f>_xlfn.RANK.EQ(VLOOKUP($A591, 'First 10 GS'!$B$2:$AG$2201, 12, FALSE), 'First 10 GS'!M$2:M$2201, 0)</f>
        <v>98</v>
      </c>
      <c r="M591" s="6">
        <f>_xlfn.RANK.EQ(VLOOKUP($A591, 'First 10 GS'!$B$2:$AG$2201, 13, FALSE), 'First 10 GS'!N$2:N$2201, 0)</f>
        <v>2</v>
      </c>
      <c r="N591" s="6">
        <f>_xlfn.RANK.EQ(VLOOKUP($A591, 'First 10 GS'!$B$2:$AG$2201, 14, FALSE), 'First 10 GS'!O$2:O$2201, 1)</f>
        <v>30</v>
      </c>
      <c r="O591" s="6">
        <f>_xlfn.RANK.EQ(VLOOKUP($A591, 'First 10 GS'!$B$2:$AG$2201, 15, FALSE), 'First 10 GS'!P$2:P$2201, 0)</f>
        <v>390</v>
      </c>
      <c r="P591" s="6">
        <f>_xlfn.RANK.EQ(VLOOKUP($A591, 'First 10 GS'!$B$2:$AG$2201, 16, FALSE), 'First 10 GS'!Q$2:Q$2201, 0)</f>
        <v>266</v>
      </c>
      <c r="Q591" s="5">
        <f>_xlfn.RANK.EQ(VLOOKUP($A591, 'First 10 GS'!$B$2:$AG$2201, 17, FALSE), 'First 10 GS'!R$2:R$2201, 1)</f>
        <v>614</v>
      </c>
      <c r="R591" s="6">
        <f>_xlfn.RANK.EQ(VLOOKUP($A591, 'First 10 GS'!$B$2:$AG$2201, 18, FALSE), 'First 10 GS'!S$2:S$2201, 1)</f>
        <v>160</v>
      </c>
      <c r="S591" s="6">
        <f>_xlfn.RANK.EQ(VLOOKUP($A591, 'First 10 GS'!$B$2:$AG$2201, 19, FALSE), 'First 10 GS'!T$2:T$2201, 1)</f>
        <v>440</v>
      </c>
      <c r="T591" s="6">
        <f>_xlfn.RANK.EQ(VLOOKUP($A591, 'First 10 GS'!$B$2:$AG$2201, 20, FALSE), 'First 10 GS'!U$2:U$2201, 1)</f>
        <v>529</v>
      </c>
      <c r="U591" s="6">
        <f>_xlfn.RANK.EQ(VLOOKUP($A591, 'First 10 GS'!$B$2:$AG$2201, 21, FALSE), 'First 10 GS'!V$2:V$2201, 1)</f>
        <v>227</v>
      </c>
      <c r="V591" s="6">
        <f>_xlfn.RANK.EQ(VLOOKUP($A591, 'First 10 GS'!$B$2:$AG$2201, 22, FALSE), 'First 10 GS'!W$2:W$2201, 1)</f>
        <v>103</v>
      </c>
      <c r="W591" s="6">
        <f>_xlfn.RANK.EQ(VLOOKUP($A591, 'First 10 GS'!$B$2:$AG$2201, 23, FALSE), 'First 10 GS'!X$2:X$2201, 1)</f>
        <v>551</v>
      </c>
      <c r="X591" s="5">
        <f>_xlfn.RANK.EQ(VLOOKUP($A591, 'First 10 GS'!$B$2:$AG$2201, 24, FALSE), 'First 10 GS'!Y$2:Y$2201, 1)</f>
        <v>637</v>
      </c>
      <c r="Y591" s="6">
        <f>_xlfn.RANK.EQ(VLOOKUP($A591, 'First 10 GS'!$B$2:$AG$2201, 25, FALSE), 'First 10 GS'!Z$2:Z$2201, 1)</f>
        <v>291</v>
      </c>
      <c r="Z591" s="5">
        <f>_xlfn.RANK.EQ(VLOOKUP($A591, 'First 10 GS'!$B$2:$AG$2201, 26, FALSE), 'First 10 GS'!AA$2:AA$2201, 0)</f>
        <v>532</v>
      </c>
      <c r="AA591" s="5">
        <f>_xlfn.RANK.EQ(VLOOKUP($A591, 'First 10 GS'!$B$2:$AG$2201, 27, FALSE), 'First 10 GS'!AB$2:AB$2201, 0)</f>
        <v>379</v>
      </c>
      <c r="AB591" s="6">
        <f>_xlfn.RANK.EQ(VLOOKUP($A591, 'First 10 GS'!$B$2:$AG$2201, 28, FALSE), 'First 10 GS'!AC$2:AC$2201, 1)</f>
        <v>290</v>
      </c>
      <c r="AC591" s="6">
        <f>_xlfn.RANK.EQ(VLOOKUP($A591, 'First 10 GS'!$B$2:$AG$2201, 29, FALSE), 'First 10 GS'!AD$2:AD$2201, 1)</f>
        <v>1</v>
      </c>
      <c r="AD591" s="6">
        <f>_xlfn.RANK.EQ(VLOOKUP($A591, 'First 10 GS'!$B$2:$AG$2201, 30, FALSE), 'First 10 GS'!AE$2:AE$2201, 1)</f>
        <v>146</v>
      </c>
      <c r="AE591" s="6">
        <f>_xlfn.RANK.EQ(VLOOKUP($A591, 'First 10 GS'!$B$2:$AG$2201, 31, FALSE), 'First 10 GS'!AF$2:AF$2201, 0)</f>
        <v>609</v>
      </c>
      <c r="AF591" s="5">
        <f>_xlfn.RANK.EQ(VLOOKUP($A591, 'First 10 GS'!$B$2:$AG$2201, 32, FALSE), 'First 10 GS'!AG$2:AG$2201, 1)</f>
        <v>625</v>
      </c>
      <c r="AG591" s="7">
        <f>GEOMEAN(Table5[[#This Row],[W]],Table5[[#This Row],[L]],Table5[[#This Row],[ERA]],Table5[[#This Row],[BB/9]],Table5[[#This Row],[SO]],Table5[[#This Row],[K/9]],Table5[[#This Row],[WHIP]])</f>
        <v>426.44753515271304</v>
      </c>
    </row>
    <row r="592" spans="1:33" x14ac:dyDescent="0.45">
      <c r="A592" s="4" t="s">
        <v>2494</v>
      </c>
      <c r="B592" s="4" t="s">
        <v>102</v>
      </c>
      <c r="C592" s="10">
        <v>32028</v>
      </c>
      <c r="D592" s="10">
        <v>32257</v>
      </c>
      <c r="E592" s="4">
        <f>_xlfn.RANK.EQ(VLOOKUP($A592, 'First 10 GS'!$B$2:$AG$2201, 5, FALSE), 'First 10 GS'!F$2:F$2201, 0)</f>
        <v>304</v>
      </c>
      <c r="F592" s="5">
        <f>_xlfn.RANK.EQ(VLOOKUP($A592, 'First 10 GS'!$B$2:$AG$2201, 6, FALSE), 'First 10 GS'!G$2:G$2201, 0)</f>
        <v>460</v>
      </c>
      <c r="G592" s="5">
        <f>_xlfn.RANK.EQ(VLOOKUP($A592, 'First 10 GS'!$B$2:$AG$2201, 7, FALSE), 'First 10 GS'!H$2:H$2201, 1)</f>
        <v>177</v>
      </c>
      <c r="H592" s="4">
        <f>_xlfn.RANK.EQ(VLOOKUP($A592, 'First 10 GS'!$B$2:$AG$2201, 8, FALSE), 'First 10 GS'!I$2:I$2201, 0)</f>
        <v>1</v>
      </c>
      <c r="I592" s="4">
        <f>_xlfn.RANK.EQ(VLOOKUP($A592, 'First 10 GS'!$B$2:$AG$2201, 9, FALSE), 'First 10 GS'!J$2:J$2201, 0)</f>
        <v>1</v>
      </c>
      <c r="J592" s="4">
        <f>_xlfn.RANK.EQ(VLOOKUP($A592, 'First 10 GS'!$B$2:$AG$2201, 10, FALSE), 'First 10 GS'!K$2:K$2201, 1)</f>
        <v>1</v>
      </c>
      <c r="K592" s="4">
        <f>_xlfn.RANK.EQ(VLOOKUP($A592, 'First 10 GS'!$B$2:$AG$2201, 11, FALSE), 'First 10 GS'!L$2:L$2201, 0)</f>
        <v>196</v>
      </c>
      <c r="L592" s="4">
        <f>_xlfn.RANK.EQ(VLOOKUP($A592, 'First 10 GS'!$B$2:$AG$2201, 12, FALSE), 'First 10 GS'!M$2:M$2201, 0)</f>
        <v>98</v>
      </c>
      <c r="M592" s="4">
        <f>_xlfn.RANK.EQ(VLOOKUP($A592, 'First 10 GS'!$B$2:$AG$2201, 13, FALSE), 'First 10 GS'!N$2:N$2201, 0)</f>
        <v>2</v>
      </c>
      <c r="N592" s="6">
        <f>_xlfn.RANK.EQ(VLOOKUP($A592, 'First 10 GS'!$B$2:$AG$2201, 14, FALSE), 'First 10 GS'!O$2:O$2201, 1)</f>
        <v>353</v>
      </c>
      <c r="O592" s="4">
        <f>_xlfn.RANK.EQ(VLOOKUP($A592, 'First 10 GS'!$B$2:$AG$2201, 15, FALSE), 'First 10 GS'!P$2:P$2201, 0)</f>
        <v>530</v>
      </c>
      <c r="P592" s="4">
        <f>_xlfn.RANK.EQ(VLOOKUP($A592, 'First 10 GS'!$B$2:$AG$2201, 16, FALSE), 'First 10 GS'!Q$2:Q$2201, 0)</f>
        <v>428</v>
      </c>
      <c r="Q592" s="5">
        <f>_xlfn.RANK.EQ(VLOOKUP($A592, 'First 10 GS'!$B$2:$AG$2201, 17, FALSE), 'First 10 GS'!R$2:R$2201, 1)</f>
        <v>350</v>
      </c>
      <c r="R592" s="4">
        <f>_xlfn.RANK.EQ(VLOOKUP($A592, 'First 10 GS'!$B$2:$AG$2201, 18, FALSE), 'First 10 GS'!S$2:S$2201, 1)</f>
        <v>475</v>
      </c>
      <c r="S592" s="4">
        <f>_xlfn.RANK.EQ(VLOOKUP($A592, 'First 10 GS'!$B$2:$AG$2201, 19, FALSE), 'First 10 GS'!T$2:T$2201, 1)</f>
        <v>401</v>
      </c>
      <c r="T592" s="4">
        <f>_xlfn.RANK.EQ(VLOOKUP($A592, 'First 10 GS'!$B$2:$AG$2201, 20, FALSE), 'First 10 GS'!U$2:U$2201, 1)</f>
        <v>341</v>
      </c>
      <c r="U592" s="4">
        <f>_xlfn.RANK.EQ(VLOOKUP($A592, 'First 10 GS'!$B$2:$AG$2201, 21, FALSE), 'First 10 GS'!V$2:V$2201, 1)</f>
        <v>329</v>
      </c>
      <c r="V592" s="4">
        <f>_xlfn.RANK.EQ(VLOOKUP($A592, 'First 10 GS'!$B$2:$AG$2201, 22, FALSE), 'First 10 GS'!W$2:W$2201, 1)</f>
        <v>274</v>
      </c>
      <c r="W592" s="4">
        <f>_xlfn.RANK.EQ(VLOOKUP($A592, 'First 10 GS'!$B$2:$AG$2201, 23, FALSE), 'First 10 GS'!X$2:X$2201, 1)</f>
        <v>462</v>
      </c>
      <c r="X592" s="5">
        <f>_xlfn.RANK.EQ(VLOOKUP($A592, 'First 10 GS'!$B$2:$AG$2201, 24, FALSE), 'First 10 GS'!Y$2:Y$2201, 1)</f>
        <v>472</v>
      </c>
      <c r="Y592" s="4">
        <f>_xlfn.RANK.EQ(VLOOKUP($A592, 'First 10 GS'!$B$2:$AG$2201, 25, FALSE), 'First 10 GS'!Z$2:Z$2201, 1)</f>
        <v>291</v>
      </c>
      <c r="Z592" s="5">
        <f>_xlfn.RANK.EQ(VLOOKUP($A592, 'First 10 GS'!$B$2:$AG$2201, 26, FALSE), 'First 10 GS'!AA$2:AA$2201, 0)</f>
        <v>609</v>
      </c>
      <c r="AA592" s="5">
        <f>_xlfn.RANK.EQ(VLOOKUP($A592, 'First 10 GS'!$B$2:$AG$2201, 27, FALSE), 'First 10 GS'!AB$2:AB$2201, 0)</f>
        <v>615</v>
      </c>
      <c r="AB592" s="4">
        <f>_xlfn.RANK.EQ(VLOOKUP($A592, 'First 10 GS'!$B$2:$AG$2201, 28, FALSE), 'First 10 GS'!AC$2:AC$2201, 1)</f>
        <v>1</v>
      </c>
      <c r="AC592" s="4">
        <f>_xlfn.RANK.EQ(VLOOKUP($A592, 'First 10 GS'!$B$2:$AG$2201, 29, FALSE), 'First 10 GS'!AD$2:AD$2201, 1)</f>
        <v>477</v>
      </c>
      <c r="AD592" s="4">
        <f>_xlfn.RANK.EQ(VLOOKUP($A592, 'First 10 GS'!$B$2:$AG$2201, 30, FALSE), 'First 10 GS'!AE$2:AE$2201, 1)</f>
        <v>461</v>
      </c>
      <c r="AE592" s="4">
        <f>_xlfn.RANK.EQ(VLOOKUP($A592, 'First 10 GS'!$B$2:$AG$2201, 31, FALSE), 'First 10 GS'!AF$2:AF$2201, 0)</f>
        <v>248</v>
      </c>
      <c r="AF592" s="5">
        <f>_xlfn.RANK.EQ(VLOOKUP($A592, 'First 10 GS'!$B$2:$AG$2201, 32, FALSE), 'First 10 GS'!AG$2:AG$2201, 1)</f>
        <v>527</v>
      </c>
      <c r="AG592" s="7">
        <f>GEOMEAN(Table5[[#This Row],[W]],Table5[[#This Row],[L]],Table5[[#This Row],[ERA]],Table5[[#This Row],[BB/9]],Table5[[#This Row],[SO]],Table5[[#This Row],[K/9]],Table5[[#This Row],[WHIP]])</f>
        <v>428.55474620342159</v>
      </c>
    </row>
    <row r="593" spans="1:33" x14ac:dyDescent="0.45">
      <c r="A593" s="4" t="s">
        <v>2078</v>
      </c>
      <c r="B593" s="4" t="s">
        <v>229</v>
      </c>
      <c r="C593" s="10">
        <v>37425</v>
      </c>
      <c r="D593" s="10">
        <v>37478</v>
      </c>
      <c r="E593" s="4">
        <f>_xlfn.RANK.EQ(VLOOKUP($A593, 'First 10 GS'!$B$2:$AG$2201, 5, FALSE), 'First 10 GS'!F$2:F$2201, 0)</f>
        <v>304</v>
      </c>
      <c r="F593" s="5">
        <f>_xlfn.RANK.EQ(VLOOKUP($A593, 'First 10 GS'!$B$2:$AG$2201, 6, FALSE), 'First 10 GS'!G$2:G$2201, 0)</f>
        <v>460</v>
      </c>
      <c r="G593" s="5">
        <f>_xlfn.RANK.EQ(VLOOKUP($A593, 'First 10 GS'!$B$2:$AG$2201, 7, FALSE), 'First 10 GS'!H$2:H$2201, 1)</f>
        <v>177</v>
      </c>
      <c r="H593" s="4">
        <f>_xlfn.RANK.EQ(VLOOKUP($A593, 'First 10 GS'!$B$2:$AG$2201, 8, FALSE), 'First 10 GS'!I$2:I$2201, 0)</f>
        <v>1</v>
      </c>
      <c r="I593" s="4">
        <f>_xlfn.RANK.EQ(VLOOKUP($A593, 'First 10 GS'!$B$2:$AG$2201, 9, FALSE), 'First 10 GS'!J$2:J$2201, 0)</f>
        <v>1</v>
      </c>
      <c r="J593" s="4">
        <f>_xlfn.RANK.EQ(VLOOKUP($A593, 'First 10 GS'!$B$2:$AG$2201, 10, FALSE), 'First 10 GS'!K$2:K$2201, 1)</f>
        <v>1</v>
      </c>
      <c r="K593" s="4">
        <f>_xlfn.RANK.EQ(VLOOKUP($A593, 'First 10 GS'!$B$2:$AG$2201, 11, FALSE), 'First 10 GS'!L$2:L$2201, 0)</f>
        <v>196</v>
      </c>
      <c r="L593" s="4">
        <f>_xlfn.RANK.EQ(VLOOKUP($A593, 'First 10 GS'!$B$2:$AG$2201, 12, FALSE), 'First 10 GS'!M$2:M$2201, 0)</f>
        <v>98</v>
      </c>
      <c r="M593" s="4">
        <f>_xlfn.RANK.EQ(VLOOKUP($A593, 'First 10 GS'!$B$2:$AG$2201, 13, FALSE), 'First 10 GS'!N$2:N$2201, 0)</f>
        <v>2</v>
      </c>
      <c r="N593" s="6">
        <f>_xlfn.RANK.EQ(VLOOKUP($A593, 'First 10 GS'!$B$2:$AG$2201, 14, FALSE), 'First 10 GS'!O$2:O$2201, 1)</f>
        <v>353</v>
      </c>
      <c r="O593" s="4">
        <f>_xlfn.RANK.EQ(VLOOKUP($A593, 'First 10 GS'!$B$2:$AG$2201, 15, FALSE), 'First 10 GS'!P$2:P$2201, 0)</f>
        <v>530</v>
      </c>
      <c r="P593" s="4">
        <f>_xlfn.RANK.EQ(VLOOKUP($A593, 'First 10 GS'!$B$2:$AG$2201, 16, FALSE), 'First 10 GS'!Q$2:Q$2201, 0)</f>
        <v>428</v>
      </c>
      <c r="Q593" s="5">
        <f>_xlfn.RANK.EQ(VLOOKUP($A593, 'First 10 GS'!$B$2:$AG$2201, 17, FALSE), 'First 10 GS'!R$2:R$2201, 1)</f>
        <v>574</v>
      </c>
      <c r="R593" s="4">
        <f>_xlfn.RANK.EQ(VLOOKUP($A593, 'First 10 GS'!$B$2:$AG$2201, 18, FALSE), 'First 10 GS'!S$2:S$2201, 1)</f>
        <v>530</v>
      </c>
      <c r="S593" s="4">
        <f>_xlfn.RANK.EQ(VLOOKUP($A593, 'First 10 GS'!$B$2:$AG$2201, 19, FALSE), 'First 10 GS'!T$2:T$2201, 1)</f>
        <v>602</v>
      </c>
      <c r="T593" s="4">
        <f>_xlfn.RANK.EQ(VLOOKUP($A593, 'First 10 GS'!$B$2:$AG$2201, 20, FALSE), 'First 10 GS'!U$2:U$2201, 1)</f>
        <v>621</v>
      </c>
      <c r="U593" s="4">
        <f>_xlfn.RANK.EQ(VLOOKUP($A593, 'First 10 GS'!$B$2:$AG$2201, 21, FALSE), 'First 10 GS'!V$2:V$2201, 1)</f>
        <v>565</v>
      </c>
      <c r="V593" s="4">
        <f>_xlfn.RANK.EQ(VLOOKUP($A593, 'First 10 GS'!$B$2:$AG$2201, 22, FALSE), 'First 10 GS'!W$2:W$2201, 1)</f>
        <v>570</v>
      </c>
      <c r="W593" s="4">
        <f>_xlfn.RANK.EQ(VLOOKUP($A593, 'First 10 GS'!$B$2:$AG$2201, 23, FALSE), 'First 10 GS'!X$2:X$2201, 1)</f>
        <v>462</v>
      </c>
      <c r="X593" s="5">
        <f>_xlfn.RANK.EQ(VLOOKUP($A593, 'First 10 GS'!$B$2:$AG$2201, 24, FALSE), 'First 10 GS'!Y$2:Y$2201, 1)</f>
        <v>472</v>
      </c>
      <c r="Y593" s="4">
        <f>_xlfn.RANK.EQ(VLOOKUP($A593, 'First 10 GS'!$B$2:$AG$2201, 25, FALSE), 'First 10 GS'!Z$2:Z$2201, 1)</f>
        <v>490</v>
      </c>
      <c r="Z593" s="5">
        <f>_xlfn.RANK.EQ(VLOOKUP($A593, 'First 10 GS'!$B$2:$AG$2201, 26, FALSE), 'First 10 GS'!AA$2:AA$2201, 0)</f>
        <v>474</v>
      </c>
      <c r="AA593" s="5">
        <f>_xlfn.RANK.EQ(VLOOKUP($A593, 'First 10 GS'!$B$2:$AG$2201, 27, FALSE), 'First 10 GS'!AB$2:AB$2201, 0)</f>
        <v>482</v>
      </c>
      <c r="AB593" s="4">
        <f>_xlfn.RANK.EQ(VLOOKUP($A593, 'First 10 GS'!$B$2:$AG$2201, 28, FALSE), 'First 10 GS'!AC$2:AC$2201, 1)</f>
        <v>556</v>
      </c>
      <c r="AC593" s="4">
        <f>_xlfn.RANK.EQ(VLOOKUP($A593, 'First 10 GS'!$B$2:$AG$2201, 29, FALSE), 'First 10 GS'!AD$2:AD$2201, 1)</f>
        <v>1</v>
      </c>
      <c r="AD593" s="4">
        <f>_xlfn.RANK.EQ(VLOOKUP($A593, 'First 10 GS'!$B$2:$AG$2201, 30, FALSE), 'First 10 GS'!AE$2:AE$2201, 1)</f>
        <v>325</v>
      </c>
      <c r="AE593" s="4">
        <f>_xlfn.RANK.EQ(VLOOKUP($A593, 'First 10 GS'!$B$2:$AG$2201, 31, FALSE), 'First 10 GS'!AF$2:AF$2201, 0)</f>
        <v>211</v>
      </c>
      <c r="AF593" s="5">
        <f>_xlfn.RANK.EQ(VLOOKUP($A593, 'First 10 GS'!$B$2:$AG$2201, 32, FALSE), 'First 10 GS'!AG$2:AG$2201, 1)</f>
        <v>555</v>
      </c>
      <c r="AG593" s="7">
        <f>GEOMEAN(Table5[[#This Row],[W]],Table5[[#This Row],[L]],Table5[[#This Row],[ERA]],Table5[[#This Row],[BB/9]],Table5[[#This Row],[SO]],Table5[[#This Row],[K/9]],Table5[[#This Row],[WHIP]])</f>
        <v>431.76092552675436</v>
      </c>
    </row>
    <row r="594" spans="1:33" x14ac:dyDescent="0.45">
      <c r="A594" s="4" t="s">
        <v>2047</v>
      </c>
      <c r="B594" s="4" t="s">
        <v>102</v>
      </c>
      <c r="C594" s="10">
        <v>39613</v>
      </c>
      <c r="D594" s="10">
        <v>39667</v>
      </c>
      <c r="E594" s="4">
        <f>_xlfn.RANK.EQ(VLOOKUP($A594, 'First 10 GS'!$B$2:$AG$2201, 5, FALSE), 'First 10 GS'!F$2:F$2201, 0)</f>
        <v>467</v>
      </c>
      <c r="F594" s="5">
        <f>_xlfn.RANK.EQ(VLOOKUP($A594, 'First 10 GS'!$B$2:$AG$2201, 6, FALSE), 'First 10 GS'!G$2:G$2201, 0)</f>
        <v>294</v>
      </c>
      <c r="G594" s="5">
        <f>_xlfn.RANK.EQ(VLOOKUP($A594, 'First 10 GS'!$B$2:$AG$2201, 7, FALSE), 'First 10 GS'!H$2:H$2201, 1)</f>
        <v>518</v>
      </c>
      <c r="H594" s="4">
        <f>_xlfn.RANK.EQ(VLOOKUP($A594, 'First 10 GS'!$B$2:$AG$2201, 8, FALSE), 'First 10 GS'!I$2:I$2201, 0)</f>
        <v>1</v>
      </c>
      <c r="I594" s="4">
        <f>_xlfn.RANK.EQ(VLOOKUP($A594, 'First 10 GS'!$B$2:$AG$2201, 9, FALSE), 'First 10 GS'!J$2:J$2201, 0)</f>
        <v>1</v>
      </c>
      <c r="J594" s="4">
        <f>_xlfn.RANK.EQ(VLOOKUP($A594, 'First 10 GS'!$B$2:$AG$2201, 10, FALSE), 'First 10 GS'!K$2:K$2201, 1)</f>
        <v>1</v>
      </c>
      <c r="K594" s="4">
        <f>_xlfn.RANK.EQ(VLOOKUP($A594, 'First 10 GS'!$B$2:$AG$2201, 11, FALSE), 'First 10 GS'!L$2:L$2201, 0)</f>
        <v>196</v>
      </c>
      <c r="L594" s="4">
        <f>_xlfn.RANK.EQ(VLOOKUP($A594, 'First 10 GS'!$B$2:$AG$2201, 12, FALSE), 'First 10 GS'!M$2:M$2201, 0)</f>
        <v>98</v>
      </c>
      <c r="M594" s="4">
        <f>_xlfn.RANK.EQ(VLOOKUP($A594, 'First 10 GS'!$B$2:$AG$2201, 13, FALSE), 'First 10 GS'!N$2:N$2201, 0)</f>
        <v>2</v>
      </c>
      <c r="N594" s="6">
        <f>_xlfn.RANK.EQ(VLOOKUP($A594, 'First 10 GS'!$B$2:$AG$2201, 14, FALSE), 'First 10 GS'!O$2:O$2201, 1)</f>
        <v>194</v>
      </c>
      <c r="O594" s="4">
        <f>_xlfn.RANK.EQ(VLOOKUP($A594, 'First 10 GS'!$B$2:$AG$2201, 15, FALSE), 'First 10 GS'!P$2:P$2201, 0)</f>
        <v>90</v>
      </c>
      <c r="P594" s="4">
        <f>_xlfn.RANK.EQ(VLOOKUP($A594, 'First 10 GS'!$B$2:$AG$2201, 16, FALSE), 'First 10 GS'!Q$2:Q$2201, 0)</f>
        <v>467</v>
      </c>
      <c r="Q594" s="5">
        <f>_xlfn.RANK.EQ(VLOOKUP($A594, 'First 10 GS'!$B$2:$AG$2201, 17, FALSE), 'First 10 GS'!R$2:R$2201, 1)</f>
        <v>568</v>
      </c>
      <c r="R594" s="4">
        <f>_xlfn.RANK.EQ(VLOOKUP($A594, 'First 10 GS'!$B$2:$AG$2201, 18, FALSE), 'First 10 GS'!S$2:S$2201, 1)</f>
        <v>276</v>
      </c>
      <c r="S594" s="4">
        <f>_xlfn.RANK.EQ(VLOOKUP($A594, 'First 10 GS'!$B$2:$AG$2201, 19, FALSE), 'First 10 GS'!T$2:T$2201, 1)</f>
        <v>567</v>
      </c>
      <c r="T594" s="4">
        <f>_xlfn.RANK.EQ(VLOOKUP($A594, 'First 10 GS'!$B$2:$AG$2201, 20, FALSE), 'First 10 GS'!U$2:U$2201, 1)</f>
        <v>577</v>
      </c>
      <c r="U594" s="4">
        <f>_xlfn.RANK.EQ(VLOOKUP($A594, 'First 10 GS'!$B$2:$AG$2201, 21, FALSE), 'First 10 GS'!V$2:V$2201, 1)</f>
        <v>375</v>
      </c>
      <c r="V594" s="4">
        <f>_xlfn.RANK.EQ(VLOOKUP($A594, 'First 10 GS'!$B$2:$AG$2201, 22, FALSE), 'First 10 GS'!W$2:W$2201, 1)</f>
        <v>274</v>
      </c>
      <c r="W594" s="4">
        <f>_xlfn.RANK.EQ(VLOOKUP($A594, 'First 10 GS'!$B$2:$AG$2201, 23, FALSE), 'First 10 GS'!X$2:X$2201, 1)</f>
        <v>331</v>
      </c>
      <c r="X594" s="5">
        <f>_xlfn.RANK.EQ(VLOOKUP($A594, 'First 10 GS'!$B$2:$AG$2201, 24, FALSE), 'First 10 GS'!Y$2:Y$2201, 1)</f>
        <v>398</v>
      </c>
      <c r="Y594" s="4">
        <f>_xlfn.RANK.EQ(VLOOKUP($A594, 'First 10 GS'!$B$2:$AG$2201, 25, FALSE), 'First 10 GS'!Z$2:Z$2201, 1)</f>
        <v>291</v>
      </c>
      <c r="Z594" s="5">
        <f>_xlfn.RANK.EQ(VLOOKUP($A594, 'First 10 GS'!$B$2:$AG$2201, 26, FALSE), 'First 10 GS'!AA$2:AA$2201, 0)</f>
        <v>474</v>
      </c>
      <c r="AA594" s="5">
        <f>_xlfn.RANK.EQ(VLOOKUP($A594, 'First 10 GS'!$B$2:$AG$2201, 27, FALSE), 'First 10 GS'!AB$2:AB$2201, 0)</f>
        <v>415</v>
      </c>
      <c r="AB594" s="4">
        <f>_xlfn.RANK.EQ(VLOOKUP($A594, 'First 10 GS'!$B$2:$AG$2201, 28, FALSE), 'First 10 GS'!AC$2:AC$2201, 1)</f>
        <v>290</v>
      </c>
      <c r="AC594" s="4">
        <f>_xlfn.RANK.EQ(VLOOKUP($A594, 'First 10 GS'!$B$2:$AG$2201, 29, FALSE), 'First 10 GS'!AD$2:AD$2201, 1)</f>
        <v>1</v>
      </c>
      <c r="AD594" s="4">
        <f>_xlfn.RANK.EQ(VLOOKUP($A594, 'First 10 GS'!$B$2:$AG$2201, 30, FALSE), 'First 10 GS'!AE$2:AE$2201, 1)</f>
        <v>325</v>
      </c>
      <c r="AE594" s="4">
        <f>_xlfn.RANK.EQ(VLOOKUP($A594, 'First 10 GS'!$B$2:$AG$2201, 31, FALSE), 'First 10 GS'!AF$2:AF$2201, 0)</f>
        <v>384</v>
      </c>
      <c r="AF594" s="5">
        <f>_xlfn.RANK.EQ(VLOOKUP($A594, 'First 10 GS'!$B$2:$AG$2201, 32, FALSE), 'First 10 GS'!AG$2:AG$2201, 1)</f>
        <v>424</v>
      </c>
      <c r="AG594" s="7">
        <f>GEOMEAN(Table5[[#This Row],[W]],Table5[[#This Row],[L]],Table5[[#This Row],[ERA]],Table5[[#This Row],[BB/9]],Table5[[#This Row],[SO]],Table5[[#This Row],[K/9]],Table5[[#This Row],[WHIP]])</f>
        <v>433.38267097410687</v>
      </c>
    </row>
    <row r="595" spans="1:33" x14ac:dyDescent="0.45">
      <c r="A595" s="4" t="s">
        <v>1641</v>
      </c>
      <c r="B595" s="4" t="s">
        <v>34</v>
      </c>
      <c r="C595" s="10">
        <v>40377</v>
      </c>
      <c r="D595" s="10">
        <v>40441</v>
      </c>
      <c r="E595" s="4">
        <f>_xlfn.RANK.EQ(VLOOKUP($A595, 'First 10 GS'!$B$2:$AG$2201, 5, FALSE), 'First 10 GS'!F$2:F$2201, 0)</f>
        <v>499</v>
      </c>
      <c r="F595" s="5">
        <f>_xlfn.RANK.EQ(VLOOKUP($A595, 'First 10 GS'!$B$2:$AG$2201, 6, FALSE), 'First 10 GS'!G$2:G$2201, 0)</f>
        <v>294</v>
      </c>
      <c r="G595" s="5">
        <f>_xlfn.RANK.EQ(VLOOKUP($A595, 'First 10 GS'!$B$2:$AG$2201, 7, FALSE), 'First 10 GS'!H$2:H$2201, 1)</f>
        <v>518</v>
      </c>
      <c r="H595" s="4">
        <f>_xlfn.RANK.EQ(VLOOKUP($A595, 'First 10 GS'!$B$2:$AG$2201, 8, FALSE), 'First 10 GS'!I$2:I$2201, 0)</f>
        <v>1</v>
      </c>
      <c r="I595" s="4">
        <f>_xlfn.RANK.EQ(VLOOKUP($A595, 'First 10 GS'!$B$2:$AG$2201, 9, FALSE), 'First 10 GS'!J$2:J$2201, 0)</f>
        <v>1</v>
      </c>
      <c r="J595" s="4">
        <f>_xlfn.RANK.EQ(VLOOKUP($A595, 'First 10 GS'!$B$2:$AG$2201, 10, FALSE), 'First 10 GS'!K$2:K$2201, 1)</f>
        <v>1</v>
      </c>
      <c r="K595" s="4">
        <f>_xlfn.RANK.EQ(VLOOKUP($A595, 'First 10 GS'!$B$2:$AG$2201, 11, FALSE), 'First 10 GS'!L$2:L$2201, 0)</f>
        <v>196</v>
      </c>
      <c r="L595" s="4">
        <f>_xlfn.RANK.EQ(VLOOKUP($A595, 'First 10 GS'!$B$2:$AG$2201, 12, FALSE), 'First 10 GS'!M$2:M$2201, 0)</f>
        <v>98</v>
      </c>
      <c r="M595" s="4">
        <f>_xlfn.RANK.EQ(VLOOKUP($A595, 'First 10 GS'!$B$2:$AG$2201, 13, FALSE), 'First 10 GS'!N$2:N$2201, 0)</f>
        <v>2</v>
      </c>
      <c r="N595" s="6">
        <f>_xlfn.RANK.EQ(VLOOKUP($A595, 'First 10 GS'!$B$2:$AG$2201, 14, FALSE), 'First 10 GS'!O$2:O$2201, 1)</f>
        <v>163</v>
      </c>
      <c r="O595" s="4">
        <f>_xlfn.RANK.EQ(VLOOKUP($A595, 'First 10 GS'!$B$2:$AG$2201, 15, FALSE), 'First 10 GS'!P$2:P$2201, 0)</f>
        <v>90</v>
      </c>
      <c r="P595" s="4">
        <f>_xlfn.RANK.EQ(VLOOKUP($A595, 'First 10 GS'!$B$2:$AG$2201, 16, FALSE), 'First 10 GS'!Q$2:Q$2201, 0)</f>
        <v>467</v>
      </c>
      <c r="Q595" s="5">
        <f>_xlfn.RANK.EQ(VLOOKUP($A595, 'First 10 GS'!$B$2:$AG$2201, 17, FALSE), 'First 10 GS'!R$2:R$2201, 1)</f>
        <v>483</v>
      </c>
      <c r="R595" s="4">
        <f>_xlfn.RANK.EQ(VLOOKUP($A595, 'First 10 GS'!$B$2:$AG$2201, 18, FALSE), 'First 10 GS'!S$2:S$2201, 1)</f>
        <v>597</v>
      </c>
      <c r="S595" s="4">
        <f>_xlfn.RANK.EQ(VLOOKUP($A595, 'First 10 GS'!$B$2:$AG$2201, 19, FALSE), 'First 10 GS'!T$2:T$2201, 1)</f>
        <v>549</v>
      </c>
      <c r="T595" s="4">
        <f>_xlfn.RANK.EQ(VLOOKUP($A595, 'First 10 GS'!$B$2:$AG$2201, 20, FALSE), 'First 10 GS'!U$2:U$2201, 1)</f>
        <v>418</v>
      </c>
      <c r="U595" s="4">
        <f>_xlfn.RANK.EQ(VLOOKUP($A595, 'First 10 GS'!$B$2:$AG$2201, 21, FALSE), 'First 10 GS'!V$2:V$2201, 1)</f>
        <v>452</v>
      </c>
      <c r="V595" s="4">
        <f>_xlfn.RANK.EQ(VLOOKUP($A595, 'First 10 GS'!$B$2:$AG$2201, 22, FALSE), 'First 10 GS'!W$2:W$2201, 1)</f>
        <v>381</v>
      </c>
      <c r="W595" s="4">
        <f>_xlfn.RANK.EQ(VLOOKUP($A595, 'First 10 GS'!$B$2:$AG$2201, 23, FALSE), 'First 10 GS'!X$2:X$2201, 1)</f>
        <v>187</v>
      </c>
      <c r="X595" s="5">
        <f>_xlfn.RANK.EQ(VLOOKUP($A595, 'First 10 GS'!$B$2:$AG$2201, 24, FALSE), 'First 10 GS'!Y$2:Y$2201, 1)</f>
        <v>259</v>
      </c>
      <c r="Y595" s="4">
        <f>_xlfn.RANK.EQ(VLOOKUP($A595, 'First 10 GS'!$B$2:$AG$2201, 25, FALSE), 'First 10 GS'!Z$2:Z$2201, 1)</f>
        <v>599</v>
      </c>
      <c r="Z595" s="5">
        <f>_xlfn.RANK.EQ(VLOOKUP($A595, 'First 10 GS'!$B$2:$AG$2201, 26, FALSE), 'First 10 GS'!AA$2:AA$2201, 0)</f>
        <v>532</v>
      </c>
      <c r="AA595" s="5">
        <f>_xlfn.RANK.EQ(VLOOKUP($A595, 'First 10 GS'!$B$2:$AG$2201, 27, FALSE), 'First 10 GS'!AB$2:AB$2201, 0)</f>
        <v>489</v>
      </c>
      <c r="AB595" s="4">
        <f>_xlfn.RANK.EQ(VLOOKUP($A595, 'First 10 GS'!$B$2:$AG$2201, 28, FALSE), 'First 10 GS'!AC$2:AC$2201, 1)</f>
        <v>290</v>
      </c>
      <c r="AC595" s="4">
        <f>_xlfn.RANK.EQ(VLOOKUP($A595, 'First 10 GS'!$B$2:$AG$2201, 29, FALSE), 'First 10 GS'!AD$2:AD$2201, 1)</f>
        <v>1</v>
      </c>
      <c r="AD595" s="4">
        <f>_xlfn.RANK.EQ(VLOOKUP($A595, 'First 10 GS'!$B$2:$AG$2201, 30, FALSE), 'First 10 GS'!AE$2:AE$2201, 1)</f>
        <v>146</v>
      </c>
      <c r="AE595" s="4">
        <f>_xlfn.RANK.EQ(VLOOKUP($A595, 'First 10 GS'!$B$2:$AG$2201, 31, FALSE), 'First 10 GS'!AF$2:AF$2201, 0)</f>
        <v>366</v>
      </c>
      <c r="AF595" s="5">
        <f>_xlfn.RANK.EQ(VLOOKUP($A595, 'First 10 GS'!$B$2:$AG$2201, 32, FALSE), 'First 10 GS'!AG$2:AG$2201, 1)</f>
        <v>583</v>
      </c>
      <c r="AG595" s="7">
        <f>GEOMEAN(Table5[[#This Row],[W]],Table5[[#This Row],[L]],Table5[[#This Row],[ERA]],Table5[[#This Row],[BB/9]],Table5[[#This Row],[SO]],Table5[[#This Row],[K/9]],Table5[[#This Row],[WHIP]])</f>
        <v>433.76949262326258</v>
      </c>
    </row>
    <row r="596" spans="1:33" x14ac:dyDescent="0.45">
      <c r="A596" s="6" t="s">
        <v>1362</v>
      </c>
      <c r="B596" s="6" t="s">
        <v>379</v>
      </c>
      <c r="C596" s="9">
        <v>33410</v>
      </c>
      <c r="D596" s="9">
        <v>33476</v>
      </c>
      <c r="E596" s="6">
        <f>_xlfn.RANK.EQ(VLOOKUP($A596, 'First 10 GS'!$B$2:$AG$2201, 5, FALSE), 'First 10 GS'!F$2:F$2201, 0)</f>
        <v>506</v>
      </c>
      <c r="F596" s="5">
        <f>_xlfn.RANK.EQ(VLOOKUP($A596, 'First 10 GS'!$B$2:$AG$2201, 6, FALSE), 'First 10 GS'!G$2:G$2201, 0)</f>
        <v>460</v>
      </c>
      <c r="G596" s="5">
        <f>_xlfn.RANK.EQ(VLOOKUP($A596, 'First 10 GS'!$B$2:$AG$2201, 7, FALSE), 'First 10 GS'!H$2:H$2201, 1)</f>
        <v>343</v>
      </c>
      <c r="H596" s="6">
        <f>_xlfn.RANK.EQ(VLOOKUP($A596, 'First 10 GS'!$B$2:$AG$2201, 8, FALSE), 'First 10 GS'!I$2:I$2201, 0)</f>
        <v>1</v>
      </c>
      <c r="I596" s="6">
        <f>_xlfn.RANK.EQ(VLOOKUP($A596, 'First 10 GS'!$B$2:$AG$2201, 9, FALSE), 'First 10 GS'!J$2:J$2201, 0)</f>
        <v>1</v>
      </c>
      <c r="J596" s="6">
        <f>_xlfn.RANK.EQ(VLOOKUP($A596, 'First 10 GS'!$B$2:$AG$2201, 10, FALSE), 'First 10 GS'!K$2:K$2201, 1)</f>
        <v>1</v>
      </c>
      <c r="K596" s="6">
        <f>_xlfn.RANK.EQ(VLOOKUP($A596, 'First 10 GS'!$B$2:$AG$2201, 11, FALSE), 'First 10 GS'!L$2:L$2201, 0)</f>
        <v>196</v>
      </c>
      <c r="L596" s="6">
        <f>_xlfn.RANK.EQ(VLOOKUP($A596, 'First 10 GS'!$B$2:$AG$2201, 12, FALSE), 'First 10 GS'!M$2:M$2201, 0)</f>
        <v>98</v>
      </c>
      <c r="M596" s="6">
        <f>_xlfn.RANK.EQ(VLOOKUP($A596, 'First 10 GS'!$B$2:$AG$2201, 13, FALSE), 'First 10 GS'!N$2:N$2201, 0)</f>
        <v>2</v>
      </c>
      <c r="N596" s="6">
        <f>_xlfn.RANK.EQ(VLOOKUP($A596, 'First 10 GS'!$B$2:$AG$2201, 14, FALSE), 'First 10 GS'!O$2:O$2201, 1)</f>
        <v>156</v>
      </c>
      <c r="O596" s="6">
        <f>_xlfn.RANK.EQ(VLOOKUP($A596, 'First 10 GS'!$B$2:$AG$2201, 15, FALSE), 'First 10 GS'!P$2:P$2201, 0)</f>
        <v>390</v>
      </c>
      <c r="P596" s="6">
        <f>_xlfn.RANK.EQ(VLOOKUP($A596, 'First 10 GS'!$B$2:$AG$2201, 16, FALSE), 'First 10 GS'!Q$2:Q$2201, 0)</f>
        <v>500</v>
      </c>
      <c r="Q596" s="5">
        <f>_xlfn.RANK.EQ(VLOOKUP($A596, 'First 10 GS'!$B$2:$AG$2201, 17, FALSE), 'First 10 GS'!R$2:R$2201, 1)</f>
        <v>220</v>
      </c>
      <c r="R596" s="6">
        <f>_xlfn.RANK.EQ(VLOOKUP($A596, 'First 10 GS'!$B$2:$AG$2201, 18, FALSE), 'First 10 GS'!S$2:S$2201, 1)</f>
        <v>317</v>
      </c>
      <c r="S596" s="6">
        <f>_xlfn.RANK.EQ(VLOOKUP($A596, 'First 10 GS'!$B$2:$AG$2201, 19, FALSE), 'First 10 GS'!T$2:T$2201, 1)</f>
        <v>228</v>
      </c>
      <c r="T596" s="6">
        <f>_xlfn.RANK.EQ(VLOOKUP($A596, 'First 10 GS'!$B$2:$AG$2201, 20, FALSE), 'First 10 GS'!U$2:U$2201, 1)</f>
        <v>109</v>
      </c>
      <c r="U596" s="6">
        <f>_xlfn.RANK.EQ(VLOOKUP($A596, 'First 10 GS'!$B$2:$AG$2201, 21, FALSE), 'First 10 GS'!V$2:V$2201, 1)</f>
        <v>171</v>
      </c>
      <c r="V596" s="6">
        <f>_xlfn.RANK.EQ(VLOOKUP($A596, 'First 10 GS'!$B$2:$AG$2201, 22, FALSE), 'First 10 GS'!W$2:W$2201, 1)</f>
        <v>103</v>
      </c>
      <c r="W596" s="6">
        <f>_xlfn.RANK.EQ(VLOOKUP($A596, 'First 10 GS'!$B$2:$AG$2201, 23, FALSE), 'First 10 GS'!X$2:X$2201, 1)</f>
        <v>499</v>
      </c>
      <c r="X596" s="5">
        <f>_xlfn.RANK.EQ(VLOOKUP($A596, 'First 10 GS'!$B$2:$AG$2201, 24, FALSE), 'First 10 GS'!Y$2:Y$2201, 1)</f>
        <v>558</v>
      </c>
      <c r="Y596" s="6">
        <f>_xlfn.RANK.EQ(VLOOKUP($A596, 'First 10 GS'!$B$2:$AG$2201, 25, FALSE), 'First 10 GS'!Z$2:Z$2201, 1)</f>
        <v>291</v>
      </c>
      <c r="Z596" s="5">
        <f>_xlfn.RANK.EQ(VLOOKUP($A596, 'First 10 GS'!$B$2:$AG$2201, 26, FALSE), 'First 10 GS'!AA$2:AA$2201, 0)</f>
        <v>532</v>
      </c>
      <c r="AA596" s="5">
        <f>_xlfn.RANK.EQ(VLOOKUP($A596, 'First 10 GS'!$B$2:$AG$2201, 27, FALSE), 'First 10 GS'!AB$2:AB$2201, 0)</f>
        <v>488</v>
      </c>
      <c r="AB596" s="6">
        <f>_xlfn.RANK.EQ(VLOOKUP($A596, 'First 10 GS'!$B$2:$AG$2201, 28, FALSE), 'First 10 GS'!AC$2:AC$2201, 1)</f>
        <v>127</v>
      </c>
      <c r="AC596" s="6">
        <f>_xlfn.RANK.EQ(VLOOKUP($A596, 'First 10 GS'!$B$2:$AG$2201, 29, FALSE), 'First 10 GS'!AD$2:AD$2201, 1)</f>
        <v>1</v>
      </c>
      <c r="AD596" s="6">
        <f>_xlfn.RANK.EQ(VLOOKUP($A596, 'First 10 GS'!$B$2:$AG$2201, 30, FALSE), 'First 10 GS'!AE$2:AE$2201, 1)</f>
        <v>611</v>
      </c>
      <c r="AE596" s="6">
        <f>_xlfn.RANK.EQ(VLOOKUP($A596, 'First 10 GS'!$B$2:$AG$2201, 31, FALSE), 'First 10 GS'!AF$2:AF$2201, 0)</f>
        <v>401</v>
      </c>
      <c r="AF596" s="5">
        <f>_xlfn.RANK.EQ(VLOOKUP($A596, 'First 10 GS'!$B$2:$AG$2201, 32, FALSE), 'First 10 GS'!AG$2:AG$2201, 1)</f>
        <v>575</v>
      </c>
      <c r="AG596" s="7">
        <f>GEOMEAN(Table5[[#This Row],[W]],Table5[[#This Row],[L]],Table5[[#This Row],[ERA]],Table5[[#This Row],[BB/9]],Table5[[#This Row],[SO]],Table5[[#This Row],[K/9]],Table5[[#This Row],[WHIP]])</f>
        <v>433.81160074953061</v>
      </c>
    </row>
    <row r="597" spans="1:33" x14ac:dyDescent="0.45">
      <c r="A597" s="6" t="s">
        <v>2626</v>
      </c>
      <c r="B597" s="6" t="s">
        <v>95</v>
      </c>
      <c r="C597" s="9">
        <v>33492</v>
      </c>
      <c r="D597" s="9">
        <v>34203</v>
      </c>
      <c r="E597" s="6">
        <f>_xlfn.RANK.EQ(VLOOKUP($A597, 'First 10 GS'!$B$2:$AG$2201, 5, FALSE), 'First 10 GS'!F$2:F$2201, 0)</f>
        <v>598</v>
      </c>
      <c r="F597" s="5">
        <f>_xlfn.RANK.EQ(VLOOKUP($A597, 'First 10 GS'!$B$2:$AG$2201, 6, FALSE), 'First 10 GS'!G$2:G$2201, 0)</f>
        <v>151</v>
      </c>
      <c r="G597" s="5">
        <f>_xlfn.RANK.EQ(VLOOKUP($A597, 'First 10 GS'!$B$2:$AG$2201, 7, FALSE), 'First 10 GS'!H$2:H$2201, 1)</f>
        <v>343</v>
      </c>
      <c r="H597" s="6">
        <f>_xlfn.RANK.EQ(VLOOKUP($A597, 'First 10 GS'!$B$2:$AG$2201, 8, FALSE), 'First 10 GS'!I$2:I$2201, 0)</f>
        <v>1</v>
      </c>
      <c r="I597" s="6">
        <f>_xlfn.RANK.EQ(VLOOKUP($A597, 'First 10 GS'!$B$2:$AG$2201, 9, FALSE), 'First 10 GS'!J$2:J$2201, 0)</f>
        <v>1</v>
      </c>
      <c r="J597" s="6">
        <f>_xlfn.RANK.EQ(VLOOKUP($A597, 'First 10 GS'!$B$2:$AG$2201, 10, FALSE), 'First 10 GS'!K$2:K$2201, 1)</f>
        <v>1</v>
      </c>
      <c r="K597" s="6">
        <f>_xlfn.RANK.EQ(VLOOKUP($A597, 'First 10 GS'!$B$2:$AG$2201, 11, FALSE), 'First 10 GS'!L$2:L$2201, 0)</f>
        <v>196</v>
      </c>
      <c r="L597" s="6">
        <f>_xlfn.RANK.EQ(VLOOKUP($A597, 'First 10 GS'!$B$2:$AG$2201, 12, FALSE), 'First 10 GS'!M$2:M$2201, 0)</f>
        <v>98</v>
      </c>
      <c r="M597" s="6">
        <f>_xlfn.RANK.EQ(VLOOKUP($A597, 'First 10 GS'!$B$2:$AG$2201, 13, FALSE), 'First 10 GS'!N$2:N$2201, 0)</f>
        <v>2</v>
      </c>
      <c r="N597" s="6">
        <f>_xlfn.RANK.EQ(VLOOKUP($A597, 'First 10 GS'!$B$2:$AG$2201, 14, FALSE), 'First 10 GS'!O$2:O$2201, 1)</f>
        <v>66</v>
      </c>
      <c r="O597" s="6">
        <f>_xlfn.RANK.EQ(VLOOKUP($A597, 'First 10 GS'!$B$2:$AG$2201, 15, FALSE), 'First 10 GS'!P$2:P$2201, 0)</f>
        <v>90</v>
      </c>
      <c r="P597" s="6">
        <f>_xlfn.RANK.EQ(VLOOKUP($A597, 'First 10 GS'!$B$2:$AG$2201, 16, FALSE), 'First 10 GS'!Q$2:Q$2201, 0)</f>
        <v>266</v>
      </c>
      <c r="Q597" s="5">
        <f>_xlfn.RANK.EQ(VLOOKUP($A597, 'First 10 GS'!$B$2:$AG$2201, 17, FALSE), 'First 10 GS'!R$2:R$2201, 1)</f>
        <v>456</v>
      </c>
      <c r="R597" s="6">
        <f>_xlfn.RANK.EQ(VLOOKUP($A597, 'First 10 GS'!$B$2:$AG$2201, 18, FALSE), 'First 10 GS'!S$2:S$2201, 1)</f>
        <v>16</v>
      </c>
      <c r="S597" s="6">
        <f>_xlfn.RANK.EQ(VLOOKUP($A597, 'First 10 GS'!$B$2:$AG$2201, 19, FALSE), 'First 10 GS'!T$2:T$2201, 1)</f>
        <v>316</v>
      </c>
      <c r="T597" s="6">
        <f>_xlfn.RANK.EQ(VLOOKUP($A597, 'First 10 GS'!$B$2:$AG$2201, 20, FALSE), 'First 10 GS'!U$2:U$2201, 1)</f>
        <v>306</v>
      </c>
      <c r="U597" s="6">
        <f>_xlfn.RANK.EQ(VLOOKUP($A597, 'First 10 GS'!$B$2:$AG$2201, 21, FALSE), 'First 10 GS'!V$2:V$2201, 1)</f>
        <v>416</v>
      </c>
      <c r="V597" s="6">
        <f>_xlfn.RANK.EQ(VLOOKUP($A597, 'First 10 GS'!$B$2:$AG$2201, 22, FALSE), 'First 10 GS'!W$2:W$2201, 1)</f>
        <v>274</v>
      </c>
      <c r="W597" s="6">
        <f>_xlfn.RANK.EQ(VLOOKUP($A597, 'First 10 GS'!$B$2:$AG$2201, 23, FALSE), 'First 10 GS'!X$2:X$2201, 1)</f>
        <v>649</v>
      </c>
      <c r="X597" s="5">
        <f>_xlfn.RANK.EQ(VLOOKUP($A597, 'First 10 GS'!$B$2:$AG$2201, 24, FALSE), 'First 10 GS'!Y$2:Y$2201, 1)</f>
        <v>661</v>
      </c>
      <c r="Y597" s="6">
        <f>_xlfn.RANK.EQ(VLOOKUP($A597, 'First 10 GS'!$B$2:$AG$2201, 25, FALSE), 'First 10 GS'!Z$2:Z$2201, 1)</f>
        <v>1</v>
      </c>
      <c r="Z597" s="5">
        <f>_xlfn.RANK.EQ(VLOOKUP($A597, 'First 10 GS'!$B$2:$AG$2201, 26, FALSE), 'First 10 GS'!AA$2:AA$2201, 0)</f>
        <v>609</v>
      </c>
      <c r="AA597" s="5">
        <f>_xlfn.RANK.EQ(VLOOKUP($A597, 'First 10 GS'!$B$2:$AG$2201, 27, FALSE), 'First 10 GS'!AB$2:AB$2201, 0)</f>
        <v>547</v>
      </c>
      <c r="AB597" s="6">
        <f>_xlfn.RANK.EQ(VLOOKUP($A597, 'First 10 GS'!$B$2:$AG$2201, 28, FALSE), 'First 10 GS'!AC$2:AC$2201, 1)</f>
        <v>290</v>
      </c>
      <c r="AC597" s="6">
        <f>_xlfn.RANK.EQ(VLOOKUP($A597, 'First 10 GS'!$B$2:$AG$2201, 29, FALSE), 'First 10 GS'!AD$2:AD$2201, 1)</f>
        <v>1</v>
      </c>
      <c r="AD597" s="6">
        <f>_xlfn.RANK.EQ(VLOOKUP($A597, 'First 10 GS'!$B$2:$AG$2201, 30, FALSE), 'First 10 GS'!AE$2:AE$2201, 1)</f>
        <v>146</v>
      </c>
      <c r="AE597" s="6">
        <f>_xlfn.RANK.EQ(VLOOKUP($A597, 'First 10 GS'!$B$2:$AG$2201, 31, FALSE), 'First 10 GS'!AF$2:AF$2201, 0)</f>
        <v>600</v>
      </c>
      <c r="AF597" s="5">
        <f>_xlfn.RANK.EQ(VLOOKUP($A597, 'First 10 GS'!$B$2:$AG$2201, 32, FALSE), 'First 10 GS'!AG$2:AG$2201, 1)</f>
        <v>558</v>
      </c>
      <c r="AG597" s="7">
        <f>GEOMEAN(Table5[[#This Row],[W]],Table5[[#This Row],[L]],Table5[[#This Row],[ERA]],Table5[[#This Row],[BB/9]],Table5[[#This Row],[SO]],Table5[[#This Row],[K/9]],Table5[[#This Row],[WHIP]])</f>
        <v>434.03541752883632</v>
      </c>
    </row>
    <row r="598" spans="1:33" x14ac:dyDescent="0.45">
      <c r="A598" s="4" t="s">
        <v>1591</v>
      </c>
      <c r="B598" s="4" t="s">
        <v>43</v>
      </c>
      <c r="C598" s="10">
        <v>27498</v>
      </c>
      <c r="D598" s="10" t="s">
        <v>2509</v>
      </c>
      <c r="E598" s="4">
        <f>_xlfn.RANK.EQ(VLOOKUP($A598, 'First 10 GS'!$B$2:$AG$2201, 5, FALSE), 'First 10 GS'!F$2:F$2201, 0)</f>
        <v>342</v>
      </c>
      <c r="F598" s="5">
        <f>_xlfn.RANK.EQ(VLOOKUP($A598, 'First 10 GS'!$B$2:$AG$2201, 6, FALSE), 'First 10 GS'!G$2:G$2201, 0)</f>
        <v>460</v>
      </c>
      <c r="G598" s="5">
        <f>_xlfn.RANK.EQ(VLOOKUP($A598, 'First 10 GS'!$B$2:$AG$2201, 7, FALSE), 'First 10 GS'!H$2:H$2201, 1)</f>
        <v>518</v>
      </c>
      <c r="H598" s="4">
        <f>_xlfn.RANK.EQ(VLOOKUP($A598, 'First 10 GS'!$B$2:$AG$2201, 8, FALSE), 'First 10 GS'!I$2:I$2201, 0)</f>
        <v>1</v>
      </c>
      <c r="I598" s="4">
        <f>_xlfn.RANK.EQ(VLOOKUP($A598, 'First 10 GS'!$B$2:$AG$2201, 9, FALSE), 'First 10 GS'!J$2:J$2201, 0)</f>
        <v>1</v>
      </c>
      <c r="J598" s="4">
        <f>_xlfn.RANK.EQ(VLOOKUP($A598, 'First 10 GS'!$B$2:$AG$2201, 10, FALSE), 'First 10 GS'!K$2:K$2201, 1)</f>
        <v>1</v>
      </c>
      <c r="K598" s="4">
        <f>_xlfn.RANK.EQ(VLOOKUP($A598, 'First 10 GS'!$B$2:$AG$2201, 11, FALSE), 'First 10 GS'!L$2:L$2201, 0)</f>
        <v>196</v>
      </c>
      <c r="L598" s="4">
        <f>_xlfn.RANK.EQ(VLOOKUP($A598, 'First 10 GS'!$B$2:$AG$2201, 12, FALSE), 'First 10 GS'!M$2:M$2201, 0)</f>
        <v>98</v>
      </c>
      <c r="M598" s="4">
        <f>_xlfn.RANK.EQ(VLOOKUP($A598, 'First 10 GS'!$B$2:$AG$2201, 13, FALSE), 'First 10 GS'!N$2:N$2201, 0)</f>
        <v>2</v>
      </c>
      <c r="N598" s="6">
        <f>_xlfn.RANK.EQ(VLOOKUP($A598, 'First 10 GS'!$B$2:$AG$2201, 14, FALSE), 'First 10 GS'!O$2:O$2201, 1)</f>
        <v>315</v>
      </c>
      <c r="O598" s="4">
        <f>_xlfn.RANK.EQ(VLOOKUP($A598, 'First 10 GS'!$B$2:$AG$2201, 15, FALSE), 'First 10 GS'!P$2:P$2201, 0)</f>
        <v>227</v>
      </c>
      <c r="P598" s="4">
        <f>_xlfn.RANK.EQ(VLOOKUP($A598, 'First 10 GS'!$B$2:$AG$2201, 16, FALSE), 'First 10 GS'!Q$2:Q$2201, 0)</f>
        <v>562</v>
      </c>
      <c r="Q598" s="5">
        <f>_xlfn.RANK.EQ(VLOOKUP($A598, 'First 10 GS'!$B$2:$AG$2201, 17, FALSE), 'First 10 GS'!R$2:R$2201, 1)</f>
        <v>233</v>
      </c>
      <c r="R598" s="4">
        <f>_xlfn.RANK.EQ(VLOOKUP($A598, 'First 10 GS'!$B$2:$AG$2201, 18, FALSE), 'First 10 GS'!S$2:S$2201, 1)</f>
        <v>132</v>
      </c>
      <c r="S598" s="4">
        <f>_xlfn.RANK.EQ(VLOOKUP($A598, 'First 10 GS'!$B$2:$AG$2201, 19, FALSE), 'First 10 GS'!T$2:T$2201, 1)</f>
        <v>201</v>
      </c>
      <c r="T598" s="4">
        <f>_xlfn.RANK.EQ(VLOOKUP($A598, 'First 10 GS'!$B$2:$AG$2201, 20, FALSE), 'First 10 GS'!U$2:U$2201, 1)</f>
        <v>173</v>
      </c>
      <c r="U598" s="4">
        <f>_xlfn.RANK.EQ(VLOOKUP($A598, 'First 10 GS'!$B$2:$AG$2201, 21, FALSE), 'First 10 GS'!V$2:V$2201, 1)</f>
        <v>45</v>
      </c>
      <c r="V598" s="4">
        <f>_xlfn.RANK.EQ(VLOOKUP($A598, 'First 10 GS'!$B$2:$AG$2201, 22, FALSE), 'First 10 GS'!W$2:W$2201, 1)</f>
        <v>19</v>
      </c>
      <c r="W598" s="4">
        <f>_xlfn.RANK.EQ(VLOOKUP($A598, 'First 10 GS'!$B$2:$AG$2201, 23, FALSE), 'First 10 GS'!X$2:X$2201, 1)</f>
        <v>619</v>
      </c>
      <c r="X598" s="5">
        <f>_xlfn.RANK.EQ(VLOOKUP($A598, 'First 10 GS'!$B$2:$AG$2201, 24, FALSE), 'First 10 GS'!Y$2:Y$2201, 1)</f>
        <v>624</v>
      </c>
      <c r="Y598" s="4">
        <f>_xlfn.RANK.EQ(VLOOKUP($A598, 'First 10 GS'!$B$2:$AG$2201, 25, FALSE), 'First 10 GS'!Z$2:Z$2201, 1)</f>
        <v>490</v>
      </c>
      <c r="Z598" s="5">
        <f>_xlfn.RANK.EQ(VLOOKUP($A598, 'First 10 GS'!$B$2:$AG$2201, 26, FALSE), 'First 10 GS'!AA$2:AA$2201, 0)</f>
        <v>452</v>
      </c>
      <c r="AA598" s="5">
        <f>_xlfn.RANK.EQ(VLOOKUP($A598, 'First 10 GS'!$B$2:$AG$2201, 27, FALSE), 'First 10 GS'!AB$2:AB$2201, 0)</f>
        <v>441</v>
      </c>
      <c r="AB598" s="4">
        <f>_xlfn.RANK.EQ(VLOOKUP($A598, 'First 10 GS'!$B$2:$AG$2201, 28, FALSE), 'First 10 GS'!AC$2:AC$2201, 1)</f>
        <v>290</v>
      </c>
      <c r="AC598" s="4">
        <f>_xlfn.RANK.EQ(VLOOKUP($A598, 'First 10 GS'!$B$2:$AG$2201, 29, FALSE), 'First 10 GS'!AD$2:AD$2201, 1)</f>
        <v>1</v>
      </c>
      <c r="AD598" s="4">
        <f>_xlfn.RANK.EQ(VLOOKUP($A598, 'First 10 GS'!$B$2:$AG$2201, 30, FALSE), 'First 10 GS'!AE$2:AE$2201, 1)</f>
        <v>146</v>
      </c>
      <c r="AE598" s="4">
        <f>_xlfn.RANK.EQ(VLOOKUP($A598, 'First 10 GS'!$B$2:$AG$2201, 31, FALSE), 'First 10 GS'!AF$2:AF$2201, 0)</f>
        <v>339</v>
      </c>
      <c r="AF598" s="5">
        <f>_xlfn.RANK.EQ(VLOOKUP($A598, 'First 10 GS'!$B$2:$AG$2201, 32, FALSE), 'First 10 GS'!AG$2:AG$2201, 1)</f>
        <v>438</v>
      </c>
      <c r="AG598" s="7">
        <f>GEOMEAN(Table5[[#This Row],[W]],Table5[[#This Row],[L]],Table5[[#This Row],[ERA]],Table5[[#This Row],[BB/9]],Table5[[#This Row],[SO]],Table5[[#This Row],[K/9]],Table5[[#This Row],[WHIP]])</f>
        <v>436.61337329539248</v>
      </c>
    </row>
    <row r="599" spans="1:33" x14ac:dyDescent="0.45">
      <c r="A599" s="4" t="s">
        <v>2042</v>
      </c>
      <c r="B599" s="4" t="s">
        <v>168</v>
      </c>
      <c r="C599" s="10">
        <v>39956</v>
      </c>
      <c r="D599" s="10">
        <v>40032</v>
      </c>
      <c r="E599" s="4">
        <f>_xlfn.RANK.EQ(VLOOKUP($A599, 'First 10 GS'!$B$2:$AG$2201, 5, FALSE), 'First 10 GS'!F$2:F$2201, 0)</f>
        <v>574</v>
      </c>
      <c r="F599" s="5">
        <f>_xlfn.RANK.EQ(VLOOKUP($A599, 'First 10 GS'!$B$2:$AG$2201, 6, FALSE), 'First 10 GS'!G$2:G$2201, 0)</f>
        <v>294</v>
      </c>
      <c r="G599" s="5">
        <f>_xlfn.RANK.EQ(VLOOKUP($A599, 'First 10 GS'!$B$2:$AG$2201, 7, FALSE), 'First 10 GS'!H$2:H$2201, 1)</f>
        <v>518</v>
      </c>
      <c r="H599" s="4">
        <f>_xlfn.RANK.EQ(VLOOKUP($A599, 'First 10 GS'!$B$2:$AG$2201, 8, FALSE), 'First 10 GS'!I$2:I$2201, 0)</f>
        <v>1</v>
      </c>
      <c r="I599" s="4">
        <f>_xlfn.RANK.EQ(VLOOKUP($A599, 'First 10 GS'!$B$2:$AG$2201, 9, FALSE), 'First 10 GS'!J$2:J$2201, 0)</f>
        <v>1</v>
      </c>
      <c r="J599" s="4">
        <f>_xlfn.RANK.EQ(VLOOKUP($A599, 'First 10 GS'!$B$2:$AG$2201, 10, FALSE), 'First 10 GS'!K$2:K$2201, 1)</f>
        <v>1</v>
      </c>
      <c r="K599" s="4">
        <f>_xlfn.RANK.EQ(VLOOKUP($A599, 'First 10 GS'!$B$2:$AG$2201, 11, FALSE), 'First 10 GS'!L$2:L$2201, 0)</f>
        <v>196</v>
      </c>
      <c r="L599" s="4">
        <f>_xlfn.RANK.EQ(VLOOKUP($A599, 'First 10 GS'!$B$2:$AG$2201, 12, FALSE), 'First 10 GS'!M$2:M$2201, 0)</f>
        <v>98</v>
      </c>
      <c r="M599" s="4">
        <f>_xlfn.RANK.EQ(VLOOKUP($A599, 'First 10 GS'!$B$2:$AG$2201, 13, FALSE), 'First 10 GS'!N$2:N$2201, 0)</f>
        <v>2</v>
      </c>
      <c r="N599" s="6">
        <f>_xlfn.RANK.EQ(VLOOKUP($A599, 'First 10 GS'!$B$2:$AG$2201, 14, FALSE), 'First 10 GS'!O$2:O$2201, 1)</f>
        <v>88</v>
      </c>
      <c r="O599" s="4">
        <f>_xlfn.RANK.EQ(VLOOKUP($A599, 'First 10 GS'!$B$2:$AG$2201, 15, FALSE), 'First 10 GS'!P$2:P$2201, 0)</f>
        <v>90</v>
      </c>
      <c r="P599" s="4">
        <f>_xlfn.RANK.EQ(VLOOKUP($A599, 'First 10 GS'!$B$2:$AG$2201, 16, FALSE), 'First 10 GS'!Q$2:Q$2201, 0)</f>
        <v>467</v>
      </c>
      <c r="Q599" s="5">
        <f>_xlfn.RANK.EQ(VLOOKUP($A599, 'First 10 GS'!$B$2:$AG$2201, 17, FALSE), 'First 10 GS'!R$2:R$2201, 1)</f>
        <v>545</v>
      </c>
      <c r="R599" s="4">
        <f>_xlfn.RANK.EQ(VLOOKUP($A599, 'First 10 GS'!$B$2:$AG$2201, 18, FALSE), 'First 10 GS'!S$2:S$2201, 1)</f>
        <v>410</v>
      </c>
      <c r="S599" s="4">
        <f>_xlfn.RANK.EQ(VLOOKUP($A599, 'First 10 GS'!$B$2:$AG$2201, 19, FALSE), 'First 10 GS'!T$2:T$2201, 1)</f>
        <v>440</v>
      </c>
      <c r="T599" s="4">
        <f>_xlfn.RANK.EQ(VLOOKUP($A599, 'First 10 GS'!$B$2:$AG$2201, 20, FALSE), 'First 10 GS'!U$2:U$2201, 1)</f>
        <v>456</v>
      </c>
      <c r="U599" s="4">
        <f>_xlfn.RANK.EQ(VLOOKUP($A599, 'First 10 GS'!$B$2:$AG$2201, 21, FALSE), 'First 10 GS'!V$2:V$2201, 1)</f>
        <v>412</v>
      </c>
      <c r="V599" s="4">
        <f>_xlfn.RANK.EQ(VLOOKUP($A599, 'First 10 GS'!$B$2:$AG$2201, 22, FALSE), 'First 10 GS'!W$2:W$2201, 1)</f>
        <v>274</v>
      </c>
      <c r="W599" s="4">
        <f>_xlfn.RANK.EQ(VLOOKUP($A599, 'First 10 GS'!$B$2:$AG$2201, 23, FALSE), 'First 10 GS'!X$2:X$2201, 1)</f>
        <v>160</v>
      </c>
      <c r="X599" s="5">
        <f>_xlfn.RANK.EQ(VLOOKUP($A599, 'First 10 GS'!$B$2:$AG$2201, 24, FALSE), 'First 10 GS'!Y$2:Y$2201, 1)</f>
        <v>265</v>
      </c>
      <c r="Y599" s="4">
        <f>_xlfn.RANK.EQ(VLOOKUP($A599, 'First 10 GS'!$B$2:$AG$2201, 25, FALSE), 'First 10 GS'!Z$2:Z$2201, 1)</f>
        <v>1</v>
      </c>
      <c r="Z599" s="5">
        <f>_xlfn.RANK.EQ(VLOOKUP($A599, 'First 10 GS'!$B$2:$AG$2201, 26, FALSE), 'First 10 GS'!AA$2:AA$2201, 0)</f>
        <v>549</v>
      </c>
      <c r="AA599" s="5">
        <f>_xlfn.RANK.EQ(VLOOKUP($A599, 'First 10 GS'!$B$2:$AG$2201, 27, FALSE), 'First 10 GS'!AB$2:AB$2201, 0)</f>
        <v>470</v>
      </c>
      <c r="AB599" s="4">
        <f>_xlfn.RANK.EQ(VLOOKUP($A599, 'First 10 GS'!$B$2:$AG$2201, 28, FALSE), 'First 10 GS'!AC$2:AC$2201, 1)</f>
        <v>290</v>
      </c>
      <c r="AC599" s="4">
        <f>_xlfn.RANK.EQ(VLOOKUP($A599, 'First 10 GS'!$B$2:$AG$2201, 29, FALSE), 'First 10 GS'!AD$2:AD$2201, 1)</f>
        <v>1</v>
      </c>
      <c r="AD599" s="4">
        <f>_xlfn.RANK.EQ(VLOOKUP($A599, 'First 10 GS'!$B$2:$AG$2201, 30, FALSE), 'First 10 GS'!AE$2:AE$2201, 1)</f>
        <v>1</v>
      </c>
      <c r="AE599" s="4">
        <f>_xlfn.RANK.EQ(VLOOKUP($A599, 'First 10 GS'!$B$2:$AG$2201, 31, FALSE), 'First 10 GS'!AF$2:AF$2201, 0)</f>
        <v>550</v>
      </c>
      <c r="AF599" s="5">
        <f>_xlfn.RANK.EQ(VLOOKUP($A599, 'First 10 GS'!$B$2:$AG$2201, 32, FALSE), 'First 10 GS'!AG$2:AG$2201, 1)</f>
        <v>550</v>
      </c>
      <c r="AG599" s="7">
        <f>GEOMEAN(Table5[[#This Row],[W]],Table5[[#This Row],[L]],Table5[[#This Row],[ERA]],Table5[[#This Row],[BB/9]],Table5[[#This Row],[SO]],Table5[[#This Row],[K/9]],Table5[[#This Row],[WHIP]])</f>
        <v>438.5815286122006</v>
      </c>
    </row>
    <row r="600" spans="1:33" x14ac:dyDescent="0.45">
      <c r="A600" s="4" t="s">
        <v>1789</v>
      </c>
      <c r="B600" s="4" t="s">
        <v>2561</v>
      </c>
      <c r="C600" s="10">
        <v>34118</v>
      </c>
      <c r="D600" s="10">
        <v>34220</v>
      </c>
      <c r="E600" s="4">
        <f>_xlfn.RANK.EQ(VLOOKUP($A600, 'First 10 GS'!$B$2:$AG$2201, 5, FALSE), 'First 10 GS'!F$2:F$2201, 0)</f>
        <v>489</v>
      </c>
      <c r="F600" s="5">
        <f>_xlfn.RANK.EQ(VLOOKUP($A600, 'First 10 GS'!$B$2:$AG$2201, 6, FALSE), 'First 10 GS'!G$2:G$2201, 0)</f>
        <v>294</v>
      </c>
      <c r="G600" s="5">
        <f>_xlfn.RANK.EQ(VLOOKUP($A600, 'First 10 GS'!$B$2:$AG$2201, 7, FALSE), 'First 10 GS'!H$2:H$2201, 1)</f>
        <v>343</v>
      </c>
      <c r="H600" s="4">
        <f>_xlfn.RANK.EQ(VLOOKUP($A600, 'First 10 GS'!$B$2:$AG$2201, 8, FALSE), 'First 10 GS'!I$2:I$2201, 0)</f>
        <v>1</v>
      </c>
      <c r="I600" s="4">
        <f>_xlfn.RANK.EQ(VLOOKUP($A600, 'First 10 GS'!$B$2:$AG$2201, 9, FALSE), 'First 10 GS'!J$2:J$2201, 0)</f>
        <v>1</v>
      </c>
      <c r="J600" s="4">
        <f>_xlfn.RANK.EQ(VLOOKUP($A600, 'First 10 GS'!$B$2:$AG$2201, 10, FALSE), 'First 10 GS'!K$2:K$2201, 1)</f>
        <v>1</v>
      </c>
      <c r="K600" s="4">
        <f>_xlfn.RANK.EQ(VLOOKUP($A600, 'First 10 GS'!$B$2:$AG$2201, 11, FALSE), 'First 10 GS'!L$2:L$2201, 0)</f>
        <v>196</v>
      </c>
      <c r="L600" s="4">
        <f>_xlfn.RANK.EQ(VLOOKUP($A600, 'First 10 GS'!$B$2:$AG$2201, 12, FALSE), 'First 10 GS'!M$2:M$2201, 0)</f>
        <v>98</v>
      </c>
      <c r="M600" s="4">
        <f>_xlfn.RANK.EQ(VLOOKUP($A600, 'First 10 GS'!$B$2:$AG$2201, 13, FALSE), 'First 10 GS'!N$2:N$2201, 0)</f>
        <v>2</v>
      </c>
      <c r="N600" s="6">
        <f>_xlfn.RANK.EQ(VLOOKUP($A600, 'First 10 GS'!$B$2:$AG$2201, 14, FALSE), 'First 10 GS'!O$2:O$2201, 1)</f>
        <v>170</v>
      </c>
      <c r="O600" s="4">
        <f>_xlfn.RANK.EQ(VLOOKUP($A600, 'First 10 GS'!$B$2:$AG$2201, 15, FALSE), 'First 10 GS'!P$2:P$2201, 0)</f>
        <v>227</v>
      </c>
      <c r="P600" s="4">
        <f>_xlfn.RANK.EQ(VLOOKUP($A600, 'First 10 GS'!$B$2:$AG$2201, 16, FALSE), 'First 10 GS'!Q$2:Q$2201, 0)</f>
        <v>378</v>
      </c>
      <c r="Q600" s="5">
        <f>_xlfn.RANK.EQ(VLOOKUP($A600, 'First 10 GS'!$B$2:$AG$2201, 17, FALSE), 'First 10 GS'!R$2:R$2201, 1)</f>
        <v>574</v>
      </c>
      <c r="R600" s="4">
        <f>_xlfn.RANK.EQ(VLOOKUP($A600, 'First 10 GS'!$B$2:$AG$2201, 18, FALSE), 'First 10 GS'!S$2:S$2201, 1)</f>
        <v>597</v>
      </c>
      <c r="S600" s="4">
        <f>_xlfn.RANK.EQ(VLOOKUP($A600, 'First 10 GS'!$B$2:$AG$2201, 19, FALSE), 'First 10 GS'!T$2:T$2201, 1)</f>
        <v>549</v>
      </c>
      <c r="T600" s="4">
        <f>_xlfn.RANK.EQ(VLOOKUP($A600, 'First 10 GS'!$B$2:$AG$2201, 20, FALSE), 'First 10 GS'!U$2:U$2201, 1)</f>
        <v>577</v>
      </c>
      <c r="U600" s="4">
        <f>_xlfn.RANK.EQ(VLOOKUP($A600, 'First 10 GS'!$B$2:$AG$2201, 21, FALSE), 'First 10 GS'!V$2:V$2201, 1)</f>
        <v>594</v>
      </c>
      <c r="V600" s="4">
        <f>_xlfn.RANK.EQ(VLOOKUP($A600, 'First 10 GS'!$B$2:$AG$2201, 22, FALSE), 'First 10 GS'!W$2:W$2201, 1)</f>
        <v>570</v>
      </c>
      <c r="W600" s="4">
        <f>_xlfn.RANK.EQ(VLOOKUP($A600, 'First 10 GS'!$B$2:$AG$2201, 23, FALSE), 'First 10 GS'!X$2:X$2201, 1)</f>
        <v>187</v>
      </c>
      <c r="X600" s="5">
        <f>_xlfn.RANK.EQ(VLOOKUP($A600, 'First 10 GS'!$B$2:$AG$2201, 24, FALSE), 'First 10 GS'!Y$2:Y$2201, 1)</f>
        <v>252</v>
      </c>
      <c r="Y600" s="4">
        <f>_xlfn.RANK.EQ(VLOOKUP($A600, 'First 10 GS'!$B$2:$AG$2201, 25, FALSE), 'First 10 GS'!Z$2:Z$2201, 1)</f>
        <v>291</v>
      </c>
      <c r="Z600" s="5">
        <f>_xlfn.RANK.EQ(VLOOKUP($A600, 'First 10 GS'!$B$2:$AG$2201, 26, FALSE), 'First 10 GS'!AA$2:AA$2201, 0)</f>
        <v>624</v>
      </c>
      <c r="AA600" s="5">
        <f>_xlfn.RANK.EQ(VLOOKUP($A600, 'First 10 GS'!$B$2:$AG$2201, 27, FALSE), 'First 10 GS'!AB$2:AB$2201, 0)</f>
        <v>604</v>
      </c>
      <c r="AB600" s="4">
        <f>_xlfn.RANK.EQ(VLOOKUP($A600, 'First 10 GS'!$B$2:$AG$2201, 28, FALSE), 'First 10 GS'!AC$2:AC$2201, 1)</f>
        <v>1</v>
      </c>
      <c r="AC600" s="4">
        <f>_xlfn.RANK.EQ(VLOOKUP($A600, 'First 10 GS'!$B$2:$AG$2201, 29, FALSE), 'First 10 GS'!AD$2:AD$2201, 1)</f>
        <v>609</v>
      </c>
      <c r="AD600" s="4">
        <f>_xlfn.RANK.EQ(VLOOKUP($A600, 'First 10 GS'!$B$2:$AG$2201, 30, FALSE), 'First 10 GS'!AE$2:AE$2201, 1)</f>
        <v>325</v>
      </c>
      <c r="AE600" s="4">
        <f>_xlfn.RANK.EQ(VLOOKUP($A600, 'First 10 GS'!$B$2:$AG$2201, 31, FALSE), 'First 10 GS'!AF$2:AF$2201, 0)</f>
        <v>463</v>
      </c>
      <c r="AF600" s="5">
        <f>_xlfn.RANK.EQ(VLOOKUP($A600, 'First 10 GS'!$B$2:$AG$2201, 32, FALSE), 'First 10 GS'!AG$2:AG$2201, 1)</f>
        <v>570</v>
      </c>
      <c r="AG600" s="7">
        <f>GEOMEAN(Table5[[#This Row],[W]],Table5[[#This Row],[L]],Table5[[#This Row],[ERA]],Table5[[#This Row],[BB/9]],Table5[[#This Row],[SO]],Table5[[#This Row],[K/9]],Table5[[#This Row],[WHIP]])</f>
        <v>438.82654987443522</v>
      </c>
    </row>
    <row r="601" spans="1:33" x14ac:dyDescent="0.45">
      <c r="A601" s="6" t="s">
        <v>1935</v>
      </c>
      <c r="B601" s="6" t="s">
        <v>168</v>
      </c>
      <c r="C601" s="9">
        <v>35890</v>
      </c>
      <c r="D601" s="9">
        <v>35942</v>
      </c>
      <c r="E601" s="6">
        <f>_xlfn.RANK.EQ(VLOOKUP($A601, 'First 10 GS'!$B$2:$AG$2201, 5, FALSE), 'First 10 GS'!F$2:F$2201, 0)</f>
        <v>381</v>
      </c>
      <c r="F601" s="5">
        <f>_xlfn.RANK.EQ(VLOOKUP($A601, 'First 10 GS'!$B$2:$AG$2201, 6, FALSE), 'First 10 GS'!G$2:G$2201, 0)</f>
        <v>294</v>
      </c>
      <c r="G601" s="5">
        <f>_xlfn.RANK.EQ(VLOOKUP($A601, 'First 10 GS'!$B$2:$AG$2201, 7, FALSE), 'First 10 GS'!H$2:H$2201, 1)</f>
        <v>343</v>
      </c>
      <c r="H601" s="6">
        <f>_xlfn.RANK.EQ(VLOOKUP($A601, 'First 10 GS'!$B$2:$AG$2201, 8, FALSE), 'First 10 GS'!I$2:I$2201, 0)</f>
        <v>1</v>
      </c>
      <c r="I601" s="6">
        <f>_xlfn.RANK.EQ(VLOOKUP($A601, 'First 10 GS'!$B$2:$AG$2201, 9, FALSE), 'First 10 GS'!J$2:J$2201, 0)</f>
        <v>1</v>
      </c>
      <c r="J601" s="6">
        <f>_xlfn.RANK.EQ(VLOOKUP($A601, 'First 10 GS'!$B$2:$AG$2201, 10, FALSE), 'First 10 GS'!K$2:K$2201, 1)</f>
        <v>1</v>
      </c>
      <c r="K601" s="6">
        <f>_xlfn.RANK.EQ(VLOOKUP($A601, 'First 10 GS'!$B$2:$AG$2201, 11, FALSE), 'First 10 GS'!L$2:L$2201, 0)</f>
        <v>99</v>
      </c>
      <c r="L601" s="6">
        <f>_xlfn.RANK.EQ(VLOOKUP($A601, 'First 10 GS'!$B$2:$AG$2201, 12, FALSE), 'First 10 GS'!M$2:M$2201, 0)</f>
        <v>98</v>
      </c>
      <c r="M601" s="6">
        <f>_xlfn.RANK.EQ(VLOOKUP($A601, 'First 10 GS'!$B$2:$AG$2201, 13, FALSE), 'First 10 GS'!N$2:N$2201, 0)</f>
        <v>2</v>
      </c>
      <c r="N601" s="6">
        <f>_xlfn.RANK.EQ(VLOOKUP($A601, 'First 10 GS'!$B$2:$AG$2201, 14, FALSE), 'First 10 GS'!O$2:O$2201, 1)</f>
        <v>275</v>
      </c>
      <c r="O601" s="6">
        <f>_xlfn.RANK.EQ(VLOOKUP($A601, 'First 10 GS'!$B$2:$AG$2201, 15, FALSE), 'First 10 GS'!P$2:P$2201, 0)</f>
        <v>227</v>
      </c>
      <c r="P601" s="6">
        <f>_xlfn.RANK.EQ(VLOOKUP($A601, 'First 10 GS'!$B$2:$AG$2201, 16, FALSE), 'First 10 GS'!Q$2:Q$2201, 0)</f>
        <v>378</v>
      </c>
      <c r="Q601" s="5">
        <f>_xlfn.RANK.EQ(VLOOKUP($A601, 'First 10 GS'!$B$2:$AG$2201, 17, FALSE), 'First 10 GS'!R$2:R$2201, 1)</f>
        <v>529</v>
      </c>
      <c r="R601" s="6">
        <f>_xlfn.RANK.EQ(VLOOKUP($A601, 'First 10 GS'!$B$2:$AG$2201, 18, FALSE), 'First 10 GS'!S$2:S$2201, 1)</f>
        <v>651</v>
      </c>
      <c r="S601" s="6">
        <f>_xlfn.RANK.EQ(VLOOKUP($A601, 'First 10 GS'!$B$2:$AG$2201, 19, FALSE), 'First 10 GS'!T$2:T$2201, 1)</f>
        <v>509</v>
      </c>
      <c r="T601" s="6">
        <f>_xlfn.RANK.EQ(VLOOKUP($A601, 'First 10 GS'!$B$2:$AG$2201, 20, FALSE), 'First 10 GS'!U$2:U$2201, 1)</f>
        <v>547</v>
      </c>
      <c r="U601" s="6">
        <f>_xlfn.RANK.EQ(VLOOKUP($A601, 'First 10 GS'!$B$2:$AG$2201, 21, FALSE), 'First 10 GS'!V$2:V$2201, 1)</f>
        <v>421</v>
      </c>
      <c r="V601" s="6">
        <f>_xlfn.RANK.EQ(VLOOKUP($A601, 'First 10 GS'!$B$2:$AG$2201, 22, FALSE), 'First 10 GS'!W$2:W$2201, 1)</f>
        <v>381</v>
      </c>
      <c r="W601" s="6">
        <f>_xlfn.RANK.EQ(VLOOKUP($A601, 'First 10 GS'!$B$2:$AG$2201, 23, FALSE), 'First 10 GS'!X$2:X$2201, 1)</f>
        <v>221</v>
      </c>
      <c r="X601" s="5">
        <f>_xlfn.RANK.EQ(VLOOKUP($A601, 'First 10 GS'!$B$2:$AG$2201, 24, FALSE), 'First 10 GS'!Y$2:Y$2201, 1)</f>
        <v>255</v>
      </c>
      <c r="Y601" s="6">
        <f>_xlfn.RANK.EQ(VLOOKUP($A601, 'First 10 GS'!$B$2:$AG$2201, 25, FALSE), 'First 10 GS'!Z$2:Z$2201, 1)</f>
        <v>1</v>
      </c>
      <c r="Z601" s="5">
        <f>_xlfn.RANK.EQ(VLOOKUP($A601, 'First 10 GS'!$B$2:$AG$2201, 26, FALSE), 'First 10 GS'!AA$2:AA$2201, 0)</f>
        <v>631</v>
      </c>
      <c r="AA601" s="5">
        <f>_xlfn.RANK.EQ(VLOOKUP($A601, 'First 10 GS'!$B$2:$AG$2201, 27, FALSE), 'First 10 GS'!AB$2:AB$2201, 0)</f>
        <v>628</v>
      </c>
      <c r="AB601" s="6">
        <f>_xlfn.RANK.EQ(VLOOKUP($A601, 'First 10 GS'!$B$2:$AG$2201, 28, FALSE), 'First 10 GS'!AC$2:AC$2201, 1)</f>
        <v>1</v>
      </c>
      <c r="AC601" s="6">
        <f>_xlfn.RANK.EQ(VLOOKUP($A601, 'First 10 GS'!$B$2:$AG$2201, 29, FALSE), 'First 10 GS'!AD$2:AD$2201, 1)</f>
        <v>1</v>
      </c>
      <c r="AD601" s="6">
        <f>_xlfn.RANK.EQ(VLOOKUP($A601, 'First 10 GS'!$B$2:$AG$2201, 30, FALSE), 'First 10 GS'!AE$2:AE$2201, 1)</f>
        <v>1</v>
      </c>
      <c r="AE601" s="6">
        <f>_xlfn.RANK.EQ(VLOOKUP($A601, 'First 10 GS'!$B$2:$AG$2201, 31, FALSE), 'First 10 GS'!AF$2:AF$2201, 0)</f>
        <v>270</v>
      </c>
      <c r="AF601" s="5">
        <f>_xlfn.RANK.EQ(VLOOKUP($A601, 'First 10 GS'!$B$2:$AG$2201, 32, FALSE), 'First 10 GS'!AG$2:AG$2201, 1)</f>
        <v>600</v>
      </c>
      <c r="AG601" s="7">
        <f>GEOMEAN(Table5[[#This Row],[W]],Table5[[#This Row],[L]],Table5[[#This Row],[ERA]],Table5[[#This Row],[BB/9]],Table5[[#This Row],[SO]],Table5[[#This Row],[K/9]],Table5[[#This Row],[WHIP]])</f>
        <v>440.81253595569922</v>
      </c>
    </row>
    <row r="602" spans="1:33" x14ac:dyDescent="0.45">
      <c r="A602" s="4" t="s">
        <v>1674</v>
      </c>
      <c r="B602" s="4" t="s">
        <v>124</v>
      </c>
      <c r="C602" s="10">
        <v>39956</v>
      </c>
      <c r="D602" s="10">
        <v>40005</v>
      </c>
      <c r="E602" s="4">
        <f>_xlfn.RANK.EQ(VLOOKUP($A602, 'First 10 GS'!$B$2:$AG$2201, 5, FALSE), 'First 10 GS'!F$2:F$2201, 0)</f>
        <v>404</v>
      </c>
      <c r="F602" s="5">
        <f>_xlfn.RANK.EQ(VLOOKUP($A602, 'First 10 GS'!$B$2:$AG$2201, 6, FALSE), 'First 10 GS'!G$2:G$2201, 0)</f>
        <v>294</v>
      </c>
      <c r="G602" s="5">
        <f>_xlfn.RANK.EQ(VLOOKUP($A602, 'First 10 GS'!$B$2:$AG$2201, 7, FALSE), 'First 10 GS'!H$2:H$2201, 1)</f>
        <v>343</v>
      </c>
      <c r="H602" s="4">
        <f>_xlfn.RANK.EQ(VLOOKUP($A602, 'First 10 GS'!$B$2:$AG$2201, 8, FALSE), 'First 10 GS'!I$2:I$2201, 0)</f>
        <v>1</v>
      </c>
      <c r="I602" s="4">
        <f>_xlfn.RANK.EQ(VLOOKUP($A602, 'First 10 GS'!$B$2:$AG$2201, 9, FALSE), 'First 10 GS'!J$2:J$2201, 0)</f>
        <v>1</v>
      </c>
      <c r="J602" s="4">
        <f>_xlfn.RANK.EQ(VLOOKUP($A602, 'First 10 GS'!$B$2:$AG$2201, 10, FALSE), 'First 10 GS'!K$2:K$2201, 1)</f>
        <v>1</v>
      </c>
      <c r="K602" s="4">
        <f>_xlfn.RANK.EQ(VLOOKUP($A602, 'First 10 GS'!$B$2:$AG$2201, 11, FALSE), 'First 10 GS'!L$2:L$2201, 0)</f>
        <v>196</v>
      </c>
      <c r="L602" s="4">
        <f>_xlfn.RANK.EQ(VLOOKUP($A602, 'First 10 GS'!$B$2:$AG$2201, 12, FALSE), 'First 10 GS'!M$2:M$2201, 0)</f>
        <v>98</v>
      </c>
      <c r="M602" s="4">
        <f>_xlfn.RANK.EQ(VLOOKUP($A602, 'First 10 GS'!$B$2:$AG$2201, 13, FALSE), 'First 10 GS'!N$2:N$2201, 0)</f>
        <v>2</v>
      </c>
      <c r="N602" s="6">
        <f>_xlfn.RANK.EQ(VLOOKUP($A602, 'First 10 GS'!$B$2:$AG$2201, 14, FALSE), 'First 10 GS'!O$2:O$2201, 1)</f>
        <v>246</v>
      </c>
      <c r="O602" s="4">
        <f>_xlfn.RANK.EQ(VLOOKUP($A602, 'First 10 GS'!$B$2:$AG$2201, 15, FALSE), 'First 10 GS'!P$2:P$2201, 0)</f>
        <v>227</v>
      </c>
      <c r="P602" s="4">
        <f>_xlfn.RANK.EQ(VLOOKUP($A602, 'First 10 GS'!$B$2:$AG$2201, 16, FALSE), 'First 10 GS'!Q$2:Q$2201, 0)</f>
        <v>378</v>
      </c>
      <c r="Q602" s="5">
        <f>_xlfn.RANK.EQ(VLOOKUP($A602, 'First 10 GS'!$B$2:$AG$2201, 17, FALSE), 'First 10 GS'!R$2:R$2201, 1)</f>
        <v>477</v>
      </c>
      <c r="R602" s="4">
        <f>_xlfn.RANK.EQ(VLOOKUP($A602, 'First 10 GS'!$B$2:$AG$2201, 18, FALSE), 'First 10 GS'!S$2:S$2201, 1)</f>
        <v>215</v>
      </c>
      <c r="S602" s="4">
        <f>_xlfn.RANK.EQ(VLOOKUP($A602, 'First 10 GS'!$B$2:$AG$2201, 19, FALSE), 'First 10 GS'!T$2:T$2201, 1)</f>
        <v>440</v>
      </c>
      <c r="T602" s="4">
        <f>_xlfn.RANK.EQ(VLOOKUP($A602, 'First 10 GS'!$B$2:$AG$2201, 20, FALSE), 'First 10 GS'!U$2:U$2201, 1)</f>
        <v>456</v>
      </c>
      <c r="U602" s="4">
        <f>_xlfn.RANK.EQ(VLOOKUP($A602, 'First 10 GS'!$B$2:$AG$2201, 21, FALSE), 'First 10 GS'!V$2:V$2201, 1)</f>
        <v>425</v>
      </c>
      <c r="V602" s="4">
        <f>_xlfn.RANK.EQ(VLOOKUP($A602, 'First 10 GS'!$B$2:$AG$2201, 22, FALSE), 'First 10 GS'!W$2:W$2201, 1)</f>
        <v>381</v>
      </c>
      <c r="W602" s="4">
        <f>_xlfn.RANK.EQ(VLOOKUP($A602, 'First 10 GS'!$B$2:$AG$2201, 23, FALSE), 'First 10 GS'!X$2:X$2201, 1)</f>
        <v>521</v>
      </c>
      <c r="X602" s="5">
        <f>_xlfn.RANK.EQ(VLOOKUP($A602, 'First 10 GS'!$B$2:$AG$2201, 24, FALSE), 'First 10 GS'!Y$2:Y$2201, 1)</f>
        <v>553</v>
      </c>
      <c r="Y602" s="4">
        <f>_xlfn.RANK.EQ(VLOOKUP($A602, 'First 10 GS'!$B$2:$AG$2201, 25, FALSE), 'First 10 GS'!Z$2:Z$2201, 1)</f>
        <v>1</v>
      </c>
      <c r="Z602" s="5">
        <f>_xlfn.RANK.EQ(VLOOKUP($A602, 'First 10 GS'!$B$2:$AG$2201, 26, FALSE), 'First 10 GS'!AA$2:AA$2201, 0)</f>
        <v>532</v>
      </c>
      <c r="AA602" s="5">
        <f>_xlfn.RANK.EQ(VLOOKUP($A602, 'First 10 GS'!$B$2:$AG$2201, 27, FALSE), 'First 10 GS'!AB$2:AB$2201, 0)</f>
        <v>519</v>
      </c>
      <c r="AB602" s="4">
        <f>_xlfn.RANK.EQ(VLOOKUP($A602, 'First 10 GS'!$B$2:$AG$2201, 28, FALSE), 'First 10 GS'!AC$2:AC$2201, 1)</f>
        <v>290</v>
      </c>
      <c r="AC602" s="4">
        <f>_xlfn.RANK.EQ(VLOOKUP($A602, 'First 10 GS'!$B$2:$AG$2201, 29, FALSE), 'First 10 GS'!AD$2:AD$2201, 1)</f>
        <v>1</v>
      </c>
      <c r="AD602" s="4">
        <f>_xlfn.RANK.EQ(VLOOKUP($A602, 'First 10 GS'!$B$2:$AG$2201, 30, FALSE), 'First 10 GS'!AE$2:AE$2201, 1)</f>
        <v>325</v>
      </c>
      <c r="AE602" s="4">
        <f>_xlfn.RANK.EQ(VLOOKUP($A602, 'First 10 GS'!$B$2:$AG$2201, 31, FALSE), 'First 10 GS'!AF$2:AF$2201, 0)</f>
        <v>312</v>
      </c>
      <c r="AF602" s="5">
        <f>_xlfn.RANK.EQ(VLOOKUP($A602, 'First 10 GS'!$B$2:$AG$2201, 32, FALSE), 'First 10 GS'!AG$2:AG$2201, 1)</f>
        <v>453</v>
      </c>
      <c r="AG602" s="7">
        <f>GEOMEAN(Table5[[#This Row],[W]],Table5[[#This Row],[L]],Table5[[#This Row],[ERA]],Table5[[#This Row],[BB/9]],Table5[[#This Row],[SO]],Table5[[#This Row],[K/9]],Table5[[#This Row],[WHIP]])</f>
        <v>442.59742101444283</v>
      </c>
    </row>
    <row r="603" spans="1:33" x14ac:dyDescent="0.45">
      <c r="A603" s="6" t="s">
        <v>709</v>
      </c>
      <c r="B603" s="6" t="s">
        <v>379</v>
      </c>
      <c r="C603" s="9">
        <v>35888</v>
      </c>
      <c r="D603" s="9">
        <v>35937</v>
      </c>
      <c r="E603" s="6">
        <f>_xlfn.RANK.EQ(VLOOKUP($A603, 'First 10 GS'!$B$2:$AG$2201, 5, FALSE), 'First 10 GS'!F$2:F$2201, 0)</f>
        <v>513</v>
      </c>
      <c r="F603" s="5">
        <f>_xlfn.RANK.EQ(VLOOKUP($A603, 'First 10 GS'!$B$2:$AG$2201, 6, FALSE), 'First 10 GS'!G$2:G$2201, 0)</f>
        <v>595</v>
      </c>
      <c r="G603" s="5">
        <f>_xlfn.RANK.EQ(VLOOKUP($A603, 'First 10 GS'!$B$2:$AG$2201, 7, FALSE), 'First 10 GS'!H$2:H$2201, 1)</f>
        <v>518</v>
      </c>
      <c r="H603" s="6">
        <f>_xlfn.RANK.EQ(VLOOKUP($A603, 'First 10 GS'!$B$2:$AG$2201, 8, FALSE), 'First 10 GS'!I$2:I$2201, 0)</f>
        <v>1</v>
      </c>
      <c r="I603" s="6">
        <f>_xlfn.RANK.EQ(VLOOKUP($A603, 'First 10 GS'!$B$2:$AG$2201, 9, FALSE), 'First 10 GS'!J$2:J$2201, 0)</f>
        <v>1</v>
      </c>
      <c r="J603" s="6">
        <f>_xlfn.RANK.EQ(VLOOKUP($A603, 'First 10 GS'!$B$2:$AG$2201, 10, FALSE), 'First 10 GS'!K$2:K$2201, 1)</f>
        <v>1</v>
      </c>
      <c r="K603" s="6">
        <f>_xlfn.RANK.EQ(VLOOKUP($A603, 'First 10 GS'!$B$2:$AG$2201, 11, FALSE), 'First 10 GS'!L$2:L$2201, 0)</f>
        <v>196</v>
      </c>
      <c r="L603" s="6">
        <f>_xlfn.RANK.EQ(VLOOKUP($A603, 'First 10 GS'!$B$2:$AG$2201, 12, FALSE), 'First 10 GS'!M$2:M$2201, 0)</f>
        <v>98</v>
      </c>
      <c r="M603" s="6">
        <f>_xlfn.RANK.EQ(VLOOKUP($A603, 'First 10 GS'!$B$2:$AG$2201, 13, FALSE), 'First 10 GS'!N$2:N$2201, 0)</f>
        <v>2</v>
      </c>
      <c r="N603" s="6">
        <f>_xlfn.RANK.EQ(VLOOKUP($A603, 'First 10 GS'!$B$2:$AG$2201, 14, FALSE), 'First 10 GS'!O$2:O$2201, 1)</f>
        <v>146</v>
      </c>
      <c r="O603" s="6">
        <f>_xlfn.RANK.EQ(VLOOKUP($A603, 'First 10 GS'!$B$2:$AG$2201, 15, FALSE), 'First 10 GS'!P$2:P$2201, 0)</f>
        <v>390</v>
      </c>
      <c r="P603" s="6">
        <f>_xlfn.RANK.EQ(VLOOKUP($A603, 'First 10 GS'!$B$2:$AG$2201, 16, FALSE), 'First 10 GS'!Q$2:Q$2201, 0)</f>
        <v>630</v>
      </c>
      <c r="Q603" s="5">
        <f>_xlfn.RANK.EQ(VLOOKUP($A603, 'First 10 GS'!$B$2:$AG$2201, 17, FALSE), 'First 10 GS'!R$2:R$2201, 1)</f>
        <v>644</v>
      </c>
      <c r="R603" s="6">
        <f>_xlfn.RANK.EQ(VLOOKUP($A603, 'First 10 GS'!$B$2:$AG$2201, 18, FALSE), 'First 10 GS'!S$2:S$2201, 1)</f>
        <v>385</v>
      </c>
      <c r="S603" s="6">
        <f>_xlfn.RANK.EQ(VLOOKUP($A603, 'First 10 GS'!$B$2:$AG$2201, 19, FALSE), 'First 10 GS'!T$2:T$2201, 1)</f>
        <v>646</v>
      </c>
      <c r="T603" s="6">
        <f>_xlfn.RANK.EQ(VLOOKUP($A603, 'First 10 GS'!$B$2:$AG$2201, 20, FALSE), 'First 10 GS'!U$2:U$2201, 1)</f>
        <v>651</v>
      </c>
      <c r="U603" s="6">
        <f>_xlfn.RANK.EQ(VLOOKUP($A603, 'First 10 GS'!$B$2:$AG$2201, 21, FALSE), 'First 10 GS'!V$2:V$2201, 1)</f>
        <v>600</v>
      </c>
      <c r="V603" s="6">
        <f>_xlfn.RANK.EQ(VLOOKUP($A603, 'First 10 GS'!$B$2:$AG$2201, 22, FALSE), 'First 10 GS'!W$2:W$2201, 1)</f>
        <v>570</v>
      </c>
      <c r="W603" s="6">
        <f>_xlfn.RANK.EQ(VLOOKUP($A603, 'First 10 GS'!$B$2:$AG$2201, 23, FALSE), 'First 10 GS'!X$2:X$2201, 1)</f>
        <v>521</v>
      </c>
      <c r="X603" s="5">
        <f>_xlfn.RANK.EQ(VLOOKUP($A603, 'First 10 GS'!$B$2:$AG$2201, 24, FALSE), 'First 10 GS'!Y$2:Y$2201, 1)</f>
        <v>578</v>
      </c>
      <c r="Y603" s="6">
        <f>_xlfn.RANK.EQ(VLOOKUP($A603, 'First 10 GS'!$B$2:$AG$2201, 25, FALSE), 'First 10 GS'!Z$2:Z$2201, 1)</f>
        <v>291</v>
      </c>
      <c r="Z603" s="5">
        <f>_xlfn.RANK.EQ(VLOOKUP($A603, 'First 10 GS'!$B$2:$AG$2201, 26, FALSE), 'First 10 GS'!AA$2:AA$2201, 0)</f>
        <v>251</v>
      </c>
      <c r="AA603" s="5">
        <f>_xlfn.RANK.EQ(VLOOKUP($A603, 'First 10 GS'!$B$2:$AG$2201, 27, FALSE), 'First 10 GS'!AB$2:AB$2201, 0)</f>
        <v>196</v>
      </c>
      <c r="AB603" s="6">
        <f>_xlfn.RANK.EQ(VLOOKUP($A603, 'First 10 GS'!$B$2:$AG$2201, 28, FALSE), 'First 10 GS'!AC$2:AC$2201, 1)</f>
        <v>452</v>
      </c>
      <c r="AC603" s="6">
        <f>_xlfn.RANK.EQ(VLOOKUP($A603, 'First 10 GS'!$B$2:$AG$2201, 29, FALSE), 'First 10 GS'!AD$2:AD$2201, 1)</f>
        <v>1</v>
      </c>
      <c r="AD603" s="6">
        <f>_xlfn.RANK.EQ(VLOOKUP($A603, 'First 10 GS'!$B$2:$AG$2201, 30, FALSE), 'First 10 GS'!AE$2:AE$2201, 1)</f>
        <v>1</v>
      </c>
      <c r="AE603" s="6">
        <f>_xlfn.RANK.EQ(VLOOKUP($A603, 'First 10 GS'!$B$2:$AG$2201, 31, FALSE), 'First 10 GS'!AF$2:AF$2201, 0)</f>
        <v>401</v>
      </c>
      <c r="AF603" s="5">
        <f>_xlfn.RANK.EQ(VLOOKUP($A603, 'First 10 GS'!$B$2:$AG$2201, 32, FALSE), 'First 10 GS'!AG$2:AG$2201, 1)</f>
        <v>604</v>
      </c>
      <c r="AG603" s="7">
        <f>GEOMEAN(Table5[[#This Row],[W]],Table5[[#This Row],[L]],Table5[[#This Row],[ERA]],Table5[[#This Row],[BB/9]],Table5[[#This Row],[SO]],Table5[[#This Row],[K/9]],Table5[[#This Row],[WHIP]])</f>
        <v>444.13823883333396</v>
      </c>
    </row>
    <row r="604" spans="1:33" x14ac:dyDescent="0.45">
      <c r="A604" s="6" t="s">
        <v>1774</v>
      </c>
      <c r="B604" s="6" t="s">
        <v>271</v>
      </c>
      <c r="C604" s="9">
        <v>35643</v>
      </c>
      <c r="D604" s="9">
        <v>35694</v>
      </c>
      <c r="E604" s="6">
        <f>_xlfn.RANK.EQ(VLOOKUP($A604, 'First 10 GS'!$B$2:$AG$2201, 5, FALSE), 'First 10 GS'!F$2:F$2201, 0)</f>
        <v>467</v>
      </c>
      <c r="F604" s="5">
        <f>_xlfn.RANK.EQ(VLOOKUP($A604, 'First 10 GS'!$B$2:$AG$2201, 6, FALSE), 'First 10 GS'!G$2:G$2201, 0)</f>
        <v>294</v>
      </c>
      <c r="G604" s="5">
        <f>_xlfn.RANK.EQ(VLOOKUP($A604, 'First 10 GS'!$B$2:$AG$2201, 7, FALSE), 'First 10 GS'!H$2:H$2201, 1)</f>
        <v>343</v>
      </c>
      <c r="H604" s="6">
        <f>_xlfn.RANK.EQ(VLOOKUP($A604, 'First 10 GS'!$B$2:$AG$2201, 8, FALSE), 'First 10 GS'!I$2:I$2201, 0)</f>
        <v>1</v>
      </c>
      <c r="I604" s="6">
        <f>_xlfn.RANK.EQ(VLOOKUP($A604, 'First 10 GS'!$B$2:$AG$2201, 9, FALSE), 'First 10 GS'!J$2:J$2201, 0)</f>
        <v>1</v>
      </c>
      <c r="J604" s="6">
        <f>_xlfn.RANK.EQ(VLOOKUP($A604, 'First 10 GS'!$B$2:$AG$2201, 10, FALSE), 'First 10 GS'!K$2:K$2201, 1)</f>
        <v>1</v>
      </c>
      <c r="K604" s="6">
        <f>_xlfn.RANK.EQ(VLOOKUP($A604, 'First 10 GS'!$B$2:$AG$2201, 11, FALSE), 'First 10 GS'!L$2:L$2201, 0)</f>
        <v>196</v>
      </c>
      <c r="L604" s="6">
        <f>_xlfn.RANK.EQ(VLOOKUP($A604, 'First 10 GS'!$B$2:$AG$2201, 12, FALSE), 'First 10 GS'!M$2:M$2201, 0)</f>
        <v>98</v>
      </c>
      <c r="M604" s="6">
        <f>_xlfn.RANK.EQ(VLOOKUP($A604, 'First 10 GS'!$B$2:$AG$2201, 13, FALSE), 'First 10 GS'!N$2:N$2201, 0)</f>
        <v>2</v>
      </c>
      <c r="N604" s="6">
        <f>_xlfn.RANK.EQ(VLOOKUP($A604, 'First 10 GS'!$B$2:$AG$2201, 14, FALSE), 'First 10 GS'!O$2:O$2201, 1)</f>
        <v>194</v>
      </c>
      <c r="O604" s="6">
        <f>_xlfn.RANK.EQ(VLOOKUP($A604, 'First 10 GS'!$B$2:$AG$2201, 15, FALSE), 'First 10 GS'!P$2:P$2201, 0)</f>
        <v>227</v>
      </c>
      <c r="P604" s="6">
        <f>_xlfn.RANK.EQ(VLOOKUP($A604, 'First 10 GS'!$B$2:$AG$2201, 16, FALSE), 'First 10 GS'!Q$2:Q$2201, 0)</f>
        <v>378</v>
      </c>
      <c r="Q604" s="5">
        <f>_xlfn.RANK.EQ(VLOOKUP($A604, 'First 10 GS'!$B$2:$AG$2201, 17, FALSE), 'First 10 GS'!R$2:R$2201, 1)</f>
        <v>516</v>
      </c>
      <c r="R604" s="6">
        <f>_xlfn.RANK.EQ(VLOOKUP($A604, 'First 10 GS'!$B$2:$AG$2201, 18, FALSE), 'First 10 GS'!S$2:S$2201, 1)</f>
        <v>299</v>
      </c>
      <c r="S604" s="6">
        <f>_xlfn.RANK.EQ(VLOOKUP($A604, 'First 10 GS'!$B$2:$AG$2201, 19, FALSE), 'First 10 GS'!T$2:T$2201, 1)</f>
        <v>473</v>
      </c>
      <c r="T604" s="6">
        <f>_xlfn.RANK.EQ(VLOOKUP($A604, 'First 10 GS'!$B$2:$AG$2201, 20, FALSE), 'First 10 GS'!U$2:U$2201, 1)</f>
        <v>499</v>
      </c>
      <c r="U604" s="6">
        <f>_xlfn.RANK.EQ(VLOOKUP($A604, 'First 10 GS'!$B$2:$AG$2201, 21, FALSE), 'First 10 GS'!V$2:V$2201, 1)</f>
        <v>591</v>
      </c>
      <c r="V604" s="6">
        <f>_xlfn.RANK.EQ(VLOOKUP($A604, 'First 10 GS'!$B$2:$AG$2201, 22, FALSE), 'First 10 GS'!W$2:W$2201, 1)</f>
        <v>570</v>
      </c>
      <c r="W604" s="6">
        <f>_xlfn.RANK.EQ(VLOOKUP($A604, 'First 10 GS'!$B$2:$AG$2201, 23, FALSE), 'First 10 GS'!X$2:X$2201, 1)</f>
        <v>567</v>
      </c>
      <c r="X604" s="5">
        <f>_xlfn.RANK.EQ(VLOOKUP($A604, 'First 10 GS'!$B$2:$AG$2201, 24, FALSE), 'First 10 GS'!Y$2:Y$2201, 1)</f>
        <v>602</v>
      </c>
      <c r="Y604" s="6">
        <f>_xlfn.RANK.EQ(VLOOKUP($A604, 'First 10 GS'!$B$2:$AG$2201, 25, FALSE), 'First 10 GS'!Z$2:Z$2201, 1)</f>
        <v>291</v>
      </c>
      <c r="Z604" s="5">
        <f>_xlfn.RANK.EQ(VLOOKUP($A604, 'First 10 GS'!$B$2:$AG$2201, 26, FALSE), 'First 10 GS'!AA$2:AA$2201, 0)</f>
        <v>474</v>
      </c>
      <c r="AA604" s="5">
        <f>_xlfn.RANK.EQ(VLOOKUP($A604, 'First 10 GS'!$B$2:$AG$2201, 27, FALSE), 'First 10 GS'!AB$2:AB$2201, 0)</f>
        <v>415</v>
      </c>
      <c r="AB604" s="6">
        <f>_xlfn.RANK.EQ(VLOOKUP($A604, 'First 10 GS'!$B$2:$AG$2201, 28, FALSE), 'First 10 GS'!AC$2:AC$2201, 1)</f>
        <v>127</v>
      </c>
      <c r="AC604" s="6">
        <f>_xlfn.RANK.EQ(VLOOKUP($A604, 'First 10 GS'!$B$2:$AG$2201, 29, FALSE), 'First 10 GS'!AD$2:AD$2201, 1)</f>
        <v>1</v>
      </c>
      <c r="AD604" s="6">
        <f>_xlfn.RANK.EQ(VLOOKUP($A604, 'First 10 GS'!$B$2:$AG$2201, 30, FALSE), 'First 10 GS'!AE$2:AE$2201, 1)</f>
        <v>325</v>
      </c>
      <c r="AE604" s="6">
        <f>_xlfn.RANK.EQ(VLOOKUP($A604, 'First 10 GS'!$B$2:$AG$2201, 31, FALSE), 'First 10 GS'!AF$2:AF$2201, 0)</f>
        <v>384</v>
      </c>
      <c r="AF604" s="5">
        <f>_xlfn.RANK.EQ(VLOOKUP($A604, 'First 10 GS'!$B$2:$AG$2201, 32, FALSE), 'First 10 GS'!AG$2:AG$2201, 1)</f>
        <v>576</v>
      </c>
      <c r="AG604" s="7">
        <f>GEOMEAN(Table5[[#This Row],[W]],Table5[[#This Row],[L]],Table5[[#This Row],[ERA]],Table5[[#This Row],[BB/9]],Table5[[#This Row],[SO]],Table5[[#This Row],[K/9]],Table5[[#This Row],[WHIP]])</f>
        <v>446.70365845034098</v>
      </c>
    </row>
    <row r="605" spans="1:33" x14ac:dyDescent="0.45">
      <c r="A605" s="6" t="s">
        <v>2095</v>
      </c>
      <c r="B605" s="6" t="s">
        <v>132</v>
      </c>
      <c r="C605" s="9">
        <v>35285</v>
      </c>
      <c r="D605" s="9" t="s">
        <v>2265</v>
      </c>
      <c r="E605" s="6">
        <f>_xlfn.RANK.EQ(VLOOKUP($A605, 'First 10 GS'!$B$2:$AG$2201, 5, FALSE), 'First 10 GS'!F$2:F$2201, 0)</f>
        <v>628</v>
      </c>
      <c r="F605" s="5">
        <f>_xlfn.RANK.EQ(VLOOKUP($A605, 'First 10 GS'!$B$2:$AG$2201, 6, FALSE), 'First 10 GS'!G$2:G$2201, 0)</f>
        <v>595</v>
      </c>
      <c r="G605" s="5">
        <f>_xlfn.RANK.EQ(VLOOKUP($A605, 'First 10 GS'!$B$2:$AG$2201, 7, FALSE), 'First 10 GS'!H$2:H$2201, 1)</f>
        <v>518</v>
      </c>
      <c r="H605" s="6">
        <f>_xlfn.RANK.EQ(VLOOKUP($A605, 'First 10 GS'!$B$2:$AG$2201, 8, FALSE), 'First 10 GS'!I$2:I$2201, 0)</f>
        <v>1</v>
      </c>
      <c r="I605" s="6">
        <f>_xlfn.RANK.EQ(VLOOKUP($A605, 'First 10 GS'!$B$2:$AG$2201, 9, FALSE), 'First 10 GS'!J$2:J$2201, 0)</f>
        <v>1</v>
      </c>
      <c r="J605" s="6">
        <f>_xlfn.RANK.EQ(VLOOKUP($A605, 'First 10 GS'!$B$2:$AG$2201, 10, FALSE), 'First 10 GS'!K$2:K$2201, 1)</f>
        <v>1</v>
      </c>
      <c r="K605" s="6">
        <f>_xlfn.RANK.EQ(VLOOKUP($A605, 'First 10 GS'!$B$2:$AG$2201, 11, FALSE), 'First 10 GS'!L$2:L$2201, 0)</f>
        <v>196</v>
      </c>
      <c r="L605" s="6">
        <f>_xlfn.RANK.EQ(VLOOKUP($A605, 'First 10 GS'!$B$2:$AG$2201, 12, FALSE), 'First 10 GS'!M$2:M$2201, 0)</f>
        <v>98</v>
      </c>
      <c r="M605" s="6">
        <f>_xlfn.RANK.EQ(VLOOKUP($A605, 'First 10 GS'!$B$2:$AG$2201, 13, FALSE), 'First 10 GS'!N$2:N$2201, 0)</f>
        <v>2</v>
      </c>
      <c r="N605" s="6">
        <f>_xlfn.RANK.EQ(VLOOKUP($A605, 'First 10 GS'!$B$2:$AG$2201, 14, FALSE), 'First 10 GS'!O$2:O$2201, 1)</f>
        <v>36</v>
      </c>
      <c r="O605" s="6">
        <f>_xlfn.RANK.EQ(VLOOKUP($A605, 'First 10 GS'!$B$2:$AG$2201, 15, FALSE), 'First 10 GS'!P$2:P$2201, 0)</f>
        <v>390</v>
      </c>
      <c r="P605" s="6">
        <f>_xlfn.RANK.EQ(VLOOKUP($A605, 'First 10 GS'!$B$2:$AG$2201, 16, FALSE), 'First 10 GS'!Q$2:Q$2201, 0)</f>
        <v>630</v>
      </c>
      <c r="Q605" s="5">
        <f>_xlfn.RANK.EQ(VLOOKUP($A605, 'First 10 GS'!$B$2:$AG$2201, 17, FALSE), 'First 10 GS'!R$2:R$2201, 1)</f>
        <v>656</v>
      </c>
      <c r="R605" s="6">
        <f>_xlfn.RANK.EQ(VLOOKUP($A605, 'First 10 GS'!$B$2:$AG$2201, 18, FALSE), 'First 10 GS'!S$2:S$2201, 1)</f>
        <v>241</v>
      </c>
      <c r="S605" s="6">
        <f>_xlfn.RANK.EQ(VLOOKUP($A605, 'First 10 GS'!$B$2:$AG$2201, 19, FALSE), 'First 10 GS'!T$2:T$2201, 1)</f>
        <v>614</v>
      </c>
      <c r="T605" s="6">
        <f>_xlfn.RANK.EQ(VLOOKUP($A605, 'First 10 GS'!$B$2:$AG$2201, 20, FALSE), 'First 10 GS'!U$2:U$2201, 1)</f>
        <v>636</v>
      </c>
      <c r="U605" s="6">
        <f>_xlfn.RANK.EQ(VLOOKUP($A605, 'First 10 GS'!$B$2:$AG$2201, 21, FALSE), 'First 10 GS'!V$2:V$2201, 1)</f>
        <v>562</v>
      </c>
      <c r="V605" s="6">
        <f>_xlfn.RANK.EQ(VLOOKUP($A605, 'First 10 GS'!$B$2:$AG$2201, 22, FALSE), 'First 10 GS'!W$2:W$2201, 1)</f>
        <v>466</v>
      </c>
      <c r="W605" s="6">
        <f>_xlfn.RANK.EQ(VLOOKUP($A605, 'First 10 GS'!$B$2:$AG$2201, 23, FALSE), 'First 10 GS'!X$2:X$2201, 1)</f>
        <v>262</v>
      </c>
      <c r="X605" s="5">
        <f>_xlfn.RANK.EQ(VLOOKUP($A605, 'First 10 GS'!$B$2:$AG$2201, 24, FALSE), 'First 10 GS'!Y$2:Y$2201, 1)</f>
        <v>437</v>
      </c>
      <c r="Y605" s="6">
        <f>_xlfn.RANK.EQ(VLOOKUP($A605, 'First 10 GS'!$B$2:$AG$2201, 25, FALSE), 'First 10 GS'!Z$2:Z$2201, 1)</f>
        <v>291</v>
      </c>
      <c r="Z605" s="5">
        <f>_xlfn.RANK.EQ(VLOOKUP($A605, 'First 10 GS'!$B$2:$AG$2201, 26, FALSE), 'First 10 GS'!AA$2:AA$2201, 0)</f>
        <v>356</v>
      </c>
      <c r="AA605" s="5">
        <f>_xlfn.RANK.EQ(VLOOKUP($A605, 'First 10 GS'!$B$2:$AG$2201, 27, FALSE), 'First 10 GS'!AB$2:AB$2201, 0)</f>
        <v>202</v>
      </c>
      <c r="AB605" s="6">
        <f>_xlfn.RANK.EQ(VLOOKUP($A605, 'First 10 GS'!$B$2:$AG$2201, 28, FALSE), 'First 10 GS'!AC$2:AC$2201, 1)</f>
        <v>452</v>
      </c>
      <c r="AC605" s="6">
        <f>_xlfn.RANK.EQ(VLOOKUP($A605, 'First 10 GS'!$B$2:$AG$2201, 29, FALSE), 'First 10 GS'!AD$2:AD$2201, 1)</f>
        <v>1</v>
      </c>
      <c r="AD605" s="6">
        <f>_xlfn.RANK.EQ(VLOOKUP($A605, 'First 10 GS'!$B$2:$AG$2201, 30, FALSE), 'First 10 GS'!AE$2:AE$2201, 1)</f>
        <v>1</v>
      </c>
      <c r="AE605" s="6">
        <f>_xlfn.RANK.EQ(VLOOKUP($A605, 'First 10 GS'!$B$2:$AG$2201, 31, FALSE), 'First 10 GS'!AF$2:AF$2201, 0)</f>
        <v>626</v>
      </c>
      <c r="AF605" s="5">
        <f>_xlfn.RANK.EQ(VLOOKUP($A605, 'First 10 GS'!$B$2:$AG$2201, 32, FALSE), 'First 10 GS'!AG$2:AG$2201, 1)</f>
        <v>568</v>
      </c>
      <c r="AG605" s="7">
        <f>GEOMEAN(Table5[[#This Row],[W]],Table5[[#This Row],[L]],Table5[[#This Row],[ERA]],Table5[[#This Row],[BB/9]],Table5[[#This Row],[SO]],Table5[[#This Row],[K/9]],Table5[[#This Row],[WHIP]])</f>
        <v>447.76952182877886</v>
      </c>
    </row>
    <row r="606" spans="1:33" x14ac:dyDescent="0.45">
      <c r="A606" s="6" t="s">
        <v>1094</v>
      </c>
      <c r="B606" s="6" t="s">
        <v>95</v>
      </c>
      <c r="C606" s="9">
        <v>28589</v>
      </c>
      <c r="D606" s="9" t="s">
        <v>2651</v>
      </c>
      <c r="E606" s="6">
        <f>_xlfn.RANK.EQ(VLOOKUP($A606, 'First 10 GS'!$B$2:$AG$2201, 5, FALSE), 'First 10 GS'!F$2:F$2201, 0)</f>
        <v>664</v>
      </c>
      <c r="F606" s="5">
        <f>_xlfn.RANK.EQ(VLOOKUP($A606, 'First 10 GS'!$B$2:$AG$2201, 6, FALSE), 'First 10 GS'!G$2:G$2201, 0)</f>
        <v>460</v>
      </c>
      <c r="G606" s="5">
        <f>_xlfn.RANK.EQ(VLOOKUP($A606, 'First 10 GS'!$B$2:$AG$2201, 7, FALSE), 'First 10 GS'!H$2:H$2201, 1)</f>
        <v>343</v>
      </c>
      <c r="H606" s="6">
        <f>_xlfn.RANK.EQ(VLOOKUP($A606, 'First 10 GS'!$B$2:$AG$2201, 8, FALSE), 'First 10 GS'!I$2:I$2201, 0)</f>
        <v>1</v>
      </c>
      <c r="I606" s="6">
        <f>_xlfn.RANK.EQ(VLOOKUP($A606, 'First 10 GS'!$B$2:$AG$2201, 9, FALSE), 'First 10 GS'!J$2:J$2201, 0)</f>
        <v>1</v>
      </c>
      <c r="J606" s="6">
        <f>_xlfn.RANK.EQ(VLOOKUP($A606, 'First 10 GS'!$B$2:$AG$2201, 10, FALSE), 'First 10 GS'!K$2:K$2201, 1)</f>
        <v>1</v>
      </c>
      <c r="K606" s="6">
        <f>_xlfn.RANK.EQ(VLOOKUP($A606, 'First 10 GS'!$B$2:$AG$2201, 11, FALSE), 'First 10 GS'!L$2:L$2201, 0)</f>
        <v>196</v>
      </c>
      <c r="L606" s="6">
        <f>_xlfn.RANK.EQ(VLOOKUP($A606, 'First 10 GS'!$B$2:$AG$2201, 12, FALSE), 'First 10 GS'!M$2:M$2201, 0)</f>
        <v>98</v>
      </c>
      <c r="M606" s="6">
        <f>_xlfn.RANK.EQ(VLOOKUP($A606, 'First 10 GS'!$B$2:$AG$2201, 13, FALSE), 'First 10 GS'!N$2:N$2201, 0)</f>
        <v>2</v>
      </c>
      <c r="N606" s="6">
        <f>_xlfn.RANK.EQ(VLOOKUP($A606, 'First 10 GS'!$B$2:$AG$2201, 14, FALSE), 'First 10 GS'!O$2:O$2201, 1)</f>
        <v>3</v>
      </c>
      <c r="O606" s="6">
        <f>_xlfn.RANK.EQ(VLOOKUP($A606, 'First 10 GS'!$B$2:$AG$2201, 15, FALSE), 'First 10 GS'!P$2:P$2201, 0)</f>
        <v>390</v>
      </c>
      <c r="P606" s="6">
        <f>_xlfn.RANK.EQ(VLOOKUP($A606, 'First 10 GS'!$B$2:$AG$2201, 16, FALSE), 'First 10 GS'!Q$2:Q$2201, 0)</f>
        <v>500</v>
      </c>
      <c r="Q606" s="5">
        <f>_xlfn.RANK.EQ(VLOOKUP($A606, 'First 10 GS'!$B$2:$AG$2201, 17, FALSE), 'First 10 GS'!R$2:R$2201, 1)</f>
        <v>237</v>
      </c>
      <c r="R606" s="6">
        <f>_xlfn.RANK.EQ(VLOOKUP($A606, 'First 10 GS'!$B$2:$AG$2201, 18, FALSE), 'First 10 GS'!S$2:S$2201, 1)</f>
        <v>14</v>
      </c>
      <c r="S606" s="6">
        <f>_xlfn.RANK.EQ(VLOOKUP($A606, 'First 10 GS'!$B$2:$AG$2201, 19, FALSE), 'First 10 GS'!T$2:T$2201, 1)</f>
        <v>36</v>
      </c>
      <c r="T606" s="6">
        <f>_xlfn.RANK.EQ(VLOOKUP($A606, 'First 10 GS'!$B$2:$AG$2201, 20, FALSE), 'First 10 GS'!U$2:U$2201, 1)</f>
        <v>32</v>
      </c>
      <c r="U606" s="6">
        <f>_xlfn.RANK.EQ(VLOOKUP($A606, 'First 10 GS'!$B$2:$AG$2201, 21, FALSE), 'First 10 GS'!V$2:V$2201, 1)</f>
        <v>156</v>
      </c>
      <c r="V606" s="6">
        <f>_xlfn.RANK.EQ(VLOOKUP($A606, 'First 10 GS'!$B$2:$AG$2201, 22, FALSE), 'First 10 GS'!W$2:W$2201, 1)</f>
        <v>53</v>
      </c>
      <c r="W606" s="6">
        <f>_xlfn.RANK.EQ(VLOOKUP($A606, 'First 10 GS'!$B$2:$AG$2201, 23, FALSE), 'First 10 GS'!X$2:X$2201, 1)</f>
        <v>331</v>
      </c>
      <c r="X606" s="5">
        <f>_xlfn.RANK.EQ(VLOOKUP($A606, 'First 10 GS'!$B$2:$AG$2201, 24, FALSE), 'First 10 GS'!Y$2:Y$2201, 1)</f>
        <v>575</v>
      </c>
      <c r="Y606" s="6">
        <f>_xlfn.RANK.EQ(VLOOKUP($A606, 'First 10 GS'!$B$2:$AG$2201, 25, FALSE), 'First 10 GS'!Z$2:Z$2201, 1)</f>
        <v>1</v>
      </c>
      <c r="Z606" s="5">
        <f>_xlfn.RANK.EQ(VLOOKUP($A606, 'First 10 GS'!$B$2:$AG$2201, 26, FALSE), 'First 10 GS'!AA$2:AA$2201, 0)</f>
        <v>665</v>
      </c>
      <c r="AA606" s="5">
        <f>_xlfn.RANK.EQ(VLOOKUP($A606, 'First 10 GS'!$B$2:$AG$2201, 27, FALSE), 'First 10 GS'!AB$2:AB$2201, 0)</f>
        <v>651</v>
      </c>
      <c r="AB606" s="6">
        <f>_xlfn.RANK.EQ(VLOOKUP($A606, 'First 10 GS'!$B$2:$AG$2201, 28, FALSE), 'First 10 GS'!AC$2:AC$2201, 1)</f>
        <v>290</v>
      </c>
      <c r="AC606" s="6">
        <f>_xlfn.RANK.EQ(VLOOKUP($A606, 'First 10 GS'!$B$2:$AG$2201, 29, FALSE), 'First 10 GS'!AD$2:AD$2201, 1)</f>
        <v>477</v>
      </c>
      <c r="AD606" s="6">
        <f>_xlfn.RANK.EQ(VLOOKUP($A606, 'First 10 GS'!$B$2:$AG$2201, 30, FALSE), 'First 10 GS'!AE$2:AE$2201, 1)</f>
        <v>461</v>
      </c>
      <c r="AE606" s="6">
        <f>_xlfn.RANK.EQ(VLOOKUP($A606, 'First 10 GS'!$B$2:$AG$2201, 31, FALSE), 'First 10 GS'!AF$2:AF$2201, 0)</f>
        <v>667</v>
      </c>
      <c r="AF606" s="5">
        <f>_xlfn.RANK.EQ(VLOOKUP($A606, 'First 10 GS'!$B$2:$AG$2201, 32, FALSE), 'First 10 GS'!AG$2:AG$2201, 1)</f>
        <v>402</v>
      </c>
      <c r="AG606" s="7">
        <f>GEOMEAN(Table5[[#This Row],[W]],Table5[[#This Row],[L]],Table5[[#This Row],[ERA]],Table5[[#This Row],[BB/9]],Table5[[#This Row],[SO]],Table5[[#This Row],[K/9]],Table5[[#This Row],[WHIP]])</f>
        <v>450.09018972556368</v>
      </c>
    </row>
    <row r="607" spans="1:33" x14ac:dyDescent="0.45">
      <c r="A607" s="4" t="s">
        <v>1631</v>
      </c>
      <c r="B607" s="4" t="s">
        <v>210</v>
      </c>
      <c r="C607" s="10">
        <v>40339</v>
      </c>
      <c r="D607" s="10">
        <v>40389</v>
      </c>
      <c r="E607" s="4">
        <f>_xlfn.RANK.EQ(VLOOKUP($A607, 'First 10 GS'!$B$2:$AG$2201, 5, FALSE), 'First 10 GS'!F$2:F$2201, 0)</f>
        <v>499</v>
      </c>
      <c r="F607" s="5">
        <f>_xlfn.RANK.EQ(VLOOKUP($A607, 'First 10 GS'!$B$2:$AG$2201, 6, FALSE), 'First 10 GS'!G$2:G$2201, 0)</f>
        <v>294</v>
      </c>
      <c r="G607" s="5">
        <f>_xlfn.RANK.EQ(VLOOKUP($A607, 'First 10 GS'!$B$2:$AG$2201, 7, FALSE), 'First 10 GS'!H$2:H$2201, 1)</f>
        <v>177</v>
      </c>
      <c r="H607" s="4">
        <f>_xlfn.RANK.EQ(VLOOKUP($A607, 'First 10 GS'!$B$2:$AG$2201, 8, FALSE), 'First 10 GS'!I$2:I$2201, 0)</f>
        <v>1</v>
      </c>
      <c r="I607" s="4">
        <f>_xlfn.RANK.EQ(VLOOKUP($A607, 'First 10 GS'!$B$2:$AG$2201, 9, FALSE), 'First 10 GS'!J$2:J$2201, 0)</f>
        <v>1</v>
      </c>
      <c r="J607" s="4">
        <f>_xlfn.RANK.EQ(VLOOKUP($A607, 'First 10 GS'!$B$2:$AG$2201, 10, FALSE), 'First 10 GS'!K$2:K$2201, 1)</f>
        <v>1</v>
      </c>
      <c r="K607" s="4">
        <f>_xlfn.RANK.EQ(VLOOKUP($A607, 'First 10 GS'!$B$2:$AG$2201, 11, FALSE), 'First 10 GS'!L$2:L$2201, 0)</f>
        <v>196</v>
      </c>
      <c r="L607" s="4">
        <f>_xlfn.RANK.EQ(VLOOKUP($A607, 'First 10 GS'!$B$2:$AG$2201, 12, FALSE), 'First 10 GS'!M$2:M$2201, 0)</f>
        <v>98</v>
      </c>
      <c r="M607" s="4">
        <f>_xlfn.RANK.EQ(VLOOKUP($A607, 'First 10 GS'!$B$2:$AG$2201, 13, FALSE), 'First 10 GS'!N$2:N$2201, 0)</f>
        <v>2</v>
      </c>
      <c r="N607" s="6">
        <f>_xlfn.RANK.EQ(VLOOKUP($A607, 'First 10 GS'!$B$2:$AG$2201, 14, FALSE), 'First 10 GS'!O$2:O$2201, 1)</f>
        <v>163</v>
      </c>
      <c r="O607" s="4">
        <f>_xlfn.RANK.EQ(VLOOKUP($A607, 'First 10 GS'!$B$2:$AG$2201, 15, FALSE), 'First 10 GS'!P$2:P$2201, 0)</f>
        <v>390</v>
      </c>
      <c r="P607" s="4">
        <f>_xlfn.RANK.EQ(VLOOKUP($A607, 'First 10 GS'!$B$2:$AG$2201, 16, FALSE), 'First 10 GS'!Q$2:Q$2201, 0)</f>
        <v>266</v>
      </c>
      <c r="Q607" s="5">
        <f>_xlfn.RANK.EQ(VLOOKUP($A607, 'First 10 GS'!$B$2:$AG$2201, 17, FALSE), 'First 10 GS'!R$2:R$2201, 1)</f>
        <v>549</v>
      </c>
      <c r="R607" s="4">
        <f>_xlfn.RANK.EQ(VLOOKUP($A607, 'First 10 GS'!$B$2:$AG$2201, 18, FALSE), 'First 10 GS'!S$2:S$2201, 1)</f>
        <v>317</v>
      </c>
      <c r="S607" s="4">
        <f>_xlfn.RANK.EQ(VLOOKUP($A607, 'First 10 GS'!$B$2:$AG$2201, 19, FALSE), 'First 10 GS'!T$2:T$2201, 1)</f>
        <v>549</v>
      </c>
      <c r="T607" s="4">
        <f>_xlfn.RANK.EQ(VLOOKUP($A607, 'First 10 GS'!$B$2:$AG$2201, 20, FALSE), 'First 10 GS'!U$2:U$2201, 1)</f>
        <v>529</v>
      </c>
      <c r="U607" s="4">
        <f>_xlfn.RANK.EQ(VLOOKUP($A607, 'First 10 GS'!$B$2:$AG$2201, 21, FALSE), 'First 10 GS'!V$2:V$2201, 1)</f>
        <v>384</v>
      </c>
      <c r="V607" s="4">
        <f>_xlfn.RANK.EQ(VLOOKUP($A607, 'First 10 GS'!$B$2:$AG$2201, 22, FALSE), 'First 10 GS'!W$2:W$2201, 1)</f>
        <v>274</v>
      </c>
      <c r="W607" s="4">
        <f>_xlfn.RANK.EQ(VLOOKUP($A607, 'First 10 GS'!$B$2:$AG$2201, 23, FALSE), 'First 10 GS'!X$2:X$2201, 1)</f>
        <v>619</v>
      </c>
      <c r="X607" s="5">
        <f>_xlfn.RANK.EQ(VLOOKUP($A607, 'First 10 GS'!$B$2:$AG$2201, 24, FALSE), 'First 10 GS'!Y$2:Y$2201, 1)</f>
        <v>638</v>
      </c>
      <c r="Y607" s="4">
        <f>_xlfn.RANK.EQ(VLOOKUP($A607, 'First 10 GS'!$B$2:$AG$2201, 25, FALSE), 'First 10 GS'!Z$2:Z$2201, 1)</f>
        <v>490</v>
      </c>
      <c r="Z607" s="5">
        <f>_xlfn.RANK.EQ(VLOOKUP($A607, 'First 10 GS'!$B$2:$AG$2201, 26, FALSE), 'First 10 GS'!AA$2:AA$2201, 0)</f>
        <v>598</v>
      </c>
      <c r="AA607" s="5">
        <f>_xlfn.RANK.EQ(VLOOKUP($A607, 'First 10 GS'!$B$2:$AG$2201, 27, FALSE), 'First 10 GS'!AB$2:AB$2201, 0)</f>
        <v>561</v>
      </c>
      <c r="AB607" s="4">
        <f>_xlfn.RANK.EQ(VLOOKUP($A607, 'First 10 GS'!$B$2:$AG$2201, 28, FALSE), 'First 10 GS'!AC$2:AC$2201, 1)</f>
        <v>290</v>
      </c>
      <c r="AC607" s="4">
        <f>_xlfn.RANK.EQ(VLOOKUP($A607, 'First 10 GS'!$B$2:$AG$2201, 29, FALSE), 'First 10 GS'!AD$2:AD$2201, 1)</f>
        <v>1</v>
      </c>
      <c r="AD607" s="4">
        <f>_xlfn.RANK.EQ(VLOOKUP($A607, 'First 10 GS'!$B$2:$AG$2201, 30, FALSE), 'First 10 GS'!AE$2:AE$2201, 1)</f>
        <v>461</v>
      </c>
      <c r="AE607" s="4">
        <f>_xlfn.RANK.EQ(VLOOKUP($A607, 'First 10 GS'!$B$2:$AG$2201, 31, FALSE), 'First 10 GS'!AF$2:AF$2201, 0)</f>
        <v>329</v>
      </c>
      <c r="AF607" s="5">
        <f>_xlfn.RANK.EQ(VLOOKUP($A607, 'First 10 GS'!$B$2:$AG$2201, 32, FALSE), 'First 10 GS'!AG$2:AG$2201, 1)</f>
        <v>627</v>
      </c>
      <c r="AG607" s="7">
        <f>GEOMEAN(Table5[[#This Row],[W]],Table5[[#This Row],[L]],Table5[[#This Row],[ERA]],Table5[[#This Row],[BB/9]],Table5[[#This Row],[SO]],Table5[[#This Row],[K/9]],Table5[[#This Row],[WHIP]])</f>
        <v>451.65462102913386</v>
      </c>
    </row>
    <row r="608" spans="1:33" x14ac:dyDescent="0.45">
      <c r="A608" s="6" t="s">
        <v>1243</v>
      </c>
      <c r="B608" s="6" t="s">
        <v>73</v>
      </c>
      <c r="C608" s="9">
        <v>25304</v>
      </c>
      <c r="D608" s="9">
        <v>25351</v>
      </c>
      <c r="E608" s="6">
        <f>_xlfn.RANK.EQ(VLOOKUP($A608, 'First 10 GS'!$B$2:$AG$2201, 5, FALSE), 'First 10 GS'!F$2:F$2201, 0)</f>
        <v>326</v>
      </c>
      <c r="F608" s="5">
        <f>_xlfn.RANK.EQ(VLOOKUP($A608, 'First 10 GS'!$B$2:$AG$2201, 6, FALSE), 'First 10 GS'!G$2:G$2201, 0)</f>
        <v>595</v>
      </c>
      <c r="G608" s="5">
        <f>_xlfn.RANK.EQ(VLOOKUP($A608, 'First 10 GS'!$B$2:$AG$2201, 7, FALSE), 'First 10 GS'!H$2:H$2201, 1)</f>
        <v>623</v>
      </c>
      <c r="H608" s="6">
        <f>_xlfn.RANK.EQ(VLOOKUP($A608, 'First 10 GS'!$B$2:$AG$2201, 8, FALSE), 'First 10 GS'!I$2:I$2201, 0)</f>
        <v>1</v>
      </c>
      <c r="I608" s="6">
        <f>_xlfn.RANK.EQ(VLOOKUP($A608, 'First 10 GS'!$B$2:$AG$2201, 9, FALSE), 'First 10 GS'!J$2:J$2201, 0)</f>
        <v>1</v>
      </c>
      <c r="J608" s="6">
        <f>_xlfn.RANK.EQ(VLOOKUP($A608, 'First 10 GS'!$B$2:$AG$2201, 10, FALSE), 'First 10 GS'!K$2:K$2201, 1)</f>
        <v>1</v>
      </c>
      <c r="K608" s="6">
        <f>_xlfn.RANK.EQ(VLOOKUP($A608, 'First 10 GS'!$B$2:$AG$2201, 11, FALSE), 'First 10 GS'!L$2:L$2201, 0)</f>
        <v>196</v>
      </c>
      <c r="L608" s="6">
        <f>_xlfn.RANK.EQ(VLOOKUP($A608, 'First 10 GS'!$B$2:$AG$2201, 12, FALSE), 'First 10 GS'!M$2:M$2201, 0)</f>
        <v>98</v>
      </c>
      <c r="M608" s="6">
        <f>_xlfn.RANK.EQ(VLOOKUP($A608, 'First 10 GS'!$B$2:$AG$2201, 13, FALSE), 'First 10 GS'!N$2:N$2201, 0)</f>
        <v>2</v>
      </c>
      <c r="N608" s="6">
        <f>_xlfn.RANK.EQ(VLOOKUP($A608, 'First 10 GS'!$B$2:$AG$2201, 14, FALSE), 'First 10 GS'!O$2:O$2201, 1)</f>
        <v>327</v>
      </c>
      <c r="O608" s="6">
        <f>_xlfn.RANK.EQ(VLOOKUP($A608, 'First 10 GS'!$B$2:$AG$2201, 15, FALSE), 'First 10 GS'!P$2:P$2201, 0)</f>
        <v>227</v>
      </c>
      <c r="P608" s="6">
        <f>_xlfn.RANK.EQ(VLOOKUP($A608, 'First 10 GS'!$B$2:$AG$2201, 16, FALSE), 'First 10 GS'!Q$2:Q$2201, 0)</f>
        <v>646</v>
      </c>
      <c r="Q608" s="5">
        <f>_xlfn.RANK.EQ(VLOOKUP($A608, 'First 10 GS'!$B$2:$AG$2201, 17, FALSE), 'First 10 GS'!R$2:R$2201, 1)</f>
        <v>226</v>
      </c>
      <c r="R608" s="6">
        <f>_xlfn.RANK.EQ(VLOOKUP($A608, 'First 10 GS'!$B$2:$AG$2201, 18, FALSE), 'First 10 GS'!S$2:S$2201, 1)</f>
        <v>276</v>
      </c>
      <c r="S608" s="6">
        <f>_xlfn.RANK.EQ(VLOOKUP($A608, 'First 10 GS'!$B$2:$AG$2201, 19, FALSE), 'First 10 GS'!T$2:T$2201, 1)</f>
        <v>270</v>
      </c>
      <c r="T608" s="6">
        <f>_xlfn.RANK.EQ(VLOOKUP($A608, 'First 10 GS'!$B$2:$AG$2201, 20, FALSE), 'First 10 GS'!U$2:U$2201, 1)</f>
        <v>173</v>
      </c>
      <c r="U608" s="6">
        <f>_xlfn.RANK.EQ(VLOOKUP($A608, 'First 10 GS'!$B$2:$AG$2201, 21, FALSE), 'First 10 GS'!V$2:V$2201, 1)</f>
        <v>334</v>
      </c>
      <c r="V608" s="6">
        <f>_xlfn.RANK.EQ(VLOOKUP($A608, 'First 10 GS'!$B$2:$AG$2201, 22, FALSE), 'First 10 GS'!W$2:W$2201, 1)</f>
        <v>274</v>
      </c>
      <c r="W608" s="6">
        <f>_xlfn.RANK.EQ(VLOOKUP($A608, 'First 10 GS'!$B$2:$AG$2201, 23, FALSE), 'First 10 GS'!X$2:X$2201, 1)</f>
        <v>431</v>
      </c>
      <c r="X608" s="5">
        <f>_xlfn.RANK.EQ(VLOOKUP($A608, 'First 10 GS'!$B$2:$AG$2201, 24, FALSE), 'First 10 GS'!Y$2:Y$2201, 1)</f>
        <v>447</v>
      </c>
      <c r="Y608" s="6">
        <f>_xlfn.RANK.EQ(VLOOKUP($A608, 'First 10 GS'!$B$2:$AG$2201, 25, FALSE), 'First 10 GS'!Z$2:Z$2201, 1)</f>
        <v>599</v>
      </c>
      <c r="Z608" s="5">
        <f>_xlfn.RANK.EQ(VLOOKUP($A608, 'First 10 GS'!$B$2:$AG$2201, 26, FALSE), 'First 10 GS'!AA$2:AA$2201, 0)</f>
        <v>532</v>
      </c>
      <c r="AA608" s="5">
        <f>_xlfn.RANK.EQ(VLOOKUP($A608, 'First 10 GS'!$B$2:$AG$2201, 27, FALSE), 'First 10 GS'!AB$2:AB$2201, 0)</f>
        <v>537</v>
      </c>
      <c r="AB608" s="6">
        <f>_xlfn.RANK.EQ(VLOOKUP($A608, 'First 10 GS'!$B$2:$AG$2201, 28, FALSE), 'First 10 GS'!AC$2:AC$2201, 1)</f>
        <v>1</v>
      </c>
      <c r="AC608" s="6">
        <f>_xlfn.RANK.EQ(VLOOKUP($A608, 'First 10 GS'!$B$2:$AG$2201, 29, FALSE), 'First 10 GS'!AD$2:AD$2201, 1)</f>
        <v>1</v>
      </c>
      <c r="AD608" s="6">
        <f>_xlfn.RANK.EQ(VLOOKUP($A608, 'First 10 GS'!$B$2:$AG$2201, 30, FALSE), 'First 10 GS'!AE$2:AE$2201, 1)</f>
        <v>146</v>
      </c>
      <c r="AE608" s="6">
        <f>_xlfn.RANK.EQ(VLOOKUP($A608, 'First 10 GS'!$B$2:$AG$2201, 31, FALSE), 'First 10 GS'!AF$2:AF$2201, 0)</f>
        <v>301</v>
      </c>
      <c r="AF608" s="5">
        <f>_xlfn.RANK.EQ(VLOOKUP($A608, 'First 10 GS'!$B$2:$AG$2201, 32, FALSE), 'First 10 GS'!AG$2:AG$2201, 1)</f>
        <v>366</v>
      </c>
      <c r="AG608" s="7">
        <f>GEOMEAN(Table5[[#This Row],[W]],Table5[[#This Row],[L]],Table5[[#This Row],[ERA]],Table5[[#This Row],[BB/9]],Table5[[#This Row],[SO]],Table5[[#This Row],[K/9]],Table5[[#This Row],[WHIP]])</f>
        <v>453.01498529950629</v>
      </c>
    </row>
    <row r="609" spans="1:33" x14ac:dyDescent="0.45">
      <c r="A609" s="6" t="s">
        <v>1972</v>
      </c>
      <c r="B609" s="6" t="s">
        <v>193</v>
      </c>
      <c r="C609" s="9">
        <v>14360</v>
      </c>
      <c r="D609" s="9">
        <v>14397</v>
      </c>
      <c r="E609" s="6">
        <f>_xlfn.RANK.EQ(VLOOKUP($A609, 'First 10 GS'!$B$2:$AG$2201, 5, FALSE), 'First 10 GS'!F$2:F$2201, 0)</f>
        <v>161</v>
      </c>
      <c r="F609" s="5">
        <f>_xlfn.RANK.EQ(VLOOKUP($A609, 'First 10 GS'!$B$2:$AG$2201, 6, FALSE), 'First 10 GS'!G$2:G$2201, 0)</f>
        <v>151</v>
      </c>
      <c r="G609" s="5">
        <f>_xlfn.RANK.EQ(VLOOKUP($A609, 'First 10 GS'!$B$2:$AG$2201, 7, FALSE), 'First 10 GS'!H$2:H$2201, 1)</f>
        <v>343</v>
      </c>
      <c r="H609" s="6">
        <f>_xlfn.RANK.EQ(VLOOKUP($A609, 'First 10 GS'!$B$2:$AG$2201, 8, FALSE), 'First 10 GS'!I$2:I$2201, 0)</f>
        <v>1</v>
      </c>
      <c r="I609" s="6">
        <f>_xlfn.RANK.EQ(VLOOKUP($A609, 'First 10 GS'!$B$2:$AG$2201, 9, FALSE), 'First 10 GS'!J$2:J$2201, 0)</f>
        <v>1</v>
      </c>
      <c r="J609" s="6">
        <f>_xlfn.RANK.EQ(VLOOKUP($A609, 'First 10 GS'!$B$2:$AG$2201, 10, FALSE), 'First 10 GS'!K$2:K$2201, 1)</f>
        <v>1</v>
      </c>
      <c r="K609" s="6">
        <f>_xlfn.RANK.EQ(VLOOKUP($A609, 'First 10 GS'!$B$2:$AG$2201, 11, FALSE), 'First 10 GS'!L$2:L$2201, 0)</f>
        <v>14</v>
      </c>
      <c r="L609" s="6">
        <f>_xlfn.RANK.EQ(VLOOKUP($A609, 'First 10 GS'!$B$2:$AG$2201, 12, FALSE), 'First 10 GS'!M$2:M$2201, 0)</f>
        <v>18</v>
      </c>
      <c r="M609" s="6">
        <f>_xlfn.RANK.EQ(VLOOKUP($A609, 'First 10 GS'!$B$2:$AG$2201, 13, FALSE), 'First 10 GS'!N$2:N$2201, 0)</f>
        <v>2</v>
      </c>
      <c r="N609" s="6">
        <f>_xlfn.RANK.EQ(VLOOKUP($A609, 'First 10 GS'!$B$2:$AG$2201, 14, FALSE), 'First 10 GS'!O$2:O$2201, 1)</f>
        <v>500</v>
      </c>
      <c r="O609" s="6">
        <f>_xlfn.RANK.EQ(VLOOKUP($A609, 'First 10 GS'!$B$2:$AG$2201, 15, FALSE), 'First 10 GS'!P$2:P$2201, 0)</f>
        <v>90</v>
      </c>
      <c r="P609" s="6">
        <f>_xlfn.RANK.EQ(VLOOKUP($A609, 'First 10 GS'!$B$2:$AG$2201, 16, FALSE), 'First 10 GS'!Q$2:Q$2201, 0)</f>
        <v>266</v>
      </c>
      <c r="Q609" s="5">
        <f>_xlfn.RANK.EQ(VLOOKUP($A609, 'First 10 GS'!$B$2:$AG$2201, 17, FALSE), 'First 10 GS'!R$2:R$2201, 1)</f>
        <v>592</v>
      </c>
      <c r="R609" s="6">
        <f>_xlfn.RANK.EQ(VLOOKUP($A609, 'First 10 GS'!$B$2:$AG$2201, 18, FALSE), 'First 10 GS'!S$2:S$2201, 1)</f>
        <v>645</v>
      </c>
      <c r="S609" s="6">
        <f>_xlfn.RANK.EQ(VLOOKUP($A609, 'First 10 GS'!$B$2:$AG$2201, 19, FALSE), 'First 10 GS'!T$2:T$2201, 1)</f>
        <v>654</v>
      </c>
      <c r="T609" s="6">
        <f>_xlfn.RANK.EQ(VLOOKUP($A609, 'First 10 GS'!$B$2:$AG$2201, 20, FALSE), 'First 10 GS'!U$2:U$2201, 1)</f>
        <v>658</v>
      </c>
      <c r="U609" s="6">
        <f>_xlfn.RANK.EQ(VLOOKUP($A609, 'First 10 GS'!$B$2:$AG$2201, 21, FALSE), 'First 10 GS'!V$2:V$2201, 1)</f>
        <v>122</v>
      </c>
      <c r="V609" s="6">
        <f>_xlfn.RANK.EQ(VLOOKUP($A609, 'First 10 GS'!$B$2:$AG$2201, 22, FALSE), 'First 10 GS'!W$2:W$2201, 1)</f>
        <v>103</v>
      </c>
      <c r="W609" s="6">
        <f>_xlfn.RANK.EQ(VLOOKUP($A609, 'First 10 GS'!$B$2:$AG$2201, 23, FALSE), 'First 10 GS'!X$2:X$2201, 1)</f>
        <v>646</v>
      </c>
      <c r="X609" s="5">
        <f>_xlfn.RANK.EQ(VLOOKUP($A609, 'First 10 GS'!$B$2:$AG$2201, 24, FALSE), 'First 10 GS'!Y$2:Y$2201, 1)</f>
        <v>628</v>
      </c>
      <c r="Y609" s="6">
        <f>_xlfn.RANK.EQ(VLOOKUP($A609, 'First 10 GS'!$B$2:$AG$2201, 25, FALSE), 'First 10 GS'!Z$2:Z$2201, 1)</f>
        <v>1</v>
      </c>
      <c r="Z609" s="5">
        <f>_xlfn.RANK.EQ(VLOOKUP($A609, 'First 10 GS'!$B$2:$AG$2201, 26, FALSE), 'First 10 GS'!AA$2:AA$2201, 0)</f>
        <v>549</v>
      </c>
      <c r="AA609" s="5">
        <f>_xlfn.RANK.EQ(VLOOKUP($A609, 'First 10 GS'!$B$2:$AG$2201, 27, FALSE), 'First 10 GS'!AB$2:AB$2201, 0)</f>
        <v>591</v>
      </c>
      <c r="AB609" s="6">
        <f>_xlfn.RANK.EQ(VLOOKUP($A609, 'First 10 GS'!$B$2:$AG$2201, 28, FALSE), 'First 10 GS'!AC$2:AC$2201, 1)</f>
        <v>127</v>
      </c>
      <c r="AC609" s="6">
        <f>_xlfn.RANK.EQ(VLOOKUP($A609, 'First 10 GS'!$B$2:$AG$2201, 29, FALSE), 'First 10 GS'!AD$2:AD$2201, 1)</f>
        <v>1</v>
      </c>
      <c r="AD609" s="6">
        <f>_xlfn.RANK.EQ(VLOOKUP($A609, 'First 10 GS'!$B$2:$AG$2201, 30, FALSE), 'First 10 GS'!AE$2:AE$2201, 1)</f>
        <v>611</v>
      </c>
      <c r="AE609" s="6">
        <f>_xlfn.RANK.EQ(VLOOKUP($A609, 'First 10 GS'!$B$2:$AG$2201, 31, FALSE), 'First 10 GS'!AF$2:AF$2201, 0)</f>
        <v>41</v>
      </c>
      <c r="AF609" s="5">
        <f>_xlfn.RANK.EQ(VLOOKUP($A609, 'First 10 GS'!$B$2:$AG$2201, 32, FALSE), 'First 10 GS'!AG$2:AG$2201, 1)</f>
        <v>638</v>
      </c>
      <c r="AG609" s="7">
        <f>GEOMEAN(Table5[[#This Row],[W]],Table5[[#This Row],[L]],Table5[[#This Row],[ERA]],Table5[[#This Row],[BB/9]],Table5[[#This Row],[SO]],Table5[[#This Row],[K/9]],Table5[[#This Row],[WHIP]])</f>
        <v>454.17057008428742</v>
      </c>
    </row>
    <row r="610" spans="1:33" x14ac:dyDescent="0.45">
      <c r="A610" s="6" t="s">
        <v>2094</v>
      </c>
      <c r="B610" s="6" t="s">
        <v>43</v>
      </c>
      <c r="C610" s="9">
        <v>37798</v>
      </c>
      <c r="D610" s="9">
        <v>37853</v>
      </c>
      <c r="E610" s="6">
        <f>_xlfn.RANK.EQ(VLOOKUP($A610, 'First 10 GS'!$B$2:$AG$2201, 5, FALSE), 'First 10 GS'!F$2:F$2201, 0)</f>
        <v>523</v>
      </c>
      <c r="F610" s="5">
        <f>_xlfn.RANK.EQ(VLOOKUP($A610, 'First 10 GS'!$B$2:$AG$2201, 6, FALSE), 'First 10 GS'!G$2:G$2201, 0)</f>
        <v>460</v>
      </c>
      <c r="G610" s="5">
        <f>_xlfn.RANK.EQ(VLOOKUP($A610, 'First 10 GS'!$B$2:$AG$2201, 7, FALSE), 'First 10 GS'!H$2:H$2201, 1)</f>
        <v>518</v>
      </c>
      <c r="H610" s="6">
        <f>_xlfn.RANK.EQ(VLOOKUP($A610, 'First 10 GS'!$B$2:$AG$2201, 8, FALSE), 'First 10 GS'!I$2:I$2201, 0)</f>
        <v>1</v>
      </c>
      <c r="I610" s="6">
        <f>_xlfn.RANK.EQ(VLOOKUP($A610, 'First 10 GS'!$B$2:$AG$2201, 9, FALSE), 'First 10 GS'!J$2:J$2201, 0)</f>
        <v>1</v>
      </c>
      <c r="J610" s="6">
        <f>_xlfn.RANK.EQ(VLOOKUP($A610, 'First 10 GS'!$B$2:$AG$2201, 10, FALSE), 'First 10 GS'!K$2:K$2201, 1)</f>
        <v>1</v>
      </c>
      <c r="K610" s="6">
        <f>_xlfn.RANK.EQ(VLOOKUP($A610, 'First 10 GS'!$B$2:$AG$2201, 11, FALSE), 'First 10 GS'!L$2:L$2201, 0)</f>
        <v>196</v>
      </c>
      <c r="L610" s="6">
        <f>_xlfn.RANK.EQ(VLOOKUP($A610, 'First 10 GS'!$B$2:$AG$2201, 12, FALSE), 'First 10 GS'!M$2:M$2201, 0)</f>
        <v>98</v>
      </c>
      <c r="M610" s="6">
        <f>_xlfn.RANK.EQ(VLOOKUP($A610, 'First 10 GS'!$B$2:$AG$2201, 13, FALSE), 'First 10 GS'!N$2:N$2201, 0)</f>
        <v>2</v>
      </c>
      <c r="N610" s="6">
        <f>_xlfn.RANK.EQ(VLOOKUP($A610, 'First 10 GS'!$B$2:$AG$2201, 14, FALSE), 'First 10 GS'!O$2:O$2201, 1)</f>
        <v>138</v>
      </c>
      <c r="O610" s="6">
        <f>_xlfn.RANK.EQ(VLOOKUP($A610, 'First 10 GS'!$B$2:$AG$2201, 15, FALSE), 'First 10 GS'!P$2:P$2201, 0)</f>
        <v>227</v>
      </c>
      <c r="P610" s="6">
        <f>_xlfn.RANK.EQ(VLOOKUP($A610, 'First 10 GS'!$B$2:$AG$2201, 16, FALSE), 'First 10 GS'!Q$2:Q$2201, 0)</f>
        <v>562</v>
      </c>
      <c r="Q610" s="5">
        <f>_xlfn.RANK.EQ(VLOOKUP($A610, 'First 10 GS'!$B$2:$AG$2201, 17, FALSE), 'First 10 GS'!R$2:R$2201, 1)</f>
        <v>639</v>
      </c>
      <c r="R610" s="6">
        <f>_xlfn.RANK.EQ(VLOOKUP($A610, 'First 10 GS'!$B$2:$AG$2201, 18, FALSE), 'First 10 GS'!S$2:S$2201, 1)</f>
        <v>475</v>
      </c>
      <c r="S610" s="6">
        <f>_xlfn.RANK.EQ(VLOOKUP($A610, 'First 10 GS'!$B$2:$AG$2201, 19, FALSE), 'First 10 GS'!T$2:T$2201, 1)</f>
        <v>653</v>
      </c>
      <c r="T610" s="6">
        <f>_xlfn.RANK.EQ(VLOOKUP($A610, 'First 10 GS'!$B$2:$AG$2201, 20, FALSE), 'First 10 GS'!U$2:U$2201, 1)</f>
        <v>645</v>
      </c>
      <c r="U610" s="6">
        <f>_xlfn.RANK.EQ(VLOOKUP($A610, 'First 10 GS'!$B$2:$AG$2201, 21, FALSE), 'First 10 GS'!V$2:V$2201, 1)</f>
        <v>603</v>
      </c>
      <c r="V610" s="6">
        <f>_xlfn.RANK.EQ(VLOOKUP($A610, 'First 10 GS'!$B$2:$AG$2201, 22, FALSE), 'First 10 GS'!W$2:W$2201, 1)</f>
        <v>570</v>
      </c>
      <c r="W610" s="6">
        <f>_xlfn.RANK.EQ(VLOOKUP($A610, 'First 10 GS'!$B$2:$AG$2201, 23, FALSE), 'First 10 GS'!X$2:X$2201, 1)</f>
        <v>567</v>
      </c>
      <c r="X610" s="5">
        <f>_xlfn.RANK.EQ(VLOOKUP($A610, 'First 10 GS'!$B$2:$AG$2201, 24, FALSE), 'First 10 GS'!Y$2:Y$2201, 1)</f>
        <v>622</v>
      </c>
      <c r="Y610" s="6">
        <f>_xlfn.RANK.EQ(VLOOKUP($A610, 'First 10 GS'!$B$2:$AG$2201, 25, FALSE), 'First 10 GS'!Z$2:Z$2201, 1)</f>
        <v>490</v>
      </c>
      <c r="Z610" s="5">
        <f>_xlfn.RANK.EQ(VLOOKUP($A610, 'First 10 GS'!$B$2:$AG$2201, 26, FALSE), 'First 10 GS'!AA$2:AA$2201, 0)</f>
        <v>293</v>
      </c>
      <c r="AA610" s="5">
        <f>_xlfn.RANK.EQ(VLOOKUP($A610, 'First 10 GS'!$B$2:$AG$2201, 27, FALSE), 'First 10 GS'!AB$2:AB$2201, 0)</f>
        <v>223</v>
      </c>
      <c r="AB610" s="6">
        <f>_xlfn.RANK.EQ(VLOOKUP($A610, 'First 10 GS'!$B$2:$AG$2201, 28, FALSE), 'First 10 GS'!AC$2:AC$2201, 1)</f>
        <v>452</v>
      </c>
      <c r="AC610" s="6">
        <f>_xlfn.RANK.EQ(VLOOKUP($A610, 'First 10 GS'!$B$2:$AG$2201, 29, FALSE), 'First 10 GS'!AD$2:AD$2201, 1)</f>
        <v>1</v>
      </c>
      <c r="AD610" s="6">
        <f>_xlfn.RANK.EQ(VLOOKUP($A610, 'First 10 GS'!$B$2:$AG$2201, 30, FALSE), 'First 10 GS'!AE$2:AE$2201, 1)</f>
        <v>554</v>
      </c>
      <c r="AE610" s="6">
        <f>_xlfn.RANK.EQ(VLOOKUP($A610, 'First 10 GS'!$B$2:$AG$2201, 31, FALSE), 'First 10 GS'!AF$2:AF$2201, 0)</f>
        <v>312</v>
      </c>
      <c r="AF610" s="5">
        <f>_xlfn.RANK.EQ(VLOOKUP($A610, 'First 10 GS'!$B$2:$AG$2201, 32, FALSE), 'First 10 GS'!AG$2:AG$2201, 1)</f>
        <v>646</v>
      </c>
      <c r="AG610" s="7">
        <f>GEOMEAN(Table5[[#This Row],[W]],Table5[[#This Row],[L]],Table5[[#This Row],[ERA]],Table5[[#This Row],[BB/9]],Table5[[#This Row],[SO]],Table5[[#This Row],[K/9]],Table5[[#This Row],[WHIP]])</f>
        <v>454.35748905627742</v>
      </c>
    </row>
    <row r="611" spans="1:33" x14ac:dyDescent="0.45">
      <c r="A611" s="6" t="s">
        <v>1751</v>
      </c>
      <c r="B611" s="6" t="s">
        <v>210</v>
      </c>
      <c r="C611" s="9">
        <v>39665</v>
      </c>
      <c r="D611" s="9">
        <v>39712</v>
      </c>
      <c r="E611" s="6">
        <f>_xlfn.RANK.EQ(VLOOKUP($A611, 'First 10 GS'!$B$2:$AG$2201, 5, FALSE), 'First 10 GS'!F$2:F$2201, 0)</f>
        <v>266</v>
      </c>
      <c r="F611" s="5">
        <f>_xlfn.RANK.EQ(VLOOKUP($A611, 'First 10 GS'!$B$2:$AG$2201, 6, FALSE), 'First 10 GS'!G$2:G$2201, 0)</f>
        <v>294</v>
      </c>
      <c r="G611" s="5">
        <f>_xlfn.RANK.EQ(VLOOKUP($A611, 'First 10 GS'!$B$2:$AG$2201, 7, FALSE), 'First 10 GS'!H$2:H$2201, 1)</f>
        <v>343</v>
      </c>
      <c r="H611" s="6">
        <f>_xlfn.RANK.EQ(VLOOKUP($A611, 'First 10 GS'!$B$2:$AG$2201, 8, FALSE), 'First 10 GS'!I$2:I$2201, 0)</f>
        <v>1</v>
      </c>
      <c r="I611" s="6">
        <f>_xlfn.RANK.EQ(VLOOKUP($A611, 'First 10 GS'!$B$2:$AG$2201, 9, FALSE), 'First 10 GS'!J$2:J$2201, 0)</f>
        <v>1</v>
      </c>
      <c r="J611" s="6">
        <f>_xlfn.RANK.EQ(VLOOKUP($A611, 'First 10 GS'!$B$2:$AG$2201, 10, FALSE), 'First 10 GS'!K$2:K$2201, 1)</f>
        <v>1</v>
      </c>
      <c r="K611" s="6">
        <f>_xlfn.RANK.EQ(VLOOKUP($A611, 'First 10 GS'!$B$2:$AG$2201, 11, FALSE), 'First 10 GS'!L$2:L$2201, 0)</f>
        <v>99</v>
      </c>
      <c r="L611" s="6">
        <f>_xlfn.RANK.EQ(VLOOKUP($A611, 'First 10 GS'!$B$2:$AG$2201, 12, FALSE), 'First 10 GS'!M$2:M$2201, 0)</f>
        <v>18</v>
      </c>
      <c r="M611" s="6">
        <f>_xlfn.RANK.EQ(VLOOKUP($A611, 'First 10 GS'!$B$2:$AG$2201, 13, FALSE), 'First 10 GS'!N$2:N$2201, 0)</f>
        <v>2</v>
      </c>
      <c r="N611" s="6">
        <f>_xlfn.RANK.EQ(VLOOKUP($A611, 'First 10 GS'!$B$2:$AG$2201, 14, FALSE), 'First 10 GS'!O$2:O$2201, 1)</f>
        <v>391</v>
      </c>
      <c r="O611" s="6">
        <f>_xlfn.RANK.EQ(VLOOKUP($A611, 'First 10 GS'!$B$2:$AG$2201, 15, FALSE), 'First 10 GS'!P$2:P$2201, 0)</f>
        <v>227</v>
      </c>
      <c r="P611" s="6">
        <f>_xlfn.RANK.EQ(VLOOKUP($A611, 'First 10 GS'!$B$2:$AG$2201, 16, FALSE), 'First 10 GS'!Q$2:Q$2201, 0)</f>
        <v>378</v>
      </c>
      <c r="Q611" s="5">
        <f>_xlfn.RANK.EQ(VLOOKUP($A611, 'First 10 GS'!$B$2:$AG$2201, 17, FALSE), 'First 10 GS'!R$2:R$2201, 1)</f>
        <v>499</v>
      </c>
      <c r="R611" s="6">
        <f>_xlfn.RANK.EQ(VLOOKUP($A611, 'First 10 GS'!$B$2:$AG$2201, 18, FALSE), 'First 10 GS'!S$2:S$2201, 1)</f>
        <v>440</v>
      </c>
      <c r="S611" s="6">
        <f>_xlfn.RANK.EQ(VLOOKUP($A611, 'First 10 GS'!$B$2:$AG$2201, 19, FALSE), 'First 10 GS'!T$2:T$2201, 1)</f>
        <v>549</v>
      </c>
      <c r="T611" s="6">
        <f>_xlfn.RANK.EQ(VLOOKUP($A611, 'First 10 GS'!$B$2:$AG$2201, 20, FALSE), 'First 10 GS'!U$2:U$2201, 1)</f>
        <v>547</v>
      </c>
      <c r="U611" s="6">
        <f>_xlfn.RANK.EQ(VLOOKUP($A611, 'First 10 GS'!$B$2:$AG$2201, 21, FALSE), 'First 10 GS'!V$2:V$2201, 1)</f>
        <v>463</v>
      </c>
      <c r="V611" s="6">
        <f>_xlfn.RANK.EQ(VLOOKUP($A611, 'First 10 GS'!$B$2:$AG$2201, 22, FALSE), 'First 10 GS'!W$2:W$2201, 1)</f>
        <v>466</v>
      </c>
      <c r="W611" s="6">
        <f>_xlfn.RANK.EQ(VLOOKUP($A611, 'First 10 GS'!$B$2:$AG$2201, 23, FALSE), 'First 10 GS'!X$2:X$2201, 1)</f>
        <v>499</v>
      </c>
      <c r="X611" s="5">
        <f>_xlfn.RANK.EQ(VLOOKUP($A611, 'First 10 GS'!$B$2:$AG$2201, 24, FALSE), 'First 10 GS'!Y$2:Y$2201, 1)</f>
        <v>487</v>
      </c>
      <c r="Y611" s="6">
        <f>_xlfn.RANK.EQ(VLOOKUP($A611, 'First 10 GS'!$B$2:$AG$2201, 25, FALSE), 'First 10 GS'!Z$2:Z$2201, 1)</f>
        <v>1</v>
      </c>
      <c r="Z611" s="5">
        <f>_xlfn.RANK.EQ(VLOOKUP($A611, 'First 10 GS'!$B$2:$AG$2201, 26, FALSE), 'First 10 GS'!AA$2:AA$2201, 0)</f>
        <v>566</v>
      </c>
      <c r="AA611" s="5">
        <f>_xlfn.RANK.EQ(VLOOKUP($A611, 'First 10 GS'!$B$2:$AG$2201, 27, FALSE), 'First 10 GS'!AB$2:AB$2201, 0)</f>
        <v>580</v>
      </c>
      <c r="AB611" s="6">
        <f>_xlfn.RANK.EQ(VLOOKUP($A611, 'First 10 GS'!$B$2:$AG$2201, 28, FALSE), 'First 10 GS'!AC$2:AC$2201, 1)</f>
        <v>452</v>
      </c>
      <c r="AC611" s="6">
        <f>_xlfn.RANK.EQ(VLOOKUP($A611, 'First 10 GS'!$B$2:$AG$2201, 29, FALSE), 'First 10 GS'!AD$2:AD$2201, 1)</f>
        <v>477</v>
      </c>
      <c r="AD611" s="6">
        <f>_xlfn.RANK.EQ(VLOOKUP($A611, 'First 10 GS'!$B$2:$AG$2201, 30, FALSE), 'First 10 GS'!AE$2:AE$2201, 1)</f>
        <v>146</v>
      </c>
      <c r="AE611" s="6">
        <f>_xlfn.RANK.EQ(VLOOKUP($A611, 'First 10 GS'!$B$2:$AG$2201, 31, FALSE), 'First 10 GS'!AF$2:AF$2201, 0)</f>
        <v>157</v>
      </c>
      <c r="AF611" s="5">
        <f>_xlfn.RANK.EQ(VLOOKUP($A611, 'First 10 GS'!$B$2:$AG$2201, 32, FALSE), 'First 10 GS'!AG$2:AG$2201, 1)</f>
        <v>500</v>
      </c>
      <c r="AG611" s="7">
        <f>GEOMEAN(Table5[[#This Row],[W]],Table5[[#This Row],[L]],Table5[[#This Row],[ERA]],Table5[[#This Row],[BB/9]],Table5[[#This Row],[SO]],Table5[[#This Row],[K/9]],Table5[[#This Row],[WHIP]])</f>
        <v>454.76143331990892</v>
      </c>
    </row>
    <row r="612" spans="1:33" x14ac:dyDescent="0.45">
      <c r="A612" s="4" t="s">
        <v>1249</v>
      </c>
      <c r="B612" s="4" t="s">
        <v>43</v>
      </c>
      <c r="C612" s="10">
        <v>30565</v>
      </c>
      <c r="D612" s="10">
        <v>30800</v>
      </c>
      <c r="E612" s="4">
        <f>_xlfn.RANK.EQ(VLOOKUP($A612, 'First 10 GS'!$B$2:$AG$2201, 5, FALSE), 'First 10 GS'!F$2:F$2201, 0)</f>
        <v>125</v>
      </c>
      <c r="F612" s="5">
        <f>_xlfn.RANK.EQ(VLOOKUP($A612, 'First 10 GS'!$B$2:$AG$2201, 6, FALSE), 'First 10 GS'!G$2:G$2201, 0)</f>
        <v>460</v>
      </c>
      <c r="G612" s="5">
        <f>_xlfn.RANK.EQ(VLOOKUP($A612, 'First 10 GS'!$B$2:$AG$2201, 7, FALSE), 'First 10 GS'!H$2:H$2201, 1)</f>
        <v>518</v>
      </c>
      <c r="H612" s="4">
        <f>_xlfn.RANK.EQ(VLOOKUP($A612, 'First 10 GS'!$B$2:$AG$2201, 8, FALSE), 'First 10 GS'!I$2:I$2201, 0)</f>
        <v>1</v>
      </c>
      <c r="I612" s="4">
        <f>_xlfn.RANK.EQ(VLOOKUP($A612, 'First 10 GS'!$B$2:$AG$2201, 9, FALSE), 'First 10 GS'!J$2:J$2201, 0)</f>
        <v>1</v>
      </c>
      <c r="J612" s="4">
        <f>_xlfn.RANK.EQ(VLOOKUP($A612, 'First 10 GS'!$B$2:$AG$2201, 10, FALSE), 'First 10 GS'!K$2:K$2201, 1)</f>
        <v>1</v>
      </c>
      <c r="K612" s="4">
        <f>_xlfn.RANK.EQ(VLOOKUP($A612, 'First 10 GS'!$B$2:$AG$2201, 11, FALSE), 'First 10 GS'!L$2:L$2201, 0)</f>
        <v>99</v>
      </c>
      <c r="L612" s="4">
        <f>_xlfn.RANK.EQ(VLOOKUP($A612, 'First 10 GS'!$B$2:$AG$2201, 12, FALSE), 'First 10 GS'!M$2:M$2201, 0)</f>
        <v>98</v>
      </c>
      <c r="M612" s="4">
        <f>_xlfn.RANK.EQ(VLOOKUP($A612, 'First 10 GS'!$B$2:$AG$2201, 13, FALSE), 'First 10 GS'!N$2:N$2201, 0)</f>
        <v>2</v>
      </c>
      <c r="N612" s="6">
        <f>_xlfn.RANK.EQ(VLOOKUP($A612, 'First 10 GS'!$B$2:$AG$2201, 14, FALSE), 'First 10 GS'!O$2:O$2201, 1)</f>
        <v>537</v>
      </c>
      <c r="O612" s="4">
        <f>_xlfn.RANK.EQ(VLOOKUP($A612, 'First 10 GS'!$B$2:$AG$2201, 15, FALSE), 'First 10 GS'!P$2:P$2201, 0)</f>
        <v>227</v>
      </c>
      <c r="P612" s="4">
        <f>_xlfn.RANK.EQ(VLOOKUP($A612, 'First 10 GS'!$B$2:$AG$2201, 16, FALSE), 'First 10 GS'!Q$2:Q$2201, 0)</f>
        <v>562</v>
      </c>
      <c r="Q612" s="5">
        <f>_xlfn.RANK.EQ(VLOOKUP($A612, 'First 10 GS'!$B$2:$AG$2201, 17, FALSE), 'First 10 GS'!R$2:R$2201, 1)</f>
        <v>277</v>
      </c>
      <c r="R612" s="4">
        <f>_xlfn.RANK.EQ(VLOOKUP($A612, 'First 10 GS'!$B$2:$AG$2201, 18, FALSE), 'First 10 GS'!S$2:S$2201, 1)</f>
        <v>475</v>
      </c>
      <c r="S612" s="4">
        <f>_xlfn.RANK.EQ(VLOOKUP($A612, 'First 10 GS'!$B$2:$AG$2201, 19, FALSE), 'First 10 GS'!T$2:T$2201, 1)</f>
        <v>270</v>
      </c>
      <c r="T612" s="4">
        <f>_xlfn.RANK.EQ(VLOOKUP($A612, 'First 10 GS'!$B$2:$AG$2201, 20, FALSE), 'First 10 GS'!U$2:U$2201, 1)</f>
        <v>341</v>
      </c>
      <c r="U612" s="4">
        <f>_xlfn.RANK.EQ(VLOOKUP($A612, 'First 10 GS'!$B$2:$AG$2201, 21, FALSE), 'First 10 GS'!V$2:V$2201, 1)</f>
        <v>76</v>
      </c>
      <c r="V612" s="4">
        <f>_xlfn.RANK.EQ(VLOOKUP($A612, 'First 10 GS'!$B$2:$AG$2201, 22, FALSE), 'First 10 GS'!W$2:W$2201, 1)</f>
        <v>53</v>
      </c>
      <c r="W612" s="4">
        <f>_xlfn.RANK.EQ(VLOOKUP($A612, 'First 10 GS'!$B$2:$AG$2201, 23, FALSE), 'First 10 GS'!X$2:X$2201, 1)</f>
        <v>629</v>
      </c>
      <c r="X612" s="5">
        <f>_xlfn.RANK.EQ(VLOOKUP($A612, 'First 10 GS'!$B$2:$AG$2201, 24, FALSE), 'First 10 GS'!Y$2:Y$2201, 1)</f>
        <v>580</v>
      </c>
      <c r="Y612" s="4">
        <f>_xlfn.RANK.EQ(VLOOKUP($A612, 'First 10 GS'!$B$2:$AG$2201, 25, FALSE), 'First 10 GS'!Z$2:Z$2201, 1)</f>
        <v>291</v>
      </c>
      <c r="Z612" s="5">
        <f>_xlfn.RANK.EQ(VLOOKUP($A612, 'First 10 GS'!$B$2:$AG$2201, 26, FALSE), 'First 10 GS'!AA$2:AA$2201, 0)</f>
        <v>423</v>
      </c>
      <c r="AA612" s="5">
        <f>_xlfn.RANK.EQ(VLOOKUP($A612, 'First 10 GS'!$B$2:$AG$2201, 27, FALSE), 'First 10 GS'!AB$2:AB$2201, 0)</f>
        <v>504</v>
      </c>
      <c r="AB612" s="4">
        <f>_xlfn.RANK.EQ(VLOOKUP($A612, 'First 10 GS'!$B$2:$AG$2201, 28, FALSE), 'First 10 GS'!AC$2:AC$2201, 1)</f>
        <v>556</v>
      </c>
      <c r="AC612" s="4">
        <f>_xlfn.RANK.EQ(VLOOKUP($A612, 'First 10 GS'!$B$2:$AG$2201, 29, FALSE), 'First 10 GS'!AD$2:AD$2201, 1)</f>
        <v>652</v>
      </c>
      <c r="AD612" s="4">
        <f>_xlfn.RANK.EQ(VLOOKUP($A612, 'First 10 GS'!$B$2:$AG$2201, 30, FALSE), 'First 10 GS'!AE$2:AE$2201, 1)</f>
        <v>554</v>
      </c>
      <c r="AE612" s="4">
        <f>_xlfn.RANK.EQ(VLOOKUP($A612, 'First 10 GS'!$B$2:$AG$2201, 31, FALSE), 'First 10 GS'!AF$2:AF$2201, 0)</f>
        <v>81</v>
      </c>
      <c r="AF612" s="5">
        <f>_xlfn.RANK.EQ(VLOOKUP($A612, 'First 10 GS'!$B$2:$AG$2201, 32, FALSE), 'First 10 GS'!AG$2:AG$2201, 1)</f>
        <v>513</v>
      </c>
      <c r="AG612" s="7">
        <f>GEOMEAN(Table5[[#This Row],[W]],Table5[[#This Row],[L]],Table5[[#This Row],[ERA]],Table5[[#This Row],[BB/9]],Table5[[#This Row],[SO]],Table5[[#This Row],[K/9]],Table5[[#This Row],[WHIP]])</f>
        <v>457.37148935869288</v>
      </c>
    </row>
    <row r="613" spans="1:33" x14ac:dyDescent="0.45">
      <c r="A613" s="6" t="s">
        <v>2609</v>
      </c>
      <c r="B613" s="6" t="s">
        <v>210</v>
      </c>
      <c r="C613" s="9">
        <v>33471</v>
      </c>
      <c r="D613" s="9">
        <v>33804</v>
      </c>
      <c r="E613" s="6">
        <f>_xlfn.RANK.EQ(VLOOKUP($A613, 'First 10 GS'!$B$2:$AG$2201, 5, FALSE), 'First 10 GS'!F$2:F$2201, 0)</f>
        <v>574</v>
      </c>
      <c r="F613" s="5">
        <f>_xlfn.RANK.EQ(VLOOKUP($A613, 'First 10 GS'!$B$2:$AG$2201, 6, FALSE), 'First 10 GS'!G$2:G$2201, 0)</f>
        <v>595</v>
      </c>
      <c r="G613" s="5">
        <f>_xlfn.RANK.EQ(VLOOKUP($A613, 'First 10 GS'!$B$2:$AG$2201, 7, FALSE), 'First 10 GS'!H$2:H$2201, 1)</f>
        <v>177</v>
      </c>
      <c r="H613" s="6">
        <f>_xlfn.RANK.EQ(VLOOKUP($A613, 'First 10 GS'!$B$2:$AG$2201, 8, FALSE), 'First 10 GS'!I$2:I$2201, 0)</f>
        <v>1</v>
      </c>
      <c r="I613" s="6">
        <f>_xlfn.RANK.EQ(VLOOKUP($A613, 'First 10 GS'!$B$2:$AG$2201, 9, FALSE), 'First 10 GS'!J$2:J$2201, 0)</f>
        <v>1</v>
      </c>
      <c r="J613" s="6">
        <f>_xlfn.RANK.EQ(VLOOKUP($A613, 'First 10 GS'!$B$2:$AG$2201, 10, FALSE), 'First 10 GS'!K$2:K$2201, 1)</f>
        <v>1</v>
      </c>
      <c r="K613" s="6">
        <f>_xlfn.RANK.EQ(VLOOKUP($A613, 'First 10 GS'!$B$2:$AG$2201, 11, FALSE), 'First 10 GS'!L$2:L$2201, 0)</f>
        <v>196</v>
      </c>
      <c r="L613" s="6">
        <f>_xlfn.RANK.EQ(VLOOKUP($A613, 'First 10 GS'!$B$2:$AG$2201, 12, FALSE), 'First 10 GS'!M$2:M$2201, 0)</f>
        <v>98</v>
      </c>
      <c r="M613" s="6">
        <f>_xlfn.RANK.EQ(VLOOKUP($A613, 'First 10 GS'!$B$2:$AG$2201, 13, FALSE), 'First 10 GS'!N$2:N$2201, 0)</f>
        <v>2</v>
      </c>
      <c r="N613" s="6">
        <f>_xlfn.RANK.EQ(VLOOKUP($A613, 'First 10 GS'!$B$2:$AG$2201, 14, FALSE), 'First 10 GS'!O$2:O$2201, 1)</f>
        <v>88</v>
      </c>
      <c r="O613" s="6">
        <f>_xlfn.RANK.EQ(VLOOKUP($A613, 'First 10 GS'!$B$2:$AG$2201, 15, FALSE), 'First 10 GS'!P$2:P$2201, 0)</f>
        <v>629</v>
      </c>
      <c r="P613" s="6">
        <f>_xlfn.RANK.EQ(VLOOKUP($A613, 'First 10 GS'!$B$2:$AG$2201, 16, FALSE), 'First 10 GS'!Q$2:Q$2201, 0)</f>
        <v>589</v>
      </c>
      <c r="Q613" s="5">
        <f>_xlfn.RANK.EQ(VLOOKUP($A613, 'First 10 GS'!$B$2:$AG$2201, 17, FALSE), 'First 10 GS'!R$2:R$2201, 1)</f>
        <v>625</v>
      </c>
      <c r="R613" s="6">
        <f>_xlfn.RANK.EQ(VLOOKUP($A613, 'First 10 GS'!$B$2:$AG$2201, 18, FALSE), 'First 10 GS'!S$2:S$2201, 1)</f>
        <v>276</v>
      </c>
      <c r="S613" s="6">
        <f>_xlfn.RANK.EQ(VLOOKUP($A613, 'First 10 GS'!$B$2:$AG$2201, 19, FALSE), 'First 10 GS'!T$2:T$2201, 1)</f>
        <v>614</v>
      </c>
      <c r="T613" s="6">
        <f>_xlfn.RANK.EQ(VLOOKUP($A613, 'First 10 GS'!$B$2:$AG$2201, 20, FALSE), 'First 10 GS'!U$2:U$2201, 1)</f>
        <v>607</v>
      </c>
      <c r="U613" s="6">
        <f>_xlfn.RANK.EQ(VLOOKUP($A613, 'First 10 GS'!$B$2:$AG$2201, 21, FALSE), 'First 10 GS'!V$2:V$2201, 1)</f>
        <v>191</v>
      </c>
      <c r="V613" s="6">
        <f>_xlfn.RANK.EQ(VLOOKUP($A613, 'First 10 GS'!$B$2:$AG$2201, 22, FALSE), 'First 10 GS'!W$2:W$2201, 1)</f>
        <v>103</v>
      </c>
      <c r="W613" s="6">
        <f>_xlfn.RANK.EQ(VLOOKUP($A613, 'First 10 GS'!$B$2:$AG$2201, 23, FALSE), 'First 10 GS'!X$2:X$2201, 1)</f>
        <v>567</v>
      </c>
      <c r="X613" s="5">
        <f>_xlfn.RANK.EQ(VLOOKUP($A613, 'First 10 GS'!$B$2:$AG$2201, 24, FALSE), 'First 10 GS'!Y$2:Y$2201, 1)</f>
        <v>633</v>
      </c>
      <c r="Y613" s="6">
        <f>_xlfn.RANK.EQ(VLOOKUP($A613, 'First 10 GS'!$B$2:$AG$2201, 25, FALSE), 'First 10 GS'!Z$2:Z$2201, 1)</f>
        <v>1</v>
      </c>
      <c r="Z613" s="5">
        <f>_xlfn.RANK.EQ(VLOOKUP($A613, 'First 10 GS'!$B$2:$AG$2201, 26, FALSE), 'First 10 GS'!AA$2:AA$2201, 0)</f>
        <v>474</v>
      </c>
      <c r="AA613" s="5">
        <f>_xlfn.RANK.EQ(VLOOKUP($A613, 'First 10 GS'!$B$2:$AG$2201, 27, FALSE), 'First 10 GS'!AB$2:AB$2201, 0)</f>
        <v>352</v>
      </c>
      <c r="AB613" s="6">
        <f>_xlfn.RANK.EQ(VLOOKUP($A613, 'First 10 GS'!$B$2:$AG$2201, 28, FALSE), 'First 10 GS'!AC$2:AC$2201, 1)</f>
        <v>1</v>
      </c>
      <c r="AC613" s="6">
        <f>_xlfn.RANK.EQ(VLOOKUP($A613, 'First 10 GS'!$B$2:$AG$2201, 29, FALSE), 'First 10 GS'!AD$2:AD$2201, 1)</f>
        <v>477</v>
      </c>
      <c r="AD613" s="6">
        <f>_xlfn.RANK.EQ(VLOOKUP($A613, 'First 10 GS'!$B$2:$AG$2201, 30, FALSE), 'First 10 GS'!AE$2:AE$2201, 1)</f>
        <v>325</v>
      </c>
      <c r="AE613" s="6">
        <f>_xlfn.RANK.EQ(VLOOKUP($A613, 'First 10 GS'!$B$2:$AG$2201, 31, FALSE), 'First 10 GS'!AF$2:AF$2201, 0)</f>
        <v>526</v>
      </c>
      <c r="AF613" s="5">
        <f>_xlfn.RANK.EQ(VLOOKUP($A613, 'First 10 GS'!$B$2:$AG$2201, 32, FALSE), 'First 10 GS'!AG$2:AG$2201, 1)</f>
        <v>629</v>
      </c>
      <c r="AG613" s="7">
        <f>GEOMEAN(Table5[[#This Row],[W]],Table5[[#This Row],[L]],Table5[[#This Row],[ERA]],Table5[[#This Row],[BB/9]],Table5[[#This Row],[SO]],Table5[[#This Row],[K/9]],Table5[[#This Row],[WHIP]])</f>
        <v>460.21806128372145</v>
      </c>
    </row>
    <row r="614" spans="1:33" x14ac:dyDescent="0.45">
      <c r="A614" s="6" t="s">
        <v>2514</v>
      </c>
      <c r="B614" s="6" t="s">
        <v>121</v>
      </c>
      <c r="C614" s="9">
        <v>34210</v>
      </c>
      <c r="D614" s="9">
        <v>34440</v>
      </c>
      <c r="E614" s="6">
        <f>_xlfn.RANK.EQ(VLOOKUP($A614, 'First 10 GS'!$B$2:$AG$2201, 5, FALSE), 'First 10 GS'!F$2:F$2201, 0)</f>
        <v>366</v>
      </c>
      <c r="F614" s="5">
        <f>_xlfn.RANK.EQ(VLOOKUP($A614, 'First 10 GS'!$B$2:$AG$2201, 6, FALSE), 'First 10 GS'!G$2:G$2201, 0)</f>
        <v>294</v>
      </c>
      <c r="G614" s="5">
        <f>_xlfn.RANK.EQ(VLOOKUP($A614, 'First 10 GS'!$B$2:$AG$2201, 7, FALSE), 'First 10 GS'!H$2:H$2201, 1)</f>
        <v>623</v>
      </c>
      <c r="H614" s="6">
        <f>_xlfn.RANK.EQ(VLOOKUP($A614, 'First 10 GS'!$B$2:$AG$2201, 8, FALSE), 'First 10 GS'!I$2:I$2201, 0)</f>
        <v>1</v>
      </c>
      <c r="I614" s="6">
        <f>_xlfn.RANK.EQ(VLOOKUP($A614, 'First 10 GS'!$B$2:$AG$2201, 9, FALSE), 'First 10 GS'!J$2:J$2201, 0)</f>
        <v>1</v>
      </c>
      <c r="J614" s="6">
        <f>_xlfn.RANK.EQ(VLOOKUP($A614, 'First 10 GS'!$B$2:$AG$2201, 10, FALSE), 'First 10 GS'!K$2:K$2201, 1)</f>
        <v>1</v>
      </c>
      <c r="K614" s="6">
        <f>_xlfn.RANK.EQ(VLOOKUP($A614, 'First 10 GS'!$B$2:$AG$2201, 11, FALSE), 'First 10 GS'!L$2:L$2201, 0)</f>
        <v>196</v>
      </c>
      <c r="L614" s="6">
        <f>_xlfn.RANK.EQ(VLOOKUP($A614, 'First 10 GS'!$B$2:$AG$2201, 12, FALSE), 'First 10 GS'!M$2:M$2201, 0)</f>
        <v>98</v>
      </c>
      <c r="M614" s="6">
        <f>_xlfn.RANK.EQ(VLOOKUP($A614, 'First 10 GS'!$B$2:$AG$2201, 13, FALSE), 'First 10 GS'!N$2:N$2201, 0)</f>
        <v>2</v>
      </c>
      <c r="N614" s="6">
        <f>_xlfn.RANK.EQ(VLOOKUP($A614, 'First 10 GS'!$B$2:$AG$2201, 14, FALSE), 'First 10 GS'!O$2:O$2201, 1)</f>
        <v>288</v>
      </c>
      <c r="O614" s="6">
        <f>_xlfn.RANK.EQ(VLOOKUP($A614, 'First 10 GS'!$B$2:$AG$2201, 15, FALSE), 'First 10 GS'!P$2:P$2201, 0)</f>
        <v>26</v>
      </c>
      <c r="P614" s="6">
        <f>_xlfn.RANK.EQ(VLOOKUP($A614, 'First 10 GS'!$B$2:$AG$2201, 16, FALSE), 'First 10 GS'!Q$2:Q$2201, 0)</f>
        <v>500</v>
      </c>
      <c r="Q614" s="5">
        <f>_xlfn.RANK.EQ(VLOOKUP($A614, 'First 10 GS'!$B$2:$AG$2201, 17, FALSE), 'First 10 GS'!R$2:R$2201, 1)</f>
        <v>349</v>
      </c>
      <c r="R614" s="6">
        <f>_xlfn.RANK.EQ(VLOOKUP($A614, 'First 10 GS'!$B$2:$AG$2201, 18, FALSE), 'First 10 GS'!S$2:S$2201, 1)</f>
        <v>115</v>
      </c>
      <c r="S614" s="6">
        <f>_xlfn.RANK.EQ(VLOOKUP($A614, 'First 10 GS'!$B$2:$AG$2201, 19, FALSE), 'First 10 GS'!T$2:T$2201, 1)</f>
        <v>228</v>
      </c>
      <c r="T614" s="6">
        <f>_xlfn.RANK.EQ(VLOOKUP($A614, 'First 10 GS'!$B$2:$AG$2201, 20, FALSE), 'First 10 GS'!U$2:U$2201, 1)</f>
        <v>306</v>
      </c>
      <c r="U614" s="6">
        <f>_xlfn.RANK.EQ(VLOOKUP($A614, 'First 10 GS'!$B$2:$AG$2201, 21, FALSE), 'First 10 GS'!V$2:V$2201, 1)</f>
        <v>346</v>
      </c>
      <c r="V614" s="6">
        <f>_xlfn.RANK.EQ(VLOOKUP($A614, 'First 10 GS'!$B$2:$AG$2201, 22, FALSE), 'First 10 GS'!W$2:W$2201, 1)</f>
        <v>274</v>
      </c>
      <c r="W614" s="6">
        <f>_xlfn.RANK.EQ(VLOOKUP($A614, 'First 10 GS'!$B$2:$AG$2201, 23, FALSE), 'First 10 GS'!X$2:X$2201, 1)</f>
        <v>619</v>
      </c>
      <c r="X614" s="5">
        <f>_xlfn.RANK.EQ(VLOOKUP($A614, 'First 10 GS'!$B$2:$AG$2201, 24, FALSE), 'First 10 GS'!Y$2:Y$2201, 1)</f>
        <v>625</v>
      </c>
      <c r="Y614" s="6">
        <f>_xlfn.RANK.EQ(VLOOKUP($A614, 'First 10 GS'!$B$2:$AG$2201, 25, FALSE), 'First 10 GS'!Z$2:Z$2201, 1)</f>
        <v>599</v>
      </c>
      <c r="Z614" s="5">
        <f>_xlfn.RANK.EQ(VLOOKUP($A614, 'First 10 GS'!$B$2:$AG$2201, 26, FALSE), 'First 10 GS'!AA$2:AA$2201, 0)</f>
        <v>514</v>
      </c>
      <c r="AA614" s="5">
        <f>_xlfn.RANK.EQ(VLOOKUP($A614, 'First 10 GS'!$B$2:$AG$2201, 27, FALSE), 'First 10 GS'!AB$2:AB$2201, 0)</f>
        <v>508</v>
      </c>
      <c r="AB614" s="6">
        <f>_xlfn.RANK.EQ(VLOOKUP($A614, 'First 10 GS'!$B$2:$AG$2201, 28, FALSE), 'First 10 GS'!AC$2:AC$2201, 1)</f>
        <v>127</v>
      </c>
      <c r="AC614" s="6">
        <f>_xlfn.RANK.EQ(VLOOKUP($A614, 'First 10 GS'!$B$2:$AG$2201, 29, FALSE), 'First 10 GS'!AD$2:AD$2201, 1)</f>
        <v>609</v>
      </c>
      <c r="AD614" s="6">
        <f>_xlfn.RANK.EQ(VLOOKUP($A614, 'First 10 GS'!$B$2:$AG$2201, 30, FALSE), 'First 10 GS'!AE$2:AE$2201, 1)</f>
        <v>554</v>
      </c>
      <c r="AE614" s="6">
        <f>_xlfn.RANK.EQ(VLOOKUP($A614, 'First 10 GS'!$B$2:$AG$2201, 31, FALSE), 'First 10 GS'!AF$2:AF$2201, 0)</f>
        <v>301</v>
      </c>
      <c r="AF614" s="5">
        <f>_xlfn.RANK.EQ(VLOOKUP($A614, 'First 10 GS'!$B$2:$AG$2201, 32, FALSE), 'First 10 GS'!AG$2:AG$2201, 1)</f>
        <v>423</v>
      </c>
      <c r="AG614" s="7">
        <f>GEOMEAN(Table5[[#This Row],[W]],Table5[[#This Row],[L]],Table5[[#This Row],[ERA]],Table5[[#This Row],[BB/9]],Table5[[#This Row],[SO]],Table5[[#This Row],[K/9]],Table5[[#This Row],[WHIP]])</f>
        <v>460.81829968410136</v>
      </c>
    </row>
    <row r="615" spans="1:33" x14ac:dyDescent="0.45">
      <c r="A615" s="4" t="s">
        <v>2029</v>
      </c>
      <c r="B615" s="4" t="s">
        <v>2606</v>
      </c>
      <c r="C615" s="10" t="s">
        <v>2607</v>
      </c>
      <c r="D615" s="10">
        <v>38233</v>
      </c>
      <c r="E615" s="4">
        <f>_xlfn.RANK.EQ(VLOOKUP($A615, 'First 10 GS'!$B$2:$AG$2201, 5, FALSE), 'First 10 GS'!F$2:F$2201, 0)</f>
        <v>574</v>
      </c>
      <c r="F615" s="5">
        <f>_xlfn.RANK.EQ(VLOOKUP($A615, 'First 10 GS'!$B$2:$AG$2201, 6, FALSE), 'First 10 GS'!G$2:G$2201, 0)</f>
        <v>294</v>
      </c>
      <c r="G615" s="5">
        <f>_xlfn.RANK.EQ(VLOOKUP($A615, 'First 10 GS'!$B$2:$AG$2201, 7, FALSE), 'First 10 GS'!H$2:H$2201, 1)</f>
        <v>343</v>
      </c>
      <c r="H615" s="4">
        <f>_xlfn.RANK.EQ(VLOOKUP($A615, 'First 10 GS'!$B$2:$AG$2201, 8, FALSE), 'First 10 GS'!I$2:I$2201, 0)</f>
        <v>1</v>
      </c>
      <c r="I615" s="4">
        <f>_xlfn.RANK.EQ(VLOOKUP($A615, 'First 10 GS'!$B$2:$AG$2201, 9, FALSE), 'First 10 GS'!J$2:J$2201, 0)</f>
        <v>1</v>
      </c>
      <c r="J615" s="4">
        <f>_xlfn.RANK.EQ(VLOOKUP($A615, 'First 10 GS'!$B$2:$AG$2201, 10, FALSE), 'First 10 GS'!K$2:K$2201, 1)</f>
        <v>1</v>
      </c>
      <c r="K615" s="4">
        <f>_xlfn.RANK.EQ(VLOOKUP($A615, 'First 10 GS'!$B$2:$AG$2201, 11, FALSE), 'First 10 GS'!L$2:L$2201, 0)</f>
        <v>196</v>
      </c>
      <c r="L615" s="4">
        <f>_xlfn.RANK.EQ(VLOOKUP($A615, 'First 10 GS'!$B$2:$AG$2201, 12, FALSE), 'First 10 GS'!M$2:M$2201, 0)</f>
        <v>98</v>
      </c>
      <c r="M615" s="4">
        <f>_xlfn.RANK.EQ(VLOOKUP($A615, 'First 10 GS'!$B$2:$AG$2201, 13, FALSE), 'First 10 GS'!N$2:N$2201, 0)</f>
        <v>2</v>
      </c>
      <c r="N615" s="6">
        <f>_xlfn.RANK.EQ(VLOOKUP($A615, 'First 10 GS'!$B$2:$AG$2201, 14, FALSE), 'First 10 GS'!O$2:O$2201, 1)</f>
        <v>88</v>
      </c>
      <c r="O615" s="4">
        <f>_xlfn.RANK.EQ(VLOOKUP($A615, 'First 10 GS'!$B$2:$AG$2201, 15, FALSE), 'First 10 GS'!P$2:P$2201, 0)</f>
        <v>227</v>
      </c>
      <c r="P615" s="4">
        <f>_xlfn.RANK.EQ(VLOOKUP($A615, 'First 10 GS'!$B$2:$AG$2201, 16, FALSE), 'First 10 GS'!Q$2:Q$2201, 0)</f>
        <v>378</v>
      </c>
      <c r="Q615" s="5">
        <f>_xlfn.RANK.EQ(VLOOKUP($A615, 'First 10 GS'!$B$2:$AG$2201, 17, FALSE), 'First 10 GS'!R$2:R$2201, 1)</f>
        <v>595</v>
      </c>
      <c r="R615" s="4">
        <f>_xlfn.RANK.EQ(VLOOKUP($A615, 'First 10 GS'!$B$2:$AG$2201, 18, FALSE), 'First 10 GS'!S$2:S$2201, 1)</f>
        <v>350</v>
      </c>
      <c r="S615" s="4">
        <f>_xlfn.RANK.EQ(VLOOKUP($A615, 'First 10 GS'!$B$2:$AG$2201, 19, FALSE), 'First 10 GS'!T$2:T$2201, 1)</f>
        <v>583</v>
      </c>
      <c r="T615" s="4">
        <f>_xlfn.RANK.EQ(VLOOKUP($A615, 'First 10 GS'!$B$2:$AG$2201, 20, FALSE), 'First 10 GS'!U$2:U$2201, 1)</f>
        <v>547</v>
      </c>
      <c r="U615" s="4">
        <f>_xlfn.RANK.EQ(VLOOKUP($A615, 'First 10 GS'!$B$2:$AG$2201, 21, FALSE), 'First 10 GS'!V$2:V$2201, 1)</f>
        <v>544</v>
      </c>
      <c r="V615" s="4">
        <f>_xlfn.RANK.EQ(VLOOKUP($A615, 'First 10 GS'!$B$2:$AG$2201, 22, FALSE), 'First 10 GS'!W$2:W$2201, 1)</f>
        <v>466</v>
      </c>
      <c r="W615" s="4">
        <f>_xlfn.RANK.EQ(VLOOKUP($A615, 'First 10 GS'!$B$2:$AG$2201, 23, FALSE), 'First 10 GS'!X$2:X$2201, 1)</f>
        <v>371</v>
      </c>
      <c r="X615" s="5">
        <f>_xlfn.RANK.EQ(VLOOKUP($A615, 'First 10 GS'!$B$2:$AG$2201, 24, FALSE), 'First 10 GS'!Y$2:Y$2201, 1)</f>
        <v>495</v>
      </c>
      <c r="Y615" s="4">
        <f>_xlfn.RANK.EQ(VLOOKUP($A615, 'First 10 GS'!$B$2:$AG$2201, 25, FALSE), 'First 10 GS'!Z$2:Z$2201, 1)</f>
        <v>490</v>
      </c>
      <c r="Z615" s="5">
        <f>_xlfn.RANK.EQ(VLOOKUP($A615, 'First 10 GS'!$B$2:$AG$2201, 26, FALSE), 'First 10 GS'!AA$2:AA$2201, 0)</f>
        <v>549</v>
      </c>
      <c r="AA615" s="5">
        <f>_xlfn.RANK.EQ(VLOOKUP($A615, 'First 10 GS'!$B$2:$AG$2201, 27, FALSE), 'First 10 GS'!AB$2:AB$2201, 0)</f>
        <v>470</v>
      </c>
      <c r="AB615" s="4">
        <f>_xlfn.RANK.EQ(VLOOKUP($A615, 'First 10 GS'!$B$2:$AG$2201, 28, FALSE), 'First 10 GS'!AC$2:AC$2201, 1)</f>
        <v>290</v>
      </c>
      <c r="AC615" s="4">
        <f>_xlfn.RANK.EQ(VLOOKUP($A615, 'First 10 GS'!$B$2:$AG$2201, 29, FALSE), 'First 10 GS'!AD$2:AD$2201, 1)</f>
        <v>1</v>
      </c>
      <c r="AD615" s="4">
        <f>_xlfn.RANK.EQ(VLOOKUP($A615, 'First 10 GS'!$B$2:$AG$2201, 30, FALSE), 'First 10 GS'!AE$2:AE$2201, 1)</f>
        <v>325</v>
      </c>
      <c r="AE615" s="4">
        <f>_xlfn.RANK.EQ(VLOOKUP($A615, 'First 10 GS'!$B$2:$AG$2201, 31, FALSE), 'First 10 GS'!AF$2:AF$2201, 0)</f>
        <v>509</v>
      </c>
      <c r="AF615" s="5">
        <f>_xlfn.RANK.EQ(VLOOKUP($A615, 'First 10 GS'!$B$2:$AG$2201, 32, FALSE), 'First 10 GS'!AG$2:AG$2201, 1)</f>
        <v>592</v>
      </c>
      <c r="AG615" s="7">
        <f>GEOMEAN(Table5[[#This Row],[W]],Table5[[#This Row],[L]],Table5[[#This Row],[ERA]],Table5[[#This Row],[BB/9]],Table5[[#This Row],[SO]],Table5[[#This Row],[K/9]],Table5[[#This Row],[WHIP]])</f>
        <v>462.64810663196818</v>
      </c>
    </row>
    <row r="616" spans="1:33" x14ac:dyDescent="0.45">
      <c r="A616" s="6" t="s">
        <v>1619</v>
      </c>
      <c r="B616" s="6" t="s">
        <v>49</v>
      </c>
      <c r="C616" s="9">
        <v>39176</v>
      </c>
      <c r="D616" s="9">
        <v>39224</v>
      </c>
      <c r="E616" s="6">
        <f>_xlfn.RANK.EQ(VLOOKUP($A616, 'First 10 GS'!$B$2:$AG$2201, 5, FALSE), 'First 10 GS'!F$2:F$2201, 0)</f>
        <v>559</v>
      </c>
      <c r="F616" s="5">
        <f>_xlfn.RANK.EQ(VLOOKUP($A616, 'First 10 GS'!$B$2:$AG$2201, 6, FALSE), 'First 10 GS'!G$2:G$2201, 0)</f>
        <v>294</v>
      </c>
      <c r="G616" s="5">
        <f>_xlfn.RANK.EQ(VLOOKUP($A616, 'First 10 GS'!$B$2:$AG$2201, 7, FALSE), 'First 10 GS'!H$2:H$2201, 1)</f>
        <v>343</v>
      </c>
      <c r="H616" s="6">
        <f>_xlfn.RANK.EQ(VLOOKUP($A616, 'First 10 GS'!$B$2:$AG$2201, 8, FALSE), 'First 10 GS'!I$2:I$2201, 0)</f>
        <v>1</v>
      </c>
      <c r="I616" s="6">
        <f>_xlfn.RANK.EQ(VLOOKUP($A616, 'First 10 GS'!$B$2:$AG$2201, 9, FALSE), 'First 10 GS'!J$2:J$2201, 0)</f>
        <v>1</v>
      </c>
      <c r="J616" s="6">
        <f>_xlfn.RANK.EQ(VLOOKUP($A616, 'First 10 GS'!$B$2:$AG$2201, 10, FALSE), 'First 10 GS'!K$2:K$2201, 1)</f>
        <v>1</v>
      </c>
      <c r="K616" s="6">
        <f>_xlfn.RANK.EQ(VLOOKUP($A616, 'First 10 GS'!$B$2:$AG$2201, 11, FALSE), 'First 10 GS'!L$2:L$2201, 0)</f>
        <v>196</v>
      </c>
      <c r="L616" s="6">
        <f>_xlfn.RANK.EQ(VLOOKUP($A616, 'First 10 GS'!$B$2:$AG$2201, 12, FALSE), 'First 10 GS'!M$2:M$2201, 0)</f>
        <v>98</v>
      </c>
      <c r="M616" s="6">
        <f>_xlfn.RANK.EQ(VLOOKUP($A616, 'First 10 GS'!$B$2:$AG$2201, 13, FALSE), 'First 10 GS'!N$2:N$2201, 0)</f>
        <v>2</v>
      </c>
      <c r="N616" s="6">
        <f>_xlfn.RANK.EQ(VLOOKUP($A616, 'First 10 GS'!$B$2:$AG$2201, 14, FALSE), 'First 10 GS'!O$2:O$2201, 1)</f>
        <v>103</v>
      </c>
      <c r="O616" s="6">
        <f>_xlfn.RANK.EQ(VLOOKUP($A616, 'First 10 GS'!$B$2:$AG$2201, 15, FALSE), 'First 10 GS'!P$2:P$2201, 0)</f>
        <v>227</v>
      </c>
      <c r="P616" s="6">
        <f>_xlfn.RANK.EQ(VLOOKUP($A616, 'First 10 GS'!$B$2:$AG$2201, 16, FALSE), 'First 10 GS'!Q$2:Q$2201, 0)</f>
        <v>378</v>
      </c>
      <c r="Q616" s="5">
        <f>_xlfn.RANK.EQ(VLOOKUP($A616, 'First 10 GS'!$B$2:$AG$2201, 17, FALSE), 'First 10 GS'!R$2:R$2201, 1)</f>
        <v>554</v>
      </c>
      <c r="R616" s="6">
        <f>_xlfn.RANK.EQ(VLOOKUP($A616, 'First 10 GS'!$B$2:$AG$2201, 18, FALSE), 'First 10 GS'!S$2:S$2201, 1)</f>
        <v>350</v>
      </c>
      <c r="S616" s="6">
        <f>_xlfn.RANK.EQ(VLOOKUP($A616, 'First 10 GS'!$B$2:$AG$2201, 19, FALSE), 'First 10 GS'!T$2:T$2201, 1)</f>
        <v>509</v>
      </c>
      <c r="T616" s="6">
        <f>_xlfn.RANK.EQ(VLOOKUP($A616, 'First 10 GS'!$B$2:$AG$2201, 20, FALSE), 'First 10 GS'!U$2:U$2201, 1)</f>
        <v>499</v>
      </c>
      <c r="U616" s="6">
        <f>_xlfn.RANK.EQ(VLOOKUP($A616, 'First 10 GS'!$B$2:$AG$2201, 21, FALSE), 'First 10 GS'!V$2:V$2201, 1)</f>
        <v>577</v>
      </c>
      <c r="V616" s="6">
        <f>_xlfn.RANK.EQ(VLOOKUP($A616, 'First 10 GS'!$B$2:$AG$2201, 22, FALSE), 'First 10 GS'!W$2:W$2201, 1)</f>
        <v>537</v>
      </c>
      <c r="W616" s="6">
        <f>_xlfn.RANK.EQ(VLOOKUP($A616, 'First 10 GS'!$B$2:$AG$2201, 23, FALSE), 'First 10 GS'!X$2:X$2201, 1)</f>
        <v>462</v>
      </c>
      <c r="X616" s="5">
        <f>_xlfn.RANK.EQ(VLOOKUP($A616, 'First 10 GS'!$B$2:$AG$2201, 24, FALSE), 'First 10 GS'!Y$2:Y$2201, 1)</f>
        <v>561</v>
      </c>
      <c r="Y616" s="6">
        <f>_xlfn.RANK.EQ(VLOOKUP($A616, 'First 10 GS'!$B$2:$AG$2201, 25, FALSE), 'First 10 GS'!Z$2:Z$2201, 1)</f>
        <v>291</v>
      </c>
      <c r="Z616" s="5">
        <f>_xlfn.RANK.EQ(VLOOKUP($A616, 'First 10 GS'!$B$2:$AG$2201, 26, FALSE), 'First 10 GS'!AA$2:AA$2201, 0)</f>
        <v>532</v>
      </c>
      <c r="AA616" s="5">
        <f>_xlfn.RANK.EQ(VLOOKUP($A616, 'First 10 GS'!$B$2:$AG$2201, 27, FALSE), 'First 10 GS'!AB$2:AB$2201, 0)</f>
        <v>448</v>
      </c>
      <c r="AB616" s="6">
        <f>_xlfn.RANK.EQ(VLOOKUP($A616, 'First 10 GS'!$B$2:$AG$2201, 28, FALSE), 'First 10 GS'!AC$2:AC$2201, 1)</f>
        <v>290</v>
      </c>
      <c r="AC616" s="6">
        <f>_xlfn.RANK.EQ(VLOOKUP($A616, 'First 10 GS'!$B$2:$AG$2201, 29, FALSE), 'First 10 GS'!AD$2:AD$2201, 1)</f>
        <v>1</v>
      </c>
      <c r="AD616" s="6">
        <f>_xlfn.RANK.EQ(VLOOKUP($A616, 'First 10 GS'!$B$2:$AG$2201, 30, FALSE), 'First 10 GS'!AE$2:AE$2201, 1)</f>
        <v>461</v>
      </c>
      <c r="AE616" s="6">
        <f>_xlfn.RANK.EQ(VLOOKUP($A616, 'First 10 GS'!$B$2:$AG$2201, 31, FALSE), 'First 10 GS'!AF$2:AF$2201, 0)</f>
        <v>463</v>
      </c>
      <c r="AF616" s="5">
        <f>_xlfn.RANK.EQ(VLOOKUP($A616, 'First 10 GS'!$B$2:$AG$2201, 32, FALSE), 'First 10 GS'!AG$2:AG$2201, 1)</f>
        <v>610</v>
      </c>
      <c r="AG616" s="7">
        <f>GEOMEAN(Table5[[#This Row],[W]],Table5[[#This Row],[L]],Table5[[#This Row],[ERA]],Table5[[#This Row],[BB/9]],Table5[[#This Row],[SO]],Table5[[#This Row],[K/9]],Table5[[#This Row],[WHIP]])</f>
        <v>462.93400121651467</v>
      </c>
    </row>
    <row r="617" spans="1:33" x14ac:dyDescent="0.45">
      <c r="A617" s="6" t="s">
        <v>1961</v>
      </c>
      <c r="B617" s="6" t="s">
        <v>34</v>
      </c>
      <c r="C617" s="9">
        <v>35524</v>
      </c>
      <c r="D617" s="9" t="s">
        <v>2262</v>
      </c>
      <c r="E617" s="6">
        <f>_xlfn.RANK.EQ(VLOOKUP($A617, 'First 10 GS'!$B$2:$AG$2201, 5, FALSE), 'First 10 GS'!F$2:F$2201, 0)</f>
        <v>489</v>
      </c>
      <c r="F617" s="5">
        <f>_xlfn.RANK.EQ(VLOOKUP($A617, 'First 10 GS'!$B$2:$AG$2201, 6, FALSE), 'First 10 GS'!G$2:G$2201, 0)</f>
        <v>460</v>
      </c>
      <c r="G617" s="5">
        <f>_xlfn.RANK.EQ(VLOOKUP($A617, 'First 10 GS'!$B$2:$AG$2201, 7, FALSE), 'First 10 GS'!H$2:H$2201, 1)</f>
        <v>518</v>
      </c>
      <c r="H617" s="6">
        <f>_xlfn.RANK.EQ(VLOOKUP($A617, 'First 10 GS'!$B$2:$AG$2201, 8, FALSE), 'First 10 GS'!I$2:I$2201, 0)</f>
        <v>1</v>
      </c>
      <c r="I617" s="6">
        <f>_xlfn.RANK.EQ(VLOOKUP($A617, 'First 10 GS'!$B$2:$AG$2201, 9, FALSE), 'First 10 GS'!J$2:J$2201, 0)</f>
        <v>1</v>
      </c>
      <c r="J617" s="6">
        <f>_xlfn.RANK.EQ(VLOOKUP($A617, 'First 10 GS'!$B$2:$AG$2201, 10, FALSE), 'First 10 GS'!K$2:K$2201, 1)</f>
        <v>1</v>
      </c>
      <c r="K617" s="6">
        <f>_xlfn.RANK.EQ(VLOOKUP($A617, 'First 10 GS'!$B$2:$AG$2201, 11, FALSE), 'First 10 GS'!L$2:L$2201, 0)</f>
        <v>99</v>
      </c>
      <c r="L617" s="6">
        <f>_xlfn.RANK.EQ(VLOOKUP($A617, 'First 10 GS'!$B$2:$AG$2201, 12, FALSE), 'First 10 GS'!M$2:M$2201, 0)</f>
        <v>98</v>
      </c>
      <c r="M617" s="6">
        <f>_xlfn.RANK.EQ(VLOOKUP($A617, 'First 10 GS'!$B$2:$AG$2201, 13, FALSE), 'First 10 GS'!N$2:N$2201, 0)</f>
        <v>2</v>
      </c>
      <c r="N617" s="6">
        <f>_xlfn.RANK.EQ(VLOOKUP($A617, 'First 10 GS'!$B$2:$AG$2201, 14, FALSE), 'First 10 GS'!O$2:O$2201, 1)</f>
        <v>170</v>
      </c>
      <c r="O617" s="6">
        <f>_xlfn.RANK.EQ(VLOOKUP($A617, 'First 10 GS'!$B$2:$AG$2201, 15, FALSE), 'First 10 GS'!P$2:P$2201, 0)</f>
        <v>227</v>
      </c>
      <c r="P617" s="6">
        <f>_xlfn.RANK.EQ(VLOOKUP($A617, 'First 10 GS'!$B$2:$AG$2201, 16, FALSE), 'First 10 GS'!Q$2:Q$2201, 0)</f>
        <v>562</v>
      </c>
      <c r="Q617" s="5">
        <f>_xlfn.RANK.EQ(VLOOKUP($A617, 'First 10 GS'!$B$2:$AG$2201, 17, FALSE), 'First 10 GS'!R$2:R$2201, 1)</f>
        <v>574</v>
      </c>
      <c r="R617" s="6">
        <f>_xlfn.RANK.EQ(VLOOKUP($A617, 'First 10 GS'!$B$2:$AG$2201, 18, FALSE), 'First 10 GS'!S$2:S$2201, 1)</f>
        <v>410</v>
      </c>
      <c r="S617" s="6">
        <f>_xlfn.RANK.EQ(VLOOKUP($A617, 'First 10 GS'!$B$2:$AG$2201, 19, FALSE), 'First 10 GS'!T$2:T$2201, 1)</f>
        <v>614</v>
      </c>
      <c r="T617" s="6">
        <f>_xlfn.RANK.EQ(VLOOKUP($A617, 'First 10 GS'!$B$2:$AG$2201, 20, FALSE), 'First 10 GS'!U$2:U$2201, 1)</f>
        <v>577</v>
      </c>
      <c r="U617" s="6">
        <f>_xlfn.RANK.EQ(VLOOKUP($A617, 'First 10 GS'!$B$2:$AG$2201, 21, FALSE), 'First 10 GS'!V$2:V$2201, 1)</f>
        <v>521</v>
      </c>
      <c r="V617" s="6">
        <f>_xlfn.RANK.EQ(VLOOKUP($A617, 'First 10 GS'!$B$2:$AG$2201, 22, FALSE), 'First 10 GS'!W$2:W$2201, 1)</f>
        <v>466</v>
      </c>
      <c r="W617" s="6">
        <f>_xlfn.RANK.EQ(VLOOKUP($A617, 'First 10 GS'!$B$2:$AG$2201, 23, FALSE), 'First 10 GS'!X$2:X$2201, 1)</f>
        <v>462</v>
      </c>
      <c r="X617" s="5">
        <f>_xlfn.RANK.EQ(VLOOKUP($A617, 'First 10 GS'!$B$2:$AG$2201, 24, FALSE), 'First 10 GS'!Y$2:Y$2201, 1)</f>
        <v>529</v>
      </c>
      <c r="Y617" s="6">
        <f>_xlfn.RANK.EQ(VLOOKUP($A617, 'First 10 GS'!$B$2:$AG$2201, 25, FALSE), 'First 10 GS'!Z$2:Z$2201, 1)</f>
        <v>1</v>
      </c>
      <c r="Z617" s="5">
        <f>_xlfn.RANK.EQ(VLOOKUP($A617, 'First 10 GS'!$B$2:$AG$2201, 26, FALSE), 'First 10 GS'!AA$2:AA$2201, 0)</f>
        <v>356</v>
      </c>
      <c r="AA617" s="5">
        <f>_xlfn.RANK.EQ(VLOOKUP($A617, 'First 10 GS'!$B$2:$AG$2201, 27, FALSE), 'First 10 GS'!AB$2:AB$2201, 0)</f>
        <v>308</v>
      </c>
      <c r="AB617" s="6">
        <f>_xlfn.RANK.EQ(VLOOKUP($A617, 'First 10 GS'!$B$2:$AG$2201, 28, FALSE), 'First 10 GS'!AC$2:AC$2201, 1)</f>
        <v>290</v>
      </c>
      <c r="AC617" s="6">
        <f>_xlfn.RANK.EQ(VLOOKUP($A617, 'First 10 GS'!$B$2:$AG$2201, 29, FALSE), 'First 10 GS'!AD$2:AD$2201, 1)</f>
        <v>1</v>
      </c>
      <c r="AD617" s="6">
        <f>_xlfn.RANK.EQ(VLOOKUP($A617, 'First 10 GS'!$B$2:$AG$2201, 30, FALSE), 'First 10 GS'!AE$2:AE$2201, 1)</f>
        <v>325</v>
      </c>
      <c r="AE617" s="6">
        <f>_xlfn.RANK.EQ(VLOOKUP($A617, 'First 10 GS'!$B$2:$AG$2201, 31, FALSE), 'First 10 GS'!AF$2:AF$2201, 0)</f>
        <v>366</v>
      </c>
      <c r="AF617" s="5">
        <f>_xlfn.RANK.EQ(VLOOKUP($A617, 'First 10 GS'!$B$2:$AG$2201, 32, FALSE), 'First 10 GS'!AG$2:AG$2201, 1)</f>
        <v>581</v>
      </c>
      <c r="AG617" s="7">
        <f>GEOMEAN(Table5[[#This Row],[W]],Table5[[#This Row],[L]],Table5[[#This Row],[ERA]],Table5[[#This Row],[BB/9]],Table5[[#This Row],[SO]],Table5[[#This Row],[K/9]],Table5[[#This Row],[WHIP]])</f>
        <v>463.69577974083717</v>
      </c>
    </row>
    <row r="618" spans="1:33" x14ac:dyDescent="0.45">
      <c r="A618" s="6" t="s">
        <v>1096</v>
      </c>
      <c r="B618" s="6" t="s">
        <v>168</v>
      </c>
      <c r="C618" s="9" t="s">
        <v>2630</v>
      </c>
      <c r="D618" s="9">
        <v>27950</v>
      </c>
      <c r="E618" s="6">
        <f>_xlfn.RANK.EQ(VLOOKUP($A618, 'First 10 GS'!$B$2:$AG$2201, 5, FALSE), 'First 10 GS'!F$2:F$2201, 0)</f>
        <v>603</v>
      </c>
      <c r="F618" s="5">
        <f>_xlfn.RANK.EQ(VLOOKUP($A618, 'First 10 GS'!$B$2:$AG$2201, 6, FALSE), 'First 10 GS'!G$2:G$2201, 0)</f>
        <v>460</v>
      </c>
      <c r="G618" s="5">
        <f>_xlfn.RANK.EQ(VLOOKUP($A618, 'First 10 GS'!$B$2:$AG$2201, 7, FALSE), 'First 10 GS'!H$2:H$2201, 1)</f>
        <v>518</v>
      </c>
      <c r="H618" s="6">
        <f>_xlfn.RANK.EQ(VLOOKUP($A618, 'First 10 GS'!$B$2:$AG$2201, 8, FALSE), 'First 10 GS'!I$2:I$2201, 0)</f>
        <v>1</v>
      </c>
      <c r="I618" s="6">
        <f>_xlfn.RANK.EQ(VLOOKUP($A618, 'First 10 GS'!$B$2:$AG$2201, 9, FALSE), 'First 10 GS'!J$2:J$2201, 0)</f>
        <v>1</v>
      </c>
      <c r="J618" s="6">
        <f>_xlfn.RANK.EQ(VLOOKUP($A618, 'First 10 GS'!$B$2:$AG$2201, 10, FALSE), 'First 10 GS'!K$2:K$2201, 1)</f>
        <v>1</v>
      </c>
      <c r="K618" s="6">
        <f>_xlfn.RANK.EQ(VLOOKUP($A618, 'First 10 GS'!$B$2:$AG$2201, 11, FALSE), 'First 10 GS'!L$2:L$2201, 0)</f>
        <v>196</v>
      </c>
      <c r="L618" s="6">
        <f>_xlfn.RANK.EQ(VLOOKUP($A618, 'First 10 GS'!$B$2:$AG$2201, 12, FALSE), 'First 10 GS'!M$2:M$2201, 0)</f>
        <v>98</v>
      </c>
      <c r="M618" s="6">
        <f>_xlfn.RANK.EQ(VLOOKUP($A618, 'First 10 GS'!$B$2:$AG$2201, 13, FALSE), 'First 10 GS'!N$2:N$2201, 0)</f>
        <v>2</v>
      </c>
      <c r="N618" s="6">
        <f>_xlfn.RANK.EQ(VLOOKUP($A618, 'First 10 GS'!$B$2:$AG$2201, 14, FALSE), 'First 10 GS'!O$2:O$2201, 1)</f>
        <v>58</v>
      </c>
      <c r="O618" s="6">
        <f>_xlfn.RANK.EQ(VLOOKUP($A618, 'First 10 GS'!$B$2:$AG$2201, 15, FALSE), 'First 10 GS'!P$2:P$2201, 0)</f>
        <v>227</v>
      </c>
      <c r="P618" s="6">
        <f>_xlfn.RANK.EQ(VLOOKUP($A618, 'First 10 GS'!$B$2:$AG$2201, 16, FALSE), 'First 10 GS'!Q$2:Q$2201, 0)</f>
        <v>562</v>
      </c>
      <c r="Q618" s="5">
        <f>_xlfn.RANK.EQ(VLOOKUP($A618, 'First 10 GS'!$B$2:$AG$2201, 17, FALSE), 'First 10 GS'!R$2:R$2201, 1)</f>
        <v>491</v>
      </c>
      <c r="R618" s="6">
        <f>_xlfn.RANK.EQ(VLOOKUP($A618, 'First 10 GS'!$B$2:$AG$2201, 18, FALSE), 'First 10 GS'!S$2:S$2201, 1)</f>
        <v>25</v>
      </c>
      <c r="S618" s="6">
        <f>_xlfn.RANK.EQ(VLOOKUP($A618, 'First 10 GS'!$B$2:$AG$2201, 19, FALSE), 'First 10 GS'!T$2:T$2201, 1)</f>
        <v>356</v>
      </c>
      <c r="T618" s="6">
        <f>_xlfn.RANK.EQ(VLOOKUP($A618, 'First 10 GS'!$B$2:$AG$2201, 20, FALSE), 'First 10 GS'!U$2:U$2201, 1)</f>
        <v>341</v>
      </c>
      <c r="U618" s="6">
        <f>_xlfn.RANK.EQ(VLOOKUP($A618, 'First 10 GS'!$B$2:$AG$2201, 21, FALSE), 'First 10 GS'!V$2:V$2201, 1)</f>
        <v>200</v>
      </c>
      <c r="V618" s="6">
        <f>_xlfn.RANK.EQ(VLOOKUP($A618, 'First 10 GS'!$B$2:$AG$2201, 22, FALSE), 'First 10 GS'!W$2:W$2201, 1)</f>
        <v>103</v>
      </c>
      <c r="W618" s="6">
        <f>_xlfn.RANK.EQ(VLOOKUP($A618, 'First 10 GS'!$B$2:$AG$2201, 23, FALSE), 'First 10 GS'!X$2:X$2201, 1)</f>
        <v>462</v>
      </c>
      <c r="X618" s="5">
        <f>_xlfn.RANK.EQ(VLOOKUP($A618, 'First 10 GS'!$B$2:$AG$2201, 24, FALSE), 'First 10 GS'!Y$2:Y$2201, 1)</f>
        <v>583</v>
      </c>
      <c r="Y618" s="6">
        <f>_xlfn.RANK.EQ(VLOOKUP($A618, 'First 10 GS'!$B$2:$AG$2201, 25, FALSE), 'First 10 GS'!Z$2:Z$2201, 1)</f>
        <v>1</v>
      </c>
      <c r="Z618" s="5">
        <f>_xlfn.RANK.EQ(VLOOKUP($A618, 'First 10 GS'!$B$2:$AG$2201, 26, FALSE), 'First 10 GS'!AA$2:AA$2201, 0)</f>
        <v>514</v>
      </c>
      <c r="AA618" s="5">
        <f>_xlfn.RANK.EQ(VLOOKUP($A618, 'First 10 GS'!$B$2:$AG$2201, 27, FALSE), 'First 10 GS'!AB$2:AB$2201, 0)</f>
        <v>389</v>
      </c>
      <c r="AB618" s="6">
        <f>_xlfn.RANK.EQ(VLOOKUP($A618, 'First 10 GS'!$B$2:$AG$2201, 28, FALSE), 'First 10 GS'!AC$2:AC$2201, 1)</f>
        <v>1</v>
      </c>
      <c r="AC618" s="6">
        <f>_xlfn.RANK.EQ(VLOOKUP($A618, 'First 10 GS'!$B$2:$AG$2201, 29, FALSE), 'First 10 GS'!AD$2:AD$2201, 1)</f>
        <v>477</v>
      </c>
      <c r="AD618" s="6">
        <f>_xlfn.RANK.EQ(VLOOKUP($A618, 'First 10 GS'!$B$2:$AG$2201, 30, FALSE), 'First 10 GS'!AE$2:AE$2201, 1)</f>
        <v>1</v>
      </c>
      <c r="AE618" s="6">
        <f>_xlfn.RANK.EQ(VLOOKUP($A618, 'First 10 GS'!$B$2:$AG$2201, 31, FALSE), 'First 10 GS'!AF$2:AF$2201, 0)</f>
        <v>639</v>
      </c>
      <c r="AF618" s="5">
        <f>_xlfn.RANK.EQ(VLOOKUP($A618, 'First 10 GS'!$B$2:$AG$2201, 32, FALSE), 'First 10 GS'!AG$2:AG$2201, 1)</f>
        <v>342</v>
      </c>
      <c r="AG618" s="7">
        <f>GEOMEAN(Table5[[#This Row],[W]],Table5[[#This Row],[L]],Table5[[#This Row],[ERA]],Table5[[#This Row],[BB/9]],Table5[[#This Row],[SO]],Table5[[#This Row],[K/9]],Table5[[#This Row],[WHIP]])</f>
        <v>464.48112073118415</v>
      </c>
    </row>
    <row r="619" spans="1:33" x14ac:dyDescent="0.45">
      <c r="A619" s="6" t="s">
        <v>1081</v>
      </c>
      <c r="B619" s="6" t="s">
        <v>85</v>
      </c>
      <c r="C619" s="9">
        <v>30779</v>
      </c>
      <c r="D619" s="9">
        <v>30831</v>
      </c>
      <c r="E619" s="6">
        <f>_xlfn.RANK.EQ(VLOOKUP($A619, 'First 10 GS'!$B$2:$AG$2201, 5, FALSE), 'First 10 GS'!F$2:F$2201, 0)</f>
        <v>227</v>
      </c>
      <c r="F619" s="5">
        <f>_xlfn.RANK.EQ(VLOOKUP($A619, 'First 10 GS'!$B$2:$AG$2201, 6, FALSE), 'First 10 GS'!G$2:G$2201, 0)</f>
        <v>460</v>
      </c>
      <c r="G619" s="5">
        <f>_xlfn.RANK.EQ(VLOOKUP($A619, 'First 10 GS'!$B$2:$AG$2201, 7, FALSE), 'First 10 GS'!H$2:H$2201, 1)</f>
        <v>343</v>
      </c>
      <c r="H619" s="6">
        <f>_xlfn.RANK.EQ(VLOOKUP($A619, 'First 10 GS'!$B$2:$AG$2201, 8, FALSE), 'First 10 GS'!I$2:I$2201, 0)</f>
        <v>1</v>
      </c>
      <c r="I619" s="6">
        <f>_xlfn.RANK.EQ(VLOOKUP($A619, 'First 10 GS'!$B$2:$AG$2201, 9, FALSE), 'First 10 GS'!J$2:J$2201, 0)</f>
        <v>1</v>
      </c>
      <c r="J619" s="6">
        <f>_xlfn.RANK.EQ(VLOOKUP($A619, 'First 10 GS'!$B$2:$AG$2201, 10, FALSE), 'First 10 GS'!K$2:K$2201, 1)</f>
        <v>1</v>
      </c>
      <c r="K619" s="6">
        <f>_xlfn.RANK.EQ(VLOOKUP($A619, 'First 10 GS'!$B$2:$AG$2201, 11, FALSE), 'First 10 GS'!L$2:L$2201, 0)</f>
        <v>196</v>
      </c>
      <c r="L619" s="6">
        <f>_xlfn.RANK.EQ(VLOOKUP($A619, 'First 10 GS'!$B$2:$AG$2201, 12, FALSE), 'First 10 GS'!M$2:M$2201, 0)</f>
        <v>98</v>
      </c>
      <c r="M619" s="6">
        <f>_xlfn.RANK.EQ(VLOOKUP($A619, 'First 10 GS'!$B$2:$AG$2201, 13, FALSE), 'First 10 GS'!N$2:N$2201, 0)</f>
        <v>2</v>
      </c>
      <c r="N619" s="6">
        <f>_xlfn.RANK.EQ(VLOOKUP($A619, 'First 10 GS'!$B$2:$AG$2201, 14, FALSE), 'First 10 GS'!O$2:O$2201, 1)</f>
        <v>431</v>
      </c>
      <c r="O619" s="6">
        <f>_xlfn.RANK.EQ(VLOOKUP($A619, 'First 10 GS'!$B$2:$AG$2201, 15, FALSE), 'First 10 GS'!P$2:P$2201, 0)</f>
        <v>390</v>
      </c>
      <c r="P619" s="6">
        <f>_xlfn.RANK.EQ(VLOOKUP($A619, 'First 10 GS'!$B$2:$AG$2201, 16, FALSE), 'First 10 GS'!Q$2:Q$2201, 0)</f>
        <v>500</v>
      </c>
      <c r="Q619" s="5">
        <f>_xlfn.RANK.EQ(VLOOKUP($A619, 'First 10 GS'!$B$2:$AG$2201, 17, FALSE), 'First 10 GS'!R$2:R$2201, 1)</f>
        <v>431</v>
      </c>
      <c r="R619" s="6">
        <f>_xlfn.RANK.EQ(VLOOKUP($A619, 'First 10 GS'!$B$2:$AG$2201, 18, FALSE), 'First 10 GS'!S$2:S$2201, 1)</f>
        <v>475</v>
      </c>
      <c r="S619" s="6">
        <f>_xlfn.RANK.EQ(VLOOKUP($A619, 'First 10 GS'!$B$2:$AG$2201, 19, FALSE), 'First 10 GS'!T$2:T$2201, 1)</f>
        <v>549</v>
      </c>
      <c r="T619" s="6">
        <f>_xlfn.RANK.EQ(VLOOKUP($A619, 'First 10 GS'!$B$2:$AG$2201, 20, FALSE), 'First 10 GS'!U$2:U$2201, 1)</f>
        <v>499</v>
      </c>
      <c r="U619" s="6">
        <f>_xlfn.RANK.EQ(VLOOKUP($A619, 'First 10 GS'!$B$2:$AG$2201, 21, FALSE), 'First 10 GS'!V$2:V$2201, 1)</f>
        <v>207</v>
      </c>
      <c r="V619" s="6">
        <f>_xlfn.RANK.EQ(VLOOKUP($A619, 'First 10 GS'!$B$2:$AG$2201, 22, FALSE), 'First 10 GS'!W$2:W$2201, 1)</f>
        <v>172</v>
      </c>
      <c r="W619" s="6">
        <f>_xlfn.RANK.EQ(VLOOKUP($A619, 'First 10 GS'!$B$2:$AG$2201, 23, FALSE), 'First 10 GS'!X$2:X$2201, 1)</f>
        <v>593</v>
      </c>
      <c r="X619" s="5">
        <f>_xlfn.RANK.EQ(VLOOKUP($A619, 'First 10 GS'!$B$2:$AG$2201, 24, FALSE), 'First 10 GS'!Y$2:Y$2201, 1)</f>
        <v>564</v>
      </c>
      <c r="Y619" s="6">
        <f>_xlfn.RANK.EQ(VLOOKUP($A619, 'First 10 GS'!$B$2:$AG$2201, 25, FALSE), 'First 10 GS'!Z$2:Z$2201, 1)</f>
        <v>291</v>
      </c>
      <c r="Z619" s="5">
        <f>_xlfn.RANK.EQ(VLOOKUP($A619, 'First 10 GS'!$B$2:$AG$2201, 26, FALSE), 'First 10 GS'!AA$2:AA$2201, 0)</f>
        <v>452</v>
      </c>
      <c r="AA619" s="5">
        <f>_xlfn.RANK.EQ(VLOOKUP($A619, 'First 10 GS'!$B$2:$AG$2201, 27, FALSE), 'First 10 GS'!AB$2:AB$2201, 0)</f>
        <v>486</v>
      </c>
      <c r="AB619" s="6">
        <f>_xlfn.RANK.EQ(VLOOKUP($A619, 'First 10 GS'!$B$2:$AG$2201, 28, FALSE), 'First 10 GS'!AC$2:AC$2201, 1)</f>
        <v>556</v>
      </c>
      <c r="AC619" s="6">
        <f>_xlfn.RANK.EQ(VLOOKUP($A619, 'First 10 GS'!$B$2:$AG$2201, 29, FALSE), 'First 10 GS'!AD$2:AD$2201, 1)</f>
        <v>477</v>
      </c>
      <c r="AD619" s="6">
        <f>_xlfn.RANK.EQ(VLOOKUP($A619, 'First 10 GS'!$B$2:$AG$2201, 30, FALSE), 'First 10 GS'!AE$2:AE$2201, 1)</f>
        <v>325</v>
      </c>
      <c r="AE619" s="6">
        <f>_xlfn.RANK.EQ(VLOOKUP($A619, 'First 10 GS'!$B$2:$AG$2201, 31, FALSE), 'First 10 GS'!AF$2:AF$2201, 0)</f>
        <v>120</v>
      </c>
      <c r="AF619" s="5">
        <f>_xlfn.RANK.EQ(VLOOKUP($A619, 'First 10 GS'!$B$2:$AG$2201, 32, FALSE), 'First 10 GS'!AG$2:AG$2201, 1)</f>
        <v>554</v>
      </c>
      <c r="AG619" s="7">
        <f>GEOMEAN(Table5[[#This Row],[W]],Table5[[#This Row],[L]],Table5[[#This Row],[ERA]],Table5[[#This Row],[BB/9]],Table5[[#This Row],[SO]],Table5[[#This Row],[K/9]],Table5[[#This Row],[WHIP]])</f>
        <v>464.52945427852859</v>
      </c>
    </row>
    <row r="620" spans="1:33" x14ac:dyDescent="0.45">
      <c r="A620" s="6" t="s">
        <v>2653</v>
      </c>
      <c r="B620" s="6" t="s">
        <v>199</v>
      </c>
      <c r="C620" s="9">
        <v>34946</v>
      </c>
      <c r="D620" s="9">
        <v>35173</v>
      </c>
      <c r="E620" s="6">
        <f>_xlfn.RANK.EQ(VLOOKUP($A620, 'First 10 GS'!$B$2:$AG$2201, 5, FALSE), 'First 10 GS'!F$2:F$2201, 0)</f>
        <v>666</v>
      </c>
      <c r="F620" s="5">
        <f>_xlfn.RANK.EQ(VLOOKUP($A620, 'First 10 GS'!$B$2:$AG$2201, 6, FALSE), 'First 10 GS'!G$2:G$2201, 0)</f>
        <v>294</v>
      </c>
      <c r="G620" s="5">
        <f>_xlfn.RANK.EQ(VLOOKUP($A620, 'First 10 GS'!$B$2:$AG$2201, 7, FALSE), 'First 10 GS'!H$2:H$2201, 1)</f>
        <v>177</v>
      </c>
      <c r="H620" s="6">
        <f>_xlfn.RANK.EQ(VLOOKUP($A620, 'First 10 GS'!$B$2:$AG$2201, 8, FALSE), 'First 10 GS'!I$2:I$2201, 0)</f>
        <v>1</v>
      </c>
      <c r="I620" s="6">
        <f>_xlfn.RANK.EQ(VLOOKUP($A620, 'First 10 GS'!$B$2:$AG$2201, 9, FALSE), 'First 10 GS'!J$2:J$2201, 0)</f>
        <v>1</v>
      </c>
      <c r="J620" s="6">
        <f>_xlfn.RANK.EQ(VLOOKUP($A620, 'First 10 GS'!$B$2:$AG$2201, 10, FALSE), 'First 10 GS'!K$2:K$2201, 1)</f>
        <v>1</v>
      </c>
      <c r="K620" s="6">
        <f>_xlfn.RANK.EQ(VLOOKUP($A620, 'First 10 GS'!$B$2:$AG$2201, 11, FALSE), 'First 10 GS'!L$2:L$2201, 0)</f>
        <v>196</v>
      </c>
      <c r="L620" s="6">
        <f>_xlfn.RANK.EQ(VLOOKUP($A620, 'First 10 GS'!$B$2:$AG$2201, 12, FALSE), 'First 10 GS'!M$2:M$2201, 0)</f>
        <v>98</v>
      </c>
      <c r="M620" s="6">
        <f>_xlfn.RANK.EQ(VLOOKUP($A620, 'First 10 GS'!$B$2:$AG$2201, 13, FALSE), 'First 10 GS'!N$2:N$2201, 0)</f>
        <v>2</v>
      </c>
      <c r="N620" s="6">
        <f>_xlfn.RANK.EQ(VLOOKUP($A620, 'First 10 GS'!$B$2:$AG$2201, 14, FALSE), 'First 10 GS'!O$2:O$2201, 1)</f>
        <v>2</v>
      </c>
      <c r="O620" s="6">
        <f>_xlfn.RANK.EQ(VLOOKUP($A620, 'First 10 GS'!$B$2:$AG$2201, 15, FALSE), 'First 10 GS'!P$2:P$2201, 0)</f>
        <v>390</v>
      </c>
      <c r="P620" s="6">
        <f>_xlfn.RANK.EQ(VLOOKUP($A620, 'First 10 GS'!$B$2:$AG$2201, 16, FALSE), 'First 10 GS'!Q$2:Q$2201, 0)</f>
        <v>266</v>
      </c>
      <c r="Q620" s="5">
        <f>_xlfn.RANK.EQ(VLOOKUP($A620, 'First 10 GS'!$B$2:$AG$2201, 17, FALSE), 'First 10 GS'!R$2:R$2201, 1)</f>
        <v>615</v>
      </c>
      <c r="R620" s="6">
        <f>_xlfn.RANK.EQ(VLOOKUP($A620, 'First 10 GS'!$B$2:$AG$2201, 18, FALSE), 'First 10 GS'!S$2:S$2201, 1)</f>
        <v>132</v>
      </c>
      <c r="S620" s="6">
        <f>_xlfn.RANK.EQ(VLOOKUP($A620, 'First 10 GS'!$B$2:$AG$2201, 19, FALSE), 'First 10 GS'!T$2:T$2201, 1)</f>
        <v>401</v>
      </c>
      <c r="T620" s="6">
        <f>_xlfn.RANK.EQ(VLOOKUP($A620, 'First 10 GS'!$B$2:$AG$2201, 20, FALSE), 'First 10 GS'!U$2:U$2201, 1)</f>
        <v>418</v>
      </c>
      <c r="U620" s="6">
        <f>_xlfn.RANK.EQ(VLOOKUP($A620, 'First 10 GS'!$B$2:$AG$2201, 21, FALSE), 'First 10 GS'!V$2:V$2201, 1)</f>
        <v>502</v>
      </c>
      <c r="V620" s="6">
        <f>_xlfn.RANK.EQ(VLOOKUP($A620, 'First 10 GS'!$B$2:$AG$2201, 22, FALSE), 'First 10 GS'!W$2:W$2201, 1)</f>
        <v>274</v>
      </c>
      <c r="W620" s="6">
        <f>_xlfn.RANK.EQ(VLOOKUP($A620, 'First 10 GS'!$B$2:$AG$2201, 23, FALSE), 'First 10 GS'!X$2:X$2201, 1)</f>
        <v>567</v>
      </c>
      <c r="X620" s="5">
        <f>_xlfn.RANK.EQ(VLOOKUP($A620, 'First 10 GS'!$B$2:$AG$2201, 24, FALSE), 'First 10 GS'!Y$2:Y$2201, 1)</f>
        <v>655</v>
      </c>
      <c r="Y620" s="6">
        <f>_xlfn.RANK.EQ(VLOOKUP($A620, 'First 10 GS'!$B$2:$AG$2201, 25, FALSE), 'First 10 GS'!Z$2:Z$2201, 1)</f>
        <v>1</v>
      </c>
      <c r="Z620" s="5">
        <f>_xlfn.RANK.EQ(VLOOKUP($A620, 'First 10 GS'!$B$2:$AG$2201, 26, FALSE), 'First 10 GS'!AA$2:AA$2201, 0)</f>
        <v>640</v>
      </c>
      <c r="AA620" s="5">
        <f>_xlfn.RANK.EQ(VLOOKUP($A620, 'First 10 GS'!$B$2:$AG$2201, 27, FALSE), 'First 10 GS'!AB$2:AB$2201, 0)</f>
        <v>535</v>
      </c>
      <c r="AB620" s="6">
        <f>_xlfn.RANK.EQ(VLOOKUP($A620, 'First 10 GS'!$B$2:$AG$2201, 28, FALSE), 'First 10 GS'!AC$2:AC$2201, 1)</f>
        <v>290</v>
      </c>
      <c r="AC620" s="6">
        <f>_xlfn.RANK.EQ(VLOOKUP($A620, 'First 10 GS'!$B$2:$AG$2201, 29, FALSE), 'First 10 GS'!AD$2:AD$2201, 1)</f>
        <v>477</v>
      </c>
      <c r="AD620" s="6">
        <f>_xlfn.RANK.EQ(VLOOKUP($A620, 'First 10 GS'!$B$2:$AG$2201, 30, FALSE), 'First 10 GS'!AE$2:AE$2201, 1)</f>
        <v>325</v>
      </c>
      <c r="AE620" s="6">
        <f>_xlfn.RANK.EQ(VLOOKUP($A620, 'First 10 GS'!$B$2:$AG$2201, 31, FALSE), 'First 10 GS'!AF$2:AF$2201, 0)</f>
        <v>645</v>
      </c>
      <c r="AF620" s="5">
        <f>_xlfn.RANK.EQ(VLOOKUP($A620, 'First 10 GS'!$B$2:$AG$2201, 32, FALSE), 'First 10 GS'!AG$2:AG$2201, 1)</f>
        <v>659</v>
      </c>
      <c r="AG620" s="7">
        <f>GEOMEAN(Table5[[#This Row],[W]],Table5[[#This Row],[L]],Table5[[#This Row],[ERA]],Table5[[#This Row],[BB/9]],Table5[[#This Row],[SO]],Table5[[#This Row],[K/9]],Table5[[#This Row],[WHIP]])</f>
        <v>465.41095066034109</v>
      </c>
    </row>
    <row r="621" spans="1:33" x14ac:dyDescent="0.45">
      <c r="A621" s="6" t="s">
        <v>1771</v>
      </c>
      <c r="B621" s="6" t="s">
        <v>199</v>
      </c>
      <c r="C621" s="9">
        <v>37111</v>
      </c>
      <c r="D621" s="9">
        <v>37167</v>
      </c>
      <c r="E621" s="6">
        <f>_xlfn.RANK.EQ(VLOOKUP($A621, 'First 10 GS'!$B$2:$AG$2201, 5, FALSE), 'First 10 GS'!F$2:F$2201, 0)</f>
        <v>658</v>
      </c>
      <c r="F621" s="5">
        <f>_xlfn.RANK.EQ(VLOOKUP($A621, 'First 10 GS'!$B$2:$AG$2201, 6, FALSE), 'First 10 GS'!G$2:G$2201, 0)</f>
        <v>151</v>
      </c>
      <c r="G621" s="5">
        <f>_xlfn.RANK.EQ(VLOOKUP($A621, 'First 10 GS'!$B$2:$AG$2201, 7, FALSE), 'First 10 GS'!H$2:H$2201, 1)</f>
        <v>343</v>
      </c>
      <c r="H621" s="6">
        <f>_xlfn.RANK.EQ(VLOOKUP($A621, 'First 10 GS'!$B$2:$AG$2201, 8, FALSE), 'First 10 GS'!I$2:I$2201, 0)</f>
        <v>1</v>
      </c>
      <c r="I621" s="6">
        <f>_xlfn.RANK.EQ(VLOOKUP($A621, 'First 10 GS'!$B$2:$AG$2201, 9, FALSE), 'First 10 GS'!J$2:J$2201, 0)</f>
        <v>1</v>
      </c>
      <c r="J621" s="6">
        <f>_xlfn.RANK.EQ(VLOOKUP($A621, 'First 10 GS'!$B$2:$AG$2201, 10, FALSE), 'First 10 GS'!K$2:K$2201, 1)</f>
        <v>1</v>
      </c>
      <c r="K621" s="6">
        <f>_xlfn.RANK.EQ(VLOOKUP($A621, 'First 10 GS'!$B$2:$AG$2201, 11, FALSE), 'First 10 GS'!L$2:L$2201, 0)</f>
        <v>196</v>
      </c>
      <c r="L621" s="6">
        <f>_xlfn.RANK.EQ(VLOOKUP($A621, 'First 10 GS'!$B$2:$AG$2201, 12, FALSE), 'First 10 GS'!M$2:M$2201, 0)</f>
        <v>98</v>
      </c>
      <c r="M621" s="6">
        <f>_xlfn.RANK.EQ(VLOOKUP($A621, 'First 10 GS'!$B$2:$AG$2201, 13, FALSE), 'First 10 GS'!N$2:N$2201, 0)</f>
        <v>2</v>
      </c>
      <c r="N621" s="6">
        <f>_xlfn.RANK.EQ(VLOOKUP($A621, 'First 10 GS'!$B$2:$AG$2201, 14, FALSE), 'First 10 GS'!O$2:O$2201, 1)</f>
        <v>8</v>
      </c>
      <c r="O621" s="6">
        <f>_xlfn.RANK.EQ(VLOOKUP($A621, 'First 10 GS'!$B$2:$AG$2201, 15, FALSE), 'First 10 GS'!P$2:P$2201, 0)</f>
        <v>90</v>
      </c>
      <c r="P621" s="6">
        <f>_xlfn.RANK.EQ(VLOOKUP($A621, 'First 10 GS'!$B$2:$AG$2201, 16, FALSE), 'First 10 GS'!Q$2:Q$2201, 0)</f>
        <v>266</v>
      </c>
      <c r="Q621" s="5">
        <f>_xlfn.RANK.EQ(VLOOKUP($A621, 'First 10 GS'!$B$2:$AG$2201, 17, FALSE), 'First 10 GS'!R$2:R$2201, 1)</f>
        <v>659</v>
      </c>
      <c r="R621" s="6">
        <f>_xlfn.RANK.EQ(VLOOKUP($A621, 'First 10 GS'!$B$2:$AG$2201, 18, FALSE), 'First 10 GS'!S$2:S$2201, 1)</f>
        <v>508</v>
      </c>
      <c r="S621" s="6">
        <f>_xlfn.RANK.EQ(VLOOKUP($A621, 'First 10 GS'!$B$2:$AG$2201, 19, FALSE), 'First 10 GS'!T$2:T$2201, 1)</f>
        <v>602</v>
      </c>
      <c r="T621" s="6">
        <f>_xlfn.RANK.EQ(VLOOKUP($A621, 'First 10 GS'!$B$2:$AG$2201, 20, FALSE), 'First 10 GS'!U$2:U$2201, 1)</f>
        <v>595</v>
      </c>
      <c r="U621" s="6">
        <f>_xlfn.RANK.EQ(VLOOKUP($A621, 'First 10 GS'!$B$2:$AG$2201, 21, FALSE), 'First 10 GS'!V$2:V$2201, 1)</f>
        <v>643</v>
      </c>
      <c r="V621" s="6">
        <f>_xlfn.RANK.EQ(VLOOKUP($A621, 'First 10 GS'!$B$2:$AG$2201, 22, FALSE), 'First 10 GS'!W$2:W$2201, 1)</f>
        <v>570</v>
      </c>
      <c r="W621" s="6">
        <f>_xlfn.RANK.EQ(VLOOKUP($A621, 'First 10 GS'!$B$2:$AG$2201, 23, FALSE), 'First 10 GS'!X$2:X$2201, 1)</f>
        <v>521</v>
      </c>
      <c r="X621" s="5">
        <f>_xlfn.RANK.EQ(VLOOKUP($A621, 'First 10 GS'!$B$2:$AG$2201, 24, FALSE), 'First 10 GS'!Y$2:Y$2201, 1)</f>
        <v>646</v>
      </c>
      <c r="Y621" s="6">
        <f>_xlfn.RANK.EQ(VLOOKUP($A621, 'First 10 GS'!$B$2:$AG$2201, 25, FALSE), 'First 10 GS'!Z$2:Z$2201, 1)</f>
        <v>642</v>
      </c>
      <c r="Z621" s="5">
        <f>_xlfn.RANK.EQ(VLOOKUP($A621, 'First 10 GS'!$B$2:$AG$2201, 26, FALSE), 'First 10 GS'!AA$2:AA$2201, 0)</f>
        <v>631</v>
      </c>
      <c r="AA621" s="5">
        <f>_xlfn.RANK.EQ(VLOOKUP($A621, 'First 10 GS'!$B$2:$AG$2201, 27, FALSE), 'First 10 GS'!AB$2:AB$2201, 0)</f>
        <v>527</v>
      </c>
      <c r="AB621" s="6">
        <f>_xlfn.RANK.EQ(VLOOKUP($A621, 'First 10 GS'!$B$2:$AG$2201, 28, FALSE), 'First 10 GS'!AC$2:AC$2201, 1)</f>
        <v>452</v>
      </c>
      <c r="AC621" s="6">
        <f>_xlfn.RANK.EQ(VLOOKUP($A621, 'First 10 GS'!$B$2:$AG$2201, 29, FALSE), 'First 10 GS'!AD$2:AD$2201, 1)</f>
        <v>1</v>
      </c>
      <c r="AD621" s="6">
        <f>_xlfn.RANK.EQ(VLOOKUP($A621, 'First 10 GS'!$B$2:$AG$2201, 30, FALSE), 'First 10 GS'!AE$2:AE$2201, 1)</f>
        <v>146</v>
      </c>
      <c r="AE621" s="6">
        <f>_xlfn.RANK.EQ(VLOOKUP($A621, 'First 10 GS'!$B$2:$AG$2201, 31, FALSE), 'First 10 GS'!AF$2:AF$2201, 0)</f>
        <v>587</v>
      </c>
      <c r="AF621" s="5">
        <f>_xlfn.RANK.EQ(VLOOKUP($A621, 'First 10 GS'!$B$2:$AG$2201, 32, FALSE), 'First 10 GS'!AG$2:AG$2201, 1)</f>
        <v>667</v>
      </c>
      <c r="AG621" s="7">
        <f>GEOMEAN(Table5[[#This Row],[W]],Table5[[#This Row],[L]],Table5[[#This Row],[ERA]],Table5[[#This Row],[BB/9]],Table5[[#This Row],[SO]],Table5[[#This Row],[K/9]],Table5[[#This Row],[WHIP]])</f>
        <v>467.63588447171168</v>
      </c>
    </row>
    <row r="622" spans="1:33" x14ac:dyDescent="0.45">
      <c r="A622" s="4" t="s">
        <v>1459</v>
      </c>
      <c r="B622" s="4" t="s">
        <v>59</v>
      </c>
      <c r="C622" s="10">
        <v>36360</v>
      </c>
      <c r="D622" s="10">
        <v>36408</v>
      </c>
      <c r="E622" s="4">
        <f>_xlfn.RANK.EQ(VLOOKUP($A622, 'First 10 GS'!$B$2:$AG$2201, 5, FALSE), 'First 10 GS'!F$2:F$2201, 0)</f>
        <v>316</v>
      </c>
      <c r="F622" s="5">
        <f>_xlfn.RANK.EQ(VLOOKUP($A622, 'First 10 GS'!$B$2:$AG$2201, 6, FALSE), 'First 10 GS'!G$2:G$2201, 0)</f>
        <v>595</v>
      </c>
      <c r="G622" s="5">
        <f>_xlfn.RANK.EQ(VLOOKUP($A622, 'First 10 GS'!$B$2:$AG$2201, 7, FALSE), 'First 10 GS'!H$2:H$2201, 1)</f>
        <v>518</v>
      </c>
      <c r="H622" s="4">
        <f>_xlfn.RANK.EQ(VLOOKUP($A622, 'First 10 GS'!$B$2:$AG$2201, 8, FALSE), 'First 10 GS'!I$2:I$2201, 0)</f>
        <v>1</v>
      </c>
      <c r="I622" s="4">
        <f>_xlfn.RANK.EQ(VLOOKUP($A622, 'First 10 GS'!$B$2:$AG$2201, 9, FALSE), 'First 10 GS'!J$2:J$2201, 0)</f>
        <v>1</v>
      </c>
      <c r="J622" s="4">
        <f>_xlfn.RANK.EQ(VLOOKUP($A622, 'First 10 GS'!$B$2:$AG$2201, 10, FALSE), 'First 10 GS'!K$2:K$2201, 1)</f>
        <v>1</v>
      </c>
      <c r="K622" s="4">
        <f>_xlfn.RANK.EQ(VLOOKUP($A622, 'First 10 GS'!$B$2:$AG$2201, 11, FALSE), 'First 10 GS'!L$2:L$2201, 0)</f>
        <v>196</v>
      </c>
      <c r="L622" s="4">
        <f>_xlfn.RANK.EQ(VLOOKUP($A622, 'First 10 GS'!$B$2:$AG$2201, 12, FALSE), 'First 10 GS'!M$2:M$2201, 0)</f>
        <v>98</v>
      </c>
      <c r="M622" s="4">
        <f>_xlfn.RANK.EQ(VLOOKUP($A622, 'First 10 GS'!$B$2:$AG$2201, 13, FALSE), 'First 10 GS'!N$2:N$2201, 0)</f>
        <v>2</v>
      </c>
      <c r="N622" s="6">
        <f>_xlfn.RANK.EQ(VLOOKUP($A622, 'First 10 GS'!$B$2:$AG$2201, 14, FALSE), 'First 10 GS'!O$2:O$2201, 1)</f>
        <v>343</v>
      </c>
      <c r="O622" s="4">
        <f>_xlfn.RANK.EQ(VLOOKUP($A622, 'First 10 GS'!$B$2:$AG$2201, 15, FALSE), 'First 10 GS'!P$2:P$2201, 0)</f>
        <v>390</v>
      </c>
      <c r="P622" s="4">
        <f>_xlfn.RANK.EQ(VLOOKUP($A622, 'First 10 GS'!$B$2:$AG$2201, 16, FALSE), 'First 10 GS'!Q$2:Q$2201, 0)</f>
        <v>630</v>
      </c>
      <c r="Q622" s="5">
        <f>_xlfn.RANK.EQ(VLOOKUP($A622, 'First 10 GS'!$B$2:$AG$2201, 17, FALSE), 'First 10 GS'!R$2:R$2201, 1)</f>
        <v>354</v>
      </c>
      <c r="R622" s="4">
        <f>_xlfn.RANK.EQ(VLOOKUP($A622, 'First 10 GS'!$B$2:$AG$2201, 18, FALSE), 'First 10 GS'!S$2:S$2201, 1)</f>
        <v>508</v>
      </c>
      <c r="S622" s="4">
        <f>_xlfn.RANK.EQ(VLOOKUP($A622, 'First 10 GS'!$B$2:$AG$2201, 19, FALSE), 'First 10 GS'!T$2:T$2201, 1)</f>
        <v>440</v>
      </c>
      <c r="T622" s="4">
        <f>_xlfn.RANK.EQ(VLOOKUP($A622, 'First 10 GS'!$B$2:$AG$2201, 20, FALSE), 'First 10 GS'!U$2:U$2201, 1)</f>
        <v>341</v>
      </c>
      <c r="U622" s="4">
        <f>_xlfn.RANK.EQ(VLOOKUP($A622, 'First 10 GS'!$B$2:$AG$2201, 21, FALSE), 'First 10 GS'!V$2:V$2201, 1)</f>
        <v>43</v>
      </c>
      <c r="V622" s="4">
        <f>_xlfn.RANK.EQ(VLOOKUP($A622, 'First 10 GS'!$B$2:$AG$2201, 22, FALSE), 'First 10 GS'!W$2:W$2201, 1)</f>
        <v>19</v>
      </c>
      <c r="W622" s="4">
        <f>_xlfn.RANK.EQ(VLOOKUP($A622, 'First 10 GS'!$B$2:$AG$2201, 23, FALSE), 'First 10 GS'!X$2:X$2201, 1)</f>
        <v>262</v>
      </c>
      <c r="X622" s="5">
        <f>_xlfn.RANK.EQ(VLOOKUP($A622, 'First 10 GS'!$B$2:$AG$2201, 24, FALSE), 'First 10 GS'!Y$2:Y$2201, 1)</f>
        <v>276</v>
      </c>
      <c r="Y622" s="4">
        <f>_xlfn.RANK.EQ(VLOOKUP($A622, 'First 10 GS'!$B$2:$AG$2201, 25, FALSE), 'First 10 GS'!Z$2:Z$2201, 1)</f>
        <v>490</v>
      </c>
      <c r="Z622" s="5">
        <f>_xlfn.RANK.EQ(VLOOKUP($A622, 'First 10 GS'!$B$2:$AG$2201, 26, FALSE), 'First 10 GS'!AA$2:AA$2201, 0)</f>
        <v>624</v>
      </c>
      <c r="AA622" s="5">
        <f>_xlfn.RANK.EQ(VLOOKUP($A622, 'First 10 GS'!$B$2:$AG$2201, 27, FALSE), 'First 10 GS'!AB$2:AB$2201, 0)</f>
        <v>623</v>
      </c>
      <c r="AB622" s="4">
        <f>_xlfn.RANK.EQ(VLOOKUP($A622, 'First 10 GS'!$B$2:$AG$2201, 28, FALSE), 'First 10 GS'!AC$2:AC$2201, 1)</f>
        <v>127</v>
      </c>
      <c r="AC622" s="4">
        <f>_xlfn.RANK.EQ(VLOOKUP($A622, 'First 10 GS'!$B$2:$AG$2201, 29, FALSE), 'First 10 GS'!AD$2:AD$2201, 1)</f>
        <v>1</v>
      </c>
      <c r="AD622" s="4">
        <f>_xlfn.RANK.EQ(VLOOKUP($A622, 'First 10 GS'!$B$2:$AG$2201, 30, FALSE), 'First 10 GS'!AE$2:AE$2201, 1)</f>
        <v>146</v>
      </c>
      <c r="AE622" s="4">
        <f>_xlfn.RANK.EQ(VLOOKUP($A622, 'First 10 GS'!$B$2:$AG$2201, 31, FALSE), 'First 10 GS'!AF$2:AF$2201, 0)</f>
        <v>248</v>
      </c>
      <c r="AF622" s="5">
        <f>_xlfn.RANK.EQ(VLOOKUP($A622, 'First 10 GS'!$B$2:$AG$2201, 32, FALSE), 'First 10 GS'!AG$2:AG$2201, 1)</f>
        <v>434</v>
      </c>
      <c r="AG622" s="7">
        <f>GEOMEAN(Table5[[#This Row],[W]],Table5[[#This Row],[L]],Table5[[#This Row],[ERA]],Table5[[#This Row],[BB/9]],Table5[[#This Row],[SO]],Table5[[#This Row],[K/9]],Table5[[#This Row],[WHIP]])</f>
        <v>470.19119358384876</v>
      </c>
    </row>
    <row r="623" spans="1:33" x14ac:dyDescent="0.45">
      <c r="A623" s="6" t="s">
        <v>2058</v>
      </c>
      <c r="B623" s="6" t="s">
        <v>199</v>
      </c>
      <c r="C623" s="9">
        <v>35973</v>
      </c>
      <c r="D623" s="9">
        <v>36027</v>
      </c>
      <c r="E623" s="6">
        <f>_xlfn.RANK.EQ(VLOOKUP($A623, 'First 10 GS'!$B$2:$AG$2201, 5, FALSE), 'First 10 GS'!F$2:F$2201, 0)</f>
        <v>531</v>
      </c>
      <c r="F623" s="5">
        <f>_xlfn.RANK.EQ(VLOOKUP($A623, 'First 10 GS'!$B$2:$AG$2201, 6, FALSE), 'First 10 GS'!G$2:G$2201, 0)</f>
        <v>460</v>
      </c>
      <c r="G623" s="5">
        <f>_xlfn.RANK.EQ(VLOOKUP($A623, 'First 10 GS'!$B$2:$AG$2201, 7, FALSE), 'First 10 GS'!H$2:H$2201, 1)</f>
        <v>343</v>
      </c>
      <c r="H623" s="6">
        <f>_xlfn.RANK.EQ(VLOOKUP($A623, 'First 10 GS'!$B$2:$AG$2201, 8, FALSE), 'First 10 GS'!I$2:I$2201, 0)</f>
        <v>1</v>
      </c>
      <c r="I623" s="6">
        <f>_xlfn.RANK.EQ(VLOOKUP($A623, 'First 10 GS'!$B$2:$AG$2201, 9, FALSE), 'First 10 GS'!J$2:J$2201, 0)</f>
        <v>1</v>
      </c>
      <c r="J623" s="6">
        <f>_xlfn.RANK.EQ(VLOOKUP($A623, 'First 10 GS'!$B$2:$AG$2201, 10, FALSE), 'First 10 GS'!K$2:K$2201, 1)</f>
        <v>1</v>
      </c>
      <c r="K623" s="6">
        <f>_xlfn.RANK.EQ(VLOOKUP($A623, 'First 10 GS'!$B$2:$AG$2201, 11, FALSE), 'First 10 GS'!L$2:L$2201, 0)</f>
        <v>196</v>
      </c>
      <c r="L623" s="6">
        <f>_xlfn.RANK.EQ(VLOOKUP($A623, 'First 10 GS'!$B$2:$AG$2201, 12, FALSE), 'First 10 GS'!M$2:M$2201, 0)</f>
        <v>98</v>
      </c>
      <c r="M623" s="6">
        <f>_xlfn.RANK.EQ(VLOOKUP($A623, 'First 10 GS'!$B$2:$AG$2201, 13, FALSE), 'First 10 GS'!N$2:N$2201, 0)</f>
        <v>2</v>
      </c>
      <c r="N623" s="6">
        <f>_xlfn.RANK.EQ(VLOOKUP($A623, 'First 10 GS'!$B$2:$AG$2201, 14, FALSE), 'First 10 GS'!O$2:O$2201, 1)</f>
        <v>127</v>
      </c>
      <c r="O623" s="6">
        <f>_xlfn.RANK.EQ(VLOOKUP($A623, 'First 10 GS'!$B$2:$AG$2201, 15, FALSE), 'First 10 GS'!P$2:P$2201, 0)</f>
        <v>390</v>
      </c>
      <c r="P623" s="6">
        <f>_xlfn.RANK.EQ(VLOOKUP($A623, 'First 10 GS'!$B$2:$AG$2201, 16, FALSE), 'First 10 GS'!Q$2:Q$2201, 0)</f>
        <v>500</v>
      </c>
      <c r="Q623" s="5">
        <f>_xlfn.RANK.EQ(VLOOKUP($A623, 'First 10 GS'!$B$2:$AG$2201, 17, FALSE), 'First 10 GS'!R$2:R$2201, 1)</f>
        <v>664</v>
      </c>
      <c r="R623" s="6">
        <f>_xlfn.RANK.EQ(VLOOKUP($A623, 'First 10 GS'!$B$2:$AG$2201, 18, FALSE), 'First 10 GS'!S$2:S$2201, 1)</f>
        <v>574</v>
      </c>
      <c r="S623" s="6">
        <f>_xlfn.RANK.EQ(VLOOKUP($A623, 'First 10 GS'!$B$2:$AG$2201, 19, FALSE), 'First 10 GS'!T$2:T$2201, 1)</f>
        <v>662</v>
      </c>
      <c r="T623" s="6">
        <f>_xlfn.RANK.EQ(VLOOKUP($A623, 'First 10 GS'!$B$2:$AG$2201, 20, FALSE), 'First 10 GS'!U$2:U$2201, 1)</f>
        <v>667</v>
      </c>
      <c r="U623" s="6">
        <f>_xlfn.RANK.EQ(VLOOKUP($A623, 'First 10 GS'!$B$2:$AG$2201, 21, FALSE), 'First 10 GS'!V$2:V$2201, 1)</f>
        <v>656</v>
      </c>
      <c r="V623" s="6">
        <f>_xlfn.RANK.EQ(VLOOKUP($A623, 'First 10 GS'!$B$2:$AG$2201, 22, FALSE), 'First 10 GS'!W$2:W$2201, 1)</f>
        <v>651</v>
      </c>
      <c r="W623" s="6">
        <f>_xlfn.RANK.EQ(VLOOKUP($A623, 'First 10 GS'!$B$2:$AG$2201, 23, FALSE), 'First 10 GS'!X$2:X$2201, 1)</f>
        <v>187</v>
      </c>
      <c r="X623" s="5">
        <f>_xlfn.RANK.EQ(VLOOKUP($A623, 'First 10 GS'!$B$2:$AG$2201, 24, FALSE), 'First 10 GS'!Y$2:Y$2201, 1)</f>
        <v>284</v>
      </c>
      <c r="Y623" s="6">
        <f>_xlfn.RANK.EQ(VLOOKUP($A623, 'First 10 GS'!$B$2:$AG$2201, 25, FALSE), 'First 10 GS'!Z$2:Z$2201, 1)</f>
        <v>490</v>
      </c>
      <c r="Z623" s="5">
        <f>_xlfn.RANK.EQ(VLOOKUP($A623, 'First 10 GS'!$B$2:$AG$2201, 26, FALSE), 'First 10 GS'!AA$2:AA$2201, 0)</f>
        <v>566</v>
      </c>
      <c r="AA623" s="5">
        <f>_xlfn.RANK.EQ(VLOOKUP($A623, 'First 10 GS'!$B$2:$AG$2201, 27, FALSE), 'First 10 GS'!AB$2:AB$2201, 0)</f>
        <v>518</v>
      </c>
      <c r="AB623" s="6">
        <f>_xlfn.RANK.EQ(VLOOKUP($A623, 'First 10 GS'!$B$2:$AG$2201, 28, FALSE), 'First 10 GS'!AC$2:AC$2201, 1)</f>
        <v>290</v>
      </c>
      <c r="AC623" s="6">
        <f>_xlfn.RANK.EQ(VLOOKUP($A623, 'First 10 GS'!$B$2:$AG$2201, 29, FALSE), 'First 10 GS'!AD$2:AD$2201, 1)</f>
        <v>1</v>
      </c>
      <c r="AD623" s="6">
        <f>_xlfn.RANK.EQ(VLOOKUP($A623, 'First 10 GS'!$B$2:$AG$2201, 30, FALSE), 'First 10 GS'!AE$2:AE$2201, 1)</f>
        <v>325</v>
      </c>
      <c r="AE623" s="6">
        <f>_xlfn.RANK.EQ(VLOOKUP($A623, 'First 10 GS'!$B$2:$AG$2201, 31, FALSE), 'First 10 GS'!AF$2:AF$2201, 0)</f>
        <v>463</v>
      </c>
      <c r="AF623" s="5">
        <f>_xlfn.RANK.EQ(VLOOKUP($A623, 'First 10 GS'!$B$2:$AG$2201, 32, FALSE), 'First 10 GS'!AG$2:AG$2201, 1)</f>
        <v>590</v>
      </c>
      <c r="AG623" s="7">
        <f>GEOMEAN(Table5[[#This Row],[W]],Table5[[#This Row],[L]],Table5[[#This Row],[ERA]],Table5[[#This Row],[BB/9]],Table5[[#This Row],[SO]],Table5[[#This Row],[K/9]],Table5[[#This Row],[WHIP]])</f>
        <v>471.06046167816572</v>
      </c>
    </row>
    <row r="624" spans="1:33" x14ac:dyDescent="0.45">
      <c r="A624" s="4" t="s">
        <v>1257</v>
      </c>
      <c r="B624" s="4" t="s">
        <v>34</v>
      </c>
      <c r="C624" s="10">
        <v>40057</v>
      </c>
      <c r="D624" s="10">
        <v>40443</v>
      </c>
      <c r="E624" s="4">
        <f>_xlfn.RANK.EQ(VLOOKUP($A624, 'First 10 GS'!$B$2:$AG$2201, 5, FALSE), 'First 10 GS'!F$2:F$2201, 0)</f>
        <v>404</v>
      </c>
      <c r="F624" s="5">
        <f>_xlfn.RANK.EQ(VLOOKUP($A624, 'First 10 GS'!$B$2:$AG$2201, 6, FALSE), 'First 10 GS'!G$2:G$2201, 0)</f>
        <v>595</v>
      </c>
      <c r="G624" s="5">
        <f>_xlfn.RANK.EQ(VLOOKUP($A624, 'First 10 GS'!$B$2:$AG$2201, 7, FALSE), 'First 10 GS'!H$2:H$2201, 1)</f>
        <v>518</v>
      </c>
      <c r="H624" s="4">
        <f>_xlfn.RANK.EQ(VLOOKUP($A624, 'First 10 GS'!$B$2:$AG$2201, 8, FALSE), 'First 10 GS'!I$2:I$2201, 0)</f>
        <v>1</v>
      </c>
      <c r="I624" s="4">
        <f>_xlfn.RANK.EQ(VLOOKUP($A624, 'First 10 GS'!$B$2:$AG$2201, 9, FALSE), 'First 10 GS'!J$2:J$2201, 0)</f>
        <v>1</v>
      </c>
      <c r="J624" s="4">
        <f>_xlfn.RANK.EQ(VLOOKUP($A624, 'First 10 GS'!$B$2:$AG$2201, 10, FALSE), 'First 10 GS'!K$2:K$2201, 1)</f>
        <v>1</v>
      </c>
      <c r="K624" s="4">
        <f>_xlfn.RANK.EQ(VLOOKUP($A624, 'First 10 GS'!$B$2:$AG$2201, 11, FALSE), 'First 10 GS'!L$2:L$2201, 0)</f>
        <v>196</v>
      </c>
      <c r="L624" s="4">
        <f>_xlfn.RANK.EQ(VLOOKUP($A624, 'First 10 GS'!$B$2:$AG$2201, 12, FALSE), 'First 10 GS'!M$2:M$2201, 0)</f>
        <v>98</v>
      </c>
      <c r="M624" s="4">
        <f>_xlfn.RANK.EQ(VLOOKUP($A624, 'First 10 GS'!$B$2:$AG$2201, 13, FALSE), 'First 10 GS'!N$2:N$2201, 0)</f>
        <v>2</v>
      </c>
      <c r="N624" s="6">
        <f>_xlfn.RANK.EQ(VLOOKUP($A624, 'First 10 GS'!$B$2:$AG$2201, 14, FALSE), 'First 10 GS'!O$2:O$2201, 1)</f>
        <v>246</v>
      </c>
      <c r="O624" s="4">
        <f>_xlfn.RANK.EQ(VLOOKUP($A624, 'First 10 GS'!$B$2:$AG$2201, 15, FALSE), 'First 10 GS'!P$2:P$2201, 0)</f>
        <v>390</v>
      </c>
      <c r="P624" s="4">
        <f>_xlfn.RANK.EQ(VLOOKUP($A624, 'First 10 GS'!$B$2:$AG$2201, 16, FALSE), 'First 10 GS'!Q$2:Q$2201, 0)</f>
        <v>630</v>
      </c>
      <c r="Q624" s="5">
        <f>_xlfn.RANK.EQ(VLOOKUP($A624, 'First 10 GS'!$B$2:$AG$2201, 17, FALSE), 'First 10 GS'!R$2:R$2201, 1)</f>
        <v>537</v>
      </c>
      <c r="R624" s="4">
        <f>_xlfn.RANK.EQ(VLOOKUP($A624, 'First 10 GS'!$B$2:$AG$2201, 18, FALSE), 'First 10 GS'!S$2:S$2201, 1)</f>
        <v>639</v>
      </c>
      <c r="S624" s="4">
        <f>_xlfn.RANK.EQ(VLOOKUP($A624, 'First 10 GS'!$B$2:$AG$2201, 19, FALSE), 'First 10 GS'!T$2:T$2201, 1)</f>
        <v>509</v>
      </c>
      <c r="T624" s="4">
        <f>_xlfn.RANK.EQ(VLOOKUP($A624, 'First 10 GS'!$B$2:$AG$2201, 20, FALSE), 'First 10 GS'!U$2:U$2201, 1)</f>
        <v>547</v>
      </c>
      <c r="U624" s="4">
        <f>_xlfn.RANK.EQ(VLOOKUP($A624, 'First 10 GS'!$B$2:$AG$2201, 21, FALSE), 'First 10 GS'!V$2:V$2201, 1)</f>
        <v>609</v>
      </c>
      <c r="V624" s="4">
        <f>_xlfn.RANK.EQ(VLOOKUP($A624, 'First 10 GS'!$B$2:$AG$2201, 22, FALSE), 'First 10 GS'!W$2:W$2201, 1)</f>
        <v>607</v>
      </c>
      <c r="W624" s="4">
        <f>_xlfn.RANK.EQ(VLOOKUP($A624, 'First 10 GS'!$B$2:$AG$2201, 23, FALSE), 'First 10 GS'!X$2:X$2201, 1)</f>
        <v>307</v>
      </c>
      <c r="X624" s="5">
        <f>_xlfn.RANK.EQ(VLOOKUP($A624, 'First 10 GS'!$B$2:$AG$2201, 24, FALSE), 'First 10 GS'!Y$2:Y$2201, 1)</f>
        <v>351</v>
      </c>
      <c r="Y624" s="4">
        <f>_xlfn.RANK.EQ(VLOOKUP($A624, 'First 10 GS'!$B$2:$AG$2201, 25, FALSE), 'First 10 GS'!Z$2:Z$2201, 1)</f>
        <v>291</v>
      </c>
      <c r="Z624" s="5">
        <f>_xlfn.RANK.EQ(VLOOKUP($A624, 'First 10 GS'!$B$2:$AG$2201, 26, FALSE), 'First 10 GS'!AA$2:AA$2201, 0)</f>
        <v>399</v>
      </c>
      <c r="AA624" s="5">
        <f>_xlfn.RANK.EQ(VLOOKUP($A624, 'First 10 GS'!$B$2:$AG$2201, 27, FALSE), 'First 10 GS'!AB$2:AB$2201, 0)</f>
        <v>371</v>
      </c>
      <c r="AB624" s="4">
        <f>_xlfn.RANK.EQ(VLOOKUP($A624, 'First 10 GS'!$B$2:$AG$2201, 28, FALSE), 'First 10 GS'!AC$2:AC$2201, 1)</f>
        <v>127</v>
      </c>
      <c r="AC624" s="4">
        <f>_xlfn.RANK.EQ(VLOOKUP($A624, 'First 10 GS'!$B$2:$AG$2201, 29, FALSE), 'First 10 GS'!AD$2:AD$2201, 1)</f>
        <v>477</v>
      </c>
      <c r="AD624" s="4">
        <f>_xlfn.RANK.EQ(VLOOKUP($A624, 'First 10 GS'!$B$2:$AG$2201, 30, FALSE), 'First 10 GS'!AE$2:AE$2201, 1)</f>
        <v>1</v>
      </c>
      <c r="AE624" s="4">
        <f>_xlfn.RANK.EQ(VLOOKUP($A624, 'First 10 GS'!$B$2:$AG$2201, 31, FALSE), 'First 10 GS'!AF$2:AF$2201, 0)</f>
        <v>329</v>
      </c>
      <c r="AF624" s="5">
        <f>_xlfn.RANK.EQ(VLOOKUP($A624, 'First 10 GS'!$B$2:$AG$2201, 32, FALSE), 'First 10 GS'!AG$2:AG$2201, 1)</f>
        <v>603</v>
      </c>
      <c r="AG624" s="7">
        <f>GEOMEAN(Table5[[#This Row],[W]],Table5[[#This Row],[L]],Table5[[#This Row],[ERA]],Table5[[#This Row],[BB/9]],Table5[[#This Row],[SO]],Table5[[#This Row],[K/9]],Table5[[#This Row],[WHIP]])</f>
        <v>471.5652013379671</v>
      </c>
    </row>
    <row r="625" spans="1:33" x14ac:dyDescent="0.45">
      <c r="A625" s="6" t="s">
        <v>2012</v>
      </c>
      <c r="B625" s="6" t="s">
        <v>124</v>
      </c>
      <c r="C625" s="9">
        <v>35887</v>
      </c>
      <c r="D625" s="9">
        <v>36053</v>
      </c>
      <c r="E625" s="6">
        <f>_xlfn.RANK.EQ(VLOOKUP($A625, 'First 10 GS'!$B$2:$AG$2201, 5, FALSE), 'First 10 GS'!F$2:F$2201, 0)</f>
        <v>366</v>
      </c>
      <c r="F625" s="5">
        <f>_xlfn.RANK.EQ(VLOOKUP($A625, 'First 10 GS'!$B$2:$AG$2201, 6, FALSE), 'First 10 GS'!G$2:G$2201, 0)</f>
        <v>460</v>
      </c>
      <c r="G625" s="5">
        <f>_xlfn.RANK.EQ(VLOOKUP($A625, 'First 10 GS'!$B$2:$AG$2201, 7, FALSE), 'First 10 GS'!H$2:H$2201, 1)</f>
        <v>343</v>
      </c>
      <c r="H625" s="6">
        <f>_xlfn.RANK.EQ(VLOOKUP($A625, 'First 10 GS'!$B$2:$AG$2201, 8, FALSE), 'First 10 GS'!I$2:I$2201, 0)</f>
        <v>1</v>
      </c>
      <c r="I625" s="6">
        <f>_xlfn.RANK.EQ(VLOOKUP($A625, 'First 10 GS'!$B$2:$AG$2201, 9, FALSE), 'First 10 GS'!J$2:J$2201, 0)</f>
        <v>1</v>
      </c>
      <c r="J625" s="6">
        <f>_xlfn.RANK.EQ(VLOOKUP($A625, 'First 10 GS'!$B$2:$AG$2201, 10, FALSE), 'First 10 GS'!K$2:K$2201, 1)</f>
        <v>1</v>
      </c>
      <c r="K625" s="6">
        <f>_xlfn.RANK.EQ(VLOOKUP($A625, 'First 10 GS'!$B$2:$AG$2201, 11, FALSE), 'First 10 GS'!L$2:L$2201, 0)</f>
        <v>196</v>
      </c>
      <c r="L625" s="6">
        <f>_xlfn.RANK.EQ(VLOOKUP($A625, 'First 10 GS'!$B$2:$AG$2201, 12, FALSE), 'First 10 GS'!M$2:M$2201, 0)</f>
        <v>98</v>
      </c>
      <c r="M625" s="6">
        <f>_xlfn.RANK.EQ(VLOOKUP($A625, 'First 10 GS'!$B$2:$AG$2201, 13, FALSE), 'First 10 GS'!N$2:N$2201, 0)</f>
        <v>2</v>
      </c>
      <c r="N625" s="6">
        <f>_xlfn.RANK.EQ(VLOOKUP($A625, 'First 10 GS'!$B$2:$AG$2201, 14, FALSE), 'First 10 GS'!O$2:O$2201, 1)</f>
        <v>288</v>
      </c>
      <c r="O625" s="6">
        <f>_xlfn.RANK.EQ(VLOOKUP($A625, 'First 10 GS'!$B$2:$AG$2201, 15, FALSE), 'First 10 GS'!P$2:P$2201, 0)</f>
        <v>390</v>
      </c>
      <c r="P625" s="6">
        <f>_xlfn.RANK.EQ(VLOOKUP($A625, 'First 10 GS'!$B$2:$AG$2201, 16, FALSE), 'First 10 GS'!Q$2:Q$2201, 0)</f>
        <v>500</v>
      </c>
      <c r="Q625" s="5">
        <f>_xlfn.RANK.EQ(VLOOKUP($A625, 'First 10 GS'!$B$2:$AG$2201, 17, FALSE), 'First 10 GS'!R$2:R$2201, 1)</f>
        <v>619</v>
      </c>
      <c r="R625" s="6">
        <f>_xlfn.RANK.EQ(VLOOKUP($A625, 'First 10 GS'!$B$2:$AG$2201, 18, FALSE), 'First 10 GS'!S$2:S$2201, 1)</f>
        <v>508</v>
      </c>
      <c r="S625" s="6">
        <f>_xlfn.RANK.EQ(VLOOKUP($A625, 'First 10 GS'!$B$2:$AG$2201, 19, FALSE), 'First 10 GS'!T$2:T$2201, 1)</f>
        <v>646</v>
      </c>
      <c r="T625" s="6">
        <f>_xlfn.RANK.EQ(VLOOKUP($A625, 'First 10 GS'!$B$2:$AG$2201, 20, FALSE), 'First 10 GS'!U$2:U$2201, 1)</f>
        <v>651</v>
      </c>
      <c r="U625" s="6">
        <f>_xlfn.RANK.EQ(VLOOKUP($A625, 'First 10 GS'!$B$2:$AG$2201, 21, FALSE), 'First 10 GS'!V$2:V$2201, 1)</f>
        <v>419</v>
      </c>
      <c r="V625" s="6">
        <f>_xlfn.RANK.EQ(VLOOKUP($A625, 'First 10 GS'!$B$2:$AG$2201, 22, FALSE), 'First 10 GS'!W$2:W$2201, 1)</f>
        <v>381</v>
      </c>
      <c r="W625" s="6">
        <f>_xlfn.RANK.EQ(VLOOKUP($A625, 'First 10 GS'!$B$2:$AG$2201, 23, FALSE), 'First 10 GS'!X$2:X$2201, 1)</f>
        <v>664</v>
      </c>
      <c r="X625" s="5">
        <f>_xlfn.RANK.EQ(VLOOKUP($A625, 'First 10 GS'!$B$2:$AG$2201, 24, FALSE), 'First 10 GS'!Y$2:Y$2201, 1)</f>
        <v>666</v>
      </c>
      <c r="Y625" s="6">
        <f>_xlfn.RANK.EQ(VLOOKUP($A625, 'First 10 GS'!$B$2:$AG$2201, 25, FALSE), 'First 10 GS'!Z$2:Z$2201, 1)</f>
        <v>599</v>
      </c>
      <c r="Z625" s="5">
        <f>_xlfn.RANK.EQ(VLOOKUP($A625, 'First 10 GS'!$B$2:$AG$2201, 26, FALSE), 'First 10 GS'!AA$2:AA$2201, 0)</f>
        <v>356</v>
      </c>
      <c r="AA625" s="5">
        <f>_xlfn.RANK.EQ(VLOOKUP($A625, 'First 10 GS'!$B$2:$AG$2201, 27, FALSE), 'First 10 GS'!AB$2:AB$2201, 0)</f>
        <v>344</v>
      </c>
      <c r="AB625" s="6">
        <f>_xlfn.RANK.EQ(VLOOKUP($A625, 'First 10 GS'!$B$2:$AG$2201, 28, FALSE), 'First 10 GS'!AC$2:AC$2201, 1)</f>
        <v>452</v>
      </c>
      <c r="AC625" s="6">
        <f>_xlfn.RANK.EQ(VLOOKUP($A625, 'First 10 GS'!$B$2:$AG$2201, 29, FALSE), 'First 10 GS'!AD$2:AD$2201, 1)</f>
        <v>1</v>
      </c>
      <c r="AD625" s="6">
        <f>_xlfn.RANK.EQ(VLOOKUP($A625, 'First 10 GS'!$B$2:$AG$2201, 30, FALSE), 'First 10 GS'!AE$2:AE$2201, 1)</f>
        <v>611</v>
      </c>
      <c r="AE625" s="6">
        <f>_xlfn.RANK.EQ(VLOOKUP($A625, 'First 10 GS'!$B$2:$AG$2201, 31, FALSE), 'First 10 GS'!AF$2:AF$2201, 0)</f>
        <v>88</v>
      </c>
      <c r="AF625" s="5">
        <f>_xlfn.RANK.EQ(VLOOKUP($A625, 'First 10 GS'!$B$2:$AG$2201, 32, FALSE), 'First 10 GS'!AG$2:AG$2201, 1)</f>
        <v>661</v>
      </c>
      <c r="AG625" s="7">
        <f>GEOMEAN(Table5[[#This Row],[W]],Table5[[#This Row],[L]],Table5[[#This Row],[ERA]],Table5[[#This Row],[BB/9]],Table5[[#This Row],[SO]],Table5[[#This Row],[K/9]],Table5[[#This Row],[WHIP]])</f>
        <v>472.59544649943524</v>
      </c>
    </row>
    <row r="626" spans="1:33" x14ac:dyDescent="0.45">
      <c r="A626" s="6" t="s">
        <v>2035</v>
      </c>
      <c r="B626" s="6" t="s">
        <v>85</v>
      </c>
      <c r="C626" s="9">
        <v>41368</v>
      </c>
      <c r="D626" s="9">
        <v>41422</v>
      </c>
      <c r="E626" s="6">
        <f>_xlfn.RANK.EQ(VLOOKUP($A626, 'First 10 GS'!$B$2:$AG$2201, 5, FALSE), 'First 10 GS'!F$2:F$2201, 0)</f>
        <v>581</v>
      </c>
      <c r="F626" s="5">
        <f>_xlfn.RANK.EQ(VLOOKUP($A626, 'First 10 GS'!$B$2:$AG$2201, 6, FALSE), 'First 10 GS'!G$2:G$2201, 0)</f>
        <v>460</v>
      </c>
      <c r="G626" s="5">
        <f>_xlfn.RANK.EQ(VLOOKUP($A626, 'First 10 GS'!$B$2:$AG$2201, 7, FALSE), 'First 10 GS'!H$2:H$2201, 1)</f>
        <v>657</v>
      </c>
      <c r="H626" s="6">
        <f>_xlfn.RANK.EQ(VLOOKUP($A626, 'First 10 GS'!$B$2:$AG$2201, 8, FALSE), 'First 10 GS'!I$2:I$2201, 0)</f>
        <v>1</v>
      </c>
      <c r="I626" s="6">
        <f>_xlfn.RANK.EQ(VLOOKUP($A626, 'First 10 GS'!$B$2:$AG$2201, 9, FALSE), 'First 10 GS'!J$2:J$2201, 0)</f>
        <v>1</v>
      </c>
      <c r="J626" s="6">
        <f>_xlfn.RANK.EQ(VLOOKUP($A626, 'First 10 GS'!$B$2:$AG$2201, 10, FALSE), 'First 10 GS'!K$2:K$2201, 1)</f>
        <v>1</v>
      </c>
      <c r="K626" s="6">
        <f>_xlfn.RANK.EQ(VLOOKUP($A626, 'First 10 GS'!$B$2:$AG$2201, 11, FALSE), 'First 10 GS'!L$2:L$2201, 0)</f>
        <v>196</v>
      </c>
      <c r="L626" s="6">
        <f>_xlfn.RANK.EQ(VLOOKUP($A626, 'First 10 GS'!$B$2:$AG$2201, 12, FALSE), 'First 10 GS'!M$2:M$2201, 0)</f>
        <v>98</v>
      </c>
      <c r="M626" s="6">
        <f>_xlfn.RANK.EQ(VLOOKUP($A626, 'First 10 GS'!$B$2:$AG$2201, 13, FALSE), 'First 10 GS'!N$2:N$2201, 0)</f>
        <v>2</v>
      </c>
      <c r="N626" s="6">
        <f>_xlfn.RANK.EQ(VLOOKUP($A626, 'First 10 GS'!$B$2:$AG$2201, 14, FALSE), 'First 10 GS'!O$2:O$2201, 1)</f>
        <v>82</v>
      </c>
      <c r="O626" s="6">
        <f>_xlfn.RANK.EQ(VLOOKUP($A626, 'First 10 GS'!$B$2:$AG$2201, 15, FALSE), 'First 10 GS'!P$2:P$2201, 0)</f>
        <v>26</v>
      </c>
      <c r="P626" s="6">
        <f>_xlfn.RANK.EQ(VLOOKUP($A626, 'First 10 GS'!$B$2:$AG$2201, 16, FALSE), 'First 10 GS'!Q$2:Q$2201, 0)</f>
        <v>608</v>
      </c>
      <c r="Q626" s="5">
        <f>_xlfn.RANK.EQ(VLOOKUP($A626, 'First 10 GS'!$B$2:$AG$2201, 17, FALSE), 'First 10 GS'!R$2:R$2201, 1)</f>
        <v>646</v>
      </c>
      <c r="R626" s="6">
        <f>_xlfn.RANK.EQ(VLOOKUP($A626, 'First 10 GS'!$B$2:$AG$2201, 18, FALSE), 'First 10 GS'!S$2:S$2201, 1)</f>
        <v>574</v>
      </c>
      <c r="S626" s="6">
        <f>_xlfn.RANK.EQ(VLOOKUP($A626, 'First 10 GS'!$B$2:$AG$2201, 19, FALSE), 'First 10 GS'!T$2:T$2201, 1)</f>
        <v>630</v>
      </c>
      <c r="T626" s="6">
        <f>_xlfn.RANK.EQ(VLOOKUP($A626, 'First 10 GS'!$B$2:$AG$2201, 20, FALSE), 'First 10 GS'!U$2:U$2201, 1)</f>
        <v>636</v>
      </c>
      <c r="U626" s="6">
        <f>_xlfn.RANK.EQ(VLOOKUP($A626, 'First 10 GS'!$B$2:$AG$2201, 21, FALSE), 'First 10 GS'!V$2:V$2201, 1)</f>
        <v>614</v>
      </c>
      <c r="V626" s="6">
        <f>_xlfn.RANK.EQ(VLOOKUP($A626, 'First 10 GS'!$B$2:$AG$2201, 22, FALSE), 'First 10 GS'!W$2:W$2201, 1)</f>
        <v>570</v>
      </c>
      <c r="W626" s="6">
        <f>_xlfn.RANK.EQ(VLOOKUP($A626, 'First 10 GS'!$B$2:$AG$2201, 23, FALSE), 'First 10 GS'!X$2:X$2201, 1)</f>
        <v>160</v>
      </c>
      <c r="X626" s="5">
        <f>_xlfn.RANK.EQ(VLOOKUP($A626, 'First 10 GS'!$B$2:$AG$2201, 24, FALSE), 'First 10 GS'!Y$2:Y$2201, 1)</f>
        <v>268</v>
      </c>
      <c r="Y626" s="6">
        <f>_xlfn.RANK.EQ(VLOOKUP($A626, 'First 10 GS'!$B$2:$AG$2201, 25, FALSE), 'First 10 GS'!Z$2:Z$2201, 1)</f>
        <v>1</v>
      </c>
      <c r="Z626" s="5">
        <f>_xlfn.RANK.EQ(VLOOKUP($A626, 'First 10 GS'!$B$2:$AG$2201, 26, FALSE), 'First 10 GS'!AA$2:AA$2201, 0)</f>
        <v>474</v>
      </c>
      <c r="AA626" s="5">
        <f>_xlfn.RANK.EQ(VLOOKUP($A626, 'First 10 GS'!$B$2:$AG$2201, 27, FALSE), 'First 10 GS'!AB$2:AB$2201, 0)</f>
        <v>350</v>
      </c>
      <c r="AB626" s="6">
        <f>_xlfn.RANK.EQ(VLOOKUP($A626, 'First 10 GS'!$B$2:$AG$2201, 28, FALSE), 'First 10 GS'!AC$2:AC$2201, 1)</f>
        <v>452</v>
      </c>
      <c r="AC626" s="6">
        <f>_xlfn.RANK.EQ(VLOOKUP($A626, 'First 10 GS'!$B$2:$AG$2201, 29, FALSE), 'First 10 GS'!AD$2:AD$2201, 1)</f>
        <v>1</v>
      </c>
      <c r="AD626" s="6">
        <f>_xlfn.RANK.EQ(VLOOKUP($A626, 'First 10 GS'!$B$2:$AG$2201, 30, FALSE), 'First 10 GS'!AE$2:AE$2201, 1)</f>
        <v>663</v>
      </c>
      <c r="AE626" s="6">
        <f>_xlfn.RANK.EQ(VLOOKUP($A626, 'First 10 GS'!$B$2:$AG$2201, 31, FALSE), 'First 10 GS'!AF$2:AF$2201, 0)</f>
        <v>557</v>
      </c>
      <c r="AF626" s="5">
        <f>_xlfn.RANK.EQ(VLOOKUP($A626, 'First 10 GS'!$B$2:$AG$2201, 32, FALSE), 'First 10 GS'!AG$2:AG$2201, 1)</f>
        <v>616</v>
      </c>
      <c r="AG626" s="7">
        <f>GEOMEAN(Table5[[#This Row],[W]],Table5[[#This Row],[L]],Table5[[#This Row],[ERA]],Table5[[#This Row],[BB/9]],Table5[[#This Row],[SO]],Table5[[#This Row],[K/9]],Table5[[#This Row],[WHIP]])</f>
        <v>473.63672890012975</v>
      </c>
    </row>
    <row r="627" spans="1:33" x14ac:dyDescent="0.45">
      <c r="A627" s="6" t="s">
        <v>2405</v>
      </c>
      <c r="B627" s="6" t="s">
        <v>2406</v>
      </c>
      <c r="C627" s="9">
        <v>20712</v>
      </c>
      <c r="D627" s="9">
        <v>21426</v>
      </c>
      <c r="E627" s="6">
        <f>_xlfn.RANK.EQ(VLOOKUP($A627, 'First 10 GS'!$B$2:$AG$2201, 5, FALSE), 'First 10 GS'!F$2:F$2201, 0)</f>
        <v>110</v>
      </c>
      <c r="F627" s="5">
        <f>_xlfn.RANK.EQ(VLOOKUP($A627, 'First 10 GS'!$B$2:$AG$2201, 6, FALSE), 'First 10 GS'!G$2:G$2201, 0)</f>
        <v>294</v>
      </c>
      <c r="G627" s="5">
        <f>_xlfn.RANK.EQ(VLOOKUP($A627, 'First 10 GS'!$B$2:$AG$2201, 7, FALSE), 'First 10 GS'!H$2:H$2201, 1)</f>
        <v>657</v>
      </c>
      <c r="H627" s="6">
        <f>_xlfn.RANK.EQ(VLOOKUP($A627, 'First 10 GS'!$B$2:$AG$2201, 8, FALSE), 'First 10 GS'!I$2:I$2201, 0)</f>
        <v>1</v>
      </c>
      <c r="I627" s="6">
        <f>_xlfn.RANK.EQ(VLOOKUP($A627, 'First 10 GS'!$B$2:$AG$2201, 9, FALSE), 'First 10 GS'!J$2:J$2201, 0)</f>
        <v>1</v>
      </c>
      <c r="J627" s="6">
        <f>_xlfn.RANK.EQ(VLOOKUP($A627, 'First 10 GS'!$B$2:$AG$2201, 10, FALSE), 'First 10 GS'!K$2:K$2201, 1)</f>
        <v>1</v>
      </c>
      <c r="K627" s="6">
        <f>_xlfn.RANK.EQ(VLOOKUP($A627, 'First 10 GS'!$B$2:$AG$2201, 11, FALSE), 'First 10 GS'!L$2:L$2201, 0)</f>
        <v>29</v>
      </c>
      <c r="L627" s="6">
        <f>_xlfn.RANK.EQ(VLOOKUP($A627, 'First 10 GS'!$B$2:$AG$2201, 12, FALSE), 'First 10 GS'!M$2:M$2201, 0)</f>
        <v>98</v>
      </c>
      <c r="M627" s="6">
        <f>_xlfn.RANK.EQ(VLOOKUP($A627, 'First 10 GS'!$B$2:$AG$2201, 13, FALSE), 'First 10 GS'!N$2:N$2201, 0)</f>
        <v>2</v>
      </c>
      <c r="N627" s="6">
        <f>_xlfn.RANK.EQ(VLOOKUP($A627, 'First 10 GS'!$B$2:$AG$2201, 14, FALSE), 'First 10 GS'!O$2:O$2201, 1)</f>
        <v>555</v>
      </c>
      <c r="O627" s="6">
        <f>_xlfn.RANK.EQ(VLOOKUP($A627, 'First 10 GS'!$B$2:$AG$2201, 15, FALSE), 'First 10 GS'!P$2:P$2201, 0)</f>
        <v>1</v>
      </c>
      <c r="P627" s="6">
        <f>_xlfn.RANK.EQ(VLOOKUP($A627, 'First 10 GS'!$B$2:$AG$2201, 16, FALSE), 'First 10 GS'!Q$2:Q$2201, 0)</f>
        <v>559</v>
      </c>
      <c r="Q627" s="5">
        <f>_xlfn.RANK.EQ(VLOOKUP($A627, 'First 10 GS'!$B$2:$AG$2201, 17, FALSE), 'First 10 GS'!R$2:R$2201, 1)</f>
        <v>374</v>
      </c>
      <c r="R627" s="6">
        <f>_xlfn.RANK.EQ(VLOOKUP($A627, 'First 10 GS'!$B$2:$AG$2201, 18, FALSE), 'First 10 GS'!S$2:S$2201, 1)</f>
        <v>651</v>
      </c>
      <c r="S627" s="6">
        <f>_xlfn.RANK.EQ(VLOOKUP($A627, 'First 10 GS'!$B$2:$AG$2201, 19, FALSE), 'First 10 GS'!T$2:T$2201, 1)</f>
        <v>509</v>
      </c>
      <c r="T627" s="6">
        <f>_xlfn.RANK.EQ(VLOOKUP($A627, 'First 10 GS'!$B$2:$AG$2201, 20, FALSE), 'First 10 GS'!U$2:U$2201, 1)</f>
        <v>499</v>
      </c>
      <c r="U627" s="6">
        <f>_xlfn.RANK.EQ(VLOOKUP($A627, 'First 10 GS'!$B$2:$AG$2201, 21, FALSE), 'First 10 GS'!V$2:V$2201, 1)</f>
        <v>72</v>
      </c>
      <c r="V627" s="6">
        <f>_xlfn.RANK.EQ(VLOOKUP($A627, 'First 10 GS'!$B$2:$AG$2201, 22, FALSE), 'First 10 GS'!W$2:W$2201, 1)</f>
        <v>53</v>
      </c>
      <c r="W627" s="6">
        <f>_xlfn.RANK.EQ(VLOOKUP($A627, 'First 10 GS'!$B$2:$AG$2201, 23, FALSE), 'First 10 GS'!X$2:X$2201, 1)</f>
        <v>431</v>
      </c>
      <c r="X627" s="5">
        <f>_xlfn.RANK.EQ(VLOOKUP($A627, 'First 10 GS'!$B$2:$AG$2201, 24, FALSE), 'First 10 GS'!Y$2:Y$2201, 1)</f>
        <v>366</v>
      </c>
      <c r="Y627" s="6">
        <f>_xlfn.RANK.EQ(VLOOKUP($A627, 'First 10 GS'!$B$2:$AG$2201, 25, FALSE), 'First 10 GS'!Z$2:Z$2201, 1)</f>
        <v>1</v>
      </c>
      <c r="Z627" s="5">
        <f>_xlfn.RANK.EQ(VLOOKUP($A627, 'First 10 GS'!$B$2:$AG$2201, 26, FALSE), 'First 10 GS'!AA$2:AA$2201, 0)</f>
        <v>609</v>
      </c>
      <c r="AA627" s="5">
        <f>_xlfn.RANK.EQ(VLOOKUP($A627, 'First 10 GS'!$B$2:$AG$2201, 27, FALSE), 'First 10 GS'!AB$2:AB$2201, 0)</f>
        <v>640</v>
      </c>
      <c r="AB627" s="6">
        <f>_xlfn.RANK.EQ(VLOOKUP($A627, 'First 10 GS'!$B$2:$AG$2201, 28, FALSE), 'First 10 GS'!AC$2:AC$2201, 1)</f>
        <v>556</v>
      </c>
      <c r="AC627" s="6">
        <f>_xlfn.RANK.EQ(VLOOKUP($A627, 'First 10 GS'!$B$2:$AG$2201, 29, FALSE), 'First 10 GS'!AD$2:AD$2201, 1)</f>
        <v>477</v>
      </c>
      <c r="AD627" s="6">
        <f>_xlfn.RANK.EQ(VLOOKUP($A627, 'First 10 GS'!$B$2:$AG$2201, 30, FALSE), 'First 10 GS'!AE$2:AE$2201, 1)</f>
        <v>1</v>
      </c>
      <c r="AE627" s="6">
        <f>_xlfn.RANK.EQ(VLOOKUP($A627, 'First 10 GS'!$B$2:$AG$2201, 31, FALSE), 'First 10 GS'!AF$2:AF$2201, 0)</f>
        <v>70</v>
      </c>
      <c r="AF627" s="5">
        <f>_xlfn.RANK.EQ(VLOOKUP($A627, 'First 10 GS'!$B$2:$AG$2201, 32, FALSE), 'First 10 GS'!AG$2:AG$2201, 1)</f>
        <v>521</v>
      </c>
      <c r="AG627" s="7">
        <f>GEOMEAN(Table5[[#This Row],[W]],Table5[[#This Row],[L]],Table5[[#This Row],[ERA]],Table5[[#This Row],[BB/9]],Table5[[#This Row],[SO]],Table5[[#This Row],[K/9]],Table5[[#This Row],[WHIP]])</f>
        <v>473.91456246946137</v>
      </c>
    </row>
    <row r="628" spans="1:33" x14ac:dyDescent="0.45">
      <c r="A628" s="6" t="s">
        <v>1876</v>
      </c>
      <c r="B628" s="6" t="s">
        <v>43</v>
      </c>
      <c r="C628" s="9">
        <v>35159</v>
      </c>
      <c r="D628" s="9">
        <v>35210</v>
      </c>
      <c r="E628" s="6">
        <f>_xlfn.RANK.EQ(VLOOKUP($A628, 'First 10 GS'!$B$2:$AG$2201, 5, FALSE), 'First 10 GS'!F$2:F$2201, 0)</f>
        <v>489</v>
      </c>
      <c r="F628" s="5">
        <f>_xlfn.RANK.EQ(VLOOKUP($A628, 'First 10 GS'!$B$2:$AG$2201, 6, FALSE), 'First 10 GS'!G$2:G$2201, 0)</f>
        <v>595</v>
      </c>
      <c r="G628" s="5">
        <f>_xlfn.RANK.EQ(VLOOKUP($A628, 'First 10 GS'!$B$2:$AG$2201, 7, FALSE), 'First 10 GS'!H$2:H$2201, 1)</f>
        <v>518</v>
      </c>
      <c r="H628" s="6">
        <f>_xlfn.RANK.EQ(VLOOKUP($A628, 'First 10 GS'!$B$2:$AG$2201, 8, FALSE), 'First 10 GS'!I$2:I$2201, 0)</f>
        <v>1</v>
      </c>
      <c r="I628" s="6">
        <f>_xlfn.RANK.EQ(VLOOKUP($A628, 'First 10 GS'!$B$2:$AG$2201, 9, FALSE), 'First 10 GS'!J$2:J$2201, 0)</f>
        <v>1</v>
      </c>
      <c r="J628" s="6">
        <f>_xlfn.RANK.EQ(VLOOKUP($A628, 'First 10 GS'!$B$2:$AG$2201, 10, FALSE), 'First 10 GS'!K$2:K$2201, 1)</f>
        <v>1</v>
      </c>
      <c r="K628" s="6">
        <f>_xlfn.RANK.EQ(VLOOKUP($A628, 'First 10 GS'!$B$2:$AG$2201, 11, FALSE), 'First 10 GS'!L$2:L$2201, 0)</f>
        <v>99</v>
      </c>
      <c r="L628" s="6">
        <f>_xlfn.RANK.EQ(VLOOKUP($A628, 'First 10 GS'!$B$2:$AG$2201, 12, FALSE), 'First 10 GS'!M$2:M$2201, 0)</f>
        <v>98</v>
      </c>
      <c r="M628" s="6">
        <f>_xlfn.RANK.EQ(VLOOKUP($A628, 'First 10 GS'!$B$2:$AG$2201, 13, FALSE), 'First 10 GS'!N$2:N$2201, 0)</f>
        <v>2</v>
      </c>
      <c r="N628" s="6">
        <f>_xlfn.RANK.EQ(VLOOKUP($A628, 'First 10 GS'!$B$2:$AG$2201, 14, FALSE), 'First 10 GS'!O$2:O$2201, 1)</f>
        <v>170</v>
      </c>
      <c r="O628" s="6">
        <f>_xlfn.RANK.EQ(VLOOKUP($A628, 'First 10 GS'!$B$2:$AG$2201, 15, FALSE), 'First 10 GS'!P$2:P$2201, 0)</f>
        <v>390</v>
      </c>
      <c r="P628" s="6">
        <f>_xlfn.RANK.EQ(VLOOKUP($A628, 'First 10 GS'!$B$2:$AG$2201, 16, FALSE), 'First 10 GS'!Q$2:Q$2201, 0)</f>
        <v>630</v>
      </c>
      <c r="Q628" s="5">
        <f>_xlfn.RANK.EQ(VLOOKUP($A628, 'First 10 GS'!$B$2:$AG$2201, 17, FALSE), 'First 10 GS'!R$2:R$2201, 1)</f>
        <v>651</v>
      </c>
      <c r="R628" s="6">
        <f>_xlfn.RANK.EQ(VLOOKUP($A628, 'First 10 GS'!$B$2:$AG$2201, 18, FALSE), 'First 10 GS'!S$2:S$2201, 1)</f>
        <v>350</v>
      </c>
      <c r="S628" s="6">
        <f>_xlfn.RANK.EQ(VLOOKUP($A628, 'First 10 GS'!$B$2:$AG$2201, 19, FALSE), 'First 10 GS'!T$2:T$2201, 1)</f>
        <v>660</v>
      </c>
      <c r="T628" s="6">
        <f>_xlfn.RANK.EQ(VLOOKUP($A628, 'First 10 GS'!$B$2:$AG$2201, 20, FALSE), 'First 10 GS'!U$2:U$2201, 1)</f>
        <v>660</v>
      </c>
      <c r="U628" s="6">
        <f>_xlfn.RANK.EQ(VLOOKUP($A628, 'First 10 GS'!$B$2:$AG$2201, 21, FALSE), 'First 10 GS'!V$2:V$2201, 1)</f>
        <v>166</v>
      </c>
      <c r="V628" s="6">
        <f>_xlfn.RANK.EQ(VLOOKUP($A628, 'First 10 GS'!$B$2:$AG$2201, 22, FALSE), 'First 10 GS'!W$2:W$2201, 1)</f>
        <v>103</v>
      </c>
      <c r="W628" s="6">
        <f>_xlfn.RANK.EQ(VLOOKUP($A628, 'First 10 GS'!$B$2:$AG$2201, 23, FALSE), 'First 10 GS'!X$2:X$2201, 1)</f>
        <v>607</v>
      </c>
      <c r="X628" s="5">
        <f>_xlfn.RANK.EQ(VLOOKUP($A628, 'First 10 GS'!$B$2:$AG$2201, 24, FALSE), 'First 10 GS'!Y$2:Y$2201, 1)</f>
        <v>631</v>
      </c>
      <c r="Y628" s="6">
        <f>_xlfn.RANK.EQ(VLOOKUP($A628, 'First 10 GS'!$B$2:$AG$2201, 25, FALSE), 'First 10 GS'!Z$2:Z$2201, 1)</f>
        <v>660</v>
      </c>
      <c r="Z628" s="5">
        <f>_xlfn.RANK.EQ(VLOOKUP($A628, 'First 10 GS'!$B$2:$AG$2201, 26, FALSE), 'First 10 GS'!AA$2:AA$2201, 0)</f>
        <v>293</v>
      </c>
      <c r="AA628" s="5">
        <f>_xlfn.RANK.EQ(VLOOKUP($A628, 'First 10 GS'!$B$2:$AG$2201, 27, FALSE), 'First 10 GS'!AB$2:AB$2201, 0)</f>
        <v>242</v>
      </c>
      <c r="AB628" s="6">
        <f>_xlfn.RANK.EQ(VLOOKUP($A628, 'First 10 GS'!$B$2:$AG$2201, 28, FALSE), 'First 10 GS'!AC$2:AC$2201, 1)</f>
        <v>651</v>
      </c>
      <c r="AC628" s="6">
        <f>_xlfn.RANK.EQ(VLOOKUP($A628, 'First 10 GS'!$B$2:$AG$2201, 29, FALSE), 'First 10 GS'!AD$2:AD$2201, 1)</f>
        <v>1</v>
      </c>
      <c r="AD628" s="6">
        <f>_xlfn.RANK.EQ(VLOOKUP($A628, 'First 10 GS'!$B$2:$AG$2201, 30, FALSE), 'First 10 GS'!AE$2:AE$2201, 1)</f>
        <v>1</v>
      </c>
      <c r="AE628" s="6">
        <f>_xlfn.RANK.EQ(VLOOKUP($A628, 'First 10 GS'!$B$2:$AG$2201, 31, FALSE), 'First 10 GS'!AF$2:AF$2201, 0)</f>
        <v>248</v>
      </c>
      <c r="AF628" s="5">
        <f>_xlfn.RANK.EQ(VLOOKUP($A628, 'First 10 GS'!$B$2:$AG$2201, 32, FALSE), 'First 10 GS'!AG$2:AG$2201, 1)</f>
        <v>618</v>
      </c>
      <c r="AG628" s="7">
        <f>GEOMEAN(Table5[[#This Row],[W]],Table5[[#This Row],[L]],Table5[[#This Row],[ERA]],Table5[[#This Row],[BB/9]],Table5[[#This Row],[SO]],Table5[[#This Row],[K/9]],Table5[[#This Row],[WHIP]])</f>
        <v>476.1377855967587</v>
      </c>
    </row>
    <row r="629" spans="1:33" x14ac:dyDescent="0.45">
      <c r="A629" s="6" t="s">
        <v>2066</v>
      </c>
      <c r="B629" s="6" t="s">
        <v>168</v>
      </c>
      <c r="C629" s="9">
        <v>41454</v>
      </c>
      <c r="D629" s="9">
        <v>41505</v>
      </c>
      <c r="E629" s="6">
        <f>_xlfn.RANK.EQ(VLOOKUP($A629, 'First 10 GS'!$B$2:$AG$2201, 5, FALSE), 'First 10 GS'!F$2:F$2201, 0)</f>
        <v>542</v>
      </c>
      <c r="F629" s="5">
        <f>_xlfn.RANK.EQ(VLOOKUP($A629, 'First 10 GS'!$B$2:$AG$2201, 6, FALSE), 'First 10 GS'!G$2:G$2201, 0)</f>
        <v>460</v>
      </c>
      <c r="G629" s="5">
        <f>_xlfn.RANK.EQ(VLOOKUP($A629, 'First 10 GS'!$B$2:$AG$2201, 7, FALSE), 'First 10 GS'!H$2:H$2201, 1)</f>
        <v>343</v>
      </c>
      <c r="H629" s="6">
        <f>_xlfn.RANK.EQ(VLOOKUP($A629, 'First 10 GS'!$B$2:$AG$2201, 8, FALSE), 'First 10 GS'!I$2:I$2201, 0)</f>
        <v>1</v>
      </c>
      <c r="I629" s="6">
        <f>_xlfn.RANK.EQ(VLOOKUP($A629, 'First 10 GS'!$B$2:$AG$2201, 9, FALSE), 'First 10 GS'!J$2:J$2201, 0)</f>
        <v>1</v>
      </c>
      <c r="J629" s="6">
        <f>_xlfn.RANK.EQ(VLOOKUP($A629, 'First 10 GS'!$B$2:$AG$2201, 10, FALSE), 'First 10 GS'!K$2:K$2201, 1)</f>
        <v>1</v>
      </c>
      <c r="K629" s="6">
        <f>_xlfn.RANK.EQ(VLOOKUP($A629, 'First 10 GS'!$B$2:$AG$2201, 11, FALSE), 'First 10 GS'!L$2:L$2201, 0)</f>
        <v>196</v>
      </c>
      <c r="L629" s="6">
        <f>_xlfn.RANK.EQ(VLOOKUP($A629, 'First 10 GS'!$B$2:$AG$2201, 12, FALSE), 'First 10 GS'!M$2:M$2201, 0)</f>
        <v>98</v>
      </c>
      <c r="M629" s="6">
        <f>_xlfn.RANK.EQ(VLOOKUP($A629, 'First 10 GS'!$B$2:$AG$2201, 13, FALSE), 'First 10 GS'!N$2:N$2201, 0)</f>
        <v>2</v>
      </c>
      <c r="N629" s="6">
        <f>_xlfn.RANK.EQ(VLOOKUP($A629, 'First 10 GS'!$B$2:$AG$2201, 14, FALSE), 'First 10 GS'!O$2:O$2201, 1)</f>
        <v>122</v>
      </c>
      <c r="O629" s="6">
        <f>_xlfn.RANK.EQ(VLOOKUP($A629, 'First 10 GS'!$B$2:$AG$2201, 15, FALSE), 'First 10 GS'!P$2:P$2201, 0)</f>
        <v>390</v>
      </c>
      <c r="P629" s="6">
        <f>_xlfn.RANK.EQ(VLOOKUP($A629, 'First 10 GS'!$B$2:$AG$2201, 16, FALSE), 'First 10 GS'!Q$2:Q$2201, 0)</f>
        <v>500</v>
      </c>
      <c r="Q629" s="5">
        <f>_xlfn.RANK.EQ(VLOOKUP($A629, 'First 10 GS'!$B$2:$AG$2201, 17, FALSE), 'First 10 GS'!R$2:R$2201, 1)</f>
        <v>630</v>
      </c>
      <c r="R629" s="6">
        <f>_xlfn.RANK.EQ(VLOOKUP($A629, 'First 10 GS'!$B$2:$AG$2201, 18, FALSE), 'First 10 GS'!S$2:S$2201, 1)</f>
        <v>620</v>
      </c>
      <c r="S629" s="6">
        <f>_xlfn.RANK.EQ(VLOOKUP($A629, 'First 10 GS'!$B$2:$AG$2201, 19, FALSE), 'First 10 GS'!T$2:T$2201, 1)</f>
        <v>602</v>
      </c>
      <c r="T629" s="6">
        <f>_xlfn.RANK.EQ(VLOOKUP($A629, 'First 10 GS'!$B$2:$AG$2201, 20, FALSE), 'First 10 GS'!U$2:U$2201, 1)</f>
        <v>621</v>
      </c>
      <c r="U629" s="6">
        <f>_xlfn.RANK.EQ(VLOOKUP($A629, 'First 10 GS'!$B$2:$AG$2201, 21, FALSE), 'First 10 GS'!V$2:V$2201, 1)</f>
        <v>462</v>
      </c>
      <c r="V629" s="6">
        <f>_xlfn.RANK.EQ(VLOOKUP($A629, 'First 10 GS'!$B$2:$AG$2201, 22, FALSE), 'First 10 GS'!W$2:W$2201, 1)</f>
        <v>381</v>
      </c>
      <c r="W629" s="6">
        <f>_xlfn.RANK.EQ(VLOOKUP($A629, 'First 10 GS'!$B$2:$AG$2201, 23, FALSE), 'First 10 GS'!X$2:X$2201, 1)</f>
        <v>262</v>
      </c>
      <c r="X629" s="5">
        <f>_xlfn.RANK.EQ(VLOOKUP($A629, 'First 10 GS'!$B$2:$AG$2201, 24, FALSE), 'First 10 GS'!Y$2:Y$2201, 1)</f>
        <v>370</v>
      </c>
      <c r="Y629" s="6">
        <f>_xlfn.RANK.EQ(VLOOKUP($A629, 'First 10 GS'!$B$2:$AG$2201, 25, FALSE), 'First 10 GS'!Z$2:Z$2201, 1)</f>
        <v>1</v>
      </c>
      <c r="Z629" s="5">
        <f>_xlfn.RANK.EQ(VLOOKUP($A629, 'First 10 GS'!$B$2:$AG$2201, 26, FALSE), 'First 10 GS'!AA$2:AA$2201, 0)</f>
        <v>532</v>
      </c>
      <c r="AA629" s="5">
        <f>_xlfn.RANK.EQ(VLOOKUP($A629, 'First 10 GS'!$B$2:$AG$2201, 27, FALSE), 'First 10 GS'!AB$2:AB$2201, 0)</f>
        <v>473</v>
      </c>
      <c r="AB629" s="6">
        <f>_xlfn.RANK.EQ(VLOOKUP($A629, 'First 10 GS'!$B$2:$AG$2201, 28, FALSE), 'First 10 GS'!AC$2:AC$2201, 1)</f>
        <v>618</v>
      </c>
      <c r="AC629" s="6">
        <f>_xlfn.RANK.EQ(VLOOKUP($A629, 'First 10 GS'!$B$2:$AG$2201, 29, FALSE), 'First 10 GS'!AD$2:AD$2201, 1)</f>
        <v>1</v>
      </c>
      <c r="AD629" s="6">
        <f>_xlfn.RANK.EQ(VLOOKUP($A629, 'First 10 GS'!$B$2:$AG$2201, 30, FALSE), 'First 10 GS'!AE$2:AE$2201, 1)</f>
        <v>554</v>
      </c>
      <c r="AE629" s="6">
        <f>_xlfn.RANK.EQ(VLOOKUP($A629, 'First 10 GS'!$B$2:$AG$2201, 31, FALSE), 'First 10 GS'!AF$2:AF$2201, 0)</f>
        <v>411</v>
      </c>
      <c r="AF629" s="5">
        <f>_xlfn.RANK.EQ(VLOOKUP($A629, 'First 10 GS'!$B$2:$AG$2201, 32, FALSE), 'First 10 GS'!AG$2:AG$2201, 1)</f>
        <v>634</v>
      </c>
      <c r="AG629" s="7">
        <f>GEOMEAN(Table5[[#This Row],[W]],Table5[[#This Row],[L]],Table5[[#This Row],[ERA]],Table5[[#This Row],[BB/9]],Table5[[#This Row],[SO]],Table5[[#This Row],[K/9]],Table5[[#This Row],[WHIP]])</f>
        <v>479.96330654293655</v>
      </c>
    </row>
    <row r="630" spans="1:33" x14ac:dyDescent="0.45">
      <c r="A630" s="4" t="s">
        <v>1951</v>
      </c>
      <c r="B630" s="4" t="s">
        <v>132</v>
      </c>
      <c r="C630" s="10">
        <v>42588</v>
      </c>
      <c r="D630" s="10">
        <v>42638</v>
      </c>
      <c r="E630" s="4">
        <f>_xlfn.RANK.EQ(VLOOKUP($A630, 'First 10 GS'!$B$2:$AG$2201, 5, FALSE), 'First 10 GS'!F$2:F$2201, 0)</f>
        <v>467</v>
      </c>
      <c r="F630" s="5">
        <f>_xlfn.RANK.EQ(VLOOKUP($A630, 'First 10 GS'!$B$2:$AG$2201, 6, FALSE), 'First 10 GS'!G$2:G$2201, 0)</f>
        <v>294</v>
      </c>
      <c r="G630" s="5">
        <f>_xlfn.RANK.EQ(VLOOKUP($A630, 'First 10 GS'!$B$2:$AG$2201, 7, FALSE), 'First 10 GS'!H$2:H$2201, 1)</f>
        <v>623</v>
      </c>
      <c r="H630" s="4">
        <f>_xlfn.RANK.EQ(VLOOKUP($A630, 'First 10 GS'!$B$2:$AG$2201, 8, FALSE), 'First 10 GS'!I$2:I$2201, 0)</f>
        <v>1</v>
      </c>
      <c r="I630" s="4">
        <f>_xlfn.RANK.EQ(VLOOKUP($A630, 'First 10 GS'!$B$2:$AG$2201, 9, FALSE), 'First 10 GS'!J$2:J$2201, 0)</f>
        <v>1</v>
      </c>
      <c r="J630" s="4">
        <f>_xlfn.RANK.EQ(VLOOKUP($A630, 'First 10 GS'!$B$2:$AG$2201, 10, FALSE), 'First 10 GS'!K$2:K$2201, 1)</f>
        <v>1</v>
      </c>
      <c r="K630" s="4">
        <f>_xlfn.RANK.EQ(VLOOKUP($A630, 'First 10 GS'!$B$2:$AG$2201, 11, FALSE), 'First 10 GS'!L$2:L$2201, 0)</f>
        <v>196</v>
      </c>
      <c r="L630" s="4">
        <f>_xlfn.RANK.EQ(VLOOKUP($A630, 'First 10 GS'!$B$2:$AG$2201, 12, FALSE), 'First 10 GS'!M$2:M$2201, 0)</f>
        <v>98</v>
      </c>
      <c r="M630" s="4">
        <f>_xlfn.RANK.EQ(VLOOKUP($A630, 'First 10 GS'!$B$2:$AG$2201, 13, FALSE), 'First 10 GS'!N$2:N$2201, 0)</f>
        <v>2</v>
      </c>
      <c r="N630" s="6">
        <f>_xlfn.RANK.EQ(VLOOKUP($A630, 'First 10 GS'!$B$2:$AG$2201, 14, FALSE), 'First 10 GS'!O$2:O$2201, 1)</f>
        <v>194</v>
      </c>
      <c r="O630" s="4">
        <f>_xlfn.RANK.EQ(VLOOKUP($A630, 'First 10 GS'!$B$2:$AG$2201, 15, FALSE), 'First 10 GS'!P$2:P$2201, 0)</f>
        <v>26</v>
      </c>
      <c r="P630" s="4">
        <f>_xlfn.RANK.EQ(VLOOKUP($A630, 'First 10 GS'!$B$2:$AG$2201, 16, FALSE), 'First 10 GS'!Q$2:Q$2201, 0)</f>
        <v>500</v>
      </c>
      <c r="Q630" s="5">
        <f>_xlfn.RANK.EQ(VLOOKUP($A630, 'First 10 GS'!$B$2:$AG$2201, 17, FALSE), 'First 10 GS'!R$2:R$2201, 1)</f>
        <v>568</v>
      </c>
      <c r="R630" s="4">
        <f>_xlfn.RANK.EQ(VLOOKUP($A630, 'First 10 GS'!$B$2:$AG$2201, 18, FALSE), 'First 10 GS'!S$2:S$2201, 1)</f>
        <v>215</v>
      </c>
      <c r="S630" s="4">
        <f>_xlfn.RANK.EQ(VLOOKUP($A630, 'First 10 GS'!$B$2:$AG$2201, 19, FALSE), 'First 10 GS'!T$2:T$2201, 1)</f>
        <v>509</v>
      </c>
      <c r="T630" s="4">
        <f>_xlfn.RANK.EQ(VLOOKUP($A630, 'First 10 GS'!$B$2:$AG$2201, 20, FALSE), 'First 10 GS'!U$2:U$2201, 1)</f>
        <v>577</v>
      </c>
      <c r="U630" s="4">
        <f>_xlfn.RANK.EQ(VLOOKUP($A630, 'First 10 GS'!$B$2:$AG$2201, 21, FALSE), 'First 10 GS'!V$2:V$2201, 1)</f>
        <v>591</v>
      </c>
      <c r="V630" s="4">
        <f>_xlfn.RANK.EQ(VLOOKUP($A630, 'First 10 GS'!$B$2:$AG$2201, 22, FALSE), 'First 10 GS'!W$2:W$2201, 1)</f>
        <v>570</v>
      </c>
      <c r="W630" s="4">
        <f>_xlfn.RANK.EQ(VLOOKUP($A630, 'First 10 GS'!$B$2:$AG$2201, 23, FALSE), 'First 10 GS'!X$2:X$2201, 1)</f>
        <v>521</v>
      </c>
      <c r="X630" s="5">
        <f>_xlfn.RANK.EQ(VLOOKUP($A630, 'First 10 GS'!$B$2:$AG$2201, 24, FALSE), 'First 10 GS'!Y$2:Y$2201, 1)</f>
        <v>566</v>
      </c>
      <c r="Y630" s="4">
        <f>_xlfn.RANK.EQ(VLOOKUP($A630, 'First 10 GS'!$B$2:$AG$2201, 25, FALSE), 'First 10 GS'!Z$2:Z$2201, 1)</f>
        <v>291</v>
      </c>
      <c r="Z630" s="5">
        <f>_xlfn.RANK.EQ(VLOOKUP($A630, 'First 10 GS'!$B$2:$AG$2201, 26, FALSE), 'First 10 GS'!AA$2:AA$2201, 0)</f>
        <v>474</v>
      </c>
      <c r="AA630" s="5">
        <f>_xlfn.RANK.EQ(VLOOKUP($A630, 'First 10 GS'!$B$2:$AG$2201, 27, FALSE), 'First 10 GS'!AB$2:AB$2201, 0)</f>
        <v>415</v>
      </c>
      <c r="AB630" s="4">
        <f>_xlfn.RANK.EQ(VLOOKUP($A630, 'First 10 GS'!$B$2:$AG$2201, 28, FALSE), 'First 10 GS'!AC$2:AC$2201, 1)</f>
        <v>556</v>
      </c>
      <c r="AC630" s="4">
        <f>_xlfn.RANK.EQ(VLOOKUP($A630, 'First 10 GS'!$B$2:$AG$2201, 29, FALSE), 'First 10 GS'!AD$2:AD$2201, 1)</f>
        <v>1</v>
      </c>
      <c r="AD630" s="4">
        <f>_xlfn.RANK.EQ(VLOOKUP($A630, 'First 10 GS'!$B$2:$AG$2201, 30, FALSE), 'First 10 GS'!AE$2:AE$2201, 1)</f>
        <v>554</v>
      </c>
      <c r="AE630" s="4">
        <f>_xlfn.RANK.EQ(VLOOKUP($A630, 'First 10 GS'!$B$2:$AG$2201, 31, FALSE), 'First 10 GS'!AF$2:AF$2201, 0)</f>
        <v>427</v>
      </c>
      <c r="AF630" s="5">
        <f>_xlfn.RANK.EQ(VLOOKUP($A630, 'First 10 GS'!$B$2:$AG$2201, 32, FALSE), 'First 10 GS'!AG$2:AG$2201, 1)</f>
        <v>514</v>
      </c>
      <c r="AG630" s="7">
        <f>GEOMEAN(Table5[[#This Row],[W]],Table5[[#This Row],[L]],Table5[[#This Row],[ERA]],Table5[[#This Row],[BB/9]],Table5[[#This Row],[SO]],Table5[[#This Row],[K/9]],Table5[[#This Row],[WHIP]])</f>
        <v>480.96426987733747</v>
      </c>
    </row>
    <row r="631" spans="1:33" x14ac:dyDescent="0.45">
      <c r="A631" s="4" t="s">
        <v>1589</v>
      </c>
      <c r="B631" s="4" t="s">
        <v>54</v>
      </c>
      <c r="C631" s="10">
        <v>34153</v>
      </c>
      <c r="D631" s="10" t="s">
        <v>2566</v>
      </c>
      <c r="E631" s="4">
        <f>_xlfn.RANK.EQ(VLOOKUP($A631, 'First 10 GS'!$B$2:$AG$2201, 5, FALSE), 'First 10 GS'!F$2:F$2201, 0)</f>
        <v>499</v>
      </c>
      <c r="F631" s="5">
        <f>_xlfn.RANK.EQ(VLOOKUP($A631, 'First 10 GS'!$B$2:$AG$2201, 6, FALSE), 'First 10 GS'!G$2:G$2201, 0)</f>
        <v>460</v>
      </c>
      <c r="G631" s="5">
        <f>_xlfn.RANK.EQ(VLOOKUP($A631, 'First 10 GS'!$B$2:$AG$2201, 7, FALSE), 'First 10 GS'!H$2:H$2201, 1)</f>
        <v>343</v>
      </c>
      <c r="H631" s="4">
        <f>_xlfn.RANK.EQ(VLOOKUP($A631, 'First 10 GS'!$B$2:$AG$2201, 8, FALSE), 'First 10 GS'!I$2:I$2201, 0)</f>
        <v>1</v>
      </c>
      <c r="I631" s="4">
        <f>_xlfn.RANK.EQ(VLOOKUP($A631, 'First 10 GS'!$B$2:$AG$2201, 9, FALSE), 'First 10 GS'!J$2:J$2201, 0)</f>
        <v>1</v>
      </c>
      <c r="J631" s="4">
        <f>_xlfn.RANK.EQ(VLOOKUP($A631, 'First 10 GS'!$B$2:$AG$2201, 10, FALSE), 'First 10 GS'!K$2:K$2201, 1)</f>
        <v>1</v>
      </c>
      <c r="K631" s="4">
        <f>_xlfn.RANK.EQ(VLOOKUP($A631, 'First 10 GS'!$B$2:$AG$2201, 11, FALSE), 'First 10 GS'!L$2:L$2201, 0)</f>
        <v>196</v>
      </c>
      <c r="L631" s="4">
        <f>_xlfn.RANK.EQ(VLOOKUP($A631, 'First 10 GS'!$B$2:$AG$2201, 12, FALSE), 'First 10 GS'!M$2:M$2201, 0)</f>
        <v>98</v>
      </c>
      <c r="M631" s="4">
        <f>_xlfn.RANK.EQ(VLOOKUP($A631, 'First 10 GS'!$B$2:$AG$2201, 13, FALSE), 'First 10 GS'!N$2:N$2201, 0)</f>
        <v>2</v>
      </c>
      <c r="N631" s="6">
        <f>_xlfn.RANK.EQ(VLOOKUP($A631, 'First 10 GS'!$B$2:$AG$2201, 14, FALSE), 'First 10 GS'!O$2:O$2201, 1)</f>
        <v>163</v>
      </c>
      <c r="O631" s="4">
        <f>_xlfn.RANK.EQ(VLOOKUP($A631, 'First 10 GS'!$B$2:$AG$2201, 15, FALSE), 'First 10 GS'!P$2:P$2201, 0)</f>
        <v>390</v>
      </c>
      <c r="P631" s="4">
        <f>_xlfn.RANK.EQ(VLOOKUP($A631, 'First 10 GS'!$B$2:$AG$2201, 16, FALSE), 'First 10 GS'!Q$2:Q$2201, 0)</f>
        <v>500</v>
      </c>
      <c r="Q631" s="5">
        <f>_xlfn.RANK.EQ(VLOOKUP($A631, 'First 10 GS'!$B$2:$AG$2201, 17, FALSE), 'First 10 GS'!R$2:R$2201, 1)</f>
        <v>506</v>
      </c>
      <c r="R631" s="4">
        <f>_xlfn.RANK.EQ(VLOOKUP($A631, 'First 10 GS'!$B$2:$AG$2201, 18, FALSE), 'First 10 GS'!S$2:S$2201, 1)</f>
        <v>241</v>
      </c>
      <c r="S631" s="4">
        <f>_xlfn.RANK.EQ(VLOOKUP($A631, 'First 10 GS'!$B$2:$AG$2201, 19, FALSE), 'First 10 GS'!T$2:T$2201, 1)</f>
        <v>583</v>
      </c>
      <c r="T631" s="4">
        <f>_xlfn.RANK.EQ(VLOOKUP($A631, 'First 10 GS'!$B$2:$AG$2201, 20, FALSE), 'First 10 GS'!U$2:U$2201, 1)</f>
        <v>456</v>
      </c>
      <c r="U631" s="4">
        <f>_xlfn.RANK.EQ(VLOOKUP($A631, 'First 10 GS'!$B$2:$AG$2201, 21, FALSE), 'First 10 GS'!V$2:V$2201, 1)</f>
        <v>384</v>
      </c>
      <c r="V631" s="4">
        <f>_xlfn.RANK.EQ(VLOOKUP($A631, 'First 10 GS'!$B$2:$AG$2201, 22, FALSE), 'First 10 GS'!W$2:W$2201, 1)</f>
        <v>274</v>
      </c>
      <c r="W631" s="4">
        <f>_xlfn.RANK.EQ(VLOOKUP($A631, 'First 10 GS'!$B$2:$AG$2201, 23, FALSE), 'First 10 GS'!X$2:X$2201, 1)</f>
        <v>400</v>
      </c>
      <c r="X631" s="5">
        <f>_xlfn.RANK.EQ(VLOOKUP($A631, 'First 10 GS'!$B$2:$AG$2201, 24, FALSE), 'First 10 GS'!Y$2:Y$2201, 1)</f>
        <v>482</v>
      </c>
      <c r="Y631" s="4">
        <f>_xlfn.RANK.EQ(VLOOKUP($A631, 'First 10 GS'!$B$2:$AG$2201, 25, FALSE), 'First 10 GS'!Z$2:Z$2201, 1)</f>
        <v>291</v>
      </c>
      <c r="Z631" s="5">
        <f>_xlfn.RANK.EQ(VLOOKUP($A631, 'First 10 GS'!$B$2:$AG$2201, 26, FALSE), 'First 10 GS'!AA$2:AA$2201, 0)</f>
        <v>609</v>
      </c>
      <c r="AA631" s="5">
        <f>_xlfn.RANK.EQ(VLOOKUP($A631, 'First 10 GS'!$B$2:$AG$2201, 27, FALSE), 'First 10 GS'!AB$2:AB$2201, 0)</f>
        <v>582</v>
      </c>
      <c r="AB631" s="4">
        <f>_xlfn.RANK.EQ(VLOOKUP($A631, 'First 10 GS'!$B$2:$AG$2201, 28, FALSE), 'First 10 GS'!AC$2:AC$2201, 1)</f>
        <v>127</v>
      </c>
      <c r="AC631" s="4">
        <f>_xlfn.RANK.EQ(VLOOKUP($A631, 'First 10 GS'!$B$2:$AG$2201, 29, FALSE), 'First 10 GS'!AD$2:AD$2201, 1)</f>
        <v>1</v>
      </c>
      <c r="AD631" s="4">
        <f>_xlfn.RANK.EQ(VLOOKUP($A631, 'First 10 GS'!$B$2:$AG$2201, 30, FALSE), 'First 10 GS'!AE$2:AE$2201, 1)</f>
        <v>461</v>
      </c>
      <c r="AE631" s="4">
        <f>_xlfn.RANK.EQ(VLOOKUP($A631, 'First 10 GS'!$B$2:$AG$2201, 31, FALSE), 'First 10 GS'!AF$2:AF$2201, 0)</f>
        <v>526</v>
      </c>
      <c r="AF631" s="5">
        <f>_xlfn.RANK.EQ(VLOOKUP($A631, 'First 10 GS'!$B$2:$AG$2201, 32, FALSE), 'First 10 GS'!AG$2:AG$2201, 1)</f>
        <v>478</v>
      </c>
      <c r="AG631" s="7">
        <f>GEOMEAN(Table5[[#This Row],[W]],Table5[[#This Row],[L]],Table5[[#This Row],[ERA]],Table5[[#This Row],[BB/9]],Table5[[#This Row],[SO]],Table5[[#This Row],[K/9]],Table5[[#This Row],[WHIP]])</f>
        <v>487.24274693444744</v>
      </c>
    </row>
    <row r="632" spans="1:33" x14ac:dyDescent="0.45">
      <c r="A632" s="4" t="s">
        <v>2558</v>
      </c>
      <c r="B632" s="4" t="s">
        <v>271</v>
      </c>
      <c r="C632" s="10">
        <v>34950</v>
      </c>
      <c r="D632" s="10">
        <v>35295</v>
      </c>
      <c r="E632" s="4">
        <f>_xlfn.RANK.EQ(VLOOKUP($A632, 'First 10 GS'!$B$2:$AG$2201, 5, FALSE), 'First 10 GS'!F$2:F$2201, 0)</f>
        <v>475</v>
      </c>
      <c r="F632" s="5">
        <f>_xlfn.RANK.EQ(VLOOKUP($A632, 'First 10 GS'!$B$2:$AG$2201, 6, FALSE), 'First 10 GS'!G$2:G$2201, 0)</f>
        <v>460</v>
      </c>
      <c r="G632" s="5">
        <f>_xlfn.RANK.EQ(VLOOKUP($A632, 'First 10 GS'!$B$2:$AG$2201, 7, FALSE), 'First 10 GS'!H$2:H$2201, 1)</f>
        <v>177</v>
      </c>
      <c r="H632" s="4">
        <f>_xlfn.RANK.EQ(VLOOKUP($A632, 'First 10 GS'!$B$2:$AG$2201, 8, FALSE), 'First 10 GS'!I$2:I$2201, 0)</f>
        <v>1</v>
      </c>
      <c r="I632" s="4">
        <f>_xlfn.RANK.EQ(VLOOKUP($A632, 'First 10 GS'!$B$2:$AG$2201, 9, FALSE), 'First 10 GS'!J$2:J$2201, 0)</f>
        <v>1</v>
      </c>
      <c r="J632" s="4">
        <f>_xlfn.RANK.EQ(VLOOKUP($A632, 'First 10 GS'!$B$2:$AG$2201, 10, FALSE), 'First 10 GS'!K$2:K$2201, 1)</f>
        <v>1</v>
      </c>
      <c r="K632" s="4">
        <f>_xlfn.RANK.EQ(VLOOKUP($A632, 'First 10 GS'!$B$2:$AG$2201, 11, FALSE), 'First 10 GS'!L$2:L$2201, 0)</f>
        <v>196</v>
      </c>
      <c r="L632" s="4">
        <f>_xlfn.RANK.EQ(VLOOKUP($A632, 'First 10 GS'!$B$2:$AG$2201, 12, FALSE), 'First 10 GS'!M$2:M$2201, 0)</f>
        <v>98</v>
      </c>
      <c r="M632" s="4">
        <f>_xlfn.RANK.EQ(VLOOKUP($A632, 'First 10 GS'!$B$2:$AG$2201, 13, FALSE), 'First 10 GS'!N$2:N$2201, 0)</f>
        <v>2</v>
      </c>
      <c r="N632" s="6">
        <f>_xlfn.RANK.EQ(VLOOKUP($A632, 'First 10 GS'!$B$2:$AG$2201, 14, FALSE), 'First 10 GS'!O$2:O$2201, 1)</f>
        <v>180</v>
      </c>
      <c r="O632" s="4">
        <f>_xlfn.RANK.EQ(VLOOKUP($A632, 'First 10 GS'!$B$2:$AG$2201, 15, FALSE), 'First 10 GS'!P$2:P$2201, 0)</f>
        <v>530</v>
      </c>
      <c r="P632" s="4">
        <f>_xlfn.RANK.EQ(VLOOKUP($A632, 'First 10 GS'!$B$2:$AG$2201, 16, FALSE), 'First 10 GS'!Q$2:Q$2201, 0)</f>
        <v>428</v>
      </c>
      <c r="Q632" s="5">
        <f>_xlfn.RANK.EQ(VLOOKUP($A632, 'First 10 GS'!$B$2:$AG$2201, 17, FALSE), 'First 10 GS'!R$2:R$2201, 1)</f>
        <v>537</v>
      </c>
      <c r="R632" s="4">
        <f>_xlfn.RANK.EQ(VLOOKUP($A632, 'First 10 GS'!$B$2:$AG$2201, 18, FALSE), 'First 10 GS'!S$2:S$2201, 1)</f>
        <v>350</v>
      </c>
      <c r="S632" s="4">
        <f>_xlfn.RANK.EQ(VLOOKUP($A632, 'First 10 GS'!$B$2:$AG$2201, 19, FALSE), 'First 10 GS'!T$2:T$2201, 1)</f>
        <v>509</v>
      </c>
      <c r="T632" s="4">
        <f>_xlfn.RANK.EQ(VLOOKUP($A632, 'First 10 GS'!$B$2:$AG$2201, 20, FALSE), 'First 10 GS'!U$2:U$2201, 1)</f>
        <v>529</v>
      </c>
      <c r="U632" s="4">
        <f>_xlfn.RANK.EQ(VLOOKUP($A632, 'First 10 GS'!$B$2:$AG$2201, 21, FALSE), 'First 10 GS'!V$2:V$2201, 1)</f>
        <v>518</v>
      </c>
      <c r="V632" s="4">
        <f>_xlfn.RANK.EQ(VLOOKUP($A632, 'First 10 GS'!$B$2:$AG$2201, 22, FALSE), 'First 10 GS'!W$2:W$2201, 1)</f>
        <v>466</v>
      </c>
      <c r="W632" s="4">
        <f>_xlfn.RANK.EQ(VLOOKUP($A632, 'First 10 GS'!$B$2:$AG$2201, 23, FALSE), 'First 10 GS'!X$2:X$2201, 1)</f>
        <v>551</v>
      </c>
      <c r="X632" s="5">
        <f>_xlfn.RANK.EQ(VLOOKUP($A632, 'First 10 GS'!$B$2:$AG$2201, 24, FALSE), 'First 10 GS'!Y$2:Y$2201, 1)</f>
        <v>590</v>
      </c>
      <c r="Y632" s="4">
        <f>_xlfn.RANK.EQ(VLOOKUP($A632, 'First 10 GS'!$B$2:$AG$2201, 25, FALSE), 'First 10 GS'!Z$2:Z$2201, 1)</f>
        <v>490</v>
      </c>
      <c r="Z632" s="5">
        <f>_xlfn.RANK.EQ(VLOOKUP($A632, 'First 10 GS'!$B$2:$AG$2201, 26, FALSE), 'First 10 GS'!AA$2:AA$2201, 0)</f>
        <v>663</v>
      </c>
      <c r="AA632" s="5">
        <f>_xlfn.RANK.EQ(VLOOKUP($A632, 'First 10 GS'!$B$2:$AG$2201, 27, FALSE), 'First 10 GS'!AB$2:AB$2201, 0)</f>
        <v>661</v>
      </c>
      <c r="AB632" s="4">
        <f>_xlfn.RANK.EQ(VLOOKUP($A632, 'First 10 GS'!$B$2:$AG$2201, 28, FALSE), 'First 10 GS'!AC$2:AC$2201, 1)</f>
        <v>127</v>
      </c>
      <c r="AC632" s="4">
        <f>_xlfn.RANK.EQ(VLOOKUP($A632, 'First 10 GS'!$B$2:$AG$2201, 29, FALSE), 'First 10 GS'!AD$2:AD$2201, 1)</f>
        <v>1</v>
      </c>
      <c r="AD632" s="4">
        <f>_xlfn.RANK.EQ(VLOOKUP($A632, 'First 10 GS'!$B$2:$AG$2201, 30, FALSE), 'First 10 GS'!AE$2:AE$2201, 1)</f>
        <v>1</v>
      </c>
      <c r="AE632" s="4">
        <f>_xlfn.RANK.EQ(VLOOKUP($A632, 'First 10 GS'!$B$2:$AG$2201, 31, FALSE), 'First 10 GS'!AF$2:AF$2201, 0)</f>
        <v>366</v>
      </c>
      <c r="AF632" s="5">
        <f>_xlfn.RANK.EQ(VLOOKUP($A632, 'First 10 GS'!$B$2:$AG$2201, 32, FALSE), 'First 10 GS'!AG$2:AG$2201, 1)</f>
        <v>587</v>
      </c>
      <c r="AG632" s="7">
        <f>GEOMEAN(Table5[[#This Row],[W]],Table5[[#This Row],[L]],Table5[[#This Row],[ERA]],Table5[[#This Row],[BB/9]],Table5[[#This Row],[SO]],Table5[[#This Row],[K/9]],Table5[[#This Row],[WHIP]])</f>
        <v>488.47726454933581</v>
      </c>
    </row>
    <row r="633" spans="1:33" x14ac:dyDescent="0.45">
      <c r="A633" s="6" t="s">
        <v>2041</v>
      </c>
      <c r="B633" s="6" t="s">
        <v>54</v>
      </c>
      <c r="C633" s="9">
        <v>32315</v>
      </c>
      <c r="D633" s="9">
        <v>32372</v>
      </c>
      <c r="E633" s="6">
        <f>_xlfn.RANK.EQ(VLOOKUP($A633, 'First 10 GS'!$B$2:$AG$2201, 5, FALSE), 'First 10 GS'!F$2:F$2201, 0)</f>
        <v>651</v>
      </c>
      <c r="F633" s="5">
        <f>_xlfn.RANK.EQ(VLOOKUP($A633, 'First 10 GS'!$B$2:$AG$2201, 6, FALSE), 'First 10 GS'!G$2:G$2201, 0)</f>
        <v>460</v>
      </c>
      <c r="G633" s="5">
        <f>_xlfn.RANK.EQ(VLOOKUP($A633, 'First 10 GS'!$B$2:$AG$2201, 7, FALSE), 'First 10 GS'!H$2:H$2201, 1)</f>
        <v>623</v>
      </c>
      <c r="H633" s="6">
        <f>_xlfn.RANK.EQ(VLOOKUP($A633, 'First 10 GS'!$B$2:$AG$2201, 8, FALSE), 'First 10 GS'!I$2:I$2201, 0)</f>
        <v>1</v>
      </c>
      <c r="I633" s="6">
        <f>_xlfn.RANK.EQ(VLOOKUP($A633, 'First 10 GS'!$B$2:$AG$2201, 9, FALSE), 'First 10 GS'!J$2:J$2201, 0)</f>
        <v>1</v>
      </c>
      <c r="J633" s="6">
        <f>_xlfn.RANK.EQ(VLOOKUP($A633, 'First 10 GS'!$B$2:$AG$2201, 10, FALSE), 'First 10 GS'!K$2:K$2201, 1)</f>
        <v>1</v>
      </c>
      <c r="K633" s="6">
        <f>_xlfn.RANK.EQ(VLOOKUP($A633, 'First 10 GS'!$B$2:$AG$2201, 11, FALSE), 'First 10 GS'!L$2:L$2201, 0)</f>
        <v>196</v>
      </c>
      <c r="L633" s="6">
        <f>_xlfn.RANK.EQ(VLOOKUP($A633, 'First 10 GS'!$B$2:$AG$2201, 12, FALSE), 'First 10 GS'!M$2:M$2201, 0)</f>
        <v>98</v>
      </c>
      <c r="M633" s="6">
        <f>_xlfn.RANK.EQ(VLOOKUP($A633, 'First 10 GS'!$B$2:$AG$2201, 13, FALSE), 'First 10 GS'!N$2:N$2201, 0)</f>
        <v>2</v>
      </c>
      <c r="N633" s="6">
        <f>_xlfn.RANK.EQ(VLOOKUP($A633, 'First 10 GS'!$B$2:$AG$2201, 14, FALSE), 'First 10 GS'!O$2:O$2201, 1)</f>
        <v>16</v>
      </c>
      <c r="O633" s="6">
        <f>_xlfn.RANK.EQ(VLOOKUP($A633, 'First 10 GS'!$B$2:$AG$2201, 15, FALSE), 'First 10 GS'!P$2:P$2201, 0)</f>
        <v>90</v>
      </c>
      <c r="P633" s="6">
        <f>_xlfn.RANK.EQ(VLOOKUP($A633, 'First 10 GS'!$B$2:$AG$2201, 16, FALSE), 'First 10 GS'!Q$2:Q$2201, 0)</f>
        <v>589</v>
      </c>
      <c r="Q633" s="5">
        <f>_xlfn.RANK.EQ(VLOOKUP($A633, 'First 10 GS'!$B$2:$AG$2201, 17, FALSE), 'First 10 GS'!R$2:R$2201, 1)</f>
        <v>637</v>
      </c>
      <c r="R633" s="6">
        <f>_xlfn.RANK.EQ(VLOOKUP($A633, 'First 10 GS'!$B$2:$AG$2201, 18, FALSE), 'First 10 GS'!S$2:S$2201, 1)</f>
        <v>85</v>
      </c>
      <c r="S633" s="6">
        <f>_xlfn.RANK.EQ(VLOOKUP($A633, 'First 10 GS'!$B$2:$AG$2201, 19, FALSE), 'First 10 GS'!T$2:T$2201, 1)</f>
        <v>509</v>
      </c>
      <c r="T633" s="6">
        <f>_xlfn.RANK.EQ(VLOOKUP($A633, 'First 10 GS'!$B$2:$AG$2201, 20, FALSE), 'First 10 GS'!U$2:U$2201, 1)</f>
        <v>547</v>
      </c>
      <c r="U633" s="6">
        <f>_xlfn.RANK.EQ(VLOOKUP($A633, 'First 10 GS'!$B$2:$AG$2201, 21, FALSE), 'First 10 GS'!V$2:V$2201, 1)</f>
        <v>461</v>
      </c>
      <c r="V633" s="6">
        <f>_xlfn.RANK.EQ(VLOOKUP($A633, 'First 10 GS'!$B$2:$AG$2201, 22, FALSE), 'First 10 GS'!W$2:W$2201, 1)</f>
        <v>274</v>
      </c>
      <c r="W633" s="6">
        <f>_xlfn.RANK.EQ(VLOOKUP($A633, 'First 10 GS'!$B$2:$AG$2201, 23, FALSE), 'First 10 GS'!X$2:X$2201, 1)</f>
        <v>400</v>
      </c>
      <c r="X633" s="5">
        <f>_xlfn.RANK.EQ(VLOOKUP($A633, 'First 10 GS'!$B$2:$AG$2201, 24, FALSE), 'First 10 GS'!Y$2:Y$2201, 1)</f>
        <v>586</v>
      </c>
      <c r="Y633" s="6">
        <f>_xlfn.RANK.EQ(VLOOKUP($A633, 'First 10 GS'!$B$2:$AG$2201, 25, FALSE), 'First 10 GS'!Z$2:Z$2201, 1)</f>
        <v>291</v>
      </c>
      <c r="Z633" s="5">
        <f>_xlfn.RANK.EQ(VLOOKUP($A633, 'First 10 GS'!$B$2:$AG$2201, 26, FALSE), 'First 10 GS'!AA$2:AA$2201, 0)</f>
        <v>452</v>
      </c>
      <c r="AA633" s="5">
        <f>_xlfn.RANK.EQ(VLOOKUP($A633, 'First 10 GS'!$B$2:$AG$2201, 27, FALSE), 'First 10 GS'!AB$2:AB$2201, 0)</f>
        <v>250</v>
      </c>
      <c r="AB633" s="6">
        <f>_xlfn.RANK.EQ(VLOOKUP($A633, 'First 10 GS'!$B$2:$AG$2201, 28, FALSE), 'First 10 GS'!AC$2:AC$2201, 1)</f>
        <v>1</v>
      </c>
      <c r="AC633" s="6">
        <f>_xlfn.RANK.EQ(VLOOKUP($A633, 'First 10 GS'!$B$2:$AG$2201, 29, FALSE), 'First 10 GS'!AD$2:AD$2201, 1)</f>
        <v>609</v>
      </c>
      <c r="AD633" s="6">
        <f>_xlfn.RANK.EQ(VLOOKUP($A633, 'First 10 GS'!$B$2:$AG$2201, 30, FALSE), 'First 10 GS'!AE$2:AE$2201, 1)</f>
        <v>461</v>
      </c>
      <c r="AE633" s="6">
        <f>_xlfn.RANK.EQ(VLOOKUP($A633, 'First 10 GS'!$B$2:$AG$2201, 31, FALSE), 'First 10 GS'!AF$2:AF$2201, 0)</f>
        <v>647</v>
      </c>
      <c r="AF633" s="5">
        <f>_xlfn.RANK.EQ(VLOOKUP($A633, 'First 10 GS'!$B$2:$AG$2201, 32, FALSE), 'First 10 GS'!AG$2:AG$2201, 1)</f>
        <v>561</v>
      </c>
      <c r="AG633" s="7">
        <f>GEOMEAN(Table5[[#This Row],[W]],Table5[[#This Row],[L]],Table5[[#This Row],[ERA]],Table5[[#This Row],[BB/9]],Table5[[#This Row],[SO]],Table5[[#This Row],[K/9]],Table5[[#This Row],[WHIP]])</f>
        <v>489.99221038521364</v>
      </c>
    </row>
    <row r="634" spans="1:33" x14ac:dyDescent="0.45">
      <c r="A634" s="4" t="s">
        <v>2641</v>
      </c>
      <c r="B634" s="4" t="s">
        <v>132</v>
      </c>
      <c r="C634" s="10">
        <v>42246</v>
      </c>
      <c r="D634" s="10">
        <v>42631</v>
      </c>
      <c r="E634" s="4">
        <f>_xlfn.RANK.EQ(VLOOKUP($A634, 'First 10 GS'!$B$2:$AG$2201, 5, FALSE), 'First 10 GS'!F$2:F$2201, 0)</f>
        <v>639</v>
      </c>
      <c r="F634" s="5">
        <f>_xlfn.RANK.EQ(VLOOKUP($A634, 'First 10 GS'!$B$2:$AG$2201, 6, FALSE), 'First 10 GS'!G$2:G$2201, 0)</f>
        <v>595</v>
      </c>
      <c r="G634" s="5">
        <f>_xlfn.RANK.EQ(VLOOKUP($A634, 'First 10 GS'!$B$2:$AG$2201, 7, FALSE), 'First 10 GS'!H$2:H$2201, 1)</f>
        <v>623</v>
      </c>
      <c r="H634" s="4">
        <f>_xlfn.RANK.EQ(VLOOKUP($A634, 'First 10 GS'!$B$2:$AG$2201, 8, FALSE), 'First 10 GS'!I$2:I$2201, 0)</f>
        <v>1</v>
      </c>
      <c r="I634" s="4">
        <f>_xlfn.RANK.EQ(VLOOKUP($A634, 'First 10 GS'!$B$2:$AG$2201, 9, FALSE), 'First 10 GS'!J$2:J$2201, 0)</f>
        <v>1</v>
      </c>
      <c r="J634" s="4">
        <f>_xlfn.RANK.EQ(VLOOKUP($A634, 'First 10 GS'!$B$2:$AG$2201, 10, FALSE), 'First 10 GS'!K$2:K$2201, 1)</f>
        <v>1</v>
      </c>
      <c r="K634" s="4">
        <f>_xlfn.RANK.EQ(VLOOKUP($A634, 'First 10 GS'!$B$2:$AG$2201, 11, FALSE), 'First 10 GS'!L$2:L$2201, 0)</f>
        <v>196</v>
      </c>
      <c r="L634" s="4">
        <f>_xlfn.RANK.EQ(VLOOKUP($A634, 'First 10 GS'!$B$2:$AG$2201, 12, FALSE), 'First 10 GS'!M$2:M$2201, 0)</f>
        <v>98</v>
      </c>
      <c r="M634" s="4">
        <f>_xlfn.RANK.EQ(VLOOKUP($A634, 'First 10 GS'!$B$2:$AG$2201, 13, FALSE), 'First 10 GS'!N$2:N$2201, 0)</f>
        <v>2</v>
      </c>
      <c r="N634" s="6">
        <f>_xlfn.RANK.EQ(VLOOKUP($A634, 'First 10 GS'!$B$2:$AG$2201, 14, FALSE), 'First 10 GS'!O$2:O$2201, 1)</f>
        <v>28</v>
      </c>
      <c r="O634" s="4">
        <f>_xlfn.RANK.EQ(VLOOKUP($A634, 'First 10 GS'!$B$2:$AG$2201, 15, FALSE), 'First 10 GS'!P$2:P$2201, 0)</f>
        <v>227</v>
      </c>
      <c r="P634" s="4">
        <f>_xlfn.RANK.EQ(VLOOKUP($A634, 'First 10 GS'!$B$2:$AG$2201, 16, FALSE), 'First 10 GS'!Q$2:Q$2201, 0)</f>
        <v>646</v>
      </c>
      <c r="Q634" s="5">
        <f>_xlfn.RANK.EQ(VLOOKUP($A634, 'First 10 GS'!$B$2:$AG$2201, 17, FALSE), 'First 10 GS'!R$2:R$2201, 1)</f>
        <v>637</v>
      </c>
      <c r="R634" s="4">
        <f>_xlfn.RANK.EQ(VLOOKUP($A634, 'First 10 GS'!$B$2:$AG$2201, 18, FALSE), 'First 10 GS'!S$2:S$2201, 1)</f>
        <v>241</v>
      </c>
      <c r="S634" s="4">
        <f>_xlfn.RANK.EQ(VLOOKUP($A634, 'First 10 GS'!$B$2:$AG$2201, 19, FALSE), 'First 10 GS'!T$2:T$2201, 1)</f>
        <v>509</v>
      </c>
      <c r="T634" s="4">
        <f>_xlfn.RANK.EQ(VLOOKUP($A634, 'First 10 GS'!$B$2:$AG$2201, 20, FALSE), 'First 10 GS'!U$2:U$2201, 1)</f>
        <v>577</v>
      </c>
      <c r="U634" s="4">
        <f>_xlfn.RANK.EQ(VLOOKUP($A634, 'First 10 GS'!$B$2:$AG$2201, 21, FALSE), 'First 10 GS'!V$2:V$2201, 1)</f>
        <v>568</v>
      </c>
      <c r="V634" s="4">
        <f>_xlfn.RANK.EQ(VLOOKUP($A634, 'First 10 GS'!$B$2:$AG$2201, 22, FALSE), 'First 10 GS'!W$2:W$2201, 1)</f>
        <v>466</v>
      </c>
      <c r="W634" s="4">
        <f>_xlfn.RANK.EQ(VLOOKUP($A634, 'First 10 GS'!$B$2:$AG$2201, 23, FALSE), 'First 10 GS'!X$2:X$2201, 1)</f>
        <v>75</v>
      </c>
      <c r="X634" s="5">
        <f>_xlfn.RANK.EQ(VLOOKUP($A634, 'First 10 GS'!$B$2:$AG$2201, 24, FALSE), 'First 10 GS'!Y$2:Y$2201, 1)</f>
        <v>198</v>
      </c>
      <c r="Y634" s="4">
        <f>_xlfn.RANK.EQ(VLOOKUP($A634, 'First 10 GS'!$B$2:$AG$2201, 25, FALSE), 'First 10 GS'!Z$2:Z$2201, 1)</f>
        <v>1</v>
      </c>
      <c r="Z634" s="5">
        <f>_xlfn.RANK.EQ(VLOOKUP($A634, 'First 10 GS'!$B$2:$AG$2201, 26, FALSE), 'First 10 GS'!AA$2:AA$2201, 0)</f>
        <v>609</v>
      </c>
      <c r="AA634" s="5">
        <f>_xlfn.RANK.EQ(VLOOKUP($A634, 'First 10 GS'!$B$2:$AG$2201, 27, FALSE), 'First 10 GS'!AB$2:AB$2201, 0)</f>
        <v>515</v>
      </c>
      <c r="AB634" s="4">
        <f>_xlfn.RANK.EQ(VLOOKUP($A634, 'First 10 GS'!$B$2:$AG$2201, 28, FALSE), 'First 10 GS'!AC$2:AC$2201, 1)</f>
        <v>290</v>
      </c>
      <c r="AC634" s="4">
        <f>_xlfn.RANK.EQ(VLOOKUP($A634, 'First 10 GS'!$B$2:$AG$2201, 29, FALSE), 'First 10 GS'!AD$2:AD$2201, 1)</f>
        <v>609</v>
      </c>
      <c r="AD634" s="4">
        <f>_xlfn.RANK.EQ(VLOOKUP($A634, 'First 10 GS'!$B$2:$AG$2201, 30, FALSE), 'First 10 GS'!AE$2:AE$2201, 1)</f>
        <v>325</v>
      </c>
      <c r="AE634" s="4">
        <f>_xlfn.RANK.EQ(VLOOKUP($A634, 'First 10 GS'!$B$2:$AG$2201, 31, FALSE), 'First 10 GS'!AF$2:AF$2201, 0)</f>
        <v>640</v>
      </c>
      <c r="AF634" s="5">
        <f>_xlfn.RANK.EQ(VLOOKUP($A634, 'First 10 GS'!$B$2:$AG$2201, 32, FALSE), 'First 10 GS'!AG$2:AG$2201, 1)</f>
        <v>497</v>
      </c>
      <c r="AG634" s="7">
        <f>GEOMEAN(Table5[[#This Row],[W]],Table5[[#This Row],[L]],Table5[[#This Row],[ERA]],Table5[[#This Row],[BB/9]],Table5[[#This Row],[SO]],Table5[[#This Row],[K/9]],Table5[[#This Row],[WHIP]])</f>
        <v>495.05766853172827</v>
      </c>
    </row>
    <row r="635" spans="1:33" x14ac:dyDescent="0.45">
      <c r="A635" s="4" t="s">
        <v>1904</v>
      </c>
      <c r="B635" s="4" t="s">
        <v>102</v>
      </c>
      <c r="C635" s="10">
        <v>32347</v>
      </c>
      <c r="D635" s="10">
        <v>32404</v>
      </c>
      <c r="E635" s="4">
        <f>_xlfn.RANK.EQ(VLOOKUP($A635, 'First 10 GS'!$B$2:$AG$2201, 5, FALSE), 'First 10 GS'!F$2:F$2201, 0)</f>
        <v>404</v>
      </c>
      <c r="F635" s="5">
        <f>_xlfn.RANK.EQ(VLOOKUP($A635, 'First 10 GS'!$B$2:$AG$2201, 6, FALSE), 'First 10 GS'!G$2:G$2201, 0)</f>
        <v>460</v>
      </c>
      <c r="G635" s="5">
        <f>_xlfn.RANK.EQ(VLOOKUP($A635, 'First 10 GS'!$B$2:$AG$2201, 7, FALSE), 'First 10 GS'!H$2:H$2201, 1)</f>
        <v>518</v>
      </c>
      <c r="H635" s="4">
        <f>_xlfn.RANK.EQ(VLOOKUP($A635, 'First 10 GS'!$B$2:$AG$2201, 8, FALSE), 'First 10 GS'!I$2:I$2201, 0)</f>
        <v>1</v>
      </c>
      <c r="I635" s="4">
        <f>_xlfn.RANK.EQ(VLOOKUP($A635, 'First 10 GS'!$B$2:$AG$2201, 9, FALSE), 'First 10 GS'!J$2:J$2201, 0)</f>
        <v>1</v>
      </c>
      <c r="J635" s="4">
        <f>_xlfn.RANK.EQ(VLOOKUP($A635, 'First 10 GS'!$B$2:$AG$2201, 10, FALSE), 'First 10 GS'!K$2:K$2201, 1)</f>
        <v>1</v>
      </c>
      <c r="K635" s="4">
        <f>_xlfn.RANK.EQ(VLOOKUP($A635, 'First 10 GS'!$B$2:$AG$2201, 11, FALSE), 'First 10 GS'!L$2:L$2201, 0)</f>
        <v>196</v>
      </c>
      <c r="L635" s="4">
        <f>_xlfn.RANK.EQ(VLOOKUP($A635, 'First 10 GS'!$B$2:$AG$2201, 12, FALSE), 'First 10 GS'!M$2:M$2201, 0)</f>
        <v>98</v>
      </c>
      <c r="M635" s="4">
        <f>_xlfn.RANK.EQ(VLOOKUP($A635, 'First 10 GS'!$B$2:$AG$2201, 13, FALSE), 'First 10 GS'!N$2:N$2201, 0)</f>
        <v>2</v>
      </c>
      <c r="N635" s="6">
        <f>_xlfn.RANK.EQ(VLOOKUP($A635, 'First 10 GS'!$B$2:$AG$2201, 14, FALSE), 'First 10 GS'!O$2:O$2201, 1)</f>
        <v>246</v>
      </c>
      <c r="O635" s="4">
        <f>_xlfn.RANK.EQ(VLOOKUP($A635, 'First 10 GS'!$B$2:$AG$2201, 15, FALSE), 'First 10 GS'!P$2:P$2201, 0)</f>
        <v>227</v>
      </c>
      <c r="P635" s="4">
        <f>_xlfn.RANK.EQ(VLOOKUP($A635, 'First 10 GS'!$B$2:$AG$2201, 16, FALSE), 'First 10 GS'!Q$2:Q$2201, 0)</f>
        <v>562</v>
      </c>
      <c r="Q635" s="5">
        <f>_xlfn.RANK.EQ(VLOOKUP($A635, 'First 10 GS'!$B$2:$AG$2201, 17, FALSE), 'First 10 GS'!R$2:R$2201, 1)</f>
        <v>502</v>
      </c>
      <c r="R635" s="4">
        <f>_xlfn.RANK.EQ(VLOOKUP($A635, 'First 10 GS'!$B$2:$AG$2201, 18, FALSE), 'First 10 GS'!S$2:S$2201, 1)</f>
        <v>317</v>
      </c>
      <c r="S635" s="4">
        <f>_xlfn.RANK.EQ(VLOOKUP($A635, 'First 10 GS'!$B$2:$AG$2201, 19, FALSE), 'First 10 GS'!T$2:T$2201, 1)</f>
        <v>401</v>
      </c>
      <c r="T635" s="4">
        <f>_xlfn.RANK.EQ(VLOOKUP($A635, 'First 10 GS'!$B$2:$AG$2201, 20, FALSE), 'First 10 GS'!U$2:U$2201, 1)</f>
        <v>499</v>
      </c>
      <c r="U635" s="4">
        <f>_xlfn.RANK.EQ(VLOOKUP($A635, 'First 10 GS'!$B$2:$AG$2201, 21, FALSE), 'First 10 GS'!V$2:V$2201, 1)</f>
        <v>497</v>
      </c>
      <c r="V635" s="4">
        <f>_xlfn.RANK.EQ(VLOOKUP($A635, 'First 10 GS'!$B$2:$AG$2201, 22, FALSE), 'First 10 GS'!W$2:W$2201, 1)</f>
        <v>466</v>
      </c>
      <c r="W635" s="4">
        <f>_xlfn.RANK.EQ(VLOOKUP($A635, 'First 10 GS'!$B$2:$AG$2201, 23, FALSE), 'First 10 GS'!X$2:X$2201, 1)</f>
        <v>567</v>
      </c>
      <c r="X635" s="5">
        <f>_xlfn.RANK.EQ(VLOOKUP($A635, 'First 10 GS'!$B$2:$AG$2201, 24, FALSE), 'First 10 GS'!Y$2:Y$2201, 1)</f>
        <v>587</v>
      </c>
      <c r="Y635" s="4">
        <f>_xlfn.RANK.EQ(VLOOKUP($A635, 'First 10 GS'!$B$2:$AG$2201, 25, FALSE), 'First 10 GS'!Z$2:Z$2201, 1)</f>
        <v>642</v>
      </c>
      <c r="Z635" s="5">
        <f>_xlfn.RANK.EQ(VLOOKUP($A635, 'First 10 GS'!$B$2:$AG$2201, 26, FALSE), 'First 10 GS'!AA$2:AA$2201, 0)</f>
        <v>452</v>
      </c>
      <c r="AA635" s="5">
        <f>_xlfn.RANK.EQ(VLOOKUP($A635, 'First 10 GS'!$B$2:$AG$2201, 27, FALSE), 'First 10 GS'!AB$2:AB$2201, 0)</f>
        <v>419</v>
      </c>
      <c r="AB635" s="4">
        <f>_xlfn.RANK.EQ(VLOOKUP($A635, 'First 10 GS'!$B$2:$AG$2201, 28, FALSE), 'First 10 GS'!AC$2:AC$2201, 1)</f>
        <v>290</v>
      </c>
      <c r="AC635" s="4">
        <f>_xlfn.RANK.EQ(VLOOKUP($A635, 'First 10 GS'!$B$2:$AG$2201, 29, FALSE), 'First 10 GS'!AD$2:AD$2201, 1)</f>
        <v>1</v>
      </c>
      <c r="AD635" s="4">
        <f>_xlfn.RANK.EQ(VLOOKUP($A635, 'First 10 GS'!$B$2:$AG$2201, 30, FALSE), 'First 10 GS'!AE$2:AE$2201, 1)</f>
        <v>146</v>
      </c>
      <c r="AE635" s="4">
        <f>_xlfn.RANK.EQ(VLOOKUP($A635, 'First 10 GS'!$B$2:$AG$2201, 31, FALSE), 'First 10 GS'!AF$2:AF$2201, 0)</f>
        <v>270</v>
      </c>
      <c r="AF635" s="5">
        <f>_xlfn.RANK.EQ(VLOOKUP($A635, 'First 10 GS'!$B$2:$AG$2201, 32, FALSE), 'First 10 GS'!AG$2:AG$2201, 1)</f>
        <v>559</v>
      </c>
      <c r="AG635" s="7">
        <f>GEOMEAN(Table5[[#This Row],[W]],Table5[[#This Row],[L]],Table5[[#This Row],[ERA]],Table5[[#This Row],[BB/9]],Table5[[#This Row],[SO]],Table5[[#This Row],[K/9]],Table5[[#This Row],[WHIP]])</f>
        <v>496.46062625822395</v>
      </c>
    </row>
    <row r="636" spans="1:33" x14ac:dyDescent="0.45">
      <c r="A636" s="6" t="s">
        <v>1618</v>
      </c>
      <c r="B636" s="6" t="s">
        <v>95</v>
      </c>
      <c r="C636" s="9">
        <v>39910</v>
      </c>
      <c r="D636" s="9">
        <v>39960</v>
      </c>
      <c r="E636" s="6">
        <f>_xlfn.RANK.EQ(VLOOKUP($A636, 'First 10 GS'!$B$2:$AG$2201, 5, FALSE), 'First 10 GS'!F$2:F$2201, 0)</f>
        <v>423</v>
      </c>
      <c r="F636" s="5">
        <f>_xlfn.RANK.EQ(VLOOKUP($A636, 'First 10 GS'!$B$2:$AG$2201, 6, FALSE), 'First 10 GS'!G$2:G$2201, 0)</f>
        <v>460</v>
      </c>
      <c r="G636" s="5">
        <f>_xlfn.RANK.EQ(VLOOKUP($A636, 'First 10 GS'!$B$2:$AG$2201, 7, FALSE), 'First 10 GS'!H$2:H$2201, 1)</f>
        <v>518</v>
      </c>
      <c r="H636" s="6">
        <f>_xlfn.RANK.EQ(VLOOKUP($A636, 'First 10 GS'!$B$2:$AG$2201, 8, FALSE), 'First 10 GS'!I$2:I$2201, 0)</f>
        <v>1</v>
      </c>
      <c r="I636" s="6">
        <f>_xlfn.RANK.EQ(VLOOKUP($A636, 'First 10 GS'!$B$2:$AG$2201, 9, FALSE), 'First 10 GS'!J$2:J$2201, 0)</f>
        <v>1</v>
      </c>
      <c r="J636" s="6">
        <f>_xlfn.RANK.EQ(VLOOKUP($A636, 'First 10 GS'!$B$2:$AG$2201, 10, FALSE), 'First 10 GS'!K$2:K$2201, 1)</f>
        <v>1</v>
      </c>
      <c r="K636" s="6">
        <f>_xlfn.RANK.EQ(VLOOKUP($A636, 'First 10 GS'!$B$2:$AG$2201, 11, FALSE), 'First 10 GS'!L$2:L$2201, 0)</f>
        <v>196</v>
      </c>
      <c r="L636" s="6">
        <f>_xlfn.RANK.EQ(VLOOKUP($A636, 'First 10 GS'!$B$2:$AG$2201, 12, FALSE), 'First 10 GS'!M$2:M$2201, 0)</f>
        <v>98</v>
      </c>
      <c r="M636" s="6">
        <f>_xlfn.RANK.EQ(VLOOKUP($A636, 'First 10 GS'!$B$2:$AG$2201, 13, FALSE), 'First 10 GS'!N$2:N$2201, 0)</f>
        <v>2</v>
      </c>
      <c r="N636" s="6">
        <f>_xlfn.RANK.EQ(VLOOKUP($A636, 'First 10 GS'!$B$2:$AG$2201, 14, FALSE), 'First 10 GS'!O$2:O$2201, 1)</f>
        <v>235</v>
      </c>
      <c r="O636" s="6">
        <f>_xlfn.RANK.EQ(VLOOKUP($A636, 'First 10 GS'!$B$2:$AG$2201, 15, FALSE), 'First 10 GS'!P$2:P$2201, 0)</f>
        <v>227</v>
      </c>
      <c r="P636" s="6">
        <f>_xlfn.RANK.EQ(VLOOKUP($A636, 'First 10 GS'!$B$2:$AG$2201, 16, FALSE), 'First 10 GS'!Q$2:Q$2201, 0)</f>
        <v>562</v>
      </c>
      <c r="Q636" s="5">
        <f>_xlfn.RANK.EQ(VLOOKUP($A636, 'First 10 GS'!$B$2:$AG$2201, 17, FALSE), 'First 10 GS'!R$2:R$2201, 1)</f>
        <v>396</v>
      </c>
      <c r="R636" s="6">
        <f>_xlfn.RANK.EQ(VLOOKUP($A636, 'First 10 GS'!$B$2:$AG$2201, 18, FALSE), 'First 10 GS'!S$2:S$2201, 1)</f>
        <v>350</v>
      </c>
      <c r="S636" s="6">
        <f>_xlfn.RANK.EQ(VLOOKUP($A636, 'First 10 GS'!$B$2:$AG$2201, 19, FALSE), 'First 10 GS'!T$2:T$2201, 1)</f>
        <v>316</v>
      </c>
      <c r="T636" s="6">
        <f>_xlfn.RANK.EQ(VLOOKUP($A636, 'First 10 GS'!$B$2:$AG$2201, 20, FALSE), 'First 10 GS'!U$2:U$2201, 1)</f>
        <v>341</v>
      </c>
      <c r="U636" s="6">
        <f>_xlfn.RANK.EQ(VLOOKUP($A636, 'First 10 GS'!$B$2:$AG$2201, 21, FALSE), 'First 10 GS'!V$2:V$2201, 1)</f>
        <v>503</v>
      </c>
      <c r="V636" s="6">
        <f>_xlfn.RANK.EQ(VLOOKUP($A636, 'First 10 GS'!$B$2:$AG$2201, 22, FALSE), 'First 10 GS'!W$2:W$2201, 1)</f>
        <v>466</v>
      </c>
      <c r="W636" s="6">
        <f>_xlfn.RANK.EQ(VLOOKUP($A636, 'First 10 GS'!$B$2:$AG$2201, 23, FALSE), 'First 10 GS'!X$2:X$2201, 1)</f>
        <v>400</v>
      </c>
      <c r="X636" s="5">
        <f>_xlfn.RANK.EQ(VLOOKUP($A636, 'First 10 GS'!$B$2:$AG$2201, 24, FALSE), 'First 10 GS'!Y$2:Y$2201, 1)</f>
        <v>458</v>
      </c>
      <c r="Y636" s="6">
        <f>_xlfn.RANK.EQ(VLOOKUP($A636, 'First 10 GS'!$B$2:$AG$2201, 25, FALSE), 'First 10 GS'!Z$2:Z$2201, 1)</f>
        <v>291</v>
      </c>
      <c r="Z636" s="5">
        <f>_xlfn.RANK.EQ(VLOOKUP($A636, 'First 10 GS'!$B$2:$AG$2201, 26, FALSE), 'First 10 GS'!AA$2:AA$2201, 0)</f>
        <v>609</v>
      </c>
      <c r="AA636" s="5">
        <f>_xlfn.RANK.EQ(VLOOKUP($A636, 'First 10 GS'!$B$2:$AG$2201, 27, FALSE), 'First 10 GS'!AB$2:AB$2201, 0)</f>
        <v>598</v>
      </c>
      <c r="AB636" s="6">
        <f>_xlfn.RANK.EQ(VLOOKUP($A636, 'First 10 GS'!$B$2:$AG$2201, 28, FALSE), 'First 10 GS'!AC$2:AC$2201, 1)</f>
        <v>290</v>
      </c>
      <c r="AC636" s="6">
        <f>_xlfn.RANK.EQ(VLOOKUP($A636, 'First 10 GS'!$B$2:$AG$2201, 29, FALSE), 'First 10 GS'!AD$2:AD$2201, 1)</f>
        <v>1</v>
      </c>
      <c r="AD636" s="6">
        <f>_xlfn.RANK.EQ(VLOOKUP($A636, 'First 10 GS'!$B$2:$AG$2201, 30, FALSE), 'First 10 GS'!AE$2:AE$2201, 1)</f>
        <v>146</v>
      </c>
      <c r="AE636" s="6">
        <f>_xlfn.RANK.EQ(VLOOKUP($A636, 'First 10 GS'!$B$2:$AG$2201, 31, FALSE), 'First 10 GS'!AF$2:AF$2201, 0)</f>
        <v>401</v>
      </c>
      <c r="AF636" s="5">
        <f>_xlfn.RANK.EQ(VLOOKUP($A636, 'First 10 GS'!$B$2:$AG$2201, 32, FALSE), 'First 10 GS'!AG$2:AG$2201, 1)</f>
        <v>501</v>
      </c>
      <c r="AG636" s="7">
        <f>GEOMEAN(Table5[[#This Row],[W]],Table5[[#This Row],[L]],Table5[[#This Row],[ERA]],Table5[[#This Row],[BB/9]],Table5[[#This Row],[SO]],Table5[[#This Row],[K/9]],Table5[[#This Row],[WHIP]])</f>
        <v>500.66069047785157</v>
      </c>
    </row>
    <row r="637" spans="1:33" x14ac:dyDescent="0.45">
      <c r="A637" s="4" t="s">
        <v>2583</v>
      </c>
      <c r="B637" s="4" t="s">
        <v>49</v>
      </c>
      <c r="C637" s="10">
        <v>40428</v>
      </c>
      <c r="D637" s="10">
        <v>40754</v>
      </c>
      <c r="E637" s="4">
        <f>_xlfn.RANK.EQ(VLOOKUP($A637, 'First 10 GS'!$B$2:$AG$2201, 5, FALSE), 'First 10 GS'!F$2:F$2201, 0)</f>
        <v>542</v>
      </c>
      <c r="F637" s="5">
        <f>_xlfn.RANK.EQ(VLOOKUP($A637, 'First 10 GS'!$B$2:$AG$2201, 6, FALSE), 'First 10 GS'!G$2:G$2201, 0)</f>
        <v>595</v>
      </c>
      <c r="G637" s="5">
        <f>_xlfn.RANK.EQ(VLOOKUP($A637, 'First 10 GS'!$B$2:$AG$2201, 7, FALSE), 'First 10 GS'!H$2:H$2201, 1)</f>
        <v>343</v>
      </c>
      <c r="H637" s="4">
        <f>_xlfn.RANK.EQ(VLOOKUP($A637, 'First 10 GS'!$B$2:$AG$2201, 8, FALSE), 'First 10 GS'!I$2:I$2201, 0)</f>
        <v>1</v>
      </c>
      <c r="I637" s="4">
        <f>_xlfn.RANK.EQ(VLOOKUP($A637, 'First 10 GS'!$B$2:$AG$2201, 9, FALSE), 'First 10 GS'!J$2:J$2201, 0)</f>
        <v>1</v>
      </c>
      <c r="J637" s="4">
        <f>_xlfn.RANK.EQ(VLOOKUP($A637, 'First 10 GS'!$B$2:$AG$2201, 10, FALSE), 'First 10 GS'!K$2:K$2201, 1)</f>
        <v>1</v>
      </c>
      <c r="K637" s="4">
        <f>_xlfn.RANK.EQ(VLOOKUP($A637, 'First 10 GS'!$B$2:$AG$2201, 11, FALSE), 'First 10 GS'!L$2:L$2201, 0)</f>
        <v>196</v>
      </c>
      <c r="L637" s="4">
        <f>_xlfn.RANK.EQ(VLOOKUP($A637, 'First 10 GS'!$B$2:$AG$2201, 12, FALSE), 'First 10 GS'!M$2:M$2201, 0)</f>
        <v>98</v>
      </c>
      <c r="M637" s="4">
        <f>_xlfn.RANK.EQ(VLOOKUP($A637, 'First 10 GS'!$B$2:$AG$2201, 13, FALSE), 'First 10 GS'!N$2:N$2201, 0)</f>
        <v>2</v>
      </c>
      <c r="N637" s="6">
        <f>_xlfn.RANK.EQ(VLOOKUP($A637, 'First 10 GS'!$B$2:$AG$2201, 14, FALSE), 'First 10 GS'!O$2:O$2201, 1)</f>
        <v>122</v>
      </c>
      <c r="O637" s="4">
        <f>_xlfn.RANK.EQ(VLOOKUP($A637, 'First 10 GS'!$B$2:$AG$2201, 15, FALSE), 'First 10 GS'!P$2:P$2201, 0)</f>
        <v>530</v>
      </c>
      <c r="P637" s="4">
        <f>_xlfn.RANK.EQ(VLOOKUP($A637, 'First 10 GS'!$B$2:$AG$2201, 16, FALSE), 'First 10 GS'!Q$2:Q$2201, 0)</f>
        <v>612</v>
      </c>
      <c r="Q637" s="5">
        <f>_xlfn.RANK.EQ(VLOOKUP($A637, 'First 10 GS'!$B$2:$AG$2201, 17, FALSE), 'First 10 GS'!R$2:R$2201, 1)</f>
        <v>564</v>
      </c>
      <c r="R637" s="4">
        <f>_xlfn.RANK.EQ(VLOOKUP($A637, 'First 10 GS'!$B$2:$AG$2201, 18, FALSE), 'First 10 GS'!S$2:S$2201, 1)</f>
        <v>410</v>
      </c>
      <c r="S637" s="4">
        <f>_xlfn.RANK.EQ(VLOOKUP($A637, 'First 10 GS'!$B$2:$AG$2201, 19, FALSE), 'First 10 GS'!T$2:T$2201, 1)</f>
        <v>473</v>
      </c>
      <c r="T637" s="4">
        <f>_xlfn.RANK.EQ(VLOOKUP($A637, 'First 10 GS'!$B$2:$AG$2201, 20, FALSE), 'First 10 GS'!U$2:U$2201, 1)</f>
        <v>529</v>
      </c>
      <c r="U637" s="4">
        <f>_xlfn.RANK.EQ(VLOOKUP($A637, 'First 10 GS'!$B$2:$AG$2201, 21, FALSE), 'First 10 GS'!V$2:V$2201, 1)</f>
        <v>398</v>
      </c>
      <c r="V637" s="4">
        <f>_xlfn.RANK.EQ(VLOOKUP($A637, 'First 10 GS'!$B$2:$AG$2201, 22, FALSE), 'First 10 GS'!W$2:W$2201, 1)</f>
        <v>274</v>
      </c>
      <c r="W637" s="4">
        <f>_xlfn.RANK.EQ(VLOOKUP($A637, 'First 10 GS'!$B$2:$AG$2201, 23, FALSE), 'First 10 GS'!X$2:X$2201, 1)</f>
        <v>221</v>
      </c>
      <c r="X637" s="5">
        <f>_xlfn.RANK.EQ(VLOOKUP($A637, 'First 10 GS'!$B$2:$AG$2201, 24, FALSE), 'First 10 GS'!Y$2:Y$2201, 1)</f>
        <v>335</v>
      </c>
      <c r="Y637" s="4">
        <f>_xlfn.RANK.EQ(VLOOKUP($A637, 'First 10 GS'!$B$2:$AG$2201, 25, FALSE), 'First 10 GS'!Z$2:Z$2201, 1)</f>
        <v>490</v>
      </c>
      <c r="Z637" s="5">
        <f>_xlfn.RANK.EQ(VLOOKUP($A637, 'First 10 GS'!$B$2:$AG$2201, 26, FALSE), 'First 10 GS'!AA$2:AA$2201, 0)</f>
        <v>631</v>
      </c>
      <c r="AA637" s="5">
        <f>_xlfn.RANK.EQ(VLOOKUP($A637, 'First 10 GS'!$B$2:$AG$2201, 27, FALSE), 'First 10 GS'!AB$2:AB$2201, 0)</f>
        <v>606</v>
      </c>
      <c r="AB637" s="4">
        <f>_xlfn.RANK.EQ(VLOOKUP($A637, 'First 10 GS'!$B$2:$AG$2201, 28, FALSE), 'First 10 GS'!AC$2:AC$2201, 1)</f>
        <v>556</v>
      </c>
      <c r="AC637" s="4">
        <f>_xlfn.RANK.EQ(VLOOKUP($A637, 'First 10 GS'!$B$2:$AG$2201, 29, FALSE), 'First 10 GS'!AD$2:AD$2201, 1)</f>
        <v>652</v>
      </c>
      <c r="AD637" s="4">
        <f>_xlfn.RANK.EQ(VLOOKUP($A637, 'First 10 GS'!$B$2:$AG$2201, 30, FALSE), 'First 10 GS'!AE$2:AE$2201, 1)</f>
        <v>461</v>
      </c>
      <c r="AE637" s="4">
        <f>_xlfn.RANK.EQ(VLOOKUP($A637, 'First 10 GS'!$B$2:$AG$2201, 31, FALSE), 'First 10 GS'!AF$2:AF$2201, 0)</f>
        <v>517</v>
      </c>
      <c r="AF637" s="5">
        <f>_xlfn.RANK.EQ(VLOOKUP($A637, 'First 10 GS'!$B$2:$AG$2201, 32, FALSE), 'First 10 GS'!AG$2:AG$2201, 1)</f>
        <v>540</v>
      </c>
      <c r="AG637" s="7">
        <f>GEOMEAN(Table5[[#This Row],[W]],Table5[[#This Row],[L]],Table5[[#This Row],[ERA]],Table5[[#This Row],[BB/9]],Table5[[#This Row],[SO]],Table5[[#This Row],[K/9]],Table5[[#This Row],[WHIP]])</f>
        <v>501.35719115913872</v>
      </c>
    </row>
    <row r="638" spans="1:33" x14ac:dyDescent="0.45">
      <c r="A638" s="4" t="s">
        <v>1438</v>
      </c>
      <c r="B638" s="4" t="s">
        <v>124</v>
      </c>
      <c r="C638" s="10">
        <v>40701</v>
      </c>
      <c r="D638" s="10">
        <v>40793</v>
      </c>
      <c r="E638" s="4">
        <f>_xlfn.RANK.EQ(VLOOKUP($A638, 'First 10 GS'!$B$2:$AG$2201, 5, FALSE), 'First 10 GS'!F$2:F$2201, 0)</f>
        <v>547</v>
      </c>
      <c r="F638" s="5">
        <f>_xlfn.RANK.EQ(VLOOKUP($A638, 'First 10 GS'!$B$2:$AG$2201, 6, FALSE), 'First 10 GS'!G$2:G$2201, 0)</f>
        <v>595</v>
      </c>
      <c r="G638" s="5">
        <f>_xlfn.RANK.EQ(VLOOKUP($A638, 'First 10 GS'!$B$2:$AG$2201, 7, FALSE), 'First 10 GS'!H$2:H$2201, 1)</f>
        <v>623</v>
      </c>
      <c r="H638" s="4">
        <f>_xlfn.RANK.EQ(VLOOKUP($A638, 'First 10 GS'!$B$2:$AG$2201, 8, FALSE), 'First 10 GS'!I$2:I$2201, 0)</f>
        <v>1</v>
      </c>
      <c r="I638" s="4">
        <f>_xlfn.RANK.EQ(VLOOKUP($A638, 'First 10 GS'!$B$2:$AG$2201, 9, FALSE), 'First 10 GS'!J$2:J$2201, 0)</f>
        <v>1</v>
      </c>
      <c r="J638" s="4">
        <f>_xlfn.RANK.EQ(VLOOKUP($A638, 'First 10 GS'!$B$2:$AG$2201, 10, FALSE), 'First 10 GS'!K$2:K$2201, 1)</f>
        <v>1</v>
      </c>
      <c r="K638" s="4">
        <f>_xlfn.RANK.EQ(VLOOKUP($A638, 'First 10 GS'!$B$2:$AG$2201, 11, FALSE), 'First 10 GS'!L$2:L$2201, 0)</f>
        <v>196</v>
      </c>
      <c r="L638" s="4">
        <f>_xlfn.RANK.EQ(VLOOKUP($A638, 'First 10 GS'!$B$2:$AG$2201, 12, FALSE), 'First 10 GS'!M$2:M$2201, 0)</f>
        <v>98</v>
      </c>
      <c r="M638" s="4">
        <f>_xlfn.RANK.EQ(VLOOKUP($A638, 'First 10 GS'!$B$2:$AG$2201, 13, FALSE), 'First 10 GS'!N$2:N$2201, 0)</f>
        <v>2</v>
      </c>
      <c r="N638" s="6">
        <f>_xlfn.RANK.EQ(VLOOKUP($A638, 'First 10 GS'!$B$2:$AG$2201, 14, FALSE), 'First 10 GS'!O$2:O$2201, 1)</f>
        <v>110</v>
      </c>
      <c r="O638" s="4">
        <f>_xlfn.RANK.EQ(VLOOKUP($A638, 'First 10 GS'!$B$2:$AG$2201, 15, FALSE), 'First 10 GS'!P$2:P$2201, 0)</f>
        <v>227</v>
      </c>
      <c r="P638" s="4">
        <f>_xlfn.RANK.EQ(VLOOKUP($A638, 'First 10 GS'!$B$2:$AG$2201, 16, FALSE), 'First 10 GS'!Q$2:Q$2201, 0)</f>
        <v>646</v>
      </c>
      <c r="Q638" s="5">
        <f>_xlfn.RANK.EQ(VLOOKUP($A638, 'First 10 GS'!$B$2:$AG$2201, 17, FALSE), 'First 10 GS'!R$2:R$2201, 1)</f>
        <v>297</v>
      </c>
      <c r="R638" s="4">
        <f>_xlfn.RANK.EQ(VLOOKUP($A638, 'First 10 GS'!$B$2:$AG$2201, 18, FALSE), 'First 10 GS'!S$2:S$2201, 1)</f>
        <v>32</v>
      </c>
      <c r="S638" s="4">
        <f>_xlfn.RANK.EQ(VLOOKUP($A638, 'First 10 GS'!$B$2:$AG$2201, 19, FALSE), 'First 10 GS'!T$2:T$2201, 1)</f>
        <v>162</v>
      </c>
      <c r="T638" s="4">
        <f>_xlfn.RANK.EQ(VLOOKUP($A638, 'First 10 GS'!$B$2:$AG$2201, 20, FALSE), 'First 10 GS'!U$2:U$2201, 1)</f>
        <v>140</v>
      </c>
      <c r="U638" s="4">
        <f>_xlfn.RANK.EQ(VLOOKUP($A638, 'First 10 GS'!$B$2:$AG$2201, 21, FALSE), 'First 10 GS'!V$2:V$2201, 1)</f>
        <v>576</v>
      </c>
      <c r="V638" s="4">
        <f>_xlfn.RANK.EQ(VLOOKUP($A638, 'First 10 GS'!$B$2:$AG$2201, 22, FALSE), 'First 10 GS'!W$2:W$2201, 1)</f>
        <v>537</v>
      </c>
      <c r="W638" s="4">
        <f>_xlfn.RANK.EQ(VLOOKUP($A638, 'First 10 GS'!$B$2:$AG$2201, 23, FALSE), 'First 10 GS'!X$2:X$2201, 1)</f>
        <v>607</v>
      </c>
      <c r="X638" s="5">
        <f>_xlfn.RANK.EQ(VLOOKUP($A638, 'First 10 GS'!$B$2:$AG$2201, 24, FALSE), 'First 10 GS'!Y$2:Y$2201, 1)</f>
        <v>639</v>
      </c>
      <c r="Y638" s="4">
        <f>_xlfn.RANK.EQ(VLOOKUP($A638, 'First 10 GS'!$B$2:$AG$2201, 25, FALSE), 'First 10 GS'!Z$2:Z$2201, 1)</f>
        <v>291</v>
      </c>
      <c r="Z638" s="5">
        <f>_xlfn.RANK.EQ(VLOOKUP($A638, 'First 10 GS'!$B$2:$AG$2201, 26, FALSE), 'First 10 GS'!AA$2:AA$2201, 0)</f>
        <v>549</v>
      </c>
      <c r="AA638" s="5">
        <f>_xlfn.RANK.EQ(VLOOKUP($A638, 'First 10 GS'!$B$2:$AG$2201, 27, FALSE), 'First 10 GS'!AB$2:AB$2201, 0)</f>
        <v>485</v>
      </c>
      <c r="AB638" s="4">
        <f>_xlfn.RANK.EQ(VLOOKUP($A638, 'First 10 GS'!$B$2:$AG$2201, 28, FALSE), 'First 10 GS'!AC$2:AC$2201, 1)</f>
        <v>127</v>
      </c>
      <c r="AC638" s="4">
        <f>_xlfn.RANK.EQ(VLOOKUP($A638, 'First 10 GS'!$B$2:$AG$2201, 29, FALSE), 'First 10 GS'!AD$2:AD$2201, 1)</f>
        <v>477</v>
      </c>
      <c r="AD638" s="4">
        <f>_xlfn.RANK.EQ(VLOOKUP($A638, 'First 10 GS'!$B$2:$AG$2201, 30, FALSE), 'First 10 GS'!AE$2:AE$2201, 1)</f>
        <v>1</v>
      </c>
      <c r="AE638" s="4">
        <f>_xlfn.RANK.EQ(VLOOKUP($A638, 'First 10 GS'!$B$2:$AG$2201, 31, FALSE), 'First 10 GS'!AF$2:AF$2201, 0)</f>
        <v>562</v>
      </c>
      <c r="AF638" s="5">
        <f>_xlfn.RANK.EQ(VLOOKUP($A638, 'First 10 GS'!$B$2:$AG$2201, 32, FALSE), 'First 10 GS'!AG$2:AG$2201, 1)</f>
        <v>435</v>
      </c>
      <c r="AG638" s="7">
        <f>GEOMEAN(Table5[[#This Row],[W]],Table5[[#This Row],[L]],Table5[[#This Row],[ERA]],Table5[[#This Row],[BB/9]],Table5[[#This Row],[SO]],Table5[[#This Row],[K/9]],Table5[[#This Row],[WHIP]])</f>
        <v>503.01485239734126</v>
      </c>
    </row>
    <row r="639" spans="1:33" x14ac:dyDescent="0.45">
      <c r="A639" s="6" t="s">
        <v>2034</v>
      </c>
      <c r="B639" s="6" t="s">
        <v>229</v>
      </c>
      <c r="C639" s="9">
        <v>38514</v>
      </c>
      <c r="D639" s="9">
        <v>38596</v>
      </c>
      <c r="E639" s="6">
        <f>_xlfn.RANK.EQ(VLOOKUP($A639, 'First 10 GS'!$B$2:$AG$2201, 5, FALSE), 'First 10 GS'!F$2:F$2201, 0)</f>
        <v>603</v>
      </c>
      <c r="F639" s="5">
        <f>_xlfn.RANK.EQ(VLOOKUP($A639, 'First 10 GS'!$B$2:$AG$2201, 6, FALSE), 'First 10 GS'!G$2:G$2201, 0)</f>
        <v>595</v>
      </c>
      <c r="G639" s="5">
        <f>_xlfn.RANK.EQ(VLOOKUP($A639, 'First 10 GS'!$B$2:$AG$2201, 7, FALSE), 'First 10 GS'!H$2:H$2201, 1)</f>
        <v>518</v>
      </c>
      <c r="H639" s="6">
        <f>_xlfn.RANK.EQ(VLOOKUP($A639, 'First 10 GS'!$B$2:$AG$2201, 8, FALSE), 'First 10 GS'!I$2:I$2201, 0)</f>
        <v>1</v>
      </c>
      <c r="I639" s="6">
        <f>_xlfn.RANK.EQ(VLOOKUP($A639, 'First 10 GS'!$B$2:$AG$2201, 9, FALSE), 'First 10 GS'!J$2:J$2201, 0)</f>
        <v>1</v>
      </c>
      <c r="J639" s="6">
        <f>_xlfn.RANK.EQ(VLOOKUP($A639, 'First 10 GS'!$B$2:$AG$2201, 10, FALSE), 'First 10 GS'!K$2:K$2201, 1)</f>
        <v>1</v>
      </c>
      <c r="K639" s="6">
        <f>_xlfn.RANK.EQ(VLOOKUP($A639, 'First 10 GS'!$B$2:$AG$2201, 11, FALSE), 'First 10 GS'!L$2:L$2201, 0)</f>
        <v>196</v>
      </c>
      <c r="L639" s="6">
        <f>_xlfn.RANK.EQ(VLOOKUP($A639, 'First 10 GS'!$B$2:$AG$2201, 12, FALSE), 'First 10 GS'!M$2:M$2201, 0)</f>
        <v>98</v>
      </c>
      <c r="M639" s="6">
        <f>_xlfn.RANK.EQ(VLOOKUP($A639, 'First 10 GS'!$B$2:$AG$2201, 13, FALSE), 'First 10 GS'!N$2:N$2201, 0)</f>
        <v>2</v>
      </c>
      <c r="N639" s="6">
        <f>_xlfn.RANK.EQ(VLOOKUP($A639, 'First 10 GS'!$B$2:$AG$2201, 14, FALSE), 'First 10 GS'!O$2:O$2201, 1)</f>
        <v>58</v>
      </c>
      <c r="O639" s="6">
        <f>_xlfn.RANK.EQ(VLOOKUP($A639, 'First 10 GS'!$B$2:$AG$2201, 15, FALSE), 'First 10 GS'!P$2:P$2201, 0)</f>
        <v>390</v>
      </c>
      <c r="P639" s="6">
        <f>_xlfn.RANK.EQ(VLOOKUP($A639, 'First 10 GS'!$B$2:$AG$2201, 16, FALSE), 'First 10 GS'!Q$2:Q$2201, 0)</f>
        <v>630</v>
      </c>
      <c r="Q639" s="5">
        <f>_xlfn.RANK.EQ(VLOOKUP($A639, 'First 10 GS'!$B$2:$AG$2201, 17, FALSE), 'First 10 GS'!R$2:R$2201, 1)</f>
        <v>649</v>
      </c>
      <c r="R639" s="6">
        <f>_xlfn.RANK.EQ(VLOOKUP($A639, 'First 10 GS'!$B$2:$AG$2201, 18, FALSE), 'First 10 GS'!S$2:S$2201, 1)</f>
        <v>241</v>
      </c>
      <c r="S639" s="6">
        <f>_xlfn.RANK.EQ(VLOOKUP($A639, 'First 10 GS'!$B$2:$AG$2201, 19, FALSE), 'First 10 GS'!T$2:T$2201, 1)</f>
        <v>614</v>
      </c>
      <c r="T639" s="6">
        <f>_xlfn.RANK.EQ(VLOOKUP($A639, 'First 10 GS'!$B$2:$AG$2201, 20, FALSE), 'First 10 GS'!U$2:U$2201, 1)</f>
        <v>636</v>
      </c>
      <c r="U639" s="6">
        <f>_xlfn.RANK.EQ(VLOOKUP($A639, 'First 10 GS'!$B$2:$AG$2201, 21, FALSE), 'First 10 GS'!V$2:V$2201, 1)</f>
        <v>499</v>
      </c>
      <c r="V639" s="6">
        <f>_xlfn.RANK.EQ(VLOOKUP($A639, 'First 10 GS'!$B$2:$AG$2201, 22, FALSE), 'First 10 GS'!W$2:W$2201, 1)</f>
        <v>381</v>
      </c>
      <c r="W639" s="6">
        <f>_xlfn.RANK.EQ(VLOOKUP($A639, 'First 10 GS'!$B$2:$AG$2201, 23, FALSE), 'First 10 GS'!X$2:X$2201, 1)</f>
        <v>431</v>
      </c>
      <c r="X639" s="5">
        <f>_xlfn.RANK.EQ(VLOOKUP($A639, 'First 10 GS'!$B$2:$AG$2201, 24, FALSE), 'First 10 GS'!Y$2:Y$2201, 1)</f>
        <v>562</v>
      </c>
      <c r="Y639" s="6">
        <f>_xlfn.RANK.EQ(VLOOKUP($A639, 'First 10 GS'!$B$2:$AG$2201, 25, FALSE), 'First 10 GS'!Z$2:Z$2201, 1)</f>
        <v>1</v>
      </c>
      <c r="Z639" s="5">
        <f>_xlfn.RANK.EQ(VLOOKUP($A639, 'First 10 GS'!$B$2:$AG$2201, 26, FALSE), 'First 10 GS'!AA$2:AA$2201, 0)</f>
        <v>423</v>
      </c>
      <c r="AA639" s="5">
        <f>_xlfn.RANK.EQ(VLOOKUP($A639, 'First 10 GS'!$B$2:$AG$2201, 27, FALSE), 'First 10 GS'!AB$2:AB$2201, 0)</f>
        <v>296</v>
      </c>
      <c r="AB639" s="6">
        <f>_xlfn.RANK.EQ(VLOOKUP($A639, 'First 10 GS'!$B$2:$AG$2201, 28, FALSE), 'First 10 GS'!AC$2:AC$2201, 1)</f>
        <v>556</v>
      </c>
      <c r="AC639" s="6">
        <f>_xlfn.RANK.EQ(VLOOKUP($A639, 'First 10 GS'!$B$2:$AG$2201, 29, FALSE), 'First 10 GS'!AD$2:AD$2201, 1)</f>
        <v>1</v>
      </c>
      <c r="AD639" s="6">
        <f>_xlfn.RANK.EQ(VLOOKUP($A639, 'First 10 GS'!$B$2:$AG$2201, 30, FALSE), 'First 10 GS'!AE$2:AE$2201, 1)</f>
        <v>641</v>
      </c>
      <c r="AE639" s="6">
        <f>_xlfn.RANK.EQ(VLOOKUP($A639, 'First 10 GS'!$B$2:$AG$2201, 31, FALSE), 'First 10 GS'!AF$2:AF$2201, 0)</f>
        <v>562</v>
      </c>
      <c r="AF639" s="5">
        <f>_xlfn.RANK.EQ(VLOOKUP($A639, 'First 10 GS'!$B$2:$AG$2201, 32, FALSE), 'First 10 GS'!AG$2:AG$2201, 1)</f>
        <v>589</v>
      </c>
      <c r="AG639" s="7">
        <f>GEOMEAN(Table5[[#This Row],[W]],Table5[[#This Row],[L]],Table5[[#This Row],[ERA]],Table5[[#This Row],[BB/9]],Table5[[#This Row],[SO]],Table5[[#This Row],[K/9]],Table5[[#This Row],[WHIP]])</f>
        <v>504.25891763814161</v>
      </c>
    </row>
    <row r="640" spans="1:33" x14ac:dyDescent="0.45">
      <c r="A640" s="6" t="s">
        <v>2633</v>
      </c>
      <c r="B640" s="6" t="s">
        <v>379</v>
      </c>
      <c r="C640" s="9">
        <v>34932</v>
      </c>
      <c r="D640" s="9">
        <v>35181</v>
      </c>
      <c r="E640" s="6">
        <f>_xlfn.RANK.EQ(VLOOKUP($A640, 'First 10 GS'!$B$2:$AG$2201, 5, FALSE), 'First 10 GS'!F$2:F$2201, 0)</f>
        <v>613</v>
      </c>
      <c r="F640" s="5">
        <f>_xlfn.RANK.EQ(VLOOKUP($A640, 'First 10 GS'!$B$2:$AG$2201, 6, FALSE), 'First 10 GS'!G$2:G$2201, 0)</f>
        <v>460</v>
      </c>
      <c r="G640" s="5">
        <f>_xlfn.RANK.EQ(VLOOKUP($A640, 'First 10 GS'!$B$2:$AG$2201, 7, FALSE), 'First 10 GS'!H$2:H$2201, 1)</f>
        <v>518</v>
      </c>
      <c r="H640" s="6">
        <f>_xlfn.RANK.EQ(VLOOKUP($A640, 'First 10 GS'!$B$2:$AG$2201, 8, FALSE), 'First 10 GS'!I$2:I$2201, 0)</f>
        <v>1</v>
      </c>
      <c r="I640" s="6">
        <f>_xlfn.RANK.EQ(VLOOKUP($A640, 'First 10 GS'!$B$2:$AG$2201, 9, FALSE), 'First 10 GS'!J$2:J$2201, 0)</f>
        <v>1</v>
      </c>
      <c r="J640" s="6">
        <f>_xlfn.RANK.EQ(VLOOKUP($A640, 'First 10 GS'!$B$2:$AG$2201, 10, FALSE), 'First 10 GS'!K$2:K$2201, 1)</f>
        <v>1</v>
      </c>
      <c r="K640" s="6">
        <f>_xlfn.RANK.EQ(VLOOKUP($A640, 'First 10 GS'!$B$2:$AG$2201, 11, FALSE), 'First 10 GS'!L$2:L$2201, 0)</f>
        <v>196</v>
      </c>
      <c r="L640" s="6">
        <f>_xlfn.RANK.EQ(VLOOKUP($A640, 'First 10 GS'!$B$2:$AG$2201, 12, FALSE), 'First 10 GS'!M$2:M$2201, 0)</f>
        <v>98</v>
      </c>
      <c r="M640" s="6">
        <f>_xlfn.RANK.EQ(VLOOKUP($A640, 'First 10 GS'!$B$2:$AG$2201, 13, FALSE), 'First 10 GS'!N$2:N$2201, 0)</f>
        <v>2</v>
      </c>
      <c r="N640" s="6">
        <f>_xlfn.RANK.EQ(VLOOKUP($A640, 'First 10 GS'!$B$2:$AG$2201, 14, FALSE), 'First 10 GS'!O$2:O$2201, 1)</f>
        <v>50</v>
      </c>
      <c r="O640" s="6">
        <f>_xlfn.RANK.EQ(VLOOKUP($A640, 'First 10 GS'!$B$2:$AG$2201, 15, FALSE), 'First 10 GS'!P$2:P$2201, 0)</f>
        <v>227</v>
      </c>
      <c r="P640" s="6">
        <f>_xlfn.RANK.EQ(VLOOKUP($A640, 'First 10 GS'!$B$2:$AG$2201, 16, FALSE), 'First 10 GS'!Q$2:Q$2201, 0)</f>
        <v>562</v>
      </c>
      <c r="Q640" s="5">
        <f>_xlfn.RANK.EQ(VLOOKUP($A640, 'First 10 GS'!$B$2:$AG$2201, 17, FALSE), 'First 10 GS'!R$2:R$2201, 1)</f>
        <v>612</v>
      </c>
      <c r="R640" s="6">
        <f>_xlfn.RANK.EQ(VLOOKUP($A640, 'First 10 GS'!$B$2:$AG$2201, 18, FALSE), 'First 10 GS'!S$2:S$2201, 1)</f>
        <v>241</v>
      </c>
      <c r="S640" s="6">
        <f>_xlfn.RANK.EQ(VLOOKUP($A640, 'First 10 GS'!$B$2:$AG$2201, 19, FALSE), 'First 10 GS'!T$2:T$2201, 1)</f>
        <v>549</v>
      </c>
      <c r="T640" s="6">
        <f>_xlfn.RANK.EQ(VLOOKUP($A640, 'First 10 GS'!$B$2:$AG$2201, 20, FALSE), 'First 10 GS'!U$2:U$2201, 1)</f>
        <v>547</v>
      </c>
      <c r="U640" s="6">
        <f>_xlfn.RANK.EQ(VLOOKUP($A640, 'First 10 GS'!$B$2:$AG$2201, 21, FALSE), 'First 10 GS'!V$2:V$2201, 1)</f>
        <v>57</v>
      </c>
      <c r="V640" s="6">
        <f>_xlfn.RANK.EQ(VLOOKUP($A640, 'First 10 GS'!$B$2:$AG$2201, 22, FALSE), 'First 10 GS'!W$2:W$2201, 1)</f>
        <v>19</v>
      </c>
      <c r="W640" s="6">
        <f>_xlfn.RANK.EQ(VLOOKUP($A640, 'First 10 GS'!$B$2:$AG$2201, 23, FALSE), 'First 10 GS'!X$2:X$2201, 1)</f>
        <v>160</v>
      </c>
      <c r="X640" s="5">
        <f>_xlfn.RANK.EQ(VLOOKUP($A640, 'First 10 GS'!$B$2:$AG$2201, 24, FALSE), 'First 10 GS'!Y$2:Y$2201, 1)</f>
        <v>305</v>
      </c>
      <c r="Y640" s="6">
        <f>_xlfn.RANK.EQ(VLOOKUP($A640, 'First 10 GS'!$B$2:$AG$2201, 25, FALSE), 'First 10 GS'!Z$2:Z$2201, 1)</f>
        <v>1</v>
      </c>
      <c r="Z640" s="5">
        <f>_xlfn.RANK.EQ(VLOOKUP($A640, 'First 10 GS'!$B$2:$AG$2201, 26, FALSE), 'First 10 GS'!AA$2:AA$2201, 0)</f>
        <v>640</v>
      </c>
      <c r="AA640" s="5">
        <f>_xlfn.RANK.EQ(VLOOKUP($A640, 'First 10 GS'!$B$2:$AG$2201, 27, FALSE), 'First 10 GS'!AB$2:AB$2201, 0)</f>
        <v>595</v>
      </c>
      <c r="AB640" s="6">
        <f>_xlfn.RANK.EQ(VLOOKUP($A640, 'First 10 GS'!$B$2:$AG$2201, 28, FALSE), 'First 10 GS'!AC$2:AC$2201, 1)</f>
        <v>556</v>
      </c>
      <c r="AC640" s="6">
        <f>_xlfn.RANK.EQ(VLOOKUP($A640, 'First 10 GS'!$B$2:$AG$2201, 29, FALSE), 'First 10 GS'!AD$2:AD$2201, 1)</f>
        <v>1</v>
      </c>
      <c r="AD640" s="6">
        <f>_xlfn.RANK.EQ(VLOOKUP($A640, 'First 10 GS'!$B$2:$AG$2201, 30, FALSE), 'First 10 GS'!AE$2:AE$2201, 1)</f>
        <v>146</v>
      </c>
      <c r="AE640" s="6">
        <f>_xlfn.RANK.EQ(VLOOKUP($A640, 'First 10 GS'!$B$2:$AG$2201, 31, FALSE), 'First 10 GS'!AF$2:AF$2201, 0)</f>
        <v>593</v>
      </c>
      <c r="AF640" s="5">
        <f>_xlfn.RANK.EQ(VLOOKUP($A640, 'First 10 GS'!$B$2:$AG$2201, 32, FALSE), 'First 10 GS'!AG$2:AG$2201, 1)</f>
        <v>495</v>
      </c>
      <c r="AG640" s="7">
        <f>GEOMEAN(Table5[[#This Row],[W]],Table5[[#This Row],[L]],Table5[[#This Row],[ERA]],Table5[[#This Row],[BB/9]],Table5[[#This Row],[SO]],Table5[[#This Row],[K/9]],Table5[[#This Row],[WHIP]])</f>
        <v>505.06667380863189</v>
      </c>
    </row>
    <row r="641" spans="1:33" x14ac:dyDescent="0.45">
      <c r="A641" s="4" t="s">
        <v>2601</v>
      </c>
      <c r="B641" s="4" t="s">
        <v>132</v>
      </c>
      <c r="C641" s="10">
        <v>32759</v>
      </c>
      <c r="D641" s="10">
        <v>33122</v>
      </c>
      <c r="E641" s="4">
        <f>_xlfn.RANK.EQ(VLOOKUP($A641, 'First 10 GS'!$B$2:$AG$2201, 5, FALSE), 'First 10 GS'!F$2:F$2201, 0)</f>
        <v>566</v>
      </c>
      <c r="F641" s="5">
        <f>_xlfn.RANK.EQ(VLOOKUP($A641, 'First 10 GS'!$B$2:$AG$2201, 6, FALSE), 'First 10 GS'!G$2:G$2201, 0)</f>
        <v>460</v>
      </c>
      <c r="G641" s="5">
        <f>_xlfn.RANK.EQ(VLOOKUP($A641, 'First 10 GS'!$B$2:$AG$2201, 7, FALSE), 'First 10 GS'!H$2:H$2201, 1)</f>
        <v>343</v>
      </c>
      <c r="H641" s="4">
        <f>_xlfn.RANK.EQ(VLOOKUP($A641, 'First 10 GS'!$B$2:$AG$2201, 8, FALSE), 'First 10 GS'!I$2:I$2201, 0)</f>
        <v>1</v>
      </c>
      <c r="I641" s="4">
        <f>_xlfn.RANK.EQ(VLOOKUP($A641, 'First 10 GS'!$B$2:$AG$2201, 9, FALSE), 'First 10 GS'!J$2:J$2201, 0)</f>
        <v>1</v>
      </c>
      <c r="J641" s="4">
        <f>_xlfn.RANK.EQ(VLOOKUP($A641, 'First 10 GS'!$B$2:$AG$2201, 10, FALSE), 'First 10 GS'!K$2:K$2201, 1)</f>
        <v>1</v>
      </c>
      <c r="K641" s="4">
        <f>_xlfn.RANK.EQ(VLOOKUP($A641, 'First 10 GS'!$B$2:$AG$2201, 11, FALSE), 'First 10 GS'!L$2:L$2201, 0)</f>
        <v>196</v>
      </c>
      <c r="L641" s="4">
        <f>_xlfn.RANK.EQ(VLOOKUP($A641, 'First 10 GS'!$B$2:$AG$2201, 12, FALSE), 'First 10 GS'!M$2:M$2201, 0)</f>
        <v>98</v>
      </c>
      <c r="M641" s="4">
        <f>_xlfn.RANK.EQ(VLOOKUP($A641, 'First 10 GS'!$B$2:$AG$2201, 13, FALSE), 'First 10 GS'!N$2:N$2201, 0)</f>
        <v>2</v>
      </c>
      <c r="N641" s="6">
        <f>_xlfn.RANK.EQ(VLOOKUP($A641, 'First 10 GS'!$B$2:$AG$2201, 14, FALSE), 'First 10 GS'!O$2:O$2201, 1)</f>
        <v>95</v>
      </c>
      <c r="O641" s="4">
        <f>_xlfn.RANK.EQ(VLOOKUP($A641, 'First 10 GS'!$B$2:$AG$2201, 15, FALSE), 'First 10 GS'!P$2:P$2201, 0)</f>
        <v>390</v>
      </c>
      <c r="P641" s="4">
        <f>_xlfn.RANK.EQ(VLOOKUP($A641, 'First 10 GS'!$B$2:$AG$2201, 16, FALSE), 'First 10 GS'!Q$2:Q$2201, 0)</f>
        <v>500</v>
      </c>
      <c r="Q641" s="5">
        <f>_xlfn.RANK.EQ(VLOOKUP($A641, 'First 10 GS'!$B$2:$AG$2201, 17, FALSE), 'First 10 GS'!R$2:R$2201, 1)</f>
        <v>470</v>
      </c>
      <c r="R641" s="4">
        <f>_xlfn.RANK.EQ(VLOOKUP($A641, 'First 10 GS'!$B$2:$AG$2201, 18, FALSE), 'First 10 GS'!S$2:S$2201, 1)</f>
        <v>160</v>
      </c>
      <c r="S641" s="4">
        <f>_xlfn.RANK.EQ(VLOOKUP($A641, 'First 10 GS'!$B$2:$AG$2201, 19, FALSE), 'First 10 GS'!T$2:T$2201, 1)</f>
        <v>270</v>
      </c>
      <c r="T641" s="4">
        <f>_xlfn.RANK.EQ(VLOOKUP($A641, 'First 10 GS'!$B$2:$AG$2201, 20, FALSE), 'First 10 GS'!U$2:U$2201, 1)</f>
        <v>341</v>
      </c>
      <c r="U641" s="4">
        <f>_xlfn.RANK.EQ(VLOOKUP($A641, 'First 10 GS'!$B$2:$AG$2201, 21, FALSE), 'First 10 GS'!V$2:V$2201, 1)</f>
        <v>105</v>
      </c>
      <c r="V641" s="4">
        <f>_xlfn.RANK.EQ(VLOOKUP($A641, 'First 10 GS'!$B$2:$AG$2201, 22, FALSE), 'First 10 GS'!W$2:W$2201, 1)</f>
        <v>53</v>
      </c>
      <c r="W641" s="4">
        <f>_xlfn.RANK.EQ(VLOOKUP($A641, 'First 10 GS'!$B$2:$AG$2201, 23, FALSE), 'First 10 GS'!X$2:X$2201, 1)</f>
        <v>659</v>
      </c>
      <c r="X641" s="5">
        <f>_xlfn.RANK.EQ(VLOOKUP($A641, 'First 10 GS'!$B$2:$AG$2201, 24, FALSE), 'First 10 GS'!Y$2:Y$2201, 1)</f>
        <v>665</v>
      </c>
      <c r="Y641" s="4">
        <f>_xlfn.RANK.EQ(VLOOKUP($A641, 'First 10 GS'!$B$2:$AG$2201, 25, FALSE), 'First 10 GS'!Z$2:Z$2201, 1)</f>
        <v>291</v>
      </c>
      <c r="Z641" s="5">
        <f>_xlfn.RANK.EQ(VLOOKUP($A641, 'First 10 GS'!$B$2:$AG$2201, 26, FALSE), 'First 10 GS'!AA$2:AA$2201, 0)</f>
        <v>549</v>
      </c>
      <c r="AA641" s="5">
        <f>_xlfn.RANK.EQ(VLOOKUP($A641, 'First 10 GS'!$B$2:$AG$2201, 27, FALSE), 'First 10 GS'!AB$2:AB$2201, 0)</f>
        <v>481</v>
      </c>
      <c r="AB641" s="4">
        <f>_xlfn.RANK.EQ(VLOOKUP($A641, 'First 10 GS'!$B$2:$AG$2201, 28, FALSE), 'First 10 GS'!AC$2:AC$2201, 1)</f>
        <v>290</v>
      </c>
      <c r="AC641" s="4">
        <f>_xlfn.RANK.EQ(VLOOKUP($A641, 'First 10 GS'!$B$2:$AG$2201, 29, FALSE), 'First 10 GS'!AD$2:AD$2201, 1)</f>
        <v>477</v>
      </c>
      <c r="AD641" s="4">
        <f>_xlfn.RANK.EQ(VLOOKUP($A641, 'First 10 GS'!$B$2:$AG$2201, 30, FALSE), 'First 10 GS'!AE$2:AE$2201, 1)</f>
        <v>461</v>
      </c>
      <c r="AE641" s="4">
        <f>_xlfn.RANK.EQ(VLOOKUP($A641, 'First 10 GS'!$B$2:$AG$2201, 31, FALSE), 'First 10 GS'!AF$2:AF$2201, 0)</f>
        <v>476</v>
      </c>
      <c r="AF641" s="5">
        <f>_xlfn.RANK.EQ(VLOOKUP($A641, 'First 10 GS'!$B$2:$AG$2201, 32, FALSE), 'First 10 GS'!AG$2:AG$2201, 1)</f>
        <v>651</v>
      </c>
      <c r="AG641" s="7">
        <f>GEOMEAN(Table5[[#This Row],[W]],Table5[[#This Row],[L]],Table5[[#This Row],[ERA]],Table5[[#This Row],[BB/9]],Table5[[#This Row],[SO]],Table5[[#This Row],[K/9]],Table5[[#This Row],[WHIP]])</f>
        <v>505.86956573642811</v>
      </c>
    </row>
    <row r="642" spans="1:33" x14ac:dyDescent="0.45">
      <c r="A642" s="4" t="s">
        <v>1801</v>
      </c>
      <c r="B642" s="4" t="s">
        <v>199</v>
      </c>
      <c r="C642" s="10">
        <v>35949</v>
      </c>
      <c r="D642" s="10">
        <v>36001</v>
      </c>
      <c r="E642" s="4">
        <f>_xlfn.RANK.EQ(VLOOKUP($A642, 'First 10 GS'!$B$2:$AG$2201, 5, FALSE), 'First 10 GS'!F$2:F$2201, 0)</f>
        <v>266</v>
      </c>
      <c r="F642" s="5">
        <f>_xlfn.RANK.EQ(VLOOKUP($A642, 'First 10 GS'!$B$2:$AG$2201, 6, FALSE), 'First 10 GS'!G$2:G$2201, 0)</f>
        <v>595</v>
      </c>
      <c r="G642" s="5">
        <f>_xlfn.RANK.EQ(VLOOKUP($A642, 'First 10 GS'!$B$2:$AG$2201, 7, FALSE), 'First 10 GS'!H$2:H$2201, 1)</f>
        <v>518</v>
      </c>
      <c r="H642" s="4">
        <f>_xlfn.RANK.EQ(VLOOKUP($A642, 'First 10 GS'!$B$2:$AG$2201, 8, FALSE), 'First 10 GS'!I$2:I$2201, 0)</f>
        <v>1</v>
      </c>
      <c r="I642" s="4">
        <f>_xlfn.RANK.EQ(VLOOKUP($A642, 'First 10 GS'!$B$2:$AG$2201, 9, FALSE), 'First 10 GS'!J$2:J$2201, 0)</f>
        <v>1</v>
      </c>
      <c r="J642" s="4">
        <f>_xlfn.RANK.EQ(VLOOKUP($A642, 'First 10 GS'!$B$2:$AG$2201, 10, FALSE), 'First 10 GS'!K$2:K$2201, 1)</f>
        <v>1</v>
      </c>
      <c r="K642" s="4">
        <f>_xlfn.RANK.EQ(VLOOKUP($A642, 'First 10 GS'!$B$2:$AG$2201, 11, FALSE), 'First 10 GS'!L$2:L$2201, 0)</f>
        <v>196</v>
      </c>
      <c r="L642" s="4">
        <f>_xlfn.RANK.EQ(VLOOKUP($A642, 'First 10 GS'!$B$2:$AG$2201, 12, FALSE), 'First 10 GS'!M$2:M$2201, 0)</f>
        <v>98</v>
      </c>
      <c r="M642" s="4">
        <f>_xlfn.RANK.EQ(VLOOKUP($A642, 'First 10 GS'!$B$2:$AG$2201, 13, FALSE), 'First 10 GS'!N$2:N$2201, 0)</f>
        <v>2</v>
      </c>
      <c r="N642" s="6">
        <f>_xlfn.RANK.EQ(VLOOKUP($A642, 'First 10 GS'!$B$2:$AG$2201, 14, FALSE), 'First 10 GS'!O$2:O$2201, 1)</f>
        <v>391</v>
      </c>
      <c r="O642" s="4">
        <f>_xlfn.RANK.EQ(VLOOKUP($A642, 'First 10 GS'!$B$2:$AG$2201, 15, FALSE), 'First 10 GS'!P$2:P$2201, 0)</f>
        <v>390</v>
      </c>
      <c r="P642" s="4">
        <f>_xlfn.RANK.EQ(VLOOKUP($A642, 'First 10 GS'!$B$2:$AG$2201, 16, FALSE), 'First 10 GS'!Q$2:Q$2201, 0)</f>
        <v>630</v>
      </c>
      <c r="Q642" s="5">
        <f>_xlfn.RANK.EQ(VLOOKUP($A642, 'First 10 GS'!$B$2:$AG$2201, 17, FALSE), 'First 10 GS'!R$2:R$2201, 1)</f>
        <v>581</v>
      </c>
      <c r="R642" s="4">
        <f>_xlfn.RANK.EQ(VLOOKUP($A642, 'First 10 GS'!$B$2:$AG$2201, 18, FALSE), 'First 10 GS'!S$2:S$2201, 1)</f>
        <v>597</v>
      </c>
      <c r="S642" s="4">
        <f>_xlfn.RANK.EQ(VLOOKUP($A642, 'First 10 GS'!$B$2:$AG$2201, 19, FALSE), 'First 10 GS'!T$2:T$2201, 1)</f>
        <v>630</v>
      </c>
      <c r="T642" s="4">
        <f>_xlfn.RANK.EQ(VLOOKUP($A642, 'First 10 GS'!$B$2:$AG$2201, 20, FALSE), 'First 10 GS'!U$2:U$2201, 1)</f>
        <v>636</v>
      </c>
      <c r="U642" s="4">
        <f>_xlfn.RANK.EQ(VLOOKUP($A642, 'First 10 GS'!$B$2:$AG$2201, 21, FALSE), 'First 10 GS'!V$2:V$2201, 1)</f>
        <v>532</v>
      </c>
      <c r="V642" s="4">
        <f>_xlfn.RANK.EQ(VLOOKUP($A642, 'First 10 GS'!$B$2:$AG$2201, 22, FALSE), 'First 10 GS'!W$2:W$2201, 1)</f>
        <v>537</v>
      </c>
      <c r="W642" s="4">
        <f>_xlfn.RANK.EQ(VLOOKUP($A642, 'First 10 GS'!$B$2:$AG$2201, 23, FALSE), 'First 10 GS'!X$2:X$2201, 1)</f>
        <v>462</v>
      </c>
      <c r="X642" s="5">
        <f>_xlfn.RANK.EQ(VLOOKUP($A642, 'First 10 GS'!$B$2:$AG$2201, 24, FALSE), 'First 10 GS'!Y$2:Y$2201, 1)</f>
        <v>460</v>
      </c>
      <c r="Y642" s="4">
        <f>_xlfn.RANK.EQ(VLOOKUP($A642, 'First 10 GS'!$B$2:$AG$2201, 25, FALSE), 'First 10 GS'!Z$2:Z$2201, 1)</f>
        <v>291</v>
      </c>
      <c r="Z642" s="5">
        <f>_xlfn.RANK.EQ(VLOOKUP($A642, 'First 10 GS'!$B$2:$AG$2201, 26, FALSE), 'First 10 GS'!AA$2:AA$2201, 0)</f>
        <v>423</v>
      </c>
      <c r="AA642" s="5">
        <f>_xlfn.RANK.EQ(VLOOKUP($A642, 'First 10 GS'!$B$2:$AG$2201, 27, FALSE), 'First 10 GS'!AB$2:AB$2201, 0)</f>
        <v>444</v>
      </c>
      <c r="AB642" s="4">
        <f>_xlfn.RANK.EQ(VLOOKUP($A642, 'First 10 GS'!$B$2:$AG$2201, 28, FALSE), 'First 10 GS'!AC$2:AC$2201, 1)</f>
        <v>127</v>
      </c>
      <c r="AC642" s="4">
        <f>_xlfn.RANK.EQ(VLOOKUP($A642, 'First 10 GS'!$B$2:$AG$2201, 29, FALSE), 'First 10 GS'!AD$2:AD$2201, 1)</f>
        <v>1</v>
      </c>
      <c r="AD642" s="4">
        <f>_xlfn.RANK.EQ(VLOOKUP($A642, 'First 10 GS'!$B$2:$AG$2201, 30, FALSE), 'First 10 GS'!AE$2:AE$2201, 1)</f>
        <v>325</v>
      </c>
      <c r="AE642" s="4">
        <f>_xlfn.RANK.EQ(VLOOKUP($A642, 'First 10 GS'!$B$2:$AG$2201, 31, FALSE), 'First 10 GS'!AF$2:AF$2201, 0)</f>
        <v>169</v>
      </c>
      <c r="AF642" s="5">
        <f>_xlfn.RANK.EQ(VLOOKUP($A642, 'First 10 GS'!$B$2:$AG$2201, 32, FALSE), 'First 10 GS'!AG$2:AG$2201, 1)</f>
        <v>566</v>
      </c>
      <c r="AG642" s="7">
        <f>GEOMEAN(Table5[[#This Row],[W]],Table5[[#This Row],[L]],Table5[[#This Row],[ERA]],Table5[[#This Row],[BB/9]],Table5[[#This Row],[SO]],Table5[[#This Row],[K/9]],Table5[[#This Row],[WHIP]])</f>
        <v>508.21301136572987</v>
      </c>
    </row>
    <row r="643" spans="1:33" x14ac:dyDescent="0.45">
      <c r="A643" s="4" t="s">
        <v>2099</v>
      </c>
      <c r="B643" s="4" t="s">
        <v>82</v>
      </c>
      <c r="C643" s="10">
        <v>37785</v>
      </c>
      <c r="D643" s="10">
        <v>37878</v>
      </c>
      <c r="E643" s="4">
        <f>_xlfn.RANK.EQ(VLOOKUP($A643, 'First 10 GS'!$B$2:$AG$2201, 5, FALSE), 'First 10 GS'!F$2:F$2201, 0)</f>
        <v>613</v>
      </c>
      <c r="F643" s="5">
        <f>_xlfn.RANK.EQ(VLOOKUP($A643, 'First 10 GS'!$B$2:$AG$2201, 6, FALSE), 'First 10 GS'!G$2:G$2201, 0)</f>
        <v>595</v>
      </c>
      <c r="G643" s="5">
        <f>_xlfn.RANK.EQ(VLOOKUP($A643, 'First 10 GS'!$B$2:$AG$2201, 7, FALSE), 'First 10 GS'!H$2:H$2201, 1)</f>
        <v>343</v>
      </c>
      <c r="H643" s="4">
        <f>_xlfn.RANK.EQ(VLOOKUP($A643, 'First 10 GS'!$B$2:$AG$2201, 8, FALSE), 'First 10 GS'!I$2:I$2201, 0)</f>
        <v>1</v>
      </c>
      <c r="I643" s="4">
        <f>_xlfn.RANK.EQ(VLOOKUP($A643, 'First 10 GS'!$B$2:$AG$2201, 9, FALSE), 'First 10 GS'!J$2:J$2201, 0)</f>
        <v>1</v>
      </c>
      <c r="J643" s="4">
        <f>_xlfn.RANK.EQ(VLOOKUP($A643, 'First 10 GS'!$B$2:$AG$2201, 10, FALSE), 'First 10 GS'!K$2:K$2201, 1)</f>
        <v>1</v>
      </c>
      <c r="K643" s="4">
        <f>_xlfn.RANK.EQ(VLOOKUP($A643, 'First 10 GS'!$B$2:$AG$2201, 11, FALSE), 'First 10 GS'!L$2:L$2201, 0)</f>
        <v>196</v>
      </c>
      <c r="L643" s="4">
        <f>_xlfn.RANK.EQ(VLOOKUP($A643, 'First 10 GS'!$B$2:$AG$2201, 12, FALSE), 'First 10 GS'!M$2:M$2201, 0)</f>
        <v>98</v>
      </c>
      <c r="M643" s="4">
        <f>_xlfn.RANK.EQ(VLOOKUP($A643, 'First 10 GS'!$B$2:$AG$2201, 13, FALSE), 'First 10 GS'!N$2:N$2201, 0)</f>
        <v>2</v>
      </c>
      <c r="N643" s="6">
        <f>_xlfn.RANK.EQ(VLOOKUP($A643, 'First 10 GS'!$B$2:$AG$2201, 14, FALSE), 'First 10 GS'!O$2:O$2201, 1)</f>
        <v>50</v>
      </c>
      <c r="O643" s="4">
        <f>_xlfn.RANK.EQ(VLOOKUP($A643, 'First 10 GS'!$B$2:$AG$2201, 15, FALSE), 'First 10 GS'!P$2:P$2201, 0)</f>
        <v>530</v>
      </c>
      <c r="P643" s="4">
        <f>_xlfn.RANK.EQ(VLOOKUP($A643, 'First 10 GS'!$B$2:$AG$2201, 16, FALSE), 'First 10 GS'!Q$2:Q$2201, 0)</f>
        <v>612</v>
      </c>
      <c r="Q643" s="5">
        <f>_xlfn.RANK.EQ(VLOOKUP($A643, 'First 10 GS'!$B$2:$AG$2201, 17, FALSE), 'First 10 GS'!R$2:R$2201, 1)</f>
        <v>633</v>
      </c>
      <c r="R643" s="4">
        <f>_xlfn.RANK.EQ(VLOOKUP($A643, 'First 10 GS'!$B$2:$AG$2201, 18, FALSE), 'First 10 GS'!S$2:S$2201, 1)</f>
        <v>350</v>
      </c>
      <c r="S643" s="4">
        <f>_xlfn.RANK.EQ(VLOOKUP($A643, 'First 10 GS'!$B$2:$AG$2201, 19, FALSE), 'First 10 GS'!T$2:T$2201, 1)</f>
        <v>583</v>
      </c>
      <c r="T643" s="4">
        <f>_xlfn.RANK.EQ(VLOOKUP($A643, 'First 10 GS'!$B$2:$AG$2201, 20, FALSE), 'First 10 GS'!U$2:U$2201, 1)</f>
        <v>595</v>
      </c>
      <c r="U643" s="4">
        <f>_xlfn.RANK.EQ(VLOOKUP($A643, 'First 10 GS'!$B$2:$AG$2201, 21, FALSE), 'First 10 GS'!V$2:V$2201, 1)</f>
        <v>509</v>
      </c>
      <c r="V643" s="4">
        <f>_xlfn.RANK.EQ(VLOOKUP($A643, 'First 10 GS'!$B$2:$AG$2201, 22, FALSE), 'First 10 GS'!W$2:W$2201, 1)</f>
        <v>381</v>
      </c>
      <c r="W643" s="4">
        <f>_xlfn.RANK.EQ(VLOOKUP($A643, 'First 10 GS'!$B$2:$AG$2201, 23, FALSE), 'First 10 GS'!X$2:X$2201, 1)</f>
        <v>371</v>
      </c>
      <c r="X643" s="5">
        <f>_xlfn.RANK.EQ(VLOOKUP($A643, 'First 10 GS'!$B$2:$AG$2201, 24, FALSE), 'First 10 GS'!Y$2:Y$2201, 1)</f>
        <v>518</v>
      </c>
      <c r="Y643" s="4">
        <f>_xlfn.RANK.EQ(VLOOKUP($A643, 'First 10 GS'!$B$2:$AG$2201, 25, FALSE), 'First 10 GS'!Z$2:Z$2201, 1)</f>
        <v>1</v>
      </c>
      <c r="Z643" s="5">
        <f>_xlfn.RANK.EQ(VLOOKUP($A643, 'First 10 GS'!$B$2:$AG$2201, 26, FALSE), 'First 10 GS'!AA$2:AA$2201, 0)</f>
        <v>532</v>
      </c>
      <c r="AA643" s="5">
        <f>_xlfn.RANK.EQ(VLOOKUP($A643, 'First 10 GS'!$B$2:$AG$2201, 27, FALSE), 'First 10 GS'!AB$2:AB$2201, 0)</f>
        <v>399</v>
      </c>
      <c r="AB643" s="4">
        <f>_xlfn.RANK.EQ(VLOOKUP($A643, 'First 10 GS'!$B$2:$AG$2201, 28, FALSE), 'First 10 GS'!AC$2:AC$2201, 1)</f>
        <v>618</v>
      </c>
      <c r="AC643" s="4">
        <f>_xlfn.RANK.EQ(VLOOKUP($A643, 'First 10 GS'!$B$2:$AG$2201, 29, FALSE), 'First 10 GS'!AD$2:AD$2201, 1)</f>
        <v>1</v>
      </c>
      <c r="AD643" s="4">
        <f>_xlfn.RANK.EQ(VLOOKUP($A643, 'First 10 GS'!$B$2:$AG$2201, 30, FALSE), 'First 10 GS'!AE$2:AE$2201, 1)</f>
        <v>146</v>
      </c>
      <c r="AE643" s="4">
        <f>_xlfn.RANK.EQ(VLOOKUP($A643, 'First 10 GS'!$B$2:$AG$2201, 31, FALSE), 'First 10 GS'!AF$2:AF$2201, 0)</f>
        <v>557</v>
      </c>
      <c r="AF643" s="5">
        <f>_xlfn.RANK.EQ(VLOOKUP($A643, 'First 10 GS'!$B$2:$AG$2201, 32, FALSE), 'First 10 GS'!AG$2:AG$2201, 1)</f>
        <v>623</v>
      </c>
      <c r="AG643" s="7">
        <f>GEOMEAN(Table5[[#This Row],[W]],Table5[[#This Row],[L]],Table5[[#This Row],[ERA]],Table5[[#This Row],[BB/9]],Table5[[#This Row],[SO]],Table5[[#This Row],[K/9]],Table5[[#This Row],[WHIP]])</f>
        <v>508.98202725685684</v>
      </c>
    </row>
    <row r="644" spans="1:33" x14ac:dyDescent="0.45">
      <c r="A644" s="4" t="s">
        <v>2101</v>
      </c>
      <c r="B644" s="4" t="s">
        <v>261</v>
      </c>
      <c r="C644" s="10">
        <v>38086</v>
      </c>
      <c r="D644" s="10">
        <v>38138</v>
      </c>
      <c r="E644" s="4">
        <f>_xlfn.RANK.EQ(VLOOKUP($A644, 'First 10 GS'!$B$2:$AG$2201, 5, FALSE), 'First 10 GS'!F$2:F$2201, 0)</f>
        <v>587</v>
      </c>
      <c r="F644" s="5">
        <f>_xlfn.RANK.EQ(VLOOKUP($A644, 'First 10 GS'!$B$2:$AG$2201, 6, FALSE), 'First 10 GS'!G$2:G$2201, 0)</f>
        <v>460</v>
      </c>
      <c r="G644" s="5">
        <f>_xlfn.RANK.EQ(VLOOKUP($A644, 'First 10 GS'!$B$2:$AG$2201, 7, FALSE), 'First 10 GS'!H$2:H$2201, 1)</f>
        <v>177</v>
      </c>
      <c r="H644" s="4">
        <f>_xlfn.RANK.EQ(VLOOKUP($A644, 'First 10 GS'!$B$2:$AG$2201, 8, FALSE), 'First 10 GS'!I$2:I$2201, 0)</f>
        <v>1</v>
      </c>
      <c r="I644" s="4">
        <f>_xlfn.RANK.EQ(VLOOKUP($A644, 'First 10 GS'!$B$2:$AG$2201, 9, FALSE), 'First 10 GS'!J$2:J$2201, 0)</f>
        <v>1</v>
      </c>
      <c r="J644" s="4">
        <f>_xlfn.RANK.EQ(VLOOKUP($A644, 'First 10 GS'!$B$2:$AG$2201, 10, FALSE), 'First 10 GS'!K$2:K$2201, 1)</f>
        <v>1</v>
      </c>
      <c r="K644" s="4">
        <f>_xlfn.RANK.EQ(VLOOKUP($A644, 'First 10 GS'!$B$2:$AG$2201, 11, FALSE), 'First 10 GS'!L$2:L$2201, 0)</f>
        <v>196</v>
      </c>
      <c r="L644" s="4">
        <f>_xlfn.RANK.EQ(VLOOKUP($A644, 'First 10 GS'!$B$2:$AG$2201, 12, FALSE), 'First 10 GS'!M$2:M$2201, 0)</f>
        <v>98</v>
      </c>
      <c r="M644" s="4">
        <f>_xlfn.RANK.EQ(VLOOKUP($A644, 'First 10 GS'!$B$2:$AG$2201, 13, FALSE), 'First 10 GS'!N$2:N$2201, 0)</f>
        <v>2</v>
      </c>
      <c r="N644" s="6">
        <f>_xlfn.RANK.EQ(VLOOKUP($A644, 'First 10 GS'!$B$2:$AG$2201, 14, FALSE), 'First 10 GS'!O$2:O$2201, 1)</f>
        <v>71</v>
      </c>
      <c r="O644" s="4">
        <f>_xlfn.RANK.EQ(VLOOKUP($A644, 'First 10 GS'!$B$2:$AG$2201, 15, FALSE), 'First 10 GS'!P$2:P$2201, 0)</f>
        <v>530</v>
      </c>
      <c r="P644" s="4">
        <f>_xlfn.RANK.EQ(VLOOKUP($A644, 'First 10 GS'!$B$2:$AG$2201, 16, FALSE), 'First 10 GS'!Q$2:Q$2201, 0)</f>
        <v>428</v>
      </c>
      <c r="Q644" s="5">
        <f>_xlfn.RANK.EQ(VLOOKUP($A644, 'First 10 GS'!$B$2:$AG$2201, 17, FALSE), 'First 10 GS'!R$2:R$2201, 1)</f>
        <v>653</v>
      </c>
      <c r="R644" s="4">
        <f>_xlfn.RANK.EQ(VLOOKUP($A644, 'First 10 GS'!$B$2:$AG$2201, 18, FALSE), 'First 10 GS'!S$2:S$2201, 1)</f>
        <v>508</v>
      </c>
      <c r="S644" s="4">
        <f>_xlfn.RANK.EQ(VLOOKUP($A644, 'First 10 GS'!$B$2:$AG$2201, 19, FALSE), 'First 10 GS'!T$2:T$2201, 1)</f>
        <v>640</v>
      </c>
      <c r="T644" s="4">
        <f>_xlfn.RANK.EQ(VLOOKUP($A644, 'First 10 GS'!$B$2:$AG$2201, 20, FALSE), 'First 10 GS'!U$2:U$2201, 1)</f>
        <v>645</v>
      </c>
      <c r="U644" s="4">
        <f>_xlfn.RANK.EQ(VLOOKUP($A644, 'First 10 GS'!$B$2:$AG$2201, 21, FALSE), 'First 10 GS'!V$2:V$2201, 1)</f>
        <v>587</v>
      </c>
      <c r="V644" s="4">
        <f>_xlfn.RANK.EQ(VLOOKUP($A644, 'First 10 GS'!$B$2:$AG$2201, 22, FALSE), 'First 10 GS'!W$2:W$2201, 1)</f>
        <v>537</v>
      </c>
      <c r="W644" s="4">
        <f>_xlfn.RANK.EQ(VLOOKUP($A644, 'First 10 GS'!$B$2:$AG$2201, 23, FALSE), 'First 10 GS'!X$2:X$2201, 1)</f>
        <v>499</v>
      </c>
      <c r="X644" s="5">
        <f>_xlfn.RANK.EQ(VLOOKUP($A644, 'First 10 GS'!$B$2:$AG$2201, 24, FALSE), 'First 10 GS'!Y$2:Y$2201, 1)</f>
        <v>596</v>
      </c>
      <c r="Y644" s="4">
        <f>_xlfn.RANK.EQ(VLOOKUP($A644, 'First 10 GS'!$B$2:$AG$2201, 25, FALSE), 'First 10 GS'!Z$2:Z$2201, 1)</f>
        <v>599</v>
      </c>
      <c r="Z644" s="5">
        <f>_xlfn.RANK.EQ(VLOOKUP($A644, 'First 10 GS'!$B$2:$AG$2201, 26, FALSE), 'First 10 GS'!AA$2:AA$2201, 0)</f>
        <v>659</v>
      </c>
      <c r="AA644" s="5">
        <f>_xlfn.RANK.EQ(VLOOKUP($A644, 'First 10 GS'!$B$2:$AG$2201, 27, FALSE), 'First 10 GS'!AB$2:AB$2201, 0)</f>
        <v>649</v>
      </c>
      <c r="AB644" s="4">
        <f>_xlfn.RANK.EQ(VLOOKUP($A644, 'First 10 GS'!$B$2:$AG$2201, 28, FALSE), 'First 10 GS'!AC$2:AC$2201, 1)</f>
        <v>290</v>
      </c>
      <c r="AC644" s="4">
        <f>_xlfn.RANK.EQ(VLOOKUP($A644, 'First 10 GS'!$B$2:$AG$2201, 29, FALSE), 'First 10 GS'!AD$2:AD$2201, 1)</f>
        <v>477</v>
      </c>
      <c r="AD644" s="4">
        <f>_xlfn.RANK.EQ(VLOOKUP($A644, 'First 10 GS'!$B$2:$AG$2201, 30, FALSE), 'First 10 GS'!AE$2:AE$2201, 1)</f>
        <v>146</v>
      </c>
      <c r="AE644" s="4">
        <f>_xlfn.RANK.EQ(VLOOKUP($A644, 'First 10 GS'!$B$2:$AG$2201, 31, FALSE), 'First 10 GS'!AF$2:AF$2201, 0)</f>
        <v>509</v>
      </c>
      <c r="AF644" s="5">
        <f>_xlfn.RANK.EQ(VLOOKUP($A644, 'First 10 GS'!$B$2:$AG$2201, 32, FALSE), 'First 10 GS'!AG$2:AG$2201, 1)</f>
        <v>654</v>
      </c>
      <c r="AG644" s="7">
        <f>GEOMEAN(Table5[[#This Row],[W]],Table5[[#This Row],[L]],Table5[[#This Row],[ERA]],Table5[[#This Row],[BB/9]],Table5[[#This Row],[SO]],Table5[[#This Row],[K/9]],Table5[[#This Row],[WHIP]])</f>
        <v>509.09610137836597</v>
      </c>
    </row>
    <row r="645" spans="1:33" x14ac:dyDescent="0.45">
      <c r="A645" s="6" t="s">
        <v>2588</v>
      </c>
      <c r="B645" s="6" t="s">
        <v>2589</v>
      </c>
      <c r="C645" s="9">
        <v>38167</v>
      </c>
      <c r="D645" s="9">
        <v>39175</v>
      </c>
      <c r="E645" s="6">
        <f>_xlfn.RANK.EQ(VLOOKUP($A645, 'First 10 GS'!$B$2:$AG$2201, 5, FALSE), 'First 10 GS'!F$2:F$2201, 0)</f>
        <v>547</v>
      </c>
      <c r="F645" s="5">
        <f>_xlfn.RANK.EQ(VLOOKUP($A645, 'First 10 GS'!$B$2:$AG$2201, 6, FALSE), 'First 10 GS'!G$2:G$2201, 0)</f>
        <v>460</v>
      </c>
      <c r="G645" s="5">
        <f>_xlfn.RANK.EQ(VLOOKUP($A645, 'First 10 GS'!$B$2:$AG$2201, 7, FALSE), 'First 10 GS'!H$2:H$2201, 1)</f>
        <v>623</v>
      </c>
      <c r="H645" s="6">
        <f>_xlfn.RANK.EQ(VLOOKUP($A645, 'First 10 GS'!$B$2:$AG$2201, 8, FALSE), 'First 10 GS'!I$2:I$2201, 0)</f>
        <v>1</v>
      </c>
      <c r="I645" s="6">
        <f>_xlfn.RANK.EQ(VLOOKUP($A645, 'First 10 GS'!$B$2:$AG$2201, 9, FALSE), 'First 10 GS'!J$2:J$2201, 0)</f>
        <v>1</v>
      </c>
      <c r="J645" s="6">
        <f>_xlfn.RANK.EQ(VLOOKUP($A645, 'First 10 GS'!$B$2:$AG$2201, 10, FALSE), 'First 10 GS'!K$2:K$2201, 1)</f>
        <v>1</v>
      </c>
      <c r="K645" s="6">
        <f>_xlfn.RANK.EQ(VLOOKUP($A645, 'First 10 GS'!$B$2:$AG$2201, 11, FALSE), 'First 10 GS'!L$2:L$2201, 0)</f>
        <v>196</v>
      </c>
      <c r="L645" s="6">
        <f>_xlfn.RANK.EQ(VLOOKUP($A645, 'First 10 GS'!$B$2:$AG$2201, 12, FALSE), 'First 10 GS'!M$2:M$2201, 0)</f>
        <v>98</v>
      </c>
      <c r="M645" s="6">
        <f>_xlfn.RANK.EQ(VLOOKUP($A645, 'First 10 GS'!$B$2:$AG$2201, 13, FALSE), 'First 10 GS'!N$2:N$2201, 0)</f>
        <v>2</v>
      </c>
      <c r="N645" s="6">
        <f>_xlfn.RANK.EQ(VLOOKUP($A645, 'First 10 GS'!$B$2:$AG$2201, 14, FALSE), 'First 10 GS'!O$2:O$2201, 1)</f>
        <v>110</v>
      </c>
      <c r="O645" s="6">
        <f>_xlfn.RANK.EQ(VLOOKUP($A645, 'First 10 GS'!$B$2:$AG$2201, 15, FALSE), 'First 10 GS'!P$2:P$2201, 0)</f>
        <v>90</v>
      </c>
      <c r="P645" s="6">
        <f>_xlfn.RANK.EQ(VLOOKUP($A645, 'First 10 GS'!$B$2:$AG$2201, 16, FALSE), 'First 10 GS'!Q$2:Q$2201, 0)</f>
        <v>589</v>
      </c>
      <c r="Q645" s="5">
        <f>_xlfn.RANK.EQ(VLOOKUP($A645, 'First 10 GS'!$B$2:$AG$2201, 17, FALSE), 'First 10 GS'!R$2:R$2201, 1)</f>
        <v>632</v>
      </c>
      <c r="R645" s="6">
        <f>_xlfn.RANK.EQ(VLOOKUP($A645, 'First 10 GS'!$B$2:$AG$2201, 18, FALSE), 'First 10 GS'!S$2:S$2201, 1)</f>
        <v>550</v>
      </c>
      <c r="S645" s="6">
        <f>_xlfn.RANK.EQ(VLOOKUP($A645, 'First 10 GS'!$B$2:$AG$2201, 19, FALSE), 'First 10 GS'!T$2:T$2201, 1)</f>
        <v>640</v>
      </c>
      <c r="T645" s="6">
        <f>_xlfn.RANK.EQ(VLOOKUP($A645, 'First 10 GS'!$B$2:$AG$2201, 20, FALSE), 'First 10 GS'!U$2:U$2201, 1)</f>
        <v>621</v>
      </c>
      <c r="U645" s="6">
        <f>_xlfn.RANK.EQ(VLOOKUP($A645, 'First 10 GS'!$B$2:$AG$2201, 21, FALSE), 'First 10 GS'!V$2:V$2201, 1)</f>
        <v>104</v>
      </c>
      <c r="V645" s="6">
        <f>_xlfn.RANK.EQ(VLOOKUP($A645, 'First 10 GS'!$B$2:$AG$2201, 22, FALSE), 'First 10 GS'!W$2:W$2201, 1)</f>
        <v>53</v>
      </c>
      <c r="W645" s="6">
        <f>_xlfn.RANK.EQ(VLOOKUP($A645, 'First 10 GS'!$B$2:$AG$2201, 23, FALSE), 'First 10 GS'!X$2:X$2201, 1)</f>
        <v>262</v>
      </c>
      <c r="X645" s="5">
        <f>_xlfn.RANK.EQ(VLOOKUP($A645, 'First 10 GS'!$B$2:$AG$2201, 24, FALSE), 'First 10 GS'!Y$2:Y$2201, 1)</f>
        <v>377</v>
      </c>
      <c r="Y645" s="6">
        <f>_xlfn.RANK.EQ(VLOOKUP($A645, 'First 10 GS'!$B$2:$AG$2201, 25, FALSE), 'First 10 GS'!Z$2:Z$2201, 1)</f>
        <v>490</v>
      </c>
      <c r="Z645" s="5">
        <f>_xlfn.RANK.EQ(VLOOKUP($A645, 'First 10 GS'!$B$2:$AG$2201, 26, FALSE), 'First 10 GS'!AA$2:AA$2201, 0)</f>
        <v>514</v>
      </c>
      <c r="AA645" s="5">
        <f>_xlfn.RANK.EQ(VLOOKUP($A645, 'First 10 GS'!$B$2:$AG$2201, 27, FALSE), 'First 10 GS'!AB$2:AB$2201, 0)</f>
        <v>425</v>
      </c>
      <c r="AB645" s="6">
        <f>_xlfn.RANK.EQ(VLOOKUP($A645, 'First 10 GS'!$B$2:$AG$2201, 28, FALSE), 'First 10 GS'!AC$2:AC$2201, 1)</f>
        <v>618</v>
      </c>
      <c r="AC645" s="6">
        <f>_xlfn.RANK.EQ(VLOOKUP($A645, 'First 10 GS'!$B$2:$AG$2201, 29, FALSE), 'First 10 GS'!AD$2:AD$2201, 1)</f>
        <v>1</v>
      </c>
      <c r="AD645" s="6">
        <f>_xlfn.RANK.EQ(VLOOKUP($A645, 'First 10 GS'!$B$2:$AG$2201, 30, FALSE), 'First 10 GS'!AE$2:AE$2201, 1)</f>
        <v>146</v>
      </c>
      <c r="AE645" s="6">
        <f>_xlfn.RANK.EQ(VLOOKUP($A645, 'First 10 GS'!$B$2:$AG$2201, 31, FALSE), 'First 10 GS'!AF$2:AF$2201, 0)</f>
        <v>442</v>
      </c>
      <c r="AF645" s="5">
        <f>_xlfn.RANK.EQ(VLOOKUP($A645, 'First 10 GS'!$B$2:$AG$2201, 32, FALSE), 'First 10 GS'!AG$2:AG$2201, 1)</f>
        <v>617</v>
      </c>
      <c r="AG645" s="7">
        <f>GEOMEAN(Table5[[#This Row],[W]],Table5[[#This Row],[L]],Table5[[#This Row],[ERA]],Table5[[#This Row],[BB/9]],Table5[[#This Row],[SO]],Table5[[#This Row],[K/9]],Table5[[#This Row],[WHIP]])</f>
        <v>511.84033011803979</v>
      </c>
    </row>
    <row r="646" spans="1:33" x14ac:dyDescent="0.45">
      <c r="A646" s="4" t="s">
        <v>2020</v>
      </c>
      <c r="B646" s="4" t="s">
        <v>168</v>
      </c>
      <c r="C646" s="10">
        <v>34133</v>
      </c>
      <c r="D646" s="10">
        <v>34188</v>
      </c>
      <c r="E646" s="4">
        <f>_xlfn.RANK.EQ(VLOOKUP($A646, 'First 10 GS'!$B$2:$AG$2201, 5, FALSE), 'First 10 GS'!F$2:F$2201, 0)</f>
        <v>434</v>
      </c>
      <c r="F646" s="5">
        <f>_xlfn.RANK.EQ(VLOOKUP($A646, 'First 10 GS'!$B$2:$AG$2201, 6, FALSE), 'First 10 GS'!G$2:G$2201, 0)</f>
        <v>460</v>
      </c>
      <c r="G646" s="5">
        <f>_xlfn.RANK.EQ(VLOOKUP($A646, 'First 10 GS'!$B$2:$AG$2201, 7, FALSE), 'First 10 GS'!H$2:H$2201, 1)</f>
        <v>343</v>
      </c>
      <c r="H646" s="4">
        <f>_xlfn.RANK.EQ(VLOOKUP($A646, 'First 10 GS'!$B$2:$AG$2201, 8, FALSE), 'First 10 GS'!I$2:I$2201, 0)</f>
        <v>1</v>
      </c>
      <c r="I646" s="4">
        <f>_xlfn.RANK.EQ(VLOOKUP($A646, 'First 10 GS'!$B$2:$AG$2201, 9, FALSE), 'First 10 GS'!J$2:J$2201, 0)</f>
        <v>1</v>
      </c>
      <c r="J646" s="4">
        <f>_xlfn.RANK.EQ(VLOOKUP($A646, 'First 10 GS'!$B$2:$AG$2201, 10, FALSE), 'First 10 GS'!K$2:K$2201, 1)</f>
        <v>1</v>
      </c>
      <c r="K646" s="4">
        <f>_xlfn.RANK.EQ(VLOOKUP($A646, 'First 10 GS'!$B$2:$AG$2201, 11, FALSE), 'First 10 GS'!L$2:L$2201, 0)</f>
        <v>196</v>
      </c>
      <c r="L646" s="4">
        <f>_xlfn.RANK.EQ(VLOOKUP($A646, 'First 10 GS'!$B$2:$AG$2201, 12, FALSE), 'First 10 GS'!M$2:M$2201, 0)</f>
        <v>98</v>
      </c>
      <c r="M646" s="4">
        <f>_xlfn.RANK.EQ(VLOOKUP($A646, 'First 10 GS'!$B$2:$AG$2201, 13, FALSE), 'First 10 GS'!N$2:N$2201, 0)</f>
        <v>2</v>
      </c>
      <c r="N646" s="6">
        <f>_xlfn.RANK.EQ(VLOOKUP($A646, 'First 10 GS'!$B$2:$AG$2201, 14, FALSE), 'First 10 GS'!O$2:O$2201, 1)</f>
        <v>216</v>
      </c>
      <c r="O646" s="4">
        <f>_xlfn.RANK.EQ(VLOOKUP($A646, 'First 10 GS'!$B$2:$AG$2201, 15, FALSE), 'First 10 GS'!P$2:P$2201, 0)</f>
        <v>390</v>
      </c>
      <c r="P646" s="4">
        <f>_xlfn.RANK.EQ(VLOOKUP($A646, 'First 10 GS'!$B$2:$AG$2201, 16, FALSE), 'First 10 GS'!Q$2:Q$2201, 0)</f>
        <v>500</v>
      </c>
      <c r="Q646" s="5">
        <f>_xlfn.RANK.EQ(VLOOKUP($A646, 'First 10 GS'!$B$2:$AG$2201, 17, FALSE), 'First 10 GS'!R$2:R$2201, 1)</f>
        <v>593</v>
      </c>
      <c r="R646" s="4">
        <f>_xlfn.RANK.EQ(VLOOKUP($A646, 'First 10 GS'!$B$2:$AG$2201, 18, FALSE), 'First 10 GS'!S$2:S$2201, 1)</f>
        <v>639</v>
      </c>
      <c r="S646" s="4">
        <f>_xlfn.RANK.EQ(VLOOKUP($A646, 'First 10 GS'!$B$2:$AG$2201, 19, FALSE), 'First 10 GS'!T$2:T$2201, 1)</f>
        <v>567</v>
      </c>
      <c r="T646" s="4">
        <f>_xlfn.RANK.EQ(VLOOKUP($A646, 'First 10 GS'!$B$2:$AG$2201, 20, FALSE), 'First 10 GS'!U$2:U$2201, 1)</f>
        <v>607</v>
      </c>
      <c r="U646" s="4">
        <f>_xlfn.RANK.EQ(VLOOKUP($A646, 'First 10 GS'!$B$2:$AG$2201, 21, FALSE), 'First 10 GS'!V$2:V$2201, 1)</f>
        <v>362</v>
      </c>
      <c r="V646" s="4">
        <f>_xlfn.RANK.EQ(VLOOKUP($A646, 'First 10 GS'!$B$2:$AG$2201, 22, FALSE), 'First 10 GS'!W$2:W$2201, 1)</f>
        <v>274</v>
      </c>
      <c r="W646" s="4">
        <f>_xlfn.RANK.EQ(VLOOKUP($A646, 'First 10 GS'!$B$2:$AG$2201, 23, FALSE), 'First 10 GS'!X$2:X$2201, 1)</f>
        <v>371</v>
      </c>
      <c r="X646" s="5">
        <f>_xlfn.RANK.EQ(VLOOKUP($A646, 'First 10 GS'!$B$2:$AG$2201, 24, FALSE), 'First 10 GS'!Y$2:Y$2201, 1)</f>
        <v>413</v>
      </c>
      <c r="Y646" s="4">
        <f>_xlfn.RANK.EQ(VLOOKUP($A646, 'First 10 GS'!$B$2:$AG$2201, 25, FALSE), 'First 10 GS'!Z$2:Z$2201, 1)</f>
        <v>291</v>
      </c>
      <c r="Z646" s="5">
        <f>_xlfn.RANK.EQ(VLOOKUP($A646, 'First 10 GS'!$B$2:$AG$2201, 26, FALSE), 'First 10 GS'!AA$2:AA$2201, 0)</f>
        <v>624</v>
      </c>
      <c r="AA646" s="5">
        <f>_xlfn.RANK.EQ(VLOOKUP($A646, 'First 10 GS'!$B$2:$AG$2201, 27, FALSE), 'First 10 GS'!AB$2:AB$2201, 0)</f>
        <v>611</v>
      </c>
      <c r="AB646" s="4">
        <f>_xlfn.RANK.EQ(VLOOKUP($A646, 'First 10 GS'!$B$2:$AG$2201, 28, FALSE), 'First 10 GS'!AC$2:AC$2201, 1)</f>
        <v>1</v>
      </c>
      <c r="AC646" s="4">
        <f>_xlfn.RANK.EQ(VLOOKUP($A646, 'First 10 GS'!$B$2:$AG$2201, 29, FALSE), 'First 10 GS'!AD$2:AD$2201, 1)</f>
        <v>1</v>
      </c>
      <c r="AD646" s="4">
        <f>_xlfn.RANK.EQ(VLOOKUP($A646, 'First 10 GS'!$B$2:$AG$2201, 30, FALSE), 'First 10 GS'!AE$2:AE$2201, 1)</f>
        <v>1</v>
      </c>
      <c r="AE646" s="4">
        <f>_xlfn.RANK.EQ(VLOOKUP($A646, 'First 10 GS'!$B$2:$AG$2201, 31, FALSE), 'First 10 GS'!AF$2:AF$2201, 0)</f>
        <v>339</v>
      </c>
      <c r="AF646" s="5">
        <f>_xlfn.RANK.EQ(VLOOKUP($A646, 'First 10 GS'!$B$2:$AG$2201, 32, FALSE), 'First 10 GS'!AG$2:AG$2201, 1)</f>
        <v>633</v>
      </c>
      <c r="AG646" s="7">
        <f>GEOMEAN(Table5[[#This Row],[W]],Table5[[#This Row],[L]],Table5[[#This Row],[ERA]],Table5[[#This Row],[BB/9]],Table5[[#This Row],[SO]],Table5[[#This Row],[K/9]],Table5[[#This Row],[WHIP]])</f>
        <v>512.80844947871378</v>
      </c>
    </row>
    <row r="647" spans="1:33" x14ac:dyDescent="0.45">
      <c r="A647" s="4" t="s">
        <v>2649</v>
      </c>
      <c r="B647" s="4" t="s">
        <v>210</v>
      </c>
      <c r="C647" s="10">
        <v>38500</v>
      </c>
      <c r="D647" s="10">
        <v>38970</v>
      </c>
      <c r="E647" s="4">
        <f>_xlfn.RANK.EQ(VLOOKUP($A647, 'First 10 GS'!$B$2:$AG$2201, 5, FALSE), 'First 10 GS'!F$2:F$2201, 0)</f>
        <v>661</v>
      </c>
      <c r="F647" s="5">
        <f>_xlfn.RANK.EQ(VLOOKUP($A647, 'First 10 GS'!$B$2:$AG$2201, 6, FALSE), 'First 10 GS'!G$2:G$2201, 0)</f>
        <v>294</v>
      </c>
      <c r="G647" s="5">
        <f>_xlfn.RANK.EQ(VLOOKUP($A647, 'First 10 GS'!$B$2:$AG$2201, 7, FALSE), 'First 10 GS'!H$2:H$2201, 1)</f>
        <v>343</v>
      </c>
      <c r="H647" s="4">
        <f>_xlfn.RANK.EQ(VLOOKUP($A647, 'First 10 GS'!$B$2:$AG$2201, 8, FALSE), 'First 10 GS'!I$2:I$2201, 0)</f>
        <v>1</v>
      </c>
      <c r="I647" s="4">
        <f>_xlfn.RANK.EQ(VLOOKUP($A647, 'First 10 GS'!$B$2:$AG$2201, 9, FALSE), 'First 10 GS'!J$2:J$2201, 0)</f>
        <v>1</v>
      </c>
      <c r="J647" s="4">
        <f>_xlfn.RANK.EQ(VLOOKUP($A647, 'First 10 GS'!$B$2:$AG$2201, 10, FALSE), 'First 10 GS'!K$2:K$2201, 1)</f>
        <v>1</v>
      </c>
      <c r="K647" s="4">
        <f>_xlfn.RANK.EQ(VLOOKUP($A647, 'First 10 GS'!$B$2:$AG$2201, 11, FALSE), 'First 10 GS'!L$2:L$2201, 0)</f>
        <v>196</v>
      </c>
      <c r="L647" s="4">
        <f>_xlfn.RANK.EQ(VLOOKUP($A647, 'First 10 GS'!$B$2:$AG$2201, 12, FALSE), 'First 10 GS'!M$2:M$2201, 0)</f>
        <v>98</v>
      </c>
      <c r="M647" s="4">
        <f>_xlfn.RANK.EQ(VLOOKUP($A647, 'First 10 GS'!$B$2:$AG$2201, 13, FALSE), 'First 10 GS'!N$2:N$2201, 0)</f>
        <v>2</v>
      </c>
      <c r="N647" s="6">
        <f>_xlfn.RANK.EQ(VLOOKUP($A647, 'First 10 GS'!$B$2:$AG$2201, 14, FALSE), 'First 10 GS'!O$2:O$2201, 1)</f>
        <v>5</v>
      </c>
      <c r="O647" s="4">
        <f>_xlfn.RANK.EQ(VLOOKUP($A647, 'First 10 GS'!$B$2:$AG$2201, 15, FALSE), 'First 10 GS'!P$2:P$2201, 0)</f>
        <v>227</v>
      </c>
      <c r="P647" s="4">
        <f>_xlfn.RANK.EQ(VLOOKUP($A647, 'First 10 GS'!$B$2:$AG$2201, 16, FALSE), 'First 10 GS'!Q$2:Q$2201, 0)</f>
        <v>378</v>
      </c>
      <c r="Q647" s="5">
        <f>_xlfn.RANK.EQ(VLOOKUP($A647, 'First 10 GS'!$B$2:$AG$2201, 17, FALSE), 'First 10 GS'!R$2:R$2201, 1)</f>
        <v>666</v>
      </c>
      <c r="R647" s="4">
        <f>_xlfn.RANK.EQ(VLOOKUP($A647, 'First 10 GS'!$B$2:$AG$2201, 18, FALSE), 'First 10 GS'!S$2:S$2201, 1)</f>
        <v>508</v>
      </c>
      <c r="S647" s="4">
        <f>_xlfn.RANK.EQ(VLOOKUP($A647, 'First 10 GS'!$B$2:$AG$2201, 19, FALSE), 'First 10 GS'!T$2:T$2201, 1)</f>
        <v>657</v>
      </c>
      <c r="T647" s="4">
        <f>_xlfn.RANK.EQ(VLOOKUP($A647, 'First 10 GS'!$B$2:$AG$2201, 20, FALSE), 'First 10 GS'!U$2:U$2201, 1)</f>
        <v>660</v>
      </c>
      <c r="U647" s="4">
        <f>_xlfn.RANK.EQ(VLOOKUP($A647, 'First 10 GS'!$B$2:$AG$2201, 21, FALSE), 'First 10 GS'!V$2:V$2201, 1)</f>
        <v>644</v>
      </c>
      <c r="V647" s="4">
        <f>_xlfn.RANK.EQ(VLOOKUP($A647, 'First 10 GS'!$B$2:$AG$2201, 22, FALSE), 'First 10 GS'!W$2:W$2201, 1)</f>
        <v>570</v>
      </c>
      <c r="W647" s="4">
        <f>_xlfn.RANK.EQ(VLOOKUP($A647, 'First 10 GS'!$B$2:$AG$2201, 23, FALSE), 'First 10 GS'!X$2:X$2201, 1)</f>
        <v>371</v>
      </c>
      <c r="X647" s="5">
        <f>_xlfn.RANK.EQ(VLOOKUP($A647, 'First 10 GS'!$B$2:$AG$2201, 24, FALSE), 'First 10 GS'!Y$2:Y$2201, 1)</f>
        <v>593</v>
      </c>
      <c r="Y647" s="4">
        <f>_xlfn.RANK.EQ(VLOOKUP($A647, 'First 10 GS'!$B$2:$AG$2201, 25, FALSE), 'First 10 GS'!Z$2:Z$2201, 1)</f>
        <v>599</v>
      </c>
      <c r="Z647" s="5">
        <f>_xlfn.RANK.EQ(VLOOKUP($A647, 'First 10 GS'!$B$2:$AG$2201, 26, FALSE), 'First 10 GS'!AA$2:AA$2201, 0)</f>
        <v>654</v>
      </c>
      <c r="AA647" s="5">
        <f>_xlfn.RANK.EQ(VLOOKUP($A647, 'First 10 GS'!$B$2:$AG$2201, 27, FALSE), 'First 10 GS'!AB$2:AB$2201, 0)</f>
        <v>589</v>
      </c>
      <c r="AB647" s="4">
        <f>_xlfn.RANK.EQ(VLOOKUP($A647, 'First 10 GS'!$B$2:$AG$2201, 28, FALSE), 'First 10 GS'!AC$2:AC$2201, 1)</f>
        <v>1</v>
      </c>
      <c r="AC647" s="4">
        <f>_xlfn.RANK.EQ(VLOOKUP($A647, 'First 10 GS'!$B$2:$AG$2201, 29, FALSE), 'First 10 GS'!AD$2:AD$2201, 1)</f>
        <v>477</v>
      </c>
      <c r="AD647" s="4">
        <f>_xlfn.RANK.EQ(VLOOKUP($A647, 'First 10 GS'!$B$2:$AG$2201, 30, FALSE), 'First 10 GS'!AE$2:AE$2201, 1)</f>
        <v>461</v>
      </c>
      <c r="AE647" s="4">
        <f>_xlfn.RANK.EQ(VLOOKUP($A647, 'First 10 GS'!$B$2:$AG$2201, 31, FALSE), 'First 10 GS'!AF$2:AF$2201, 0)</f>
        <v>632</v>
      </c>
      <c r="AF647" s="5">
        <f>_xlfn.RANK.EQ(VLOOKUP($A647, 'First 10 GS'!$B$2:$AG$2201, 32, FALSE), 'First 10 GS'!AG$2:AG$2201, 1)</f>
        <v>666</v>
      </c>
      <c r="AG647" s="7">
        <f>GEOMEAN(Table5[[#This Row],[W]],Table5[[#This Row],[L]],Table5[[#This Row],[ERA]],Table5[[#This Row],[BB/9]],Table5[[#This Row],[SO]],Table5[[#This Row],[K/9]],Table5[[#This Row],[WHIP]])</f>
        <v>519.54080579807714</v>
      </c>
    </row>
    <row r="648" spans="1:33" x14ac:dyDescent="0.45">
      <c r="A648" s="6" t="s">
        <v>2548</v>
      </c>
      <c r="B648" s="6" t="s">
        <v>229</v>
      </c>
      <c r="C648" s="9">
        <v>34842</v>
      </c>
      <c r="D648" s="9">
        <v>35599</v>
      </c>
      <c r="E648" s="6">
        <f>_xlfn.RANK.EQ(VLOOKUP($A648, 'First 10 GS'!$B$2:$AG$2201, 5, FALSE), 'First 10 GS'!F$2:F$2201, 0)</f>
        <v>453</v>
      </c>
      <c r="F648" s="5">
        <f>_xlfn.RANK.EQ(VLOOKUP($A648, 'First 10 GS'!$B$2:$AG$2201, 6, FALSE), 'First 10 GS'!G$2:G$2201, 0)</f>
        <v>460</v>
      </c>
      <c r="G648" s="5">
        <f>_xlfn.RANK.EQ(VLOOKUP($A648, 'First 10 GS'!$B$2:$AG$2201, 7, FALSE), 'First 10 GS'!H$2:H$2201, 1)</f>
        <v>343</v>
      </c>
      <c r="H648" s="6">
        <f>_xlfn.RANK.EQ(VLOOKUP($A648, 'First 10 GS'!$B$2:$AG$2201, 8, FALSE), 'First 10 GS'!I$2:I$2201, 0)</f>
        <v>1</v>
      </c>
      <c r="I648" s="6">
        <f>_xlfn.RANK.EQ(VLOOKUP($A648, 'First 10 GS'!$B$2:$AG$2201, 9, FALSE), 'First 10 GS'!J$2:J$2201, 0)</f>
        <v>1</v>
      </c>
      <c r="J648" s="6">
        <f>_xlfn.RANK.EQ(VLOOKUP($A648, 'First 10 GS'!$B$2:$AG$2201, 10, FALSE), 'First 10 GS'!K$2:K$2201, 1)</f>
        <v>1</v>
      </c>
      <c r="K648" s="6">
        <f>_xlfn.RANK.EQ(VLOOKUP($A648, 'First 10 GS'!$B$2:$AG$2201, 11, FALSE), 'First 10 GS'!L$2:L$2201, 0)</f>
        <v>196</v>
      </c>
      <c r="L648" s="6">
        <f>_xlfn.RANK.EQ(VLOOKUP($A648, 'First 10 GS'!$B$2:$AG$2201, 12, FALSE), 'First 10 GS'!M$2:M$2201, 0)</f>
        <v>98</v>
      </c>
      <c r="M648" s="6">
        <f>_xlfn.RANK.EQ(VLOOKUP($A648, 'First 10 GS'!$B$2:$AG$2201, 13, FALSE), 'First 10 GS'!N$2:N$2201, 0)</f>
        <v>2</v>
      </c>
      <c r="N648" s="6">
        <f>_xlfn.RANK.EQ(VLOOKUP($A648, 'First 10 GS'!$B$2:$AG$2201, 14, FALSE), 'First 10 GS'!O$2:O$2201, 1)</f>
        <v>202</v>
      </c>
      <c r="O648" s="6">
        <f>_xlfn.RANK.EQ(VLOOKUP($A648, 'First 10 GS'!$B$2:$AG$2201, 15, FALSE), 'First 10 GS'!P$2:P$2201, 0)</f>
        <v>390</v>
      </c>
      <c r="P648" s="6">
        <f>_xlfn.RANK.EQ(VLOOKUP($A648, 'First 10 GS'!$B$2:$AG$2201, 16, FALSE), 'First 10 GS'!Q$2:Q$2201, 0)</f>
        <v>500</v>
      </c>
      <c r="Q648" s="5">
        <f>_xlfn.RANK.EQ(VLOOKUP($A648, 'First 10 GS'!$B$2:$AG$2201, 17, FALSE), 'First 10 GS'!R$2:R$2201, 1)</f>
        <v>605</v>
      </c>
      <c r="R648" s="6">
        <f>_xlfn.RANK.EQ(VLOOKUP($A648, 'First 10 GS'!$B$2:$AG$2201, 18, FALSE), 'First 10 GS'!S$2:S$2201, 1)</f>
        <v>276</v>
      </c>
      <c r="S648" s="6">
        <f>_xlfn.RANK.EQ(VLOOKUP($A648, 'First 10 GS'!$B$2:$AG$2201, 19, FALSE), 'First 10 GS'!T$2:T$2201, 1)</f>
        <v>583</v>
      </c>
      <c r="T648" s="6">
        <f>_xlfn.RANK.EQ(VLOOKUP($A648, 'First 10 GS'!$B$2:$AG$2201, 20, FALSE), 'First 10 GS'!U$2:U$2201, 1)</f>
        <v>621</v>
      </c>
      <c r="U648" s="6">
        <f>_xlfn.RANK.EQ(VLOOKUP($A648, 'First 10 GS'!$B$2:$AG$2201, 21, FALSE), 'First 10 GS'!V$2:V$2201, 1)</f>
        <v>629</v>
      </c>
      <c r="V648" s="6">
        <f>_xlfn.RANK.EQ(VLOOKUP($A648, 'First 10 GS'!$B$2:$AG$2201, 22, FALSE), 'First 10 GS'!W$2:W$2201, 1)</f>
        <v>636</v>
      </c>
      <c r="W648" s="6">
        <f>_xlfn.RANK.EQ(VLOOKUP($A648, 'First 10 GS'!$B$2:$AG$2201, 23, FALSE), 'First 10 GS'!X$2:X$2201, 1)</f>
        <v>499</v>
      </c>
      <c r="X648" s="5">
        <f>_xlfn.RANK.EQ(VLOOKUP($A648, 'First 10 GS'!$B$2:$AG$2201, 24, FALSE), 'First 10 GS'!Y$2:Y$2201, 1)</f>
        <v>539</v>
      </c>
      <c r="Y648" s="6">
        <f>_xlfn.RANK.EQ(VLOOKUP($A648, 'First 10 GS'!$B$2:$AG$2201, 25, FALSE), 'First 10 GS'!Z$2:Z$2201, 1)</f>
        <v>291</v>
      </c>
      <c r="Z648" s="5">
        <f>_xlfn.RANK.EQ(VLOOKUP($A648, 'First 10 GS'!$B$2:$AG$2201, 26, FALSE), 'First 10 GS'!AA$2:AA$2201, 0)</f>
        <v>652</v>
      </c>
      <c r="AA648" s="5">
        <f>_xlfn.RANK.EQ(VLOOKUP($A648, 'First 10 GS'!$B$2:$AG$2201, 27, FALSE), 'First 10 GS'!AB$2:AB$2201, 0)</f>
        <v>643</v>
      </c>
      <c r="AB648" s="6">
        <f>_xlfn.RANK.EQ(VLOOKUP($A648, 'First 10 GS'!$B$2:$AG$2201, 28, FALSE), 'First 10 GS'!AC$2:AC$2201, 1)</f>
        <v>290</v>
      </c>
      <c r="AC648" s="6">
        <f>_xlfn.RANK.EQ(VLOOKUP($A648, 'First 10 GS'!$B$2:$AG$2201, 29, FALSE), 'First 10 GS'!AD$2:AD$2201, 1)</f>
        <v>1</v>
      </c>
      <c r="AD648" s="6">
        <f>_xlfn.RANK.EQ(VLOOKUP($A648, 'First 10 GS'!$B$2:$AG$2201, 30, FALSE), 'First 10 GS'!AE$2:AE$2201, 1)</f>
        <v>1</v>
      </c>
      <c r="AE648" s="6">
        <f>_xlfn.RANK.EQ(VLOOKUP($A648, 'First 10 GS'!$B$2:$AG$2201, 31, FALSE), 'First 10 GS'!AF$2:AF$2201, 0)</f>
        <v>427</v>
      </c>
      <c r="AF648" s="5">
        <f>_xlfn.RANK.EQ(VLOOKUP($A648, 'First 10 GS'!$B$2:$AG$2201, 32, FALSE), 'First 10 GS'!AG$2:AG$2201, 1)</f>
        <v>506</v>
      </c>
      <c r="AG648" s="7">
        <f>GEOMEAN(Table5[[#This Row],[W]],Table5[[#This Row],[L]],Table5[[#This Row],[ERA]],Table5[[#This Row],[BB/9]],Table5[[#This Row],[SO]],Table5[[#This Row],[K/9]],Table5[[#This Row],[WHIP]])</f>
        <v>524.46320583129864</v>
      </c>
    </row>
    <row r="649" spans="1:33" x14ac:dyDescent="0.45">
      <c r="A649" s="4" t="s">
        <v>1986</v>
      </c>
      <c r="B649" s="4" t="s">
        <v>184</v>
      </c>
      <c r="C649" s="10">
        <v>41796</v>
      </c>
      <c r="D649" s="10">
        <v>42139</v>
      </c>
      <c r="E649" s="4">
        <f>_xlfn.RANK.EQ(VLOOKUP($A649, 'First 10 GS'!$B$2:$AG$2201, 5, FALSE), 'First 10 GS'!F$2:F$2201, 0)</f>
        <v>566</v>
      </c>
      <c r="F649" s="5">
        <f>_xlfn.RANK.EQ(VLOOKUP($A649, 'First 10 GS'!$B$2:$AG$2201, 6, FALSE), 'First 10 GS'!G$2:G$2201, 0)</f>
        <v>294</v>
      </c>
      <c r="G649" s="5">
        <f>_xlfn.RANK.EQ(VLOOKUP($A649, 'First 10 GS'!$B$2:$AG$2201, 7, FALSE), 'First 10 GS'!H$2:H$2201, 1)</f>
        <v>518</v>
      </c>
      <c r="H649" s="4">
        <f>_xlfn.RANK.EQ(VLOOKUP($A649, 'First 10 GS'!$B$2:$AG$2201, 8, FALSE), 'First 10 GS'!I$2:I$2201, 0)</f>
        <v>1</v>
      </c>
      <c r="I649" s="4">
        <f>_xlfn.RANK.EQ(VLOOKUP($A649, 'First 10 GS'!$B$2:$AG$2201, 9, FALSE), 'First 10 GS'!J$2:J$2201, 0)</f>
        <v>1</v>
      </c>
      <c r="J649" s="4">
        <f>_xlfn.RANK.EQ(VLOOKUP($A649, 'First 10 GS'!$B$2:$AG$2201, 10, FALSE), 'First 10 GS'!K$2:K$2201, 1)</f>
        <v>1</v>
      </c>
      <c r="K649" s="4">
        <f>_xlfn.RANK.EQ(VLOOKUP($A649, 'First 10 GS'!$B$2:$AG$2201, 11, FALSE), 'First 10 GS'!L$2:L$2201, 0)</f>
        <v>99</v>
      </c>
      <c r="L649" s="4">
        <f>_xlfn.RANK.EQ(VLOOKUP($A649, 'First 10 GS'!$B$2:$AG$2201, 12, FALSE), 'First 10 GS'!M$2:M$2201, 0)</f>
        <v>98</v>
      </c>
      <c r="M649" s="4">
        <f>_xlfn.RANK.EQ(VLOOKUP($A649, 'First 10 GS'!$B$2:$AG$2201, 13, FALSE), 'First 10 GS'!N$2:N$2201, 0)</f>
        <v>2</v>
      </c>
      <c r="N649" s="6">
        <f>_xlfn.RANK.EQ(VLOOKUP($A649, 'First 10 GS'!$B$2:$AG$2201, 14, FALSE), 'First 10 GS'!O$2:O$2201, 1)</f>
        <v>95</v>
      </c>
      <c r="O649" s="4">
        <f>_xlfn.RANK.EQ(VLOOKUP($A649, 'First 10 GS'!$B$2:$AG$2201, 15, FALSE), 'First 10 GS'!P$2:P$2201, 0)</f>
        <v>90</v>
      </c>
      <c r="P649" s="4">
        <f>_xlfn.RANK.EQ(VLOOKUP($A649, 'First 10 GS'!$B$2:$AG$2201, 16, FALSE), 'First 10 GS'!Q$2:Q$2201, 0)</f>
        <v>467</v>
      </c>
      <c r="Q649" s="5">
        <f>_xlfn.RANK.EQ(VLOOKUP($A649, 'First 10 GS'!$B$2:$AG$2201, 17, FALSE), 'First 10 GS'!R$2:R$2201, 1)</f>
        <v>493</v>
      </c>
      <c r="R649" s="4">
        <f>_xlfn.RANK.EQ(VLOOKUP($A649, 'First 10 GS'!$B$2:$AG$2201, 18, FALSE), 'First 10 GS'!S$2:S$2201, 1)</f>
        <v>475</v>
      </c>
      <c r="S649" s="4">
        <f>_xlfn.RANK.EQ(VLOOKUP($A649, 'First 10 GS'!$B$2:$AG$2201, 19, FALSE), 'First 10 GS'!T$2:T$2201, 1)</f>
        <v>401</v>
      </c>
      <c r="T649" s="4">
        <f>_xlfn.RANK.EQ(VLOOKUP($A649, 'First 10 GS'!$B$2:$AG$2201, 20, FALSE), 'First 10 GS'!U$2:U$2201, 1)</f>
        <v>384</v>
      </c>
      <c r="U649" s="4">
        <f>_xlfn.RANK.EQ(VLOOKUP($A649, 'First 10 GS'!$B$2:$AG$2201, 21, FALSE), 'First 10 GS'!V$2:V$2201, 1)</f>
        <v>308</v>
      </c>
      <c r="V649" s="4">
        <f>_xlfn.RANK.EQ(VLOOKUP($A649, 'First 10 GS'!$B$2:$AG$2201, 22, FALSE), 'First 10 GS'!W$2:W$2201, 1)</f>
        <v>172</v>
      </c>
      <c r="W649" s="4">
        <f>_xlfn.RANK.EQ(VLOOKUP($A649, 'First 10 GS'!$B$2:$AG$2201, 23, FALSE), 'First 10 GS'!X$2:X$2201, 1)</f>
        <v>567</v>
      </c>
      <c r="X649" s="5">
        <f>_xlfn.RANK.EQ(VLOOKUP($A649, 'First 10 GS'!$B$2:$AG$2201, 24, FALSE), 'First 10 GS'!Y$2:Y$2201, 1)</f>
        <v>630</v>
      </c>
      <c r="Y649" s="4">
        <f>_xlfn.RANK.EQ(VLOOKUP($A649, 'First 10 GS'!$B$2:$AG$2201, 25, FALSE), 'First 10 GS'!Z$2:Z$2201, 1)</f>
        <v>490</v>
      </c>
      <c r="Z649" s="5">
        <f>_xlfn.RANK.EQ(VLOOKUP($A649, 'First 10 GS'!$B$2:$AG$2201, 26, FALSE), 'First 10 GS'!AA$2:AA$2201, 0)</f>
        <v>624</v>
      </c>
      <c r="AA649" s="5">
        <f>_xlfn.RANK.EQ(VLOOKUP($A649, 'First 10 GS'!$B$2:$AG$2201, 27, FALSE), 'First 10 GS'!AB$2:AB$2201, 0)</f>
        <v>581</v>
      </c>
      <c r="AB649" s="4">
        <f>_xlfn.RANK.EQ(VLOOKUP($A649, 'First 10 GS'!$B$2:$AG$2201, 28, FALSE), 'First 10 GS'!AC$2:AC$2201, 1)</f>
        <v>556</v>
      </c>
      <c r="AC649" s="4">
        <f>_xlfn.RANK.EQ(VLOOKUP($A649, 'First 10 GS'!$B$2:$AG$2201, 29, FALSE), 'First 10 GS'!AD$2:AD$2201, 1)</f>
        <v>1</v>
      </c>
      <c r="AD649" s="4">
        <f>_xlfn.RANK.EQ(VLOOKUP($A649, 'First 10 GS'!$B$2:$AG$2201, 30, FALSE), 'First 10 GS'!AE$2:AE$2201, 1)</f>
        <v>1</v>
      </c>
      <c r="AE649" s="4">
        <f>_xlfn.RANK.EQ(VLOOKUP($A649, 'First 10 GS'!$B$2:$AG$2201, 31, FALSE), 'First 10 GS'!AF$2:AF$2201, 0)</f>
        <v>453</v>
      </c>
      <c r="AF649" s="5">
        <f>_xlfn.RANK.EQ(VLOOKUP($A649, 'First 10 GS'!$B$2:$AG$2201, 32, FALSE), 'First 10 GS'!AG$2:AG$2201, 1)</f>
        <v>656</v>
      </c>
      <c r="AG649" s="7">
        <f>GEOMEAN(Table5[[#This Row],[W]],Table5[[#This Row],[L]],Table5[[#This Row],[ERA]],Table5[[#This Row],[BB/9]],Table5[[#This Row],[SO]],Table5[[#This Row],[K/9]],Table5[[#This Row],[WHIP]])</f>
        <v>526.73220731774279</v>
      </c>
    </row>
    <row r="650" spans="1:33" x14ac:dyDescent="0.45">
      <c r="A650" s="4" t="s">
        <v>2126</v>
      </c>
      <c r="B650" s="4" t="s">
        <v>184</v>
      </c>
      <c r="C650" s="10">
        <v>39579</v>
      </c>
      <c r="D650" s="10">
        <v>39628</v>
      </c>
      <c r="E650" s="4">
        <f>_xlfn.RANK.EQ(VLOOKUP($A650, 'First 10 GS'!$B$2:$AG$2201, 5, FALSE), 'First 10 GS'!F$2:F$2201, 0)</f>
        <v>354</v>
      </c>
      <c r="F650" s="5">
        <f>_xlfn.RANK.EQ(VLOOKUP($A650, 'First 10 GS'!$B$2:$AG$2201, 6, FALSE), 'First 10 GS'!G$2:G$2201, 0)</f>
        <v>460</v>
      </c>
      <c r="G650" s="5">
        <f>_xlfn.RANK.EQ(VLOOKUP($A650, 'First 10 GS'!$B$2:$AG$2201, 7, FALSE), 'First 10 GS'!H$2:H$2201, 1)</f>
        <v>623</v>
      </c>
      <c r="H650" s="4">
        <f>_xlfn.RANK.EQ(VLOOKUP($A650, 'First 10 GS'!$B$2:$AG$2201, 8, FALSE), 'First 10 GS'!I$2:I$2201, 0)</f>
        <v>1</v>
      </c>
      <c r="I650" s="4">
        <f>_xlfn.RANK.EQ(VLOOKUP($A650, 'First 10 GS'!$B$2:$AG$2201, 9, FALSE), 'First 10 GS'!J$2:J$2201, 0)</f>
        <v>1</v>
      </c>
      <c r="J650" s="4">
        <f>_xlfn.RANK.EQ(VLOOKUP($A650, 'First 10 GS'!$B$2:$AG$2201, 10, FALSE), 'First 10 GS'!K$2:K$2201, 1)</f>
        <v>1</v>
      </c>
      <c r="K650" s="4">
        <f>_xlfn.RANK.EQ(VLOOKUP($A650, 'First 10 GS'!$B$2:$AG$2201, 11, FALSE), 'First 10 GS'!L$2:L$2201, 0)</f>
        <v>196</v>
      </c>
      <c r="L650" s="4">
        <f>_xlfn.RANK.EQ(VLOOKUP($A650, 'First 10 GS'!$B$2:$AG$2201, 12, FALSE), 'First 10 GS'!M$2:M$2201, 0)</f>
        <v>98</v>
      </c>
      <c r="M650" s="4">
        <f>_xlfn.RANK.EQ(VLOOKUP($A650, 'First 10 GS'!$B$2:$AG$2201, 13, FALSE), 'First 10 GS'!N$2:N$2201, 0)</f>
        <v>2</v>
      </c>
      <c r="N650" s="6">
        <f>_xlfn.RANK.EQ(VLOOKUP($A650, 'First 10 GS'!$B$2:$AG$2201, 14, FALSE), 'First 10 GS'!O$2:O$2201, 1)</f>
        <v>303</v>
      </c>
      <c r="O650" s="4">
        <f>_xlfn.RANK.EQ(VLOOKUP($A650, 'First 10 GS'!$B$2:$AG$2201, 15, FALSE), 'First 10 GS'!P$2:P$2201, 0)</f>
        <v>90</v>
      </c>
      <c r="P650" s="4">
        <f>_xlfn.RANK.EQ(VLOOKUP($A650, 'First 10 GS'!$B$2:$AG$2201, 16, FALSE), 'First 10 GS'!Q$2:Q$2201, 0)</f>
        <v>589</v>
      </c>
      <c r="Q650" s="5">
        <f>_xlfn.RANK.EQ(VLOOKUP($A650, 'First 10 GS'!$B$2:$AG$2201, 17, FALSE), 'First 10 GS'!R$2:R$2201, 1)</f>
        <v>572</v>
      </c>
      <c r="R650" s="4">
        <f>_xlfn.RANK.EQ(VLOOKUP($A650, 'First 10 GS'!$B$2:$AG$2201, 18, FALSE), 'First 10 GS'!S$2:S$2201, 1)</f>
        <v>410</v>
      </c>
      <c r="S650" s="4">
        <f>_xlfn.RANK.EQ(VLOOKUP($A650, 'First 10 GS'!$B$2:$AG$2201, 19, FALSE), 'First 10 GS'!T$2:T$2201, 1)</f>
        <v>602</v>
      </c>
      <c r="T650" s="4">
        <f>_xlfn.RANK.EQ(VLOOKUP($A650, 'First 10 GS'!$B$2:$AG$2201, 20, FALSE), 'First 10 GS'!U$2:U$2201, 1)</f>
        <v>607</v>
      </c>
      <c r="U650" s="4">
        <f>_xlfn.RANK.EQ(VLOOKUP($A650, 'First 10 GS'!$B$2:$AG$2201, 21, FALSE), 'First 10 GS'!V$2:V$2201, 1)</f>
        <v>573</v>
      </c>
      <c r="V650" s="4">
        <f>_xlfn.RANK.EQ(VLOOKUP($A650, 'First 10 GS'!$B$2:$AG$2201, 22, FALSE), 'First 10 GS'!W$2:W$2201, 1)</f>
        <v>570</v>
      </c>
      <c r="W650" s="4">
        <f>_xlfn.RANK.EQ(VLOOKUP($A650, 'First 10 GS'!$B$2:$AG$2201, 23, FALSE), 'First 10 GS'!X$2:X$2201, 1)</f>
        <v>331</v>
      </c>
      <c r="X650" s="5">
        <f>_xlfn.RANK.EQ(VLOOKUP($A650, 'First 10 GS'!$B$2:$AG$2201, 24, FALSE), 'First 10 GS'!Y$2:Y$2201, 1)</f>
        <v>370</v>
      </c>
      <c r="Y650" s="4">
        <f>_xlfn.RANK.EQ(VLOOKUP($A650, 'First 10 GS'!$B$2:$AG$2201, 25, FALSE), 'First 10 GS'!Z$2:Z$2201, 1)</f>
        <v>490</v>
      </c>
      <c r="Z650" s="5">
        <f>_xlfn.RANK.EQ(VLOOKUP($A650, 'First 10 GS'!$B$2:$AG$2201, 26, FALSE), 'First 10 GS'!AA$2:AA$2201, 0)</f>
        <v>657</v>
      </c>
      <c r="AA650" s="5">
        <f>_xlfn.RANK.EQ(VLOOKUP($A650, 'First 10 GS'!$B$2:$AG$2201, 27, FALSE), 'First 10 GS'!AB$2:AB$2201, 0)</f>
        <v>655</v>
      </c>
      <c r="AB650" s="4">
        <f>_xlfn.RANK.EQ(VLOOKUP($A650, 'First 10 GS'!$B$2:$AG$2201, 28, FALSE), 'First 10 GS'!AC$2:AC$2201, 1)</f>
        <v>452</v>
      </c>
      <c r="AC650" s="4">
        <f>_xlfn.RANK.EQ(VLOOKUP($A650, 'First 10 GS'!$B$2:$AG$2201, 29, FALSE), 'First 10 GS'!AD$2:AD$2201, 1)</f>
        <v>1</v>
      </c>
      <c r="AD650" s="4">
        <f>_xlfn.RANK.EQ(VLOOKUP($A650, 'First 10 GS'!$B$2:$AG$2201, 30, FALSE), 'First 10 GS'!AE$2:AE$2201, 1)</f>
        <v>325</v>
      </c>
      <c r="AE650" s="4">
        <f>_xlfn.RANK.EQ(VLOOKUP($A650, 'First 10 GS'!$B$2:$AG$2201, 31, FALSE), 'First 10 GS'!AF$2:AF$2201, 0)</f>
        <v>278</v>
      </c>
      <c r="AF650" s="5">
        <f>_xlfn.RANK.EQ(VLOOKUP($A650, 'First 10 GS'!$B$2:$AG$2201, 32, FALSE), 'First 10 GS'!AG$2:AG$2201, 1)</f>
        <v>442</v>
      </c>
      <c r="AG650" s="7">
        <f>GEOMEAN(Table5[[#This Row],[W]],Table5[[#This Row],[L]],Table5[[#This Row],[ERA]],Table5[[#This Row],[BB/9]],Table5[[#This Row],[SO]],Table5[[#This Row],[K/9]],Table5[[#This Row],[WHIP]])</f>
        <v>528.63172648914053</v>
      </c>
    </row>
    <row r="651" spans="1:33" x14ac:dyDescent="0.45">
      <c r="A651" s="6" t="s">
        <v>1671</v>
      </c>
      <c r="B651" s="6" t="s">
        <v>46</v>
      </c>
      <c r="C651" s="9">
        <v>22029</v>
      </c>
      <c r="D651" s="9">
        <v>22140</v>
      </c>
      <c r="E651" s="6">
        <f>_xlfn.RANK.EQ(VLOOKUP($A651, 'First 10 GS'!$B$2:$AG$2201, 5, FALSE), 'First 10 GS'!F$2:F$2201, 0)</f>
        <v>626</v>
      </c>
      <c r="F651" s="5">
        <f>_xlfn.RANK.EQ(VLOOKUP($A651, 'First 10 GS'!$B$2:$AG$2201, 6, FALSE), 'First 10 GS'!G$2:G$2201, 0)</f>
        <v>294</v>
      </c>
      <c r="G651" s="5">
        <f>_xlfn.RANK.EQ(VLOOKUP($A651, 'First 10 GS'!$B$2:$AG$2201, 7, FALSE), 'First 10 GS'!H$2:H$2201, 1)</f>
        <v>518</v>
      </c>
      <c r="H651" s="6">
        <f>_xlfn.RANK.EQ(VLOOKUP($A651, 'First 10 GS'!$B$2:$AG$2201, 8, FALSE), 'First 10 GS'!I$2:I$2201, 0)</f>
        <v>1</v>
      </c>
      <c r="I651" s="6">
        <f>_xlfn.RANK.EQ(VLOOKUP($A651, 'First 10 GS'!$B$2:$AG$2201, 9, FALSE), 'First 10 GS'!J$2:J$2201, 0)</f>
        <v>1</v>
      </c>
      <c r="J651" s="6">
        <f>_xlfn.RANK.EQ(VLOOKUP($A651, 'First 10 GS'!$B$2:$AG$2201, 10, FALSE), 'First 10 GS'!K$2:K$2201, 1)</f>
        <v>1</v>
      </c>
      <c r="K651" s="6">
        <f>_xlfn.RANK.EQ(VLOOKUP($A651, 'First 10 GS'!$B$2:$AG$2201, 11, FALSE), 'First 10 GS'!L$2:L$2201, 0)</f>
        <v>54</v>
      </c>
      <c r="L651" s="6">
        <f>_xlfn.RANK.EQ(VLOOKUP($A651, 'First 10 GS'!$B$2:$AG$2201, 12, FALSE), 'First 10 GS'!M$2:M$2201, 0)</f>
        <v>98</v>
      </c>
      <c r="M651" s="6">
        <f>_xlfn.RANK.EQ(VLOOKUP($A651, 'First 10 GS'!$B$2:$AG$2201, 13, FALSE), 'First 10 GS'!N$2:N$2201, 0)</f>
        <v>2</v>
      </c>
      <c r="N651" s="6">
        <f>_xlfn.RANK.EQ(VLOOKUP($A651, 'First 10 GS'!$B$2:$AG$2201, 14, FALSE), 'First 10 GS'!O$2:O$2201, 1)</f>
        <v>41</v>
      </c>
      <c r="O651" s="6">
        <f>_xlfn.RANK.EQ(VLOOKUP($A651, 'First 10 GS'!$B$2:$AG$2201, 15, FALSE), 'First 10 GS'!P$2:P$2201, 0)</f>
        <v>90</v>
      </c>
      <c r="P651" s="6">
        <f>_xlfn.RANK.EQ(VLOOKUP($A651, 'First 10 GS'!$B$2:$AG$2201, 16, FALSE), 'First 10 GS'!Q$2:Q$2201, 0)</f>
        <v>467</v>
      </c>
      <c r="Q651" s="5">
        <f>_xlfn.RANK.EQ(VLOOKUP($A651, 'First 10 GS'!$B$2:$AG$2201, 17, FALSE), 'First 10 GS'!R$2:R$2201, 1)</f>
        <v>453</v>
      </c>
      <c r="R651" s="6">
        <f>_xlfn.RANK.EQ(VLOOKUP($A651, 'First 10 GS'!$B$2:$AG$2201, 18, FALSE), 'First 10 GS'!S$2:S$2201, 1)</f>
        <v>132</v>
      </c>
      <c r="S651" s="6">
        <f>_xlfn.RANK.EQ(VLOOKUP($A651, 'First 10 GS'!$B$2:$AG$2201, 19, FALSE), 'First 10 GS'!T$2:T$2201, 1)</f>
        <v>162</v>
      </c>
      <c r="T651" s="6">
        <f>_xlfn.RANK.EQ(VLOOKUP($A651, 'First 10 GS'!$B$2:$AG$2201, 20, FALSE), 'First 10 GS'!U$2:U$2201, 1)</f>
        <v>254</v>
      </c>
      <c r="U651" s="6">
        <f>_xlfn.RANK.EQ(VLOOKUP($A651, 'First 10 GS'!$B$2:$AG$2201, 21, FALSE), 'First 10 GS'!V$2:V$2201, 1)</f>
        <v>343</v>
      </c>
      <c r="V651" s="6">
        <f>_xlfn.RANK.EQ(VLOOKUP($A651, 'First 10 GS'!$B$2:$AG$2201, 22, FALSE), 'First 10 GS'!W$2:W$2201, 1)</f>
        <v>172</v>
      </c>
      <c r="W651" s="6">
        <f>_xlfn.RANK.EQ(VLOOKUP($A651, 'First 10 GS'!$B$2:$AG$2201, 23, FALSE), 'First 10 GS'!X$2:X$2201, 1)</f>
        <v>567</v>
      </c>
      <c r="X651" s="5">
        <f>_xlfn.RANK.EQ(VLOOKUP($A651, 'First 10 GS'!$B$2:$AG$2201, 24, FALSE), 'First 10 GS'!Y$2:Y$2201, 1)</f>
        <v>640</v>
      </c>
      <c r="Y651" s="6">
        <f>_xlfn.RANK.EQ(VLOOKUP($A651, 'First 10 GS'!$B$2:$AG$2201, 25, FALSE), 'First 10 GS'!Z$2:Z$2201, 1)</f>
        <v>291</v>
      </c>
      <c r="Z651" s="5">
        <f>_xlfn.RANK.EQ(VLOOKUP($A651, 'First 10 GS'!$B$2:$AG$2201, 26, FALSE), 'First 10 GS'!AA$2:AA$2201, 0)</f>
        <v>665</v>
      </c>
      <c r="AA651" s="5">
        <f>_xlfn.RANK.EQ(VLOOKUP($A651, 'First 10 GS'!$B$2:$AG$2201, 27, FALSE), 'First 10 GS'!AB$2:AB$2201, 0)</f>
        <v>658</v>
      </c>
      <c r="AB651" s="6">
        <f>_xlfn.RANK.EQ(VLOOKUP($A651, 'First 10 GS'!$B$2:$AG$2201, 28, FALSE), 'First 10 GS'!AC$2:AC$2201, 1)</f>
        <v>127</v>
      </c>
      <c r="AC651" s="6">
        <f>_xlfn.RANK.EQ(VLOOKUP($A651, 'First 10 GS'!$B$2:$AG$2201, 29, FALSE), 'First 10 GS'!AD$2:AD$2201, 1)</f>
        <v>1</v>
      </c>
      <c r="AD651" s="6">
        <f>_xlfn.RANK.EQ(VLOOKUP($A651, 'First 10 GS'!$B$2:$AG$2201, 30, FALSE), 'First 10 GS'!AE$2:AE$2201, 1)</f>
        <v>146</v>
      </c>
      <c r="AE651" s="6">
        <f>_xlfn.RANK.EQ(VLOOKUP($A651, 'First 10 GS'!$B$2:$AG$2201, 31, FALSE), 'First 10 GS'!AF$2:AF$2201, 0)</f>
        <v>618</v>
      </c>
      <c r="AF651" s="5">
        <f>_xlfn.RANK.EQ(VLOOKUP($A651, 'First 10 GS'!$B$2:$AG$2201, 32, FALSE), 'First 10 GS'!AG$2:AG$2201, 1)</f>
        <v>612</v>
      </c>
      <c r="AG651" s="7">
        <f>GEOMEAN(Table5[[#This Row],[W]],Table5[[#This Row],[L]],Table5[[#This Row],[ERA]],Table5[[#This Row],[BB/9]],Table5[[#This Row],[SO]],Table5[[#This Row],[K/9]],Table5[[#This Row],[WHIP]])</f>
        <v>530.4924108387637</v>
      </c>
    </row>
    <row r="652" spans="1:33" x14ac:dyDescent="0.45">
      <c r="A652" s="4" t="s">
        <v>2067</v>
      </c>
      <c r="B652" s="4" t="s">
        <v>210</v>
      </c>
      <c r="C652" s="10">
        <v>39959</v>
      </c>
      <c r="D652" s="10">
        <v>40011</v>
      </c>
      <c r="E652" s="4">
        <f>_xlfn.RANK.EQ(VLOOKUP($A652, 'First 10 GS'!$B$2:$AG$2201, 5, FALSE), 'First 10 GS'!F$2:F$2201, 0)</f>
        <v>559</v>
      </c>
      <c r="F652" s="5">
        <f>_xlfn.RANK.EQ(VLOOKUP($A652, 'First 10 GS'!$B$2:$AG$2201, 6, FALSE), 'First 10 GS'!G$2:G$2201, 0)</f>
        <v>595</v>
      </c>
      <c r="G652" s="5">
        <f>_xlfn.RANK.EQ(VLOOKUP($A652, 'First 10 GS'!$B$2:$AG$2201, 7, FALSE), 'First 10 GS'!H$2:H$2201, 1)</f>
        <v>657</v>
      </c>
      <c r="H652" s="4">
        <f>_xlfn.RANK.EQ(VLOOKUP($A652, 'First 10 GS'!$B$2:$AG$2201, 8, FALSE), 'First 10 GS'!I$2:I$2201, 0)</f>
        <v>1</v>
      </c>
      <c r="I652" s="4">
        <f>_xlfn.RANK.EQ(VLOOKUP($A652, 'First 10 GS'!$B$2:$AG$2201, 9, FALSE), 'First 10 GS'!J$2:J$2201, 0)</f>
        <v>1</v>
      </c>
      <c r="J652" s="4">
        <f>_xlfn.RANK.EQ(VLOOKUP($A652, 'First 10 GS'!$B$2:$AG$2201, 10, FALSE), 'First 10 GS'!K$2:K$2201, 1)</f>
        <v>1</v>
      </c>
      <c r="K652" s="4">
        <f>_xlfn.RANK.EQ(VLOOKUP($A652, 'First 10 GS'!$B$2:$AG$2201, 11, FALSE), 'First 10 GS'!L$2:L$2201, 0)</f>
        <v>196</v>
      </c>
      <c r="L652" s="4">
        <f>_xlfn.RANK.EQ(VLOOKUP($A652, 'First 10 GS'!$B$2:$AG$2201, 12, FALSE), 'First 10 GS'!M$2:M$2201, 0)</f>
        <v>98</v>
      </c>
      <c r="M652" s="4">
        <f>_xlfn.RANK.EQ(VLOOKUP($A652, 'First 10 GS'!$B$2:$AG$2201, 13, FALSE), 'First 10 GS'!N$2:N$2201, 0)</f>
        <v>2</v>
      </c>
      <c r="N652" s="6">
        <f>_xlfn.RANK.EQ(VLOOKUP($A652, 'First 10 GS'!$B$2:$AG$2201, 14, FALSE), 'First 10 GS'!O$2:O$2201, 1)</f>
        <v>103</v>
      </c>
      <c r="O652" s="4">
        <f>_xlfn.RANK.EQ(VLOOKUP($A652, 'First 10 GS'!$B$2:$AG$2201, 15, FALSE), 'First 10 GS'!P$2:P$2201, 0)</f>
        <v>90</v>
      </c>
      <c r="P652" s="4">
        <f>_xlfn.RANK.EQ(VLOOKUP($A652, 'First 10 GS'!$B$2:$AG$2201, 16, FALSE), 'First 10 GS'!Q$2:Q$2201, 0)</f>
        <v>657</v>
      </c>
      <c r="Q652" s="5">
        <f>_xlfn.RANK.EQ(VLOOKUP($A652, 'First 10 GS'!$B$2:$AG$2201, 17, FALSE), 'First 10 GS'!R$2:R$2201, 1)</f>
        <v>621</v>
      </c>
      <c r="R652" s="4">
        <f>_xlfn.RANK.EQ(VLOOKUP($A652, 'First 10 GS'!$B$2:$AG$2201, 18, FALSE), 'First 10 GS'!S$2:S$2201, 1)</f>
        <v>530</v>
      </c>
      <c r="S652" s="4">
        <f>_xlfn.RANK.EQ(VLOOKUP($A652, 'First 10 GS'!$B$2:$AG$2201, 19, FALSE), 'First 10 GS'!T$2:T$2201, 1)</f>
        <v>602</v>
      </c>
      <c r="T652" s="4">
        <f>_xlfn.RANK.EQ(VLOOKUP($A652, 'First 10 GS'!$B$2:$AG$2201, 20, FALSE), 'First 10 GS'!U$2:U$2201, 1)</f>
        <v>607</v>
      </c>
      <c r="U652" s="4">
        <f>_xlfn.RANK.EQ(VLOOKUP($A652, 'First 10 GS'!$B$2:$AG$2201, 21, FALSE), 'First 10 GS'!V$2:V$2201, 1)</f>
        <v>304</v>
      </c>
      <c r="V652" s="4">
        <f>_xlfn.RANK.EQ(VLOOKUP($A652, 'First 10 GS'!$B$2:$AG$2201, 22, FALSE), 'First 10 GS'!W$2:W$2201, 1)</f>
        <v>172</v>
      </c>
      <c r="W652" s="4">
        <f>_xlfn.RANK.EQ(VLOOKUP($A652, 'First 10 GS'!$B$2:$AG$2201, 23, FALSE), 'First 10 GS'!X$2:X$2201, 1)</f>
        <v>221</v>
      </c>
      <c r="X652" s="5">
        <f>_xlfn.RANK.EQ(VLOOKUP($A652, 'First 10 GS'!$B$2:$AG$2201, 24, FALSE), 'First 10 GS'!Y$2:Y$2201, 1)</f>
        <v>345</v>
      </c>
      <c r="Y652" s="4">
        <f>_xlfn.RANK.EQ(VLOOKUP($A652, 'First 10 GS'!$B$2:$AG$2201, 25, FALSE), 'First 10 GS'!Z$2:Z$2201, 1)</f>
        <v>1</v>
      </c>
      <c r="Z652" s="5">
        <f>_xlfn.RANK.EQ(VLOOKUP($A652, 'First 10 GS'!$B$2:$AG$2201, 26, FALSE), 'First 10 GS'!AA$2:AA$2201, 0)</f>
        <v>532</v>
      </c>
      <c r="AA652" s="5">
        <f>_xlfn.RANK.EQ(VLOOKUP($A652, 'First 10 GS'!$B$2:$AG$2201, 27, FALSE), 'First 10 GS'!AB$2:AB$2201, 0)</f>
        <v>448</v>
      </c>
      <c r="AB652" s="4">
        <f>_xlfn.RANK.EQ(VLOOKUP($A652, 'First 10 GS'!$B$2:$AG$2201, 28, FALSE), 'First 10 GS'!AC$2:AC$2201, 1)</f>
        <v>618</v>
      </c>
      <c r="AC652" s="4">
        <f>_xlfn.RANK.EQ(VLOOKUP($A652, 'First 10 GS'!$B$2:$AG$2201, 29, FALSE), 'First 10 GS'!AD$2:AD$2201, 1)</f>
        <v>477</v>
      </c>
      <c r="AD652" s="4">
        <f>_xlfn.RANK.EQ(VLOOKUP($A652, 'First 10 GS'!$B$2:$AG$2201, 30, FALSE), 'First 10 GS'!AE$2:AE$2201, 1)</f>
        <v>1</v>
      </c>
      <c r="AE652" s="4">
        <f>_xlfn.RANK.EQ(VLOOKUP($A652, 'First 10 GS'!$B$2:$AG$2201, 31, FALSE), 'First 10 GS'!AF$2:AF$2201, 0)</f>
        <v>442</v>
      </c>
      <c r="AF652" s="5">
        <f>_xlfn.RANK.EQ(VLOOKUP($A652, 'First 10 GS'!$B$2:$AG$2201, 32, FALSE), 'First 10 GS'!AG$2:AG$2201, 1)</f>
        <v>596</v>
      </c>
      <c r="AG652" s="7">
        <f>GEOMEAN(Table5[[#This Row],[W]],Table5[[#This Row],[L]],Table5[[#This Row],[ERA]],Table5[[#This Row],[BB/9]],Table5[[#This Row],[SO]],Table5[[#This Row],[K/9]],Table5[[#This Row],[WHIP]])</f>
        <v>530.95935450119839</v>
      </c>
    </row>
    <row r="653" spans="1:33" x14ac:dyDescent="0.45">
      <c r="A653" s="6" t="s">
        <v>2062</v>
      </c>
      <c r="B653" s="6" t="s">
        <v>132</v>
      </c>
      <c r="C653" s="9">
        <v>35161</v>
      </c>
      <c r="D653" s="9">
        <v>35305</v>
      </c>
      <c r="E653" s="6">
        <f>_xlfn.RANK.EQ(VLOOKUP($A653, 'First 10 GS'!$B$2:$AG$2201, 5, FALSE), 'First 10 GS'!F$2:F$2201, 0)</f>
        <v>587</v>
      </c>
      <c r="F653" s="5">
        <f>_xlfn.RANK.EQ(VLOOKUP($A653, 'First 10 GS'!$B$2:$AG$2201, 6, FALSE), 'First 10 GS'!G$2:G$2201, 0)</f>
        <v>460</v>
      </c>
      <c r="G653" s="5">
        <f>_xlfn.RANK.EQ(VLOOKUP($A653, 'First 10 GS'!$B$2:$AG$2201, 7, FALSE), 'First 10 GS'!H$2:H$2201, 1)</f>
        <v>343</v>
      </c>
      <c r="H653" s="6">
        <f>_xlfn.RANK.EQ(VLOOKUP($A653, 'First 10 GS'!$B$2:$AG$2201, 8, FALSE), 'First 10 GS'!I$2:I$2201, 0)</f>
        <v>1</v>
      </c>
      <c r="I653" s="6">
        <f>_xlfn.RANK.EQ(VLOOKUP($A653, 'First 10 GS'!$B$2:$AG$2201, 9, FALSE), 'First 10 GS'!J$2:J$2201, 0)</f>
        <v>1</v>
      </c>
      <c r="J653" s="6">
        <f>_xlfn.RANK.EQ(VLOOKUP($A653, 'First 10 GS'!$B$2:$AG$2201, 10, FALSE), 'First 10 GS'!K$2:K$2201, 1)</f>
        <v>1</v>
      </c>
      <c r="K653" s="6">
        <f>_xlfn.RANK.EQ(VLOOKUP($A653, 'First 10 GS'!$B$2:$AG$2201, 11, FALSE), 'First 10 GS'!L$2:L$2201, 0)</f>
        <v>196</v>
      </c>
      <c r="L653" s="6">
        <f>_xlfn.RANK.EQ(VLOOKUP($A653, 'First 10 GS'!$B$2:$AG$2201, 12, FALSE), 'First 10 GS'!M$2:M$2201, 0)</f>
        <v>98</v>
      </c>
      <c r="M653" s="6">
        <f>_xlfn.RANK.EQ(VLOOKUP($A653, 'First 10 GS'!$B$2:$AG$2201, 13, FALSE), 'First 10 GS'!N$2:N$2201, 0)</f>
        <v>2</v>
      </c>
      <c r="N653" s="6">
        <f>_xlfn.RANK.EQ(VLOOKUP($A653, 'First 10 GS'!$B$2:$AG$2201, 14, FALSE), 'First 10 GS'!O$2:O$2201, 1)</f>
        <v>71</v>
      </c>
      <c r="O653" s="6">
        <f>_xlfn.RANK.EQ(VLOOKUP($A653, 'First 10 GS'!$B$2:$AG$2201, 15, FALSE), 'First 10 GS'!P$2:P$2201, 0)</f>
        <v>390</v>
      </c>
      <c r="P653" s="6">
        <f>_xlfn.RANK.EQ(VLOOKUP($A653, 'First 10 GS'!$B$2:$AG$2201, 16, FALSE), 'First 10 GS'!Q$2:Q$2201, 0)</f>
        <v>500</v>
      </c>
      <c r="Q653" s="5">
        <f>_xlfn.RANK.EQ(VLOOKUP($A653, 'First 10 GS'!$B$2:$AG$2201, 17, FALSE), 'First 10 GS'!R$2:R$2201, 1)</f>
        <v>619</v>
      </c>
      <c r="R653" s="6">
        <f>_xlfn.RANK.EQ(VLOOKUP($A653, 'First 10 GS'!$B$2:$AG$2201, 18, FALSE), 'First 10 GS'!S$2:S$2201, 1)</f>
        <v>410</v>
      </c>
      <c r="S653" s="6">
        <f>_xlfn.RANK.EQ(VLOOKUP($A653, 'First 10 GS'!$B$2:$AG$2201, 19, FALSE), 'First 10 GS'!T$2:T$2201, 1)</f>
        <v>583</v>
      </c>
      <c r="T653" s="6">
        <f>_xlfn.RANK.EQ(VLOOKUP($A653, 'First 10 GS'!$B$2:$AG$2201, 20, FALSE), 'First 10 GS'!U$2:U$2201, 1)</f>
        <v>595</v>
      </c>
      <c r="U653" s="6">
        <f>_xlfn.RANK.EQ(VLOOKUP($A653, 'First 10 GS'!$B$2:$AG$2201, 21, FALSE), 'First 10 GS'!V$2:V$2201, 1)</f>
        <v>487</v>
      </c>
      <c r="V653" s="6">
        <f>_xlfn.RANK.EQ(VLOOKUP($A653, 'First 10 GS'!$B$2:$AG$2201, 22, FALSE), 'First 10 GS'!W$2:W$2201, 1)</f>
        <v>381</v>
      </c>
      <c r="W653" s="6">
        <f>_xlfn.RANK.EQ(VLOOKUP($A653, 'First 10 GS'!$B$2:$AG$2201, 23, FALSE), 'First 10 GS'!X$2:X$2201, 1)</f>
        <v>551</v>
      </c>
      <c r="X653" s="5">
        <f>_xlfn.RANK.EQ(VLOOKUP($A653, 'First 10 GS'!$B$2:$AG$2201, 24, FALSE), 'First 10 GS'!Y$2:Y$2201, 1)</f>
        <v>626</v>
      </c>
      <c r="Y653" s="6">
        <f>_xlfn.RANK.EQ(VLOOKUP($A653, 'First 10 GS'!$B$2:$AG$2201, 25, FALSE), 'First 10 GS'!Z$2:Z$2201, 1)</f>
        <v>291</v>
      </c>
      <c r="Z653" s="5">
        <f>_xlfn.RANK.EQ(VLOOKUP($A653, 'First 10 GS'!$B$2:$AG$2201, 26, FALSE), 'First 10 GS'!AA$2:AA$2201, 0)</f>
        <v>586</v>
      </c>
      <c r="AA653" s="5">
        <f>_xlfn.RANK.EQ(VLOOKUP($A653, 'First 10 GS'!$B$2:$AG$2201, 27, FALSE), 'First 10 GS'!AB$2:AB$2201, 0)</f>
        <v>516</v>
      </c>
      <c r="AB653" s="6">
        <f>_xlfn.RANK.EQ(VLOOKUP($A653, 'First 10 GS'!$B$2:$AG$2201, 28, FALSE), 'First 10 GS'!AC$2:AC$2201, 1)</f>
        <v>452</v>
      </c>
      <c r="AC653" s="6">
        <f>_xlfn.RANK.EQ(VLOOKUP($A653, 'First 10 GS'!$B$2:$AG$2201, 29, FALSE), 'First 10 GS'!AD$2:AD$2201, 1)</f>
        <v>1</v>
      </c>
      <c r="AD653" s="6">
        <f>_xlfn.RANK.EQ(VLOOKUP($A653, 'First 10 GS'!$B$2:$AG$2201, 30, FALSE), 'First 10 GS'!AE$2:AE$2201, 1)</f>
        <v>554</v>
      </c>
      <c r="AE653" s="6">
        <f>_xlfn.RANK.EQ(VLOOKUP($A653, 'First 10 GS'!$B$2:$AG$2201, 31, FALSE), 'First 10 GS'!AF$2:AF$2201, 0)</f>
        <v>495</v>
      </c>
      <c r="AF653" s="5">
        <f>_xlfn.RANK.EQ(VLOOKUP($A653, 'First 10 GS'!$B$2:$AG$2201, 32, FALSE), 'First 10 GS'!AG$2:AG$2201, 1)</f>
        <v>649</v>
      </c>
      <c r="AG653" s="7">
        <f>GEOMEAN(Table5[[#This Row],[W]],Table5[[#This Row],[L]],Table5[[#This Row],[ERA]],Table5[[#This Row],[BB/9]],Table5[[#This Row],[SO]],Table5[[#This Row],[K/9]],Table5[[#This Row],[WHIP]])</f>
        <v>531.60247303346739</v>
      </c>
    </row>
    <row r="654" spans="1:33" x14ac:dyDescent="0.45">
      <c r="A654" s="6" t="s">
        <v>1769</v>
      </c>
      <c r="B654" s="6" t="s">
        <v>140</v>
      </c>
      <c r="C654" s="9">
        <v>29366</v>
      </c>
      <c r="D654" s="9">
        <v>29487</v>
      </c>
      <c r="E654" s="6">
        <f>_xlfn.RANK.EQ(VLOOKUP($A654, 'First 10 GS'!$B$2:$AG$2201, 5, FALSE), 'First 10 GS'!F$2:F$2201, 0)</f>
        <v>566</v>
      </c>
      <c r="F654" s="5">
        <f>_xlfn.RANK.EQ(VLOOKUP($A654, 'First 10 GS'!$B$2:$AG$2201, 6, FALSE), 'First 10 GS'!G$2:G$2201, 0)</f>
        <v>460</v>
      </c>
      <c r="G654" s="5">
        <f>_xlfn.RANK.EQ(VLOOKUP($A654, 'First 10 GS'!$B$2:$AG$2201, 7, FALSE), 'First 10 GS'!H$2:H$2201, 1)</f>
        <v>343</v>
      </c>
      <c r="H654" s="6">
        <f>_xlfn.RANK.EQ(VLOOKUP($A654, 'First 10 GS'!$B$2:$AG$2201, 8, FALSE), 'First 10 GS'!I$2:I$2201, 0)</f>
        <v>1</v>
      </c>
      <c r="I654" s="6">
        <f>_xlfn.RANK.EQ(VLOOKUP($A654, 'First 10 GS'!$B$2:$AG$2201, 9, FALSE), 'First 10 GS'!J$2:J$2201, 0)</f>
        <v>1</v>
      </c>
      <c r="J654" s="6">
        <f>_xlfn.RANK.EQ(VLOOKUP($A654, 'First 10 GS'!$B$2:$AG$2201, 10, FALSE), 'First 10 GS'!K$2:K$2201, 1)</f>
        <v>1</v>
      </c>
      <c r="K654" s="6">
        <f>_xlfn.RANK.EQ(VLOOKUP($A654, 'First 10 GS'!$B$2:$AG$2201, 11, FALSE), 'First 10 GS'!L$2:L$2201, 0)</f>
        <v>99</v>
      </c>
      <c r="L654" s="6">
        <f>_xlfn.RANK.EQ(VLOOKUP($A654, 'First 10 GS'!$B$2:$AG$2201, 12, FALSE), 'First 10 GS'!M$2:M$2201, 0)</f>
        <v>98</v>
      </c>
      <c r="M654" s="6">
        <f>_xlfn.RANK.EQ(VLOOKUP($A654, 'First 10 GS'!$B$2:$AG$2201, 13, FALSE), 'First 10 GS'!N$2:N$2201, 0)</f>
        <v>2</v>
      </c>
      <c r="N654" s="6">
        <f>_xlfn.RANK.EQ(VLOOKUP($A654, 'First 10 GS'!$B$2:$AG$2201, 14, FALSE), 'First 10 GS'!O$2:O$2201, 1)</f>
        <v>95</v>
      </c>
      <c r="O654" s="6">
        <f>_xlfn.RANK.EQ(VLOOKUP($A654, 'First 10 GS'!$B$2:$AG$2201, 15, FALSE), 'First 10 GS'!P$2:P$2201, 0)</f>
        <v>390</v>
      </c>
      <c r="P654" s="6">
        <f>_xlfn.RANK.EQ(VLOOKUP($A654, 'First 10 GS'!$B$2:$AG$2201, 16, FALSE), 'First 10 GS'!Q$2:Q$2201, 0)</f>
        <v>500</v>
      </c>
      <c r="Q654" s="5">
        <f>_xlfn.RANK.EQ(VLOOKUP($A654, 'First 10 GS'!$B$2:$AG$2201, 17, FALSE), 'First 10 GS'!R$2:R$2201, 1)</f>
        <v>493</v>
      </c>
      <c r="R654" s="6">
        <f>_xlfn.RANK.EQ(VLOOKUP($A654, 'First 10 GS'!$B$2:$AG$2201, 18, FALSE), 'First 10 GS'!S$2:S$2201, 1)</f>
        <v>475</v>
      </c>
      <c r="S654" s="6">
        <f>_xlfn.RANK.EQ(VLOOKUP($A654, 'First 10 GS'!$B$2:$AG$2201, 19, FALSE), 'First 10 GS'!T$2:T$2201, 1)</f>
        <v>473</v>
      </c>
      <c r="T654" s="6">
        <f>_xlfn.RANK.EQ(VLOOKUP($A654, 'First 10 GS'!$B$2:$AG$2201, 20, FALSE), 'First 10 GS'!U$2:U$2201, 1)</f>
        <v>384</v>
      </c>
      <c r="U654" s="6">
        <f>_xlfn.RANK.EQ(VLOOKUP($A654, 'First 10 GS'!$B$2:$AG$2201, 21, FALSE), 'First 10 GS'!V$2:V$2201, 1)</f>
        <v>405</v>
      </c>
      <c r="V654" s="6">
        <f>_xlfn.RANK.EQ(VLOOKUP($A654, 'First 10 GS'!$B$2:$AG$2201, 22, FALSE), 'First 10 GS'!W$2:W$2201, 1)</f>
        <v>274</v>
      </c>
      <c r="W654" s="6">
        <f>_xlfn.RANK.EQ(VLOOKUP($A654, 'First 10 GS'!$B$2:$AG$2201, 23, FALSE), 'First 10 GS'!X$2:X$2201, 1)</f>
        <v>551</v>
      </c>
      <c r="X654" s="5">
        <f>_xlfn.RANK.EQ(VLOOKUP($A654, 'First 10 GS'!$B$2:$AG$2201, 24, FALSE), 'First 10 GS'!Y$2:Y$2201, 1)</f>
        <v>615</v>
      </c>
      <c r="Y654" s="6">
        <f>_xlfn.RANK.EQ(VLOOKUP($A654, 'First 10 GS'!$B$2:$AG$2201, 25, FALSE), 'First 10 GS'!Z$2:Z$2201, 1)</f>
        <v>490</v>
      </c>
      <c r="Z654" s="5">
        <f>_xlfn.RANK.EQ(VLOOKUP($A654, 'First 10 GS'!$B$2:$AG$2201, 26, FALSE), 'First 10 GS'!AA$2:AA$2201, 0)</f>
        <v>640</v>
      </c>
      <c r="AA654" s="5">
        <f>_xlfn.RANK.EQ(VLOOKUP($A654, 'First 10 GS'!$B$2:$AG$2201, 27, FALSE), 'First 10 GS'!AB$2:AB$2201, 0)</f>
        <v>614</v>
      </c>
      <c r="AB654" s="6">
        <f>_xlfn.RANK.EQ(VLOOKUP($A654, 'First 10 GS'!$B$2:$AG$2201, 28, FALSE), 'First 10 GS'!AC$2:AC$2201, 1)</f>
        <v>127</v>
      </c>
      <c r="AC654" s="6">
        <f>_xlfn.RANK.EQ(VLOOKUP($A654, 'First 10 GS'!$B$2:$AG$2201, 29, FALSE), 'First 10 GS'!AD$2:AD$2201, 1)</f>
        <v>1</v>
      </c>
      <c r="AD654" s="6">
        <f>_xlfn.RANK.EQ(VLOOKUP($A654, 'First 10 GS'!$B$2:$AG$2201, 30, FALSE), 'First 10 GS'!AE$2:AE$2201, 1)</f>
        <v>1</v>
      </c>
      <c r="AE654" s="6">
        <f>_xlfn.RANK.EQ(VLOOKUP($A654, 'First 10 GS'!$B$2:$AG$2201, 31, FALSE), 'First 10 GS'!AF$2:AF$2201, 0)</f>
        <v>495</v>
      </c>
      <c r="AF654" s="5">
        <f>_xlfn.RANK.EQ(VLOOKUP($A654, 'First 10 GS'!$B$2:$AG$2201, 32, FALSE), 'First 10 GS'!AG$2:AG$2201, 1)</f>
        <v>651</v>
      </c>
      <c r="AG654" s="7">
        <f>GEOMEAN(Table5[[#This Row],[W]],Table5[[#This Row],[L]],Table5[[#This Row],[ERA]],Table5[[#This Row],[BB/9]],Table5[[#This Row],[SO]],Table5[[#This Row],[K/9]],Table5[[#This Row],[WHIP]])</f>
        <v>533.10746028457356</v>
      </c>
    </row>
    <row r="655" spans="1:33" x14ac:dyDescent="0.45">
      <c r="A655" s="4" t="s">
        <v>1819</v>
      </c>
      <c r="B655" s="4" t="s">
        <v>85</v>
      </c>
      <c r="C655" s="10">
        <v>32662</v>
      </c>
      <c r="D655" s="10">
        <v>32775</v>
      </c>
      <c r="E655" s="4">
        <f>_xlfn.RANK.EQ(VLOOKUP($A655, 'First 10 GS'!$B$2:$AG$2201, 5, FALSE), 'First 10 GS'!F$2:F$2201, 0)</f>
        <v>513</v>
      </c>
      <c r="F655" s="5">
        <f>_xlfn.RANK.EQ(VLOOKUP($A655, 'First 10 GS'!$B$2:$AG$2201, 6, FALSE), 'First 10 GS'!G$2:G$2201, 0)</f>
        <v>595</v>
      </c>
      <c r="G655" s="5">
        <f>_xlfn.RANK.EQ(VLOOKUP($A655, 'First 10 GS'!$B$2:$AG$2201, 7, FALSE), 'First 10 GS'!H$2:H$2201, 1)</f>
        <v>623</v>
      </c>
      <c r="H655" s="4">
        <f>_xlfn.RANK.EQ(VLOOKUP($A655, 'First 10 GS'!$B$2:$AG$2201, 8, FALSE), 'First 10 GS'!I$2:I$2201, 0)</f>
        <v>1</v>
      </c>
      <c r="I655" s="4">
        <f>_xlfn.RANK.EQ(VLOOKUP($A655, 'First 10 GS'!$B$2:$AG$2201, 9, FALSE), 'First 10 GS'!J$2:J$2201, 0)</f>
        <v>1</v>
      </c>
      <c r="J655" s="4">
        <f>_xlfn.RANK.EQ(VLOOKUP($A655, 'First 10 GS'!$B$2:$AG$2201, 10, FALSE), 'First 10 GS'!K$2:K$2201, 1)</f>
        <v>1</v>
      </c>
      <c r="K655" s="4">
        <f>_xlfn.RANK.EQ(VLOOKUP($A655, 'First 10 GS'!$B$2:$AG$2201, 11, FALSE), 'First 10 GS'!L$2:L$2201, 0)</f>
        <v>196</v>
      </c>
      <c r="L655" s="4">
        <f>_xlfn.RANK.EQ(VLOOKUP($A655, 'First 10 GS'!$B$2:$AG$2201, 12, FALSE), 'First 10 GS'!M$2:M$2201, 0)</f>
        <v>98</v>
      </c>
      <c r="M655" s="4">
        <f>_xlfn.RANK.EQ(VLOOKUP($A655, 'First 10 GS'!$B$2:$AG$2201, 13, FALSE), 'First 10 GS'!N$2:N$2201, 0)</f>
        <v>2</v>
      </c>
      <c r="N655" s="6">
        <f>_xlfn.RANK.EQ(VLOOKUP($A655, 'First 10 GS'!$B$2:$AG$2201, 14, FALSE), 'First 10 GS'!O$2:O$2201, 1)</f>
        <v>146</v>
      </c>
      <c r="O655" s="4">
        <f>_xlfn.RANK.EQ(VLOOKUP($A655, 'First 10 GS'!$B$2:$AG$2201, 15, FALSE), 'First 10 GS'!P$2:P$2201, 0)</f>
        <v>227</v>
      </c>
      <c r="P655" s="4">
        <f>_xlfn.RANK.EQ(VLOOKUP($A655, 'First 10 GS'!$B$2:$AG$2201, 16, FALSE), 'First 10 GS'!Q$2:Q$2201, 0)</f>
        <v>646</v>
      </c>
      <c r="Q655" s="5">
        <f>_xlfn.RANK.EQ(VLOOKUP($A655, 'First 10 GS'!$B$2:$AG$2201, 17, FALSE), 'First 10 GS'!R$2:R$2201, 1)</f>
        <v>513</v>
      </c>
      <c r="R655" s="4">
        <f>_xlfn.RANK.EQ(VLOOKUP($A655, 'First 10 GS'!$B$2:$AG$2201, 18, FALSE), 'First 10 GS'!S$2:S$2201, 1)</f>
        <v>132</v>
      </c>
      <c r="S655" s="4">
        <f>_xlfn.RANK.EQ(VLOOKUP($A655, 'First 10 GS'!$B$2:$AG$2201, 19, FALSE), 'First 10 GS'!T$2:T$2201, 1)</f>
        <v>473</v>
      </c>
      <c r="T655" s="4">
        <f>_xlfn.RANK.EQ(VLOOKUP($A655, 'First 10 GS'!$B$2:$AG$2201, 20, FALSE), 'First 10 GS'!U$2:U$2201, 1)</f>
        <v>456</v>
      </c>
      <c r="U655" s="4">
        <f>_xlfn.RANK.EQ(VLOOKUP($A655, 'First 10 GS'!$B$2:$AG$2201, 21, FALSE), 'First 10 GS'!V$2:V$2201, 1)</f>
        <v>173</v>
      </c>
      <c r="V655" s="4">
        <f>_xlfn.RANK.EQ(VLOOKUP($A655, 'First 10 GS'!$B$2:$AG$2201, 22, FALSE), 'First 10 GS'!W$2:W$2201, 1)</f>
        <v>103</v>
      </c>
      <c r="W655" s="4">
        <f>_xlfn.RANK.EQ(VLOOKUP($A655, 'First 10 GS'!$B$2:$AG$2201, 23, FALSE), 'First 10 GS'!X$2:X$2201, 1)</f>
        <v>567</v>
      </c>
      <c r="X655" s="5">
        <f>_xlfn.RANK.EQ(VLOOKUP($A655, 'First 10 GS'!$B$2:$AG$2201, 24, FALSE), 'First 10 GS'!Y$2:Y$2201, 1)</f>
        <v>613</v>
      </c>
      <c r="Y655" s="4">
        <f>_xlfn.RANK.EQ(VLOOKUP($A655, 'First 10 GS'!$B$2:$AG$2201, 25, FALSE), 'First 10 GS'!Z$2:Z$2201, 1)</f>
        <v>291</v>
      </c>
      <c r="Z655" s="5">
        <f>_xlfn.RANK.EQ(VLOOKUP($A655, 'First 10 GS'!$B$2:$AG$2201, 26, FALSE), 'First 10 GS'!AA$2:AA$2201, 0)</f>
        <v>498</v>
      </c>
      <c r="AA655" s="5">
        <f>_xlfn.RANK.EQ(VLOOKUP($A655, 'First 10 GS'!$B$2:$AG$2201, 27, FALSE), 'First 10 GS'!AB$2:AB$2201, 0)</f>
        <v>428</v>
      </c>
      <c r="AB655" s="4">
        <f>_xlfn.RANK.EQ(VLOOKUP($A655, 'First 10 GS'!$B$2:$AG$2201, 28, FALSE), 'First 10 GS'!AC$2:AC$2201, 1)</f>
        <v>290</v>
      </c>
      <c r="AC655" s="4">
        <f>_xlfn.RANK.EQ(VLOOKUP($A655, 'First 10 GS'!$B$2:$AG$2201, 29, FALSE), 'First 10 GS'!AD$2:AD$2201, 1)</f>
        <v>1</v>
      </c>
      <c r="AD655" s="4">
        <f>_xlfn.RANK.EQ(VLOOKUP($A655, 'First 10 GS'!$B$2:$AG$2201, 30, FALSE), 'First 10 GS'!AE$2:AE$2201, 1)</f>
        <v>146</v>
      </c>
      <c r="AE655" s="4">
        <f>_xlfn.RANK.EQ(VLOOKUP($A655, 'First 10 GS'!$B$2:$AG$2201, 31, FALSE), 'First 10 GS'!AF$2:AF$2201, 0)</f>
        <v>495</v>
      </c>
      <c r="AF655" s="5">
        <f>_xlfn.RANK.EQ(VLOOKUP($A655, 'First 10 GS'!$B$2:$AG$2201, 32, FALSE), 'First 10 GS'!AG$2:AG$2201, 1)</f>
        <v>509</v>
      </c>
      <c r="AG655" s="7">
        <f>GEOMEAN(Table5[[#This Row],[W]],Table5[[#This Row],[L]],Table5[[#This Row],[ERA]],Table5[[#This Row],[BB/9]],Table5[[#This Row],[SO]],Table5[[#This Row],[K/9]],Table5[[#This Row],[WHIP]])</f>
        <v>535.61581557398938</v>
      </c>
    </row>
    <row r="656" spans="1:33" x14ac:dyDescent="0.45">
      <c r="A656" s="6" t="s">
        <v>2113</v>
      </c>
      <c r="B656" s="6" t="s">
        <v>102</v>
      </c>
      <c r="C656" s="9">
        <v>42484</v>
      </c>
      <c r="D656" s="9">
        <v>42539</v>
      </c>
      <c r="E656" s="6">
        <f>_xlfn.RANK.EQ(VLOOKUP($A656, 'First 10 GS'!$B$2:$AG$2201, 5, FALSE), 'First 10 GS'!F$2:F$2201, 0)</f>
        <v>633</v>
      </c>
      <c r="F656" s="5">
        <f>_xlfn.RANK.EQ(VLOOKUP($A656, 'First 10 GS'!$B$2:$AG$2201, 6, FALSE), 'First 10 GS'!G$2:G$2201, 0)</f>
        <v>660</v>
      </c>
      <c r="G656" s="5">
        <f>_xlfn.RANK.EQ(VLOOKUP($A656, 'First 10 GS'!$B$2:$AG$2201, 7, FALSE), 'First 10 GS'!H$2:H$2201, 1)</f>
        <v>343</v>
      </c>
      <c r="H656" s="6">
        <f>_xlfn.RANK.EQ(VLOOKUP($A656, 'First 10 GS'!$B$2:$AG$2201, 8, FALSE), 'First 10 GS'!I$2:I$2201, 0)</f>
        <v>1</v>
      </c>
      <c r="I656" s="6">
        <f>_xlfn.RANK.EQ(VLOOKUP($A656, 'First 10 GS'!$B$2:$AG$2201, 9, FALSE), 'First 10 GS'!J$2:J$2201, 0)</f>
        <v>1</v>
      </c>
      <c r="J656" s="6">
        <f>_xlfn.RANK.EQ(VLOOKUP($A656, 'First 10 GS'!$B$2:$AG$2201, 10, FALSE), 'First 10 GS'!K$2:K$2201, 1)</f>
        <v>1</v>
      </c>
      <c r="K656" s="6">
        <f>_xlfn.RANK.EQ(VLOOKUP($A656, 'First 10 GS'!$B$2:$AG$2201, 11, FALSE), 'First 10 GS'!L$2:L$2201, 0)</f>
        <v>196</v>
      </c>
      <c r="L656" s="6">
        <f>_xlfn.RANK.EQ(VLOOKUP($A656, 'First 10 GS'!$B$2:$AG$2201, 12, FALSE), 'First 10 GS'!M$2:M$2201, 0)</f>
        <v>98</v>
      </c>
      <c r="M656" s="6">
        <f>_xlfn.RANK.EQ(VLOOKUP($A656, 'First 10 GS'!$B$2:$AG$2201, 13, FALSE), 'First 10 GS'!N$2:N$2201, 0)</f>
        <v>2</v>
      </c>
      <c r="N656" s="6">
        <f>_xlfn.RANK.EQ(VLOOKUP($A656, 'First 10 GS'!$B$2:$AG$2201, 14, FALSE), 'First 10 GS'!O$2:O$2201, 1)</f>
        <v>31</v>
      </c>
      <c r="O656" s="6">
        <f>_xlfn.RANK.EQ(VLOOKUP($A656, 'First 10 GS'!$B$2:$AG$2201, 15, FALSE), 'First 10 GS'!P$2:P$2201, 0)</f>
        <v>629</v>
      </c>
      <c r="P656" s="6">
        <f>_xlfn.RANK.EQ(VLOOKUP($A656, 'First 10 GS'!$B$2:$AG$2201, 16, FALSE), 'First 10 GS'!Q$2:Q$2201, 0)</f>
        <v>660</v>
      </c>
      <c r="Q656" s="5">
        <f>_xlfn.RANK.EQ(VLOOKUP($A656, 'First 10 GS'!$B$2:$AG$2201, 17, FALSE), 'First 10 GS'!R$2:R$2201, 1)</f>
        <v>655</v>
      </c>
      <c r="R656" s="6">
        <f>_xlfn.RANK.EQ(VLOOKUP($A656, 'First 10 GS'!$B$2:$AG$2201, 18, FALSE), 'First 10 GS'!S$2:S$2201, 1)</f>
        <v>215</v>
      </c>
      <c r="S656" s="6">
        <f>_xlfn.RANK.EQ(VLOOKUP($A656, 'First 10 GS'!$B$2:$AG$2201, 19, FALSE), 'First 10 GS'!T$2:T$2201, 1)</f>
        <v>614</v>
      </c>
      <c r="T656" s="6">
        <f>_xlfn.RANK.EQ(VLOOKUP($A656, 'First 10 GS'!$B$2:$AG$2201, 20, FALSE), 'First 10 GS'!U$2:U$2201, 1)</f>
        <v>621</v>
      </c>
      <c r="U656" s="6">
        <f>_xlfn.RANK.EQ(VLOOKUP($A656, 'First 10 GS'!$B$2:$AG$2201, 21, FALSE), 'First 10 GS'!V$2:V$2201, 1)</f>
        <v>525</v>
      </c>
      <c r="V656" s="6">
        <f>_xlfn.RANK.EQ(VLOOKUP($A656, 'First 10 GS'!$B$2:$AG$2201, 22, FALSE), 'First 10 GS'!W$2:W$2201, 1)</f>
        <v>381</v>
      </c>
      <c r="W656" s="6">
        <f>_xlfn.RANK.EQ(VLOOKUP($A656, 'First 10 GS'!$B$2:$AG$2201, 23, FALSE), 'First 10 GS'!X$2:X$2201, 1)</f>
        <v>462</v>
      </c>
      <c r="X656" s="5">
        <f>_xlfn.RANK.EQ(VLOOKUP($A656, 'First 10 GS'!$B$2:$AG$2201, 24, FALSE), 'First 10 GS'!Y$2:Y$2201, 1)</f>
        <v>603</v>
      </c>
      <c r="Y656" s="6">
        <f>_xlfn.RANK.EQ(VLOOKUP($A656, 'First 10 GS'!$B$2:$AG$2201, 25, FALSE), 'First 10 GS'!Z$2:Z$2201, 1)</f>
        <v>490</v>
      </c>
      <c r="Z656" s="5">
        <f>_xlfn.RANK.EQ(VLOOKUP($A656, 'First 10 GS'!$B$2:$AG$2201, 26, FALSE), 'First 10 GS'!AA$2:AA$2201, 0)</f>
        <v>566</v>
      </c>
      <c r="AA656" s="5">
        <f>_xlfn.RANK.EQ(VLOOKUP($A656, 'First 10 GS'!$B$2:$AG$2201, 27, FALSE), 'First 10 GS'!AB$2:AB$2201, 0)</f>
        <v>442</v>
      </c>
      <c r="AB656" s="6">
        <f>_xlfn.RANK.EQ(VLOOKUP($A656, 'First 10 GS'!$B$2:$AG$2201, 28, FALSE), 'First 10 GS'!AC$2:AC$2201, 1)</f>
        <v>452</v>
      </c>
      <c r="AC656" s="6">
        <f>_xlfn.RANK.EQ(VLOOKUP($A656, 'First 10 GS'!$B$2:$AG$2201, 29, FALSE), 'First 10 GS'!AD$2:AD$2201, 1)</f>
        <v>1</v>
      </c>
      <c r="AD656" s="6">
        <f>_xlfn.RANK.EQ(VLOOKUP($A656, 'First 10 GS'!$B$2:$AG$2201, 30, FALSE), 'First 10 GS'!AE$2:AE$2201, 1)</f>
        <v>1</v>
      </c>
      <c r="AE656" s="6">
        <f>_xlfn.RANK.EQ(VLOOKUP($A656, 'First 10 GS'!$B$2:$AG$2201, 31, FALSE), 'First 10 GS'!AF$2:AF$2201, 0)</f>
        <v>600</v>
      </c>
      <c r="AF656" s="5">
        <f>_xlfn.RANK.EQ(VLOOKUP($A656, 'First 10 GS'!$B$2:$AG$2201, 32, FALSE), 'First 10 GS'!AG$2:AG$2201, 1)</f>
        <v>622</v>
      </c>
      <c r="AG656" s="7">
        <f>GEOMEAN(Table5[[#This Row],[W]],Table5[[#This Row],[L]],Table5[[#This Row],[ERA]],Table5[[#This Row],[BB/9]],Table5[[#This Row],[SO]],Table5[[#This Row],[K/9]],Table5[[#This Row],[WHIP]])</f>
        <v>542.96909083990056</v>
      </c>
    </row>
    <row r="657" spans="1:33" x14ac:dyDescent="0.45">
      <c r="A657" s="6" t="s">
        <v>2090</v>
      </c>
      <c r="B657" s="6" t="s">
        <v>425</v>
      </c>
      <c r="C657" s="9">
        <v>37512</v>
      </c>
      <c r="D657" s="9">
        <v>37783</v>
      </c>
      <c r="E657" s="6">
        <f>_xlfn.RANK.EQ(VLOOKUP($A657, 'First 10 GS'!$B$2:$AG$2201, 5, FALSE), 'First 10 GS'!F$2:F$2201, 0)</f>
        <v>381</v>
      </c>
      <c r="F657" s="5">
        <f>_xlfn.RANK.EQ(VLOOKUP($A657, 'First 10 GS'!$B$2:$AG$2201, 6, FALSE), 'First 10 GS'!G$2:G$2201, 0)</f>
        <v>595</v>
      </c>
      <c r="G657" s="5">
        <f>_xlfn.RANK.EQ(VLOOKUP($A657, 'First 10 GS'!$B$2:$AG$2201, 7, FALSE), 'First 10 GS'!H$2:H$2201, 1)</f>
        <v>623</v>
      </c>
      <c r="H657" s="6">
        <f>_xlfn.RANK.EQ(VLOOKUP($A657, 'First 10 GS'!$B$2:$AG$2201, 8, FALSE), 'First 10 GS'!I$2:I$2201, 0)</f>
        <v>1</v>
      </c>
      <c r="I657" s="6">
        <f>_xlfn.RANK.EQ(VLOOKUP($A657, 'First 10 GS'!$B$2:$AG$2201, 9, FALSE), 'First 10 GS'!J$2:J$2201, 0)</f>
        <v>1</v>
      </c>
      <c r="J657" s="6">
        <f>_xlfn.RANK.EQ(VLOOKUP($A657, 'First 10 GS'!$B$2:$AG$2201, 10, FALSE), 'First 10 GS'!K$2:K$2201, 1)</f>
        <v>1</v>
      </c>
      <c r="K657" s="6">
        <f>_xlfn.RANK.EQ(VLOOKUP($A657, 'First 10 GS'!$B$2:$AG$2201, 11, FALSE), 'First 10 GS'!L$2:L$2201, 0)</f>
        <v>196</v>
      </c>
      <c r="L657" s="6">
        <f>_xlfn.RANK.EQ(VLOOKUP($A657, 'First 10 GS'!$B$2:$AG$2201, 12, FALSE), 'First 10 GS'!M$2:M$2201, 0)</f>
        <v>98</v>
      </c>
      <c r="M657" s="6">
        <f>_xlfn.RANK.EQ(VLOOKUP($A657, 'First 10 GS'!$B$2:$AG$2201, 13, FALSE), 'First 10 GS'!N$2:N$2201, 0)</f>
        <v>2</v>
      </c>
      <c r="N657" s="6">
        <f>_xlfn.RANK.EQ(VLOOKUP($A657, 'First 10 GS'!$B$2:$AG$2201, 14, FALSE), 'First 10 GS'!O$2:O$2201, 1)</f>
        <v>275</v>
      </c>
      <c r="O657" s="6">
        <f>_xlfn.RANK.EQ(VLOOKUP($A657, 'First 10 GS'!$B$2:$AG$2201, 15, FALSE), 'First 10 GS'!P$2:P$2201, 0)</f>
        <v>227</v>
      </c>
      <c r="P657" s="6">
        <f>_xlfn.RANK.EQ(VLOOKUP($A657, 'First 10 GS'!$B$2:$AG$2201, 16, FALSE), 'First 10 GS'!Q$2:Q$2201, 0)</f>
        <v>646</v>
      </c>
      <c r="Q657" s="5">
        <f>_xlfn.RANK.EQ(VLOOKUP($A657, 'First 10 GS'!$B$2:$AG$2201, 17, FALSE), 'First 10 GS'!R$2:R$2201, 1)</f>
        <v>615</v>
      </c>
      <c r="R657" s="6">
        <f>_xlfn.RANK.EQ(VLOOKUP($A657, 'First 10 GS'!$B$2:$AG$2201, 18, FALSE), 'First 10 GS'!S$2:S$2201, 1)</f>
        <v>410</v>
      </c>
      <c r="S657" s="6">
        <f>_xlfn.RANK.EQ(VLOOKUP($A657, 'First 10 GS'!$B$2:$AG$2201, 19, FALSE), 'First 10 GS'!T$2:T$2201, 1)</f>
        <v>662</v>
      </c>
      <c r="T657" s="6">
        <f>_xlfn.RANK.EQ(VLOOKUP($A657, 'First 10 GS'!$B$2:$AG$2201, 20, FALSE), 'First 10 GS'!U$2:U$2201, 1)</f>
        <v>645</v>
      </c>
      <c r="U657" s="6">
        <f>_xlfn.RANK.EQ(VLOOKUP($A657, 'First 10 GS'!$B$2:$AG$2201, 21, FALSE), 'First 10 GS'!V$2:V$2201, 1)</f>
        <v>606</v>
      </c>
      <c r="V657" s="6">
        <f>_xlfn.RANK.EQ(VLOOKUP($A657, 'First 10 GS'!$B$2:$AG$2201, 22, FALSE), 'First 10 GS'!W$2:W$2201, 1)</f>
        <v>607</v>
      </c>
      <c r="W657" s="6">
        <f>_xlfn.RANK.EQ(VLOOKUP($A657, 'First 10 GS'!$B$2:$AG$2201, 23, FALSE), 'First 10 GS'!X$2:X$2201, 1)</f>
        <v>371</v>
      </c>
      <c r="X657" s="5">
        <f>_xlfn.RANK.EQ(VLOOKUP($A657, 'First 10 GS'!$B$2:$AG$2201, 24, FALSE), 'First 10 GS'!Y$2:Y$2201, 1)</f>
        <v>404</v>
      </c>
      <c r="Y657" s="6">
        <f>_xlfn.RANK.EQ(VLOOKUP($A657, 'First 10 GS'!$B$2:$AG$2201, 25, FALSE), 'First 10 GS'!Z$2:Z$2201, 1)</f>
        <v>291</v>
      </c>
      <c r="Z657" s="5">
        <f>_xlfn.RANK.EQ(VLOOKUP($A657, 'First 10 GS'!$B$2:$AG$2201, 26, FALSE), 'First 10 GS'!AA$2:AA$2201, 0)</f>
        <v>566</v>
      </c>
      <c r="AA657" s="5">
        <f>_xlfn.RANK.EQ(VLOOKUP($A657, 'First 10 GS'!$B$2:$AG$2201, 27, FALSE), 'First 10 GS'!AB$2:AB$2201, 0)</f>
        <v>552</v>
      </c>
      <c r="AB657" s="6">
        <f>_xlfn.RANK.EQ(VLOOKUP($A657, 'First 10 GS'!$B$2:$AG$2201, 28, FALSE), 'First 10 GS'!AC$2:AC$2201, 1)</f>
        <v>618</v>
      </c>
      <c r="AC657" s="6">
        <f>_xlfn.RANK.EQ(VLOOKUP($A657, 'First 10 GS'!$B$2:$AG$2201, 29, FALSE), 'First 10 GS'!AD$2:AD$2201, 1)</f>
        <v>1</v>
      </c>
      <c r="AD657" s="6">
        <f>_xlfn.RANK.EQ(VLOOKUP($A657, 'First 10 GS'!$B$2:$AG$2201, 30, FALSE), 'First 10 GS'!AE$2:AE$2201, 1)</f>
        <v>146</v>
      </c>
      <c r="AE657" s="6">
        <f>_xlfn.RANK.EQ(VLOOKUP($A657, 'First 10 GS'!$B$2:$AG$2201, 31, FALSE), 'First 10 GS'!AF$2:AF$2201, 0)</f>
        <v>339</v>
      </c>
      <c r="AF657" s="5">
        <f>_xlfn.RANK.EQ(VLOOKUP($A657, 'First 10 GS'!$B$2:$AG$2201, 32, FALSE), 'First 10 GS'!AG$2:AG$2201, 1)</f>
        <v>493</v>
      </c>
      <c r="AG657" s="7">
        <f>GEOMEAN(Table5[[#This Row],[W]],Table5[[#This Row],[L]],Table5[[#This Row],[ERA]],Table5[[#This Row],[BB/9]],Table5[[#This Row],[SO]],Table5[[#This Row],[K/9]],Table5[[#This Row],[WHIP]])</f>
        <v>544.47828048474798</v>
      </c>
    </row>
    <row r="658" spans="1:33" x14ac:dyDescent="0.45">
      <c r="A658" s="6" t="s">
        <v>1890</v>
      </c>
      <c r="B658" s="6" t="s">
        <v>132</v>
      </c>
      <c r="C658" s="9">
        <v>31566</v>
      </c>
      <c r="D658" s="9">
        <v>31653</v>
      </c>
      <c r="E658" s="6">
        <f>_xlfn.RANK.EQ(VLOOKUP($A658, 'First 10 GS'!$B$2:$AG$2201, 5, FALSE), 'First 10 GS'!F$2:F$2201, 0)</f>
        <v>581</v>
      </c>
      <c r="F658" s="5">
        <f>_xlfn.RANK.EQ(VLOOKUP($A658, 'First 10 GS'!$B$2:$AG$2201, 6, FALSE), 'First 10 GS'!G$2:G$2201, 0)</f>
        <v>460</v>
      </c>
      <c r="G658" s="5">
        <f>_xlfn.RANK.EQ(VLOOKUP($A658, 'First 10 GS'!$B$2:$AG$2201, 7, FALSE), 'First 10 GS'!H$2:H$2201, 1)</f>
        <v>518</v>
      </c>
      <c r="H658" s="6">
        <f>_xlfn.RANK.EQ(VLOOKUP($A658, 'First 10 GS'!$B$2:$AG$2201, 8, FALSE), 'First 10 GS'!I$2:I$2201, 0)</f>
        <v>1</v>
      </c>
      <c r="I658" s="6">
        <f>_xlfn.RANK.EQ(VLOOKUP($A658, 'First 10 GS'!$B$2:$AG$2201, 9, FALSE), 'First 10 GS'!J$2:J$2201, 0)</f>
        <v>1</v>
      </c>
      <c r="J658" s="6">
        <f>_xlfn.RANK.EQ(VLOOKUP($A658, 'First 10 GS'!$B$2:$AG$2201, 10, FALSE), 'First 10 GS'!K$2:K$2201, 1)</f>
        <v>1</v>
      </c>
      <c r="K658" s="6">
        <f>_xlfn.RANK.EQ(VLOOKUP($A658, 'First 10 GS'!$B$2:$AG$2201, 11, FALSE), 'First 10 GS'!L$2:L$2201, 0)</f>
        <v>196</v>
      </c>
      <c r="L658" s="6">
        <f>_xlfn.RANK.EQ(VLOOKUP($A658, 'First 10 GS'!$B$2:$AG$2201, 12, FALSE), 'First 10 GS'!M$2:M$2201, 0)</f>
        <v>98</v>
      </c>
      <c r="M658" s="6">
        <f>_xlfn.RANK.EQ(VLOOKUP($A658, 'First 10 GS'!$B$2:$AG$2201, 13, FALSE), 'First 10 GS'!N$2:N$2201, 0)</f>
        <v>2</v>
      </c>
      <c r="N658" s="6">
        <f>_xlfn.RANK.EQ(VLOOKUP($A658, 'First 10 GS'!$B$2:$AG$2201, 14, FALSE), 'First 10 GS'!O$2:O$2201, 1)</f>
        <v>82</v>
      </c>
      <c r="O658" s="6">
        <f>_xlfn.RANK.EQ(VLOOKUP($A658, 'First 10 GS'!$B$2:$AG$2201, 15, FALSE), 'First 10 GS'!P$2:P$2201, 0)</f>
        <v>227</v>
      </c>
      <c r="P658" s="6">
        <f>_xlfn.RANK.EQ(VLOOKUP($A658, 'First 10 GS'!$B$2:$AG$2201, 16, FALSE), 'First 10 GS'!Q$2:Q$2201, 0)</f>
        <v>562</v>
      </c>
      <c r="Q658" s="5">
        <f>_xlfn.RANK.EQ(VLOOKUP($A658, 'First 10 GS'!$B$2:$AG$2201, 17, FALSE), 'First 10 GS'!R$2:R$2201, 1)</f>
        <v>597</v>
      </c>
      <c r="R658" s="6">
        <f>_xlfn.RANK.EQ(VLOOKUP($A658, 'First 10 GS'!$B$2:$AG$2201, 18, FALSE), 'First 10 GS'!S$2:S$2201, 1)</f>
        <v>215</v>
      </c>
      <c r="S658" s="6">
        <f>_xlfn.RANK.EQ(VLOOKUP($A658, 'First 10 GS'!$B$2:$AG$2201, 19, FALSE), 'First 10 GS'!T$2:T$2201, 1)</f>
        <v>567</v>
      </c>
      <c r="T658" s="6">
        <f>_xlfn.RANK.EQ(VLOOKUP($A658, 'First 10 GS'!$B$2:$AG$2201, 20, FALSE), 'First 10 GS'!U$2:U$2201, 1)</f>
        <v>547</v>
      </c>
      <c r="U658" s="6">
        <f>_xlfn.RANK.EQ(VLOOKUP($A658, 'First 10 GS'!$B$2:$AG$2201, 21, FALSE), 'First 10 GS'!V$2:V$2201, 1)</f>
        <v>192</v>
      </c>
      <c r="V658" s="6">
        <f>_xlfn.RANK.EQ(VLOOKUP($A658, 'First 10 GS'!$B$2:$AG$2201, 22, FALSE), 'First 10 GS'!W$2:W$2201, 1)</f>
        <v>103</v>
      </c>
      <c r="W658" s="6">
        <f>_xlfn.RANK.EQ(VLOOKUP($A658, 'First 10 GS'!$B$2:$AG$2201, 23, FALSE), 'First 10 GS'!X$2:X$2201, 1)</f>
        <v>462</v>
      </c>
      <c r="X658" s="5">
        <f>_xlfn.RANK.EQ(VLOOKUP($A658, 'First 10 GS'!$B$2:$AG$2201, 24, FALSE), 'First 10 GS'!Y$2:Y$2201, 1)</f>
        <v>570</v>
      </c>
      <c r="Y658" s="6">
        <f>_xlfn.RANK.EQ(VLOOKUP($A658, 'First 10 GS'!$B$2:$AG$2201, 25, FALSE), 'First 10 GS'!Z$2:Z$2201, 1)</f>
        <v>599</v>
      </c>
      <c r="Z658" s="5">
        <f>_xlfn.RANK.EQ(VLOOKUP($A658, 'First 10 GS'!$B$2:$AG$2201, 26, FALSE), 'First 10 GS'!AA$2:AA$2201, 0)</f>
        <v>598</v>
      </c>
      <c r="AA658" s="5">
        <f>_xlfn.RANK.EQ(VLOOKUP($A658, 'First 10 GS'!$B$2:$AG$2201, 27, FALSE), 'First 10 GS'!AB$2:AB$2201, 0)</f>
        <v>536</v>
      </c>
      <c r="AB658" s="6">
        <f>_xlfn.RANK.EQ(VLOOKUP($A658, 'First 10 GS'!$B$2:$AG$2201, 28, FALSE), 'First 10 GS'!AC$2:AC$2201, 1)</f>
        <v>127</v>
      </c>
      <c r="AC658" s="6">
        <f>_xlfn.RANK.EQ(VLOOKUP($A658, 'First 10 GS'!$B$2:$AG$2201, 29, FALSE), 'First 10 GS'!AD$2:AD$2201, 1)</f>
        <v>1</v>
      </c>
      <c r="AD658" s="6">
        <f>_xlfn.RANK.EQ(VLOOKUP($A658, 'First 10 GS'!$B$2:$AG$2201, 30, FALSE), 'First 10 GS'!AE$2:AE$2201, 1)</f>
        <v>461</v>
      </c>
      <c r="AE658" s="6">
        <f>_xlfn.RANK.EQ(VLOOKUP($A658, 'First 10 GS'!$B$2:$AG$2201, 31, FALSE), 'First 10 GS'!AF$2:AF$2201, 0)</f>
        <v>557</v>
      </c>
      <c r="AF658" s="5">
        <f>_xlfn.RANK.EQ(VLOOKUP($A658, 'First 10 GS'!$B$2:$AG$2201, 32, FALSE), 'First 10 GS'!AG$2:AG$2201, 1)</f>
        <v>574</v>
      </c>
      <c r="AG658" s="7">
        <f>GEOMEAN(Table5[[#This Row],[W]],Table5[[#This Row],[L]],Table5[[#This Row],[ERA]],Table5[[#This Row],[BB/9]],Table5[[#This Row],[SO]],Table5[[#This Row],[K/9]],Table5[[#This Row],[WHIP]])</f>
        <v>548.40586661775922</v>
      </c>
    </row>
    <row r="659" spans="1:33" x14ac:dyDescent="0.45">
      <c r="A659" s="6" t="s">
        <v>1902</v>
      </c>
      <c r="B659" s="6" t="s">
        <v>102</v>
      </c>
      <c r="C659" s="9">
        <v>33037</v>
      </c>
      <c r="D659" s="9">
        <v>33090</v>
      </c>
      <c r="E659" s="6">
        <f>_xlfn.RANK.EQ(VLOOKUP($A659, 'First 10 GS'!$B$2:$AG$2201, 5, FALSE), 'First 10 GS'!F$2:F$2201, 0)</f>
        <v>506</v>
      </c>
      <c r="F659" s="5">
        <f>_xlfn.RANK.EQ(VLOOKUP($A659, 'First 10 GS'!$B$2:$AG$2201, 6, FALSE), 'First 10 GS'!G$2:G$2201, 0)</f>
        <v>595</v>
      </c>
      <c r="G659" s="5">
        <f>_xlfn.RANK.EQ(VLOOKUP($A659, 'First 10 GS'!$B$2:$AG$2201, 7, FALSE), 'First 10 GS'!H$2:H$2201, 1)</f>
        <v>623</v>
      </c>
      <c r="H659" s="6">
        <f>_xlfn.RANK.EQ(VLOOKUP($A659, 'First 10 GS'!$B$2:$AG$2201, 8, FALSE), 'First 10 GS'!I$2:I$2201, 0)</f>
        <v>1</v>
      </c>
      <c r="I659" s="6">
        <f>_xlfn.RANK.EQ(VLOOKUP($A659, 'First 10 GS'!$B$2:$AG$2201, 9, FALSE), 'First 10 GS'!J$2:J$2201, 0)</f>
        <v>1</v>
      </c>
      <c r="J659" s="6">
        <f>_xlfn.RANK.EQ(VLOOKUP($A659, 'First 10 GS'!$B$2:$AG$2201, 10, FALSE), 'First 10 GS'!K$2:K$2201, 1)</f>
        <v>1</v>
      </c>
      <c r="K659" s="6">
        <f>_xlfn.RANK.EQ(VLOOKUP($A659, 'First 10 GS'!$B$2:$AG$2201, 11, FALSE), 'First 10 GS'!L$2:L$2201, 0)</f>
        <v>196</v>
      </c>
      <c r="L659" s="6">
        <f>_xlfn.RANK.EQ(VLOOKUP($A659, 'First 10 GS'!$B$2:$AG$2201, 12, FALSE), 'First 10 GS'!M$2:M$2201, 0)</f>
        <v>98</v>
      </c>
      <c r="M659" s="6">
        <f>_xlfn.RANK.EQ(VLOOKUP($A659, 'First 10 GS'!$B$2:$AG$2201, 13, FALSE), 'First 10 GS'!N$2:N$2201, 0)</f>
        <v>2</v>
      </c>
      <c r="N659" s="6">
        <f>_xlfn.RANK.EQ(VLOOKUP($A659, 'First 10 GS'!$B$2:$AG$2201, 14, FALSE), 'First 10 GS'!O$2:O$2201, 1)</f>
        <v>156</v>
      </c>
      <c r="O659" s="6">
        <f>_xlfn.RANK.EQ(VLOOKUP($A659, 'First 10 GS'!$B$2:$AG$2201, 15, FALSE), 'First 10 GS'!P$2:P$2201, 0)</f>
        <v>227</v>
      </c>
      <c r="P659" s="6">
        <f>_xlfn.RANK.EQ(VLOOKUP($A659, 'First 10 GS'!$B$2:$AG$2201, 16, FALSE), 'First 10 GS'!Q$2:Q$2201, 0)</f>
        <v>646</v>
      </c>
      <c r="Q659" s="5">
        <f>_xlfn.RANK.EQ(VLOOKUP($A659, 'First 10 GS'!$B$2:$AG$2201, 17, FALSE), 'First 10 GS'!R$2:R$2201, 1)</f>
        <v>551</v>
      </c>
      <c r="R659" s="6">
        <f>_xlfn.RANK.EQ(VLOOKUP($A659, 'First 10 GS'!$B$2:$AG$2201, 18, FALSE), 'First 10 GS'!S$2:S$2201, 1)</f>
        <v>530</v>
      </c>
      <c r="S659" s="6">
        <f>_xlfn.RANK.EQ(VLOOKUP($A659, 'First 10 GS'!$B$2:$AG$2201, 19, FALSE), 'First 10 GS'!T$2:T$2201, 1)</f>
        <v>614</v>
      </c>
      <c r="T659" s="6">
        <f>_xlfn.RANK.EQ(VLOOKUP($A659, 'First 10 GS'!$B$2:$AG$2201, 20, FALSE), 'First 10 GS'!U$2:U$2201, 1)</f>
        <v>529</v>
      </c>
      <c r="U659" s="6">
        <f>_xlfn.RANK.EQ(VLOOKUP($A659, 'First 10 GS'!$B$2:$AG$2201, 21, FALSE), 'First 10 GS'!V$2:V$2201, 1)</f>
        <v>17</v>
      </c>
      <c r="V659" s="6">
        <f>_xlfn.RANK.EQ(VLOOKUP($A659, 'First 10 GS'!$B$2:$AG$2201, 22, FALSE), 'First 10 GS'!W$2:W$2201, 1)</f>
        <v>3</v>
      </c>
      <c r="W659" s="6">
        <f>_xlfn.RANK.EQ(VLOOKUP($A659, 'First 10 GS'!$B$2:$AG$2201, 23, FALSE), 'First 10 GS'!X$2:X$2201, 1)</f>
        <v>499</v>
      </c>
      <c r="X659" s="5">
        <f>_xlfn.RANK.EQ(VLOOKUP($A659, 'First 10 GS'!$B$2:$AG$2201, 24, FALSE), 'First 10 GS'!Y$2:Y$2201, 1)</f>
        <v>558</v>
      </c>
      <c r="Y659" s="6">
        <f>_xlfn.RANK.EQ(VLOOKUP($A659, 'First 10 GS'!$B$2:$AG$2201, 25, FALSE), 'First 10 GS'!Z$2:Z$2201, 1)</f>
        <v>490</v>
      </c>
      <c r="Z659" s="5">
        <f>_xlfn.RANK.EQ(VLOOKUP($A659, 'First 10 GS'!$B$2:$AG$2201, 26, FALSE), 'First 10 GS'!AA$2:AA$2201, 0)</f>
        <v>498</v>
      </c>
      <c r="AA659" s="5">
        <f>_xlfn.RANK.EQ(VLOOKUP($A659, 'First 10 GS'!$B$2:$AG$2201, 27, FALSE), 'First 10 GS'!AB$2:AB$2201, 0)</f>
        <v>430</v>
      </c>
      <c r="AB659" s="6">
        <f>_xlfn.RANK.EQ(VLOOKUP($A659, 'First 10 GS'!$B$2:$AG$2201, 28, FALSE), 'First 10 GS'!AC$2:AC$2201, 1)</f>
        <v>1</v>
      </c>
      <c r="AC659" s="6">
        <f>_xlfn.RANK.EQ(VLOOKUP($A659, 'First 10 GS'!$B$2:$AG$2201, 29, FALSE), 'First 10 GS'!AD$2:AD$2201, 1)</f>
        <v>477</v>
      </c>
      <c r="AD659" s="6">
        <f>_xlfn.RANK.EQ(VLOOKUP($A659, 'First 10 GS'!$B$2:$AG$2201, 30, FALSE), 'First 10 GS'!AE$2:AE$2201, 1)</f>
        <v>325</v>
      </c>
      <c r="AE659" s="6">
        <f>_xlfn.RANK.EQ(VLOOKUP($A659, 'First 10 GS'!$B$2:$AG$2201, 31, FALSE), 'First 10 GS'!AF$2:AF$2201, 0)</f>
        <v>278</v>
      </c>
      <c r="AF659" s="5">
        <f>_xlfn.RANK.EQ(VLOOKUP($A659, 'First 10 GS'!$B$2:$AG$2201, 32, FALSE), 'First 10 GS'!AG$2:AG$2201, 1)</f>
        <v>635</v>
      </c>
      <c r="AG659" s="7">
        <f>GEOMEAN(Table5[[#This Row],[W]],Table5[[#This Row],[L]],Table5[[#This Row],[ERA]],Table5[[#This Row],[BB/9]],Table5[[#This Row],[SO]],Table5[[#This Row],[K/9]],Table5[[#This Row],[WHIP]])</f>
        <v>551.39909336873029</v>
      </c>
    </row>
    <row r="660" spans="1:33" x14ac:dyDescent="0.45">
      <c r="A660" s="6" t="s">
        <v>1847</v>
      </c>
      <c r="B660" s="6" t="s">
        <v>68</v>
      </c>
      <c r="C660" s="9">
        <v>41077</v>
      </c>
      <c r="D660" s="9">
        <v>41138</v>
      </c>
      <c r="E660" s="6">
        <f>_xlfn.RANK.EQ(VLOOKUP($A660, 'First 10 GS'!$B$2:$AG$2201, 5, FALSE), 'First 10 GS'!F$2:F$2201, 0)</f>
        <v>304</v>
      </c>
      <c r="F660" s="5">
        <f>_xlfn.RANK.EQ(VLOOKUP($A660, 'First 10 GS'!$B$2:$AG$2201, 6, FALSE), 'First 10 GS'!G$2:G$2201, 0)</f>
        <v>595</v>
      </c>
      <c r="G660" s="5">
        <f>_xlfn.RANK.EQ(VLOOKUP($A660, 'First 10 GS'!$B$2:$AG$2201, 7, FALSE), 'First 10 GS'!H$2:H$2201, 1)</f>
        <v>518</v>
      </c>
      <c r="H660" s="6">
        <f>_xlfn.RANK.EQ(VLOOKUP($A660, 'First 10 GS'!$B$2:$AG$2201, 8, FALSE), 'First 10 GS'!I$2:I$2201, 0)</f>
        <v>1</v>
      </c>
      <c r="I660" s="6">
        <f>_xlfn.RANK.EQ(VLOOKUP($A660, 'First 10 GS'!$B$2:$AG$2201, 9, FALSE), 'First 10 GS'!J$2:J$2201, 0)</f>
        <v>1</v>
      </c>
      <c r="J660" s="6">
        <f>_xlfn.RANK.EQ(VLOOKUP($A660, 'First 10 GS'!$B$2:$AG$2201, 10, FALSE), 'First 10 GS'!K$2:K$2201, 1)</f>
        <v>1</v>
      </c>
      <c r="K660" s="6">
        <f>_xlfn.RANK.EQ(VLOOKUP($A660, 'First 10 GS'!$B$2:$AG$2201, 11, FALSE), 'First 10 GS'!L$2:L$2201, 0)</f>
        <v>99</v>
      </c>
      <c r="L660" s="6">
        <f>_xlfn.RANK.EQ(VLOOKUP($A660, 'First 10 GS'!$B$2:$AG$2201, 12, FALSE), 'First 10 GS'!M$2:M$2201, 0)</f>
        <v>98</v>
      </c>
      <c r="M660" s="6">
        <f>_xlfn.RANK.EQ(VLOOKUP($A660, 'First 10 GS'!$B$2:$AG$2201, 13, FALSE), 'First 10 GS'!N$2:N$2201, 0)</f>
        <v>2</v>
      </c>
      <c r="N660" s="6">
        <f>_xlfn.RANK.EQ(VLOOKUP($A660, 'First 10 GS'!$B$2:$AG$2201, 14, FALSE), 'First 10 GS'!O$2:O$2201, 1)</f>
        <v>353</v>
      </c>
      <c r="O660" s="6">
        <f>_xlfn.RANK.EQ(VLOOKUP($A660, 'First 10 GS'!$B$2:$AG$2201, 15, FALSE), 'First 10 GS'!P$2:P$2201, 0)</f>
        <v>390</v>
      </c>
      <c r="P660" s="6">
        <f>_xlfn.RANK.EQ(VLOOKUP($A660, 'First 10 GS'!$B$2:$AG$2201, 16, FALSE), 'First 10 GS'!Q$2:Q$2201, 0)</f>
        <v>630</v>
      </c>
      <c r="Q660" s="5">
        <f>_xlfn.RANK.EQ(VLOOKUP($A660, 'First 10 GS'!$B$2:$AG$2201, 17, FALSE), 'First 10 GS'!R$2:R$2201, 1)</f>
        <v>489</v>
      </c>
      <c r="R660" s="6">
        <f>_xlfn.RANK.EQ(VLOOKUP($A660, 'First 10 GS'!$B$2:$AG$2201, 18, FALSE), 'First 10 GS'!S$2:S$2201, 1)</f>
        <v>440</v>
      </c>
      <c r="S660" s="6">
        <f>_xlfn.RANK.EQ(VLOOKUP($A660, 'First 10 GS'!$B$2:$AG$2201, 19, FALSE), 'First 10 GS'!T$2:T$2201, 1)</f>
        <v>567</v>
      </c>
      <c r="T660" s="6">
        <f>_xlfn.RANK.EQ(VLOOKUP($A660, 'First 10 GS'!$B$2:$AG$2201, 20, FALSE), 'First 10 GS'!U$2:U$2201, 1)</f>
        <v>529</v>
      </c>
      <c r="U660" s="6">
        <f>_xlfn.RANK.EQ(VLOOKUP($A660, 'First 10 GS'!$B$2:$AG$2201, 21, FALSE), 'First 10 GS'!V$2:V$2201, 1)</f>
        <v>478</v>
      </c>
      <c r="V660" s="6">
        <f>_xlfn.RANK.EQ(VLOOKUP($A660, 'First 10 GS'!$B$2:$AG$2201, 22, FALSE), 'First 10 GS'!W$2:W$2201, 1)</f>
        <v>466</v>
      </c>
      <c r="W660" s="6">
        <f>_xlfn.RANK.EQ(VLOOKUP($A660, 'First 10 GS'!$B$2:$AG$2201, 23, FALSE), 'First 10 GS'!X$2:X$2201, 1)</f>
        <v>521</v>
      </c>
      <c r="X660" s="5">
        <f>_xlfn.RANK.EQ(VLOOKUP($A660, 'First 10 GS'!$B$2:$AG$2201, 24, FALSE), 'First 10 GS'!Y$2:Y$2201, 1)</f>
        <v>526</v>
      </c>
      <c r="Y660" s="6">
        <f>_xlfn.RANK.EQ(VLOOKUP($A660, 'First 10 GS'!$B$2:$AG$2201, 25, FALSE), 'First 10 GS'!Z$2:Z$2201, 1)</f>
        <v>291</v>
      </c>
      <c r="Z660" s="5">
        <f>_xlfn.RANK.EQ(VLOOKUP($A660, 'First 10 GS'!$B$2:$AG$2201, 26, FALSE), 'First 10 GS'!AA$2:AA$2201, 0)</f>
        <v>598</v>
      </c>
      <c r="AA660" s="5">
        <f>_xlfn.RANK.EQ(VLOOKUP($A660, 'First 10 GS'!$B$2:$AG$2201, 27, FALSE), 'First 10 GS'!AB$2:AB$2201, 0)</f>
        <v>601</v>
      </c>
      <c r="AB660" s="6">
        <f>_xlfn.RANK.EQ(VLOOKUP($A660, 'First 10 GS'!$B$2:$AG$2201, 28, FALSE), 'First 10 GS'!AC$2:AC$2201, 1)</f>
        <v>1</v>
      </c>
      <c r="AC660" s="6">
        <f>_xlfn.RANK.EQ(VLOOKUP($A660, 'First 10 GS'!$B$2:$AG$2201, 29, FALSE), 'First 10 GS'!AD$2:AD$2201, 1)</f>
        <v>1</v>
      </c>
      <c r="AD660" s="6">
        <f>_xlfn.RANK.EQ(VLOOKUP($A660, 'First 10 GS'!$B$2:$AG$2201, 30, FALSE), 'First 10 GS'!AE$2:AE$2201, 1)</f>
        <v>146</v>
      </c>
      <c r="AE660" s="6">
        <f>_xlfn.RANK.EQ(VLOOKUP($A660, 'First 10 GS'!$B$2:$AG$2201, 31, FALSE), 'First 10 GS'!AF$2:AF$2201, 0)</f>
        <v>248</v>
      </c>
      <c r="AF660" s="5">
        <f>_xlfn.RANK.EQ(VLOOKUP($A660, 'First 10 GS'!$B$2:$AG$2201, 32, FALSE), 'First 10 GS'!AG$2:AG$2201, 1)</f>
        <v>547</v>
      </c>
      <c r="AG660" s="7">
        <f>GEOMEAN(Table5[[#This Row],[W]],Table5[[#This Row],[L]],Table5[[#This Row],[ERA]],Table5[[#This Row],[BB/9]],Table5[[#This Row],[SO]],Table5[[#This Row],[K/9]],Table5[[#This Row],[WHIP]])</f>
        <v>551.84219132991427</v>
      </c>
    </row>
    <row r="661" spans="1:33" x14ac:dyDescent="0.45">
      <c r="A661" s="6" t="s">
        <v>2544</v>
      </c>
      <c r="B661" s="6" t="s">
        <v>124</v>
      </c>
      <c r="C661" s="9">
        <v>35337</v>
      </c>
      <c r="D661" s="9">
        <v>35941</v>
      </c>
      <c r="E661" s="6">
        <f>_xlfn.RANK.EQ(VLOOKUP($A661, 'First 10 GS'!$B$2:$AG$2201, 5, FALSE), 'First 10 GS'!F$2:F$2201, 0)</f>
        <v>434</v>
      </c>
      <c r="F661" s="5">
        <f>_xlfn.RANK.EQ(VLOOKUP($A661, 'First 10 GS'!$B$2:$AG$2201, 6, FALSE), 'First 10 GS'!G$2:G$2201, 0)</f>
        <v>460</v>
      </c>
      <c r="G661" s="5">
        <f>_xlfn.RANK.EQ(VLOOKUP($A661, 'First 10 GS'!$B$2:$AG$2201, 7, FALSE), 'First 10 GS'!H$2:H$2201, 1)</f>
        <v>518</v>
      </c>
      <c r="H661" s="6">
        <f>_xlfn.RANK.EQ(VLOOKUP($A661, 'First 10 GS'!$B$2:$AG$2201, 8, FALSE), 'First 10 GS'!I$2:I$2201, 0)</f>
        <v>1</v>
      </c>
      <c r="I661" s="6">
        <f>_xlfn.RANK.EQ(VLOOKUP($A661, 'First 10 GS'!$B$2:$AG$2201, 9, FALSE), 'First 10 GS'!J$2:J$2201, 0)</f>
        <v>1</v>
      </c>
      <c r="J661" s="6">
        <f>_xlfn.RANK.EQ(VLOOKUP($A661, 'First 10 GS'!$B$2:$AG$2201, 10, FALSE), 'First 10 GS'!K$2:K$2201, 1)</f>
        <v>1</v>
      </c>
      <c r="K661" s="6">
        <f>_xlfn.RANK.EQ(VLOOKUP($A661, 'First 10 GS'!$B$2:$AG$2201, 11, FALSE), 'First 10 GS'!L$2:L$2201, 0)</f>
        <v>196</v>
      </c>
      <c r="L661" s="6">
        <f>_xlfn.RANK.EQ(VLOOKUP($A661, 'First 10 GS'!$B$2:$AG$2201, 12, FALSE), 'First 10 GS'!M$2:M$2201, 0)</f>
        <v>98</v>
      </c>
      <c r="M661" s="6">
        <f>_xlfn.RANK.EQ(VLOOKUP($A661, 'First 10 GS'!$B$2:$AG$2201, 13, FALSE), 'First 10 GS'!N$2:N$2201, 0)</f>
        <v>2</v>
      </c>
      <c r="N661" s="6">
        <f>_xlfn.RANK.EQ(VLOOKUP($A661, 'First 10 GS'!$B$2:$AG$2201, 14, FALSE), 'First 10 GS'!O$2:O$2201, 1)</f>
        <v>216</v>
      </c>
      <c r="O661" s="6">
        <f>_xlfn.RANK.EQ(VLOOKUP($A661, 'First 10 GS'!$B$2:$AG$2201, 15, FALSE), 'First 10 GS'!P$2:P$2201, 0)</f>
        <v>227</v>
      </c>
      <c r="P661" s="6">
        <f>_xlfn.RANK.EQ(VLOOKUP($A661, 'First 10 GS'!$B$2:$AG$2201, 16, FALSE), 'First 10 GS'!Q$2:Q$2201, 0)</f>
        <v>562</v>
      </c>
      <c r="Q661" s="5">
        <f>_xlfn.RANK.EQ(VLOOKUP($A661, 'First 10 GS'!$B$2:$AG$2201, 17, FALSE), 'First 10 GS'!R$2:R$2201, 1)</f>
        <v>634</v>
      </c>
      <c r="R661" s="6">
        <f>_xlfn.RANK.EQ(VLOOKUP($A661, 'First 10 GS'!$B$2:$AG$2201, 18, FALSE), 'First 10 GS'!S$2:S$2201, 1)</f>
        <v>597</v>
      </c>
      <c r="S661" s="6">
        <f>_xlfn.RANK.EQ(VLOOKUP($A661, 'First 10 GS'!$B$2:$AG$2201, 19, FALSE), 'First 10 GS'!T$2:T$2201, 1)</f>
        <v>662</v>
      </c>
      <c r="T661" s="6">
        <f>_xlfn.RANK.EQ(VLOOKUP($A661, 'First 10 GS'!$B$2:$AG$2201, 20, FALSE), 'First 10 GS'!U$2:U$2201, 1)</f>
        <v>651</v>
      </c>
      <c r="U661" s="6">
        <f>_xlfn.RANK.EQ(VLOOKUP($A661, 'First 10 GS'!$B$2:$AG$2201, 21, FALSE), 'First 10 GS'!V$2:V$2201, 1)</f>
        <v>264</v>
      </c>
      <c r="V661" s="6">
        <f>_xlfn.RANK.EQ(VLOOKUP($A661, 'First 10 GS'!$B$2:$AG$2201, 22, FALSE), 'First 10 GS'!W$2:W$2201, 1)</f>
        <v>172</v>
      </c>
      <c r="W661" s="6">
        <f>_xlfn.RANK.EQ(VLOOKUP($A661, 'First 10 GS'!$B$2:$AG$2201, 23, FALSE), 'First 10 GS'!X$2:X$2201, 1)</f>
        <v>593</v>
      </c>
      <c r="X661" s="5">
        <f>_xlfn.RANK.EQ(VLOOKUP($A661, 'First 10 GS'!$B$2:$AG$2201, 24, FALSE), 'First 10 GS'!Y$2:Y$2201, 1)</f>
        <v>611</v>
      </c>
      <c r="Y661" s="6">
        <f>_xlfn.RANK.EQ(VLOOKUP($A661, 'First 10 GS'!$B$2:$AG$2201, 25, FALSE), 'First 10 GS'!Z$2:Z$2201, 1)</f>
        <v>490</v>
      </c>
      <c r="Z661" s="5">
        <f>_xlfn.RANK.EQ(VLOOKUP($A661, 'First 10 GS'!$B$2:$AG$2201, 26, FALSE), 'First 10 GS'!AA$2:AA$2201, 0)</f>
        <v>549</v>
      </c>
      <c r="AA661" s="5">
        <f>_xlfn.RANK.EQ(VLOOKUP($A661, 'First 10 GS'!$B$2:$AG$2201, 27, FALSE), 'First 10 GS'!AB$2:AB$2201, 0)</f>
        <v>529</v>
      </c>
      <c r="AB661" s="6">
        <f>_xlfn.RANK.EQ(VLOOKUP($A661, 'First 10 GS'!$B$2:$AG$2201, 28, FALSE), 'First 10 GS'!AC$2:AC$2201, 1)</f>
        <v>127</v>
      </c>
      <c r="AC661" s="6">
        <f>_xlfn.RANK.EQ(VLOOKUP($A661, 'First 10 GS'!$B$2:$AG$2201, 29, FALSE), 'First 10 GS'!AD$2:AD$2201, 1)</f>
        <v>1</v>
      </c>
      <c r="AD661" s="6">
        <f>_xlfn.RANK.EQ(VLOOKUP($A661, 'First 10 GS'!$B$2:$AG$2201, 30, FALSE), 'First 10 GS'!AE$2:AE$2201, 1)</f>
        <v>325</v>
      </c>
      <c r="AE661" s="6">
        <f>_xlfn.RANK.EQ(VLOOKUP($A661, 'First 10 GS'!$B$2:$AG$2201, 31, FALSE), 'First 10 GS'!AF$2:AF$2201, 0)</f>
        <v>248</v>
      </c>
      <c r="AF661" s="5">
        <f>_xlfn.RANK.EQ(VLOOKUP($A661, 'First 10 GS'!$B$2:$AG$2201, 32, FALSE), 'First 10 GS'!AG$2:AG$2201, 1)</f>
        <v>648</v>
      </c>
      <c r="AG661" s="7">
        <f>GEOMEAN(Table5[[#This Row],[W]],Table5[[#This Row],[L]],Table5[[#This Row],[ERA]],Table5[[#This Row],[BB/9]],Table5[[#This Row],[SO]],Table5[[#This Row],[K/9]],Table5[[#This Row],[WHIP]])</f>
        <v>560.46160846500993</v>
      </c>
    </row>
    <row r="662" spans="1:33" x14ac:dyDescent="0.45">
      <c r="A662" s="4" t="s">
        <v>1919</v>
      </c>
      <c r="B662" s="4" t="s">
        <v>102</v>
      </c>
      <c r="C662" s="10">
        <v>32006</v>
      </c>
      <c r="D662" s="10">
        <v>32242</v>
      </c>
      <c r="E662" s="4">
        <f>_xlfn.RANK.EQ(VLOOKUP($A662, 'First 10 GS'!$B$2:$AG$2201, 5, FALSE), 'First 10 GS'!F$2:F$2201, 0)</f>
        <v>394</v>
      </c>
      <c r="F662" s="5">
        <f>_xlfn.RANK.EQ(VLOOKUP($A662, 'First 10 GS'!$B$2:$AG$2201, 6, FALSE), 'First 10 GS'!G$2:G$2201, 0)</f>
        <v>460</v>
      </c>
      <c r="G662" s="5">
        <f>_xlfn.RANK.EQ(VLOOKUP($A662, 'First 10 GS'!$B$2:$AG$2201, 7, FALSE), 'First 10 GS'!H$2:H$2201, 1)</f>
        <v>518</v>
      </c>
      <c r="H662" s="4">
        <f>_xlfn.RANK.EQ(VLOOKUP($A662, 'First 10 GS'!$B$2:$AG$2201, 8, FALSE), 'First 10 GS'!I$2:I$2201, 0)</f>
        <v>1</v>
      </c>
      <c r="I662" s="4">
        <f>_xlfn.RANK.EQ(VLOOKUP($A662, 'First 10 GS'!$B$2:$AG$2201, 9, FALSE), 'First 10 GS'!J$2:J$2201, 0)</f>
        <v>1</v>
      </c>
      <c r="J662" s="4">
        <f>_xlfn.RANK.EQ(VLOOKUP($A662, 'First 10 GS'!$B$2:$AG$2201, 10, FALSE), 'First 10 GS'!K$2:K$2201, 1)</f>
        <v>1</v>
      </c>
      <c r="K662" s="4">
        <f>_xlfn.RANK.EQ(VLOOKUP($A662, 'First 10 GS'!$B$2:$AG$2201, 11, FALSE), 'First 10 GS'!L$2:L$2201, 0)</f>
        <v>196</v>
      </c>
      <c r="L662" s="4">
        <f>_xlfn.RANK.EQ(VLOOKUP($A662, 'First 10 GS'!$B$2:$AG$2201, 12, FALSE), 'First 10 GS'!M$2:M$2201, 0)</f>
        <v>98</v>
      </c>
      <c r="M662" s="4">
        <f>_xlfn.RANK.EQ(VLOOKUP($A662, 'First 10 GS'!$B$2:$AG$2201, 13, FALSE), 'First 10 GS'!N$2:N$2201, 0)</f>
        <v>2</v>
      </c>
      <c r="N662" s="6">
        <f>_xlfn.RANK.EQ(VLOOKUP($A662, 'First 10 GS'!$B$2:$AG$2201, 14, FALSE), 'First 10 GS'!O$2:O$2201, 1)</f>
        <v>265</v>
      </c>
      <c r="O662" s="4">
        <f>_xlfn.RANK.EQ(VLOOKUP($A662, 'First 10 GS'!$B$2:$AG$2201, 15, FALSE), 'First 10 GS'!P$2:P$2201, 0)</f>
        <v>227</v>
      </c>
      <c r="P662" s="4">
        <f>_xlfn.RANK.EQ(VLOOKUP($A662, 'First 10 GS'!$B$2:$AG$2201, 16, FALSE), 'First 10 GS'!Q$2:Q$2201, 0)</f>
        <v>562</v>
      </c>
      <c r="Q662" s="5">
        <f>_xlfn.RANK.EQ(VLOOKUP($A662, 'First 10 GS'!$B$2:$AG$2201, 17, FALSE), 'First 10 GS'!R$2:R$2201, 1)</f>
        <v>567</v>
      </c>
      <c r="R662" s="4">
        <f>_xlfn.RANK.EQ(VLOOKUP($A662, 'First 10 GS'!$B$2:$AG$2201, 18, FALSE), 'First 10 GS'!S$2:S$2201, 1)</f>
        <v>508</v>
      </c>
      <c r="S662" s="4">
        <f>_xlfn.RANK.EQ(VLOOKUP($A662, 'First 10 GS'!$B$2:$AG$2201, 19, FALSE), 'First 10 GS'!T$2:T$2201, 1)</f>
        <v>602</v>
      </c>
      <c r="T662" s="4">
        <f>_xlfn.RANK.EQ(VLOOKUP($A662, 'First 10 GS'!$B$2:$AG$2201, 20, FALSE), 'First 10 GS'!U$2:U$2201, 1)</f>
        <v>595</v>
      </c>
      <c r="U662" s="4">
        <f>_xlfn.RANK.EQ(VLOOKUP($A662, 'First 10 GS'!$B$2:$AG$2201, 21, FALSE), 'First 10 GS'!V$2:V$2201, 1)</f>
        <v>351</v>
      </c>
      <c r="V662" s="4">
        <f>_xlfn.RANK.EQ(VLOOKUP($A662, 'First 10 GS'!$B$2:$AG$2201, 22, FALSE), 'First 10 GS'!W$2:W$2201, 1)</f>
        <v>274</v>
      </c>
      <c r="W662" s="4">
        <f>_xlfn.RANK.EQ(VLOOKUP($A662, 'First 10 GS'!$B$2:$AG$2201, 23, FALSE), 'First 10 GS'!X$2:X$2201, 1)</f>
        <v>643</v>
      </c>
      <c r="X662" s="5">
        <f>_xlfn.RANK.EQ(VLOOKUP($A662, 'First 10 GS'!$B$2:$AG$2201, 24, FALSE), 'First 10 GS'!Y$2:Y$2201, 1)</f>
        <v>644</v>
      </c>
      <c r="Y662" s="4">
        <f>_xlfn.RANK.EQ(VLOOKUP($A662, 'First 10 GS'!$B$2:$AG$2201, 25, FALSE), 'First 10 GS'!Z$2:Z$2201, 1)</f>
        <v>642</v>
      </c>
      <c r="Z662" s="5">
        <f>_xlfn.RANK.EQ(VLOOKUP($A662, 'First 10 GS'!$B$2:$AG$2201, 26, FALSE), 'First 10 GS'!AA$2:AA$2201, 0)</f>
        <v>609</v>
      </c>
      <c r="AA662" s="5">
        <f>_xlfn.RANK.EQ(VLOOKUP($A662, 'First 10 GS'!$B$2:$AG$2201, 27, FALSE), 'First 10 GS'!AB$2:AB$2201, 0)</f>
        <v>603</v>
      </c>
      <c r="AB662" s="4">
        <f>_xlfn.RANK.EQ(VLOOKUP($A662, 'First 10 GS'!$B$2:$AG$2201, 28, FALSE), 'First 10 GS'!AC$2:AC$2201, 1)</f>
        <v>452</v>
      </c>
      <c r="AC662" s="4">
        <f>_xlfn.RANK.EQ(VLOOKUP($A662, 'First 10 GS'!$B$2:$AG$2201, 29, FALSE), 'First 10 GS'!AD$2:AD$2201, 1)</f>
        <v>477</v>
      </c>
      <c r="AD662" s="4">
        <f>_xlfn.RANK.EQ(VLOOKUP($A662, 'First 10 GS'!$B$2:$AG$2201, 30, FALSE), 'First 10 GS'!AE$2:AE$2201, 1)</f>
        <v>146</v>
      </c>
      <c r="AE662" s="4">
        <f>_xlfn.RANK.EQ(VLOOKUP($A662, 'First 10 GS'!$B$2:$AG$2201, 31, FALSE), 'First 10 GS'!AF$2:AF$2201, 0)</f>
        <v>157</v>
      </c>
      <c r="AF662" s="5">
        <f>_xlfn.RANK.EQ(VLOOKUP($A662, 'First 10 GS'!$B$2:$AG$2201, 32, FALSE), 'First 10 GS'!AG$2:AG$2201, 1)</f>
        <v>645</v>
      </c>
      <c r="AG662" s="7">
        <f>GEOMEAN(Table5[[#This Row],[W]],Table5[[#This Row],[L]],Table5[[#This Row],[ERA]],Table5[[#This Row],[BB/9]],Table5[[#This Row],[SO]],Table5[[#This Row],[K/9]],Table5[[#This Row],[WHIP]])</f>
        <v>574.31494739525863</v>
      </c>
    </row>
    <row r="663" spans="1:33" x14ac:dyDescent="0.45">
      <c r="A663" s="4" t="s">
        <v>1963</v>
      </c>
      <c r="B663" s="4" t="s">
        <v>140</v>
      </c>
      <c r="C663" s="10">
        <v>28955</v>
      </c>
      <c r="D663" s="10">
        <v>29005</v>
      </c>
      <c r="E663" s="4">
        <f>_xlfn.RANK.EQ(VLOOKUP($A663, 'First 10 GS'!$B$2:$AG$2201, 5, FALSE), 'First 10 GS'!F$2:F$2201, 0)</f>
        <v>547</v>
      </c>
      <c r="F663" s="5">
        <f>_xlfn.RANK.EQ(VLOOKUP($A663, 'First 10 GS'!$B$2:$AG$2201, 6, FALSE), 'First 10 GS'!G$2:G$2201, 0)</f>
        <v>460</v>
      </c>
      <c r="G663" s="5">
        <f>_xlfn.RANK.EQ(VLOOKUP($A663, 'First 10 GS'!$B$2:$AG$2201, 7, FALSE), 'First 10 GS'!H$2:H$2201, 1)</f>
        <v>518</v>
      </c>
      <c r="H663" s="4">
        <f>_xlfn.RANK.EQ(VLOOKUP($A663, 'First 10 GS'!$B$2:$AG$2201, 8, FALSE), 'First 10 GS'!I$2:I$2201, 0)</f>
        <v>1</v>
      </c>
      <c r="I663" s="4">
        <f>_xlfn.RANK.EQ(VLOOKUP($A663, 'First 10 GS'!$B$2:$AG$2201, 9, FALSE), 'First 10 GS'!J$2:J$2201, 0)</f>
        <v>1</v>
      </c>
      <c r="J663" s="4">
        <f>_xlfn.RANK.EQ(VLOOKUP($A663, 'First 10 GS'!$B$2:$AG$2201, 10, FALSE), 'First 10 GS'!K$2:K$2201, 1)</f>
        <v>1</v>
      </c>
      <c r="K663" s="4">
        <f>_xlfn.RANK.EQ(VLOOKUP($A663, 'First 10 GS'!$B$2:$AG$2201, 11, FALSE), 'First 10 GS'!L$2:L$2201, 0)</f>
        <v>196</v>
      </c>
      <c r="L663" s="4">
        <f>_xlfn.RANK.EQ(VLOOKUP($A663, 'First 10 GS'!$B$2:$AG$2201, 12, FALSE), 'First 10 GS'!M$2:M$2201, 0)</f>
        <v>98</v>
      </c>
      <c r="M663" s="4">
        <f>_xlfn.RANK.EQ(VLOOKUP($A663, 'First 10 GS'!$B$2:$AG$2201, 13, FALSE), 'First 10 GS'!N$2:N$2201, 0)</f>
        <v>2</v>
      </c>
      <c r="N663" s="6">
        <f>_xlfn.RANK.EQ(VLOOKUP($A663, 'First 10 GS'!$B$2:$AG$2201, 14, FALSE), 'First 10 GS'!O$2:O$2201, 1)</f>
        <v>110</v>
      </c>
      <c r="O663" s="4">
        <f>_xlfn.RANK.EQ(VLOOKUP($A663, 'First 10 GS'!$B$2:$AG$2201, 15, FALSE), 'First 10 GS'!P$2:P$2201, 0)</f>
        <v>227</v>
      </c>
      <c r="P663" s="4">
        <f>_xlfn.RANK.EQ(VLOOKUP($A663, 'First 10 GS'!$B$2:$AG$2201, 16, FALSE), 'First 10 GS'!Q$2:Q$2201, 0)</f>
        <v>562</v>
      </c>
      <c r="Q663" s="5">
        <f>_xlfn.RANK.EQ(VLOOKUP($A663, 'First 10 GS'!$B$2:$AG$2201, 17, FALSE), 'First 10 GS'!R$2:R$2201, 1)</f>
        <v>610</v>
      </c>
      <c r="R663" s="4">
        <f>_xlfn.RANK.EQ(VLOOKUP($A663, 'First 10 GS'!$B$2:$AG$2201, 18, FALSE), 'First 10 GS'!S$2:S$2201, 1)</f>
        <v>574</v>
      </c>
      <c r="S663" s="4">
        <f>_xlfn.RANK.EQ(VLOOKUP($A663, 'First 10 GS'!$B$2:$AG$2201, 19, FALSE), 'First 10 GS'!T$2:T$2201, 1)</f>
        <v>640</v>
      </c>
      <c r="T663" s="4">
        <f>_xlfn.RANK.EQ(VLOOKUP($A663, 'First 10 GS'!$B$2:$AG$2201, 20, FALSE), 'First 10 GS'!U$2:U$2201, 1)</f>
        <v>595</v>
      </c>
      <c r="U663" s="4">
        <f>_xlfn.RANK.EQ(VLOOKUP($A663, 'First 10 GS'!$B$2:$AG$2201, 21, FALSE), 'First 10 GS'!V$2:V$2201, 1)</f>
        <v>299</v>
      </c>
      <c r="V663" s="4">
        <f>_xlfn.RANK.EQ(VLOOKUP($A663, 'First 10 GS'!$B$2:$AG$2201, 22, FALSE), 'First 10 GS'!W$2:W$2201, 1)</f>
        <v>172</v>
      </c>
      <c r="W663" s="4">
        <f>_xlfn.RANK.EQ(VLOOKUP($A663, 'First 10 GS'!$B$2:$AG$2201, 23, FALSE), 'First 10 GS'!X$2:X$2201, 1)</f>
        <v>400</v>
      </c>
      <c r="X663" s="5">
        <f>_xlfn.RANK.EQ(VLOOKUP($A663, 'First 10 GS'!$B$2:$AG$2201, 24, FALSE), 'First 10 GS'!Y$2:Y$2201, 1)</f>
        <v>510</v>
      </c>
      <c r="Y663" s="4">
        <f>_xlfn.RANK.EQ(VLOOKUP($A663, 'First 10 GS'!$B$2:$AG$2201, 25, FALSE), 'First 10 GS'!Z$2:Z$2201, 1)</f>
        <v>1</v>
      </c>
      <c r="Z663" s="5">
        <f>_xlfn.RANK.EQ(VLOOKUP($A663, 'First 10 GS'!$B$2:$AG$2201, 26, FALSE), 'First 10 GS'!AA$2:AA$2201, 0)</f>
        <v>662</v>
      </c>
      <c r="AA663" s="5">
        <f>_xlfn.RANK.EQ(VLOOKUP($A663, 'First 10 GS'!$B$2:$AG$2201, 27, FALSE), 'First 10 GS'!AB$2:AB$2201, 0)</f>
        <v>656</v>
      </c>
      <c r="AB663" s="4">
        <f>_xlfn.RANK.EQ(VLOOKUP($A663, 'First 10 GS'!$B$2:$AG$2201, 28, FALSE), 'First 10 GS'!AC$2:AC$2201, 1)</f>
        <v>1</v>
      </c>
      <c r="AC663" s="4">
        <f>_xlfn.RANK.EQ(VLOOKUP($A663, 'First 10 GS'!$B$2:$AG$2201, 29, FALSE), 'First 10 GS'!AD$2:AD$2201, 1)</f>
        <v>477</v>
      </c>
      <c r="AD663" s="4">
        <f>_xlfn.RANK.EQ(VLOOKUP($A663, 'First 10 GS'!$B$2:$AG$2201, 30, FALSE), 'First 10 GS'!AE$2:AE$2201, 1)</f>
        <v>325</v>
      </c>
      <c r="AE663" s="4">
        <f>_xlfn.RANK.EQ(VLOOKUP($A663, 'First 10 GS'!$B$2:$AG$2201, 31, FALSE), 'First 10 GS'!AF$2:AF$2201, 0)</f>
        <v>358</v>
      </c>
      <c r="AF663" s="5">
        <f>_xlfn.RANK.EQ(VLOOKUP($A663, 'First 10 GS'!$B$2:$AG$2201, 32, FALSE), 'First 10 GS'!AG$2:AG$2201, 1)</f>
        <v>644</v>
      </c>
      <c r="AG663" s="7">
        <f>GEOMEAN(Table5[[#This Row],[W]],Table5[[#This Row],[L]],Table5[[#This Row],[ERA]],Table5[[#This Row],[BB/9]],Table5[[#This Row],[SO]],Table5[[#This Row],[K/9]],Table5[[#This Row],[WHIP]])</f>
        <v>574.8034000489273</v>
      </c>
    </row>
    <row r="664" spans="1:33" x14ac:dyDescent="0.45">
      <c r="A664" s="4" t="s">
        <v>1925</v>
      </c>
      <c r="B664" s="4" t="s">
        <v>43</v>
      </c>
      <c r="C664" s="10" t="s">
        <v>2576</v>
      </c>
      <c r="D664" s="10">
        <v>39214</v>
      </c>
      <c r="E664" s="4">
        <f>_xlfn.RANK.EQ(VLOOKUP($A664, 'First 10 GS'!$B$2:$AG$2201, 5, FALSE), 'First 10 GS'!F$2:F$2201, 0)</f>
        <v>523</v>
      </c>
      <c r="F664" s="5">
        <f>_xlfn.RANK.EQ(VLOOKUP($A664, 'First 10 GS'!$B$2:$AG$2201, 6, FALSE), 'First 10 GS'!G$2:G$2201, 0)</f>
        <v>460</v>
      </c>
      <c r="G664" s="5">
        <f>_xlfn.RANK.EQ(VLOOKUP($A664, 'First 10 GS'!$B$2:$AG$2201, 7, FALSE), 'First 10 GS'!H$2:H$2201, 1)</f>
        <v>623</v>
      </c>
      <c r="H664" s="4">
        <f>_xlfn.RANK.EQ(VLOOKUP($A664, 'First 10 GS'!$B$2:$AG$2201, 8, FALSE), 'First 10 GS'!I$2:I$2201, 0)</f>
        <v>1</v>
      </c>
      <c r="I664" s="4">
        <f>_xlfn.RANK.EQ(VLOOKUP($A664, 'First 10 GS'!$B$2:$AG$2201, 9, FALSE), 'First 10 GS'!J$2:J$2201, 0)</f>
        <v>1</v>
      </c>
      <c r="J664" s="4">
        <f>_xlfn.RANK.EQ(VLOOKUP($A664, 'First 10 GS'!$B$2:$AG$2201, 10, FALSE), 'First 10 GS'!K$2:K$2201, 1)</f>
        <v>1</v>
      </c>
      <c r="K664" s="4">
        <f>_xlfn.RANK.EQ(VLOOKUP($A664, 'First 10 GS'!$B$2:$AG$2201, 11, FALSE), 'First 10 GS'!L$2:L$2201, 0)</f>
        <v>196</v>
      </c>
      <c r="L664" s="4">
        <f>_xlfn.RANK.EQ(VLOOKUP($A664, 'First 10 GS'!$B$2:$AG$2201, 12, FALSE), 'First 10 GS'!M$2:M$2201, 0)</f>
        <v>98</v>
      </c>
      <c r="M664" s="4">
        <f>_xlfn.RANK.EQ(VLOOKUP($A664, 'First 10 GS'!$B$2:$AG$2201, 13, FALSE), 'First 10 GS'!N$2:N$2201, 0)</f>
        <v>2</v>
      </c>
      <c r="N664" s="6">
        <f>_xlfn.RANK.EQ(VLOOKUP($A664, 'First 10 GS'!$B$2:$AG$2201, 14, FALSE), 'First 10 GS'!O$2:O$2201, 1)</f>
        <v>138</v>
      </c>
      <c r="O664" s="4">
        <f>_xlfn.RANK.EQ(VLOOKUP($A664, 'First 10 GS'!$B$2:$AG$2201, 15, FALSE), 'First 10 GS'!P$2:P$2201, 0)</f>
        <v>90</v>
      </c>
      <c r="P664" s="4">
        <f>_xlfn.RANK.EQ(VLOOKUP($A664, 'First 10 GS'!$B$2:$AG$2201, 16, FALSE), 'First 10 GS'!Q$2:Q$2201, 0)</f>
        <v>589</v>
      </c>
      <c r="Q664" s="5">
        <f>_xlfn.RANK.EQ(VLOOKUP($A664, 'First 10 GS'!$B$2:$AG$2201, 17, FALSE), 'First 10 GS'!R$2:R$2201, 1)</f>
        <v>602</v>
      </c>
      <c r="R664" s="4">
        <f>_xlfn.RANK.EQ(VLOOKUP($A664, 'First 10 GS'!$B$2:$AG$2201, 18, FALSE), 'First 10 GS'!S$2:S$2201, 1)</f>
        <v>440</v>
      </c>
      <c r="S664" s="4">
        <f>_xlfn.RANK.EQ(VLOOKUP($A664, 'First 10 GS'!$B$2:$AG$2201, 19, FALSE), 'First 10 GS'!T$2:T$2201, 1)</f>
        <v>567</v>
      </c>
      <c r="T664" s="4">
        <f>_xlfn.RANK.EQ(VLOOKUP($A664, 'First 10 GS'!$B$2:$AG$2201, 20, FALSE), 'First 10 GS'!U$2:U$2201, 1)</f>
        <v>595</v>
      </c>
      <c r="U664" s="4">
        <f>_xlfn.RANK.EQ(VLOOKUP($A664, 'First 10 GS'!$B$2:$AG$2201, 21, FALSE), 'First 10 GS'!V$2:V$2201, 1)</f>
        <v>101</v>
      </c>
      <c r="V664" s="4">
        <f>_xlfn.RANK.EQ(VLOOKUP($A664, 'First 10 GS'!$B$2:$AG$2201, 22, FALSE), 'First 10 GS'!W$2:W$2201, 1)</f>
        <v>53</v>
      </c>
      <c r="W664" s="4">
        <f>_xlfn.RANK.EQ(VLOOKUP($A664, 'First 10 GS'!$B$2:$AG$2201, 23, FALSE), 'First 10 GS'!X$2:X$2201, 1)</f>
        <v>551</v>
      </c>
      <c r="X664" s="5">
        <f>_xlfn.RANK.EQ(VLOOKUP($A664, 'First 10 GS'!$B$2:$AG$2201, 24, FALSE), 'First 10 GS'!Y$2:Y$2201, 1)</f>
        <v>604</v>
      </c>
      <c r="Y664" s="4">
        <f>_xlfn.RANK.EQ(VLOOKUP($A664, 'First 10 GS'!$B$2:$AG$2201, 25, FALSE), 'First 10 GS'!Z$2:Z$2201, 1)</f>
        <v>1</v>
      </c>
      <c r="Z664" s="5">
        <f>_xlfn.RANK.EQ(VLOOKUP($A664, 'First 10 GS'!$B$2:$AG$2201, 26, FALSE), 'First 10 GS'!AA$2:AA$2201, 0)</f>
        <v>586</v>
      </c>
      <c r="AA664" s="5">
        <f>_xlfn.RANK.EQ(VLOOKUP($A664, 'First 10 GS'!$B$2:$AG$2201, 27, FALSE), 'First 10 GS'!AB$2:AB$2201, 0)</f>
        <v>539</v>
      </c>
      <c r="AB664" s="4">
        <f>_xlfn.RANK.EQ(VLOOKUP($A664, 'First 10 GS'!$B$2:$AG$2201, 28, FALSE), 'First 10 GS'!AC$2:AC$2201, 1)</f>
        <v>660</v>
      </c>
      <c r="AC664" s="4">
        <f>_xlfn.RANK.EQ(VLOOKUP($A664, 'First 10 GS'!$B$2:$AG$2201, 29, FALSE), 'First 10 GS'!AD$2:AD$2201, 1)</f>
        <v>1</v>
      </c>
      <c r="AD664" s="4">
        <f>_xlfn.RANK.EQ(VLOOKUP($A664, 'First 10 GS'!$B$2:$AG$2201, 30, FALSE), 'First 10 GS'!AE$2:AE$2201, 1)</f>
        <v>461</v>
      </c>
      <c r="AE664" s="4">
        <f>_xlfn.RANK.EQ(VLOOKUP($A664, 'First 10 GS'!$B$2:$AG$2201, 31, FALSE), 'First 10 GS'!AF$2:AF$2201, 0)</f>
        <v>384</v>
      </c>
      <c r="AF664" s="5">
        <f>_xlfn.RANK.EQ(VLOOKUP($A664, 'First 10 GS'!$B$2:$AG$2201, 32, FALSE), 'First 10 GS'!AG$2:AG$2201, 1)</f>
        <v>637</v>
      </c>
      <c r="AG664" s="7">
        <f>GEOMEAN(Table5[[#This Row],[W]],Table5[[#This Row],[L]],Table5[[#This Row],[ERA]],Table5[[#This Row],[BB/9]],Table5[[#This Row],[SO]],Table5[[#This Row],[K/9]],Table5[[#This Row],[WHIP]])</f>
        <v>575.72490579773194</v>
      </c>
    </row>
    <row r="665" spans="1:33" x14ac:dyDescent="0.45">
      <c r="A665" s="4" t="s">
        <v>2018</v>
      </c>
      <c r="B665" s="4" t="s">
        <v>2628</v>
      </c>
      <c r="C665" s="10">
        <v>33340</v>
      </c>
      <c r="D665" s="10">
        <v>33434</v>
      </c>
      <c r="E665" s="4">
        <f>_xlfn.RANK.EQ(VLOOKUP($A665, 'First 10 GS'!$B$2:$AG$2201, 5, FALSE), 'First 10 GS'!F$2:F$2201, 0)</f>
        <v>603</v>
      </c>
      <c r="F665" s="5">
        <f>_xlfn.RANK.EQ(VLOOKUP($A665, 'First 10 GS'!$B$2:$AG$2201, 6, FALSE), 'First 10 GS'!G$2:G$2201, 0)</f>
        <v>660</v>
      </c>
      <c r="G665" s="5">
        <f>_xlfn.RANK.EQ(VLOOKUP($A665, 'First 10 GS'!$B$2:$AG$2201, 7, FALSE), 'First 10 GS'!H$2:H$2201, 1)</f>
        <v>623</v>
      </c>
      <c r="H665" s="4">
        <f>_xlfn.RANK.EQ(VLOOKUP($A665, 'First 10 GS'!$B$2:$AG$2201, 8, FALSE), 'First 10 GS'!I$2:I$2201, 0)</f>
        <v>1</v>
      </c>
      <c r="I665" s="4">
        <f>_xlfn.RANK.EQ(VLOOKUP($A665, 'First 10 GS'!$B$2:$AG$2201, 9, FALSE), 'First 10 GS'!J$2:J$2201, 0)</f>
        <v>1</v>
      </c>
      <c r="J665" s="4">
        <f>_xlfn.RANK.EQ(VLOOKUP($A665, 'First 10 GS'!$B$2:$AG$2201, 10, FALSE), 'First 10 GS'!K$2:K$2201, 1)</f>
        <v>1</v>
      </c>
      <c r="K665" s="4">
        <f>_xlfn.RANK.EQ(VLOOKUP($A665, 'First 10 GS'!$B$2:$AG$2201, 11, FALSE), 'First 10 GS'!L$2:L$2201, 0)</f>
        <v>196</v>
      </c>
      <c r="L665" s="4">
        <f>_xlfn.RANK.EQ(VLOOKUP($A665, 'First 10 GS'!$B$2:$AG$2201, 12, FALSE), 'First 10 GS'!M$2:M$2201, 0)</f>
        <v>98</v>
      </c>
      <c r="M665" s="4">
        <f>_xlfn.RANK.EQ(VLOOKUP($A665, 'First 10 GS'!$B$2:$AG$2201, 13, FALSE), 'First 10 GS'!N$2:N$2201, 0)</f>
        <v>2</v>
      </c>
      <c r="N665" s="6">
        <f>_xlfn.RANK.EQ(VLOOKUP($A665, 'First 10 GS'!$B$2:$AG$2201, 14, FALSE), 'First 10 GS'!O$2:O$2201, 1)</f>
        <v>58</v>
      </c>
      <c r="O665" s="4">
        <f>_xlfn.RANK.EQ(VLOOKUP($A665, 'First 10 GS'!$B$2:$AG$2201, 15, FALSE), 'First 10 GS'!P$2:P$2201, 0)</f>
        <v>390</v>
      </c>
      <c r="P665" s="4">
        <f>_xlfn.RANK.EQ(VLOOKUP($A665, 'First 10 GS'!$B$2:$AG$2201, 16, FALSE), 'First 10 GS'!Q$2:Q$2201, 0)</f>
        <v>660</v>
      </c>
      <c r="Q665" s="5">
        <f>_xlfn.RANK.EQ(VLOOKUP($A665, 'First 10 GS'!$B$2:$AG$2201, 17, FALSE), 'First 10 GS'!R$2:R$2201, 1)</f>
        <v>593</v>
      </c>
      <c r="R665" s="4">
        <f>_xlfn.RANK.EQ(VLOOKUP($A665, 'First 10 GS'!$B$2:$AG$2201, 18, FALSE), 'First 10 GS'!S$2:S$2201, 1)</f>
        <v>440</v>
      </c>
      <c r="S665" s="4">
        <f>_xlfn.RANK.EQ(VLOOKUP($A665, 'First 10 GS'!$B$2:$AG$2201, 19, FALSE), 'First 10 GS'!T$2:T$2201, 1)</f>
        <v>509</v>
      </c>
      <c r="T665" s="4">
        <f>_xlfn.RANK.EQ(VLOOKUP($A665, 'First 10 GS'!$B$2:$AG$2201, 20, FALSE), 'First 10 GS'!U$2:U$2201, 1)</f>
        <v>529</v>
      </c>
      <c r="U665" s="4">
        <f>_xlfn.RANK.EQ(VLOOKUP($A665, 'First 10 GS'!$B$2:$AG$2201, 21, FALSE), 'First 10 GS'!V$2:V$2201, 1)</f>
        <v>635</v>
      </c>
      <c r="V665" s="4">
        <f>_xlfn.RANK.EQ(VLOOKUP($A665, 'First 10 GS'!$B$2:$AG$2201, 22, FALSE), 'First 10 GS'!W$2:W$2201, 1)</f>
        <v>607</v>
      </c>
      <c r="W665" s="4">
        <f>_xlfn.RANK.EQ(VLOOKUP($A665, 'First 10 GS'!$B$2:$AG$2201, 23, FALSE), 'First 10 GS'!X$2:X$2201, 1)</f>
        <v>331</v>
      </c>
      <c r="X665" s="5">
        <f>_xlfn.RANK.EQ(VLOOKUP($A665, 'First 10 GS'!$B$2:$AG$2201, 24, FALSE), 'First 10 GS'!Y$2:Y$2201, 1)</f>
        <v>477</v>
      </c>
      <c r="Y665" s="4">
        <f>_xlfn.RANK.EQ(VLOOKUP($A665, 'First 10 GS'!$B$2:$AG$2201, 25, FALSE), 'First 10 GS'!Z$2:Z$2201, 1)</f>
        <v>291</v>
      </c>
      <c r="Z665" s="5">
        <f>_xlfn.RANK.EQ(VLOOKUP($A665, 'First 10 GS'!$B$2:$AG$2201, 26, FALSE), 'First 10 GS'!AA$2:AA$2201, 0)</f>
        <v>586</v>
      </c>
      <c r="AA665" s="5">
        <f>_xlfn.RANK.EQ(VLOOKUP($A665, 'First 10 GS'!$B$2:$AG$2201, 27, FALSE), 'First 10 GS'!AB$2:AB$2201, 0)</f>
        <v>502</v>
      </c>
      <c r="AB665" s="4">
        <f>_xlfn.RANK.EQ(VLOOKUP($A665, 'First 10 GS'!$B$2:$AG$2201, 28, FALSE), 'First 10 GS'!AC$2:AC$2201, 1)</f>
        <v>290</v>
      </c>
      <c r="AC665" s="4">
        <f>_xlfn.RANK.EQ(VLOOKUP($A665, 'First 10 GS'!$B$2:$AG$2201, 29, FALSE), 'First 10 GS'!AD$2:AD$2201, 1)</f>
        <v>666</v>
      </c>
      <c r="AD665" s="4">
        <f>_xlfn.RANK.EQ(VLOOKUP($A665, 'First 10 GS'!$B$2:$AG$2201, 30, FALSE), 'First 10 GS'!AE$2:AE$2201, 1)</f>
        <v>1</v>
      </c>
      <c r="AE665" s="4">
        <f>_xlfn.RANK.EQ(VLOOKUP($A665, 'First 10 GS'!$B$2:$AG$2201, 31, FALSE), 'First 10 GS'!AF$2:AF$2201, 0)</f>
        <v>517</v>
      </c>
      <c r="AF665" s="5">
        <f>_xlfn.RANK.EQ(VLOOKUP($A665, 'First 10 GS'!$B$2:$AG$2201, 32, FALSE), 'First 10 GS'!AG$2:AG$2201, 1)</f>
        <v>628</v>
      </c>
      <c r="AG665" s="7">
        <f>GEOMEAN(Table5[[#This Row],[W]],Table5[[#This Row],[L]],Table5[[#This Row],[ERA]],Table5[[#This Row],[BB/9]],Table5[[#This Row],[SO]],Table5[[#This Row],[K/9]],Table5[[#This Row],[WHIP]])</f>
        <v>577.74740634984664</v>
      </c>
    </row>
    <row r="666" spans="1:33" x14ac:dyDescent="0.45">
      <c r="A666" s="4" t="s">
        <v>2032</v>
      </c>
      <c r="B666" s="4" t="s">
        <v>140</v>
      </c>
      <c r="C666" s="10">
        <v>28296</v>
      </c>
      <c r="D666" s="10">
        <v>28353</v>
      </c>
      <c r="E666" s="4">
        <f>_xlfn.RANK.EQ(VLOOKUP($A666, 'First 10 GS'!$B$2:$AG$2201, 5, FALSE), 'First 10 GS'!F$2:F$2201, 0)</f>
        <v>316</v>
      </c>
      <c r="F666" s="5">
        <f>_xlfn.RANK.EQ(VLOOKUP($A666, 'First 10 GS'!$B$2:$AG$2201, 6, FALSE), 'First 10 GS'!G$2:G$2201, 0)</f>
        <v>460</v>
      </c>
      <c r="G666" s="5">
        <f>_xlfn.RANK.EQ(VLOOKUP($A666, 'First 10 GS'!$B$2:$AG$2201, 7, FALSE), 'First 10 GS'!H$2:H$2201, 1)</f>
        <v>623</v>
      </c>
      <c r="H666" s="4">
        <f>_xlfn.RANK.EQ(VLOOKUP($A666, 'First 10 GS'!$B$2:$AG$2201, 8, FALSE), 'First 10 GS'!I$2:I$2201, 0)</f>
        <v>1</v>
      </c>
      <c r="I666" s="4">
        <f>_xlfn.RANK.EQ(VLOOKUP($A666, 'First 10 GS'!$B$2:$AG$2201, 9, FALSE), 'First 10 GS'!J$2:J$2201, 0)</f>
        <v>1</v>
      </c>
      <c r="J666" s="4">
        <f>_xlfn.RANK.EQ(VLOOKUP($A666, 'First 10 GS'!$B$2:$AG$2201, 10, FALSE), 'First 10 GS'!K$2:K$2201, 1)</f>
        <v>1</v>
      </c>
      <c r="K666" s="4">
        <f>_xlfn.RANK.EQ(VLOOKUP($A666, 'First 10 GS'!$B$2:$AG$2201, 11, FALSE), 'First 10 GS'!L$2:L$2201, 0)</f>
        <v>196</v>
      </c>
      <c r="L666" s="4">
        <f>_xlfn.RANK.EQ(VLOOKUP($A666, 'First 10 GS'!$B$2:$AG$2201, 12, FALSE), 'First 10 GS'!M$2:M$2201, 0)</f>
        <v>98</v>
      </c>
      <c r="M666" s="4">
        <f>_xlfn.RANK.EQ(VLOOKUP($A666, 'First 10 GS'!$B$2:$AG$2201, 13, FALSE), 'First 10 GS'!N$2:N$2201, 0)</f>
        <v>2</v>
      </c>
      <c r="N666" s="6">
        <f>_xlfn.RANK.EQ(VLOOKUP($A666, 'First 10 GS'!$B$2:$AG$2201, 14, FALSE), 'First 10 GS'!O$2:O$2201, 1)</f>
        <v>343</v>
      </c>
      <c r="O666" s="4">
        <f>_xlfn.RANK.EQ(VLOOKUP($A666, 'First 10 GS'!$B$2:$AG$2201, 15, FALSE), 'First 10 GS'!P$2:P$2201, 0)</f>
        <v>90</v>
      </c>
      <c r="P666" s="4">
        <f>_xlfn.RANK.EQ(VLOOKUP($A666, 'First 10 GS'!$B$2:$AG$2201, 16, FALSE), 'First 10 GS'!Q$2:Q$2201, 0)</f>
        <v>589</v>
      </c>
      <c r="Q666" s="5">
        <f>_xlfn.RANK.EQ(VLOOKUP($A666, 'First 10 GS'!$B$2:$AG$2201, 17, FALSE), 'First 10 GS'!R$2:R$2201, 1)</f>
        <v>529</v>
      </c>
      <c r="R666" s="4">
        <f>_xlfn.RANK.EQ(VLOOKUP($A666, 'First 10 GS'!$B$2:$AG$2201, 18, FALSE), 'First 10 GS'!S$2:S$2201, 1)</f>
        <v>276</v>
      </c>
      <c r="S666" s="4">
        <f>_xlfn.RANK.EQ(VLOOKUP($A666, 'First 10 GS'!$B$2:$AG$2201, 19, FALSE), 'First 10 GS'!T$2:T$2201, 1)</f>
        <v>602</v>
      </c>
      <c r="T666" s="4">
        <f>_xlfn.RANK.EQ(VLOOKUP($A666, 'First 10 GS'!$B$2:$AG$2201, 20, FALSE), 'First 10 GS'!U$2:U$2201, 1)</f>
        <v>577</v>
      </c>
      <c r="U666" s="4">
        <f>_xlfn.RANK.EQ(VLOOKUP($A666, 'First 10 GS'!$B$2:$AG$2201, 21, FALSE), 'First 10 GS'!V$2:V$2201, 1)</f>
        <v>43</v>
      </c>
      <c r="V666" s="4">
        <f>_xlfn.RANK.EQ(VLOOKUP($A666, 'First 10 GS'!$B$2:$AG$2201, 22, FALSE), 'First 10 GS'!W$2:W$2201, 1)</f>
        <v>19</v>
      </c>
      <c r="W666" s="4">
        <f>_xlfn.RANK.EQ(VLOOKUP($A666, 'First 10 GS'!$B$2:$AG$2201, 23, FALSE), 'First 10 GS'!X$2:X$2201, 1)</f>
        <v>663</v>
      </c>
      <c r="X666" s="5">
        <f>_xlfn.RANK.EQ(VLOOKUP($A666, 'First 10 GS'!$B$2:$AG$2201, 24, FALSE), 'First 10 GS'!Y$2:Y$2201, 1)</f>
        <v>664</v>
      </c>
      <c r="Y666" s="4">
        <f>_xlfn.RANK.EQ(VLOOKUP($A666, 'First 10 GS'!$B$2:$AG$2201, 25, FALSE), 'First 10 GS'!Z$2:Z$2201, 1)</f>
        <v>1</v>
      </c>
      <c r="Z666" s="5">
        <f>_xlfn.RANK.EQ(VLOOKUP($A666, 'First 10 GS'!$B$2:$AG$2201, 26, FALSE), 'First 10 GS'!AA$2:AA$2201, 0)</f>
        <v>586</v>
      </c>
      <c r="AA666" s="5">
        <f>_xlfn.RANK.EQ(VLOOKUP($A666, 'First 10 GS'!$B$2:$AG$2201, 27, FALSE), 'First 10 GS'!AB$2:AB$2201, 0)</f>
        <v>587</v>
      </c>
      <c r="AB666" s="4">
        <f>_xlfn.RANK.EQ(VLOOKUP($A666, 'First 10 GS'!$B$2:$AG$2201, 28, FALSE), 'First 10 GS'!AC$2:AC$2201, 1)</f>
        <v>1</v>
      </c>
      <c r="AC666" s="4">
        <f>_xlfn.RANK.EQ(VLOOKUP($A666, 'First 10 GS'!$B$2:$AG$2201, 29, FALSE), 'First 10 GS'!AD$2:AD$2201, 1)</f>
        <v>1</v>
      </c>
      <c r="AD666" s="4">
        <f>_xlfn.RANK.EQ(VLOOKUP($A666, 'First 10 GS'!$B$2:$AG$2201, 30, FALSE), 'First 10 GS'!AE$2:AE$2201, 1)</f>
        <v>146</v>
      </c>
      <c r="AE666" s="4">
        <f>_xlfn.RANK.EQ(VLOOKUP($A666, 'First 10 GS'!$B$2:$AG$2201, 31, FALSE), 'First 10 GS'!AF$2:AF$2201, 0)</f>
        <v>125</v>
      </c>
      <c r="AF666" s="5">
        <f>_xlfn.RANK.EQ(VLOOKUP($A666, 'First 10 GS'!$B$2:$AG$2201, 32, FALSE), 'First 10 GS'!AG$2:AG$2201, 1)</f>
        <v>640</v>
      </c>
      <c r="AG666" s="7">
        <f>GEOMEAN(Table5[[#This Row],[W]],Table5[[#This Row],[L]],Table5[[#This Row],[ERA]],Table5[[#This Row],[BB/9]],Table5[[#This Row],[SO]],Table5[[#This Row],[K/9]],Table5[[#This Row],[WHIP]])</f>
        <v>580.30330746974857</v>
      </c>
    </row>
    <row r="667" spans="1:33" x14ac:dyDescent="0.45">
      <c r="A667" s="4" t="s">
        <v>2071</v>
      </c>
      <c r="B667" s="4" t="s">
        <v>210</v>
      </c>
      <c r="C667" s="10">
        <v>31906</v>
      </c>
      <c r="D667" s="10">
        <v>32032</v>
      </c>
      <c r="E667" s="4">
        <f>_xlfn.RANK.EQ(VLOOKUP($A667, 'First 10 GS'!$B$2:$AG$2201, 5, FALSE), 'First 10 GS'!F$2:F$2201, 0)</f>
        <v>626</v>
      </c>
      <c r="F667" s="5">
        <f>_xlfn.RANK.EQ(VLOOKUP($A667, 'First 10 GS'!$B$2:$AG$2201, 6, FALSE), 'First 10 GS'!G$2:G$2201, 0)</f>
        <v>460</v>
      </c>
      <c r="G667" s="5">
        <f>_xlfn.RANK.EQ(VLOOKUP($A667, 'First 10 GS'!$B$2:$AG$2201, 7, FALSE), 'First 10 GS'!H$2:H$2201, 1)</f>
        <v>518</v>
      </c>
      <c r="H667" s="4">
        <f>_xlfn.RANK.EQ(VLOOKUP($A667, 'First 10 GS'!$B$2:$AG$2201, 8, FALSE), 'First 10 GS'!I$2:I$2201, 0)</f>
        <v>1</v>
      </c>
      <c r="I667" s="4">
        <f>_xlfn.RANK.EQ(VLOOKUP($A667, 'First 10 GS'!$B$2:$AG$2201, 9, FALSE), 'First 10 GS'!J$2:J$2201, 0)</f>
        <v>1</v>
      </c>
      <c r="J667" s="4">
        <f>_xlfn.RANK.EQ(VLOOKUP($A667, 'First 10 GS'!$B$2:$AG$2201, 10, FALSE), 'First 10 GS'!K$2:K$2201, 1)</f>
        <v>1</v>
      </c>
      <c r="K667" s="4">
        <f>_xlfn.RANK.EQ(VLOOKUP($A667, 'First 10 GS'!$B$2:$AG$2201, 11, FALSE), 'First 10 GS'!L$2:L$2201, 0)</f>
        <v>196</v>
      </c>
      <c r="L667" s="4">
        <f>_xlfn.RANK.EQ(VLOOKUP($A667, 'First 10 GS'!$B$2:$AG$2201, 12, FALSE), 'First 10 GS'!M$2:M$2201, 0)</f>
        <v>98</v>
      </c>
      <c r="M667" s="4">
        <f>_xlfn.RANK.EQ(VLOOKUP($A667, 'First 10 GS'!$B$2:$AG$2201, 13, FALSE), 'First 10 GS'!N$2:N$2201, 0)</f>
        <v>2</v>
      </c>
      <c r="N667" s="6">
        <f>_xlfn.RANK.EQ(VLOOKUP($A667, 'First 10 GS'!$B$2:$AG$2201, 14, FALSE), 'First 10 GS'!O$2:O$2201, 1)</f>
        <v>41</v>
      </c>
      <c r="O667" s="4">
        <f>_xlfn.RANK.EQ(VLOOKUP($A667, 'First 10 GS'!$B$2:$AG$2201, 15, FALSE), 'First 10 GS'!P$2:P$2201, 0)</f>
        <v>227</v>
      </c>
      <c r="P667" s="4">
        <f>_xlfn.RANK.EQ(VLOOKUP($A667, 'First 10 GS'!$B$2:$AG$2201, 16, FALSE), 'First 10 GS'!Q$2:Q$2201, 0)</f>
        <v>562</v>
      </c>
      <c r="Q667" s="5">
        <f>_xlfn.RANK.EQ(VLOOKUP($A667, 'First 10 GS'!$B$2:$AG$2201, 17, FALSE), 'First 10 GS'!R$2:R$2201, 1)</f>
        <v>643</v>
      </c>
      <c r="R667" s="4">
        <f>_xlfn.RANK.EQ(VLOOKUP($A667, 'First 10 GS'!$B$2:$AG$2201, 18, FALSE), 'First 10 GS'!S$2:S$2201, 1)</f>
        <v>628</v>
      </c>
      <c r="S667" s="4">
        <f>_xlfn.RANK.EQ(VLOOKUP($A667, 'First 10 GS'!$B$2:$AG$2201, 19, FALSE), 'First 10 GS'!T$2:T$2201, 1)</f>
        <v>646</v>
      </c>
      <c r="T667" s="4">
        <f>_xlfn.RANK.EQ(VLOOKUP($A667, 'First 10 GS'!$B$2:$AG$2201, 20, FALSE), 'First 10 GS'!U$2:U$2201, 1)</f>
        <v>607</v>
      </c>
      <c r="U667" s="4">
        <f>_xlfn.RANK.EQ(VLOOKUP($A667, 'First 10 GS'!$B$2:$AG$2201, 21, FALSE), 'First 10 GS'!V$2:V$2201, 1)</f>
        <v>659</v>
      </c>
      <c r="V667" s="4">
        <f>_xlfn.RANK.EQ(VLOOKUP($A667, 'First 10 GS'!$B$2:$AG$2201, 22, FALSE), 'First 10 GS'!W$2:W$2201, 1)</f>
        <v>636</v>
      </c>
      <c r="W667" s="4">
        <f>_xlfn.RANK.EQ(VLOOKUP($A667, 'First 10 GS'!$B$2:$AG$2201, 23, FALSE), 'First 10 GS'!X$2:X$2201, 1)</f>
        <v>400</v>
      </c>
      <c r="X667" s="5">
        <f>_xlfn.RANK.EQ(VLOOKUP($A667, 'First 10 GS'!$B$2:$AG$2201, 24, FALSE), 'First 10 GS'!Y$2:Y$2201, 1)</f>
        <v>554</v>
      </c>
      <c r="Y667" s="4">
        <f>_xlfn.RANK.EQ(VLOOKUP($A667, 'First 10 GS'!$B$2:$AG$2201, 25, FALSE), 'First 10 GS'!Z$2:Z$2201, 1)</f>
        <v>1</v>
      </c>
      <c r="Z667" s="5">
        <f>_xlfn.RANK.EQ(VLOOKUP($A667, 'First 10 GS'!$B$2:$AG$2201, 26, FALSE), 'First 10 GS'!AA$2:AA$2201, 0)</f>
        <v>657</v>
      </c>
      <c r="AA667" s="5">
        <f>_xlfn.RANK.EQ(VLOOKUP($A667, 'First 10 GS'!$B$2:$AG$2201, 27, FALSE), 'First 10 GS'!AB$2:AB$2201, 0)</f>
        <v>635</v>
      </c>
      <c r="AB667" s="4">
        <f>_xlfn.RANK.EQ(VLOOKUP($A667, 'First 10 GS'!$B$2:$AG$2201, 28, FALSE), 'First 10 GS'!AC$2:AC$2201, 1)</f>
        <v>1</v>
      </c>
      <c r="AC667" s="4">
        <f>_xlfn.RANK.EQ(VLOOKUP($A667, 'First 10 GS'!$B$2:$AG$2201, 29, FALSE), 'First 10 GS'!AD$2:AD$2201, 1)</f>
        <v>1</v>
      </c>
      <c r="AD667" s="4">
        <f>_xlfn.RANK.EQ(VLOOKUP($A667, 'First 10 GS'!$B$2:$AG$2201, 30, FALSE), 'First 10 GS'!AE$2:AE$2201, 1)</f>
        <v>1</v>
      </c>
      <c r="AE667" s="4">
        <f>_xlfn.RANK.EQ(VLOOKUP($A667, 'First 10 GS'!$B$2:$AG$2201, 31, FALSE), 'First 10 GS'!AF$2:AF$2201, 0)</f>
        <v>550</v>
      </c>
      <c r="AF667" s="5">
        <f>_xlfn.RANK.EQ(VLOOKUP($A667, 'First 10 GS'!$B$2:$AG$2201, 32, FALSE), 'First 10 GS'!AG$2:AG$2201, 1)</f>
        <v>665</v>
      </c>
      <c r="AG667" s="7">
        <f>GEOMEAN(Table5[[#This Row],[W]],Table5[[#This Row],[L]],Table5[[#This Row],[ERA]],Table5[[#This Row],[BB/9]],Table5[[#This Row],[SO]],Table5[[#This Row],[K/9]],Table5[[#This Row],[WHIP]])</f>
        <v>585.36149707936954</v>
      </c>
    </row>
    <row r="668" spans="1:33" x14ac:dyDescent="0.45">
      <c r="A668" s="6" t="s">
        <v>2534</v>
      </c>
      <c r="B668" s="6" t="s">
        <v>95</v>
      </c>
      <c r="C668" s="9">
        <v>28652</v>
      </c>
      <c r="D668" s="9">
        <v>29065</v>
      </c>
      <c r="E668" s="6">
        <f>_xlfn.RANK.EQ(VLOOKUP($A668, 'First 10 GS'!$B$2:$AG$2201, 5, FALSE), 'First 10 GS'!F$2:F$2201, 0)</f>
        <v>404</v>
      </c>
      <c r="F668" s="5">
        <f>_xlfn.RANK.EQ(VLOOKUP($A668, 'First 10 GS'!$B$2:$AG$2201, 6, FALSE), 'First 10 GS'!G$2:G$2201, 0)</f>
        <v>595</v>
      </c>
      <c r="G668" s="5">
        <f>_xlfn.RANK.EQ(VLOOKUP($A668, 'First 10 GS'!$B$2:$AG$2201, 7, FALSE), 'First 10 GS'!H$2:H$2201, 1)</f>
        <v>667</v>
      </c>
      <c r="H668" s="6">
        <f>_xlfn.RANK.EQ(VLOOKUP($A668, 'First 10 GS'!$B$2:$AG$2201, 8, FALSE), 'First 10 GS'!I$2:I$2201, 0)</f>
        <v>1</v>
      </c>
      <c r="I668" s="6">
        <f>_xlfn.RANK.EQ(VLOOKUP($A668, 'First 10 GS'!$B$2:$AG$2201, 9, FALSE), 'First 10 GS'!J$2:J$2201, 0)</f>
        <v>1</v>
      </c>
      <c r="J668" s="6">
        <f>_xlfn.RANK.EQ(VLOOKUP($A668, 'First 10 GS'!$B$2:$AG$2201, 10, FALSE), 'First 10 GS'!K$2:K$2201, 1)</f>
        <v>1</v>
      </c>
      <c r="K668" s="6">
        <f>_xlfn.RANK.EQ(VLOOKUP($A668, 'First 10 GS'!$B$2:$AG$2201, 11, FALSE), 'First 10 GS'!L$2:L$2201, 0)</f>
        <v>54</v>
      </c>
      <c r="L668" s="6">
        <f>_xlfn.RANK.EQ(VLOOKUP($A668, 'First 10 GS'!$B$2:$AG$2201, 12, FALSE), 'First 10 GS'!M$2:M$2201, 0)</f>
        <v>98</v>
      </c>
      <c r="M668" s="6">
        <f>_xlfn.RANK.EQ(VLOOKUP($A668, 'First 10 GS'!$B$2:$AG$2201, 13, FALSE), 'First 10 GS'!N$2:N$2201, 0)</f>
        <v>2</v>
      </c>
      <c r="N668" s="6">
        <f>_xlfn.RANK.EQ(VLOOKUP($A668, 'First 10 GS'!$B$2:$AG$2201, 14, FALSE), 'First 10 GS'!O$2:O$2201, 1)</f>
        <v>246</v>
      </c>
      <c r="O668" s="6">
        <f>_xlfn.RANK.EQ(VLOOKUP($A668, 'First 10 GS'!$B$2:$AG$2201, 15, FALSE), 'First 10 GS'!P$2:P$2201, 0)</f>
        <v>1</v>
      </c>
      <c r="P668" s="6">
        <f>_xlfn.RANK.EQ(VLOOKUP($A668, 'First 10 GS'!$B$2:$AG$2201, 16, FALSE), 'First 10 GS'!Q$2:Q$2201, 0)</f>
        <v>659</v>
      </c>
      <c r="Q668" s="5">
        <f>_xlfn.RANK.EQ(VLOOKUP($A668, 'First 10 GS'!$B$2:$AG$2201, 17, FALSE), 'First 10 GS'!R$2:R$2201, 1)</f>
        <v>556</v>
      </c>
      <c r="R668" s="6">
        <f>_xlfn.RANK.EQ(VLOOKUP($A668, 'First 10 GS'!$B$2:$AG$2201, 18, FALSE), 'First 10 GS'!S$2:S$2201, 1)</f>
        <v>628</v>
      </c>
      <c r="S668" s="6">
        <f>_xlfn.RANK.EQ(VLOOKUP($A668, 'First 10 GS'!$B$2:$AG$2201, 19, FALSE), 'First 10 GS'!T$2:T$2201, 1)</f>
        <v>646</v>
      </c>
      <c r="T668" s="6">
        <f>_xlfn.RANK.EQ(VLOOKUP($A668, 'First 10 GS'!$B$2:$AG$2201, 20, FALSE), 'First 10 GS'!U$2:U$2201, 1)</f>
        <v>577</v>
      </c>
      <c r="U668" s="6">
        <f>_xlfn.RANK.EQ(VLOOKUP($A668, 'First 10 GS'!$B$2:$AG$2201, 21, FALSE), 'First 10 GS'!V$2:V$2201, 1)</f>
        <v>95</v>
      </c>
      <c r="V668" s="6">
        <f>_xlfn.RANK.EQ(VLOOKUP($A668, 'First 10 GS'!$B$2:$AG$2201, 22, FALSE), 'First 10 GS'!W$2:W$2201, 1)</f>
        <v>53</v>
      </c>
      <c r="W668" s="6">
        <f>_xlfn.RANK.EQ(VLOOKUP($A668, 'First 10 GS'!$B$2:$AG$2201, 23, FALSE), 'First 10 GS'!X$2:X$2201, 1)</f>
        <v>649</v>
      </c>
      <c r="X668" s="5">
        <f>_xlfn.RANK.EQ(VLOOKUP($A668, 'First 10 GS'!$B$2:$AG$2201, 24, FALSE), 'First 10 GS'!Y$2:Y$2201, 1)</f>
        <v>651</v>
      </c>
      <c r="Y668" s="6">
        <f>_xlfn.RANK.EQ(VLOOKUP($A668, 'First 10 GS'!$B$2:$AG$2201, 25, FALSE), 'First 10 GS'!Z$2:Z$2201, 1)</f>
        <v>1</v>
      </c>
      <c r="Z668" s="5">
        <f>_xlfn.RANK.EQ(VLOOKUP($A668, 'First 10 GS'!$B$2:$AG$2201, 26, FALSE), 'First 10 GS'!AA$2:AA$2201, 0)</f>
        <v>667</v>
      </c>
      <c r="AA668" s="5">
        <f>_xlfn.RANK.EQ(VLOOKUP($A668, 'First 10 GS'!$B$2:$AG$2201, 27, FALSE), 'First 10 GS'!AB$2:AB$2201, 0)</f>
        <v>667</v>
      </c>
      <c r="AB668" s="6">
        <f>_xlfn.RANK.EQ(VLOOKUP($A668, 'First 10 GS'!$B$2:$AG$2201, 28, FALSE), 'First 10 GS'!AC$2:AC$2201, 1)</f>
        <v>1</v>
      </c>
      <c r="AC668" s="6">
        <f>_xlfn.RANK.EQ(VLOOKUP($A668, 'First 10 GS'!$B$2:$AG$2201, 29, FALSE), 'First 10 GS'!AD$2:AD$2201, 1)</f>
        <v>1</v>
      </c>
      <c r="AD668" s="6">
        <f>_xlfn.RANK.EQ(VLOOKUP($A668, 'First 10 GS'!$B$2:$AG$2201, 30, FALSE), 'First 10 GS'!AE$2:AE$2201, 1)</f>
        <v>325</v>
      </c>
      <c r="AE668" s="6">
        <f>_xlfn.RANK.EQ(VLOOKUP($A668, 'First 10 GS'!$B$2:$AG$2201, 31, FALSE), 'First 10 GS'!AF$2:AF$2201, 0)</f>
        <v>186</v>
      </c>
      <c r="AF668" s="5">
        <f>_xlfn.RANK.EQ(VLOOKUP($A668, 'First 10 GS'!$B$2:$AG$2201, 32, FALSE), 'First 10 GS'!AG$2:AG$2201, 1)</f>
        <v>660</v>
      </c>
      <c r="AG668" s="7">
        <f>GEOMEAN(Table5[[#This Row],[W]],Table5[[#This Row],[L]],Table5[[#This Row],[ERA]],Table5[[#This Row],[BB/9]],Table5[[#This Row],[SO]],Table5[[#This Row],[K/9]],Table5[[#This Row],[WHIP]])</f>
        <v>636.18713612668444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6885-008F-446C-9A4B-DAFA5DCE4173}">
  <dimension ref="A1:U3"/>
  <sheetViews>
    <sheetView workbookViewId="0">
      <selection activeCell="H21" sqref="H21"/>
    </sheetView>
  </sheetViews>
  <sheetFormatPr defaultRowHeight="14.25" x14ac:dyDescent="0.45"/>
  <cols>
    <col min="1" max="1" width="9.06640625" customWidth="1"/>
  </cols>
  <sheetData>
    <row r="1" spans="1:21" x14ac:dyDescent="0.45">
      <c r="A1" t="s">
        <v>739</v>
      </c>
      <c r="B1" t="s">
        <v>740</v>
      </c>
      <c r="C1" t="s">
        <v>2</v>
      </c>
      <c r="D1" t="s">
        <v>741</v>
      </c>
      <c r="E1" t="s">
        <v>8</v>
      </c>
      <c r="F1" t="s">
        <v>2256</v>
      </c>
      <c r="G1" t="s">
        <v>6</v>
      </c>
      <c r="H1" t="s">
        <v>7</v>
      </c>
      <c r="I1" t="s">
        <v>9</v>
      </c>
      <c r="J1" t="s">
        <v>5</v>
      </c>
      <c r="K1" t="s">
        <v>4</v>
      </c>
      <c r="L1" t="s">
        <v>742</v>
      </c>
      <c r="M1" t="s">
        <v>743</v>
      </c>
      <c r="N1" t="s">
        <v>744</v>
      </c>
      <c r="O1" t="s">
        <v>2253</v>
      </c>
      <c r="P1" t="s">
        <v>745</v>
      </c>
      <c r="Q1" t="s">
        <v>16</v>
      </c>
      <c r="R1" t="s">
        <v>746</v>
      </c>
      <c r="S1" t="s">
        <v>747</v>
      </c>
      <c r="T1" t="s">
        <v>2255</v>
      </c>
      <c r="U1" t="s">
        <v>2254</v>
      </c>
    </row>
    <row r="2" spans="1:21" x14ac:dyDescent="0.45">
      <c r="A2" t="s">
        <v>2359</v>
      </c>
      <c r="B2" t="s">
        <v>51</v>
      </c>
      <c r="C2" t="s">
        <v>37</v>
      </c>
      <c r="D2">
        <v>10</v>
      </c>
      <c r="E2">
        <v>10</v>
      </c>
      <c r="F2" s="2">
        <v>1</v>
      </c>
      <c r="G2">
        <v>5</v>
      </c>
      <c r="H2">
        <v>0</v>
      </c>
      <c r="I2">
        <v>0</v>
      </c>
      <c r="J2">
        <v>59.1</v>
      </c>
      <c r="K2">
        <v>78</v>
      </c>
      <c r="L2">
        <v>11.8314609277159</v>
      </c>
      <c r="M2">
        <v>1.8202247581101401</v>
      </c>
      <c r="N2">
        <v>1.06179777556425</v>
      </c>
      <c r="O2">
        <v>0.22018348623853201</v>
      </c>
      <c r="P2">
        <v>0.30827067669172897</v>
      </c>
      <c r="Q2">
        <v>2.1235955511285001</v>
      </c>
      <c r="R2">
        <v>2.7706148332394198</v>
      </c>
      <c r="S2">
        <v>1.67710256576538</v>
      </c>
      <c r="T2">
        <v>27.169061565399154</v>
      </c>
      <c r="U2">
        <v>1.01123597672786</v>
      </c>
    </row>
    <row r="3" spans="1:21" x14ac:dyDescent="0.45">
      <c r="A3" t="s">
        <v>2409</v>
      </c>
      <c r="B3" t="s">
        <v>51</v>
      </c>
      <c r="C3" t="s">
        <v>37</v>
      </c>
      <c r="D3">
        <v>20</v>
      </c>
      <c r="E3">
        <v>20</v>
      </c>
      <c r="F3">
        <v>1</v>
      </c>
      <c r="G3">
        <v>10</v>
      </c>
      <c r="H3">
        <v>0</v>
      </c>
      <c r="I3">
        <v>0</v>
      </c>
      <c r="J3">
        <f>(J2/$D$2)*$D$3</f>
        <v>118.2</v>
      </c>
      <c r="K3">
        <f>(K2/$D$2)*$D$3</f>
        <v>156</v>
      </c>
      <c r="L3">
        <v>11.8314609277159</v>
      </c>
      <c r="M3">
        <v>1.8202247581101401</v>
      </c>
      <c r="N3">
        <v>1.06179777556425</v>
      </c>
      <c r="O3">
        <v>0.22018348623853201</v>
      </c>
      <c r="P3">
        <v>0.30827067669172897</v>
      </c>
      <c r="Q3">
        <v>2.1235955511285001</v>
      </c>
      <c r="R3">
        <v>2.7706148332394198</v>
      </c>
      <c r="S3">
        <f>(S2/$D$2)*$D$3</f>
        <v>3.3542051315307599</v>
      </c>
      <c r="T3">
        <v>27.169061565399154</v>
      </c>
      <c r="U3">
        <v>1.01123597672786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Rookie - Full Season</vt:lpstr>
      <vt:lpstr>Full Rookie Season Ranks</vt:lpstr>
      <vt:lpstr>First 10 GS</vt:lpstr>
      <vt:lpstr>Through First 10 Starts Ranks</vt:lpstr>
      <vt:lpstr>Skenes Projections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2024-07-06T20:57:34Z</dcterms:created>
  <dcterms:modified xsi:type="dcterms:W3CDTF">2024-07-07T22:03:17Z</dcterms:modified>
</cp:coreProperties>
</file>